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omments1.xml" ContentType="application/vnd.openxmlformats-officedocument.spreadsheetml.comments+xml"/>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omments2.xml" ContentType="application/vnd.openxmlformats-officedocument.spreadsheetml.comments+xml"/>
  <Override PartName="/xl/drawings/drawing3.xml" ContentType="application/vnd.openxmlformats-officedocument.drawing+xml"/>
  <Override PartName="/xl/activeX/activeX8.xml" ContentType="application/vnd.ms-office.activeX+xml"/>
  <Override PartName="/xl/activeX/activeX8.bin" ContentType="application/vnd.ms-office.activeX"/>
  <Override PartName="/xl/drawings/drawing4.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trlProps/ctrlProp1.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activeX/activeX11.xml" ContentType="application/vnd.ms-office.activeX+xml"/>
  <Override PartName="/xl/activeX/activeX11.bin" ContentType="application/vnd.ms-office.activeX"/>
  <Override PartName="/xl/comments5.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activeX/activeX12.xml" ContentType="application/vnd.ms-office.activeX+xml"/>
  <Override PartName="/xl/activeX/activeX12.bin" ContentType="application/vnd.ms-office.activeX"/>
  <Override PartName="/xl/comments6.xml" ContentType="application/vnd.openxmlformats-officedocument.spreadsheetml.comments+xml"/>
  <Override PartName="/xl/drawings/drawing8.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omments7.xml" ContentType="application/vnd.openxmlformats-officedocument.spreadsheetml.comments+xml"/>
  <Override PartName="/xl/drawings/drawing9.xml" ContentType="application/vnd.openxmlformats-officedocument.drawing+xml"/>
  <Override PartName="/xl/activeX/activeX17.xml" ContentType="application/vnd.ms-office.activeX+xml"/>
  <Override PartName="/xl/activeX/activeX17.bin" ContentType="application/vnd.ms-office.activeX"/>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activeX/activeX18.xml" ContentType="application/vnd.ms-office.activeX+xml"/>
  <Override PartName="/xl/activeX/activeX18.bin" ContentType="application/vnd.ms-office.activeX"/>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1.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aveExternalLinkValues="0" codeName="ThisWorkbook"/>
  <mc:AlternateContent xmlns:mc="http://schemas.openxmlformats.org/markup-compatibility/2006">
    <mc:Choice Requires="x15">
      <x15ac:absPath xmlns:x15ac="http://schemas.microsoft.com/office/spreadsheetml/2010/11/ac" url="https://victorianplanningauthority-my.sharepoint.com/personal/david_housden_vpa_vic_gov_au/Documents/Desktop/Shepparton SE/Engage Vic/Tech Reports/"/>
    </mc:Choice>
  </mc:AlternateContent>
  <xr:revisionPtr revIDLastSave="0" documentId="8_{6896C891-2281-49D0-9CDD-3F29E31B6A01}" xr6:coauthVersionLast="47" xr6:coauthVersionMax="47" xr10:uidLastSave="{00000000-0000-0000-0000-000000000000}"/>
  <bookViews>
    <workbookView xWindow="-56130" yWindow="1470" windowWidth="21600" windowHeight="11715" tabRatio="812" activeTab="3" xr2:uid="{00000000-000D-0000-FFFF-FFFF00000000}"/>
  </bookViews>
  <sheets>
    <sheet name="Final Summary Sheet" sheetId="21" r:id="rId1"/>
    <sheet name="Project Details" sheetId="10" r:id="rId2"/>
    <sheet name="Estimate" sheetId="1" r:id="rId3"/>
    <sheet name="Summary" sheetId="13" r:id="rId4"/>
    <sheet name="Est_Profile" sheetId="11" r:id="rId5"/>
    <sheet name="Budget_Profile" sheetId="20" r:id="rId6"/>
    <sheet name="Est_Graphs" sheetId="3" r:id="rId7"/>
    <sheet name="Est_Confidence" sheetId="9" r:id="rId8"/>
    <sheet name="Time" sheetId="4" r:id="rId9"/>
    <sheet name="Gantt_Chart" sheetId="8" r:id="rId10"/>
    <sheet name="Time_Graphs" sheetId="5" r:id="rId11"/>
    <sheet name="Cash_Flow" sheetId="14" r:id="rId12"/>
    <sheet name="Federal" sheetId="12" r:id="rId13"/>
    <sheet name="Help" sheetId="6" r:id="rId14"/>
    <sheet name="Data" sheetId="7" state="hidden" r:id="rId15"/>
    <sheet name="Data2" sheetId="19" state="hidden" r:id="rId16"/>
    <sheet name="Output" sheetId="2" state="hidden" r:id="rId17"/>
  </sheets>
  <definedNames>
    <definedName name="A_BaseEstimate">Summary!$B$14</definedName>
    <definedName name="A_P50">Est_Confidence!$C$24</definedName>
    <definedName name="A_P90">Est_Confidence!$D$24</definedName>
    <definedName name="Activity_Chart_Header">Data!$BA$1</definedName>
    <definedName name="B_BaseEstimate">Summary!$B$15</definedName>
    <definedName name="B_P50">Est_Confidence!$D$18</definedName>
    <definedName name="B_P90">Est_Confidence!$I$18</definedName>
    <definedName name="Base_Estimate_Cost_Range">Estimate!$R$16:$T$531</definedName>
    <definedName name="Budget_Profile_Future" localSheetId="5">Budget_Profile!$E$16:$S$23</definedName>
    <definedName name="Budget_Profile_Future">Cash_Flow!$F$1037:$AI$1044</definedName>
    <definedName name="Budget_Profile_Historic" localSheetId="5">Budget_Profile!$D$15:$D$15</definedName>
    <definedName name="Budget_Profile_Historic">Cash_Flow!$D$1036:$E$1036</definedName>
    <definedName name="Budget_Profile_Year_Range">Budget_Profile!$D$10:$S$10</definedName>
    <definedName name="Budget_Range">Est_Profile!$A$52:$I$66</definedName>
    <definedName name="C_BaseEstimate">Summary!$B$16</definedName>
    <definedName name="C_P50">Est_Confidence!$C$28</definedName>
    <definedName name="C_P90">Est_Confidence!$D$28</definedName>
    <definedName name="CAGR_Lookup">Est_Profile!$C$214:$H$262</definedName>
    <definedName name="Cash_Flow_Costs" localSheetId="5">Budget_Profile!#REF!</definedName>
    <definedName name="Cash_Flow_Costs">Cash_Flow!$C$13:$C$497</definedName>
    <definedName name="Cash_Flow_Items" localSheetId="5">Budget_Profile!#REF!</definedName>
    <definedName name="Cash_Flow_Items">Cash_Flow!$A$13:$B$65</definedName>
    <definedName name="Cash_Flow_Sheet_Level1_Level2_Range" localSheetId="5">Budget_Profile!#REF!</definedName>
    <definedName name="Cash_Flow_Sheet_Level1_Level2_Range">Cash_Flow!#REF!</definedName>
    <definedName name="Check_Federal_Cost_Items">Estimate!$D$4</definedName>
    <definedName name="CorporateOnCost">Budget_Profile!$AA$30</definedName>
    <definedName name="corr">Data!$BZ$3:$BZ$7</definedName>
    <definedName name="corr_numbers" localSheetId="5">Data2!#REF!</definedName>
    <definedName name="corr_numbers">Data2!#REF!</definedName>
    <definedName name="corr_random_numbers">Data!$CJ$6:$GE$50050</definedName>
    <definedName name="corr_random_numbers1">Data!$CJ$3:$GE$3</definedName>
    <definedName name="Correlation_L1_Range">Estimate!$P$16:$P$531</definedName>
    <definedName name="Correlation_L1_Range_Percent">Estimate!$Q$16:$Q$531</definedName>
    <definedName name="Correlation_L1L2_Range">Estimate!$D$9</definedName>
    <definedName name="Correlation_L2_Range">Estimate!#REF!</definedName>
    <definedName name="Correlation_L2_Range_Percent">Estimate!#REF!</definedName>
    <definedName name="Correlation_Level_1_Header">Data!$BZ$1</definedName>
    <definedName name="Correlation_Level_1_Values">Data!$BZ$2:$CA$7</definedName>
    <definedName name="Correlation_Level_2_Header">Data!$CC$1</definedName>
    <definedName name="Correlation_Level_2_Values">Data!$CC$2:$CD$22</definedName>
    <definedName name="Correlation_No_List">Data!$AB$3:$AB$102</definedName>
    <definedName name="Correlation_No_Range">Estimate!$P$16:$Q$531</definedName>
    <definedName name="Cost_Formula" localSheetId="5">Estimate!#REF!</definedName>
    <definedName name="Cost_Formula">Estimate!#REF!</definedName>
    <definedName name="Cost_Items">Data!$A$1</definedName>
    <definedName name="Cost_Items_Formula">Data!$V$1</definedName>
    <definedName name="D_BaseEstimate">Summary!$B$17</definedName>
    <definedName name="D_P50">Est_Confidence!$C$32</definedName>
    <definedName name="D_P90">Est_Confidence!$D$32</definedName>
    <definedName name="Data2_Estimate_Range">Data2!$A$1:$U$55</definedName>
    <definedName name="Default_Correlation_Numbers">Data!$GM$2:$GN$42</definedName>
    <definedName name="Detail_Cash_Flow_Amount_Data_Range">Cash_Flow!$E$12:$E$1031,Cash_Flow!$G$12:$G$1031,Cash_Flow!$I$12:$I$1031,Cash_Flow!$K$12:$K$1031,Cash_Flow!$M$12:$M$1031,Cash_Flow!$O$12:$O$1031,Cash_Flow!$Q$12:$Q$1031,Cash_Flow!$S$12:$S$1031,Cash_Flow!$U$12:$U$1031,Cash_Flow!$W$12:$W$1031,Cash_Flow!$Y$12:$Y$1031,Cash_Flow!$AA$12:$AA$1031,Cash_Flow!$AC$12:$AC$1031,Cash_Flow!$AE$12:$AE$1031,Cash_Flow!$AG$12:$AG$1031,Cash_Flow!$AI$12:$AI$1031</definedName>
    <definedName name="Detail_Cash_Flow_Data_Range">Cash_Flow!$D$12:$AI$1031</definedName>
    <definedName name="Detail_Cash_Flow_Description_Range">Cash_Flow!$A$12:$B$1031</definedName>
    <definedName name="Detail_Cash_Flow_Percent_Range">Cash_Flow!$D$12:$D$1031,Cash_Flow!$F$12:$F$1031,Cash_Flow!$H$12:$H$1031,Cash_Flow!$J$12:$J$1031,Cash_Flow!$L$12:$L$1031,Cash_Flow!$N$12:$N$1031,Cash_Flow!$P$12:$P$1031,Cash_Flow!$R$12:$R$1031,Cash_Flow!$T$12:$T$1031,Cash_Flow!$V$12:$V$1031,Cash_Flow!$X$12:$X$1031,Cash_Flow!$Z$12:$Z$1031,Cash_Flow!$AB$12:$AB$1031,Cash_Flow!$AD$12:$AD$1031,Cash_Flow!$AF$12:$AF$1031,Cash_Flow!$AH$12:$AH$1031</definedName>
    <definedName name="Detailed_Cash_Flow_Base_Estimate_Cost">Cash_Flow!$C$12:$C$1031</definedName>
    <definedName name="E_BaseEstimate">Summary!$B$19</definedName>
    <definedName name="E_P50">Est_Confidence!$C$36</definedName>
    <definedName name="E_P90">Est_Confidence!$D$36</definedName>
    <definedName name="Estimate_Date">'Project Details'!$B$14</definedName>
    <definedName name="Estimate_Range">Estimate!$A$16:$U$531</definedName>
    <definedName name="Estimate_Range2">Estimate!$14:$532</definedName>
    <definedName name="Estimate_Sheet_Level1_Level2_Range">Estimate!$B$16:$C$531</definedName>
    <definedName name="Estimate_Sheet_Sort_No_Range">Estimate!$W$16:$W$531</definedName>
    <definedName name="Estimate_Sheet_Work_Area">Estimate!$A$1:$U$532</definedName>
    <definedName name="ESTIMATE_SUMMARY">Est_Confidence!$A$13</definedName>
    <definedName name="EstimateCostSheetItems_List">Data!$AA$61:$AA$63</definedName>
    <definedName name="Estimated_Project_Time">Gantt_Chart!$AA$8</definedName>
    <definedName name="EstimateSheetCostItem">Estimate!$D$6</definedName>
    <definedName name="EstOutput0">Output!$B$2:$B$10001</definedName>
    <definedName name="EstOutput1">Output!$C$2:$C$10001</definedName>
    <definedName name="EstOutput10">Output!$L$2:$L$10001</definedName>
    <definedName name="EstOutput100">Output!$CX$2:$CX$101</definedName>
    <definedName name="EstOutput11">Output!$M$2:$M$10001</definedName>
    <definedName name="EstOutput12">Output!$N$2:$N$10001</definedName>
    <definedName name="EstOutput13">Output!$O$2:$O$10001</definedName>
    <definedName name="EstOutput14">Output!$P$2:$P$10001</definedName>
    <definedName name="EstOutput15">Output!$Q$2:$Q$10001</definedName>
    <definedName name="EstOutput16">Output!$R$2:$R$10001</definedName>
    <definedName name="EstOutput17">Output!$S$2:$S$10001</definedName>
    <definedName name="EstOutput18">Output!$T$2:$T$10001</definedName>
    <definedName name="EstOutput19">Output!$U$2:$U$10001</definedName>
    <definedName name="EstOutput2">Output!$D$2:$D$10001</definedName>
    <definedName name="EstOutput20">Output!$V$2:$V$10001</definedName>
    <definedName name="EstOutput21">Output!$W$2:$W$10001</definedName>
    <definedName name="EstOutput22">Output!$X$2:$X$10001</definedName>
    <definedName name="EstOutput23">Output!$Y$2:$Y$10001</definedName>
    <definedName name="EstOutput24">Output!$Z$2:$Z$10001</definedName>
    <definedName name="EstOutput25">Output!$AA$2:$AA$10001</definedName>
    <definedName name="EstOutput26">Output!$AB$2:$AB$10001</definedName>
    <definedName name="EstOutput27">Output!$AC$2:$AC$10001</definedName>
    <definedName name="EstOutput28">Output!$AD$2:$AD$10001</definedName>
    <definedName name="EstOutput29">Output!$AE$2:$AE$10001</definedName>
    <definedName name="EstOutput3">Output!$E$2:$E$10001</definedName>
    <definedName name="EstOutput30">Output!$AF$2:$AF$10001</definedName>
    <definedName name="EstOutput31">Output!$AG$2:$AG$10001</definedName>
    <definedName name="EstOutput32">Output!$AH$2:$AH$10001</definedName>
    <definedName name="EstOutput33">Output!$AI$2:$AI$10001</definedName>
    <definedName name="EstOutput34">Output!$AJ$2:$AJ$10001</definedName>
    <definedName name="EstOutput35">Output!$AK$2:$AK$10001</definedName>
    <definedName name="EstOutput36">Output!$AL$2:$AL$10001</definedName>
    <definedName name="EstOutput37">Output!$AM$2:$AM$10001</definedName>
    <definedName name="EstOutput38">Output!$AN$2:$AN$10001</definedName>
    <definedName name="EstOutput39">Output!$AO$2:$AO$10001</definedName>
    <definedName name="EstOutput4">Output!$F$2:$F$10001</definedName>
    <definedName name="EstOutput40">Output!$AP$2:$AP$10001</definedName>
    <definedName name="EstOutput41">Output!$AQ$2:$AQ$10001</definedName>
    <definedName name="EstOutput42">Output!$AR$2:$AR$10001</definedName>
    <definedName name="EstOutput43">Output!$AS$2:$AS$10001</definedName>
    <definedName name="EstOutput44">Output!$AT$2:$AT$10001</definedName>
    <definedName name="EstOutput45">Output!$AU$2:$AU$10001</definedName>
    <definedName name="EstOutput46">Output!$AV$2:$AV$10001</definedName>
    <definedName name="EstOutput47">Output!$AW$2:$AW$10001</definedName>
    <definedName name="EstOutput48">Output!$AX$2:$AX$10001</definedName>
    <definedName name="EstOutput49">Output!$AY$2:$AY$10001</definedName>
    <definedName name="EstOutput5">Output!$G$2:$G$10001</definedName>
    <definedName name="EstOutput50">Output!$AZ$2:$AZ$10001</definedName>
    <definedName name="EstOutput51">Output!$BA$2:$BA$10001</definedName>
    <definedName name="EstOutput52">Output!$BB$2:$BB$10001</definedName>
    <definedName name="EstOutput53">Output!$BC$2:$BC$10001</definedName>
    <definedName name="EstOutput54">Output!$BD$2:$BD$10001</definedName>
    <definedName name="EstOutput55">Output!$BE$2:$BE$10001</definedName>
    <definedName name="EstOutput56">Output!$BF$2:$BF$10001</definedName>
    <definedName name="EstOutput57">Output!$BG$2:$BG$10001</definedName>
    <definedName name="EstOutput58">Output!$BH$2:$BH$10001</definedName>
    <definedName name="EstOutput59">Output!$BI$2:$BI$10001</definedName>
    <definedName name="EstOutput6">Output!$H$2:$H$10001</definedName>
    <definedName name="EstOutput60">Output!$BJ$2:$BJ$101</definedName>
    <definedName name="EstOutput61">Output!$BK$2:$BK$101</definedName>
    <definedName name="EstOutput62">Output!$BL$2:$BL$101</definedName>
    <definedName name="EstOutput63">Output!$BM$2:$BM$101</definedName>
    <definedName name="EstOutput64">Output!$BN$2:$BN$50001</definedName>
    <definedName name="EstOutput65">Output!$BO$2:$BO$50001</definedName>
    <definedName name="EstOutput66">Output!$BP$2:$BP$50001</definedName>
    <definedName name="EstOutput67">Output!$BQ$2:$BQ$50001</definedName>
    <definedName name="EstOutput68">Output!$BR$2:$BR$50001</definedName>
    <definedName name="EstOutput69">Output!$BS$2:$BS$50001</definedName>
    <definedName name="EstOutput7">Output!$I$2:$I$10001</definedName>
    <definedName name="EstOutput70">Output!$BT$2:$BT$50001</definedName>
    <definedName name="EstOutput71">Output!$BU$2:$BU$50001</definedName>
    <definedName name="EstOutput72">Output!$BV$2:$BV$50001</definedName>
    <definedName name="EstOutput73">Output!$BW$2:$BW$50001</definedName>
    <definedName name="EstOutput74">Output!$BX$2:$BX$50001</definedName>
    <definedName name="EstOutput75">Output!$BY$2:$BY$101</definedName>
    <definedName name="EstOutput76">Output!$BZ$2:$BZ$101</definedName>
    <definedName name="EstOutput77">Output!$CA$2:$CA$101</definedName>
    <definedName name="EstOutput78">Output!$CB$2:$CB$101</definedName>
    <definedName name="EstOutput79">Output!$CC$2:$CC$101</definedName>
    <definedName name="EstOutput8">Output!$J$2:$J$10001</definedName>
    <definedName name="EstOutput80">Output!$CD$2:$CD$101</definedName>
    <definedName name="EstOutput81">Output!$CE$2:$CE$101</definedName>
    <definedName name="EstOutput82">Output!$CF$2:$CF$101</definedName>
    <definedName name="EstOutput83">Output!$CG$2:$CG$101</definedName>
    <definedName name="EstOutput84">Output!$CH$2:$CH$101</definedName>
    <definedName name="EstOutput85">Output!$CI$2:$CI$101</definedName>
    <definedName name="EstOutput86">Output!$CJ$2:$CJ$101</definedName>
    <definedName name="EstOutput87">Output!$CK$2:$CK$101</definedName>
    <definedName name="EstOutput88">Output!$CL$2:$CL$101</definedName>
    <definedName name="EstOutput89">Output!$CM$2:$CM$101</definedName>
    <definedName name="EstOutput9">Output!$K$2:$K$10001</definedName>
    <definedName name="EstOutput90">Output!$CN$2:$CN$101</definedName>
    <definedName name="EstOutput91">Output!$CO$2:$CO$101</definedName>
    <definedName name="EstOutput92">Output!$CP$2:$CP$101</definedName>
    <definedName name="EstOutput93">Output!$CQ$2:$CQ$101</definedName>
    <definedName name="EstOutput94">Output!$CR$2:$CR$101</definedName>
    <definedName name="EstOutput95">Output!$CS$2:$CS$101</definedName>
    <definedName name="EstOutput96">Output!$CT$2:$CT$101</definedName>
    <definedName name="EstOutput97">Output!$CU$2:$CU$101</definedName>
    <definedName name="EstOutput98">Output!$CV$2:$CV$101</definedName>
    <definedName name="EstOutput99">Output!$CW$2:$CW$101</definedName>
    <definedName name="EstProb">Output!$A$2:$A$10001</definedName>
    <definedName name="EstTotal">Est_Confidence!$D$16</definedName>
    <definedName name="EstTotal_10">Est_Confidence!$B$16</definedName>
    <definedName name="EstTotal_50">Est_Confidence!$C$16</definedName>
    <definedName name="Expenditure_to_Date">Est_Profile!$B$45</definedName>
    <definedName name="Federal_PCB_Elements_Header">Data!$CG$1</definedName>
    <definedName name="Federal_PCB_Items">Federal!$C$3:$C$47</definedName>
    <definedName name="Federal_PCB_Items2">Data!$CG$2:$CG$25</definedName>
    <definedName name="Financial_Year_List">Data!$AA$23207:$AA$23239</definedName>
    <definedName name="Financial_Year_of_Estimate">Est_Profile!$C$16</definedName>
    <definedName name="Financial_Yr_of_Project_Start">Est_Profile!$C$19</definedName>
    <definedName name="First_Financial_Year_of_Funding">Est_Profile!$C$25</definedName>
    <definedName name="Funding_Source_List">Data!$AA$71:$AA$75</definedName>
    <definedName name="FundingSource">Estimate!$D$2</definedName>
    <definedName name="Gantt_Chart_Formula">Data!$BE$2:$BG$2</definedName>
    <definedName name="Gantt_Output">Data!$BE$4:$BG$8</definedName>
    <definedName name="Gantt_Output2">Data!$BA$4:$BC$8</definedName>
    <definedName name="Graph_Data">Data!$BP$1</definedName>
    <definedName name="Graph_Data2">Est_Graphs!$R$14</definedName>
    <definedName name="Graph_Formulas">Data!$BU$1:$BX$46</definedName>
    <definedName name="Graph_Formulas_Values">Data!$BP$1:$BS$46</definedName>
    <definedName name="Header_Month_Costs">Data!$AO$1</definedName>
    <definedName name="Header_Quarter_Costs">Data!$AK$1</definedName>
    <definedName name="Header_Rows">Estimate!$14:$16</definedName>
    <definedName name="Header_Rows_Time">Time!$11:$12</definedName>
    <definedName name="Header_Year_Costs">Data!$AS$1</definedName>
    <definedName name="Header_Year_Costs2">Data!$AW$1</definedName>
    <definedName name="High_Cost_Range">Estimate!$T$16:$T$532</definedName>
    <definedName name="high_Cost_Total">Estimate!$T$532</definedName>
    <definedName name="Historic_Funding?">Est_Profile!$C$22</definedName>
    <definedName name="HolidayDates">Data!$BI$2:$BI$289</definedName>
    <definedName name="Include_L2_Correlation_Values">Estimate!$I$8</definedName>
    <definedName name="ITEM">Output!$B$2:$B$101</definedName>
    <definedName name="Item_Header">Estimate!$A$16</definedName>
    <definedName name="Items">Estimate!$A$16:$A$531</definedName>
    <definedName name="ITEMS_RANGE_CORRELATION">Estimate!#REF!</definedName>
    <definedName name="Items2">Data!$A$3:$A$7</definedName>
    <definedName name="Items3">Data!$A$3:$T$7</definedName>
    <definedName name="Items4">Data!$V$3:$V$7</definedName>
    <definedName name="Level1_Category">Estimate!$C$16:$C$531</definedName>
    <definedName name="Level1_Category_List">Data!$GI$2:$GI$6</definedName>
    <definedName name="Level1_Items">Data2!$X$1:$X$5</definedName>
    <definedName name="Level1_Level2_Items">Data2!$AD$1:$AD$18</definedName>
    <definedName name="Level1Level2List">Data!$AA$54:$AA$58</definedName>
    <definedName name="Level2_Category">Estimate!$D$16:$D$531</definedName>
    <definedName name="Level2_Category_List">Data!$GK$2:$GK$42</definedName>
    <definedName name="Level2_Items">Data2!$AA$1:$AA$18</definedName>
    <definedName name="Level2_Sub_Items">Data!$AD$1</definedName>
    <definedName name="Likely_Cost_Header">Estimate!$R$15</definedName>
    <definedName name="Likely_Cost_Range">Estimate!$R$16:$R$532</definedName>
    <definedName name="Likely_Cost_Total">Estimate!$R$532</definedName>
    <definedName name="Likely_Quantity_Values">Estimate!$I$16:$I$531</definedName>
    <definedName name="Likely_Rate_Values">Estimate!$M$16:$M$531</definedName>
    <definedName name="Low_Cost_Range">Estimate!$S$16:$S$532</definedName>
    <definedName name="Low_Cost_Total">Estimate!$S$532</definedName>
    <definedName name="Maximum_Days">Time_Graphs!$T$12</definedName>
    <definedName name="Minimum_Days">Time_Graphs!$T$11</definedName>
    <definedName name="Monte_Date">Data!$BM$2</definedName>
    <definedName name="MonteCarloOutput">Est_Graphs!$B$73:$B$1016</definedName>
    <definedName name="MonteCarloProb">Est_Graphs!$C$73:$C$1016</definedName>
    <definedName name="Month_Costs">Data!$AO$1:$AQ$39</definedName>
    <definedName name="No_Days">Data!$BL$2</definedName>
    <definedName name="No_of_Expenditure_Years" localSheetId="5">Budget_Profile!$C$10</definedName>
    <definedName name="No_of_Expenditure_Years">Cash_Flow!$C$10</definedName>
    <definedName name="No_of_Expenditure_Years_List">Data!$AA$23256:$AA$23270</definedName>
    <definedName name="No_Sub_Items">Data!$AA$50</definedName>
    <definedName name="Number_Runs">Estimate!$D$11</definedName>
    <definedName name="Number_Time_Runs">Time!$E$4</definedName>
    <definedName name="P50_Esc_Amount">Est_Profile!$F$67</definedName>
    <definedName name="P50_Escalation">Est_Profile!$H$67</definedName>
    <definedName name="P50_P90">Time!$E$6</definedName>
    <definedName name="P50_P90_List">Data!$AA$67:$AA$68</definedName>
    <definedName name="P90_Esc_Amount">Est_Profile!$G$67</definedName>
    <definedName name="P90_Escalation">Est_Profile!$I$67</definedName>
    <definedName name="Perc_Exp_Yr1">Est_Graphs!$J$20</definedName>
    <definedName name="Perc_Exp_Yr2">Est_Graphs!$J$21</definedName>
    <definedName name="Perc_Exp_Yr3">Est_Graphs!$J$22</definedName>
    <definedName name="Perc_Exp_Yr4">Est_Graphs!$J$23</definedName>
    <definedName name="Perc_Exp_Yr5">Est_Graphs!$J$24</definedName>
    <definedName name="Percentage_List">Data!$AB$2:$AB$102</definedName>
    <definedName name="_xlnm.Print_Area" localSheetId="5">Budget_Profile!$A$9:$H$9</definedName>
    <definedName name="_xlnm.Print_Area" localSheetId="11">Cash_Flow!$A$1:$AK$1032</definedName>
    <definedName name="_xlnm.Print_Area" localSheetId="7">Est_Confidence!$A$1:$J$117</definedName>
    <definedName name="_xlnm.Print_Area" localSheetId="6">Est_Graphs!$A$1:$K$97</definedName>
    <definedName name="_xlnm.Print_Area" localSheetId="4">Est_Profile!$A$1:$K$107</definedName>
    <definedName name="_xlnm.Print_Area" localSheetId="2">Estimate!$A$1:$U$549</definedName>
    <definedName name="_xlnm.Print_Area" localSheetId="9">Gantt_Chart!$A$1:$AD$159</definedName>
    <definedName name="_xlnm.Print_Area" localSheetId="1">'Project Details'!$A$1:$B$67</definedName>
    <definedName name="_xlnm.Print_Area" localSheetId="3">Summary!$A$1:$E$200</definedName>
    <definedName name="_xlnm.Print_Area" localSheetId="8">Time!$A$1:$J$66</definedName>
    <definedName name="_xlnm.Print_Area" localSheetId="10">Time_Graphs!$A$1:$N$178</definedName>
    <definedName name="_xlnm.Print_Titles" localSheetId="2">Estimate!$1:$15</definedName>
    <definedName name="_xlnm.Print_Titles" localSheetId="9">Gantt_Chart!$1:$8</definedName>
    <definedName name="_xlnm.Print_Titles" localSheetId="3">Summary!$1:$8</definedName>
    <definedName name="_xlnm.Print_Titles" localSheetId="8">Time!$11:$12</definedName>
    <definedName name="ProbOccurValues">Estimate!$G$16:$G$531</definedName>
    <definedName name="ProbOutput">Output!$A$2:$A$101</definedName>
    <definedName name="Project_End_Date">Gantt_Chart!$AA$4</definedName>
    <definedName name="Project_Name">'Project Details'!$B$6</definedName>
    <definedName name="Project_Start_Date">'Project Details'!$B$8:$B$8</definedName>
    <definedName name="Quarter_Costs">Data!$AK$1:$AM$14</definedName>
    <definedName name="Risk_Profile_Quantity">Estimate!$H$16:$H$531</definedName>
    <definedName name="Risk_Profile_Rate">Estimate!$L$16:$L$531</definedName>
    <definedName name="RiskProfile">Data!$AA$2:$AA$25</definedName>
    <definedName name="Runs_List">Data!$AA$35:$AA$41</definedName>
    <definedName name="StartDateList">Data!$AA$79:$AA$23206</definedName>
    <definedName name="Subname_List">Data2!$AG$1:$AH$39</definedName>
    <definedName name="Summary_Groups_Range">Data2!$AJ$1:$AL$22</definedName>
    <definedName name="Summary_sheet_estimate_items">Summary!$A$30:$D$196</definedName>
    <definedName name="Summary_sheet_estimate_items_temp">Summary!$F$30:$I$196</definedName>
    <definedName name="Summary_sheet_estimate_items2">Summary!$A$30:$D$62</definedName>
    <definedName name="TEC">#N/A</definedName>
    <definedName name="temp_dup2">Data2!$E$1:$E$1</definedName>
    <definedName name="temp_dup3">Data2!$A$1:$D$1</definedName>
    <definedName name="temp_dups" localSheetId="5">Data2!#REF!</definedName>
    <definedName name="temp_dups">Data2!#REF!</definedName>
    <definedName name="Temp_Sheet_Range">Estimate!$A$16:$D$531,Estimate!$R$16:$R$531</definedName>
    <definedName name="tempname" localSheetId="5">Data!#REF!</definedName>
    <definedName name="tempname">Data!$CA$4</definedName>
    <definedName name="testrange" localSheetId="5">Estimate!#REF!,Estimate!#REF!,Estimate!#REF!,Estimate!#REF!,Estimate!#REF!</definedName>
    <definedName name="testrange">Estimate!#REF!,Estimate!#REF!,Estimate!#REF!,Estimate!#REF!,Estimate!#REF!</definedName>
    <definedName name="Time_Activity_Items">Time!$B$13:$B$65</definedName>
    <definedName name="Time_Cost_Items">Time!$D$13:$D$65</definedName>
    <definedName name="Time_Cost_Items_Header">Time!$D$11</definedName>
    <definedName name="Time_Days_Formula">Time!$L$13</definedName>
    <definedName name="Time_Graph_Data">Time_Graphs!$R$1</definedName>
    <definedName name="Time_Graph_Formulas">Time_Graphs!$AA$1:$AG$37</definedName>
    <definedName name="Time_Item_Header">Time!$B$11</definedName>
    <definedName name="Time_Previous_Items">Time!$A$13:$A$65</definedName>
    <definedName name="Time_Prob_Occur">Time!$H$13:$H$65</definedName>
    <definedName name="Time_Range2">Time!$11:$66</definedName>
    <definedName name="Time_Sheet_Cost_Profile?">Est_Profile!$C$13</definedName>
    <definedName name="Time_Sheet_Work_Area">Time!$A$1:$L$65</definedName>
    <definedName name="Time_Start_Delay_Date">Time!$I$13:$I$65</definedName>
    <definedName name="Time_Start_Delay_Date2">Time!$L$13:$L$65</definedName>
    <definedName name="TIME_SUMMARY">Time_Graphs!$A$86</definedName>
    <definedName name="TIME_SUMMARY2">Time_Graphs!$A$169</definedName>
    <definedName name="TimeOutput">Output!$B$2:$B$1001</definedName>
    <definedName name="TimeOutput2">Output!$C$2:$C$1001</definedName>
    <definedName name="TimeProb">Output!$A$2:$A$1001</definedName>
    <definedName name="Total_Less_Perc">Estimate!#REF!</definedName>
    <definedName name="Units">Est_Graphs!$D$12</definedName>
    <definedName name="Units_List">Data!$AA$28:$AA$29</definedName>
    <definedName name="Use_Correlation_Default_Values">Estimate!#REF!</definedName>
    <definedName name="Year_Costs">Data!$AS$1:$AU$5</definedName>
    <definedName name="Year_Costs2">Data!$AW$1:$AX$16</definedName>
    <definedName name="YesNoList">Data!$AA$46:$AA$47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7" i="7" l="1"/>
  <c r="V6" i="7"/>
  <c r="V5" i="7"/>
  <c r="V4" i="7"/>
  <c r="V3" i="7"/>
  <c r="CJ3" i="7"/>
  <c r="CK3" i="7"/>
  <c r="CL3" i="7"/>
  <c r="CM3" i="7"/>
  <c r="CN3" i="7"/>
  <c r="CO3" i="7"/>
  <c r="CP3" i="7"/>
  <c r="CQ3" i="7"/>
  <c r="CR3" i="7"/>
  <c r="CS3" i="7"/>
  <c r="CT3" i="7"/>
  <c r="CU3" i="7"/>
  <c r="CV3" i="7"/>
  <c r="CW3" i="7"/>
  <c r="CX3" i="7"/>
  <c r="CY3" i="7"/>
  <c r="CZ3" i="7"/>
  <c r="DA3" i="7"/>
  <c r="DB3" i="7"/>
  <c r="DC3" i="7"/>
  <c r="DD3" i="7"/>
  <c r="DE3" i="7"/>
  <c r="DF3" i="7"/>
  <c r="DG3" i="7"/>
  <c r="DH3" i="7"/>
  <c r="DI3" i="7"/>
  <c r="DJ3" i="7"/>
  <c r="DK3" i="7"/>
  <c r="DL3" i="7"/>
  <c r="DM3" i="7"/>
  <c r="DN3" i="7"/>
  <c r="DO3" i="7"/>
  <c r="DP3" i="7"/>
  <c r="DQ3" i="7"/>
  <c r="DR3" i="7"/>
  <c r="DS3" i="7"/>
  <c r="DT3" i="7"/>
  <c r="DU3" i="7"/>
  <c r="DV3" i="7"/>
  <c r="DW3" i="7"/>
  <c r="DX3" i="7"/>
  <c r="DY3" i="7"/>
  <c r="DZ3" i="7"/>
  <c r="EA3" i="7"/>
  <c r="EB3" i="7"/>
  <c r="EC3" i="7"/>
  <c r="ED3" i="7"/>
  <c r="EE3" i="7"/>
  <c r="EF3" i="7"/>
  <c r="EG3" i="7"/>
  <c r="EH3" i="7"/>
  <c r="EI3" i="7"/>
  <c r="EJ3" i="7"/>
  <c r="EK3" i="7"/>
  <c r="EL3" i="7"/>
  <c r="EM3" i="7"/>
  <c r="EN3" i="7"/>
  <c r="EO3" i="7"/>
  <c r="EP3" i="7"/>
  <c r="EQ3" i="7"/>
  <c r="ER3" i="7"/>
  <c r="ES3" i="7"/>
  <c r="ET3" i="7"/>
  <c r="EU3" i="7"/>
  <c r="EV3" i="7"/>
  <c r="EW3" i="7"/>
  <c r="EX3" i="7"/>
  <c r="EY3" i="7"/>
  <c r="EZ3" i="7"/>
  <c r="FA3" i="7"/>
  <c r="FB3" i="7"/>
  <c r="FC3" i="7"/>
  <c r="FD3" i="7"/>
  <c r="FE3" i="7"/>
  <c r="FF3" i="7"/>
  <c r="FG3" i="7"/>
  <c r="FH3" i="7"/>
  <c r="FI3" i="7"/>
  <c r="FJ3" i="7"/>
  <c r="FK3" i="7"/>
  <c r="FL3" i="7"/>
  <c r="FM3" i="7"/>
  <c r="FN3" i="7"/>
  <c r="FO3" i="7"/>
  <c r="FP3" i="7"/>
  <c r="FQ3" i="7"/>
  <c r="FR3" i="7"/>
  <c r="FS3" i="7"/>
  <c r="FT3" i="7"/>
  <c r="FU3" i="7"/>
  <c r="FV3" i="7"/>
  <c r="FW3" i="7"/>
  <c r="FX3" i="7"/>
  <c r="FY3" i="7"/>
  <c r="FZ3" i="7"/>
  <c r="GA3" i="7"/>
  <c r="GB3" i="7"/>
  <c r="GC3" i="7"/>
  <c r="GD3" i="7"/>
  <c r="GE3" i="7"/>
  <c r="V55" i="19"/>
  <c r="V54" i="19"/>
  <c r="V53" i="19"/>
  <c r="V52" i="19"/>
  <c r="V51" i="19"/>
  <c r="V50" i="19"/>
  <c r="V49" i="19"/>
  <c r="V48" i="19"/>
  <c r="V47" i="19"/>
  <c r="V46" i="19"/>
  <c r="V45" i="19"/>
  <c r="V44" i="19"/>
  <c r="V43" i="19"/>
  <c r="V42" i="19"/>
  <c r="V41" i="19"/>
  <c r="V40" i="19"/>
  <c r="V39" i="19"/>
  <c r="V38" i="19"/>
  <c r="V37" i="19"/>
  <c r="V36" i="19"/>
  <c r="V35" i="19"/>
  <c r="V34" i="19"/>
  <c r="V33" i="19"/>
  <c r="V32" i="19"/>
  <c r="V31" i="19"/>
  <c r="V30" i="19"/>
  <c r="V29" i="19"/>
  <c r="V28" i="19"/>
  <c r="V27" i="19"/>
  <c r="V26" i="19"/>
  <c r="V25" i="19"/>
  <c r="V24" i="19"/>
  <c r="V23" i="19"/>
  <c r="V22" i="19"/>
  <c r="V21" i="19"/>
  <c r="V20" i="19"/>
  <c r="V19" i="19"/>
  <c r="V18" i="19"/>
  <c r="V17" i="19"/>
  <c r="V16" i="19"/>
  <c r="V15" i="19"/>
  <c r="V14" i="19"/>
  <c r="V13" i="19"/>
  <c r="V12" i="19"/>
  <c r="V11" i="19"/>
  <c r="V10" i="19"/>
  <c r="V9" i="19"/>
  <c r="V8" i="19"/>
  <c r="V7" i="19"/>
  <c r="V6" i="19"/>
  <c r="V5" i="19"/>
  <c r="V4" i="19"/>
  <c r="V3" i="19"/>
  <c r="V2" i="19"/>
  <c r="V1" i="19"/>
  <c r="A9" i="21" l="1"/>
  <c r="A14" i="21"/>
  <c r="AA30" i="20"/>
  <c r="C5" i="21" l="1"/>
  <c r="C4" i="21"/>
  <c r="C3" i="21"/>
  <c r="C2" i="21"/>
  <c r="C1" i="21"/>
  <c r="BM2" i="7"/>
  <c r="B14" i="21" l="1"/>
  <c r="B9" i="21"/>
  <c r="E30" i="20"/>
  <c r="Y30" i="20"/>
  <c r="L30" i="20" l="1"/>
  <c r="H30" i="20"/>
  <c r="P30" i="20"/>
  <c r="I30" i="20"/>
  <c r="M30" i="20"/>
  <c r="Q30" i="20"/>
  <c r="G30" i="20"/>
  <c r="K30" i="20"/>
  <c r="O30" i="20"/>
  <c r="S30" i="20"/>
  <c r="F30" i="20"/>
  <c r="J30" i="20"/>
  <c r="N30" i="20"/>
  <c r="R30" i="20"/>
  <c r="AJ1031" i="14" l="1"/>
  <c r="AJ1030" i="14"/>
  <c r="AJ1029" i="14"/>
  <c r="AJ1028" i="14"/>
  <c r="AJ1027" i="14"/>
  <c r="AJ1026" i="14"/>
  <c r="AJ1025" i="14"/>
  <c r="AJ1024" i="14"/>
  <c r="AJ1023" i="14"/>
  <c r="AJ1022" i="14"/>
  <c r="AJ1021" i="14"/>
  <c r="AJ1020" i="14"/>
  <c r="AJ1019" i="14"/>
  <c r="AJ1018" i="14"/>
  <c r="AJ1017" i="14"/>
  <c r="AJ1016" i="14"/>
  <c r="AJ1015" i="14"/>
  <c r="AJ1014" i="14"/>
  <c r="AJ1013" i="14"/>
  <c r="AJ1012" i="14"/>
  <c r="AJ1011" i="14"/>
  <c r="AJ1010" i="14"/>
  <c r="AJ1009" i="14"/>
  <c r="AJ1008" i="14"/>
  <c r="AJ1007" i="14"/>
  <c r="AJ1006" i="14"/>
  <c r="AJ1005" i="14"/>
  <c r="AJ1004" i="14"/>
  <c r="AJ1003" i="14"/>
  <c r="AJ1002" i="14"/>
  <c r="AJ1001" i="14"/>
  <c r="AJ1000" i="14"/>
  <c r="AJ999" i="14"/>
  <c r="AJ998" i="14"/>
  <c r="AJ997" i="14"/>
  <c r="AJ996" i="14"/>
  <c r="AJ995" i="14"/>
  <c r="AJ994" i="14"/>
  <c r="AJ993" i="14"/>
  <c r="AJ992" i="14"/>
  <c r="AJ991" i="14"/>
  <c r="AJ990" i="14"/>
  <c r="AJ989" i="14"/>
  <c r="AJ988" i="14"/>
  <c r="AJ987" i="14"/>
  <c r="AJ986" i="14"/>
  <c r="AJ985" i="14"/>
  <c r="AJ984" i="14"/>
  <c r="AJ983" i="14"/>
  <c r="AJ982" i="14"/>
  <c r="AJ981" i="14"/>
  <c r="AJ980" i="14"/>
  <c r="AJ979" i="14"/>
  <c r="AJ978" i="14"/>
  <c r="AJ977" i="14"/>
  <c r="AJ976" i="14"/>
  <c r="AJ975" i="14"/>
  <c r="AJ974" i="14"/>
  <c r="AJ973" i="14"/>
  <c r="AJ972" i="14"/>
  <c r="AJ971" i="14"/>
  <c r="AJ970" i="14"/>
  <c r="AJ969" i="14"/>
  <c r="AJ968" i="14"/>
  <c r="AJ967" i="14"/>
  <c r="AJ966" i="14"/>
  <c r="AJ965" i="14"/>
  <c r="AJ964" i="14"/>
  <c r="AJ963" i="14"/>
  <c r="AJ962" i="14"/>
  <c r="AJ961" i="14"/>
  <c r="AJ960" i="14"/>
  <c r="AJ959" i="14"/>
  <c r="AJ958" i="14"/>
  <c r="AJ957" i="14"/>
  <c r="AJ956" i="14"/>
  <c r="AJ955" i="14"/>
  <c r="AJ954" i="14"/>
  <c r="AJ953" i="14"/>
  <c r="AJ952" i="14"/>
  <c r="AJ951" i="14"/>
  <c r="AJ950" i="14"/>
  <c r="AJ949" i="14"/>
  <c r="AJ948" i="14"/>
  <c r="AJ947" i="14"/>
  <c r="AJ946" i="14"/>
  <c r="AJ945" i="14"/>
  <c r="AJ944" i="14"/>
  <c r="AJ943" i="14"/>
  <c r="AJ942" i="14"/>
  <c r="AJ941" i="14"/>
  <c r="AJ940" i="14"/>
  <c r="AJ939" i="14"/>
  <c r="AJ938" i="14"/>
  <c r="AJ937" i="14"/>
  <c r="AJ936" i="14"/>
  <c r="AJ935" i="14"/>
  <c r="AJ934" i="14"/>
  <c r="AJ933" i="14"/>
  <c r="AJ932" i="14"/>
  <c r="AJ931" i="14"/>
  <c r="AJ930" i="14"/>
  <c r="AJ929" i="14"/>
  <c r="AJ928" i="14"/>
  <c r="AJ927" i="14"/>
  <c r="AJ926" i="14"/>
  <c r="AJ925" i="14"/>
  <c r="AJ924" i="14"/>
  <c r="AJ923" i="14"/>
  <c r="AJ922" i="14"/>
  <c r="AJ921" i="14"/>
  <c r="AJ920" i="14"/>
  <c r="AJ919" i="14"/>
  <c r="AJ918" i="14"/>
  <c r="AJ917" i="14"/>
  <c r="AJ916" i="14"/>
  <c r="AJ915" i="14"/>
  <c r="AJ914" i="14"/>
  <c r="AJ913" i="14"/>
  <c r="AJ912" i="14"/>
  <c r="AJ911" i="14"/>
  <c r="AJ910" i="14"/>
  <c r="AJ909" i="14"/>
  <c r="AJ908" i="14"/>
  <c r="AJ907" i="14"/>
  <c r="AJ906" i="14"/>
  <c r="AJ905" i="14"/>
  <c r="AJ904" i="14"/>
  <c r="AJ903" i="14"/>
  <c r="AJ902" i="14"/>
  <c r="AJ901" i="14"/>
  <c r="AJ900" i="14"/>
  <c r="AJ899" i="14"/>
  <c r="AJ898" i="14"/>
  <c r="AJ897" i="14"/>
  <c r="AJ896" i="14"/>
  <c r="AJ895" i="14"/>
  <c r="AJ894" i="14"/>
  <c r="AJ893" i="14"/>
  <c r="AJ892" i="14"/>
  <c r="AJ891" i="14"/>
  <c r="AJ890" i="14"/>
  <c r="AJ889" i="14"/>
  <c r="AJ888" i="14"/>
  <c r="AJ887" i="14"/>
  <c r="AJ886" i="14"/>
  <c r="AJ885" i="14"/>
  <c r="AJ884" i="14"/>
  <c r="AJ883" i="14"/>
  <c r="AJ882" i="14"/>
  <c r="AJ881" i="14"/>
  <c r="AJ880" i="14"/>
  <c r="AJ879" i="14"/>
  <c r="AJ878" i="14"/>
  <c r="AJ877" i="14"/>
  <c r="AJ876" i="14"/>
  <c r="AJ875" i="14"/>
  <c r="AJ874" i="14"/>
  <c r="AJ873" i="14"/>
  <c r="AJ872" i="14"/>
  <c r="AJ871" i="14"/>
  <c r="AJ870" i="14"/>
  <c r="AJ869" i="14"/>
  <c r="AJ868" i="14"/>
  <c r="AJ867" i="14"/>
  <c r="AJ866" i="14"/>
  <c r="AJ865" i="14"/>
  <c r="AJ864" i="14"/>
  <c r="AJ863" i="14"/>
  <c r="AJ862" i="14"/>
  <c r="AJ861" i="14"/>
  <c r="AJ860" i="14"/>
  <c r="AJ859" i="14"/>
  <c r="AJ858" i="14"/>
  <c r="AJ857" i="14"/>
  <c r="AJ856" i="14"/>
  <c r="AJ855" i="14"/>
  <c r="AJ854" i="14"/>
  <c r="AJ853" i="14"/>
  <c r="AJ852" i="14"/>
  <c r="AJ851" i="14"/>
  <c r="AJ850" i="14"/>
  <c r="AJ849" i="14"/>
  <c r="AJ848" i="14"/>
  <c r="AJ847" i="14"/>
  <c r="AJ846" i="14"/>
  <c r="AJ845" i="14"/>
  <c r="AJ844" i="14"/>
  <c r="AJ843" i="14"/>
  <c r="AJ842" i="14"/>
  <c r="AJ841" i="14"/>
  <c r="AJ840" i="14"/>
  <c r="AJ839" i="14"/>
  <c r="AJ838" i="14"/>
  <c r="AJ837" i="14"/>
  <c r="AJ836" i="14"/>
  <c r="AJ835" i="14"/>
  <c r="AJ834" i="14"/>
  <c r="AJ833" i="14"/>
  <c r="AJ832" i="14"/>
  <c r="AJ831" i="14"/>
  <c r="AJ830" i="14"/>
  <c r="AJ829" i="14"/>
  <c r="AJ828" i="14"/>
  <c r="AJ827" i="14"/>
  <c r="AJ826" i="14"/>
  <c r="AJ825" i="14"/>
  <c r="AJ824" i="14"/>
  <c r="AJ823" i="14"/>
  <c r="AJ822" i="14"/>
  <c r="AJ821" i="14"/>
  <c r="AJ820" i="14"/>
  <c r="AJ819" i="14"/>
  <c r="AJ818" i="14"/>
  <c r="AJ817" i="14"/>
  <c r="AJ816" i="14"/>
  <c r="AJ815" i="14"/>
  <c r="AJ814" i="14"/>
  <c r="AJ813" i="14"/>
  <c r="AJ812" i="14"/>
  <c r="AJ811" i="14"/>
  <c r="AJ810" i="14"/>
  <c r="AJ809" i="14"/>
  <c r="AJ808" i="14"/>
  <c r="AJ807" i="14"/>
  <c r="AJ806" i="14"/>
  <c r="AJ805" i="14"/>
  <c r="AJ804" i="14"/>
  <c r="AJ803" i="14"/>
  <c r="AJ802" i="14"/>
  <c r="AJ801" i="14"/>
  <c r="AJ800" i="14"/>
  <c r="AJ799" i="14"/>
  <c r="AJ798" i="14"/>
  <c r="AJ797" i="14"/>
  <c r="AJ796" i="14"/>
  <c r="AJ795" i="14"/>
  <c r="AJ794" i="14"/>
  <c r="AJ793" i="14"/>
  <c r="AJ792" i="14"/>
  <c r="AJ791" i="14"/>
  <c r="AJ790" i="14"/>
  <c r="AJ789" i="14"/>
  <c r="AJ788" i="14"/>
  <c r="AJ787" i="14"/>
  <c r="AJ786" i="14"/>
  <c r="AJ785" i="14"/>
  <c r="AJ784" i="14"/>
  <c r="AJ783" i="14"/>
  <c r="AJ782" i="14"/>
  <c r="AJ781" i="14"/>
  <c r="AJ780" i="14"/>
  <c r="AJ779" i="14"/>
  <c r="AJ778" i="14"/>
  <c r="AJ777" i="14"/>
  <c r="AJ776" i="14"/>
  <c r="AJ775" i="14"/>
  <c r="AJ774" i="14"/>
  <c r="AJ773" i="14"/>
  <c r="AJ772" i="14"/>
  <c r="AJ771" i="14"/>
  <c r="AJ770" i="14"/>
  <c r="AJ769" i="14"/>
  <c r="AJ768" i="14"/>
  <c r="AJ767" i="14"/>
  <c r="AJ766" i="14"/>
  <c r="AJ765" i="14"/>
  <c r="AJ764" i="14"/>
  <c r="AJ763" i="14"/>
  <c r="AJ762" i="14"/>
  <c r="AJ761" i="14"/>
  <c r="AJ760" i="14"/>
  <c r="AJ759" i="14"/>
  <c r="AJ758" i="14"/>
  <c r="AJ757" i="14"/>
  <c r="AJ756" i="14"/>
  <c r="AJ755" i="14"/>
  <c r="AJ754" i="14"/>
  <c r="AJ753" i="14"/>
  <c r="AJ752" i="14"/>
  <c r="AJ751" i="14"/>
  <c r="AJ750" i="14"/>
  <c r="AJ749" i="14"/>
  <c r="AJ748" i="14"/>
  <c r="AJ747" i="14"/>
  <c r="AJ746" i="14"/>
  <c r="AJ745" i="14"/>
  <c r="AJ744" i="14"/>
  <c r="AJ743" i="14"/>
  <c r="AJ742" i="14"/>
  <c r="AJ741" i="14"/>
  <c r="AJ740" i="14"/>
  <c r="AJ739" i="14"/>
  <c r="AJ738" i="14"/>
  <c r="AJ737" i="14"/>
  <c r="AJ736" i="14"/>
  <c r="AJ735" i="14"/>
  <c r="AJ734" i="14"/>
  <c r="AJ733" i="14"/>
  <c r="AJ732" i="14"/>
  <c r="AJ731" i="14"/>
  <c r="AJ730" i="14"/>
  <c r="AJ729" i="14"/>
  <c r="AJ728" i="14"/>
  <c r="AJ727" i="14"/>
  <c r="AJ726" i="14"/>
  <c r="AJ725" i="14"/>
  <c r="AJ724" i="14"/>
  <c r="AJ723" i="14"/>
  <c r="AJ722" i="14"/>
  <c r="AJ721" i="14"/>
  <c r="AJ720" i="14"/>
  <c r="AJ719" i="14"/>
  <c r="AJ718" i="14"/>
  <c r="AJ717" i="14"/>
  <c r="AJ716" i="14"/>
  <c r="AJ715" i="14"/>
  <c r="AJ714" i="14"/>
  <c r="AJ713" i="14"/>
  <c r="AJ712" i="14"/>
  <c r="AJ711" i="14"/>
  <c r="AJ710" i="14"/>
  <c r="AJ709" i="14"/>
  <c r="AJ708" i="14"/>
  <c r="AJ707" i="14"/>
  <c r="AJ706" i="14"/>
  <c r="AJ705" i="14"/>
  <c r="AJ704" i="14"/>
  <c r="AJ703" i="14"/>
  <c r="AJ702" i="14"/>
  <c r="AJ701" i="14"/>
  <c r="AJ700" i="14"/>
  <c r="AJ699" i="14"/>
  <c r="AJ698" i="14"/>
  <c r="AJ697" i="14"/>
  <c r="AJ696" i="14"/>
  <c r="AJ695" i="14"/>
  <c r="AJ694" i="14"/>
  <c r="AJ693" i="14"/>
  <c r="AJ692" i="14"/>
  <c r="AJ691" i="14"/>
  <c r="AJ690" i="14"/>
  <c r="AJ689" i="14"/>
  <c r="AJ688" i="14"/>
  <c r="AJ687" i="14"/>
  <c r="AJ686" i="14"/>
  <c r="AJ685" i="14"/>
  <c r="AJ684" i="14"/>
  <c r="AJ683" i="14"/>
  <c r="AJ682" i="14"/>
  <c r="AJ681" i="14"/>
  <c r="AJ680" i="14"/>
  <c r="AJ679" i="14"/>
  <c r="AJ678" i="14"/>
  <c r="AJ677" i="14"/>
  <c r="AJ676" i="14"/>
  <c r="AJ675" i="14"/>
  <c r="AJ674" i="14"/>
  <c r="AJ673" i="14"/>
  <c r="AJ672" i="14"/>
  <c r="AJ671" i="14"/>
  <c r="AJ670" i="14"/>
  <c r="AJ669" i="14"/>
  <c r="AJ668" i="14"/>
  <c r="AJ667" i="14"/>
  <c r="AJ666" i="14"/>
  <c r="AJ665" i="14"/>
  <c r="AJ664" i="14"/>
  <c r="AJ663" i="14"/>
  <c r="AJ662" i="14"/>
  <c r="AJ661" i="14"/>
  <c r="AJ660" i="14"/>
  <c r="AJ659" i="14"/>
  <c r="AJ658" i="14"/>
  <c r="AJ657" i="14"/>
  <c r="AJ656" i="14"/>
  <c r="AJ655" i="14"/>
  <c r="AJ654" i="14"/>
  <c r="AJ653" i="14"/>
  <c r="AJ652" i="14"/>
  <c r="AJ651" i="14"/>
  <c r="AJ650" i="14"/>
  <c r="AJ649" i="14"/>
  <c r="AJ648" i="14"/>
  <c r="AJ647" i="14"/>
  <c r="AJ646" i="14"/>
  <c r="AJ645" i="14"/>
  <c r="AJ644" i="14"/>
  <c r="AJ643" i="14"/>
  <c r="AJ642" i="14"/>
  <c r="AJ641" i="14"/>
  <c r="AJ640" i="14"/>
  <c r="AJ639" i="14"/>
  <c r="AJ638" i="14"/>
  <c r="AJ637" i="14"/>
  <c r="AJ636" i="14"/>
  <c r="AJ635" i="14"/>
  <c r="AJ634" i="14"/>
  <c r="AJ633" i="14"/>
  <c r="AJ632" i="14"/>
  <c r="AJ631" i="14"/>
  <c r="AJ630" i="14"/>
  <c r="AJ629" i="14"/>
  <c r="AJ628" i="14"/>
  <c r="AJ627" i="14"/>
  <c r="AJ626" i="14"/>
  <c r="AJ625" i="14"/>
  <c r="AJ624" i="14"/>
  <c r="AJ623" i="14"/>
  <c r="AJ622" i="14"/>
  <c r="AJ621" i="14"/>
  <c r="AJ620" i="14"/>
  <c r="AJ619" i="14"/>
  <c r="AJ618" i="14"/>
  <c r="AJ617" i="14"/>
  <c r="AJ616" i="14"/>
  <c r="AJ615" i="14"/>
  <c r="AJ614" i="14"/>
  <c r="AJ613" i="14"/>
  <c r="AJ612" i="14"/>
  <c r="AJ611" i="14"/>
  <c r="AJ610" i="14"/>
  <c r="AJ609" i="14"/>
  <c r="AJ608" i="14"/>
  <c r="AJ607" i="14"/>
  <c r="AJ606" i="14"/>
  <c r="AJ605" i="14"/>
  <c r="AJ604" i="14"/>
  <c r="AJ603" i="14"/>
  <c r="AJ602" i="14"/>
  <c r="AJ601" i="14"/>
  <c r="AJ600" i="14"/>
  <c r="AJ599" i="14"/>
  <c r="AJ598" i="14"/>
  <c r="AJ597" i="14"/>
  <c r="AJ596" i="14"/>
  <c r="AJ595" i="14"/>
  <c r="AJ594" i="14"/>
  <c r="AJ593" i="14"/>
  <c r="AJ592" i="14"/>
  <c r="AJ591" i="14"/>
  <c r="AJ590" i="14"/>
  <c r="AJ589" i="14"/>
  <c r="AJ588" i="14"/>
  <c r="AJ587" i="14"/>
  <c r="AJ586" i="14"/>
  <c r="AJ585" i="14"/>
  <c r="AJ584" i="14"/>
  <c r="AJ583" i="14"/>
  <c r="AJ582" i="14"/>
  <c r="AJ581" i="14"/>
  <c r="AJ580" i="14"/>
  <c r="AJ579" i="14"/>
  <c r="AJ578" i="14"/>
  <c r="AJ577" i="14"/>
  <c r="AJ576" i="14"/>
  <c r="AJ575" i="14"/>
  <c r="AJ574" i="14"/>
  <c r="AJ573" i="14"/>
  <c r="AJ572" i="14"/>
  <c r="AJ571" i="14"/>
  <c r="AJ570" i="14"/>
  <c r="AJ569" i="14"/>
  <c r="AJ568" i="14"/>
  <c r="AJ567" i="14"/>
  <c r="AJ566" i="14"/>
  <c r="AJ565" i="14"/>
  <c r="AJ564" i="14"/>
  <c r="AJ563" i="14"/>
  <c r="AJ562" i="14"/>
  <c r="AJ561" i="14"/>
  <c r="AJ560" i="14"/>
  <c r="AJ559" i="14"/>
  <c r="AJ558" i="14"/>
  <c r="AJ557" i="14"/>
  <c r="AJ556" i="14"/>
  <c r="AJ555" i="14"/>
  <c r="AJ554" i="14"/>
  <c r="AJ553" i="14"/>
  <c r="AJ552" i="14"/>
  <c r="AJ551" i="14"/>
  <c r="AJ550" i="14"/>
  <c r="AJ549" i="14"/>
  <c r="AJ548" i="14"/>
  <c r="AJ547" i="14"/>
  <c r="AJ546" i="14"/>
  <c r="AJ545" i="14"/>
  <c r="AJ544" i="14"/>
  <c r="AJ543" i="14"/>
  <c r="AJ542" i="14"/>
  <c r="AJ541" i="14"/>
  <c r="AJ540" i="14"/>
  <c r="AJ539" i="14"/>
  <c r="AJ538" i="14"/>
  <c r="AJ537" i="14"/>
  <c r="AJ536" i="14"/>
  <c r="AJ535" i="14"/>
  <c r="AJ534" i="14"/>
  <c r="AJ533" i="14"/>
  <c r="AJ532" i="14"/>
  <c r="AJ531" i="14"/>
  <c r="AJ530" i="14"/>
  <c r="AJ529" i="14"/>
  <c r="AJ528" i="14"/>
  <c r="AJ527" i="14"/>
  <c r="AJ526" i="14"/>
  <c r="AJ525" i="14"/>
  <c r="AJ524" i="14"/>
  <c r="AJ523" i="14"/>
  <c r="AJ522" i="14"/>
  <c r="AJ521" i="14"/>
  <c r="AJ520" i="14"/>
  <c r="AJ519" i="14"/>
  <c r="AJ518" i="14"/>
  <c r="AJ517" i="14"/>
  <c r="AJ516" i="14"/>
  <c r="AJ515" i="14"/>
  <c r="AJ514" i="14"/>
  <c r="AJ513" i="14"/>
  <c r="AJ512" i="14"/>
  <c r="AJ511" i="14"/>
  <c r="AJ510" i="14"/>
  <c r="AJ509" i="14"/>
  <c r="AJ508" i="14"/>
  <c r="AJ507" i="14"/>
  <c r="AJ506" i="14"/>
  <c r="AJ505" i="14"/>
  <c r="AJ504" i="14"/>
  <c r="AJ503" i="14"/>
  <c r="AJ502" i="14"/>
  <c r="AJ501" i="14"/>
  <c r="AJ500" i="14"/>
  <c r="AJ499" i="14"/>
  <c r="AJ498" i="14"/>
  <c r="AJ497" i="14"/>
  <c r="AJ496" i="14"/>
  <c r="AJ495" i="14"/>
  <c r="AJ494" i="14"/>
  <c r="AJ493" i="14"/>
  <c r="AJ492" i="14"/>
  <c r="AJ491" i="14"/>
  <c r="AJ490" i="14"/>
  <c r="AJ489" i="14"/>
  <c r="AJ488" i="14"/>
  <c r="AJ487" i="14"/>
  <c r="AJ486" i="14"/>
  <c r="AJ485" i="14"/>
  <c r="AJ484" i="14"/>
  <c r="AJ483" i="14"/>
  <c r="AJ482" i="14"/>
  <c r="AJ481" i="14"/>
  <c r="AJ480" i="14"/>
  <c r="AJ479" i="14"/>
  <c r="AJ478" i="14"/>
  <c r="AJ477" i="14"/>
  <c r="AJ476" i="14"/>
  <c r="AJ475" i="14"/>
  <c r="AJ474" i="14"/>
  <c r="AJ473" i="14"/>
  <c r="AJ472" i="14"/>
  <c r="AJ471" i="14"/>
  <c r="AJ470" i="14"/>
  <c r="AJ469" i="14"/>
  <c r="AJ468" i="14"/>
  <c r="AJ467" i="14"/>
  <c r="AJ466" i="14"/>
  <c r="AJ465" i="14"/>
  <c r="AJ464" i="14"/>
  <c r="AJ463" i="14"/>
  <c r="AJ462" i="14"/>
  <c r="AJ461" i="14"/>
  <c r="AJ460" i="14"/>
  <c r="AJ459" i="14"/>
  <c r="AJ458" i="14"/>
  <c r="AJ457" i="14"/>
  <c r="AJ456" i="14"/>
  <c r="AJ455" i="14"/>
  <c r="AJ454" i="14"/>
  <c r="AJ453" i="14"/>
  <c r="AJ452" i="14"/>
  <c r="AJ451" i="14"/>
  <c r="AJ450" i="14"/>
  <c r="AJ449" i="14"/>
  <c r="AJ448" i="14"/>
  <c r="AJ447" i="14"/>
  <c r="AJ446" i="14"/>
  <c r="AJ445" i="14"/>
  <c r="AJ444" i="14"/>
  <c r="AJ443" i="14"/>
  <c r="AJ442" i="14"/>
  <c r="AJ441" i="14"/>
  <c r="AJ440" i="14"/>
  <c r="AJ439" i="14"/>
  <c r="AJ438" i="14"/>
  <c r="AJ437" i="14"/>
  <c r="AJ436" i="14"/>
  <c r="AJ435" i="14"/>
  <c r="AJ434" i="14"/>
  <c r="AJ433" i="14"/>
  <c r="AJ432" i="14"/>
  <c r="AJ431" i="14"/>
  <c r="AJ430" i="14"/>
  <c r="AJ429" i="14"/>
  <c r="AJ428" i="14"/>
  <c r="AJ427" i="14"/>
  <c r="AJ426" i="14"/>
  <c r="AJ425" i="14"/>
  <c r="AJ424" i="14"/>
  <c r="AJ423" i="14"/>
  <c r="AJ422" i="14"/>
  <c r="AJ421" i="14"/>
  <c r="AJ420" i="14"/>
  <c r="AJ419" i="14"/>
  <c r="AJ418" i="14"/>
  <c r="AJ417" i="14"/>
  <c r="AJ416" i="14"/>
  <c r="AJ415" i="14"/>
  <c r="AJ414" i="14"/>
  <c r="AJ413" i="14"/>
  <c r="AJ412" i="14"/>
  <c r="AJ411" i="14"/>
  <c r="AJ410" i="14"/>
  <c r="AJ409" i="14"/>
  <c r="AJ408" i="14"/>
  <c r="AJ407" i="14"/>
  <c r="AJ406" i="14"/>
  <c r="AJ405" i="14"/>
  <c r="AJ404" i="14"/>
  <c r="AJ403" i="14"/>
  <c r="AJ402" i="14"/>
  <c r="AJ401" i="14"/>
  <c r="AJ400" i="14"/>
  <c r="AJ399" i="14"/>
  <c r="AJ398" i="14"/>
  <c r="AJ397" i="14"/>
  <c r="AJ396" i="14"/>
  <c r="AJ395" i="14"/>
  <c r="AJ394" i="14"/>
  <c r="AJ393" i="14"/>
  <c r="AJ392" i="14"/>
  <c r="AJ391" i="14"/>
  <c r="AJ390" i="14"/>
  <c r="AJ389" i="14"/>
  <c r="AJ388" i="14"/>
  <c r="AJ387" i="14"/>
  <c r="AJ386" i="14"/>
  <c r="AJ385" i="14"/>
  <c r="AJ384" i="14"/>
  <c r="AJ383" i="14"/>
  <c r="AJ382" i="14"/>
  <c r="AJ381" i="14"/>
  <c r="AJ380" i="14"/>
  <c r="AJ379" i="14"/>
  <c r="AJ378" i="14"/>
  <c r="AJ377" i="14"/>
  <c r="AJ376" i="14"/>
  <c r="AJ375" i="14"/>
  <c r="AJ374" i="14"/>
  <c r="AJ373" i="14"/>
  <c r="AJ372" i="14"/>
  <c r="AJ371" i="14"/>
  <c r="AJ370" i="14"/>
  <c r="AJ369" i="14"/>
  <c r="AJ368" i="14"/>
  <c r="AJ367" i="14"/>
  <c r="AJ366" i="14"/>
  <c r="AJ365" i="14"/>
  <c r="AJ364" i="14"/>
  <c r="AJ363" i="14"/>
  <c r="AJ362" i="14"/>
  <c r="AJ361" i="14"/>
  <c r="AJ360" i="14"/>
  <c r="AJ359" i="14"/>
  <c r="AJ358" i="14"/>
  <c r="AJ357" i="14"/>
  <c r="AJ356" i="14"/>
  <c r="AJ355" i="14"/>
  <c r="AJ354" i="14"/>
  <c r="AJ353" i="14"/>
  <c r="AJ352" i="14"/>
  <c r="AJ351" i="14"/>
  <c r="AJ350" i="14"/>
  <c r="AJ349" i="14"/>
  <c r="AJ348" i="14"/>
  <c r="AJ347" i="14"/>
  <c r="AJ346" i="14"/>
  <c r="AJ345" i="14"/>
  <c r="AJ344" i="14"/>
  <c r="AJ343" i="14"/>
  <c r="AJ342" i="14"/>
  <c r="AJ341" i="14"/>
  <c r="AJ340" i="14"/>
  <c r="AJ339" i="14"/>
  <c r="AJ338" i="14"/>
  <c r="AJ337" i="14"/>
  <c r="AJ336" i="14"/>
  <c r="AJ335" i="14"/>
  <c r="AJ334" i="14"/>
  <c r="AJ333" i="14"/>
  <c r="AJ332" i="14"/>
  <c r="AJ331" i="14"/>
  <c r="AJ330" i="14"/>
  <c r="AJ329" i="14"/>
  <c r="AJ328" i="14"/>
  <c r="AJ327" i="14"/>
  <c r="AJ326" i="14"/>
  <c r="AJ325" i="14"/>
  <c r="AJ324" i="14"/>
  <c r="AJ323" i="14"/>
  <c r="AJ322" i="14"/>
  <c r="AJ321" i="14"/>
  <c r="AJ320" i="14"/>
  <c r="AJ319" i="14"/>
  <c r="AJ318" i="14"/>
  <c r="AJ317" i="14"/>
  <c r="AJ316" i="14"/>
  <c r="AJ315" i="14"/>
  <c r="AJ314" i="14"/>
  <c r="AJ313" i="14"/>
  <c r="AJ312" i="14"/>
  <c r="AJ311" i="14"/>
  <c r="AJ310" i="14"/>
  <c r="AJ309" i="14"/>
  <c r="AJ308" i="14"/>
  <c r="AJ307" i="14"/>
  <c r="AJ306" i="14"/>
  <c r="AJ305" i="14"/>
  <c r="AJ304" i="14"/>
  <c r="AJ303" i="14"/>
  <c r="AJ302" i="14"/>
  <c r="AJ301" i="14"/>
  <c r="AJ300" i="14"/>
  <c r="AJ299" i="14"/>
  <c r="AJ298" i="14"/>
  <c r="AJ297" i="14"/>
  <c r="AJ296" i="14"/>
  <c r="AJ295" i="14"/>
  <c r="AJ294" i="14"/>
  <c r="AJ293" i="14"/>
  <c r="AJ292" i="14"/>
  <c r="AJ291" i="14"/>
  <c r="AJ290" i="14"/>
  <c r="AJ289" i="14"/>
  <c r="AJ288" i="14"/>
  <c r="AJ287" i="14"/>
  <c r="AJ286" i="14"/>
  <c r="AJ285" i="14"/>
  <c r="AJ284" i="14"/>
  <c r="AJ283" i="14"/>
  <c r="AJ282" i="14"/>
  <c r="AJ281" i="14"/>
  <c r="AJ280" i="14"/>
  <c r="AJ279" i="14"/>
  <c r="AJ278" i="14"/>
  <c r="AJ277" i="14"/>
  <c r="AJ276" i="14"/>
  <c r="AJ275" i="14"/>
  <c r="AJ274" i="14"/>
  <c r="AJ273" i="14"/>
  <c r="AJ272" i="14"/>
  <c r="AJ271" i="14"/>
  <c r="AJ270" i="14"/>
  <c r="AJ269" i="14"/>
  <c r="AJ268" i="14"/>
  <c r="AJ267" i="14"/>
  <c r="AJ266" i="14"/>
  <c r="AJ265" i="14"/>
  <c r="AJ264" i="14"/>
  <c r="AJ263" i="14"/>
  <c r="AJ262" i="14"/>
  <c r="AJ261" i="14"/>
  <c r="AJ260" i="14"/>
  <c r="AJ259" i="14"/>
  <c r="AJ258" i="14"/>
  <c r="AJ257" i="14"/>
  <c r="AJ256" i="14"/>
  <c r="AJ255" i="14"/>
  <c r="AJ254" i="14"/>
  <c r="AJ253" i="14"/>
  <c r="AJ252" i="14"/>
  <c r="AJ251" i="14"/>
  <c r="AJ250" i="14"/>
  <c r="AJ249" i="14"/>
  <c r="AJ248" i="14"/>
  <c r="AJ247" i="14"/>
  <c r="AJ246" i="14"/>
  <c r="AJ245" i="14"/>
  <c r="AJ244" i="14"/>
  <c r="AJ243" i="14"/>
  <c r="AJ242" i="14"/>
  <c r="AJ241" i="14"/>
  <c r="AJ240" i="14"/>
  <c r="AJ239" i="14"/>
  <c r="AJ238" i="14"/>
  <c r="AJ237" i="14"/>
  <c r="AJ236" i="14"/>
  <c r="AJ235" i="14"/>
  <c r="AJ234" i="14"/>
  <c r="AJ233" i="14"/>
  <c r="AJ232" i="14"/>
  <c r="AJ231" i="14"/>
  <c r="AJ230" i="14"/>
  <c r="AJ229" i="14"/>
  <c r="AJ228" i="14"/>
  <c r="AJ227" i="14"/>
  <c r="AJ226" i="14"/>
  <c r="AJ225" i="14"/>
  <c r="AJ224" i="14"/>
  <c r="AJ223" i="14"/>
  <c r="AJ222" i="14"/>
  <c r="AJ221" i="14"/>
  <c r="AJ220" i="14"/>
  <c r="AJ219" i="14"/>
  <c r="AJ218" i="14"/>
  <c r="AJ217" i="14"/>
  <c r="AJ216" i="14"/>
  <c r="AJ215" i="14"/>
  <c r="AJ214" i="14"/>
  <c r="AJ213" i="14"/>
  <c r="AJ212" i="14"/>
  <c r="AJ211" i="14"/>
  <c r="AJ210" i="14"/>
  <c r="AJ209" i="14"/>
  <c r="AJ208" i="14"/>
  <c r="AJ207" i="14"/>
  <c r="AJ206" i="14"/>
  <c r="AJ205" i="14"/>
  <c r="AJ204" i="14"/>
  <c r="AJ203" i="14"/>
  <c r="AJ202" i="14"/>
  <c r="AJ201" i="14"/>
  <c r="AJ200" i="14"/>
  <c r="AJ199" i="14"/>
  <c r="AJ198" i="14"/>
  <c r="AJ197" i="14"/>
  <c r="AJ196" i="14"/>
  <c r="AJ195" i="14"/>
  <c r="AJ194" i="14"/>
  <c r="AJ193" i="14"/>
  <c r="AJ192" i="14"/>
  <c r="AJ191" i="14"/>
  <c r="AJ190" i="14"/>
  <c r="AJ189" i="14"/>
  <c r="AJ188" i="14"/>
  <c r="AJ187" i="14"/>
  <c r="AJ186" i="14"/>
  <c r="AJ185" i="14"/>
  <c r="AJ184" i="14"/>
  <c r="AJ183" i="14"/>
  <c r="AJ182" i="14"/>
  <c r="AJ181" i="14"/>
  <c r="AJ180" i="14"/>
  <c r="AJ179" i="14"/>
  <c r="AJ178" i="14"/>
  <c r="AJ177" i="14"/>
  <c r="AJ176" i="14"/>
  <c r="AJ175" i="14"/>
  <c r="AJ174" i="14"/>
  <c r="AJ173" i="14"/>
  <c r="AJ172" i="14"/>
  <c r="AJ171" i="14"/>
  <c r="AJ170" i="14"/>
  <c r="AJ169" i="14"/>
  <c r="AJ168" i="14"/>
  <c r="AJ167" i="14"/>
  <c r="AJ166" i="14"/>
  <c r="AJ165" i="14"/>
  <c r="AJ164" i="14"/>
  <c r="AJ163" i="14"/>
  <c r="AJ162" i="14"/>
  <c r="AJ161" i="14"/>
  <c r="AJ160" i="14"/>
  <c r="AJ159" i="14"/>
  <c r="AJ158" i="14"/>
  <c r="AJ157" i="14"/>
  <c r="AJ156" i="14"/>
  <c r="AJ155" i="14"/>
  <c r="AJ154" i="14"/>
  <c r="AJ153" i="14"/>
  <c r="AJ152" i="14"/>
  <c r="AJ151" i="14"/>
  <c r="AJ150" i="14"/>
  <c r="AJ149" i="14"/>
  <c r="AJ148" i="14"/>
  <c r="AJ147" i="14"/>
  <c r="AJ146" i="14"/>
  <c r="AJ145" i="14"/>
  <c r="AJ144" i="14"/>
  <c r="AJ143" i="14"/>
  <c r="AJ142" i="14"/>
  <c r="AJ141" i="14"/>
  <c r="AJ140" i="14"/>
  <c r="AJ139" i="14"/>
  <c r="AJ138" i="14"/>
  <c r="AJ137" i="14"/>
  <c r="AJ136" i="14"/>
  <c r="AJ135" i="14"/>
  <c r="AJ134" i="14"/>
  <c r="AJ133" i="14"/>
  <c r="AJ132" i="14"/>
  <c r="AJ131" i="14"/>
  <c r="AJ130" i="14"/>
  <c r="AJ129" i="14"/>
  <c r="AJ128" i="14"/>
  <c r="AJ127" i="14"/>
  <c r="AJ126" i="14"/>
  <c r="AJ125" i="14"/>
  <c r="AJ124" i="14"/>
  <c r="AJ123" i="14"/>
  <c r="AJ122" i="14"/>
  <c r="AJ121" i="14"/>
  <c r="AJ120" i="14"/>
  <c r="AJ119" i="14"/>
  <c r="AJ118" i="14"/>
  <c r="AJ117" i="14"/>
  <c r="AJ116" i="14"/>
  <c r="AJ115" i="14"/>
  <c r="AJ114" i="14"/>
  <c r="AJ113" i="14"/>
  <c r="AJ112" i="14"/>
  <c r="AJ111" i="14"/>
  <c r="AJ110" i="14"/>
  <c r="AJ109" i="14"/>
  <c r="AJ108" i="14"/>
  <c r="AJ107" i="14"/>
  <c r="AJ106" i="14"/>
  <c r="AJ105" i="14"/>
  <c r="AJ104" i="14"/>
  <c r="AJ103" i="14"/>
  <c r="AJ102" i="14"/>
  <c r="AJ101" i="14"/>
  <c r="AJ100" i="14"/>
  <c r="AJ99" i="14"/>
  <c r="AJ98" i="14"/>
  <c r="AJ97" i="14"/>
  <c r="AJ96" i="14"/>
  <c r="AJ95" i="14"/>
  <c r="AJ94" i="14"/>
  <c r="AJ93" i="14"/>
  <c r="AJ92" i="14"/>
  <c r="AJ91" i="14"/>
  <c r="AJ90" i="14"/>
  <c r="AJ89" i="14"/>
  <c r="AJ88" i="14"/>
  <c r="AJ87" i="14"/>
  <c r="AJ86" i="14"/>
  <c r="AJ85" i="14"/>
  <c r="AJ84" i="14"/>
  <c r="AJ83" i="14"/>
  <c r="AJ82" i="14"/>
  <c r="AJ81" i="14"/>
  <c r="AJ80" i="14"/>
  <c r="AJ79" i="14"/>
  <c r="AJ78" i="14"/>
  <c r="AJ77" i="14"/>
  <c r="AJ76" i="14"/>
  <c r="AJ75" i="14"/>
  <c r="AJ74" i="14"/>
  <c r="AJ73" i="14"/>
  <c r="AJ72" i="14"/>
  <c r="AJ71" i="14"/>
  <c r="AJ70" i="14"/>
  <c r="AJ69" i="14"/>
  <c r="AJ68" i="14"/>
  <c r="AJ67" i="14"/>
  <c r="AJ66" i="14"/>
  <c r="AJ65" i="14"/>
  <c r="AJ64" i="14"/>
  <c r="AJ63" i="14"/>
  <c r="AJ62" i="14"/>
  <c r="AJ61" i="14"/>
  <c r="AJ60" i="14"/>
  <c r="AJ59" i="14"/>
  <c r="AJ58" i="14"/>
  <c r="AJ57" i="14"/>
  <c r="AJ56" i="14"/>
  <c r="AJ55" i="14"/>
  <c r="AJ54" i="14"/>
  <c r="AJ53" i="14"/>
  <c r="AJ52" i="14"/>
  <c r="AJ51" i="14"/>
  <c r="AJ50" i="14"/>
  <c r="AJ49" i="14"/>
  <c r="AJ48" i="14"/>
  <c r="AJ47" i="14"/>
  <c r="AJ46" i="14"/>
  <c r="AJ45" i="14"/>
  <c r="AJ44" i="14"/>
  <c r="AJ43" i="14"/>
  <c r="AJ42" i="14"/>
  <c r="AJ41" i="14"/>
  <c r="AJ40" i="14"/>
  <c r="AJ39" i="14"/>
  <c r="AJ38" i="14"/>
  <c r="AJ37" i="14"/>
  <c r="AJ36" i="14"/>
  <c r="AJ35" i="14"/>
  <c r="AJ34" i="14"/>
  <c r="AJ33" i="14"/>
  <c r="AJ32" i="14"/>
  <c r="AJ31" i="14"/>
  <c r="AJ30" i="14"/>
  <c r="AJ29" i="14"/>
  <c r="AJ28" i="14"/>
  <c r="AJ27" i="14"/>
  <c r="AJ26" i="14"/>
  <c r="AJ25" i="14"/>
  <c r="AJ24" i="14"/>
  <c r="AJ23" i="14"/>
  <c r="AJ22" i="14"/>
  <c r="AJ21" i="14"/>
  <c r="AJ20" i="14"/>
  <c r="AJ19" i="14"/>
  <c r="AJ18" i="14"/>
  <c r="AJ17" i="14"/>
  <c r="AJ16" i="14"/>
  <c r="AJ15" i="14"/>
  <c r="AJ14" i="14"/>
  <c r="AJ13" i="14"/>
  <c r="AJ12" i="14"/>
  <c r="AK1031" i="14" l="1"/>
  <c r="AK1030" i="14"/>
  <c r="AK1029" i="14"/>
  <c r="AK1028" i="14"/>
  <c r="AK1027" i="14"/>
  <c r="AK1026" i="14"/>
  <c r="AK1025" i="14"/>
  <c r="AK1024" i="14"/>
  <c r="AK1023" i="14"/>
  <c r="AK1022" i="14"/>
  <c r="AK1021" i="14"/>
  <c r="AK1020" i="14"/>
  <c r="AK1019" i="14"/>
  <c r="AK1018" i="14"/>
  <c r="AK1017" i="14"/>
  <c r="AK1016" i="14"/>
  <c r="AK1015" i="14"/>
  <c r="AK1014" i="14"/>
  <c r="AK1013" i="14"/>
  <c r="AK1012" i="14"/>
  <c r="AK1011" i="14"/>
  <c r="AK1010" i="14"/>
  <c r="AK1009" i="14"/>
  <c r="AK1008" i="14"/>
  <c r="AK1007" i="14"/>
  <c r="AK1006" i="14"/>
  <c r="AK1005" i="14"/>
  <c r="AK1004" i="14"/>
  <c r="AK1003" i="14"/>
  <c r="AK1002" i="14"/>
  <c r="AK1001" i="14"/>
  <c r="AK1000" i="14"/>
  <c r="AK999" i="14"/>
  <c r="AK998" i="14"/>
  <c r="AK997" i="14"/>
  <c r="AK996" i="14"/>
  <c r="AK995" i="14"/>
  <c r="AK994" i="14"/>
  <c r="AK993" i="14"/>
  <c r="AK992" i="14"/>
  <c r="AK991" i="14"/>
  <c r="AK990" i="14"/>
  <c r="AK989" i="14"/>
  <c r="AK988" i="14"/>
  <c r="AK987" i="14"/>
  <c r="AK986" i="14"/>
  <c r="AK985" i="14"/>
  <c r="AK984" i="14"/>
  <c r="AK983" i="14"/>
  <c r="AK982" i="14"/>
  <c r="AK981" i="14"/>
  <c r="AK980" i="14"/>
  <c r="AK979" i="14"/>
  <c r="AK978" i="14"/>
  <c r="AK977" i="14"/>
  <c r="AK976" i="14"/>
  <c r="AK975" i="14"/>
  <c r="AK974" i="14"/>
  <c r="AK973" i="14"/>
  <c r="AK972" i="14"/>
  <c r="AK971" i="14"/>
  <c r="AK970" i="14"/>
  <c r="AK969" i="14"/>
  <c r="AK968" i="14"/>
  <c r="AK967" i="14"/>
  <c r="AK966" i="14"/>
  <c r="AK965" i="14"/>
  <c r="AK964" i="14"/>
  <c r="AK963" i="14"/>
  <c r="AK962" i="14"/>
  <c r="AK961" i="14"/>
  <c r="AK960" i="14"/>
  <c r="AK959" i="14"/>
  <c r="AK958" i="14"/>
  <c r="AK957" i="14"/>
  <c r="AK956" i="14"/>
  <c r="AK955" i="14"/>
  <c r="AK954" i="14"/>
  <c r="AK953" i="14"/>
  <c r="AK952" i="14"/>
  <c r="AK951" i="14"/>
  <c r="AK950" i="14"/>
  <c r="AK949" i="14"/>
  <c r="AK948" i="14"/>
  <c r="AK947" i="14"/>
  <c r="AK946" i="14"/>
  <c r="AK945" i="14"/>
  <c r="AK944" i="14"/>
  <c r="AK943" i="14"/>
  <c r="AK942" i="14"/>
  <c r="AK941" i="14"/>
  <c r="AK940" i="14"/>
  <c r="AK939" i="14"/>
  <c r="AK938" i="14"/>
  <c r="AK937" i="14"/>
  <c r="AK936" i="14"/>
  <c r="AK935" i="14"/>
  <c r="AK934" i="14"/>
  <c r="AK933" i="14"/>
  <c r="AK932" i="14"/>
  <c r="AK931" i="14"/>
  <c r="AK930" i="14"/>
  <c r="AK929" i="14"/>
  <c r="AK928" i="14"/>
  <c r="AK927" i="14"/>
  <c r="AK926" i="14"/>
  <c r="AK925" i="14"/>
  <c r="AK924" i="14"/>
  <c r="AK923" i="14"/>
  <c r="AK922" i="14"/>
  <c r="AK921" i="14"/>
  <c r="AK920" i="14"/>
  <c r="AK919" i="14"/>
  <c r="AK918" i="14"/>
  <c r="AK917" i="14"/>
  <c r="AK916" i="14"/>
  <c r="AK915" i="14"/>
  <c r="AK914" i="14"/>
  <c r="AK913" i="14"/>
  <c r="AK912" i="14"/>
  <c r="AK911" i="14"/>
  <c r="AK910" i="14"/>
  <c r="AK909" i="14"/>
  <c r="AK908" i="14"/>
  <c r="AK907" i="14"/>
  <c r="AK906" i="14"/>
  <c r="AK905" i="14"/>
  <c r="AK904" i="14"/>
  <c r="AK903" i="14"/>
  <c r="AK902" i="14"/>
  <c r="AK901" i="14"/>
  <c r="AK900" i="14"/>
  <c r="AK899" i="14"/>
  <c r="AK898" i="14"/>
  <c r="AK897" i="14"/>
  <c r="AK896" i="14"/>
  <c r="AK895" i="14"/>
  <c r="AK894" i="14"/>
  <c r="AK893" i="14"/>
  <c r="AK892" i="14"/>
  <c r="AK891" i="14"/>
  <c r="AK890" i="14"/>
  <c r="AK889" i="14"/>
  <c r="AK888" i="14"/>
  <c r="AK887" i="14"/>
  <c r="AK886" i="14"/>
  <c r="AK885" i="14"/>
  <c r="AK884" i="14"/>
  <c r="AK883" i="14"/>
  <c r="AK882" i="14"/>
  <c r="AK881" i="14"/>
  <c r="AK880" i="14"/>
  <c r="AK879" i="14"/>
  <c r="AK878" i="14"/>
  <c r="AK877" i="14"/>
  <c r="AK876" i="14"/>
  <c r="AK875" i="14"/>
  <c r="AK874" i="14"/>
  <c r="AK873" i="14"/>
  <c r="AK872" i="14"/>
  <c r="AK871" i="14"/>
  <c r="AK870" i="14"/>
  <c r="AK869" i="14"/>
  <c r="AK868" i="14"/>
  <c r="AK867" i="14"/>
  <c r="AK866" i="14"/>
  <c r="AK865" i="14"/>
  <c r="AK864" i="14"/>
  <c r="AK863" i="14"/>
  <c r="AK862" i="14"/>
  <c r="AK861" i="14"/>
  <c r="AK860" i="14"/>
  <c r="AK859" i="14"/>
  <c r="AK858" i="14"/>
  <c r="AK857" i="14"/>
  <c r="AK856" i="14"/>
  <c r="AK855" i="14"/>
  <c r="AK854" i="14"/>
  <c r="AK853" i="14"/>
  <c r="AK852" i="14"/>
  <c r="AK851" i="14"/>
  <c r="AK850" i="14"/>
  <c r="AK849" i="14"/>
  <c r="AK848" i="14"/>
  <c r="AK847" i="14"/>
  <c r="AK846" i="14"/>
  <c r="AK845" i="14"/>
  <c r="AK844" i="14"/>
  <c r="AK843" i="14"/>
  <c r="AK842" i="14"/>
  <c r="AK841" i="14"/>
  <c r="AK840" i="14"/>
  <c r="AK839" i="14"/>
  <c r="AK838" i="14"/>
  <c r="AK837" i="14"/>
  <c r="AK836" i="14"/>
  <c r="AK835" i="14"/>
  <c r="AK834" i="14"/>
  <c r="AK833" i="14"/>
  <c r="AK832" i="14"/>
  <c r="AK831" i="14"/>
  <c r="AK830" i="14"/>
  <c r="AK829" i="14"/>
  <c r="AK828" i="14"/>
  <c r="AK827" i="14"/>
  <c r="AK826" i="14"/>
  <c r="AK825" i="14"/>
  <c r="AK824" i="14"/>
  <c r="AK823" i="14"/>
  <c r="AK822" i="14"/>
  <c r="AK821" i="14"/>
  <c r="AK820" i="14"/>
  <c r="AK819" i="14"/>
  <c r="AK818" i="14"/>
  <c r="AK817" i="14"/>
  <c r="AK816" i="14"/>
  <c r="AK815" i="14"/>
  <c r="AK814" i="14"/>
  <c r="AK813" i="14"/>
  <c r="AK812" i="14"/>
  <c r="AK811" i="14"/>
  <c r="AK810" i="14"/>
  <c r="AK809" i="14"/>
  <c r="AK808" i="14"/>
  <c r="AK807" i="14"/>
  <c r="AK806" i="14"/>
  <c r="AK805" i="14"/>
  <c r="AK804" i="14"/>
  <c r="AK803" i="14"/>
  <c r="AK802" i="14"/>
  <c r="AK801" i="14"/>
  <c r="AK800" i="14"/>
  <c r="AK799" i="14"/>
  <c r="AK798" i="14"/>
  <c r="AK797" i="14"/>
  <c r="AK796" i="14"/>
  <c r="AK795" i="14"/>
  <c r="AK794" i="14"/>
  <c r="AK793" i="14"/>
  <c r="AK792" i="14"/>
  <c r="AK791" i="14"/>
  <c r="AK790" i="14"/>
  <c r="AK789" i="14"/>
  <c r="AK788" i="14"/>
  <c r="AK787" i="14"/>
  <c r="AK786" i="14"/>
  <c r="AK785" i="14"/>
  <c r="AK784" i="14"/>
  <c r="AK783" i="14"/>
  <c r="AK782" i="14"/>
  <c r="AK781" i="14"/>
  <c r="AK780" i="14"/>
  <c r="AK779" i="14"/>
  <c r="AK778" i="14"/>
  <c r="AK777" i="14"/>
  <c r="AK776" i="14"/>
  <c r="AK775" i="14"/>
  <c r="AK774" i="14"/>
  <c r="AK773" i="14"/>
  <c r="AK772" i="14"/>
  <c r="AK771" i="14"/>
  <c r="AK770" i="14"/>
  <c r="AK769" i="14"/>
  <c r="AK768" i="14"/>
  <c r="AK767" i="14"/>
  <c r="AK766" i="14"/>
  <c r="AK765" i="14"/>
  <c r="AK764" i="14"/>
  <c r="AK763" i="14"/>
  <c r="AK762" i="14"/>
  <c r="AK761" i="14"/>
  <c r="AK760" i="14"/>
  <c r="AK759" i="14"/>
  <c r="AK758" i="14"/>
  <c r="AK757" i="14"/>
  <c r="AK756" i="14"/>
  <c r="AK755" i="14"/>
  <c r="AK754" i="14"/>
  <c r="AK753" i="14"/>
  <c r="AK752" i="14"/>
  <c r="AK751" i="14"/>
  <c r="AK750" i="14"/>
  <c r="AK749" i="14"/>
  <c r="AK748" i="14"/>
  <c r="AK747" i="14"/>
  <c r="AK746" i="14"/>
  <c r="AK745" i="14"/>
  <c r="AK744" i="14"/>
  <c r="AK743" i="14"/>
  <c r="AK742" i="14"/>
  <c r="AK741" i="14"/>
  <c r="AK740" i="14"/>
  <c r="AK739" i="14"/>
  <c r="AK738" i="14"/>
  <c r="AK737" i="14"/>
  <c r="AK736" i="14"/>
  <c r="AK735" i="14"/>
  <c r="AK734" i="14"/>
  <c r="AK733" i="14"/>
  <c r="AK732" i="14"/>
  <c r="AK731" i="14"/>
  <c r="AK730" i="14"/>
  <c r="AK729" i="14"/>
  <c r="AK728" i="14"/>
  <c r="AK727" i="14"/>
  <c r="AK726" i="14"/>
  <c r="AK725" i="14"/>
  <c r="AK724" i="14"/>
  <c r="AK723" i="14"/>
  <c r="AK722" i="14"/>
  <c r="AK721" i="14"/>
  <c r="AK720" i="14"/>
  <c r="AK719" i="14"/>
  <c r="AK718" i="14"/>
  <c r="AK717" i="14"/>
  <c r="AK716" i="14"/>
  <c r="AK715" i="14"/>
  <c r="AK714" i="14"/>
  <c r="AK713" i="14"/>
  <c r="AK712" i="14"/>
  <c r="AK711" i="14"/>
  <c r="AK710" i="14"/>
  <c r="AK709" i="14"/>
  <c r="AK708" i="14"/>
  <c r="AK707" i="14"/>
  <c r="AK706" i="14"/>
  <c r="AK705" i="14"/>
  <c r="AK704" i="14"/>
  <c r="AK703" i="14"/>
  <c r="AK702" i="14"/>
  <c r="AK701" i="14"/>
  <c r="AK700" i="14"/>
  <c r="AK699" i="14"/>
  <c r="AK698" i="14"/>
  <c r="AK697" i="14"/>
  <c r="AK696" i="14"/>
  <c r="AK695" i="14"/>
  <c r="AK694" i="14"/>
  <c r="AK693" i="14"/>
  <c r="AK692" i="14"/>
  <c r="AK691" i="14"/>
  <c r="AK690" i="14"/>
  <c r="AK689" i="14"/>
  <c r="AK688" i="14"/>
  <c r="AK687" i="14"/>
  <c r="AK686" i="14"/>
  <c r="AK685" i="14"/>
  <c r="AK684" i="14"/>
  <c r="AK683" i="14"/>
  <c r="AK682" i="14"/>
  <c r="AK681" i="14"/>
  <c r="AK680" i="14"/>
  <c r="AK679" i="14"/>
  <c r="AK678" i="14"/>
  <c r="AK677" i="14"/>
  <c r="AK676" i="14"/>
  <c r="AK675" i="14"/>
  <c r="AK674" i="14"/>
  <c r="AK673" i="14"/>
  <c r="AK672" i="14"/>
  <c r="AK671" i="14"/>
  <c r="AK670" i="14"/>
  <c r="AK669" i="14"/>
  <c r="AK668" i="14"/>
  <c r="AK667" i="14"/>
  <c r="AK666" i="14"/>
  <c r="AK665" i="14"/>
  <c r="AK664" i="14"/>
  <c r="AK663" i="14"/>
  <c r="AK662" i="14"/>
  <c r="AK661" i="14"/>
  <c r="AK660" i="14"/>
  <c r="AK659" i="14"/>
  <c r="AK658" i="14"/>
  <c r="AK657" i="14"/>
  <c r="AK656" i="14"/>
  <c r="AK655" i="14"/>
  <c r="AK654" i="14"/>
  <c r="AK653" i="14"/>
  <c r="AK652" i="14"/>
  <c r="AK651" i="14"/>
  <c r="AK650" i="14"/>
  <c r="AK649" i="14"/>
  <c r="AK648" i="14"/>
  <c r="AK647" i="14"/>
  <c r="AK646" i="14"/>
  <c r="AK645" i="14"/>
  <c r="AK644" i="14"/>
  <c r="AK643" i="14"/>
  <c r="AK642" i="14"/>
  <c r="AK641" i="14"/>
  <c r="AK640" i="14"/>
  <c r="AK639" i="14"/>
  <c r="AK638" i="14"/>
  <c r="AK637" i="14"/>
  <c r="AK636" i="14"/>
  <c r="AK635" i="14"/>
  <c r="AK634" i="14"/>
  <c r="AK633" i="14"/>
  <c r="AK632" i="14"/>
  <c r="AK631" i="14"/>
  <c r="AK630" i="14"/>
  <c r="AK629" i="14"/>
  <c r="AK628" i="14"/>
  <c r="AK627" i="14"/>
  <c r="AK626" i="14"/>
  <c r="AK625" i="14"/>
  <c r="AK624" i="14"/>
  <c r="AK623" i="14"/>
  <c r="AK622" i="14"/>
  <c r="AK621" i="14"/>
  <c r="AK620" i="14"/>
  <c r="AK619" i="14"/>
  <c r="AK618" i="14"/>
  <c r="AK617" i="14"/>
  <c r="AK616" i="14"/>
  <c r="AK615" i="14"/>
  <c r="AK614" i="14"/>
  <c r="AK613" i="14"/>
  <c r="AK612" i="14"/>
  <c r="AK611" i="14"/>
  <c r="AK610" i="14"/>
  <c r="AK609" i="14"/>
  <c r="AK608" i="14"/>
  <c r="AK607" i="14"/>
  <c r="AK606" i="14"/>
  <c r="AK605" i="14"/>
  <c r="AK604" i="14"/>
  <c r="AK603" i="14"/>
  <c r="AK602" i="14"/>
  <c r="AK601" i="14"/>
  <c r="AK600" i="14"/>
  <c r="AK599" i="14"/>
  <c r="AK598" i="14"/>
  <c r="AK597" i="14"/>
  <c r="AK596" i="14"/>
  <c r="AK595" i="14"/>
  <c r="AK594" i="14"/>
  <c r="AK593" i="14"/>
  <c r="AK592" i="14"/>
  <c r="AK591" i="14"/>
  <c r="AK590" i="14"/>
  <c r="AK589" i="14"/>
  <c r="AK588" i="14"/>
  <c r="AK587" i="14"/>
  <c r="AK586" i="14"/>
  <c r="AK585" i="14"/>
  <c r="AK584" i="14"/>
  <c r="AK583" i="14"/>
  <c r="AK582" i="14"/>
  <c r="AK581" i="14"/>
  <c r="AK580" i="14"/>
  <c r="AK579" i="14"/>
  <c r="AK578" i="14"/>
  <c r="AK577" i="14"/>
  <c r="AK576" i="14"/>
  <c r="AK575" i="14"/>
  <c r="AK574" i="14"/>
  <c r="AK573" i="14"/>
  <c r="AK572" i="14"/>
  <c r="AK571" i="14"/>
  <c r="AK570" i="14"/>
  <c r="AK569" i="14"/>
  <c r="AK568" i="14"/>
  <c r="AK567" i="14"/>
  <c r="AK566" i="14"/>
  <c r="AK565" i="14"/>
  <c r="AK564" i="14"/>
  <c r="AK563" i="14"/>
  <c r="AK562" i="14"/>
  <c r="AK561" i="14"/>
  <c r="AK560" i="14"/>
  <c r="AK559" i="14"/>
  <c r="AK558" i="14"/>
  <c r="AK557" i="14"/>
  <c r="AK556" i="14"/>
  <c r="AK555" i="14"/>
  <c r="AK554" i="14"/>
  <c r="AK553" i="14"/>
  <c r="AK552" i="14"/>
  <c r="AK551" i="14"/>
  <c r="AK550" i="14"/>
  <c r="AK549" i="14"/>
  <c r="AK548" i="14"/>
  <c r="AK547" i="14"/>
  <c r="AK546" i="14"/>
  <c r="AK545" i="14"/>
  <c r="AK544" i="14"/>
  <c r="AK543" i="14"/>
  <c r="AK542" i="14"/>
  <c r="AK541" i="14"/>
  <c r="AK540" i="14"/>
  <c r="AK539" i="14"/>
  <c r="AK538" i="14"/>
  <c r="AK537" i="14"/>
  <c r="AK536" i="14"/>
  <c r="AK535" i="14"/>
  <c r="AK534" i="14"/>
  <c r="AK533" i="14"/>
  <c r="AK532" i="14"/>
  <c r="AK531" i="14"/>
  <c r="AK530" i="14"/>
  <c r="AK529" i="14"/>
  <c r="AK528" i="14"/>
  <c r="AK527" i="14"/>
  <c r="AK526" i="14"/>
  <c r="AK525" i="14"/>
  <c r="AK524" i="14"/>
  <c r="AK523" i="14"/>
  <c r="AK522" i="14"/>
  <c r="AK521" i="14"/>
  <c r="AK520" i="14"/>
  <c r="AK519" i="14"/>
  <c r="AK518" i="14"/>
  <c r="AK517" i="14"/>
  <c r="AK516" i="14"/>
  <c r="AK515" i="14"/>
  <c r="AK514" i="14"/>
  <c r="AK513" i="14"/>
  <c r="AK512" i="14"/>
  <c r="AK511" i="14"/>
  <c r="AK510" i="14"/>
  <c r="AK509" i="14"/>
  <c r="AK508" i="14"/>
  <c r="AK507" i="14"/>
  <c r="AK506" i="14"/>
  <c r="AK505" i="14"/>
  <c r="AK504" i="14"/>
  <c r="AK503" i="14"/>
  <c r="AK502" i="14"/>
  <c r="AK501" i="14"/>
  <c r="AK500" i="14"/>
  <c r="AK499" i="14"/>
  <c r="AK498" i="14"/>
  <c r="AK497" i="14"/>
  <c r="AK496" i="14"/>
  <c r="AK495" i="14"/>
  <c r="AK494" i="14"/>
  <c r="AK493" i="14"/>
  <c r="AK492" i="14"/>
  <c r="AK491" i="14"/>
  <c r="AK490" i="14"/>
  <c r="AK489" i="14"/>
  <c r="AK488" i="14"/>
  <c r="AK487" i="14"/>
  <c r="AK486" i="14"/>
  <c r="AK485" i="14"/>
  <c r="AK484" i="14"/>
  <c r="AK483" i="14"/>
  <c r="AK482" i="14"/>
  <c r="AK481" i="14"/>
  <c r="AK480" i="14"/>
  <c r="AK479" i="14"/>
  <c r="AK478" i="14"/>
  <c r="AK477" i="14"/>
  <c r="AK476" i="14"/>
  <c r="AK475" i="14"/>
  <c r="AK474" i="14"/>
  <c r="AK473" i="14"/>
  <c r="AK472" i="14"/>
  <c r="AK471" i="14"/>
  <c r="AK470" i="14"/>
  <c r="AK469" i="14"/>
  <c r="AK468" i="14"/>
  <c r="AK467" i="14"/>
  <c r="AK466" i="14"/>
  <c r="AK465" i="14"/>
  <c r="AK464" i="14"/>
  <c r="AK463" i="14"/>
  <c r="AK462" i="14"/>
  <c r="AK461" i="14"/>
  <c r="AK460" i="14"/>
  <c r="AK459" i="14"/>
  <c r="AK458" i="14"/>
  <c r="AK457" i="14"/>
  <c r="AK456" i="14"/>
  <c r="AK455" i="14"/>
  <c r="AK454" i="14"/>
  <c r="AK453" i="14"/>
  <c r="AK452" i="14"/>
  <c r="AK451" i="14"/>
  <c r="AK450" i="14"/>
  <c r="AK449" i="14"/>
  <c r="AK448" i="14"/>
  <c r="AK447" i="14"/>
  <c r="AK446" i="14"/>
  <c r="AK445" i="14"/>
  <c r="AK444" i="14"/>
  <c r="AK443" i="14"/>
  <c r="AK442" i="14"/>
  <c r="AK441" i="14"/>
  <c r="AK440" i="14"/>
  <c r="AK439" i="14"/>
  <c r="AK438" i="14"/>
  <c r="AK437" i="14"/>
  <c r="AK436" i="14"/>
  <c r="AK435" i="14"/>
  <c r="AK434" i="14"/>
  <c r="AK433" i="14"/>
  <c r="AK432" i="14"/>
  <c r="AK431" i="14"/>
  <c r="AK430" i="14"/>
  <c r="AK429" i="14"/>
  <c r="AK428" i="14"/>
  <c r="AK427" i="14"/>
  <c r="AK426" i="14"/>
  <c r="AK425" i="14"/>
  <c r="AK424" i="14"/>
  <c r="AK423" i="14"/>
  <c r="AK422" i="14"/>
  <c r="AK421" i="14"/>
  <c r="AK420" i="14"/>
  <c r="AK419" i="14"/>
  <c r="AK418" i="14"/>
  <c r="AK417" i="14"/>
  <c r="AK416" i="14"/>
  <c r="AK415" i="14"/>
  <c r="AK414" i="14"/>
  <c r="AK413" i="14"/>
  <c r="AK412" i="14"/>
  <c r="AK411" i="14"/>
  <c r="AK410" i="14"/>
  <c r="AK409" i="14"/>
  <c r="AK408" i="14"/>
  <c r="AK407" i="14"/>
  <c r="AK406" i="14"/>
  <c r="AK405" i="14"/>
  <c r="AK404" i="14"/>
  <c r="AK403" i="14"/>
  <c r="AK402" i="14"/>
  <c r="AK401" i="14"/>
  <c r="AK400" i="14"/>
  <c r="AK399" i="14"/>
  <c r="AK398" i="14"/>
  <c r="AK397" i="14"/>
  <c r="AK396" i="14"/>
  <c r="AK395" i="14"/>
  <c r="AK394" i="14"/>
  <c r="AK393" i="14"/>
  <c r="AK392" i="14"/>
  <c r="AK391" i="14"/>
  <c r="AK390" i="14"/>
  <c r="AK389" i="14"/>
  <c r="AK388" i="14"/>
  <c r="AK387" i="14"/>
  <c r="AK386" i="14"/>
  <c r="AK385" i="14"/>
  <c r="AK384" i="14"/>
  <c r="AK383" i="14"/>
  <c r="AK382" i="14"/>
  <c r="AK381" i="14"/>
  <c r="AK380" i="14"/>
  <c r="AK379" i="14"/>
  <c r="AK378" i="14"/>
  <c r="AK377" i="14"/>
  <c r="AK376" i="14"/>
  <c r="AK375" i="14"/>
  <c r="AK374" i="14"/>
  <c r="AK373" i="14"/>
  <c r="AK372" i="14"/>
  <c r="AK371" i="14"/>
  <c r="AK370" i="14"/>
  <c r="AK369" i="14"/>
  <c r="AK368" i="14"/>
  <c r="AK367" i="14"/>
  <c r="AK366" i="14"/>
  <c r="AK365" i="14"/>
  <c r="AK364" i="14"/>
  <c r="AK363" i="14"/>
  <c r="AK362" i="14"/>
  <c r="AK361" i="14"/>
  <c r="AK360" i="14"/>
  <c r="AK359" i="14"/>
  <c r="AK358" i="14"/>
  <c r="AK357" i="14"/>
  <c r="AK356" i="14"/>
  <c r="AK355" i="14"/>
  <c r="AK354" i="14"/>
  <c r="AK353" i="14"/>
  <c r="AK352" i="14"/>
  <c r="AK351" i="14"/>
  <c r="AK350" i="14"/>
  <c r="AK349" i="14"/>
  <c r="AK348" i="14"/>
  <c r="AK347" i="14"/>
  <c r="AK346" i="14"/>
  <c r="AK345" i="14"/>
  <c r="AK344" i="14"/>
  <c r="AK343" i="14"/>
  <c r="AK342" i="14"/>
  <c r="AK341" i="14"/>
  <c r="AK340" i="14"/>
  <c r="AK339" i="14"/>
  <c r="AK338" i="14"/>
  <c r="AK337" i="14"/>
  <c r="AK336" i="14"/>
  <c r="AK335" i="14"/>
  <c r="AK334" i="14"/>
  <c r="AK333" i="14"/>
  <c r="AK332" i="14"/>
  <c r="AK331" i="14"/>
  <c r="AK330" i="14"/>
  <c r="AK329" i="14"/>
  <c r="AK328" i="14"/>
  <c r="AK327" i="14"/>
  <c r="AK326" i="14"/>
  <c r="AK325" i="14"/>
  <c r="AK324" i="14"/>
  <c r="AK323" i="14"/>
  <c r="AK322" i="14"/>
  <c r="AK321" i="14"/>
  <c r="AK320" i="14"/>
  <c r="AK319" i="14"/>
  <c r="AK318" i="14"/>
  <c r="AK317" i="14"/>
  <c r="AK316" i="14"/>
  <c r="AK315" i="14"/>
  <c r="AK314" i="14"/>
  <c r="AK313" i="14"/>
  <c r="AK312" i="14"/>
  <c r="AK311" i="14"/>
  <c r="AK310" i="14"/>
  <c r="AK309" i="14"/>
  <c r="AK308" i="14"/>
  <c r="AK307" i="14"/>
  <c r="AK306" i="14"/>
  <c r="AK305" i="14"/>
  <c r="AK304" i="14"/>
  <c r="AK303" i="14"/>
  <c r="AK302" i="14"/>
  <c r="AK301" i="14"/>
  <c r="AK300" i="14"/>
  <c r="AK299" i="14"/>
  <c r="AK298" i="14"/>
  <c r="AK297" i="14"/>
  <c r="AK296" i="14"/>
  <c r="AK295" i="14"/>
  <c r="AK294" i="14"/>
  <c r="AK293" i="14"/>
  <c r="AK292" i="14"/>
  <c r="AK291" i="14"/>
  <c r="AK290" i="14"/>
  <c r="AK289" i="14"/>
  <c r="AK288" i="14"/>
  <c r="AK287" i="14"/>
  <c r="AK286" i="14"/>
  <c r="AK285" i="14"/>
  <c r="AK284" i="14"/>
  <c r="AK283" i="14"/>
  <c r="AK282" i="14"/>
  <c r="AK281" i="14"/>
  <c r="AK280" i="14"/>
  <c r="AK279" i="14"/>
  <c r="AK278" i="14"/>
  <c r="AK277" i="14"/>
  <c r="AK276" i="14"/>
  <c r="AK275" i="14"/>
  <c r="AK274" i="14"/>
  <c r="AK273" i="14"/>
  <c r="AK272" i="14"/>
  <c r="AK271" i="14"/>
  <c r="AK270" i="14"/>
  <c r="AK269" i="14"/>
  <c r="AK268" i="14"/>
  <c r="AK267" i="14"/>
  <c r="AK266" i="14"/>
  <c r="AK265" i="14"/>
  <c r="AK264" i="14"/>
  <c r="AK263" i="14"/>
  <c r="AK262" i="14"/>
  <c r="AK261" i="14"/>
  <c r="AK260" i="14"/>
  <c r="AK259" i="14"/>
  <c r="AK258" i="14"/>
  <c r="AK257" i="14"/>
  <c r="AK256" i="14"/>
  <c r="AK255" i="14"/>
  <c r="AK254" i="14"/>
  <c r="AK253" i="14"/>
  <c r="AK252" i="14"/>
  <c r="AK251" i="14"/>
  <c r="AK250" i="14"/>
  <c r="AK249" i="14"/>
  <c r="AK248" i="14"/>
  <c r="AK247" i="14"/>
  <c r="AK246" i="14"/>
  <c r="AK245" i="14"/>
  <c r="AK244" i="14"/>
  <c r="AK243" i="14"/>
  <c r="AK242" i="14"/>
  <c r="AK241" i="14"/>
  <c r="AK240" i="14"/>
  <c r="AK239" i="14"/>
  <c r="AK238" i="14"/>
  <c r="AK237" i="14"/>
  <c r="AK236" i="14"/>
  <c r="AK235" i="14"/>
  <c r="AK234" i="14"/>
  <c r="AK233" i="14"/>
  <c r="AK232" i="14"/>
  <c r="AK231" i="14"/>
  <c r="AK230" i="14"/>
  <c r="AK229" i="14"/>
  <c r="AK228" i="14"/>
  <c r="AK227" i="14"/>
  <c r="AK226" i="14"/>
  <c r="AK225" i="14"/>
  <c r="AK224" i="14"/>
  <c r="AK223" i="14"/>
  <c r="AK222" i="14"/>
  <c r="AK221" i="14"/>
  <c r="AK220" i="14"/>
  <c r="AK219" i="14"/>
  <c r="AK218" i="14"/>
  <c r="AK217" i="14"/>
  <c r="AK216" i="14"/>
  <c r="AK215" i="14"/>
  <c r="AK214" i="14"/>
  <c r="AK213" i="14"/>
  <c r="AK212" i="14"/>
  <c r="AK211" i="14"/>
  <c r="AK210" i="14"/>
  <c r="AK209" i="14"/>
  <c r="AK208" i="14"/>
  <c r="AK207" i="14"/>
  <c r="AK206" i="14"/>
  <c r="AK205" i="14"/>
  <c r="AK204" i="14"/>
  <c r="AK203" i="14"/>
  <c r="AK202" i="14"/>
  <c r="AK201" i="14"/>
  <c r="AK200" i="14"/>
  <c r="AK199" i="14"/>
  <c r="AK198" i="14"/>
  <c r="AK197" i="14"/>
  <c r="AK196" i="14"/>
  <c r="AK195" i="14"/>
  <c r="AK194" i="14"/>
  <c r="AK193" i="14"/>
  <c r="AK192" i="14"/>
  <c r="AK191" i="14"/>
  <c r="AK190" i="14"/>
  <c r="AK189" i="14"/>
  <c r="AK188" i="14"/>
  <c r="AK187" i="14"/>
  <c r="AK186" i="14"/>
  <c r="AK185" i="14"/>
  <c r="AK184" i="14"/>
  <c r="AK183" i="14"/>
  <c r="AK182" i="14"/>
  <c r="AK181" i="14"/>
  <c r="AK180" i="14"/>
  <c r="AK179" i="14"/>
  <c r="AK178" i="14"/>
  <c r="AK177" i="14"/>
  <c r="AK176" i="14"/>
  <c r="AK175" i="14"/>
  <c r="AK174" i="14"/>
  <c r="AK173" i="14"/>
  <c r="AK172" i="14"/>
  <c r="AK171" i="14"/>
  <c r="AK170" i="14"/>
  <c r="AK169" i="14"/>
  <c r="AK168" i="14"/>
  <c r="AK167" i="14"/>
  <c r="AK166" i="14"/>
  <c r="AK165" i="14"/>
  <c r="AK164" i="14"/>
  <c r="AK163" i="14"/>
  <c r="AK162" i="14"/>
  <c r="AK161" i="14"/>
  <c r="AK160" i="14"/>
  <c r="AK159" i="14"/>
  <c r="AK158" i="14"/>
  <c r="AK157" i="14"/>
  <c r="AK156" i="14"/>
  <c r="AK155" i="14"/>
  <c r="AK154" i="14"/>
  <c r="AK153" i="14"/>
  <c r="AK152" i="14"/>
  <c r="AK151" i="14"/>
  <c r="AK150" i="14"/>
  <c r="AK149" i="14"/>
  <c r="AK148" i="14"/>
  <c r="AK147" i="14"/>
  <c r="AK146" i="14"/>
  <c r="AK145" i="14"/>
  <c r="AK144" i="14"/>
  <c r="AK143" i="14"/>
  <c r="AK142" i="14"/>
  <c r="AK141" i="14"/>
  <c r="AK140" i="14"/>
  <c r="AK139" i="14"/>
  <c r="AK138" i="14"/>
  <c r="AK137" i="14"/>
  <c r="AK136" i="14"/>
  <c r="AK135" i="14"/>
  <c r="AK134" i="14"/>
  <c r="AK133" i="14"/>
  <c r="AK132" i="14"/>
  <c r="AK131" i="14"/>
  <c r="AK130" i="14"/>
  <c r="AK129" i="14"/>
  <c r="AK128" i="14"/>
  <c r="AK127" i="14"/>
  <c r="AK126" i="14"/>
  <c r="AK125" i="14"/>
  <c r="AK124" i="14"/>
  <c r="AK123" i="14"/>
  <c r="AK122" i="14"/>
  <c r="AK121" i="14"/>
  <c r="AK120" i="14"/>
  <c r="AK119" i="14"/>
  <c r="AK118" i="14"/>
  <c r="AK117" i="14"/>
  <c r="AK116" i="14"/>
  <c r="AK115" i="14"/>
  <c r="AK114" i="14"/>
  <c r="AK113" i="14"/>
  <c r="AK112" i="14"/>
  <c r="AK111" i="14"/>
  <c r="AK110" i="14"/>
  <c r="AK109" i="14"/>
  <c r="AK108" i="14"/>
  <c r="AK107" i="14"/>
  <c r="AK106" i="14"/>
  <c r="AK105" i="14"/>
  <c r="AK104" i="14"/>
  <c r="AK103" i="14"/>
  <c r="AK102" i="14"/>
  <c r="AK101" i="14"/>
  <c r="AK100" i="14"/>
  <c r="AK99" i="14"/>
  <c r="AK98" i="14"/>
  <c r="AK97" i="14"/>
  <c r="AK96" i="14"/>
  <c r="AK95" i="14"/>
  <c r="AK94" i="14"/>
  <c r="AK93" i="14"/>
  <c r="AK92" i="14"/>
  <c r="AK91" i="14"/>
  <c r="AK90" i="14"/>
  <c r="AK89" i="14"/>
  <c r="AK88" i="14"/>
  <c r="AK87" i="14"/>
  <c r="AK86" i="14"/>
  <c r="AK85" i="14"/>
  <c r="AK84" i="14"/>
  <c r="AK83" i="14"/>
  <c r="AK82" i="14"/>
  <c r="AK81" i="14"/>
  <c r="AK80" i="14"/>
  <c r="AK79" i="14"/>
  <c r="AK78" i="14"/>
  <c r="AK77" i="14"/>
  <c r="AK76" i="14"/>
  <c r="AK75" i="14"/>
  <c r="AK74" i="14"/>
  <c r="AK73" i="14"/>
  <c r="AK72" i="14"/>
  <c r="AK71" i="14"/>
  <c r="AK70" i="14"/>
  <c r="AK69" i="14"/>
  <c r="AK68" i="14"/>
  <c r="AK67" i="14"/>
  <c r="AK66" i="14"/>
  <c r="AK65" i="14"/>
  <c r="AK64" i="14"/>
  <c r="AK63" i="14"/>
  <c r="AK62" i="14"/>
  <c r="AK61" i="14"/>
  <c r="AK60" i="14"/>
  <c r="AK59" i="14"/>
  <c r="AK58" i="14"/>
  <c r="AK57" i="14"/>
  <c r="AK56" i="14"/>
  <c r="AK55" i="14"/>
  <c r="AK54" i="14"/>
  <c r="AK53" i="14"/>
  <c r="AK52" i="14"/>
  <c r="AK51" i="14"/>
  <c r="AK50" i="14"/>
  <c r="AK49" i="14"/>
  <c r="AK48" i="14"/>
  <c r="AK47" i="14"/>
  <c r="AK46" i="14"/>
  <c r="AK45" i="14"/>
  <c r="AK44" i="14"/>
  <c r="AK43" i="14"/>
  <c r="AK42" i="14"/>
  <c r="AK41" i="14"/>
  <c r="AK40" i="14"/>
  <c r="AK39" i="14"/>
  <c r="AK38" i="14"/>
  <c r="AK37" i="14"/>
  <c r="AK36" i="14"/>
  <c r="AK35" i="14"/>
  <c r="AK34" i="14"/>
  <c r="AK33" i="14"/>
  <c r="AK32" i="14"/>
  <c r="AK31" i="14"/>
  <c r="AK30" i="14"/>
  <c r="AK29" i="14"/>
  <c r="AK28" i="14"/>
  <c r="AK27" i="14"/>
  <c r="AK26" i="14"/>
  <c r="AK25" i="14"/>
  <c r="AK24" i="14"/>
  <c r="AK23" i="14"/>
  <c r="AK22" i="14"/>
  <c r="AK21" i="14"/>
  <c r="AK20" i="14"/>
  <c r="AK19" i="14"/>
  <c r="AK18" i="14"/>
  <c r="AK17" i="14"/>
  <c r="AK16" i="14"/>
  <c r="AK15" i="14"/>
  <c r="AK14" i="14"/>
  <c r="AK13" i="14"/>
  <c r="AK12" i="14"/>
  <c r="AK1032" i="14" l="1"/>
  <c r="D16" i="13"/>
  <c r="C15" i="13"/>
  <c r="D15" i="13" l="1"/>
  <c r="D14" i="13"/>
  <c r="D17" i="13"/>
  <c r="C17" i="13"/>
  <c r="C14" i="13"/>
  <c r="C16" i="13"/>
  <c r="S48" i="20"/>
  <c r="S52" i="20" s="1"/>
  <c r="R48" i="20"/>
  <c r="R52" i="20" s="1"/>
  <c r="Q48" i="20"/>
  <c r="Q52" i="20" s="1"/>
  <c r="P48" i="20"/>
  <c r="P52" i="20" s="1"/>
  <c r="O48" i="20"/>
  <c r="O52" i="20" s="1"/>
  <c r="N48" i="20"/>
  <c r="N52" i="20" s="1"/>
  <c r="M48" i="20"/>
  <c r="M52" i="20" s="1"/>
  <c r="L48" i="20"/>
  <c r="L52" i="20" s="1"/>
  <c r="K48" i="20"/>
  <c r="K52" i="20" s="1"/>
  <c r="J48" i="20"/>
  <c r="J52" i="20" s="1"/>
  <c r="I48" i="20"/>
  <c r="I52" i="20" s="1"/>
  <c r="H48" i="20"/>
  <c r="H52" i="20" s="1"/>
  <c r="G48" i="20"/>
  <c r="G52" i="20" s="1"/>
  <c r="F48" i="20"/>
  <c r="F52" i="20" s="1"/>
  <c r="E48" i="20"/>
  <c r="E52" i="20" s="1"/>
  <c r="T23" i="20"/>
  <c r="T22" i="20"/>
  <c r="T21" i="20"/>
  <c r="T20" i="20"/>
  <c r="T17" i="20"/>
  <c r="T16" i="20"/>
  <c r="T67" i="20" l="1"/>
  <c r="T66" i="20"/>
  <c r="T68" i="20" s="1"/>
  <c r="T62" i="20"/>
  <c r="T60" i="20"/>
  <c r="T51" i="20"/>
  <c r="T50" i="20"/>
  <c r="T48" i="20"/>
  <c r="T47" i="20"/>
  <c r="T46" i="20"/>
  <c r="T45" i="20"/>
  <c r="T37" i="20"/>
  <c r="T36" i="20"/>
  <c r="T33" i="20"/>
  <c r="T31" i="20"/>
  <c r="E43" i="20"/>
  <c r="D43" i="20"/>
  <c r="D28" i="20"/>
  <c r="E28" i="20"/>
  <c r="S68" i="20"/>
  <c r="R68" i="20"/>
  <c r="Q68" i="20"/>
  <c r="P68" i="20"/>
  <c r="O68" i="20"/>
  <c r="N68" i="20"/>
  <c r="M68" i="20"/>
  <c r="L68" i="20"/>
  <c r="K68" i="20"/>
  <c r="J68" i="20"/>
  <c r="I68" i="20"/>
  <c r="H68" i="20"/>
  <c r="G68" i="20"/>
  <c r="F68" i="20"/>
  <c r="E68" i="20"/>
  <c r="S57" i="20"/>
  <c r="E56" i="20"/>
  <c r="D56" i="20"/>
  <c r="R32" i="20"/>
  <c r="Q32" i="20"/>
  <c r="P32" i="20"/>
  <c r="O32" i="20"/>
  <c r="N32" i="20"/>
  <c r="L32" i="20"/>
  <c r="J32" i="20"/>
  <c r="I32" i="20"/>
  <c r="G32" i="20"/>
  <c r="F32" i="20"/>
  <c r="E32" i="20"/>
  <c r="E10" i="20"/>
  <c r="F10" i="20" s="1"/>
  <c r="G28" i="20" s="1"/>
  <c r="D10" i="20"/>
  <c r="E14" i="20"/>
  <c r="D14" i="20"/>
  <c r="AI1032" i="14"/>
  <c r="AH1032" i="14" s="1"/>
  <c r="AG1032" i="14"/>
  <c r="AF1032" i="14" s="1"/>
  <c r="AE1032" i="14"/>
  <c r="AD1032" i="14" s="1"/>
  <c r="AC1032" i="14"/>
  <c r="AB1032" i="14" s="1"/>
  <c r="AA1032" i="14"/>
  <c r="Z1032" i="14" s="1"/>
  <c r="Y1032" i="14"/>
  <c r="X1032" i="14" s="1"/>
  <c r="W1032" i="14"/>
  <c r="V1032" i="14" s="1"/>
  <c r="U1032" i="14"/>
  <c r="T1032" i="14" s="1"/>
  <c r="S1032" i="14"/>
  <c r="R1032" i="14" s="1"/>
  <c r="Q1032" i="14"/>
  <c r="P1032" i="14" s="1"/>
  <c r="O1032" i="14"/>
  <c r="N1032" i="14" s="1"/>
  <c r="M1032" i="14"/>
  <c r="L1032" i="14" s="1"/>
  <c r="K1032" i="14"/>
  <c r="J1032" i="14" s="1"/>
  <c r="I1032" i="14"/>
  <c r="H1032" i="14" s="1"/>
  <c r="G1032" i="14"/>
  <c r="F1032" i="14" s="1"/>
  <c r="E1032" i="14"/>
  <c r="C1032" i="14"/>
  <c r="F10" i="14"/>
  <c r="H10" i="14" s="1"/>
  <c r="J10" i="14" s="1"/>
  <c r="L10" i="14" s="1"/>
  <c r="N10" i="14" s="1"/>
  <c r="P10" i="14" s="1"/>
  <c r="R10" i="14" s="1"/>
  <c r="T10" i="14" s="1"/>
  <c r="V10" i="14" s="1"/>
  <c r="X10" i="14" s="1"/>
  <c r="Z10" i="14" s="1"/>
  <c r="AB10" i="14" s="1"/>
  <c r="AD10" i="14" s="1"/>
  <c r="AF10" i="14" s="1"/>
  <c r="AH10" i="14" s="1"/>
  <c r="D10" i="14"/>
  <c r="R57" i="20"/>
  <c r="Q57" i="20"/>
  <c r="P57" i="20"/>
  <c r="O57" i="20"/>
  <c r="N57" i="20"/>
  <c r="M57" i="20"/>
  <c r="L57" i="20"/>
  <c r="K57" i="20"/>
  <c r="J57" i="20"/>
  <c r="I57" i="20"/>
  <c r="H57" i="20"/>
  <c r="G57" i="20"/>
  <c r="F57" i="20"/>
  <c r="B8" i="20"/>
  <c r="A8" i="20"/>
  <c r="B7" i="20"/>
  <c r="A7" i="20"/>
  <c r="B6" i="20"/>
  <c r="A6" i="20"/>
  <c r="B5" i="20"/>
  <c r="A5" i="20"/>
  <c r="B4" i="20"/>
  <c r="A4" i="20"/>
  <c r="B3" i="20"/>
  <c r="A3" i="20"/>
  <c r="B2" i="20"/>
  <c r="A2" i="20"/>
  <c r="B1" i="20"/>
  <c r="A1" i="20"/>
  <c r="B18" i="13"/>
  <c r="BF2" i="7"/>
  <c r="F28" i="20" l="1"/>
  <c r="G56" i="20"/>
  <c r="F56" i="20"/>
  <c r="G43" i="20"/>
  <c r="D1032" i="14"/>
  <c r="H32" i="20"/>
  <c r="H58" i="20" s="1"/>
  <c r="H59" i="20" s="1"/>
  <c r="H61" i="20" s="1"/>
  <c r="H63" i="20" s="1"/>
  <c r="H64" i="20" s="1"/>
  <c r="M32" i="20"/>
  <c r="M58" i="20" s="1"/>
  <c r="M59" i="20" s="1"/>
  <c r="M61" i="20" s="1"/>
  <c r="M63" i="20" s="1"/>
  <c r="M64" i="20" s="1"/>
  <c r="K32" i="20"/>
  <c r="K58" i="20" s="1"/>
  <c r="K59" i="20" s="1"/>
  <c r="K61" i="20" s="1"/>
  <c r="K63" i="20" s="1"/>
  <c r="K64" i="20" s="1"/>
  <c r="S32" i="20"/>
  <c r="S58" i="20" s="1"/>
  <c r="S59" i="20" s="1"/>
  <c r="S61" i="20" s="1"/>
  <c r="S63" i="20" s="1"/>
  <c r="S64" i="20" s="1"/>
  <c r="T30" i="20"/>
  <c r="T32" i="20" s="1"/>
  <c r="T34" i="20" s="1"/>
  <c r="T38" i="20" s="1"/>
  <c r="I34" i="20"/>
  <c r="I38" i="20" s="1"/>
  <c r="I58" i="20"/>
  <c r="I59" i="20" s="1"/>
  <c r="I61" i="20" s="1"/>
  <c r="I63" i="20" s="1"/>
  <c r="I64" i="20" s="1"/>
  <c r="G34" i="20"/>
  <c r="G38" i="20" s="1"/>
  <c r="G58" i="20"/>
  <c r="G59" i="20" s="1"/>
  <c r="G61" i="20" s="1"/>
  <c r="G63" i="20" s="1"/>
  <c r="G64" i="20" s="1"/>
  <c r="O34" i="20"/>
  <c r="O38" i="20" s="1"/>
  <c r="O58" i="20"/>
  <c r="O59" i="20" s="1"/>
  <c r="O61" i="20" s="1"/>
  <c r="O63" i="20" s="1"/>
  <c r="O64" i="20" s="1"/>
  <c r="Q34" i="20"/>
  <c r="Q38" i="20" s="1"/>
  <c r="Q58" i="20"/>
  <c r="Q59" i="20" s="1"/>
  <c r="Q61" i="20" s="1"/>
  <c r="Q63" i="20" s="1"/>
  <c r="Q64" i="20" s="1"/>
  <c r="P34" i="20"/>
  <c r="P38" i="20" s="1"/>
  <c r="P58" i="20"/>
  <c r="P59" i="20" s="1"/>
  <c r="P61" i="20" s="1"/>
  <c r="P63" i="20" s="1"/>
  <c r="P64" i="20" s="1"/>
  <c r="F43" i="20"/>
  <c r="F14" i="20"/>
  <c r="G10" i="20"/>
  <c r="G14" i="20"/>
  <c r="D18" i="13"/>
  <c r="D19" i="13" s="1"/>
  <c r="D20" i="13" s="1"/>
  <c r="C18" i="13"/>
  <c r="C19" i="13" s="1"/>
  <c r="C19" i="11"/>
  <c r="C16" i="11"/>
  <c r="AJ1032" i="14" l="1"/>
  <c r="M34" i="20"/>
  <c r="M38" i="20" s="1"/>
  <c r="H34" i="20"/>
  <c r="H38" i="20" s="1"/>
  <c r="K34" i="20"/>
  <c r="K38" i="20" s="1"/>
  <c r="S34" i="20"/>
  <c r="S38" i="20" s="1"/>
  <c r="E57" i="20"/>
  <c r="T57" i="20" s="1"/>
  <c r="T52" i="20"/>
  <c r="E34" i="20"/>
  <c r="E38" i="20" s="1"/>
  <c r="E58" i="20"/>
  <c r="L34" i="20"/>
  <c r="L38" i="20" s="1"/>
  <c r="L58" i="20"/>
  <c r="L59" i="20" s="1"/>
  <c r="L61" i="20" s="1"/>
  <c r="L63" i="20" s="1"/>
  <c r="L64" i="20" s="1"/>
  <c r="J34" i="20"/>
  <c r="J38" i="20" s="1"/>
  <c r="J58" i="20"/>
  <c r="J59" i="20" s="1"/>
  <c r="J61" i="20" s="1"/>
  <c r="J63" i="20" s="1"/>
  <c r="J64" i="20" s="1"/>
  <c r="R34" i="20"/>
  <c r="R38" i="20" s="1"/>
  <c r="R58" i="20"/>
  <c r="R59" i="20" s="1"/>
  <c r="R61" i="20" s="1"/>
  <c r="R63" i="20" s="1"/>
  <c r="R64" i="20" s="1"/>
  <c r="F34" i="20"/>
  <c r="F38" i="20" s="1"/>
  <c r="F58" i="20"/>
  <c r="F59" i="20" s="1"/>
  <c r="F61" i="20" s="1"/>
  <c r="F63" i="20" s="1"/>
  <c r="F64" i="20" s="1"/>
  <c r="N34" i="20"/>
  <c r="N38" i="20" s="1"/>
  <c r="N58" i="20"/>
  <c r="N59" i="20" s="1"/>
  <c r="N61" i="20" s="1"/>
  <c r="N63" i="20" s="1"/>
  <c r="N64" i="20" s="1"/>
  <c r="H14" i="20"/>
  <c r="H56" i="20"/>
  <c r="H43" i="20"/>
  <c r="H28" i="20"/>
  <c r="H10" i="20"/>
  <c r="C20" i="13"/>
  <c r="C233" i="11"/>
  <c r="D233" i="11" s="1"/>
  <c r="C223" i="11"/>
  <c r="C221" i="11"/>
  <c r="C214" i="11"/>
  <c r="C243" i="11"/>
  <c r="D243" i="11" s="1"/>
  <c r="C238" i="11"/>
  <c r="C234" i="11"/>
  <c r="D234" i="11" s="1"/>
  <c r="C227" i="11"/>
  <c r="C244" i="11"/>
  <c r="D244" i="11" s="1"/>
  <c r="C240" i="11"/>
  <c r="D240" i="11" s="1"/>
  <c r="C236" i="11"/>
  <c r="D236" i="11" s="1"/>
  <c r="C229" i="11"/>
  <c r="C226" i="11"/>
  <c r="C241" i="11"/>
  <c r="D241" i="11" s="1"/>
  <c r="C216" i="11"/>
  <c r="C218" i="11"/>
  <c r="C230" i="11"/>
  <c r="C239" i="11"/>
  <c r="D239" i="11" s="1"/>
  <c r="C235" i="11"/>
  <c r="D235" i="11" s="1"/>
  <c r="C228" i="11"/>
  <c r="C224" i="11"/>
  <c r="C215" i="11"/>
  <c r="C225" i="11"/>
  <c r="C219" i="11"/>
  <c r="C245" i="11"/>
  <c r="D245" i="11" s="1"/>
  <c r="C231" i="11"/>
  <c r="C222" i="11"/>
  <c r="C220" i="11"/>
  <c r="C242" i="11"/>
  <c r="D242" i="11" s="1"/>
  <c r="C237" i="11"/>
  <c r="D237" i="11" s="1"/>
  <c r="C232" i="11"/>
  <c r="C217" i="11"/>
  <c r="B45" i="11"/>
  <c r="T58" i="20" l="1"/>
  <c r="T59" i="20" s="1"/>
  <c r="T61" i="20" s="1"/>
  <c r="T63" i="20" s="1"/>
  <c r="T64" i="20" s="1"/>
  <c r="E59" i="20"/>
  <c r="E61" i="20" s="1"/>
  <c r="E63" i="20" s="1"/>
  <c r="E64" i="20" s="1"/>
  <c r="I14" i="20"/>
  <c r="I56" i="20"/>
  <c r="I28" i="20"/>
  <c r="I43" i="20"/>
  <c r="I10" i="20"/>
  <c r="D217" i="11"/>
  <c r="D218" i="11"/>
  <c r="D230" i="11"/>
  <c r="D223" i="11"/>
  <c r="D222" i="11"/>
  <c r="D220" i="11"/>
  <c r="D229" i="11"/>
  <c r="D224" i="11"/>
  <c r="D226" i="11"/>
  <c r="D219" i="11"/>
  <c r="D227" i="11"/>
  <c r="D231" i="11"/>
  <c r="D221" i="11"/>
  <c r="D228" i="11"/>
  <c r="D214" i="11"/>
  <c r="E214" i="11" s="1"/>
  <c r="D215" i="11"/>
  <c r="D238" i="11"/>
  <c r="D232" i="11"/>
  <c r="D225" i="11"/>
  <c r="D216" i="11"/>
  <c r="J14" i="20" l="1"/>
  <c r="J43" i="20"/>
  <c r="J56" i="20"/>
  <c r="J28" i="20"/>
  <c r="J10" i="20"/>
  <c r="E215" i="11"/>
  <c r="F214" i="11"/>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I3" i="12"/>
  <c r="B8" i="14"/>
  <c r="A8" i="14"/>
  <c r="B7" i="14"/>
  <c r="A7" i="14"/>
  <c r="B6" i="14"/>
  <c r="A6" i="14"/>
  <c r="B5" i="14"/>
  <c r="A5" i="14"/>
  <c r="B4" i="14"/>
  <c r="A4" i="14"/>
  <c r="B3" i="14"/>
  <c r="A3" i="14"/>
  <c r="B2" i="14"/>
  <c r="A2" i="14"/>
  <c r="B1" i="14"/>
  <c r="A1" i="14"/>
  <c r="K10" i="20" l="1"/>
  <c r="K43" i="20"/>
  <c r="K56" i="20"/>
  <c r="K28" i="20"/>
  <c r="K14" i="20"/>
  <c r="E216" i="11"/>
  <c r="F215" i="11"/>
  <c r="L28" i="20" l="1"/>
  <c r="L43" i="20"/>
  <c r="L56" i="20"/>
  <c r="L14" i="20"/>
  <c r="L10" i="20"/>
  <c r="F216" i="11"/>
  <c r="E217" i="11"/>
  <c r="B8" i="1"/>
  <c r="B7" i="1"/>
  <c r="B6" i="1"/>
  <c r="M28" i="20" l="1"/>
  <c r="M43" i="20"/>
  <c r="M56" i="20"/>
  <c r="M10" i="20"/>
  <c r="M14" i="20"/>
  <c r="F217" i="11"/>
  <c r="E218" i="11"/>
  <c r="B4" i="1"/>
  <c r="B3" i="1"/>
  <c r="B5" i="1"/>
  <c r="B2" i="1"/>
  <c r="B1" i="1"/>
  <c r="A2" i="1"/>
  <c r="A3" i="1"/>
  <c r="A4" i="1"/>
  <c r="A5" i="1"/>
  <c r="A6" i="1"/>
  <c r="A7" i="1"/>
  <c r="A8" i="1"/>
  <c r="N28" i="20" l="1"/>
  <c r="N56" i="20"/>
  <c r="N43" i="20"/>
  <c r="N10" i="20"/>
  <c r="N14" i="20"/>
  <c r="F218" i="11"/>
  <c r="E219" i="11"/>
  <c r="A30" i="11"/>
  <c r="O28" i="20" l="1"/>
  <c r="O43" i="20"/>
  <c r="O56" i="20"/>
  <c r="O10" i="20"/>
  <c r="O14" i="20"/>
  <c r="E220" i="11"/>
  <c r="F219" i="11"/>
  <c r="A31" i="11"/>
  <c r="V20" i="11"/>
  <c r="P56" i="20" l="1"/>
  <c r="P43" i="20"/>
  <c r="P28" i="20"/>
  <c r="P10" i="20"/>
  <c r="P14" i="20"/>
  <c r="F220" i="11"/>
  <c r="E221" i="11"/>
  <c r="A32" i="11"/>
  <c r="A52" i="11"/>
  <c r="Q56" i="20" l="1"/>
  <c r="Q28" i="20"/>
  <c r="Q43" i="20"/>
  <c r="Q10" i="20"/>
  <c r="Q14" i="20"/>
  <c r="E222" i="11"/>
  <c r="F221" i="11"/>
  <c r="A33" i="11"/>
  <c r="A53" i="11"/>
  <c r="R43" i="20" l="1"/>
  <c r="R56" i="20"/>
  <c r="R28" i="20"/>
  <c r="R10" i="20"/>
  <c r="R14" i="20"/>
  <c r="E223" i="11"/>
  <c r="F222" i="11"/>
  <c r="A34" i="11"/>
  <c r="A54" i="11"/>
  <c r="S43" i="20" l="1"/>
  <c r="S56" i="20"/>
  <c r="S28" i="20"/>
  <c r="S10" i="20"/>
  <c r="S14" i="20"/>
  <c r="E224" i="11"/>
  <c r="F223" i="11"/>
  <c r="A35" i="11"/>
  <c r="A55" i="11"/>
  <c r="F224" i="11" l="1"/>
  <c r="E225" i="11"/>
  <c r="A36" i="11"/>
  <c r="A56" i="11"/>
  <c r="F225" i="11" l="1"/>
  <c r="E226" i="11"/>
  <c r="A37" i="11"/>
  <c r="A57" i="11"/>
  <c r="G225" i="11" l="1"/>
  <c r="G221" i="11"/>
  <c r="G222" i="11"/>
  <c r="G218" i="11"/>
  <c r="G214" i="11"/>
  <c r="G215" i="11"/>
  <c r="G219" i="11"/>
  <c r="G223" i="11"/>
  <c r="F226" i="11"/>
  <c r="G226" i="11" s="1"/>
  <c r="E227" i="11"/>
  <c r="G216" i="11"/>
  <c r="G217" i="11"/>
  <c r="G220" i="11"/>
  <c r="G224" i="11"/>
  <c r="A38" i="11"/>
  <c r="A58" i="11"/>
  <c r="CL4" i="7"/>
  <c r="CM4" i="7"/>
  <c r="CN4" i="7"/>
  <c r="CU4" i="7"/>
  <c r="CV4" i="7"/>
  <c r="CX4" i="7"/>
  <c r="DC4" i="7"/>
  <c r="DF4" i="7"/>
  <c r="DK4" i="7"/>
  <c r="DX4" i="7"/>
  <c r="DY4" i="7"/>
  <c r="F227" i="11" l="1"/>
  <c r="G227" i="11" s="1"/>
  <c r="E228" i="11"/>
  <c r="A39" i="11"/>
  <c r="A59" i="11"/>
  <c r="DG4" i="7"/>
  <c r="DH4" i="7"/>
  <c r="CQ4" i="7"/>
  <c r="DW4" i="7"/>
  <c r="CR4" i="7"/>
  <c r="CK4" i="7"/>
  <c r="CZ4" i="7"/>
  <c r="CS4" i="7"/>
  <c r="DA4" i="7"/>
  <c r="DI4" i="7"/>
  <c r="CJ4" i="7"/>
  <c r="DO4" i="7"/>
  <c r="DP4" i="7"/>
  <c r="CY4" i="7"/>
  <c r="DB4" i="7"/>
  <c r="CT4" i="7"/>
  <c r="DL4" i="7"/>
  <c r="DU4" i="7"/>
  <c r="DM4" i="7"/>
  <c r="DE4" i="7"/>
  <c r="CW4" i="7"/>
  <c r="CO4" i="7"/>
  <c r="DJ4" i="7"/>
  <c r="DS4" i="7"/>
  <c r="DT4" i="7"/>
  <c r="DD4" i="7"/>
  <c r="DV4" i="7"/>
  <c r="DN4" i="7"/>
  <c r="CP4" i="7"/>
  <c r="F228" i="11" l="1"/>
  <c r="G228" i="11" s="1"/>
  <c r="E229" i="11"/>
  <c r="A40" i="11"/>
  <c r="A60" i="11"/>
  <c r="A8" i="13"/>
  <c r="A7" i="13"/>
  <c r="A6" i="13"/>
  <c r="A5" i="13"/>
  <c r="A4" i="13"/>
  <c r="A3" i="13"/>
  <c r="A2" i="13"/>
  <c r="A1" i="13"/>
  <c r="B8" i="13"/>
  <c r="B7" i="13"/>
  <c r="B6" i="13"/>
  <c r="B5" i="13"/>
  <c r="B4" i="13"/>
  <c r="B3" i="13"/>
  <c r="B2" i="13"/>
  <c r="B1" i="13"/>
  <c r="F229" i="11" l="1"/>
  <c r="E230" i="11"/>
  <c r="A41" i="11"/>
  <c r="A61" i="11"/>
  <c r="BV2" i="7"/>
  <c r="BV3" i="7"/>
  <c r="G229" i="11" l="1"/>
  <c r="F230" i="11"/>
  <c r="E231" i="11"/>
  <c r="A42" i="11"/>
  <c r="A62" i="11"/>
  <c r="F2" i="7"/>
  <c r="G2" i="7" s="1"/>
  <c r="H2" i="7" s="1"/>
  <c r="I2" i="7" s="1"/>
  <c r="J2" i="7" s="1"/>
  <c r="K2" i="7" s="1"/>
  <c r="L2" i="7" s="1"/>
  <c r="M2" i="7" s="1"/>
  <c r="N2" i="7" s="1"/>
  <c r="O2" i="7" s="1"/>
  <c r="P2" i="7" s="1"/>
  <c r="Q2" i="7" s="1"/>
  <c r="R2" i="7" s="1"/>
  <c r="S2" i="7" s="1"/>
  <c r="T2" i="7" s="1"/>
  <c r="G230" i="11" l="1"/>
  <c r="F231" i="11"/>
  <c r="E232" i="11"/>
  <c r="A43" i="11"/>
  <c r="A63" i="11"/>
  <c r="G231" i="11" l="1"/>
  <c r="F232" i="11"/>
  <c r="E233" i="11"/>
  <c r="A44" i="11"/>
  <c r="A64" i="11"/>
  <c r="E2" i="4"/>
  <c r="G232" i="11" l="1"/>
  <c r="E234" i="11"/>
  <c r="F233" i="11"/>
  <c r="A65" i="11"/>
  <c r="G233" i="11" l="1"/>
  <c r="E235" i="11"/>
  <c r="F234" i="11"/>
  <c r="A66" i="11"/>
  <c r="H24" i="12"/>
  <c r="H5" i="12"/>
  <c r="H18" i="12"/>
  <c r="G10" i="12"/>
  <c r="I48" i="12"/>
  <c r="H13" i="12"/>
  <c r="H9" i="12"/>
  <c r="G14" i="12"/>
  <c r="H39" i="12"/>
  <c r="G234" i="11" l="1"/>
  <c r="E236" i="11"/>
  <c r="F235" i="11"/>
  <c r="G23" i="12"/>
  <c r="F4" i="12"/>
  <c r="F23" i="12"/>
  <c r="H48" i="12"/>
  <c r="G4" i="12"/>
  <c r="G235" i="11" l="1"/>
  <c r="E237" i="11"/>
  <c r="F236" i="11"/>
  <c r="F48" i="12"/>
  <c r="G48" i="12"/>
  <c r="B8" i="11"/>
  <c r="A8" i="11"/>
  <c r="B7" i="11"/>
  <c r="A7" i="11"/>
  <c r="B6" i="11"/>
  <c r="A6" i="11"/>
  <c r="B5" i="11"/>
  <c r="A5" i="11"/>
  <c r="B4" i="11"/>
  <c r="A4" i="11"/>
  <c r="B3" i="11"/>
  <c r="A3" i="11"/>
  <c r="B2" i="11"/>
  <c r="A2" i="11"/>
  <c r="B1" i="11"/>
  <c r="A1" i="11"/>
  <c r="BJ289" i="7"/>
  <c r="BJ288" i="7"/>
  <c r="BJ287" i="7"/>
  <c r="BJ286" i="7"/>
  <c r="BJ285" i="7"/>
  <c r="BJ284" i="7"/>
  <c r="BJ283" i="7"/>
  <c r="BJ282" i="7"/>
  <c r="BJ281" i="7"/>
  <c r="BJ280" i="7"/>
  <c r="BJ279" i="7"/>
  <c r="BJ278" i="7"/>
  <c r="BJ277" i="7"/>
  <c r="BJ276" i="7"/>
  <c r="BJ275" i="7"/>
  <c r="BJ274" i="7"/>
  <c r="BJ273" i="7"/>
  <c r="BJ272" i="7"/>
  <c r="BJ271" i="7"/>
  <c r="BJ270" i="7"/>
  <c r="BJ269" i="7"/>
  <c r="BJ268" i="7"/>
  <c r="BJ267" i="7"/>
  <c r="BJ266" i="7"/>
  <c r="BJ265" i="7"/>
  <c r="BJ264" i="7"/>
  <c r="BJ263" i="7"/>
  <c r="BJ262" i="7"/>
  <c r="BJ261" i="7"/>
  <c r="BJ260" i="7"/>
  <c r="BJ259" i="7"/>
  <c r="BJ258" i="7"/>
  <c r="BJ257" i="7"/>
  <c r="BJ256" i="7"/>
  <c r="BJ255" i="7"/>
  <c r="BJ254" i="7"/>
  <c r="BJ253" i="7"/>
  <c r="BJ252" i="7"/>
  <c r="BJ251" i="7"/>
  <c r="BJ250" i="7"/>
  <c r="BJ249" i="7"/>
  <c r="BJ248" i="7"/>
  <c r="BJ247" i="7"/>
  <c r="BJ246" i="7"/>
  <c r="BJ245" i="7"/>
  <c r="BJ244" i="7"/>
  <c r="BJ243" i="7"/>
  <c r="BJ242" i="7"/>
  <c r="BJ241" i="7"/>
  <c r="BJ240" i="7"/>
  <c r="BJ239" i="7"/>
  <c r="BJ238" i="7"/>
  <c r="BJ237" i="7"/>
  <c r="BJ236" i="7"/>
  <c r="BJ235" i="7"/>
  <c r="BJ234" i="7"/>
  <c r="BJ233" i="7"/>
  <c r="BJ232" i="7"/>
  <c r="BJ231" i="7"/>
  <c r="BJ230" i="7"/>
  <c r="BJ229" i="7"/>
  <c r="BJ228" i="7"/>
  <c r="BJ227" i="7"/>
  <c r="BJ226" i="7"/>
  <c r="BJ225" i="7"/>
  <c r="BJ224" i="7"/>
  <c r="BJ223" i="7"/>
  <c r="BJ222" i="7"/>
  <c r="BJ221" i="7"/>
  <c r="BJ220" i="7"/>
  <c r="BJ219" i="7"/>
  <c r="BJ218" i="7"/>
  <c r="BJ217" i="7"/>
  <c r="BJ216" i="7"/>
  <c r="BJ215" i="7"/>
  <c r="BJ214" i="7"/>
  <c r="BJ213" i="7"/>
  <c r="BJ212" i="7"/>
  <c r="BJ211" i="7"/>
  <c r="BJ210" i="7"/>
  <c r="BJ209" i="7"/>
  <c r="BJ208" i="7"/>
  <c r="BJ207" i="7"/>
  <c r="BJ206" i="7"/>
  <c r="BJ205" i="7"/>
  <c r="BJ204" i="7"/>
  <c r="BJ203" i="7"/>
  <c r="BJ202" i="7"/>
  <c r="BJ201" i="7"/>
  <c r="BJ200" i="7"/>
  <c r="BJ199" i="7"/>
  <c r="BJ198" i="7"/>
  <c r="BJ197" i="7"/>
  <c r="BJ196" i="7"/>
  <c r="BJ195" i="7"/>
  <c r="BJ194" i="7"/>
  <c r="BJ193" i="7"/>
  <c r="BJ192" i="7"/>
  <c r="BJ191" i="7"/>
  <c r="BJ190" i="7"/>
  <c r="BJ189" i="7"/>
  <c r="BJ188" i="7"/>
  <c r="BJ187" i="7"/>
  <c r="BJ186" i="7"/>
  <c r="BJ185" i="7"/>
  <c r="BJ184" i="7"/>
  <c r="BJ183" i="7"/>
  <c r="BJ182" i="7"/>
  <c r="BJ181" i="7"/>
  <c r="BJ180" i="7"/>
  <c r="BJ179" i="7"/>
  <c r="BJ178" i="7"/>
  <c r="BJ177" i="7"/>
  <c r="BJ176" i="7"/>
  <c r="BJ175" i="7"/>
  <c r="BJ174" i="7"/>
  <c r="BJ173" i="7"/>
  <c r="BJ172" i="7"/>
  <c r="BJ171" i="7"/>
  <c r="BJ170" i="7"/>
  <c r="BJ169" i="7"/>
  <c r="BJ168" i="7"/>
  <c r="BJ167" i="7"/>
  <c r="BJ166" i="7"/>
  <c r="BJ165" i="7"/>
  <c r="BJ164" i="7"/>
  <c r="BJ163" i="7"/>
  <c r="BJ162" i="7"/>
  <c r="BJ161" i="7"/>
  <c r="BJ160" i="7"/>
  <c r="BJ159" i="7"/>
  <c r="BJ158" i="7"/>
  <c r="BJ157" i="7"/>
  <c r="BJ156" i="7"/>
  <c r="BJ155" i="7"/>
  <c r="BJ154" i="7"/>
  <c r="BJ153" i="7"/>
  <c r="BJ152" i="7"/>
  <c r="BJ151" i="7"/>
  <c r="BJ150" i="7"/>
  <c r="BJ149" i="7"/>
  <c r="BJ148" i="7"/>
  <c r="BJ147" i="7"/>
  <c r="BJ146" i="7"/>
  <c r="BJ145" i="7"/>
  <c r="BJ144" i="7"/>
  <c r="BJ143" i="7"/>
  <c r="BJ142" i="7"/>
  <c r="BJ141" i="7"/>
  <c r="BJ140" i="7"/>
  <c r="BJ139" i="7"/>
  <c r="BJ138" i="7"/>
  <c r="BJ137" i="7"/>
  <c r="BJ136" i="7"/>
  <c r="BJ135" i="7"/>
  <c r="BJ134" i="7"/>
  <c r="BJ133" i="7"/>
  <c r="BJ132" i="7"/>
  <c r="BJ131" i="7"/>
  <c r="BJ130" i="7"/>
  <c r="BJ129" i="7"/>
  <c r="BJ128" i="7"/>
  <c r="BJ127" i="7"/>
  <c r="BJ126" i="7"/>
  <c r="BJ125" i="7"/>
  <c r="BJ124" i="7"/>
  <c r="BJ123" i="7"/>
  <c r="BJ122" i="7"/>
  <c r="BJ121" i="7"/>
  <c r="BJ120" i="7"/>
  <c r="BJ119" i="7"/>
  <c r="BJ118" i="7"/>
  <c r="BJ117" i="7"/>
  <c r="BJ116" i="7"/>
  <c r="BJ115" i="7"/>
  <c r="BJ114" i="7"/>
  <c r="BJ113" i="7"/>
  <c r="BJ112" i="7"/>
  <c r="BJ111" i="7"/>
  <c r="BJ110" i="7"/>
  <c r="BJ109" i="7"/>
  <c r="BJ108" i="7"/>
  <c r="BJ107" i="7"/>
  <c r="BJ106" i="7"/>
  <c r="BJ105" i="7"/>
  <c r="BJ104" i="7"/>
  <c r="BJ103" i="7"/>
  <c r="BJ102" i="7"/>
  <c r="BJ101" i="7"/>
  <c r="BJ100" i="7"/>
  <c r="BJ99" i="7"/>
  <c r="BJ98" i="7"/>
  <c r="BJ97" i="7"/>
  <c r="BJ96" i="7"/>
  <c r="BJ95" i="7"/>
  <c r="BJ94" i="7"/>
  <c r="BJ93" i="7"/>
  <c r="BJ92" i="7"/>
  <c r="BJ91" i="7"/>
  <c r="BJ90" i="7"/>
  <c r="BJ89" i="7"/>
  <c r="BJ88" i="7"/>
  <c r="BJ87" i="7"/>
  <c r="BJ86" i="7"/>
  <c r="BJ85" i="7"/>
  <c r="BJ84" i="7"/>
  <c r="BJ83" i="7"/>
  <c r="BJ82" i="7"/>
  <c r="BJ81" i="7"/>
  <c r="BJ80" i="7"/>
  <c r="BJ79" i="7"/>
  <c r="BJ78" i="7"/>
  <c r="BJ77" i="7"/>
  <c r="BJ76" i="7"/>
  <c r="BJ75" i="7"/>
  <c r="BJ74" i="7"/>
  <c r="BJ73" i="7"/>
  <c r="BJ72" i="7"/>
  <c r="BJ71" i="7"/>
  <c r="BJ70" i="7"/>
  <c r="BJ69" i="7"/>
  <c r="BJ68" i="7"/>
  <c r="BJ67" i="7"/>
  <c r="BJ66" i="7"/>
  <c r="BJ65" i="7"/>
  <c r="BJ64" i="7"/>
  <c r="BJ63" i="7"/>
  <c r="BJ62" i="7"/>
  <c r="BJ61" i="7"/>
  <c r="BJ60" i="7"/>
  <c r="BJ59" i="7"/>
  <c r="BJ58" i="7"/>
  <c r="BJ57" i="7"/>
  <c r="BJ56" i="7"/>
  <c r="BJ55" i="7"/>
  <c r="BJ54" i="7"/>
  <c r="BJ53" i="7"/>
  <c r="BJ52" i="7"/>
  <c r="BJ51" i="7"/>
  <c r="BJ50" i="7"/>
  <c r="BJ49" i="7"/>
  <c r="BJ48" i="7"/>
  <c r="BJ47" i="7"/>
  <c r="G236" i="11" l="1"/>
  <c r="F237" i="11"/>
  <c r="E238" i="11"/>
  <c r="C52" i="11"/>
  <c r="B52" i="11"/>
  <c r="BJ46" i="7"/>
  <c r="G237" i="11" l="1"/>
  <c r="F238" i="11"/>
  <c r="E239" i="11"/>
  <c r="BJ45" i="7"/>
  <c r="G238" i="11" l="1"/>
  <c r="F239" i="11"/>
  <c r="E240" i="11"/>
  <c r="BJ44" i="7"/>
  <c r="G239" i="11" l="1"/>
  <c r="F240" i="11"/>
  <c r="E241" i="11"/>
  <c r="BJ43" i="7"/>
  <c r="G240" i="11" l="1"/>
  <c r="F241" i="11"/>
  <c r="E242" i="11"/>
  <c r="BJ42" i="7"/>
  <c r="G241" i="11" l="1"/>
  <c r="E243" i="11"/>
  <c r="F242" i="11"/>
  <c r="BJ41" i="7"/>
  <c r="G242" i="11" l="1"/>
  <c r="E244" i="11"/>
  <c r="F243" i="11"/>
  <c r="BJ40" i="7"/>
  <c r="G243" i="11" l="1"/>
  <c r="E245" i="11"/>
  <c r="F245" i="11" s="1"/>
  <c r="F244" i="11"/>
  <c r="G244" i="11" s="1"/>
  <c r="BJ39" i="7"/>
  <c r="E66" i="11" l="1"/>
  <c r="G245" i="11"/>
  <c r="E52" i="11"/>
  <c r="E53" i="11"/>
  <c r="E54" i="11"/>
  <c r="E55" i="11"/>
  <c r="E56" i="11"/>
  <c r="E57" i="11"/>
  <c r="E58" i="11"/>
  <c r="E59" i="11"/>
  <c r="E60" i="11"/>
  <c r="E61" i="11"/>
  <c r="E62" i="11"/>
  <c r="E63" i="11"/>
  <c r="E64" i="11"/>
  <c r="E65" i="11"/>
  <c r="BJ38" i="7"/>
  <c r="G52" i="11" l="1"/>
  <c r="F52" i="11"/>
  <c r="BJ37" i="7"/>
  <c r="BJ36" i="7" l="1"/>
  <c r="BJ35" i="7" l="1"/>
  <c r="BJ34" i="7" l="1"/>
  <c r="BJ33" i="7" l="1"/>
  <c r="BJ32" i="7" l="1"/>
  <c r="BJ31" i="7"/>
  <c r="BJ30" i="7"/>
  <c r="BJ29" i="7"/>
  <c r="BJ28" i="7"/>
  <c r="BJ27" i="7"/>
  <c r="BJ26" i="7"/>
  <c r="BJ25" i="7"/>
  <c r="BJ24" i="7"/>
  <c r="BJ23" i="7"/>
  <c r="BJ22" i="7"/>
  <c r="BJ21" i="7"/>
  <c r="BJ20" i="7"/>
  <c r="BJ19" i="7"/>
  <c r="BJ18" i="7"/>
  <c r="BJ17" i="7"/>
  <c r="BJ16" i="7"/>
  <c r="BJ15" i="7"/>
  <c r="BJ14" i="7"/>
  <c r="BJ13" i="7"/>
  <c r="BJ12" i="7"/>
  <c r="BJ11" i="7"/>
  <c r="BJ10" i="7"/>
  <c r="BJ9" i="7"/>
  <c r="BJ8" i="7"/>
  <c r="BJ7" i="7"/>
  <c r="BX6" i="7"/>
  <c r="BJ6" i="7"/>
  <c r="BJ5" i="7"/>
  <c r="BJ4" i="7"/>
  <c r="BJ3" i="7"/>
  <c r="BJ2" i="7"/>
  <c r="BE2" i="7"/>
  <c r="BG2" i="7" l="1"/>
  <c r="C92" i="5"/>
  <c r="C91" i="5"/>
  <c r="C90" i="5"/>
  <c r="C89" i="5"/>
  <c r="AC12" i="5"/>
  <c r="AB12" i="5"/>
  <c r="AC11" i="5"/>
  <c r="AB11" i="5"/>
  <c r="C8" i="5"/>
  <c r="C7" i="5"/>
  <c r="A7" i="5"/>
  <c r="C6" i="5"/>
  <c r="A6" i="5"/>
  <c r="C5" i="5"/>
  <c r="C4" i="5"/>
  <c r="A4" i="5"/>
  <c r="C3" i="5"/>
  <c r="A3" i="5"/>
  <c r="C2" i="5"/>
  <c r="A2" i="5"/>
  <c r="C1" i="5"/>
  <c r="A1" i="5"/>
  <c r="E8" i="8"/>
  <c r="A8" i="8"/>
  <c r="E7" i="8"/>
  <c r="A7" i="8"/>
  <c r="E6" i="8"/>
  <c r="A6" i="8"/>
  <c r="E5" i="8"/>
  <c r="A5" i="8"/>
  <c r="E4" i="8"/>
  <c r="A4" i="8"/>
  <c r="E3" i="8"/>
  <c r="A3" i="8"/>
  <c r="AA4" i="8"/>
  <c r="AA6" i="8" s="1"/>
  <c r="E2" i="8"/>
  <c r="A2" i="8"/>
  <c r="AA2" i="8"/>
  <c r="E1" i="8"/>
  <c r="A1" i="8"/>
  <c r="C8" i="4"/>
  <c r="A8" i="4"/>
  <c r="C7" i="4"/>
  <c r="A7" i="4"/>
  <c r="C6" i="4"/>
  <c r="A6" i="4"/>
  <c r="C5" i="4"/>
  <c r="A5" i="4"/>
  <c r="C4" i="4"/>
  <c r="A4" i="4"/>
  <c r="C3" i="4"/>
  <c r="A3" i="4"/>
  <c r="C2" i="4"/>
  <c r="A2" i="4"/>
  <c r="C1" i="4"/>
  <c r="A1" i="4"/>
  <c r="B8" i="9"/>
  <c r="A8" i="9"/>
  <c r="B7" i="9"/>
  <c r="A7" i="9"/>
  <c r="B6" i="9"/>
  <c r="A6" i="9"/>
  <c r="B5" i="9"/>
  <c r="A5" i="9"/>
  <c r="B4" i="9"/>
  <c r="A4" i="9"/>
  <c r="B3" i="9"/>
  <c r="A3" i="9"/>
  <c r="B2" i="9"/>
  <c r="A2" i="9"/>
  <c r="B1" i="9"/>
  <c r="A1" i="9"/>
  <c r="B12" i="3" l="1"/>
  <c r="B8" i="3"/>
  <c r="A8" i="3"/>
  <c r="B7" i="3"/>
  <c r="A7" i="3"/>
  <c r="B6" i="3"/>
  <c r="A6" i="3"/>
  <c r="B5" i="3"/>
  <c r="A5" i="3"/>
  <c r="B4" i="3"/>
  <c r="A4" i="3"/>
  <c r="B3" i="3"/>
  <c r="A3" i="3"/>
  <c r="B2" i="3"/>
  <c r="A2" i="3"/>
  <c r="B1" i="3"/>
  <c r="A1" i="3"/>
  <c r="A1" i="1"/>
  <c r="B75" i="12"/>
  <c r="C75" i="12" s="1"/>
  <c r="C77" i="12" s="1"/>
  <c r="C79" i="12" s="1"/>
  <c r="B77" i="12" l="1"/>
  <c r="B79" i="12" s="1"/>
  <c r="AA15" i="5" l="1"/>
  <c r="AB15" i="5"/>
  <c r="BU6" i="7"/>
  <c r="AA16" i="5" l="1"/>
  <c r="AA17" i="5" s="1"/>
  <c r="AC15" i="5"/>
  <c r="BV6" i="7"/>
  <c r="B53" i="11"/>
  <c r="F53" i="11" s="1"/>
  <c r="H52" i="11"/>
  <c r="C53" i="11"/>
  <c r="G53" i="11" s="1"/>
  <c r="BU7" i="7"/>
  <c r="BW7" i="7" s="1"/>
  <c r="AB16" i="5"/>
  <c r="AD16" i="5" s="1"/>
  <c r="BX7" i="7" l="1"/>
  <c r="AF17" i="5"/>
  <c r="AF16" i="5"/>
  <c r="AG16" i="5" s="1"/>
  <c r="AA18" i="5"/>
  <c r="AF18" i="5" s="1"/>
  <c r="AE16" i="5"/>
  <c r="H53" i="11"/>
  <c r="I53" i="11"/>
  <c r="I52" i="11"/>
  <c r="B54" i="11"/>
  <c r="F54" i="11" s="1"/>
  <c r="C54" i="11"/>
  <c r="G54" i="11" s="1"/>
  <c r="BV7" i="7"/>
  <c r="BU8" i="7"/>
  <c r="BW8" i="7" s="1"/>
  <c r="AB17" i="5"/>
  <c r="AD17" i="5" s="1"/>
  <c r="AC16" i="5"/>
  <c r="BX8" i="7" l="1"/>
  <c r="AG17" i="5"/>
  <c r="AG18" i="5" s="1"/>
  <c r="AA19" i="5"/>
  <c r="AA20" i="5" s="1"/>
  <c r="AE17" i="5"/>
  <c r="H54" i="11"/>
  <c r="I54" i="11"/>
  <c r="BV8" i="7"/>
  <c r="C55" i="11"/>
  <c r="G55" i="11" s="1"/>
  <c r="B55" i="11"/>
  <c r="F55" i="11" s="1"/>
  <c r="BU9" i="7"/>
  <c r="BW9" i="7" s="1"/>
  <c r="AB18" i="5"/>
  <c r="AD18" i="5" s="1"/>
  <c r="AC17" i="5"/>
  <c r="AF19" i="5" l="1"/>
  <c r="AG19" i="5" s="1"/>
  <c r="BX9" i="7"/>
  <c r="AE18" i="5"/>
  <c r="AF20" i="5"/>
  <c r="H55" i="11"/>
  <c r="I55" i="11"/>
  <c r="C56" i="11"/>
  <c r="G56" i="11" s="1"/>
  <c r="B56" i="11"/>
  <c r="F56" i="11" s="1"/>
  <c r="BV9" i="7"/>
  <c r="BU10" i="7"/>
  <c r="BW10" i="7" s="1"/>
  <c r="AA21" i="5"/>
  <c r="AF21" i="5" s="1"/>
  <c r="AB19" i="5"/>
  <c r="AD19" i="5" s="1"/>
  <c r="AC18" i="5"/>
  <c r="BX10" i="7" l="1"/>
  <c r="AG20" i="5"/>
  <c r="AG21" i="5" s="1"/>
  <c r="AE19" i="5"/>
  <c r="H56" i="11"/>
  <c r="I56" i="11"/>
  <c r="BU11" i="7"/>
  <c r="BW11" i="7" s="1"/>
  <c r="B57" i="11"/>
  <c r="F57" i="11" s="1"/>
  <c r="C57" i="11"/>
  <c r="G57" i="11" s="1"/>
  <c r="BV10" i="7"/>
  <c r="AA22" i="5"/>
  <c r="AF22" i="5" s="1"/>
  <c r="AC19" i="5"/>
  <c r="AB20" i="5"/>
  <c r="AD20" i="5" s="1"/>
  <c r="BV11" i="7" l="1"/>
  <c r="AE20" i="5"/>
  <c r="AG22" i="5"/>
  <c r="H57" i="11"/>
  <c r="I57" i="11"/>
  <c r="BX11" i="7"/>
  <c r="BU12" i="7"/>
  <c r="BW12" i="7" s="1"/>
  <c r="C58" i="11"/>
  <c r="G58" i="11" s="1"/>
  <c r="B58" i="11"/>
  <c r="F58" i="11" s="1"/>
  <c r="AA23" i="5"/>
  <c r="AF23" i="5" s="1"/>
  <c r="AB21" i="5"/>
  <c r="AD21" i="5" s="1"/>
  <c r="AC20" i="5"/>
  <c r="AE21" i="5" l="1"/>
  <c r="AG23" i="5"/>
  <c r="H58" i="11"/>
  <c r="I58" i="11"/>
  <c r="BX12" i="7"/>
  <c r="BU13" i="7"/>
  <c r="BV12" i="7"/>
  <c r="C59" i="11"/>
  <c r="G59" i="11" s="1"/>
  <c r="B59" i="11"/>
  <c r="F59" i="11" s="1"/>
  <c r="AA24" i="5"/>
  <c r="AF24" i="5" s="1"/>
  <c r="AB22" i="5"/>
  <c r="AD22" i="5" s="1"/>
  <c r="AC21" i="5"/>
  <c r="BU14" i="7" l="1"/>
  <c r="BU15" i="7" s="1"/>
  <c r="BW13" i="7"/>
  <c r="BX13" i="7" s="1"/>
  <c r="AE22" i="5"/>
  <c r="AG24" i="5"/>
  <c r="I59" i="11"/>
  <c r="H59" i="11"/>
  <c r="BV13" i="7"/>
  <c r="B60" i="11"/>
  <c r="F60" i="11" s="1"/>
  <c r="C60" i="11"/>
  <c r="G60" i="11" s="1"/>
  <c r="AA25" i="5"/>
  <c r="AF25" i="5" s="1"/>
  <c r="AB23" i="5"/>
  <c r="AD23" i="5" s="1"/>
  <c r="AC22" i="5"/>
  <c r="BW14" i="7" l="1"/>
  <c r="BX14" i="7" s="1"/>
  <c r="BV14" i="7"/>
  <c r="BW15" i="7"/>
  <c r="AE23" i="5"/>
  <c r="AG25" i="5"/>
  <c r="I60" i="11"/>
  <c r="H60" i="11"/>
  <c r="B61" i="11"/>
  <c r="F61" i="11" s="1"/>
  <c r="C61" i="11"/>
  <c r="G61" i="11" s="1"/>
  <c r="AA26" i="5"/>
  <c r="AF26" i="5" s="1"/>
  <c r="BV15" i="7"/>
  <c r="BU16" i="7"/>
  <c r="BW16" i="7" s="1"/>
  <c r="AC23" i="5"/>
  <c r="AB24" i="5"/>
  <c r="AD24" i="5" s="1"/>
  <c r="BX15" i="7" l="1"/>
  <c r="BX16" i="7" s="1"/>
  <c r="AE24" i="5"/>
  <c r="AG26" i="5"/>
  <c r="H61" i="11"/>
  <c r="I61" i="11"/>
  <c r="AA27" i="5"/>
  <c r="AF27" i="5" s="1"/>
  <c r="B62" i="11"/>
  <c r="F62" i="11" s="1"/>
  <c r="C62" i="11"/>
  <c r="G62" i="11" s="1"/>
  <c r="AB25" i="5"/>
  <c r="AD25" i="5" s="1"/>
  <c r="AC24" i="5"/>
  <c r="BU17" i="7"/>
  <c r="BW17" i="7" s="1"/>
  <c r="BV16" i="7"/>
  <c r="AE25" i="5" l="1"/>
  <c r="AG27" i="5"/>
  <c r="H62" i="11"/>
  <c r="I62" i="11"/>
  <c r="BX17" i="7"/>
  <c r="B63" i="11"/>
  <c r="F63" i="11" s="1"/>
  <c r="C63" i="11"/>
  <c r="G63" i="11" s="1"/>
  <c r="AA28" i="5"/>
  <c r="AF28" i="5" s="1"/>
  <c r="BU18" i="7"/>
  <c r="BW18" i="7" s="1"/>
  <c r="BV17" i="7"/>
  <c r="AB26" i="5"/>
  <c r="AD26" i="5" s="1"/>
  <c r="AC25" i="5"/>
  <c r="AE26" i="5" l="1"/>
  <c r="AA29" i="5"/>
  <c r="AA30" i="5" s="1"/>
  <c r="H63" i="11"/>
  <c r="I63" i="11"/>
  <c r="BX18" i="7"/>
  <c r="AG28" i="5"/>
  <c r="C64" i="11"/>
  <c r="G64" i="11" s="1"/>
  <c r="B64" i="11"/>
  <c r="F64" i="11" s="1"/>
  <c r="BV18" i="7"/>
  <c r="BU19" i="7"/>
  <c r="BW19" i="7" s="1"/>
  <c r="AB27" i="5"/>
  <c r="AD27" i="5" s="1"/>
  <c r="AC26" i="5"/>
  <c r="AF30" i="5" l="1"/>
  <c r="AF29" i="5"/>
  <c r="AG29" i="5" s="1"/>
  <c r="AE27" i="5"/>
  <c r="I64" i="11"/>
  <c r="H64" i="11"/>
  <c r="BX19" i="7"/>
  <c r="C65" i="11"/>
  <c r="G65" i="11" s="1"/>
  <c r="B65" i="11"/>
  <c r="F65" i="11" s="1"/>
  <c r="AA31" i="5"/>
  <c r="AF31" i="5" s="1"/>
  <c r="AB28" i="5"/>
  <c r="AD28" i="5" s="1"/>
  <c r="AC27" i="5"/>
  <c r="BU20" i="7"/>
  <c r="BW20" i="7" s="1"/>
  <c r="BV19" i="7"/>
  <c r="AG30" i="5" l="1"/>
  <c r="AG31" i="5" s="1"/>
  <c r="AE28" i="5"/>
  <c r="I65" i="11"/>
  <c r="H65" i="11"/>
  <c r="BX20" i="7"/>
  <c r="C66" i="11"/>
  <c r="G66" i="11" s="1"/>
  <c r="B66" i="11"/>
  <c r="F66" i="11" s="1"/>
  <c r="AA32" i="5"/>
  <c r="AF32" i="5" s="1"/>
  <c r="AC28" i="5"/>
  <c r="AB29" i="5"/>
  <c r="AD29" i="5" s="1"/>
  <c r="BU21" i="7"/>
  <c r="BW21" i="7" s="1"/>
  <c r="BV20" i="7"/>
  <c r="AE29" i="5" l="1"/>
  <c r="AG32" i="5"/>
  <c r="I66" i="11"/>
  <c r="H66" i="11"/>
  <c r="BX21" i="7"/>
  <c r="B67" i="11"/>
  <c r="C67" i="11"/>
  <c r="BV21" i="7"/>
  <c r="BU22" i="7"/>
  <c r="BW22" i="7" s="1"/>
  <c r="AA33" i="5"/>
  <c r="AF33" i="5" s="1"/>
  <c r="AC29" i="5"/>
  <c r="AB30" i="5"/>
  <c r="AD30" i="5" s="1"/>
  <c r="AE30" i="5" l="1"/>
  <c r="AG33" i="5"/>
  <c r="BX22" i="7"/>
  <c r="H67" i="11"/>
  <c r="B81" i="12" s="1"/>
  <c r="F67" i="11"/>
  <c r="C21" i="13" s="1"/>
  <c r="C22" i="13" s="1"/>
  <c r="I67" i="11"/>
  <c r="C81" i="12" s="1"/>
  <c r="G67" i="11"/>
  <c r="D21" i="13" s="1"/>
  <c r="D22" i="13" s="1"/>
  <c r="AB31" i="5"/>
  <c r="AD31" i="5" s="1"/>
  <c r="AC30" i="5"/>
  <c r="BU23" i="7"/>
  <c r="BW23" i="7" s="1"/>
  <c r="BV22" i="7"/>
  <c r="AA34" i="5"/>
  <c r="AF34" i="5" s="1"/>
  <c r="A23" i="13" l="1"/>
  <c r="A24" i="13" s="1"/>
  <c r="C8" i="21"/>
  <c r="A25" i="13"/>
  <c r="C13" i="21"/>
  <c r="C14" i="21" s="1"/>
  <c r="C15" i="21" s="1"/>
  <c r="AE31" i="5"/>
  <c r="AG34" i="5"/>
  <c r="A26" i="13"/>
  <c r="BX23" i="7"/>
  <c r="AA35" i="5"/>
  <c r="AF35" i="5" s="1"/>
  <c r="AC31" i="5"/>
  <c r="AB32" i="5"/>
  <c r="AD32" i="5" s="1"/>
  <c r="BV23" i="7"/>
  <c r="BU24" i="7"/>
  <c r="BW24" i="7" s="1"/>
  <c r="D8" i="21" l="1"/>
  <c r="C9" i="21"/>
  <c r="AE32" i="5"/>
  <c r="AG35" i="5"/>
  <c r="BX24" i="7"/>
  <c r="BV24" i="7"/>
  <c r="BU25" i="7"/>
  <c r="BW25" i="7" s="1"/>
  <c r="AA36" i="5"/>
  <c r="AA37" i="5" s="1"/>
  <c r="AC32" i="5"/>
  <c r="AB33" i="5"/>
  <c r="AD33" i="5" s="1"/>
  <c r="AF36" i="5" l="1"/>
  <c r="AG36" i="5" s="1"/>
  <c r="AE33" i="5"/>
  <c r="BX25" i="7"/>
  <c r="AC33" i="5"/>
  <c r="AB34" i="5"/>
  <c r="AD34" i="5" s="1"/>
  <c r="BU26" i="7"/>
  <c r="BW26" i="7" s="1"/>
  <c r="BV25" i="7"/>
  <c r="AE34" i="5" l="1"/>
  <c r="BX26" i="7"/>
  <c r="BU27" i="7"/>
  <c r="BW27" i="7" s="1"/>
  <c r="BV26" i="7"/>
  <c r="AC34" i="5"/>
  <c r="AB35" i="5"/>
  <c r="AD35" i="5" s="1"/>
  <c r="AE35" i="5" l="1"/>
  <c r="BX27" i="7"/>
  <c r="BU28" i="7"/>
  <c r="BW28" i="7" s="1"/>
  <c r="BV27" i="7"/>
  <c r="AB36" i="5"/>
  <c r="AD36" i="5" s="1"/>
  <c r="AC35" i="5"/>
  <c r="AE36" i="5" l="1"/>
  <c r="BX28" i="7"/>
  <c r="AB37" i="5"/>
  <c r="AC36" i="5"/>
  <c r="BU29" i="7"/>
  <c r="BW29" i="7" s="1"/>
  <c r="BV28" i="7"/>
  <c r="BX29" i="7" l="1"/>
  <c r="BV29" i="7"/>
  <c r="BU30" i="7"/>
  <c r="BW30" i="7" s="1"/>
  <c r="BX30" i="7" l="1"/>
  <c r="BV30" i="7"/>
  <c r="BU31" i="7"/>
  <c r="BW31" i="7" s="1"/>
  <c r="BX31" i="7" l="1"/>
  <c r="BU32" i="7"/>
  <c r="BW32" i="7" s="1"/>
  <c r="BV31" i="7"/>
  <c r="BX32" i="7" l="1"/>
  <c r="BU33" i="7"/>
  <c r="BW33" i="7" s="1"/>
  <c r="BV32" i="7"/>
  <c r="BX33" i="7" l="1"/>
  <c r="BV33" i="7"/>
  <c r="BU34" i="7"/>
  <c r="BW34" i="7" s="1"/>
  <c r="BX34" i="7" l="1"/>
  <c r="BU35" i="7"/>
  <c r="BW35" i="7" s="1"/>
  <c r="BV34" i="7"/>
  <c r="BX35" i="7" l="1"/>
  <c r="BV35" i="7"/>
  <c r="BU36" i="7"/>
  <c r="BW36" i="7" s="1"/>
  <c r="BX36" i="7" l="1"/>
  <c r="BU37" i="7"/>
  <c r="BW37" i="7" s="1"/>
  <c r="BV36" i="7"/>
  <c r="BX37" i="7" l="1"/>
  <c r="BV37" i="7"/>
  <c r="BU38" i="7"/>
  <c r="BW38" i="7" s="1"/>
  <c r="BX38" i="7" l="1"/>
  <c r="BU39" i="7"/>
  <c r="BW39" i="7" s="1"/>
  <c r="BV38" i="7"/>
  <c r="BX39" i="7" l="1"/>
  <c r="BV39" i="7"/>
  <c r="BU40" i="7"/>
  <c r="BW40" i="7" s="1"/>
  <c r="BX40" i="7" l="1"/>
  <c r="BU41" i="7"/>
  <c r="BW41" i="7" s="1"/>
  <c r="BV40" i="7"/>
  <c r="BX41" i="7" l="1"/>
  <c r="BV41" i="7"/>
  <c r="BU42" i="7"/>
  <c r="BW42" i="7" s="1"/>
  <c r="BX42" i="7" l="1"/>
  <c r="BU43" i="7"/>
  <c r="BW43" i="7" s="1"/>
  <c r="BV42" i="7"/>
  <c r="BX43" i="7" l="1"/>
  <c r="BU44" i="7"/>
  <c r="BW44" i="7" s="1"/>
  <c r="BV43" i="7"/>
  <c r="BX44" i="7" l="1"/>
  <c r="BU45" i="7"/>
  <c r="BW45" i="7" s="1"/>
  <c r="BV44" i="7"/>
  <c r="BX45" i="7" l="1"/>
  <c r="BV45" i="7"/>
  <c r="BU46" i="7"/>
  <c r="BV46" i="7" s="1"/>
  <c r="C83" i="12"/>
  <c r="B83" i="12"/>
  <c r="BW46" i="7" l="1"/>
  <c r="BX46" i="7" s="1"/>
  <c r="C10"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daviesm</author>
  </authors>
  <commentList>
    <comment ref="A25" authorId="0" shapeId="0" xr:uid="{00000000-0006-0000-0000-000001000000}">
      <text>
        <r>
          <rPr>
            <u/>
            <sz val="8"/>
            <color indexed="81"/>
            <rFont val="Tahoma"/>
            <family val="2"/>
          </rPr>
          <t>Tips</t>
        </r>
        <r>
          <rPr>
            <sz val="8"/>
            <color indexed="81"/>
            <rFont val="Tahoma"/>
            <family val="2"/>
          </rPr>
          <t xml:space="preserve">
1. To type directly in the cell double click.
2. To start a new line press Alt+Enter
</t>
        </r>
      </text>
    </comment>
    <comment ref="A38" authorId="0" shapeId="0" xr:uid="{00000000-0006-0000-0000-000002000000}">
      <text>
        <r>
          <rPr>
            <u/>
            <sz val="8"/>
            <color indexed="81"/>
            <rFont val="Tahoma"/>
            <family val="2"/>
          </rPr>
          <t>Tips</t>
        </r>
        <r>
          <rPr>
            <sz val="8"/>
            <color indexed="81"/>
            <rFont val="Tahoma"/>
            <family val="2"/>
          </rPr>
          <t xml:space="preserve">
1. To type directly in the cell double click.
2. To start a new line press Alt+Enter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daviesm</author>
    <author>walla</author>
  </authors>
  <commentList>
    <comment ref="C4" authorId="0" shapeId="0" xr:uid="{00000000-0006-0000-0100-000001000000}">
      <text>
        <r>
          <rPr>
            <sz val="8"/>
            <color indexed="81"/>
            <rFont val="Tahoma"/>
            <family val="2"/>
          </rPr>
          <t>If "Yes" is selected, cost items can be related to the Federal Department of Infrastructure and Transport (DOIT) cost breakdown structure.
The user can select federal cost items from the cell dropdown lists in column E. When the Estimate sheet is run the costing procedure will automatically populate items in the "Federal" sheet.
If "No" is selected this feature will be ignored.</t>
        </r>
      </text>
    </comment>
    <comment ref="C6" authorId="0" shapeId="0" xr:uid="{00000000-0006-0000-0100-000002000000}">
      <text>
        <r>
          <rPr>
            <sz val="8"/>
            <color indexed="81"/>
            <rFont val="Tahoma"/>
            <family val="2"/>
          </rPr>
          <t xml:space="preserve">This risk based costing tool has the potential to associate items in the "Estimate" sheet with Activity items in the Time sheet. This facility enables project costing profiles to be generated.
If "All costed items" is chosen from the dropdown list , column D of the "Time" sheet will use every item which has a base cost estimate value greater than 0.
If "Level 1 cost items"or "Level 2 cost items" is chosen from the dropdown list, column D the "Time" sheet will use category items from level 1 or level 2 respectively.
</t>
        </r>
      </text>
    </comment>
    <comment ref="C9" authorId="0" shapeId="0" xr:uid="{00000000-0006-0000-0100-000003000000}">
      <text>
        <r>
          <rPr>
            <sz val="9"/>
            <color indexed="81"/>
            <rFont val="Tahoma"/>
            <family val="2"/>
          </rPr>
          <t xml:space="preserve">If 'User defined' is selected, columns P and Q are unhidden to be filled in.
Items with common integer values in column P are correlated.
The % level of correlation can also be set in
column Q.
For all other choices columns P and Q are hidden and correlation is automatically determined.
</t>
        </r>
      </text>
    </comment>
    <comment ref="C11" authorId="1" shapeId="0" xr:uid="{00000000-0006-0000-0100-000004000000}">
      <text>
        <r>
          <rPr>
            <sz val="8"/>
            <color indexed="81"/>
            <rFont val="Tahoma"/>
            <family val="2"/>
          </rPr>
          <t xml:space="preserve">The number of estimate runs used to generate the estimate distribution.
Typically, 10,000 runs is considered sufficient for an estimate.
If the probability distribution graph is 'lumpy', this generally indicates that more runs are required.
</t>
        </r>
      </text>
    </comment>
    <comment ref="C14" authorId="1" shapeId="0" xr:uid="{00000000-0006-0000-0100-000005000000}">
      <text>
        <r>
          <rPr>
            <sz val="8"/>
            <color indexed="81"/>
            <rFont val="Tahoma"/>
            <family val="2"/>
          </rPr>
          <t xml:space="preserve">Sub-totaling can be done at 2 category levels.
High level categories are defined in level 1.
Level 2 categories are sub-categories of level 1.
Level 1 and level2 categories define the format of the Estimate Summary.
These categories can also influence the level of risk in the estimate depending on the choice of correlation (see cell D9).
</t>
        </r>
      </text>
    </comment>
    <comment ref="F14" authorId="0" shapeId="0" xr:uid="{00000000-0006-0000-0100-000006000000}">
      <text>
        <r>
          <rPr>
            <sz val="8"/>
            <color indexed="81"/>
            <rFont val="Tahoma"/>
            <family val="2"/>
          </rPr>
          <t xml:space="preserve">The Unit text has no effect on the estimate unless the % symbol is used.
A single % symbol is used to indicate that the current item is to be calculated as a percentage of the total estimate, using the Rate figure as the % amount.
If the % symbol is followed by one or more characters, then the % is only applied to the items that begins with these characters. e.g. %D would be calculated as a % of non-percent D items.
Note: Applying a % to a % is illogical. Therefore the % amount is only applied to  non-percent items. That is, %D would be calculated as a percent of all D items without a percent symbol. Similarly, a single % symbol item would apply to all non single percent items. 
</t>
        </r>
      </text>
    </comment>
    <comment ref="G14" authorId="1" shapeId="0" xr:uid="{00000000-0006-0000-0100-000007000000}">
      <text>
        <r>
          <rPr>
            <sz val="8"/>
            <color indexed="81"/>
            <rFont val="Tahoma"/>
            <family val="2"/>
          </rPr>
          <t xml:space="preserve">A figure between 0 and 100% indicating the probability that the item will occur.
</t>
        </r>
      </text>
    </comment>
    <comment ref="I15" authorId="1" shapeId="0" xr:uid="{00000000-0006-0000-0100-000008000000}">
      <text>
        <r>
          <rPr>
            <sz val="8"/>
            <color indexed="81"/>
            <rFont val="Tahoma"/>
            <family val="2"/>
          </rPr>
          <t xml:space="preserve">Likely Quantity represents the most likely or expected quantity for this item.
</t>
        </r>
      </text>
    </comment>
    <comment ref="J15" authorId="1" shapeId="0" xr:uid="{00000000-0006-0000-0100-000009000000}">
      <text>
        <r>
          <rPr>
            <sz val="8"/>
            <color indexed="81"/>
            <rFont val="Tahoma"/>
            <family val="2"/>
          </rPr>
          <t xml:space="preserve">Low Quantity represents the absolute lowest quantity that could be expected for this item.
</t>
        </r>
      </text>
    </comment>
    <comment ref="K15" authorId="1" shapeId="0" xr:uid="{00000000-0006-0000-0100-00000A000000}">
      <text>
        <r>
          <rPr>
            <sz val="8"/>
            <color indexed="81"/>
            <rFont val="Tahoma"/>
            <family val="2"/>
          </rPr>
          <t xml:space="preserve">High Quantity represents the highest possible quantity value that could occur for this item.
</t>
        </r>
      </text>
    </comment>
    <comment ref="M15" authorId="1" shapeId="0" xr:uid="{00000000-0006-0000-0100-00000B000000}">
      <text>
        <r>
          <rPr>
            <sz val="8"/>
            <color indexed="81"/>
            <rFont val="Tahoma"/>
            <family val="2"/>
          </rPr>
          <t xml:space="preserve">Likely Rate represents the most likely or expected unit rate (or %) for this item.
</t>
        </r>
      </text>
    </comment>
    <comment ref="N15" authorId="1" shapeId="0" xr:uid="{00000000-0006-0000-0100-00000C000000}">
      <text>
        <r>
          <rPr>
            <sz val="8"/>
            <color indexed="81"/>
            <rFont val="Tahoma"/>
            <family val="2"/>
          </rPr>
          <t xml:space="preserve">Low Rate represents the lowest unit rate (or %) that could be expected for this item.
</t>
        </r>
      </text>
    </comment>
    <comment ref="O15" authorId="1" shapeId="0" xr:uid="{00000000-0006-0000-0100-00000D000000}">
      <text>
        <r>
          <rPr>
            <sz val="8"/>
            <color indexed="81"/>
            <rFont val="Tahoma"/>
            <family val="2"/>
          </rPr>
          <t xml:space="preserve">High Rate represents the highest possible unit rate that could occur for this item.
</t>
        </r>
      </text>
    </comment>
    <comment ref="P15" authorId="0" shapeId="0" xr:uid="{00000000-0006-0000-0100-00000E000000}">
      <text>
        <r>
          <rPr>
            <sz val="8"/>
            <color indexed="81"/>
            <rFont val="Tahoma"/>
            <family val="2"/>
          </rPr>
          <t>Enter the same positive integer value for correlated items.</t>
        </r>
        <r>
          <rPr>
            <b/>
            <sz val="8"/>
            <color indexed="81"/>
            <rFont val="Tahoma"/>
            <family val="2"/>
          </rPr>
          <t xml:space="preserve">
</t>
        </r>
      </text>
    </comment>
    <comment ref="Q15" authorId="0" shapeId="0" xr:uid="{00000000-0006-0000-0100-00000F000000}">
      <text>
        <r>
          <rPr>
            <sz val="8"/>
            <color indexed="81"/>
            <rFont val="Tahoma"/>
            <family val="2"/>
          </rPr>
          <t>Enter the degree of correlation. This is specified as a percentage value from 0 to 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daviesm</author>
  </authors>
  <commentList>
    <comment ref="C13" authorId="0" shapeId="0" xr:uid="{00000000-0006-0000-0700-000001000000}">
      <text>
        <r>
          <rPr>
            <sz val="9"/>
            <color indexed="81"/>
            <rFont val="Tahoma"/>
            <family val="2"/>
          </rPr>
          <t xml:space="preserve">If "Yes" is entered, the projects cost profile is determined from item cost details entered in the "Time" sheet together with the resultant Gantt chart. Costs per year and per quarter are estimated.
If "No" is entered, project costs are based on a percentage of project cost per year entered in a dialog box.
</t>
        </r>
      </text>
    </comment>
    <comment ref="C16" authorId="0" shapeId="0" xr:uid="{00000000-0006-0000-0700-000002000000}">
      <text>
        <r>
          <rPr>
            <sz val="9"/>
            <color indexed="81"/>
            <rFont val="Tahoma"/>
            <family val="2"/>
          </rPr>
          <t xml:space="preserve">The "Date of Estimate" is entered on the "Project Details" sheet in cell  
B8.
</t>
        </r>
      </text>
    </comment>
    <comment ref="C19" authorId="0" shapeId="0" xr:uid="{00000000-0006-0000-0700-000003000000}">
      <text>
        <r>
          <rPr>
            <sz val="9"/>
            <color indexed="81"/>
            <rFont val="Tahoma"/>
            <family val="2"/>
          </rPr>
          <t xml:space="preserve">The first year of estimated funding is determined from the "Date of Estimate" which is entered in cell B14 of the "Project Details" sheet.
</t>
        </r>
      </text>
    </comment>
    <comment ref="C22" authorId="0" shapeId="0" xr:uid="{00000000-0006-0000-0700-000004000000}">
      <text>
        <r>
          <rPr>
            <sz val="9"/>
            <color indexed="81"/>
            <rFont val="Tahoma"/>
            <family val="2"/>
          </rPr>
          <t xml:space="preserve">"Yes" indicates there has been expenditure attributable to this project prior and up to the financial year of this estimate.
</t>
        </r>
      </text>
    </comment>
    <comment ref="C25" authorId="0" shapeId="0" xr:uid="{00000000-0006-0000-0700-000005000000}">
      <text>
        <r>
          <rPr>
            <sz val="9"/>
            <color indexed="81"/>
            <rFont val="Tahoma"/>
            <family val="2"/>
          </rPr>
          <t xml:space="preserve">Select the first year of historic funding from the dropdown list.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daviesm</author>
  </authors>
  <commentList>
    <comment ref="A31" authorId="0" shapeId="0" xr:uid="{00000000-0006-0000-0800-000001000000}">
      <text>
        <r>
          <rPr>
            <b/>
            <sz val="9"/>
            <color indexed="81"/>
            <rFont val="Tahoma"/>
            <family val="2"/>
          </rPr>
          <t xml:space="preserve">Other Component e.g. Local roads
</t>
        </r>
      </text>
    </comment>
    <comment ref="A36" authorId="0" shapeId="0" xr:uid="{00000000-0006-0000-0800-000002000000}">
      <text>
        <r>
          <rPr>
            <b/>
            <sz val="9"/>
            <color indexed="81"/>
            <rFont val="Tahoma"/>
            <family val="2"/>
          </rPr>
          <t>Offset from Commonwealth contribution</t>
        </r>
        <r>
          <rPr>
            <sz val="9"/>
            <color indexed="81"/>
            <rFont val="Tahoma"/>
            <family val="2"/>
          </rPr>
          <t xml:space="preserve">
(Please indicate if contribution is subject to approval)</t>
        </r>
      </text>
    </comment>
    <comment ref="A37" authorId="0" shapeId="0" xr:uid="{00000000-0006-0000-0800-000003000000}">
      <text>
        <r>
          <rPr>
            <b/>
            <sz val="9"/>
            <color indexed="81"/>
            <rFont val="Tahoma"/>
            <family val="2"/>
          </rPr>
          <t>Other</t>
        </r>
        <r>
          <rPr>
            <sz val="9"/>
            <color indexed="81"/>
            <rFont val="Tahoma"/>
            <family val="2"/>
          </rPr>
          <t xml:space="preserve">
(Please indicate if contribution is subject to approval)</t>
        </r>
      </text>
    </comment>
    <comment ref="A45" authorId="0" shapeId="0" xr:uid="{00000000-0006-0000-0800-000004000000}">
      <text>
        <r>
          <rPr>
            <b/>
            <sz val="9"/>
            <color indexed="81"/>
            <rFont val="Tahoma"/>
            <family val="2"/>
          </rPr>
          <t>Description of component</t>
        </r>
        <r>
          <rPr>
            <sz val="9"/>
            <color indexed="81"/>
            <rFont val="Tahoma"/>
            <family val="2"/>
          </rPr>
          <t xml:space="preserve">
</t>
        </r>
      </text>
    </comment>
    <comment ref="A46" authorId="0" shapeId="0" xr:uid="{00000000-0006-0000-0800-000005000000}">
      <text>
        <r>
          <rPr>
            <b/>
            <sz val="9"/>
            <color indexed="81"/>
            <rFont val="Tahoma"/>
            <family val="2"/>
          </rPr>
          <t>Description of component</t>
        </r>
      </text>
    </comment>
    <comment ref="A47" authorId="0" shapeId="0" xr:uid="{00000000-0006-0000-0800-000006000000}">
      <text>
        <r>
          <rPr>
            <b/>
            <sz val="9"/>
            <color indexed="81"/>
            <rFont val="Tahoma"/>
            <family val="2"/>
          </rPr>
          <t>Description of component</t>
        </r>
        <r>
          <rPr>
            <sz val="9"/>
            <color indexed="81"/>
            <rFont val="Tahoma"/>
            <family val="2"/>
          </rPr>
          <t xml:space="preserve">
</t>
        </r>
      </text>
    </comment>
    <comment ref="A50" authorId="0" shapeId="0" xr:uid="{00000000-0006-0000-0800-000007000000}">
      <text>
        <r>
          <rPr>
            <b/>
            <sz val="9"/>
            <color indexed="81"/>
            <rFont val="Tahoma"/>
            <family val="2"/>
          </rPr>
          <t>Offset from Australian Government</t>
        </r>
        <r>
          <rPr>
            <sz val="9"/>
            <color indexed="81"/>
            <rFont val="Tahoma"/>
            <family val="2"/>
          </rPr>
          <t xml:space="preserve">
(Please indicate if contribution is subject to approval)</t>
        </r>
      </text>
    </comment>
    <comment ref="A51" authorId="0" shapeId="0" xr:uid="{00000000-0006-0000-0800-000008000000}">
      <text>
        <r>
          <rPr>
            <b/>
            <sz val="9"/>
            <color indexed="81"/>
            <rFont val="Tahoma"/>
            <family val="2"/>
          </rPr>
          <t>Other</t>
        </r>
        <r>
          <rPr>
            <sz val="9"/>
            <color indexed="81"/>
            <rFont val="Tahoma"/>
            <family val="2"/>
          </rPr>
          <t xml:space="preserve">
(Please indicate if contribution is subject to approval)</t>
        </r>
      </text>
    </comment>
    <comment ref="A60" authorId="0" shapeId="0" xr:uid="{00000000-0006-0000-0800-000009000000}">
      <text>
        <r>
          <rPr>
            <b/>
            <sz val="9"/>
            <color indexed="81"/>
            <rFont val="Tahoma"/>
            <family val="2"/>
          </rPr>
          <t>Name of Commonwealth Programme</t>
        </r>
        <r>
          <rPr>
            <sz val="9"/>
            <color indexed="81"/>
            <rFont val="Tahoma"/>
            <family val="2"/>
          </rPr>
          <t xml:space="preserve">
(Please indicate if contribution is subject to approval)</t>
        </r>
      </text>
    </comment>
    <comment ref="A62" authorId="0" shapeId="0" xr:uid="{00000000-0006-0000-0800-00000A000000}">
      <text>
        <r>
          <rPr>
            <b/>
            <sz val="9"/>
            <color indexed="81"/>
            <rFont val="Tahoma"/>
            <family val="2"/>
          </rPr>
          <t>Other source (if applicable)</t>
        </r>
        <r>
          <rPr>
            <sz val="9"/>
            <color indexed="81"/>
            <rFont val="Tahoma"/>
            <family val="2"/>
          </rPr>
          <t xml:space="preserve">
(Please indicate if contribution is subject to approval)</t>
        </r>
      </text>
    </comment>
    <comment ref="A66" authorId="0" shapeId="0" xr:uid="{00000000-0006-0000-0800-00000B000000}">
      <text>
        <r>
          <rPr>
            <b/>
            <sz val="9"/>
            <color indexed="81"/>
            <rFont val="Tahoma"/>
            <family val="2"/>
          </rPr>
          <t>State government sub-program component 1</t>
        </r>
        <r>
          <rPr>
            <sz val="9"/>
            <color indexed="81"/>
            <rFont val="Tahoma"/>
            <family val="2"/>
          </rPr>
          <t xml:space="preserve">
</t>
        </r>
      </text>
    </comment>
    <comment ref="A67" authorId="0" shapeId="0" xr:uid="{00000000-0006-0000-0800-00000C000000}">
      <text>
        <r>
          <rPr>
            <b/>
            <sz val="9"/>
            <color indexed="81"/>
            <rFont val="Tahoma"/>
            <family val="2"/>
          </rPr>
          <t>State government sub-program component 2</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walla</author>
  </authors>
  <commentList>
    <comment ref="C12" authorId="0" shapeId="0" xr:uid="{00000000-0006-0000-0200-000001000000}">
      <text>
        <r>
          <rPr>
            <sz val="8"/>
            <color indexed="81"/>
            <rFont val="Tahoma"/>
            <family val="2"/>
          </rPr>
          <t xml:space="preserve">Units can be set as millions or thousands (of dollars).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daviesm</author>
  </authors>
  <commentList>
    <comment ref="A18" authorId="0" shapeId="0" xr:uid="{00000000-0006-0000-0300-000001000000}">
      <text>
        <r>
          <rPr>
            <b/>
            <sz val="9"/>
            <color indexed="81"/>
            <rFont val="Tahoma"/>
            <family val="2"/>
          </rPr>
          <t>The Effective Estimate Risk is computed as the P90 value minus the Base Cost Estimate divided by the Base Cost Estimate.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daviesm</author>
  </authors>
  <commentList>
    <comment ref="E2" authorId="0" shapeId="0" xr:uid="{00000000-0006-0000-0400-000001000000}">
      <text>
        <r>
          <rPr>
            <b/>
            <sz val="9"/>
            <color indexed="81"/>
            <rFont val="Tahoma"/>
            <family val="2"/>
          </rPr>
          <t xml:space="preserve">Project Start Date is entered on the "Project Details" sheet in cell B8.
</t>
        </r>
        <r>
          <rPr>
            <sz val="9"/>
            <color indexed="81"/>
            <rFont val="Tahoma"/>
            <family val="2"/>
          </rPr>
          <t xml:space="preserve">
</t>
        </r>
      </text>
    </comment>
    <comment ref="A11" authorId="0" shapeId="0" xr:uid="{00000000-0006-0000-0400-000002000000}">
      <text>
        <r>
          <rPr>
            <b/>
            <sz val="10"/>
            <color indexed="81"/>
            <rFont val="Tahoma"/>
            <family val="2"/>
          </rPr>
          <t xml:space="preserve">Choose up to 10 activity items from the drop down list of activity ID's.
</t>
        </r>
      </text>
    </comment>
    <comment ref="D11" authorId="0" shapeId="0" xr:uid="{00000000-0006-0000-0400-000003000000}">
      <text>
        <r>
          <rPr>
            <b/>
            <sz val="10"/>
            <color indexed="81"/>
            <rFont val="Tahoma"/>
            <family val="2"/>
          </rPr>
          <t>Select cost items from the drop down list. The drop down list is based on which option is selected in cell R10 of the Estimate sheet.
If the chosen item already exists, you will be prompted to remove it from the cell entry or change the percentage value.
Pressing the Delete key or selecting "Clear" from the drop dowm list will remove all items in the cell.</t>
        </r>
      </text>
    </comment>
    <comment ref="I11" authorId="0" shapeId="0" xr:uid="{00000000-0006-0000-0400-000004000000}">
      <text>
        <r>
          <rPr>
            <sz val="9"/>
            <color indexed="81"/>
            <rFont val="Tahoma"/>
            <family val="2"/>
          </rPr>
          <t xml:space="preserve">Values in this column represent calendar dates relevant to the project. This activity, and any activities with this activity as a precedent, cannot begin before this date.
</t>
        </r>
      </text>
    </comment>
    <comment ref="J11" authorId="0" shapeId="0" xr:uid="{00000000-0006-0000-0400-000005000000}">
      <text>
        <r>
          <rPr>
            <sz val="9"/>
            <color indexed="81"/>
            <rFont val="Tahoma"/>
            <family val="2"/>
          </rPr>
          <t xml:space="preserve">Values in this column add a delay (in days) to the commencement of the activity. This delay will be applied to the latest date of any preceding activities or the Start Delay Date.
</t>
        </r>
      </text>
    </comment>
  </commentList>
</comments>
</file>

<file path=xl/sharedStrings.xml><?xml version="1.0" encoding="utf-8"?>
<sst xmlns="http://schemas.openxmlformats.org/spreadsheetml/2006/main" count="3743" uniqueCount="1583">
  <si>
    <t>Risk-based analysis is a technique to quantify and report the implications of uncertainty and risk.</t>
  </si>
  <si>
    <t>No add-ons are required to operate this tool. Simulation is controlled by a series of Visual Basic macros.</t>
  </si>
  <si>
    <t>Generally, formulas are added to the spreadsheet during simulation and do not form part of the base spreadsheet.</t>
  </si>
  <si>
    <t>ITEM</t>
  </si>
  <si>
    <t>UNIT</t>
  </si>
  <si>
    <t>RATE</t>
  </si>
  <si>
    <t>COMMENTS</t>
  </si>
  <si>
    <t>Low</t>
  </si>
  <si>
    <t>High</t>
  </si>
  <si>
    <t>Item</t>
  </si>
  <si>
    <t>Likely</t>
  </si>
  <si>
    <t>QUANTITY</t>
  </si>
  <si>
    <t>Level 1</t>
  </si>
  <si>
    <t>Level 2</t>
  </si>
  <si>
    <t>Start</t>
  </si>
  <si>
    <t>Prob</t>
  </si>
  <si>
    <t>Minimum</t>
  </si>
  <si>
    <t>Maximum</t>
  </si>
  <si>
    <t>Cum</t>
  </si>
  <si>
    <t>Graph Labels</t>
  </si>
  <si>
    <t>Confidence Level</t>
  </si>
  <si>
    <t>Graph Formulas</t>
  </si>
  <si>
    <t>Units List</t>
  </si>
  <si>
    <t>Runs_List</t>
  </si>
  <si>
    <t>TEC PROFILE WITH PRICE ESCALATION</t>
  </si>
  <si>
    <t>Year</t>
  </si>
  <si>
    <t>Required</t>
  </si>
  <si>
    <t>Prob.</t>
  </si>
  <si>
    <t>Occur.</t>
  </si>
  <si>
    <t>END</t>
  </si>
  <si>
    <t>Months</t>
  </si>
  <si>
    <t>ERRORS &amp; BUGS:</t>
  </si>
  <si>
    <t>If you believe that any error or bug you have found has at least a 75% chance of being a spreadsheet error then</t>
  </si>
  <si>
    <t xml:space="preserve"> Columns must NOT be added, deleted or modified.</t>
  </si>
  <si>
    <t>10000</t>
  </si>
  <si>
    <t>Cost per Year</t>
  </si>
  <si>
    <t>% of Total Cost</t>
  </si>
  <si>
    <t>Risk Profile</t>
  </si>
  <si>
    <t>Yes</t>
  </si>
  <si>
    <t>No</t>
  </si>
  <si>
    <t>User defined</t>
  </si>
  <si>
    <t>Duration</t>
  </si>
  <si>
    <t>Constant Value</t>
  </si>
  <si>
    <t>Quarter</t>
  </si>
  <si>
    <t>Cost per Quarter</t>
  </si>
  <si>
    <t>YesNoList</t>
  </si>
  <si>
    <t>Month</t>
  </si>
  <si>
    <t>Cost per Month</t>
  </si>
  <si>
    <t>Time Graph Formulas</t>
  </si>
  <si>
    <t>please contact Mark Davies.</t>
  </si>
  <si>
    <t>10%</t>
  </si>
  <si>
    <t>50%</t>
  </si>
  <si>
    <t>90%</t>
  </si>
  <si>
    <t>DESCRIPTION OF WORK:</t>
  </si>
  <si>
    <t>ESTIMATE NOTES:</t>
  </si>
  <si>
    <t>Units</t>
  </si>
  <si>
    <t>Project Start Date:</t>
  </si>
  <si>
    <t>Estimated Project End Date:</t>
  </si>
  <si>
    <t>Project:</t>
  </si>
  <si>
    <t>Location:</t>
  </si>
  <si>
    <t>Business Area:</t>
  </si>
  <si>
    <t>Date:</t>
  </si>
  <si>
    <t>Estimate Approved By:</t>
  </si>
  <si>
    <t>Estimate Prepared By:</t>
  </si>
  <si>
    <t>Number of Iterations:</t>
  </si>
  <si>
    <t>Start_Date</t>
  </si>
  <si>
    <t>Date</t>
  </si>
  <si>
    <t>WorkDay</t>
  </si>
  <si>
    <t>Day_No</t>
  </si>
  <si>
    <t>TIME (Days)</t>
  </si>
  <si>
    <t>Days</t>
  </si>
  <si>
    <t>Holidays</t>
  </si>
  <si>
    <t>Activity ID</t>
  </si>
  <si>
    <t>Activity</t>
  </si>
  <si>
    <t>No_Sub_Items</t>
  </si>
  <si>
    <t>Start Delay</t>
  </si>
  <si>
    <t>(Days)</t>
  </si>
  <si>
    <t>Elapsed Project Time (All calendar days):</t>
  </si>
  <si>
    <t>Number of Work Days:</t>
  </si>
  <si>
    <t>DATE TIME SUMMARY</t>
  </si>
  <si>
    <t>DAY TIME SUMMARY</t>
  </si>
  <si>
    <t>StartDateList</t>
  </si>
  <si>
    <t>Budget (P50)</t>
  </si>
  <si>
    <t>Budget (P90)</t>
  </si>
  <si>
    <t>Time Sheet Cost Profile?</t>
  </si>
  <si>
    <t>Financial Year</t>
  </si>
  <si>
    <t>Estimated Expenditure (P50)</t>
  </si>
  <si>
    <t>Estimated Expenditure (P90)</t>
  </si>
  <si>
    <t>Escalation Index (%)</t>
  </si>
  <si>
    <t>CAGR (%)</t>
  </si>
  <si>
    <t>Escalation Amount(P50)</t>
  </si>
  <si>
    <t>Excalation Amount(P90)</t>
  </si>
  <si>
    <t>%</t>
  </si>
  <si>
    <t>Percentage</t>
  </si>
  <si>
    <t>Correlation Level 2</t>
  </si>
  <si>
    <t>BASE ESTIMATE
 COST</t>
  </si>
  <si>
    <t>LOWEST
COST</t>
  </si>
  <si>
    <t>HIGHEST
COST</t>
  </si>
  <si>
    <t>The use of correlation will result in a wider spread of cost estimates around the median value. (ie The range between the P10 and P90 will be greater.)</t>
  </si>
  <si>
    <t>Drainage</t>
  </si>
  <si>
    <t>Pavements</t>
  </si>
  <si>
    <t>PROJECT COST BREAKDOWN (PCB) - ROAD PROJECT</t>
  </si>
  <si>
    <t>PCB Level 1</t>
  </si>
  <si>
    <t>PCB Level 2</t>
  </si>
  <si>
    <t>PCB Level 3</t>
  </si>
  <si>
    <t>WBS 1A</t>
  </si>
  <si>
    <t>Client Management &amp; Oversight Cost</t>
  </si>
  <si>
    <t>SCOPING</t>
  </si>
  <si>
    <t>Project Management-Scoping</t>
  </si>
  <si>
    <t>Design &amp; Investigation-Scoping</t>
  </si>
  <si>
    <t>DEVELOPMENT</t>
  </si>
  <si>
    <t>Project Management-Development</t>
  </si>
  <si>
    <t>Design &amp; Investigation-Development</t>
  </si>
  <si>
    <t>DELIVERY</t>
  </si>
  <si>
    <t>Project Management-Delivery</t>
  </si>
  <si>
    <t>Design &amp; Investigation-Delivery</t>
  </si>
  <si>
    <t>Client supplied Insurances, Fees, Levies  - Delivery</t>
  </si>
  <si>
    <t>PROPERTY ACQUISITION</t>
  </si>
  <si>
    <t>Purchase Price</t>
  </si>
  <si>
    <t>Transactional Cost</t>
  </si>
  <si>
    <t>Business Compensation</t>
  </si>
  <si>
    <t xml:space="preserve"> Construction Cost</t>
  </si>
  <si>
    <t>CONTRACTOR</t>
  </si>
  <si>
    <t>Environmental Works</t>
  </si>
  <si>
    <t>Traffic Management and Temporary Works</t>
  </si>
  <si>
    <t>Public Utilities Adjustments</t>
  </si>
  <si>
    <t>Bulk Earthworks</t>
  </si>
  <si>
    <t>Retaining Walls</t>
  </si>
  <si>
    <t>Bridges</t>
  </si>
  <si>
    <t>Tunnels</t>
  </si>
  <si>
    <t>Finishing Works</t>
  </si>
  <si>
    <t>Traffic Signals and Controls</t>
  </si>
  <si>
    <t>Design (if  by contractor)</t>
  </si>
  <si>
    <t>Supplementary Items</t>
  </si>
  <si>
    <t>CLIENT</t>
  </si>
  <si>
    <t>Client supplied Materials and Construction Services - Delivery</t>
  </si>
  <si>
    <t>TOTALS</t>
  </si>
  <si>
    <t>Direct Costs</t>
  </si>
  <si>
    <t>Indirect Costs</t>
  </si>
  <si>
    <t>Margin</t>
  </si>
  <si>
    <t>Contractor Cost (Alternate Breakdown)</t>
  </si>
  <si>
    <t>Note that this total should be equal to the sum of PCBS level 3 item breakdown of contractor cost</t>
  </si>
  <si>
    <t>This is an example of a Project Cost Breakdown (PCBS) for a Road project.</t>
  </si>
  <si>
    <r>
      <t xml:space="preserve">The user of this sheet only has to populate the fields highlighted in </t>
    </r>
    <r>
      <rPr>
        <sz val="16"/>
        <color indexed="57"/>
        <rFont val="Calibri"/>
        <family val="2"/>
      </rPr>
      <t>Green.</t>
    </r>
  </si>
  <si>
    <t>The rest of the values on this sheet, which are locked to the user, will automatically calculate based off the user's input.</t>
  </si>
  <si>
    <t>The three PCB levels are clearly labelled at the top of the sheet and the size of the text is a reflection of the importance of that level.</t>
  </si>
  <si>
    <t>The categories at each PCB level is in the same column as the heading</t>
  </si>
  <si>
    <t>The total values for those levels are also presented in the same font size to make it easy for the user to follow.</t>
  </si>
  <si>
    <t xml:space="preserve">The three project phases and their respective totals are also presented on the left side of this sheet. </t>
  </si>
  <si>
    <t xml:space="preserve">The key values of base estimate, project cost and outturn cost are presented in the box to the left. </t>
  </si>
  <si>
    <r>
      <t xml:space="preserve">These values are calculated from the user's input into the </t>
    </r>
    <r>
      <rPr>
        <sz val="16"/>
        <color indexed="57"/>
        <rFont val="Calibri"/>
        <family val="2"/>
      </rPr>
      <t>Green</t>
    </r>
    <r>
      <rPr>
        <sz val="16"/>
        <color indexed="8"/>
        <rFont val="Calibri"/>
        <family val="2"/>
      </rPr>
      <t xml:space="preserve"> cells (including contingency and escalation)</t>
    </r>
  </si>
  <si>
    <r>
      <rPr>
        <b/>
        <sz val="16"/>
        <color indexed="8"/>
        <rFont val="Calibri"/>
        <family val="2"/>
      </rPr>
      <t>Note:</t>
    </r>
    <r>
      <rPr>
        <sz val="16"/>
        <color indexed="8"/>
        <rFont val="Calibri"/>
        <family val="2"/>
      </rPr>
      <t xml:space="preserve"> The Contingency amount is the difference between the Project Estimate and the Base Estimate.</t>
    </r>
  </si>
  <si>
    <t>P50</t>
  </si>
  <si>
    <t>P90</t>
  </si>
  <si>
    <t>BASE ESTIMATE</t>
  </si>
  <si>
    <t>CONTINGENCY</t>
  </si>
  <si>
    <t>PROJECT ESTIMATE</t>
  </si>
  <si>
    <t>ESCALATION</t>
  </si>
  <si>
    <t>OUTTURN COST</t>
  </si>
  <si>
    <t>-5% , +5%</t>
  </si>
  <si>
    <t>-10% , +10%</t>
  </si>
  <si>
    <t>-20% , +20%</t>
  </si>
  <si>
    <t>-30% , +30%</t>
  </si>
  <si>
    <t>-40% , +40%</t>
  </si>
  <si>
    <t>-50% , +50%</t>
  </si>
  <si>
    <t>-5% , +10%</t>
  </si>
  <si>
    <t>-5% , +20%</t>
  </si>
  <si>
    <t>-5% , +30%</t>
  </si>
  <si>
    <t>-5% , +40%</t>
  </si>
  <si>
    <t>-5% , +50%</t>
  </si>
  <si>
    <t>-10% , +20%</t>
  </si>
  <si>
    <t>-10% , +30%</t>
  </si>
  <si>
    <t>-10% , +40%</t>
  </si>
  <si>
    <t>-10% , +50%</t>
  </si>
  <si>
    <t>-20% , +30%</t>
  </si>
  <si>
    <t>-20% , +40%</t>
  </si>
  <si>
    <t>-20% , +50%</t>
  </si>
  <si>
    <t>-30% , +40%</t>
  </si>
  <si>
    <t>-30% , +50%</t>
  </si>
  <si>
    <t>-40% , +50%</t>
  </si>
  <si>
    <t>CORRELATION</t>
  </si>
  <si>
    <t>Level2_Sub_Items</t>
  </si>
  <si>
    <t>No of "Monte Carlo" iterations:</t>
  </si>
  <si>
    <t>A Project &amp; Program Management</t>
  </si>
  <si>
    <t>B Design and Investigation</t>
  </si>
  <si>
    <t>C Land Acquisition</t>
  </si>
  <si>
    <t>D Preconstruction &amp; Construction</t>
  </si>
  <si>
    <t>E Contingent Risks</t>
  </si>
  <si>
    <t>TOTAL (No Escalation)</t>
  </si>
  <si>
    <t>Escalation</t>
  </si>
  <si>
    <t>TOTAL (Including Escalation)</t>
  </si>
  <si>
    <t>Clear</t>
  </si>
  <si>
    <t>Confidence Level of Project</t>
  </si>
  <si>
    <t>Confidence Level of Sub Items</t>
  </si>
  <si>
    <t xml:space="preserve"> Data can only be entered in unprotected cells.</t>
  </si>
  <si>
    <t>Likely represents the expected value.</t>
  </si>
  <si>
    <t>Clicking on the "Update" button in the "Time" sheet will generate a Gantt chart (see "Gantt_Chart" sheet).</t>
  </si>
  <si>
    <t>The program allows for holidays and assumes a 5 day working week.</t>
  </si>
  <si>
    <t>"Project Details" Sheet</t>
  </si>
  <si>
    <t>"Estimate" Sheet</t>
  </si>
  <si>
    <t>"Est_Graphs" Sheet</t>
  </si>
  <si>
    <t>"Est_Confidence" Sheet</t>
  </si>
  <si>
    <t>"Time" Sheet</t>
  </si>
  <si>
    <t>"Gantt_Chart" Sheet</t>
  </si>
  <si>
    <t>"Time_Graphs" Sheet</t>
  </si>
  <si>
    <t>"Est_Profile" Sheet</t>
  </si>
  <si>
    <t>SUB-TOTAL (Inherent Risks)</t>
  </si>
  <si>
    <t>Level1Level2List</t>
  </si>
  <si>
    <t>EstimateCostSheetItems</t>
  </si>
  <si>
    <t>All costed Items</t>
  </si>
  <si>
    <t>Level 1 cost items</t>
  </si>
  <si>
    <t>Level 2 cost items</t>
  </si>
  <si>
    <t>Rules:</t>
  </si>
  <si>
    <t>The Low value must be less than or equal to Likely and High must be greater than or equal to Likely.</t>
  </si>
  <si>
    <t xml:space="preserve"> There are no fixed formulas in the sheet. These are added during the simulation.</t>
  </si>
  <si>
    <t xml:space="preserve"> Any coding convention can be used for items, however it is recommended that items be coded according to VicRoads project work breakdown structure, detaied in the Major projects toolkit.</t>
  </si>
  <si>
    <t xml:space="preserve"> Any description can be entered for each cost item, however it is recommended that descriptions accord to VicRoads project work breakdown structure, detaied in the Major projects toolkit.</t>
  </si>
  <si>
    <t>If the % symbol is followed by one or more characters, then the % is only applied to the sub-total that begins with these characters.</t>
  </si>
  <si>
    <t xml:space="preserve">The Unit text has no effect on the estimate unless the % symbol is used. </t>
  </si>
  <si>
    <t>Values in this column represent the probability that the cost of an item will ultimately be incurred.</t>
  </si>
  <si>
    <t>Values less than 100% are typically used for potential out of scope risks.</t>
  </si>
  <si>
    <t>The value should be set as a percentage between 0 and 100.</t>
  </si>
  <si>
    <t>Sub-totalling defines the format of the Estimate Summary.</t>
  </si>
  <si>
    <t>Sub-totaling can be done at 2 levels.</t>
  </si>
  <si>
    <t>Items which are included within a sub-total group are bounded by Start/End pairs.</t>
  </si>
  <si>
    <t>Level 1 sub-totalling is used to group cost items into high level estimate groups (i.e. Design, Construction etc)</t>
  </si>
  <si>
    <t>Level 2 sub-totalling is used to sub-divide level 1 groups.</t>
  </si>
  <si>
    <t>They also are used to determine the level of correlation between estimate items and also the cost items used in column D of the the Time sheet.</t>
  </si>
  <si>
    <t>The comments column allows a user to add comments regarding a cost item.</t>
  </si>
  <si>
    <t>Typically, 10,000 runs is considered sufficient for an estimate.</t>
  </si>
  <si>
    <t>If the probability distribution graph is 'lumpy', this generally indicates that more runs are required.</t>
  </si>
  <si>
    <t>The number of estimate runs used to generate the estimate distribution.</t>
  </si>
  <si>
    <t>Three choices are available for this cell.</t>
  </si>
  <si>
    <t>If "All costed items" is chosen then the "Time" sheet will use every item which has a base cost estimate value greater than 0, to associate with the Time sheet activities.</t>
  </si>
  <si>
    <t>The project details sheet describes the project.</t>
  </si>
  <si>
    <t>Some details of this sheet will be displayed at the top of other sheets in the cost estimate workbook.</t>
  </si>
  <si>
    <t>The sheet format is designed to summarise a project based on VicRoads "work breakdown" costing structure.</t>
  </si>
  <si>
    <t>No input is required for this sheet.</t>
  </si>
  <si>
    <t>The "Est_Graphs" sheet is produces statistical graphs when a Monte Carlo simulation is run via the Estimate sheet.</t>
  </si>
  <si>
    <t>The units of the X axis can be modified in cell D12, by choosing axis units to be in millions of dollars or thousands of dollars.</t>
  </si>
  <si>
    <t>The "Est_Confidence" sheet is generated when a Monte Carlo simulation is run via the Estimate sheet.</t>
  </si>
  <si>
    <t>True P90 values are detailed in the "Est_Confidence" sheet.</t>
  </si>
  <si>
    <t>The Effective Estimate Risk is computed as the P90 value minus the Base Cost Estimate divided by the Base Cost Estimate.</t>
  </si>
  <si>
    <t>This sheet presents true P50 and P90 values.</t>
  </si>
  <si>
    <t>Monte Carlo simulation is employed to compute duration risk.</t>
  </si>
  <si>
    <t>"Activity ID" column (Spreadsheet column B):</t>
  </si>
  <si>
    <t>The Activity ID is entered in this column. These ID entries are used as a dropdown list for cells in the Previous Activities column.</t>
  </si>
  <si>
    <t>Previous Activities</t>
  </si>
  <si>
    <t>Line items detail project activities.</t>
  </si>
  <si>
    <t>"Previous Activity" column (Spreadsheet column A):</t>
  </si>
  <si>
    <t>Previous items are those activities that must be completed before the activity in the same row commences.</t>
  </si>
  <si>
    <t>Up to 10 previous activities can be selected in each cell from the drop down list.</t>
  </si>
  <si>
    <t>"Activity" column (Spreadsheet column C):</t>
  </si>
  <si>
    <t>A description of the activity is entered in this column.</t>
  </si>
  <si>
    <t>Previous item codes must be entered using the activity items drop down list. This list will appear when the user clicks any cell in the active region of the column.</t>
  </si>
  <si>
    <t xml:space="preserve">Cost Items </t>
  </si>
  <si>
    <t>If the chosen item already exists, you will be prompted to remove it from the cell entry or change the percentage value.</t>
  </si>
  <si>
    <t>Pressing the Delete key or selecting "Clear" from the drop dowm list will remove all items in the cell.</t>
  </si>
  <si>
    <t>Select cost items from the drop down list. The drop down list is based on which option is selected in cell R10 of the Estimate sheet.</t>
  </si>
  <si>
    <t>"Cost Item" column (Spreadsheet column D):</t>
  </si>
  <si>
    <t>"Time" columns (Spreadsheet columns E, F and G):</t>
  </si>
  <si>
    <t>"Prob. Occur" column (Spreadsheet column H):</t>
  </si>
  <si>
    <t>Low represents the lowest activity duration that could possibly occur.</t>
  </si>
  <si>
    <t>Likely represents the expected activity duration.</t>
  </si>
  <si>
    <t>High represents the highest activity duration that could practically occur.</t>
  </si>
  <si>
    <t>Values in this column represent the probability that the activity will occur.</t>
  </si>
  <si>
    <t>Values in this column add a delay (in days) to the commencement of the activity.</t>
  </si>
  <si>
    <t>Run, Print and Help buttons:</t>
  </si>
  <si>
    <t>Once the input data has been entered correctly The Run button can be pressed and the program will carry out a Monte Carlo simulation. A dialog box will show simulation progress.</t>
  </si>
  <si>
    <t>The Print button will print the details shown on the sheet.</t>
  </si>
  <si>
    <t>The Help button will go to an appropriate location on the Help sheet to provide sheet help.</t>
  </si>
  <si>
    <t>Update, Run, Print and Help buttons:</t>
  </si>
  <si>
    <t>These graphs are represented by date and by day.</t>
  </si>
  <si>
    <t>Project duration confidence levels (by date and day) are detailed below the graphs.</t>
  </si>
  <si>
    <t>The "Est_Profile" sheet provides a profile of project costs over time.</t>
  </si>
  <si>
    <t>Also, if "Yes" is chosen then column D of the Time sheet needs to be correctly populated.</t>
  </si>
  <si>
    <t>The percentage cost per year can entered directly or estimated using the "Estimate Percentage from Time Sheet" button.</t>
  </si>
  <si>
    <t>The "Clear Amount Values" button removes all existing values.</t>
  </si>
  <si>
    <t>PURPOSE</t>
  </si>
  <si>
    <t>RISK-BASED METHODOLOGY</t>
  </si>
  <si>
    <t>The area of the above triangle is assumed to be 1.</t>
  </si>
  <si>
    <t>From this information the value 'X' can be found algebraically.</t>
  </si>
  <si>
    <t>Using a random function in Excel, a real number between 0 and 1 can be sampled and equated to the green shaded area P.</t>
  </si>
  <si>
    <t>The above computation can be applied to any item  that has Low, Likely and High parameter values.</t>
  </si>
  <si>
    <t>This tool allows for up to 50,000 simulation runs.</t>
  </si>
  <si>
    <t>During a Monte Carlo simulation, distribution details are written to a hidden Output sheet. These results are deleted from the sheet on run completion to minimise the spreadsheet size.</t>
  </si>
  <si>
    <t>Spreadsheet Protection</t>
  </si>
  <si>
    <t>To provide VicRoads with a fit for purpose tool for the preparation of risk-based estimates and project timeframes.</t>
  </si>
  <si>
    <t xml:space="preserve">Areas of this spreadsheet are protected to ensure spreadsheet integrity. </t>
  </si>
  <si>
    <t>Some input areas (eg in the Estimate and Time sheet) include cell validation and formatting which will be affected if data is pasted using Excel's default Paste option.</t>
  </si>
  <si>
    <t>Therefore please ensure that data is pasted as values only. This option is available in Excel's Paste Special option.</t>
  </si>
  <si>
    <r>
      <rPr>
        <b/>
        <u/>
        <sz val="10"/>
        <rFont val="Arial"/>
        <family val="2"/>
      </rPr>
      <t>PLEASE NOTE</t>
    </r>
    <r>
      <rPr>
        <b/>
        <sz val="10"/>
        <rFont val="Arial"/>
        <family val="2"/>
      </rPr>
      <t xml:space="preserve">:  </t>
    </r>
    <r>
      <rPr>
        <sz val="10"/>
        <rFont val="Arial"/>
        <family val="2"/>
      </rPr>
      <t>It is very important to only enter data in the input areas provided on each sheet. Some sheets do not require any input.</t>
    </r>
  </si>
  <si>
    <t>SPREADSHEET REQUIREMENTS</t>
  </si>
  <si>
    <t>Further explanation and application requirements for each individual sheet  is presented below.</t>
  </si>
  <si>
    <t>VICROADS RISK-BASED COST ESTIMATE AND TIME SIMULATOR</t>
  </si>
  <si>
    <t>VicRoads Cost Estimate and Time Simulator (VR_CostSim)</t>
  </si>
  <si>
    <t>Note 1: The escalation index rates can be entered by the user in column D. These annual rates are stipulated by the Finance Division, DOT.</t>
  </si>
  <si>
    <t>Note 2: CAGR is the Compound Annual Growth Rate. The CAGR is determined from the Escalation Index rates specified in column D. The CAGR is then used to determine the escalation amounts.</t>
  </si>
  <si>
    <t>Estimate Date:</t>
  </si>
  <si>
    <t xml:space="preserve">Total Expentidure </t>
  </si>
  <si>
    <t>Historic Funding ($M)</t>
  </si>
  <si>
    <t>First Financial Year of Historic Funding</t>
  </si>
  <si>
    <t>Historic Funding?</t>
  </si>
  <si>
    <t xml:space="preserve"> 2008 /2009</t>
  </si>
  <si>
    <t xml:space="preserve"> 2009 /2010</t>
  </si>
  <si>
    <t xml:space="preserve"> 2010 /2011</t>
  </si>
  <si>
    <t xml:space="preserve"> 2011 /2012</t>
  </si>
  <si>
    <t xml:space="preserve"> 2012 /2013</t>
  </si>
  <si>
    <t xml:space="preserve"> 2013 /2014</t>
  </si>
  <si>
    <t xml:space="preserve"> 2014 /2015</t>
  </si>
  <si>
    <t xml:space="preserve"> 2015 /2016</t>
  </si>
  <si>
    <t xml:space="preserve"> 2016 /2017</t>
  </si>
  <si>
    <t xml:space="preserve"> 2017 /2018</t>
  </si>
  <si>
    <t xml:space="preserve"> 2018 /2019</t>
  </si>
  <si>
    <t xml:space="preserve"> 2019 /2020</t>
  </si>
  <si>
    <t xml:space="preserve"> 2020 /2021</t>
  </si>
  <si>
    <t xml:space="preserve"> 2021 /2022</t>
  </si>
  <si>
    <t xml:space="preserve"> 2022 /2023</t>
  </si>
  <si>
    <t xml:space="preserve"> 2023 /2024</t>
  </si>
  <si>
    <t xml:space="preserve"> 2024 /2025</t>
  </si>
  <si>
    <t xml:space="preserve"> 2025 /2026</t>
  </si>
  <si>
    <t xml:space="preserve"> 2026 /2027</t>
  </si>
  <si>
    <t xml:space="preserve"> 2027 /2028</t>
  </si>
  <si>
    <t xml:space="preserve"> 2028 /2029</t>
  </si>
  <si>
    <t xml:space="preserve"> 2029 /2030</t>
  </si>
  <si>
    <t xml:space="preserve"> 2030 /2031</t>
  </si>
  <si>
    <t xml:space="preserve"> 2031 /2032</t>
  </si>
  <si>
    <t xml:space="preserve"> 2032 /2033</t>
  </si>
  <si>
    <t xml:space="preserve"> 2033 /2034</t>
  </si>
  <si>
    <t xml:space="preserve"> 2034 /2035</t>
  </si>
  <si>
    <t xml:space="preserve"> 2035 /2036</t>
  </si>
  <si>
    <t xml:space="preserve"> 2036 /2037</t>
  </si>
  <si>
    <t xml:space="preserve"> 2037 /2038</t>
  </si>
  <si>
    <t xml:space="preserve"> 2038 /2039</t>
  </si>
  <si>
    <t xml:space="preserve"> 2039 /2040</t>
  </si>
  <si>
    <t xml:space="preserve"> 2040 /2041</t>
  </si>
  <si>
    <t>A - PROJECT &amp; PROGRAM MANAGEMENT</t>
  </si>
  <si>
    <t>A1 - Project Management - Planning</t>
  </si>
  <si>
    <t>A2 - Project Management - Development</t>
  </si>
  <si>
    <t>A3 - Project Management - Construction</t>
  </si>
  <si>
    <t>A4 - Stakeholder Management</t>
  </si>
  <si>
    <t>A5 - Program Administration</t>
  </si>
  <si>
    <t>B - DESIGN AND INVESTIGATION</t>
  </si>
  <si>
    <t>B1 - Planning Activities</t>
  </si>
  <si>
    <t>B2 - Ground Surveys</t>
  </si>
  <si>
    <t>B3 - Environmental Studies</t>
  </si>
  <si>
    <t>B4 - Reference Design</t>
  </si>
  <si>
    <t>B5 - Detailed Design</t>
  </si>
  <si>
    <t>B6 - Post Project Studies</t>
  </si>
  <si>
    <t>C - LAND ACQUISITION</t>
  </si>
  <si>
    <t>C1 - Property Management</t>
  </si>
  <si>
    <t>C2 - Land Compensation</t>
  </si>
  <si>
    <t>D - PRECONSTRUCTION &amp; CONSTRUCTION WORKS</t>
  </si>
  <si>
    <t>D1 - Contractor Management</t>
  </si>
  <si>
    <t xml:space="preserve">D2 - Contractor's Offsite Overhead &amp; Margin </t>
  </si>
  <si>
    <t>D3 - Special Contracting Costs</t>
  </si>
  <si>
    <t>D4 - Detailed Design</t>
  </si>
  <si>
    <t>D5 - Site Preparation</t>
  </si>
  <si>
    <t>D6 - Utility Service Relocations</t>
  </si>
  <si>
    <t>D7 - Traffic Management</t>
  </si>
  <si>
    <t xml:space="preserve">D8 - Rail Management </t>
  </si>
  <si>
    <t>D9 - Environmental Management</t>
  </si>
  <si>
    <t>D10 - Environmental Offsets</t>
  </si>
  <si>
    <t>D11 - Earthworks</t>
  </si>
  <si>
    <t>D12 - Drainage</t>
  </si>
  <si>
    <t>D13 - Pavements</t>
  </si>
  <si>
    <t>D14 - Structures</t>
  </si>
  <si>
    <t>D15 - Buildings</t>
  </si>
  <si>
    <t>D16 - Noise Attenuation</t>
  </si>
  <si>
    <t>D17 - Traffic Signals &amp; Lighting</t>
  </si>
  <si>
    <t>D18 - Intelligent Transport Systems</t>
  </si>
  <si>
    <t>D19 - Rail Track</t>
  </si>
  <si>
    <t>D20 - Rail Power</t>
  </si>
  <si>
    <t>D21 - Rail Signalling</t>
  </si>
  <si>
    <t>D22 - Rail Communications</t>
  </si>
  <si>
    <t>D23 - Signage, Linemarking, Road Furniture</t>
  </si>
  <si>
    <t>D24 - Landscaping</t>
  </si>
  <si>
    <t>D25 - Maintenance</t>
  </si>
  <si>
    <t>D26 - (After Contract Award) - Original Contract Sum, for each Contract</t>
  </si>
  <si>
    <t>D27 - (After Contract Award) - Approved Variations, for each Contract</t>
  </si>
  <si>
    <t>E - CONTINGENT RISKS</t>
  </si>
  <si>
    <t>E1 - Project Risks</t>
  </si>
  <si>
    <t>E2 - (After Contract Award) - Contract Variations</t>
  </si>
  <si>
    <t>Risk Profile - Quantity</t>
  </si>
  <si>
    <t>Likely Quantity</t>
  </si>
  <si>
    <t>Lowest Quantity</t>
  </si>
  <si>
    <t>Highest Quantity</t>
  </si>
  <si>
    <t>Risk Profile -Rate</t>
  </si>
  <si>
    <t>Likely Rate</t>
  </si>
  <si>
    <t>Lowest Rate</t>
  </si>
  <si>
    <t>Highest Rate</t>
  </si>
  <si>
    <t>Description</t>
  </si>
  <si>
    <t>Prob of Occurrence</t>
  </si>
  <si>
    <t>Level1_Category</t>
  </si>
  <si>
    <t>Level2_Category</t>
  </si>
  <si>
    <t>Items to use in Time sheet:</t>
  </si>
  <si>
    <t xml:space="preserve">Level1_Category </t>
  </si>
  <si>
    <t xml:space="preserve">Level2_Category </t>
  </si>
  <si>
    <t>Unit</t>
  </si>
  <si>
    <t>Prob_of_Occur</t>
  </si>
  <si>
    <t>Risk_Profile_Quantity</t>
  </si>
  <si>
    <t>Likely_Quantity</t>
  </si>
  <si>
    <t>Lowest_Quantity</t>
  </si>
  <si>
    <t>Highest_Quantity</t>
  </si>
  <si>
    <t>Risk_Profile_Rate</t>
  </si>
  <si>
    <t>Likely_Rate</t>
  </si>
  <si>
    <t>Lowest_Rate</t>
  </si>
  <si>
    <t>Highest_Rate</t>
  </si>
  <si>
    <t>Comments</t>
  </si>
  <si>
    <t>Correlation1_No</t>
  </si>
  <si>
    <t>Base_Estimate_Cost</t>
  </si>
  <si>
    <t>Lowest_Cost</t>
  </si>
  <si>
    <t>Highest_Cost</t>
  </si>
  <si>
    <t>No_of_Expenditure_Years_List</t>
  </si>
  <si>
    <t>No of Expenditure Years:-</t>
  </si>
  <si>
    <t>Level 1 Category</t>
  </si>
  <si>
    <t>Level 2 Category</t>
  </si>
  <si>
    <t>No of  Iterations</t>
  </si>
  <si>
    <t>Correlate by:-</t>
  </si>
  <si>
    <t>Check Federal Cost Items?</t>
  </si>
  <si>
    <t>FEDERAL COST ITEM</t>
  </si>
  <si>
    <t>Federal_Cost_Item</t>
  </si>
  <si>
    <t>Federal_PCB_Elements</t>
  </si>
  <si>
    <t>The user can select Federal cost items from cell dropdown lists in spreadsheet column F.</t>
  </si>
  <si>
    <t>When the Estimate sheet is run the costing procedure will automatically populate items in the "Federal" sheet.</t>
  </si>
  <si>
    <t>"Federal" Sheet</t>
  </si>
  <si>
    <t>The "Federal" sheet formats the cost estimate to accord with the requirements of the Department of Infrastructure and Transport (DOIT).</t>
  </si>
  <si>
    <t>Expenditure to Date</t>
  </si>
  <si>
    <t>Corporate and Program Support</t>
  </si>
  <si>
    <t>Subtotal components directly related to the TEI</t>
  </si>
  <si>
    <t>Sub total (net output price increase)</t>
  </si>
  <si>
    <t>Net impact</t>
  </si>
  <si>
    <t>Base</t>
  </si>
  <si>
    <t>(Date)</t>
  </si>
  <si>
    <t>P50_P90_List</t>
  </si>
  <si>
    <t>P50 values</t>
  </si>
  <si>
    <t>P90 values</t>
  </si>
  <si>
    <t>Gantt Chart based on:</t>
  </si>
  <si>
    <t>Correlation1_Percent</t>
  </si>
  <si>
    <t>Start Date:</t>
  </si>
  <si>
    <t>The level of risk for each estimate item or timeline activity is defined by a triangular distribution.</t>
  </si>
  <si>
    <t>If this computation is undertaken for all items and totalled, one sample cost estimate is produced.</t>
  </si>
  <si>
    <r>
      <t xml:space="preserve">This technique is best known as </t>
    </r>
    <r>
      <rPr>
        <b/>
        <sz val="10"/>
        <color rgb="FFFF0000"/>
        <rFont val="Arial"/>
        <family val="2"/>
      </rPr>
      <t>Monte Carlo</t>
    </r>
    <r>
      <rPr>
        <sz val="10"/>
        <rFont val="Arial"/>
        <family val="2"/>
      </rPr>
      <t xml:space="preserve"> simulation.</t>
    </r>
  </si>
  <si>
    <t>This represents one possible project cost outcome. Repeating this process produces another project cost outcome.</t>
  </si>
  <si>
    <t>By repeating this process many times, a distribution of costs or times can be developed and analysed statistically.</t>
  </si>
  <si>
    <t>Typically, 10,000 simulation runs is considered appropriate to ensure reproducibility of results and statistical reliability.</t>
  </si>
  <si>
    <t>Summaries of the simulation output are retained in summary and graph sheets.</t>
  </si>
  <si>
    <t>It is important to enter the Project Start date (cell B8) and the date of the estimate (cell B14). This will enable computation of correct Gantt charts and cost profiles.</t>
  </si>
  <si>
    <t xml:space="preserve"> Lines can be modified, deleted or inserted in the Estimate sheet only between the grey shaded rows.</t>
  </si>
  <si>
    <t>Item Column (Spreadsheet column A):</t>
  </si>
  <si>
    <t>Description Column (Spreadsheet column B):</t>
  </si>
  <si>
    <t>Level 1 and Level 2 Category Columns (Spreadsheet columns C and D):</t>
  </si>
  <si>
    <t>"Level 1 Category" is the major cost item category. 1 of 5 level 1 categories can be selected from the dropdown list.</t>
  </si>
  <si>
    <t>Values entered in these 2 columns are used to:</t>
  </si>
  <si>
    <t>There are 2 category levels.</t>
  </si>
  <si>
    <t>"Level 2 Category" is used to sub-divide level 1 categories. 1 of 42 level 2 categories can be selected from the dropdown list.</t>
  </si>
  <si>
    <t xml:space="preserve">Users can enter their own category descriptors in these columns if they wish; however, some of the summaries sheets (particularly the "DTF_Summary" sheet) may be compromised. </t>
  </si>
  <si>
    <t xml:space="preserve">If correlation between cost items is applied with default values (see cell D6), items with the same level 1 or level 2 category descriptor are correlated. (The correlation level is chosen in cell D8.) </t>
  </si>
  <si>
    <t>If there are many sub-category groups (greater than 20) the increase in spread will be minimal.</t>
  </si>
  <si>
    <t>Depending on the selection in cell D10, level 1 or level 2 groups may be used to populate the cost items in column D of the Time sheet.</t>
  </si>
  <si>
    <t>Level 1 or level 2 categories can be used to influence correlation between items.</t>
  </si>
  <si>
    <t>Unt Column (Spreadsheet column F):</t>
  </si>
  <si>
    <t>A single % symbol is used to indicate that the current item is to be calculated as a percentage of the total estimate, using the Rate figure as the %.</t>
  </si>
  <si>
    <t>e.g. %D would calculate the item as a % of all items under this category defined in category columns C or D.</t>
  </si>
  <si>
    <t>Prob. Occur column (Spreadsheet column G):</t>
  </si>
  <si>
    <t>Low, Likely &amp; High columns (Spreadsheet columns I, J, K, M, N and O):</t>
  </si>
  <si>
    <t>Lowest represents the lowest rate/quantity that could possibly occur.</t>
  </si>
  <si>
    <t>Highest represents the highest value that could possibly occur.</t>
  </si>
  <si>
    <t>The Lowest value must be less than or equal to Likely and Highest must be greater than or equal to Likely.</t>
  </si>
  <si>
    <t>Risk Profile columns (Spreadsheet columns H and L):</t>
  </si>
  <si>
    <t>The Risk Profile columns for Quantity and Rate allow the user to set predetermined Lowest and Highest values.</t>
  </si>
  <si>
    <t>Eg if the risk profile is specified as "-20% , +40%" the Lowest value will be (Likely value)-0.20*(Likely value) and the Highest value will be (Likely value)+0.40*(Likely value).</t>
  </si>
  <si>
    <t xml:space="preserve">A Risk Profile of "Constant" sets the Lowest and Highest values equal to the Likely value. </t>
  </si>
  <si>
    <t xml:space="preserve">A Risk Profile of "User defined" allows the user to specify their own values in the Lowest, Likely and Highest columns. </t>
  </si>
  <si>
    <t>The program will check for possible errors and advise the user. If the above rule is violated the offending entry line will be highlighted in red.</t>
  </si>
  <si>
    <t>Following a a Monte Carlo simulation, cells in this column show the item "Base Estimate" cost.</t>
  </si>
  <si>
    <t>The "Base Estimate" cost is simply a cost item's quantity multiplied by the cost item's rate multiplied by the probability of occurrence.</t>
  </si>
  <si>
    <t>The "Time" sheet enables the computation of:</t>
  </si>
  <si>
    <t>The format of the sheet is dependant on the details of the category items entered in columns C and D of the Estimate sheet.</t>
  </si>
  <si>
    <t>"Summary" Sheet</t>
  </si>
  <si>
    <t>The "Summary" sheet is populated when a Monte Carlo simulation is run via the Estimate sheet.</t>
  </si>
  <si>
    <t>"Cash_Flow" Sheet</t>
  </si>
  <si>
    <t>The "Cash Flow" sheet presents the yearly cost profile of each costed item in the Estimate sheet.</t>
  </si>
  <si>
    <t>The "Estimate Amounts from Percentages" button will calculate the year amount of the item cost.</t>
  </si>
  <si>
    <t>For this sheet to work, the Project Start date in cell B8 of the Project Details sheet needs to be entered.</t>
  </si>
  <si>
    <t xml:space="preserve">   1. Estimate sub-totals and populate summary sheets</t>
  </si>
  <si>
    <t xml:space="preserve">   2. Correlation between estimate items</t>
  </si>
  <si>
    <t xml:space="preserve">   3.  Populate column D of the the Time sheet</t>
  </si>
  <si>
    <t xml:space="preserve">    2. A Gantt chart</t>
  </si>
  <si>
    <t xml:space="preserve">    3. A profile of cost expenditure.</t>
  </si>
  <si>
    <t>"Start Delay (Days)" column (Spreadsheet column I):</t>
  </si>
  <si>
    <t xml:space="preserve">If a date is entered for an activity, then that activity and any activities with that activity as a precedent cannot begin before the date. </t>
  </si>
  <si>
    <t>"Start Delay (Date)" column (Spreadsheet column J):</t>
  </si>
  <si>
    <t xml:space="preserve">    1. A risk estimate of project duration </t>
  </si>
  <si>
    <t>The cost profile is determined from:</t>
  </si>
  <si>
    <t xml:space="preserve">   3. The choice made in cell C14 and</t>
  </si>
  <si>
    <t>No of "Monte Carlo" Iterations (Spreadsheet cell E4):</t>
  </si>
  <si>
    <t>P50 or P90 Gantt chart (Spreadsheet cel E6):</t>
  </si>
  <si>
    <t>The user can specify if the Gantt chart represents P50 or P90 times. A full Monte Carlo simulation is required to produce a P90 Gantt chart.</t>
  </si>
  <si>
    <t xml:space="preserve">Cells AA2, AA4 AA6 and AA8 detail the project start date, expected project end date, elapsed project duration by calendar date and the project duration by days. </t>
  </si>
  <si>
    <t xml:space="preserve">   1. The project start date (cell B14 of the Project Details sheet),</t>
  </si>
  <si>
    <t xml:space="preserve">   2. The date the estimate was prepared (cell B8 of the Project Details sheet) ,</t>
  </si>
  <si>
    <t>Historic Funding</t>
  </si>
  <si>
    <t>First Financial Year of "Estimated Funding"</t>
  </si>
  <si>
    <t>Financial Year of "Estimate Date"</t>
  </si>
  <si>
    <t>If "Yes" is chosen in cell C13 then a cost profile by year and by quarter is calculated, based on the items entered in the Time sheet.</t>
  </si>
  <si>
    <t>If "No" is chosen in cell C13 then a dialog box will appear and the user can enter the cost profile as a percentage per year.</t>
  </si>
  <si>
    <t>By choosing "Yes" in cell C22, project  historic funding can be entered in cells B30 to B44.</t>
  </si>
  <si>
    <t xml:space="preserve">   4. The escalation rates specified in cells D21 to D35. </t>
  </si>
  <si>
    <t>The first Financial Year of Historic Funding is entered in cell C25.</t>
  </si>
  <si>
    <t>It will only be populated if "Yes' is chosen in cell D12 of the Estimate sheet and items are entered in column F of the Estimate sheet.</t>
  </si>
  <si>
    <t>If "Yes" is chosen in cell D12, items are entered in column F using a cell dropdown list.</t>
  </si>
  <si>
    <t>If "Level 1 cost items" is chosen then the "Time" sheet will use level 1 categories to associate with the Time sheet activities.</t>
  </si>
  <si>
    <t>If "Level 2 cost items" is chosen then the "Time" sheet will use level 2 categories to associate with the Time sheet activities.</t>
  </si>
  <si>
    <t xml:space="preserve">P50* </t>
  </si>
  <si>
    <t>P90*</t>
  </si>
  <si>
    <t>P50*</t>
  </si>
  <si>
    <t xml:space="preserve">If the project does not conform with this VicRoads work cost breakdown the result displayed on this sheet may not be reliable. </t>
  </si>
  <si>
    <t>Note that P90 values presented in this sheet have been modified to ensure that they add to the total cost P90 value.</t>
  </si>
  <si>
    <t xml:space="preserve"> Lines can be modified, deleted or inserted in the Time sheet only between the grey shaded rows.</t>
  </si>
  <si>
    <t>Some cell entries may also be removed following changes in the estimate sheet.</t>
  </si>
  <si>
    <t xml:space="preserve">Low, Likely and High values for activity duration are entered in columns E, F and G respectively. The duration unit for these entries is days. </t>
  </si>
  <si>
    <t xml:space="preserve">Values in this column represent calendar dates or milestones relevant to the project. </t>
  </si>
  <si>
    <t>The program will estimate the project completion date based on the project start date and the values entered in the Time sheet.</t>
  </si>
  <si>
    <t>The Gantt chart sheet displays a Gantt chart by date and by duration in days. It is generated by pressing the Update or Run button on the Time Sheet.</t>
  </si>
  <si>
    <t>The "Time_Graphs" sheet displays statistical graphs when a Monte Carlo simulation is run via the Time sheet.</t>
  </si>
  <si>
    <t>Sub Total (gross asset price increase)</t>
  </si>
  <si>
    <t>Net Impact</t>
  </si>
  <si>
    <t>Project Delivery - Capital funding</t>
  </si>
  <si>
    <t>Total Project Cost - State</t>
  </si>
  <si>
    <t>Total $m</t>
  </si>
  <si>
    <t>TEI / Total Project Costs $m</t>
  </si>
  <si>
    <t>Offset from revenue</t>
  </si>
  <si>
    <t>[Offset from Commonwealth contribution]</t>
  </si>
  <si>
    <t>[Other]</t>
  </si>
  <si>
    <t>Components directly related to the TEI</t>
  </si>
  <si>
    <t>[Description of component]</t>
  </si>
  <si>
    <t>Budget Impact - capital funding (P90 escalated)</t>
  </si>
  <si>
    <t>[Other Component e.g. Local roads]</t>
  </si>
  <si>
    <t>Ongoing Maintenance (Calculated separately)</t>
  </si>
  <si>
    <t>Funds from other sources:</t>
  </si>
  <si>
    <t>[Offset from Australian Government]</t>
  </si>
  <si>
    <t>Budget Impact - Total Project Delivery ($m) (P90 escalated)</t>
  </si>
  <si>
    <t>Project Delivery - Output funding (excluding maintenance)</t>
  </si>
  <si>
    <t>Total Project Costs</t>
  </si>
  <si>
    <t>[Name of Commonwealth Programme]</t>
  </si>
  <si>
    <t>Less Commonwealth contribution</t>
  </si>
  <si>
    <t>[Other source (if applicable)]</t>
  </si>
  <si>
    <t>Less [other] contribution</t>
  </si>
  <si>
    <t>Total Project Cost - State consists of the following:  (Note: This is generally applicable to program business cases)</t>
  </si>
  <si>
    <t>[State government sub-program component 1]</t>
  </si>
  <si>
    <t>[State government sub-program component 2]</t>
  </si>
  <si>
    <t>Budget Impact - output funding ($m) (P90 escalated)</t>
  </si>
  <si>
    <t>Capital Cost (No price escalation)</t>
  </si>
  <si>
    <t>*Note: The P50 and P90 values in the tables above are proportioned to ensure they add to the total P50 and P90 total capital cost values.
True P50 and P90 values are detailed in the Est_Confidence sheet.</t>
  </si>
  <si>
    <t>Amount ($)
P90 Escalated</t>
  </si>
  <si>
    <t>Capital Cost Totals</t>
  </si>
  <si>
    <t>Capital Cost ($)
P90 Unescalated</t>
  </si>
  <si>
    <t>Capital Cost ($)
P90 Escalated</t>
  </si>
  <si>
    <t>CAPITAL COST BUDGET PROFILE</t>
  </si>
  <si>
    <t>Estimated Capital Cost P50</t>
  </si>
  <si>
    <t>Estimated Capital Cost P90</t>
  </si>
  <si>
    <t>Estimate Capital Cost ($M)</t>
  </si>
  <si>
    <t>Percentage Check</t>
  </si>
  <si>
    <t>% of Cost</t>
  </si>
  <si>
    <t>Earliest Start Date</t>
  </si>
  <si>
    <t>Default_Correlation</t>
  </si>
  <si>
    <t>Level2_Default_Correlation_No</t>
  </si>
  <si>
    <t>Default</t>
  </si>
  <si>
    <t>No Correlation</t>
  </si>
  <si>
    <t>Funding_Source_List</t>
  </si>
  <si>
    <t>State and Federal</t>
  </si>
  <si>
    <t>State Only</t>
  </si>
  <si>
    <t>Funding Source</t>
  </si>
  <si>
    <t>A</t>
  </si>
  <si>
    <t>B</t>
  </si>
  <si>
    <t>C</t>
  </si>
  <si>
    <t>D</t>
  </si>
  <si>
    <t>E</t>
  </si>
  <si>
    <t>No of "Monte Carlo" Iterations (Spreadsheet cell D11):</t>
  </si>
  <si>
    <t>Correlation by: (Spreadsheet cell D9):</t>
  </si>
  <si>
    <t xml:space="preserve">Choose the method of correlation from the dropdown list. If 'User defined' is chosen then columns P and Q of the Estimate sheet need to be filled in.
</t>
  </si>
  <si>
    <t>These columns are hidden unless the 'User defined' option is chosen in cell D9.</t>
  </si>
  <si>
    <t>Cost items are correlated if they have the same integer value (must be less than 100) in column P.</t>
  </si>
  <si>
    <t>The degree of correlation is specified as a percentage value in column Q. This can also be set using the correlation button located in the columns, just above the header.</t>
  </si>
  <si>
    <t xml:space="preserve">Base Estimate Cost column (Spreadsheet column R): </t>
  </si>
  <si>
    <t>User correlation columns (Spreadsheet columns P and Q):</t>
  </si>
  <si>
    <t>Comment column: (Spreadsheet column U):</t>
  </si>
  <si>
    <t>Items to use in Time sheet (Spreadsheet cell D6):</t>
  </si>
  <si>
    <t>Check Federal Cost Items? (Spreadsheet cell D4):</t>
  </si>
  <si>
    <t>If "Yes" is selected, cost items can be related to the Federal Department of Infrastructure and Regional Development (DIRD) cost breakdown structure.</t>
  </si>
  <si>
    <t>Funding Source: (Spreadsheet cell D2):</t>
  </si>
  <si>
    <t xml:space="preserve">Choose the whether the funding source is 'State only' or 'State and Federal'. If the option is 'State and Federal' a percentage amount is added to the TEI for corporate funding.
</t>
  </si>
  <si>
    <t>Version 8.08 - September 2017</t>
  </si>
  <si>
    <t>Project Name</t>
  </si>
  <si>
    <t>Location</t>
  </si>
  <si>
    <t>Prepared by</t>
  </si>
  <si>
    <t>Business Area</t>
  </si>
  <si>
    <t>Estimate Date</t>
  </si>
  <si>
    <t>Endorsement of Risk Based Estimate</t>
  </si>
  <si>
    <t>Position</t>
  </si>
  <si>
    <t>Name (print)</t>
  </si>
  <si>
    <t>Signature</t>
  </si>
  <si>
    <t>Development</t>
  </si>
  <si>
    <t>Project Manager</t>
  </si>
  <si>
    <t>Team Leader</t>
  </si>
  <si>
    <t>Delivery</t>
  </si>
  <si>
    <t>Attachments:</t>
  </si>
  <si>
    <t>Version 8.09</t>
  </si>
  <si>
    <t xml:space="preserve">Total Estimated Investment (TEI)     </t>
  </si>
  <si>
    <r>
      <rPr>
        <b/>
        <u/>
        <sz val="11"/>
        <rFont val="Arial"/>
        <family val="2"/>
      </rPr>
      <t>P50</t>
    </r>
    <r>
      <rPr>
        <b/>
        <sz val="11"/>
        <rFont val="Arial"/>
        <family val="2"/>
      </rPr>
      <t xml:space="preserve"> Cost (exluding On Cost)</t>
    </r>
  </si>
  <si>
    <r>
      <rPr>
        <b/>
        <u/>
        <sz val="11"/>
        <rFont val="Arial"/>
        <family val="2"/>
      </rPr>
      <t xml:space="preserve">P90 Cost </t>
    </r>
    <r>
      <rPr>
        <b/>
        <sz val="11"/>
        <rFont val="Arial"/>
        <family val="2"/>
      </rPr>
      <t>(excluding On Cost)</t>
    </r>
  </si>
  <si>
    <r>
      <rPr>
        <b/>
        <u/>
        <sz val="11"/>
        <rFont val="Arial"/>
        <family val="2"/>
      </rPr>
      <t>P50</t>
    </r>
    <r>
      <rPr>
        <b/>
        <sz val="11"/>
        <rFont val="Arial"/>
        <family val="2"/>
      </rPr>
      <t xml:space="preserve"> Cost (including On Cost)     </t>
    </r>
  </si>
  <si>
    <t>PROJECT &amp; PROGRAM MANAGEMENT</t>
  </si>
  <si>
    <t>A1</t>
  </si>
  <si>
    <t>PROJECT PLANNING</t>
  </si>
  <si>
    <t xml:space="preserve"> </t>
  </si>
  <si>
    <t>A2</t>
  </si>
  <si>
    <t>PROJECT DEVELOPMENT</t>
  </si>
  <si>
    <t>A2.1</t>
  </si>
  <si>
    <t>A2.2</t>
  </si>
  <si>
    <t>Traffic Investigations</t>
  </si>
  <si>
    <t>item</t>
  </si>
  <si>
    <t>A2.3</t>
  </si>
  <si>
    <t>Consultancy/ Concept Design</t>
  </si>
  <si>
    <t>A2.4</t>
  </si>
  <si>
    <t>Before and After Study</t>
  </si>
  <si>
    <t>A2.5</t>
  </si>
  <si>
    <t>Cultural Heritage Study</t>
  </si>
  <si>
    <t>A2.6</t>
  </si>
  <si>
    <t>A3</t>
  </si>
  <si>
    <t>PROJECT MANAGEMENT CONSTRUCTION</t>
  </si>
  <si>
    <t>A3.1</t>
  </si>
  <si>
    <t>Contract administration / management</t>
  </si>
  <si>
    <t>A3.2</t>
  </si>
  <si>
    <t>Network Operations Advice</t>
  </si>
  <si>
    <t>A3.3</t>
  </si>
  <si>
    <t>Signal Operations Advice</t>
  </si>
  <si>
    <t>A3.4</t>
  </si>
  <si>
    <t>TMP Review</t>
  </si>
  <si>
    <t>A4</t>
  </si>
  <si>
    <t>STAKEHOLDER MANAGEMENT</t>
  </si>
  <si>
    <t>A4.1</t>
  </si>
  <si>
    <t>Stakeholder Management</t>
  </si>
  <si>
    <t>A4.2</t>
  </si>
  <si>
    <t>Letter Drops</t>
  </si>
  <si>
    <t>A4.3</t>
  </si>
  <si>
    <t>Consultants</t>
  </si>
  <si>
    <t>A5</t>
  </si>
  <si>
    <t>PROGRAM ADMINISTRATION</t>
  </si>
  <si>
    <t>A5.1</t>
  </si>
  <si>
    <t>A5.2</t>
  </si>
  <si>
    <t>A5.3</t>
  </si>
  <si>
    <t>On costs - State (4%) [DO NOT INCLUDE HERE - Refer Cover Sheet]</t>
  </si>
  <si>
    <t>DESIGN AND INVESTIGATION</t>
  </si>
  <si>
    <t>B1</t>
  </si>
  <si>
    <t>PLANNING ACTIVITIES</t>
  </si>
  <si>
    <t>B1.1</t>
  </si>
  <si>
    <t>B1.2</t>
  </si>
  <si>
    <t>Landscape designs</t>
  </si>
  <si>
    <t>B1.3</t>
  </si>
  <si>
    <t>Functional Design</t>
  </si>
  <si>
    <t>B2</t>
  </si>
  <si>
    <t>GROUND SURVEYS</t>
  </si>
  <si>
    <t>B2.1</t>
  </si>
  <si>
    <t>Feature surveys</t>
  </si>
  <si>
    <t>B2.2</t>
  </si>
  <si>
    <t>Service Proofing (detail)</t>
  </si>
  <si>
    <t>B3</t>
  </si>
  <si>
    <t>ENVIRONMENTAL STUDIES</t>
  </si>
  <si>
    <t>B3.1</t>
  </si>
  <si>
    <t>Detailed Cultural Heritage Studies</t>
  </si>
  <si>
    <t>B3.2</t>
  </si>
  <si>
    <t>B4</t>
  </si>
  <si>
    <t>REFERENCE DESIGN</t>
  </si>
  <si>
    <t>B4.1</t>
  </si>
  <si>
    <t>Reference Design</t>
  </si>
  <si>
    <t>B4.2</t>
  </si>
  <si>
    <t>Reference Design 2</t>
  </si>
  <si>
    <t>B5</t>
  </si>
  <si>
    <t>DETAILED DESIGN</t>
  </si>
  <si>
    <t>B5.1</t>
  </si>
  <si>
    <t>Detailed road design (including final plans)</t>
  </si>
  <si>
    <t>B5.2</t>
  </si>
  <si>
    <t>LAND ACQUISITION</t>
  </si>
  <si>
    <t>C1</t>
  </si>
  <si>
    <t>PROPERTY MANAGEMENT</t>
  </si>
  <si>
    <t>C1.1</t>
  </si>
  <si>
    <t>Property Services</t>
  </si>
  <si>
    <t>C1.2</t>
  </si>
  <si>
    <t xml:space="preserve"> Title survey</t>
  </si>
  <si>
    <t>C1.3</t>
  </si>
  <si>
    <t>Developing Plan of Subdivision</t>
  </si>
  <si>
    <t>C2</t>
  </si>
  <si>
    <t>LAND COMPENSATION</t>
  </si>
  <si>
    <t>C2.1</t>
  </si>
  <si>
    <t>C2.2</t>
  </si>
  <si>
    <t>Stamp Duties</t>
  </si>
  <si>
    <t>PRECONSTRUCTION AND CONSTRUCTION WORKS</t>
  </si>
  <si>
    <t>D1</t>
  </si>
  <si>
    <t>CONTRACTOR MANAGEMENT</t>
  </si>
  <si>
    <t>D1.1</t>
  </si>
  <si>
    <t>Site Establishment</t>
  </si>
  <si>
    <t>D1.2</t>
  </si>
  <si>
    <t>Site Management &amp; Supervision</t>
  </si>
  <si>
    <t>week</t>
  </si>
  <si>
    <t>D1.3</t>
  </si>
  <si>
    <t>Prepare &amp; Maintain Quality System</t>
  </si>
  <si>
    <t>D1.4</t>
  </si>
  <si>
    <t>Service Relocation Management, programming, co-ordination of all service asset works including associated documentation</t>
  </si>
  <si>
    <t>D1.5</t>
  </si>
  <si>
    <t>As Constructed Plans</t>
  </si>
  <si>
    <t>D1.6</t>
  </si>
  <si>
    <t>Environment Management Plan</t>
  </si>
  <si>
    <t>D2</t>
  </si>
  <si>
    <t>CONTRACTOR'S OFFSITE OVERHEAD &amp; MARGIN</t>
  </si>
  <si>
    <t>D2.1</t>
  </si>
  <si>
    <t>Contractors Off-site overhead and margins</t>
  </si>
  <si>
    <t>D3</t>
  </si>
  <si>
    <t>SPECIAL CONTRACTING COSTS</t>
  </si>
  <si>
    <t>D3.1</t>
  </si>
  <si>
    <t>Special Contractors Cost</t>
  </si>
  <si>
    <t>D4</t>
  </si>
  <si>
    <t>D4.1</t>
  </si>
  <si>
    <t>Contractors Detail Designs</t>
  </si>
  <si>
    <t>D5</t>
  </si>
  <si>
    <t>SITE PREPARATION</t>
  </si>
  <si>
    <t>D5.1</t>
  </si>
  <si>
    <t>D5.2</t>
  </si>
  <si>
    <t>Dams, Access Tracks, etc</t>
  </si>
  <si>
    <t>D5.3</t>
  </si>
  <si>
    <t>Fencing (establishing ROW)</t>
  </si>
  <si>
    <t>D5.4</t>
  </si>
  <si>
    <t>Fencing (establishing ROW) - Cyclone Fencing</t>
  </si>
  <si>
    <t>D5.5</t>
  </si>
  <si>
    <t>Survey Set outs</t>
  </si>
  <si>
    <t>D6</t>
  </si>
  <si>
    <t>UTILITY SERVICE RELOCATIONS</t>
  </si>
  <si>
    <t>D6.1</t>
  </si>
  <si>
    <t>D6.2</t>
  </si>
  <si>
    <t>D6.3</t>
  </si>
  <si>
    <t>D6.4</t>
  </si>
  <si>
    <t>D6.5</t>
  </si>
  <si>
    <t>D7</t>
  </si>
  <si>
    <t>TRAFFIC MANAGEMENT</t>
  </si>
  <si>
    <t>D7.1</t>
  </si>
  <si>
    <t>Provision for Traffic Control</t>
  </si>
  <si>
    <t>D7.2</t>
  </si>
  <si>
    <t>Electronic Variable Message Sign</t>
  </si>
  <si>
    <t>D8</t>
  </si>
  <si>
    <t>RAIL MANAGEMENT</t>
  </si>
  <si>
    <t>D8.1</t>
  </si>
  <si>
    <t>Rail Management</t>
  </si>
  <si>
    <t>D9</t>
  </si>
  <si>
    <t>ENVIRONMENTAL MANAGEMENT</t>
  </si>
  <si>
    <t>D9.1</t>
  </si>
  <si>
    <t>Silt Traps</t>
  </si>
  <si>
    <t>D9.2</t>
  </si>
  <si>
    <t>Debris fencing</t>
  </si>
  <si>
    <t>D10</t>
  </si>
  <si>
    <t>ENVIRONMENTAL OFFSETS</t>
  </si>
  <si>
    <t>D10.2</t>
  </si>
  <si>
    <t>D11</t>
  </si>
  <si>
    <t>EARTHWORKS</t>
  </si>
  <si>
    <t>D11.1</t>
  </si>
  <si>
    <t>Lump Sum Allowance for Formation Construction</t>
  </si>
  <si>
    <t>D11.2</t>
  </si>
  <si>
    <t>Clearing &amp; Grubbing</t>
  </si>
  <si>
    <t>m2</t>
  </si>
  <si>
    <t>D11.3</t>
  </si>
  <si>
    <t>Removal of Trees (significant), Includes grub up &amp; cart away</t>
  </si>
  <si>
    <t>D11.4</t>
  </si>
  <si>
    <t>Stripping &amp; Stockpiling of Topsoil</t>
  </si>
  <si>
    <t>D11.5</t>
  </si>
  <si>
    <t>Treat Unsuitable Material - Excavate/Replace</t>
  </si>
  <si>
    <t>m3 solid</t>
  </si>
  <si>
    <t>D11.6</t>
  </si>
  <si>
    <t>Excavation in Rock</t>
  </si>
  <si>
    <t>D11.7</t>
  </si>
  <si>
    <t>D11.8</t>
  </si>
  <si>
    <t>Earthworks - Cut to Waste (place "on-site")</t>
  </si>
  <si>
    <t>D11.9</t>
  </si>
  <si>
    <t xml:space="preserve">Earthworks - Cut to waste (place "off site") </t>
  </si>
  <si>
    <t>D11.10</t>
  </si>
  <si>
    <t>D11.11</t>
  </si>
  <si>
    <t>m</t>
  </si>
  <si>
    <t>D11.12</t>
  </si>
  <si>
    <t>Construct Runoff Drains</t>
  </si>
  <si>
    <t>D11.13</t>
  </si>
  <si>
    <t>Remove &amp; replacement of unsuitable subgrade material</t>
  </si>
  <si>
    <t>D11.14</t>
  </si>
  <si>
    <t>Topsoiling (include fertilising &amp; seeding)</t>
  </si>
  <si>
    <t>D11.15</t>
  </si>
  <si>
    <t>D12</t>
  </si>
  <si>
    <t>DRAINAGE WORKS</t>
  </si>
  <si>
    <t>D12.1</t>
  </si>
  <si>
    <t>Lump Sum Allowance for drainage works</t>
  </si>
  <si>
    <t>D12.2</t>
  </si>
  <si>
    <t>Supply &amp; Install 450x300 RC Box Culvert</t>
  </si>
  <si>
    <t>D12.3</t>
  </si>
  <si>
    <t>Supply &amp; Install 600x300 RC Box Culvert</t>
  </si>
  <si>
    <t>D12.4</t>
  </si>
  <si>
    <t>Supply &amp; Install 600x450 RC Box Culvert</t>
  </si>
  <si>
    <t>D12.5</t>
  </si>
  <si>
    <t>Supply &amp; Install 750x300 RC Box Culvert</t>
  </si>
  <si>
    <t>D12.6</t>
  </si>
  <si>
    <t>Supply &amp; Install 900x450 RC Box Culvert</t>
  </si>
  <si>
    <t>D12.7</t>
  </si>
  <si>
    <t>Supply &amp; Install 900x600 RC Box Culvert</t>
  </si>
  <si>
    <t>D12.8</t>
  </si>
  <si>
    <t>D12.9</t>
  </si>
  <si>
    <t>D12.10</t>
  </si>
  <si>
    <t>D12.11</t>
  </si>
  <si>
    <t>D12.12</t>
  </si>
  <si>
    <t>Supply &amp; Install 1800x900 RC Box Culvert</t>
  </si>
  <si>
    <t>D12.13</t>
  </si>
  <si>
    <t>Supply &amp; Install Class 2 300mm dia RCP</t>
  </si>
  <si>
    <t>D12.14</t>
  </si>
  <si>
    <t>Supply &amp; Install Class 2 375mm dia RCP</t>
  </si>
  <si>
    <t>D12.15</t>
  </si>
  <si>
    <t>Supply &amp; Install Class 3 375mm dia RCP</t>
  </si>
  <si>
    <t>D12.16</t>
  </si>
  <si>
    <t>D12.17</t>
  </si>
  <si>
    <t>D12.18</t>
  </si>
  <si>
    <t>Supply &amp; Install Class 2 750mm dia RCP</t>
  </si>
  <si>
    <t>D12.19</t>
  </si>
  <si>
    <t>Supply &amp; Install Class 2 900mm dia RCP</t>
  </si>
  <si>
    <t>D12.20</t>
  </si>
  <si>
    <t>No.</t>
  </si>
  <si>
    <t>D12.21</t>
  </si>
  <si>
    <t>D12.22</t>
  </si>
  <si>
    <t>D12.23</t>
  </si>
  <si>
    <t>Supply &amp; Install Wingwalls</t>
  </si>
  <si>
    <t>D12.24</t>
  </si>
  <si>
    <t>Supply &amp; Install Subsurface Drains (Fabric around trench) Type 2</t>
  </si>
  <si>
    <t>D12.25</t>
  </si>
  <si>
    <t>D12.26</t>
  </si>
  <si>
    <t>Supply &amp; Install Subsurface Drain Risers</t>
  </si>
  <si>
    <t>D12.27</t>
  </si>
  <si>
    <t>Supply &amp; Install Subsurface Drain Pit</t>
  </si>
  <si>
    <t>D12.28</t>
  </si>
  <si>
    <t>Supply &amp; Install Subsurface Drain Outlets</t>
  </si>
  <si>
    <t>D12.29</t>
  </si>
  <si>
    <t>Supply &amp; Install Junction Pits</t>
  </si>
  <si>
    <t>D12.30</t>
  </si>
  <si>
    <t>Supply &amp; Install SEP's (1.5m x 600 x 450)</t>
  </si>
  <si>
    <t>D12.31</t>
  </si>
  <si>
    <t>Supply &amp; Install End Entry Pits</t>
  </si>
  <si>
    <t>D12.32</t>
  </si>
  <si>
    <t>Supply &amp; Install Inlet Catch Pits</t>
  </si>
  <si>
    <t>D12.33</t>
  </si>
  <si>
    <t>Supply &amp; Install Grated Pits</t>
  </si>
  <si>
    <t>D12.34</t>
  </si>
  <si>
    <t>Supply &amp; Install Side Entry Grated Pits</t>
  </si>
  <si>
    <t>D12.35</t>
  </si>
  <si>
    <t>Supply &amp; Install Gatic Lid</t>
  </si>
  <si>
    <t>D12.36</t>
  </si>
  <si>
    <t>Supply &amp; Place Rock Beaching</t>
  </si>
  <si>
    <t>D12.37</t>
  </si>
  <si>
    <t>Supply &amp; Install Drainage Blankets</t>
  </si>
  <si>
    <t>D12.38</t>
  </si>
  <si>
    <t>Supply &amp; Install Erosion Matting</t>
  </si>
  <si>
    <t>D13</t>
  </si>
  <si>
    <t>PAVEMENT CONSTRUCTION</t>
  </si>
  <si>
    <t>D13.1</t>
  </si>
  <si>
    <t>Lump Sum  Item for Pavement construction</t>
  </si>
  <si>
    <t>D13.2</t>
  </si>
  <si>
    <t>Construct deep strength pavement, including wearing course (350mm depth)</t>
  </si>
  <si>
    <t>D13.3</t>
  </si>
  <si>
    <t>D13.4</t>
  </si>
  <si>
    <t>D13.5</t>
  </si>
  <si>
    <t>Individual Pavement Components</t>
  </si>
  <si>
    <t>D13.6</t>
  </si>
  <si>
    <t>Rip, Mix &amp; Compact Existing Pavement to 250mm</t>
  </si>
  <si>
    <t>D13.7</t>
  </si>
  <si>
    <t>D13.8</t>
  </si>
  <si>
    <t>Cold Planning</t>
  </si>
  <si>
    <t>D13.9</t>
  </si>
  <si>
    <t>Insitu Subgrade Stabilisation 150mm depth</t>
  </si>
  <si>
    <t>D13.10</t>
  </si>
  <si>
    <t>Insitu Pavement Stabilisation up to 200mm</t>
  </si>
  <si>
    <t>D13.11</t>
  </si>
  <si>
    <t>SAMI Seal</t>
  </si>
  <si>
    <t>D13.12</t>
  </si>
  <si>
    <t>Asphalt - Supply &amp; Place Intermediate Asphalt Layer</t>
  </si>
  <si>
    <t>Tonne</t>
  </si>
  <si>
    <t>D13.13</t>
  </si>
  <si>
    <t>Asphalt - Supply &amp; Place Base Asphalt Layer</t>
  </si>
  <si>
    <t>D13.14</t>
  </si>
  <si>
    <t>Regulation - GG7 (Gap Graded 7)</t>
  </si>
  <si>
    <t>D13.15</t>
  </si>
  <si>
    <t>Regulation - Type SI</t>
  </si>
  <si>
    <t>D13.16</t>
  </si>
  <si>
    <t>Patching - Remove &amp; Replace 0-100mm Type SI Size 14</t>
  </si>
  <si>
    <t>D13.17</t>
  </si>
  <si>
    <t>Patching - Remove &amp; Replace100-200mm Type SI Size 20</t>
  </si>
  <si>
    <t>D13.18</t>
  </si>
  <si>
    <t>Supply &amp; Place CTCR</t>
  </si>
  <si>
    <t>D13.19</t>
  </si>
  <si>
    <t>Supply and Place Class 1 Crushed rock</t>
  </si>
  <si>
    <t>D13.20</t>
  </si>
  <si>
    <t>D13.21</t>
  </si>
  <si>
    <t>D13.22</t>
  </si>
  <si>
    <t>Supply and Place Class 4 Crushed rock</t>
  </si>
  <si>
    <t>D13.23</t>
  </si>
  <si>
    <t>Supply and Place Type A Fill</t>
  </si>
  <si>
    <t>D13.24</t>
  </si>
  <si>
    <t>Supply and Place Type B Fill</t>
  </si>
  <si>
    <t>D13.25</t>
  </si>
  <si>
    <t>Crack Sealing existing pavement</t>
  </si>
  <si>
    <t>D13.26</t>
  </si>
  <si>
    <t>Saw cutting of existing pavement</t>
  </si>
  <si>
    <t>D13.27</t>
  </si>
  <si>
    <t>Construct Private Entrances (concrete pavement)</t>
  </si>
  <si>
    <t>D13.28</t>
  </si>
  <si>
    <t>Construct Private Entrances (sealed bell mouth)</t>
  </si>
  <si>
    <t>Pavement Surfacing</t>
  </si>
  <si>
    <t>D13.29</t>
  </si>
  <si>
    <t>Lump Sum Allowance</t>
  </si>
  <si>
    <t>D13.30</t>
  </si>
  <si>
    <t>Primer seal - 10mm</t>
  </si>
  <si>
    <t>D13.31</t>
  </si>
  <si>
    <t>Final Seal - 7mm</t>
  </si>
  <si>
    <t>D13.32</t>
  </si>
  <si>
    <t>Final Seal - 14mm</t>
  </si>
  <si>
    <t>D13.33</t>
  </si>
  <si>
    <t>D13.34</t>
  </si>
  <si>
    <t>Geofabric/Geotextile Seal - Size 10mm</t>
  </si>
  <si>
    <t>D13.35</t>
  </si>
  <si>
    <t>Asphalt - Supply &amp; Place Wearing Course - Standard (H/HG)</t>
  </si>
  <si>
    <t>D13.36</t>
  </si>
  <si>
    <t>Asphalt - Supply &amp; Place Wearing Course (SMA)</t>
  </si>
  <si>
    <t>D13.37</t>
  </si>
  <si>
    <t>Shoulder Sealing - Existing / New</t>
  </si>
  <si>
    <t>D13.38</t>
  </si>
  <si>
    <t>Water Blasting &lt;1000m2</t>
  </si>
  <si>
    <t>D13.39</t>
  </si>
  <si>
    <t>Water Blasting &gt;1000m2</t>
  </si>
  <si>
    <t>D13.40</t>
  </si>
  <si>
    <t>Coloured Surfacing Treatments (e.g. Bus Bays &amp; Bicycle Lanes)</t>
  </si>
  <si>
    <t>D13.41</t>
  </si>
  <si>
    <t>Calcine Bauxite Skid Resistant Overlay</t>
  </si>
  <si>
    <t>D14</t>
  </si>
  <si>
    <t>STRUCTURES &amp; CONCRETE WORKS</t>
  </si>
  <si>
    <t>D14.1</t>
  </si>
  <si>
    <t>Lump Sum Allowance for structural works</t>
  </si>
  <si>
    <t>D14.2</t>
  </si>
  <si>
    <t>Precast RC Piles - Supply &amp; Install</t>
  </si>
  <si>
    <t>D14.3</t>
  </si>
  <si>
    <t>Concrete Cast Insitu Piles - Supply &amp; Install</t>
  </si>
  <si>
    <t>D14.4</t>
  </si>
  <si>
    <t>Pier Crosshead, Abutment Widening &amp; Wingwalls</t>
  </si>
  <si>
    <t>m3</t>
  </si>
  <si>
    <t>D14.5</t>
  </si>
  <si>
    <t>Deck Overlay</t>
  </si>
  <si>
    <t>D14.6</t>
  </si>
  <si>
    <t>Bored Piles Supporting Railing Ends</t>
  </si>
  <si>
    <t>D14.7</t>
  </si>
  <si>
    <t>D14.8</t>
  </si>
  <si>
    <t>Drilling &amp; Epoxying in of Steel Dowels Through Deck</t>
  </si>
  <si>
    <t>D14.9</t>
  </si>
  <si>
    <t>Bridge Railing on Deck - Supply &amp; Erect</t>
  </si>
  <si>
    <t>D14.10</t>
  </si>
  <si>
    <t>Supply and Install Gantry</t>
  </si>
  <si>
    <t>D14.11</t>
  </si>
  <si>
    <t>Cattle, Pedestrian or Animal Underpass</t>
  </si>
  <si>
    <t>D14.12</t>
  </si>
  <si>
    <t>D14.13</t>
  </si>
  <si>
    <t>Remove Concrete Paving</t>
  </si>
  <si>
    <t>D14.14</t>
  </si>
  <si>
    <t>Supply &amp; Cast Edge Strip</t>
  </si>
  <si>
    <t>D14.15</t>
  </si>
  <si>
    <t>D14.16</t>
  </si>
  <si>
    <t>Concrete paving (75mm depth) with bedding</t>
  </si>
  <si>
    <t>D14.17</t>
  </si>
  <si>
    <t>Concrete paving (150mm depth) with bedding</t>
  </si>
  <si>
    <t>D14.18</t>
  </si>
  <si>
    <t>Concrete paving (200mm depth) with bedding</t>
  </si>
  <si>
    <t>D14.19</t>
  </si>
  <si>
    <t>D14.20</t>
  </si>
  <si>
    <t>Construct Bicycle/Pedestrian Path</t>
  </si>
  <si>
    <t>D14.21</t>
  </si>
  <si>
    <t>D14.22</t>
  </si>
  <si>
    <t>Relocate Bus Shelter</t>
  </si>
  <si>
    <t>D14.23</t>
  </si>
  <si>
    <t>Bus Bays (reinforced concrete)</t>
  </si>
  <si>
    <t>D14.24</t>
  </si>
  <si>
    <t xml:space="preserve">3 m hgt Noise Fence </t>
  </si>
  <si>
    <t>lin m</t>
  </si>
  <si>
    <t>D14.25</t>
  </si>
  <si>
    <t xml:space="preserve">4 m hgt Noise Fence </t>
  </si>
  <si>
    <t>D14.26</t>
  </si>
  <si>
    <t xml:space="preserve">5 m hgt Noise Fence </t>
  </si>
  <si>
    <t>D14.27</t>
  </si>
  <si>
    <t xml:space="preserve">6 m hgt Noise Fence </t>
  </si>
  <si>
    <t>D14.28</t>
  </si>
  <si>
    <t xml:space="preserve">7 m hgt Noise Fence </t>
  </si>
  <si>
    <t>D14.29</t>
  </si>
  <si>
    <t xml:space="preserve">8 m hgt Noise Fence </t>
  </si>
  <si>
    <t>D14.30</t>
  </si>
  <si>
    <t xml:space="preserve">9 m hgt Noise Fence </t>
  </si>
  <si>
    <t>D14.31</t>
  </si>
  <si>
    <t>Absorptive Barriers</t>
  </si>
  <si>
    <t>D14.32</t>
  </si>
  <si>
    <t>Acylic Panelling</t>
  </si>
  <si>
    <t>D14.33</t>
  </si>
  <si>
    <t>Retaining wall</t>
  </si>
  <si>
    <t>D15</t>
  </si>
  <si>
    <t>BUILDING CONSTRUCTION WORKS</t>
  </si>
  <si>
    <t>D15.1</t>
  </si>
  <si>
    <t>Buildings</t>
  </si>
  <si>
    <t>D16</t>
  </si>
  <si>
    <t>NOISE ATTENUATION WORKS</t>
  </si>
  <si>
    <t>D16.1</t>
  </si>
  <si>
    <t>Noise Attenuation Works</t>
  </si>
  <si>
    <t>D17</t>
  </si>
  <si>
    <t>TRAFFIC SIGNALS &amp; LIGHTING</t>
  </si>
  <si>
    <t>Signal Installation</t>
  </si>
  <si>
    <t>D17.1</t>
  </si>
  <si>
    <t>POS - standard undivided</t>
  </si>
  <si>
    <t>per site</t>
  </si>
  <si>
    <t>D17.2</t>
  </si>
  <si>
    <t>POS - standard divided</t>
  </si>
  <si>
    <t>D17.3</t>
  </si>
  <si>
    <t>POS - puffin undivided</t>
  </si>
  <si>
    <t>D17.4</t>
  </si>
  <si>
    <t>POS - puffin divided</t>
  </si>
  <si>
    <t>D17.5</t>
  </si>
  <si>
    <t>POS - pelican undivided</t>
  </si>
  <si>
    <t>D17.6</t>
  </si>
  <si>
    <t>POS - pelican divided</t>
  </si>
  <si>
    <t>D17.7</t>
  </si>
  <si>
    <t>Intersection Signals - cross</t>
  </si>
  <si>
    <t>D17.8</t>
  </si>
  <si>
    <t>Intersection Signals - T</t>
  </si>
  <si>
    <t>D17.9</t>
  </si>
  <si>
    <t>Intersection Signals - divided cross</t>
  </si>
  <si>
    <t>D17.10</t>
  </si>
  <si>
    <t>Intersection Signals - divided T</t>
  </si>
  <si>
    <t>D17.11</t>
  </si>
  <si>
    <t>Ramp Metering Signals</t>
  </si>
  <si>
    <t>D17.12</t>
  </si>
  <si>
    <t>CCTV Camera System</t>
  </si>
  <si>
    <t>D17.13</t>
  </si>
  <si>
    <t>Internally Illuminated Multi Message Signs for Ramp Metering</t>
  </si>
  <si>
    <t>D17.14</t>
  </si>
  <si>
    <t>New Signal Pedestal - 2B</t>
  </si>
  <si>
    <t>each</t>
  </si>
  <si>
    <t>D17.15</t>
  </si>
  <si>
    <t>New Signal Pedestal Mastarm or JUP</t>
  </si>
  <si>
    <t>D17.16</t>
  </si>
  <si>
    <t>New Signal Pedestal - JUMA</t>
  </si>
  <si>
    <t>D17.17</t>
  </si>
  <si>
    <t>New Signal Pedestal - Type 3</t>
  </si>
  <si>
    <t>D17.18</t>
  </si>
  <si>
    <t>Relocate Signal Pedestal - 2A</t>
  </si>
  <si>
    <t>D17.19</t>
  </si>
  <si>
    <t>Relocate Signal Pedestal - 2B</t>
  </si>
  <si>
    <t>D17.20</t>
  </si>
  <si>
    <t>Relocate Signal Pedestal - 2C</t>
  </si>
  <si>
    <t>D17.21</t>
  </si>
  <si>
    <t>Relocate Signal Pedestal - JUP</t>
  </si>
  <si>
    <t>D17.22</t>
  </si>
  <si>
    <t>Relocate Signal Pedestal - JUMA</t>
  </si>
  <si>
    <t>D17.23</t>
  </si>
  <si>
    <t>New Pedestal Foundation - 3.0m base</t>
  </si>
  <si>
    <t>D17.24</t>
  </si>
  <si>
    <t>New Pedestal Foundation - 0.7m base</t>
  </si>
  <si>
    <t>D17.25</t>
  </si>
  <si>
    <t>Lanterns - 1 aspect</t>
  </si>
  <si>
    <t>D17.26</t>
  </si>
  <si>
    <t>Lanterns - 2 aspect</t>
  </si>
  <si>
    <t>D17.27</t>
  </si>
  <si>
    <t>Lanterns - 3 aspect</t>
  </si>
  <si>
    <t>D17.28</t>
  </si>
  <si>
    <t>Lanterns - 4 aspect</t>
  </si>
  <si>
    <t>D17.29</t>
  </si>
  <si>
    <t>Lanterns - 5 aspect</t>
  </si>
  <si>
    <t>D17.30</t>
  </si>
  <si>
    <t>Lanterns - 6 aspect</t>
  </si>
  <si>
    <t>D17.31</t>
  </si>
  <si>
    <t>Lanterns - 2 aspect (LED)</t>
  </si>
  <si>
    <t>D17.32</t>
  </si>
  <si>
    <t>Lanterns - 3 aspect (LED)</t>
  </si>
  <si>
    <t>D17.33</t>
  </si>
  <si>
    <t>Lanterns - 4 aspect (LED)</t>
  </si>
  <si>
    <t>D17.34</t>
  </si>
  <si>
    <t>Lanterns - 5 aspect (LED)</t>
  </si>
  <si>
    <t>D17.35</t>
  </si>
  <si>
    <t>Lanterns - 6 aspect (LED)</t>
  </si>
  <si>
    <t>D17.36</t>
  </si>
  <si>
    <t>Lanterns - Pedestrian</t>
  </si>
  <si>
    <t>D17.37</t>
  </si>
  <si>
    <t>Lanterns - Pedestrian (LED)</t>
  </si>
  <si>
    <t>D17.38</t>
  </si>
  <si>
    <t>Give Way to Pedestrian Lantern</t>
  </si>
  <si>
    <t>D17.39</t>
  </si>
  <si>
    <t>Audio Tactiles - Variable</t>
  </si>
  <si>
    <t>D17.40</t>
  </si>
  <si>
    <t>Audio Tactiles - Constant</t>
  </si>
  <si>
    <t>D17.41</t>
  </si>
  <si>
    <t>Detector Loops - Standard (vehicle)</t>
  </si>
  <si>
    <t>D17.42</t>
  </si>
  <si>
    <t>Detectors - PUFFIN / Wheelchair</t>
  </si>
  <si>
    <t>D17.43</t>
  </si>
  <si>
    <t>PUFFIN unit only</t>
  </si>
  <si>
    <t>D17.44</t>
  </si>
  <si>
    <t>Supply &amp; Install Detector Pit</t>
  </si>
  <si>
    <t>D17.45</t>
  </si>
  <si>
    <t>Conduit Pit (standard)</t>
  </si>
  <si>
    <t>D17.46</t>
  </si>
  <si>
    <t>Conduit Pit (heavy duty)</t>
  </si>
  <si>
    <t>D17.47</t>
  </si>
  <si>
    <t>Relocate Conduit Cable Pit</t>
  </si>
  <si>
    <t>D17.48</t>
  </si>
  <si>
    <t>Conduit - Bore under road, supply &amp; Install 1/100mm Underground Conduit, Backfill &amp; Reinstate</t>
  </si>
  <si>
    <t>D17.49</t>
  </si>
  <si>
    <t>Conduit - Open trench through footpath/paved area, supply &amp; Install 1/100mm Underground Conduit, Backfill &amp; Reinstate</t>
  </si>
  <si>
    <t>D17.50</t>
  </si>
  <si>
    <t>Conduit - Open trench through grassed/unpaved area, supply &amp; Install 1/100mm Underground Conduit, Backfill &amp; Reinstate</t>
  </si>
  <si>
    <t>D17.51</t>
  </si>
  <si>
    <t>Conduit - Open trench through footpath/paved area, supply &amp; Install 1/50mm Underground Conduit, Backfill &amp; Reinstate</t>
  </si>
  <si>
    <t>D17.52</t>
  </si>
  <si>
    <t>Conduit - Open trench through grassed/unpaved area, supply &amp; Install 1/50mm Underground Conduit, Backfill &amp; Reinstate</t>
  </si>
  <si>
    <t>D17.53</t>
  </si>
  <si>
    <t>Conduit - Open trench through footpath/paved area, supply &amp; Install 1/32mm Underground Conduit, Backfill &amp; Reinstate</t>
  </si>
  <si>
    <t>D17.54</t>
  </si>
  <si>
    <t>Conduit - Open trench through grassed/unpaved area, supply &amp; Install 2/100mm Underground Conduit, Backfill &amp; Reinstate</t>
  </si>
  <si>
    <t>D17.55</t>
  </si>
  <si>
    <t>Conduit -  Bore under road, supply &amp; Install 2/100mm Underground Conduit, Backfill &amp; Reinstate</t>
  </si>
  <si>
    <t>D17.56</t>
  </si>
  <si>
    <t>2 Core Cable</t>
  </si>
  <si>
    <t>L.m</t>
  </si>
  <si>
    <t>D17.57</t>
  </si>
  <si>
    <t>13 Core Cable</t>
  </si>
  <si>
    <t>D17.58</t>
  </si>
  <si>
    <t>29/33 Core Cable</t>
  </si>
  <si>
    <t>D17.59</t>
  </si>
  <si>
    <t>51 Core Cable</t>
  </si>
  <si>
    <t>D17.60</t>
  </si>
  <si>
    <t>Pillar Mounted Point of Supply</t>
  </si>
  <si>
    <t>D17.61</t>
  </si>
  <si>
    <t>Point of Supply on Pole</t>
  </si>
  <si>
    <t>D17.62</t>
  </si>
  <si>
    <t>New Controller - POS</t>
  </si>
  <si>
    <t>D17.63</t>
  </si>
  <si>
    <t>New Controller - Signals</t>
  </si>
  <si>
    <t>D17.64</t>
  </si>
  <si>
    <t>New Controller Base</t>
  </si>
  <si>
    <t>D17.65</t>
  </si>
  <si>
    <t>Reprogramming - Simple</t>
  </si>
  <si>
    <t>D17.66</t>
  </si>
  <si>
    <t>Reprogramming - Standard</t>
  </si>
  <si>
    <t>D17.67</t>
  </si>
  <si>
    <t>Reprogramming - Complex</t>
  </si>
  <si>
    <t>D17.68</t>
  </si>
  <si>
    <t>Red Light Camera</t>
  </si>
  <si>
    <t>Street Lighting</t>
  </si>
  <si>
    <t>D17.70</t>
  </si>
  <si>
    <t>Retirement of Existing Poles</t>
  </si>
  <si>
    <t>D17.71</t>
  </si>
  <si>
    <t>New Lighting Pole (all inclusive)</t>
  </si>
  <si>
    <t>D17.72</t>
  </si>
  <si>
    <t>Brackets - Single</t>
  </si>
  <si>
    <t>D17.73</t>
  </si>
  <si>
    <t>Brackets - Double</t>
  </si>
  <si>
    <t>D17.74</t>
  </si>
  <si>
    <t>Lamps (globes) - 150W</t>
  </si>
  <si>
    <t>D17.75</t>
  </si>
  <si>
    <t>Lamps (globes) - 250W</t>
  </si>
  <si>
    <t>D17.76</t>
  </si>
  <si>
    <t>Pole (supply &amp; install) - SB (8.5m with footing)</t>
  </si>
  <si>
    <t>D17.77</t>
  </si>
  <si>
    <t>Pole (supply &amp; install) - SB (11m with footing)</t>
  </si>
  <si>
    <t>D17.78</t>
  </si>
  <si>
    <t>Pole (supply &amp; install) - IA (8.5m with footing)</t>
  </si>
  <si>
    <t>D17.79</t>
  </si>
  <si>
    <t xml:space="preserve">Pole (supply &amp; install) - IA (11m with footing) </t>
  </si>
  <si>
    <t>D17.80</t>
  </si>
  <si>
    <t>Meter Cabinets - Supply and Install</t>
  </si>
  <si>
    <t>D17.81</t>
  </si>
  <si>
    <t>Cable (supply and install)</t>
  </si>
  <si>
    <t>D17.82</t>
  </si>
  <si>
    <t>D17.83</t>
  </si>
  <si>
    <t>D17.84</t>
  </si>
  <si>
    <t>D17.85</t>
  </si>
  <si>
    <t>D17.86</t>
  </si>
  <si>
    <t>D17.87</t>
  </si>
  <si>
    <t>D17.88</t>
  </si>
  <si>
    <t>D17.89</t>
  </si>
  <si>
    <t>D17.90</t>
  </si>
  <si>
    <t>D17.91</t>
  </si>
  <si>
    <t>D17.92</t>
  </si>
  <si>
    <t>D17.93</t>
  </si>
  <si>
    <t>Transformer</t>
  </si>
  <si>
    <t>D17.94</t>
  </si>
  <si>
    <t>Solar Panel</t>
  </si>
  <si>
    <t>D18</t>
  </si>
  <si>
    <t>INTELLIGENT TRANSPORT SYSTEMS</t>
  </si>
  <si>
    <t>D18.1</t>
  </si>
  <si>
    <t>Intelligent Transport System</t>
  </si>
  <si>
    <t>D19</t>
  </si>
  <si>
    <t>RAIL TRACK WORKS</t>
  </si>
  <si>
    <t>D19.1</t>
  </si>
  <si>
    <t xml:space="preserve"> Rail Track Works</t>
  </si>
  <si>
    <t>D20</t>
  </si>
  <si>
    <t>RAIL POWER WORKS</t>
  </si>
  <si>
    <t>D20.1</t>
  </si>
  <si>
    <t xml:space="preserve"> Rail Power Works</t>
  </si>
  <si>
    <t>D21</t>
  </si>
  <si>
    <t>RAIL SIGNALLING WORKS</t>
  </si>
  <si>
    <t>D21.1</t>
  </si>
  <si>
    <t xml:space="preserve"> Rail Signalling Works</t>
  </si>
  <si>
    <t>D22</t>
  </si>
  <si>
    <t>RAIL COMMUNICATIONS WORKS</t>
  </si>
  <si>
    <t>D22.1</t>
  </si>
  <si>
    <t xml:space="preserve"> Rail Communications Works</t>
  </si>
  <si>
    <t>D23</t>
  </si>
  <si>
    <t>SIGNAGE, LINEMARKING, ROAD FURNITURE</t>
  </si>
  <si>
    <t>D23.1</t>
  </si>
  <si>
    <t>D23.2</t>
  </si>
  <si>
    <t>Guideposts - Supply &amp; Install</t>
  </si>
  <si>
    <t>D23.3</t>
  </si>
  <si>
    <t>RRPM's - Supply &amp; Install</t>
  </si>
  <si>
    <t>Guard fence &amp; Wire Rope Safety Barrier</t>
  </si>
  <si>
    <t>D23.4</t>
  </si>
  <si>
    <t>D23.5</t>
  </si>
  <si>
    <t>Guard fence - Supply &amp; Erect (Armco) (&gt;1km length)</t>
  </si>
  <si>
    <t>D23.6</t>
  </si>
  <si>
    <t>Guard fence - Supply &amp; Erect (New Jersey)</t>
  </si>
  <si>
    <t>D23.7</t>
  </si>
  <si>
    <t>Breakaway Cable End Terminal (BCTA/BCTB) (&lt;10 terminals)</t>
  </si>
  <si>
    <t>D23.8</t>
  </si>
  <si>
    <t>Breakaway Cable Terminal (BCTA/BCTB) (&gt;10 terminals)</t>
  </si>
  <si>
    <t>D23.9</t>
  </si>
  <si>
    <t>GREAT Guard Fence Terminal - Supply &amp; Install</t>
  </si>
  <si>
    <t>D23.10</t>
  </si>
  <si>
    <t>X-Tension Terminal - Supply &amp; Install</t>
  </si>
  <si>
    <t>D23.11</t>
  </si>
  <si>
    <t>Trailing Terminal - Supply &amp; Install</t>
  </si>
  <si>
    <t>D23.12</t>
  </si>
  <si>
    <t>Wire Rope Safety Barrier (&lt;200m length)</t>
  </si>
  <si>
    <t>D23.13</t>
  </si>
  <si>
    <t>Wire Rope Safety Barrier (&gt;200m length)</t>
  </si>
  <si>
    <t>D23.14</t>
  </si>
  <si>
    <t>Wire Rope Safety Barrier - End Terminals (&lt;10 terminals)</t>
  </si>
  <si>
    <t>D23.15</t>
  </si>
  <si>
    <t>Wire Rope Safety Barrier - End Terminals (&gt;10 terminals)</t>
  </si>
  <si>
    <t>D23.16</t>
  </si>
  <si>
    <t>Install stac cushions</t>
  </si>
  <si>
    <t>Signage</t>
  </si>
  <si>
    <t>D23.17</t>
  </si>
  <si>
    <t>Manufacture &amp; Erect New Signing</t>
  </si>
  <si>
    <t>Each</t>
  </si>
  <si>
    <t>D23.18</t>
  </si>
  <si>
    <t>D23.19</t>
  </si>
  <si>
    <t xml:space="preserve">Supply and Install Single Metal Sign Posts </t>
  </si>
  <si>
    <t>D23.20</t>
  </si>
  <si>
    <t>Supply and Install Parking/No standing signs</t>
  </si>
  <si>
    <t>unit</t>
  </si>
  <si>
    <t>D23.21</t>
  </si>
  <si>
    <t>Supply and Install Double Sign Posts</t>
  </si>
  <si>
    <t>D23.22</t>
  </si>
  <si>
    <t>Supply and install medium signs</t>
  </si>
  <si>
    <t>D23.23</t>
  </si>
  <si>
    <t>Supply and install double frangible posts</t>
  </si>
  <si>
    <t>D23.24</t>
  </si>
  <si>
    <t>Supply and install large sign (i.e. direction sign)</t>
  </si>
  <si>
    <t>Extruded Thermoplastic Linemarking</t>
  </si>
  <si>
    <t>D23.25</t>
  </si>
  <si>
    <t>Linemarking - Select Road Standard…</t>
  </si>
  <si>
    <t>D23.26</t>
  </si>
  <si>
    <t>Statcon holding bar blocks</t>
  </si>
  <si>
    <t>block</t>
  </si>
  <si>
    <t>D23.27</t>
  </si>
  <si>
    <t>Statcon stop lines 300mm wide</t>
  </si>
  <si>
    <t>D23.28</t>
  </si>
  <si>
    <t>Statcon giveway blocks</t>
  </si>
  <si>
    <t>D23.29</t>
  </si>
  <si>
    <t>Statcon roundabout blocks</t>
  </si>
  <si>
    <t>D23.30</t>
  </si>
  <si>
    <t>Statcon centreline 100mm wide</t>
  </si>
  <si>
    <t>D23.31</t>
  </si>
  <si>
    <t>Standard stripe</t>
  </si>
  <si>
    <t>D23.32</t>
  </si>
  <si>
    <t>Semi-barrier</t>
  </si>
  <si>
    <t>D23.33</t>
  </si>
  <si>
    <t>Double-barrier</t>
  </si>
  <si>
    <t>D23.34</t>
  </si>
  <si>
    <t>Edgeline 100mm wide</t>
  </si>
  <si>
    <t>D23.35</t>
  </si>
  <si>
    <t>Single Solid Centreline 100mm wide</t>
  </si>
  <si>
    <t>D23.36</t>
  </si>
  <si>
    <t>Continuity Stripes 100mm wide</t>
  </si>
  <si>
    <t>D23.37</t>
  </si>
  <si>
    <t>Edgeline 150mm wide</t>
  </si>
  <si>
    <t>D23.38</t>
  </si>
  <si>
    <t>Single Solid Centreline 150mm wide</t>
  </si>
  <si>
    <t>D23.39</t>
  </si>
  <si>
    <t>Continuity Stripes 150mm wide</t>
  </si>
  <si>
    <t>D23.40</t>
  </si>
  <si>
    <t>Turn Lines</t>
  </si>
  <si>
    <t>D23.41</t>
  </si>
  <si>
    <t>Lane Lines</t>
  </si>
  <si>
    <t>D23.42</t>
  </si>
  <si>
    <t>Profiled Edgline (&lt;20km)</t>
  </si>
  <si>
    <t>D23.43</t>
  </si>
  <si>
    <t>Profiled Edgline (&gt;20km)</t>
  </si>
  <si>
    <t>Cold Applied Plastic Roadmarking</t>
  </si>
  <si>
    <t>D23.44</t>
  </si>
  <si>
    <t>Chevron bars 600mm wide</t>
  </si>
  <si>
    <t>D23.45</t>
  </si>
  <si>
    <t>Straight ahead arrows</t>
  </si>
  <si>
    <t>D23.46</t>
  </si>
  <si>
    <t>Turn arrows</t>
  </si>
  <si>
    <t>D23.47</t>
  </si>
  <si>
    <t>Combination turn / straight ahead arrows</t>
  </si>
  <si>
    <t>D23.48</t>
  </si>
  <si>
    <t>Combination straight / double turn arrows</t>
  </si>
  <si>
    <t>D23.49</t>
  </si>
  <si>
    <t>Double turn arrows</t>
  </si>
  <si>
    <t>D23.50</t>
  </si>
  <si>
    <t>U-turn arrows</t>
  </si>
  <si>
    <t>D23.51</t>
  </si>
  <si>
    <t>Pedestrian Lines 150mm wide</t>
  </si>
  <si>
    <t>D23.52</t>
  </si>
  <si>
    <t>Stop Bars 600mm wide</t>
  </si>
  <si>
    <t>D23.53</t>
  </si>
  <si>
    <t>Keep Clear</t>
  </si>
  <si>
    <t>D23.54</t>
  </si>
  <si>
    <t>Small Bicycle Symbol</t>
  </si>
  <si>
    <t>D23.55</t>
  </si>
  <si>
    <t>Large Bicycle Symbol</t>
  </si>
  <si>
    <t>D23.56</t>
  </si>
  <si>
    <t>Rail Crossing</t>
  </si>
  <si>
    <t>D23.57</t>
  </si>
  <si>
    <t>Transit Lane / Bus Lane</t>
  </si>
  <si>
    <t>Linemarking Removal</t>
  </si>
  <si>
    <t>D23.58</t>
  </si>
  <si>
    <t>Blacking out - with paint</t>
  </si>
  <si>
    <t>D23.59</t>
  </si>
  <si>
    <t>Blacking out - with grit blasting</t>
  </si>
  <si>
    <t>D23.60</t>
  </si>
  <si>
    <t xml:space="preserve">Blacking out - with painted grit </t>
  </si>
  <si>
    <t>D23.61</t>
  </si>
  <si>
    <t>Water blasting</t>
  </si>
  <si>
    <t>D23.62</t>
  </si>
  <si>
    <t>Grinding</t>
  </si>
  <si>
    <t>DDA</t>
  </si>
  <si>
    <t>D23.63</t>
  </si>
  <si>
    <t>D23.64</t>
  </si>
  <si>
    <t>Supply and Install stick down TGSI</t>
  </si>
  <si>
    <t>m²</t>
  </si>
  <si>
    <t>D23.65</t>
  </si>
  <si>
    <t>Supply and install ceramic TGSI</t>
  </si>
  <si>
    <t>D23.66</t>
  </si>
  <si>
    <t>Reconstruct Kerb Ramp &amp; Install TGSI</t>
  </si>
  <si>
    <t>D23.67</t>
  </si>
  <si>
    <t>Reconstruct Kerb Ramp &amp; Install TGSI (corner with LT slip lane)</t>
  </si>
  <si>
    <t>D23.68</t>
  </si>
  <si>
    <t>Reconstruct Kerb Ramp &amp; Install TGSI (corner no LT slip lane)</t>
  </si>
  <si>
    <t>D23.69</t>
  </si>
  <si>
    <t>Reconstruct Median (1.5m wide with TGSI)</t>
  </si>
  <si>
    <t>D23.70</t>
  </si>
  <si>
    <t>Flush Crosswalk Through Median</t>
  </si>
  <si>
    <t>D23.71</t>
  </si>
  <si>
    <t>Relocate side entry pits</t>
  </si>
  <si>
    <t>D23.72</t>
  </si>
  <si>
    <t>Zebra Crossing</t>
  </si>
  <si>
    <t>D23.73</t>
  </si>
  <si>
    <t>Tram Stop</t>
  </si>
  <si>
    <t>D23.74</t>
  </si>
  <si>
    <t>Bus stop</t>
  </si>
  <si>
    <t>D23.75</t>
  </si>
  <si>
    <t>Flashing lights</t>
  </si>
  <si>
    <t>D24</t>
  </si>
  <si>
    <t>LANDSCAPING WORKS</t>
  </si>
  <si>
    <t>D24.1</t>
  </si>
  <si>
    <t>Fencing - Pedestrian</t>
  </si>
  <si>
    <t>D24.2</t>
  </si>
  <si>
    <t>Landscaping</t>
  </si>
  <si>
    <t>D25</t>
  </si>
  <si>
    <t>MAINTENANCE</t>
  </si>
  <si>
    <t>D25.1</t>
  </si>
  <si>
    <t>Works Maintenance to Practical Completion</t>
  </si>
  <si>
    <t>D25.2</t>
  </si>
  <si>
    <t>Defects Management</t>
  </si>
  <si>
    <t>CONTINGENT RISKS</t>
  </si>
  <si>
    <t>E1</t>
  </si>
  <si>
    <t>Project Risks</t>
  </si>
  <si>
    <t>E1.1</t>
  </si>
  <si>
    <t>E1.2</t>
  </si>
  <si>
    <t>E1.3</t>
  </si>
  <si>
    <t>E1.4</t>
  </si>
  <si>
    <t>%D</t>
  </si>
  <si>
    <r>
      <rPr>
        <b/>
        <sz val="10"/>
        <rFont val="Arial"/>
        <family val="2"/>
      </rPr>
      <t>Note:</t>
    </r>
    <r>
      <rPr>
        <sz val="10"/>
        <rFont val="Arial"/>
        <family val="2"/>
      </rPr>
      <t xml:space="preserve"> The Est_Profile sheet will need to be adjusted for project cost profiles extending beyond one year.</t>
    </r>
  </si>
  <si>
    <t>SSRIP and Federal - Metro</t>
  </si>
  <si>
    <t>SSRIP and Federal - Regional</t>
  </si>
  <si>
    <t>SSRIP</t>
  </si>
  <si>
    <t>Program Management (Safer Roads)</t>
  </si>
  <si>
    <t>Environmental Rehabilitation (Regional Projects)</t>
  </si>
  <si>
    <t>Program requirement, do not remove</t>
  </si>
  <si>
    <t>This item is not calculated accurately on this sheet, therefore this item has been included in the Final Summary Sheet</t>
  </si>
  <si>
    <t>B3.3</t>
  </si>
  <si>
    <t>B1.4</t>
  </si>
  <si>
    <t>B3.4</t>
  </si>
  <si>
    <t>Enviro &amp; CH Due Diligence Assessments</t>
  </si>
  <si>
    <t>Pavement Design &amp; Internal Review</t>
  </si>
  <si>
    <t>ha</t>
  </si>
  <si>
    <t>Ecological Assessment, Arborist Assessment</t>
  </si>
  <si>
    <t>Road Safety Audit - Functional</t>
  </si>
  <si>
    <t>Road Safety Audit - Detailed Design</t>
  </si>
  <si>
    <t>Road Safety Audit/SSA - Concept</t>
  </si>
  <si>
    <t>Gas - APA Gas Design</t>
  </si>
  <si>
    <t>weeks</t>
  </si>
  <si>
    <t>Environment Management</t>
  </si>
  <si>
    <t>D1.7</t>
  </si>
  <si>
    <t>Temporary Works</t>
  </si>
  <si>
    <t>Level1_Category _No</t>
  </si>
  <si>
    <t>Level2_Category _No</t>
  </si>
  <si>
    <t xml:space="preserve">Level1_Category ###Level2_Category </t>
  </si>
  <si>
    <t>A - PROJECT &amp; PROGRAM MANAGEMENT###A2 - Project Management - Development</t>
  </si>
  <si>
    <t>A - PROJECT &amp; PROGRAM MANAGEMENT###A4 - Stakeholder Management</t>
  </si>
  <si>
    <t>A - PROJECT &amp; PROGRAM MANAGEMENT###A5 - Program Administration</t>
  </si>
  <si>
    <t>C - LAND ACQUISITION###C2 - Land Compensation</t>
  </si>
  <si>
    <t>D - PRECONSTRUCTION &amp; CONSTRUCTION WORKS###D1 - Contractor Management</t>
  </si>
  <si>
    <t xml:space="preserve">D - PRECONSTRUCTION &amp; CONSTRUCTION WORKS###D2 - Contractor's Offsite Overhead &amp; Margin </t>
  </si>
  <si>
    <t>D - PRECONSTRUCTION &amp; CONSTRUCTION WORKS###D6 - Utility Service Relocations</t>
  </si>
  <si>
    <t>D - PRECONSTRUCTION &amp; CONSTRUCTION WORKS###D7 - Traffic Management</t>
  </si>
  <si>
    <t>D - PRECONSTRUCTION &amp; CONSTRUCTION WORKS###D10 - Environmental Offsets</t>
  </si>
  <si>
    <t>E - CONTINGENT RISKS###E1 - Project Risks</t>
  </si>
  <si>
    <t>Level1_Category ###Level2_Category _No</t>
  </si>
  <si>
    <t>Subname_List</t>
  </si>
  <si>
    <t>Level</t>
  </si>
  <si>
    <t>Summary_List</t>
  </si>
  <si>
    <t>Summary_List_Level</t>
  </si>
  <si>
    <t>SUB-TOTAL</t>
  </si>
  <si>
    <t>Hydrology Modelling (FO)</t>
  </si>
  <si>
    <t>D - PRECONSTRUCTION &amp; CONSTRUCTION WORKS###D13 - Pavements</t>
  </si>
  <si>
    <t>D - PRECONSTRUCTION &amp; CONSTRUCTION WORKS###D14 - Structures</t>
  </si>
  <si>
    <t>D - PRECONSTRUCTION &amp; CONSTRUCTION WORKS###D23 - Signage, Linemarking, Road Furniture</t>
  </si>
  <si>
    <t>Powercor - Power Relocation Design</t>
  </si>
  <si>
    <t>Powercor - Power Relocation Construction</t>
  </si>
  <si>
    <t>Powercor - Lighting Relocation Design</t>
  </si>
  <si>
    <t>Supply &amp; Install Class 2 &lt;450mm dia RCP</t>
  </si>
  <si>
    <t>Remove Kerb and Channel &amp; Pavement</t>
  </si>
  <si>
    <t>Removal &amp; Disposal of Redundant Items (pits, pipes, endwalls and other drainage)</t>
  </si>
  <si>
    <t>Remove &amp; dispose Existing Signing Allowance</t>
  </si>
  <si>
    <t>Earthworks - Cut</t>
  </si>
  <si>
    <t>Earthworks - Import to Fill  (type A material)</t>
  </si>
  <si>
    <t>Construct Table Drains &amp; Verges &amp; detailed earthworks</t>
  </si>
  <si>
    <t>D - PRECONSTRUCTION &amp; CONSTRUCTION WORKS###D11 - Earthworks</t>
  </si>
  <si>
    <t>D - PRECONSTRUCTION &amp; CONSTRUCTION WORKS###D12 - Drainage</t>
  </si>
  <si>
    <t>D6.6</t>
  </si>
  <si>
    <t>D6.7</t>
  </si>
  <si>
    <t>D6.8</t>
  </si>
  <si>
    <t>D6.9</t>
  </si>
  <si>
    <t>D6.10</t>
  </si>
  <si>
    <t>D6.11</t>
  </si>
  <si>
    <t>NBN &amp; Optus Relocation Construction</t>
  </si>
  <si>
    <t>NBN &amp; Optus Relocation Design</t>
  </si>
  <si>
    <t>Goulburn Valley Water - Relocation Construction</t>
  </si>
  <si>
    <t>Telstra - Relocation Construction</t>
  </si>
  <si>
    <t>B3.5</t>
  </si>
  <si>
    <t>Soil Contamination Invesitgations</t>
  </si>
  <si>
    <t>trees</t>
  </si>
  <si>
    <t>Supply &amp; Install Class 2 &gt;450mm dia RCP</t>
  </si>
  <si>
    <t>Targeted Enviro Surveys</t>
  </si>
  <si>
    <t>General Habitat Units</t>
  </si>
  <si>
    <t>D10.3</t>
  </si>
  <si>
    <t>Large Tree Removal</t>
  </si>
  <si>
    <t>Tree Planting</t>
  </si>
  <si>
    <t>assumed hire of 3 VMS boards at $100 per day</t>
  </si>
  <si>
    <t>D - PRECONSTRUCTION &amp; CONSTRUCTION WORKS###D17 - Traffic Signals &amp; Lighting</t>
  </si>
  <si>
    <t>double up with above utilities section</t>
  </si>
  <si>
    <t>A - PROJECT &amp; PROGRAM MANAGEMENT###A3 - Project Management - Construction</t>
  </si>
  <si>
    <t>A1.1</t>
  </si>
  <si>
    <t>Post completion Evaluation</t>
  </si>
  <si>
    <t xml:space="preserve"> 24$$$A2.1</t>
  </si>
  <si>
    <t xml:space="preserve"> 32$$$A3.1</t>
  </si>
  <si>
    <t xml:space="preserve"> 39$$$A4.1</t>
  </si>
  <si>
    <t>Construct granular pavement, including double application seal (460mm depth)</t>
  </si>
  <si>
    <t xml:space="preserve">Removal of existing Asphalt </t>
  </si>
  <si>
    <t xml:space="preserve">Asphalt - Supply &amp; Place 30mm thick Size 10mm Asphalt </t>
  </si>
  <si>
    <t xml:space="preserve">Asphalt - Supply &amp; Place 40mm thick Size 14mm Asphalt </t>
  </si>
  <si>
    <t>Supply and Place 120mm thick Base Course Class 2 20mm fine Crushed rock</t>
  </si>
  <si>
    <t>Supply and Place 200mm thick subbase -  Class 3 20mm Crushed rock</t>
  </si>
  <si>
    <t>D13.42</t>
  </si>
  <si>
    <t>D13.43</t>
  </si>
  <si>
    <t xml:space="preserve">Supply &amp; Cast Kerb &amp; Channel SM2 </t>
  </si>
  <si>
    <t>Supply &amp; Cast Kerb &amp; Channel SM3</t>
  </si>
  <si>
    <t>D14.34</t>
  </si>
  <si>
    <t xml:space="preserve">Grass median Infill </t>
  </si>
  <si>
    <t xml:space="preserve">Roundabout Concrete verge </t>
  </si>
  <si>
    <t>Extend 900mm dia drainage Culvert</t>
  </si>
  <si>
    <t>Supply &amp; Install 300mm drainage Culvert</t>
  </si>
  <si>
    <t>Supply &amp; Install 450mm drainage Culvert</t>
  </si>
  <si>
    <t>Supply &amp; Install 450 pipe headdwalls</t>
  </si>
  <si>
    <t>Supply &amp; Install 300 pipe headdwalls</t>
  </si>
  <si>
    <t>Lump Sum Allowance for Linemarking (including RRPMs)</t>
  </si>
  <si>
    <t>Guardrail - Supply &amp; Erect (Armco) (&lt;1km length)</t>
  </si>
  <si>
    <t xml:space="preserve">Telstra - Relocation </t>
  </si>
  <si>
    <t xml:space="preserve">Goulburn Valley Water - Relocation </t>
  </si>
  <si>
    <t>D6.12</t>
  </si>
  <si>
    <t xml:space="preserve">Relocate existing private sewer </t>
  </si>
  <si>
    <t>D6.13</t>
  </si>
  <si>
    <t xml:space="preserve">R-Spec </t>
  </si>
  <si>
    <t>Supply &amp; Install Subsurface Drains agricultural pipes  (100mm sockfitted) Type 3</t>
  </si>
  <si>
    <t>VicRoads - Project Development</t>
  </si>
  <si>
    <t xml:space="preserve">Coucil fees </t>
  </si>
  <si>
    <t>Supply &amp; Install 2x2400x1200 RC Box Culvert</t>
  </si>
  <si>
    <t>Supply &amp; Install 2x1200x2400 pipe headdwalls</t>
  </si>
  <si>
    <t xml:space="preserve">Subgrade Improvement </t>
  </si>
  <si>
    <t xml:space="preserve"> 46$$$Row 46</t>
  </si>
  <si>
    <t xml:space="preserve"> 47$$$A5.2</t>
  </si>
  <si>
    <t xml:space="preserve"> 88$$$C2.1</t>
  </si>
  <si>
    <t>Purchase of NE property and Demolish existing dwelling</t>
  </si>
  <si>
    <t xml:space="preserve"> 89$$$C2.1</t>
  </si>
  <si>
    <t xml:space="preserve"> 95$$$D1.2</t>
  </si>
  <si>
    <t xml:space="preserve"> 96$$$D1.3</t>
  </si>
  <si>
    <t xml:space="preserve"> 98$$$D1.5</t>
  </si>
  <si>
    <t xml:space="preserve"> 99$$$D1.6</t>
  </si>
  <si>
    <t xml:space="preserve"> 104$$$D2.1</t>
  </si>
  <si>
    <t xml:space="preserve"> 123$$$D6.1</t>
  </si>
  <si>
    <t xml:space="preserve"> 127$$$D6.5</t>
  </si>
  <si>
    <t xml:space="preserve"> 130$$$D6.8</t>
  </si>
  <si>
    <t xml:space="preserve"> 134$$$D6.12</t>
  </si>
  <si>
    <t xml:space="preserve"> 135$$$D6.13</t>
  </si>
  <si>
    <t xml:space="preserve"> 138$$$D7.1</t>
  </si>
  <si>
    <t xml:space="preserve"> 139$$$D7.2</t>
  </si>
  <si>
    <t xml:space="preserve"> 152$$$D10.2</t>
  </si>
  <si>
    <t xml:space="preserve"> 153$$$D10.3</t>
  </si>
  <si>
    <t xml:space="preserve"> 161$$$D11.4</t>
  </si>
  <si>
    <t xml:space="preserve"> 164$$$D11.7</t>
  </si>
  <si>
    <t xml:space="preserve"> 167$$$D11.10</t>
  </si>
  <si>
    <t xml:space="preserve"> 168$$$D11.11</t>
  </si>
  <si>
    <t xml:space="preserve"> 171$$$D11.14</t>
  </si>
  <si>
    <t xml:space="preserve"> 183$$$D12.8</t>
  </si>
  <si>
    <t xml:space="preserve"> 185$$$D12.10</t>
  </si>
  <si>
    <t xml:space="preserve"> 186$$$D12.11</t>
  </si>
  <si>
    <t xml:space="preserve"> 195$$$D12.20</t>
  </si>
  <si>
    <t xml:space="preserve"> 196$$$D12.21</t>
  </si>
  <si>
    <t xml:space="preserve"> 197$$$D12.22</t>
  </si>
  <si>
    <t xml:space="preserve"> 200$$$D12.25</t>
  </si>
  <si>
    <t xml:space="preserve"> 204$$$D12.29</t>
  </si>
  <si>
    <t xml:space="preserve"> 219$$$D13.3</t>
  </si>
  <si>
    <t xml:space="preserve"> 226$$$D13.7</t>
  </si>
  <si>
    <t xml:space="preserve"> 248$$$D13.29</t>
  </si>
  <si>
    <t xml:space="preserve"> 256$$$D13.35</t>
  </si>
  <si>
    <t xml:space="preserve"> 274$$$D14.7</t>
  </si>
  <si>
    <t xml:space="preserve"> 279$$$D14.12</t>
  </si>
  <si>
    <t xml:space="preserve"> 282$$$D14.15</t>
  </si>
  <si>
    <t xml:space="preserve"> 283$$$D14.16</t>
  </si>
  <si>
    <t xml:space="preserve"> 287$$$D14.20</t>
  </si>
  <si>
    <t xml:space="preserve"> 289$$$D14.22</t>
  </si>
  <si>
    <t xml:space="preserve"> 385$$$D17.71</t>
  </si>
  <si>
    <t xml:space="preserve"> 432$$$D23.1</t>
  </si>
  <si>
    <t xml:space="preserve"> 437$$$D23.4</t>
  </si>
  <si>
    <t xml:space="preserve"> 442$$$D23.9</t>
  </si>
  <si>
    <t xml:space="preserve"> 452$$$D23.17</t>
  </si>
  <si>
    <t xml:space="preserve"> 525$$$E1</t>
  </si>
  <si>
    <t xml:space="preserve"> 526$$$E1.1</t>
  </si>
  <si>
    <t>D7.3</t>
  </si>
  <si>
    <t>Temporary Pavements (place and remove rate)</t>
  </si>
  <si>
    <t xml:space="preserve"> 140$$$D7.3</t>
  </si>
  <si>
    <t xml:space="preserve">Channel Road and Doyles Road Roundabout project </t>
  </si>
  <si>
    <t>including all design/development and investigation</t>
  </si>
  <si>
    <t>Based on VPA assessment</t>
  </si>
  <si>
    <t>Other property Acquisiiton</t>
  </si>
  <si>
    <t>Based on VPA estimate (split with street lighting item)</t>
  </si>
  <si>
    <t xml:space="preserve">Based on VPA estimate </t>
  </si>
  <si>
    <t>Based on VPA estimate +advice from Stantec</t>
  </si>
  <si>
    <t>4 man crew for 6 days per week plus barrier hire</t>
  </si>
  <si>
    <t>High level estimate with minimal detail provided - based on previous project with similar item. Insitu base with precast culverts</t>
  </si>
  <si>
    <t>Based on split item from VPA price</t>
  </si>
  <si>
    <t>Footpath</t>
  </si>
  <si>
    <t xml:space="preserve"> 94$$$D1.1</t>
  </si>
  <si>
    <t xml:space="preserve"> 527$$$E1.2</t>
  </si>
  <si>
    <t>Reseal existing</t>
  </si>
  <si>
    <t>Assumed new road levels not changing as roundabout in flood area according to VicPlan.</t>
  </si>
  <si>
    <t>Pavement assumed similar to River rd roundabout</t>
  </si>
  <si>
    <t>Construct deep strength pavement, including wearing course (40mm), intermediate asphalt course (180mm), asphalt base course (75mm), lower subbase of 20m class 4 FCR (150mm) and caping layer of Type A (405mm)</t>
  </si>
  <si>
    <t>Effective Estimate Risk =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</si>
</sst>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_-* #,##0_-;\-* #,##0_-;_-* &quot;-&quot;??_-;_-@_-"/>
    <numFmt numFmtId="165" formatCode="_-&quot;$&quot;* #,##0_-;\-&quot;$&quot;* #,##0_-;_-&quot;$&quot;* &quot;-&quot;??_-;_-@_-"/>
    <numFmt numFmtId="166" formatCode="0.0"/>
    <numFmt numFmtId="167" formatCode="0.000"/>
    <numFmt numFmtId="168" formatCode="0.000000"/>
    <numFmt numFmtId="169" formatCode="0.0%"/>
    <numFmt numFmtId="170" formatCode=";;&quot;&quot;;@"/>
    <numFmt numFmtId="171" formatCode="d/mm/yy;;&quot;&quot;;"/>
    <numFmt numFmtId="172" formatCode="&quot;$&quot;#,##0"/>
    <numFmt numFmtId="173" formatCode="mmm\ yy"/>
    <numFmt numFmtId="174" formatCode="0.00000000"/>
    <numFmt numFmtId="175" formatCode="&quot;$&quot;#,##0.00"/>
    <numFmt numFmtId="176" formatCode="[$-C09]d\ mmmm\ yyyy;@"/>
    <numFmt numFmtId="177" formatCode="&quot; Project Cost Estimate = &quot;&quot;$&quot;#,###"/>
    <numFmt numFmtId="178" formatCode="&quot; Total Estimated Investment (TEI) = &quot;&quot;$&quot;#,###"/>
    <numFmt numFmtId="179" formatCode="dd/mm/yyyy;@"/>
    <numFmt numFmtId="180" formatCode="d/mm/yyyy;@"/>
    <numFmt numFmtId="181" formatCode="&quot; Base Cost Estimate = &quot;&quot;$&quot;#,###"/>
    <numFmt numFmtId="182" formatCode="_-&quot;$&quot;* #,##0_-;\-&quot;$&quot;* #,##0_-;;_-@_-"/>
    <numFmt numFmtId="183" formatCode="0.00000"/>
    <numFmt numFmtId="184" formatCode="d/mm/yyyy;;&quot;&quot;;"/>
    <numFmt numFmtId="185" formatCode="#,##0_ ;\-#,##0\ "/>
    <numFmt numFmtId="186" formatCode="&quot;Total = &quot;&quot;$&quot;#,###,###"/>
    <numFmt numFmtId="187" formatCode="&quot; Total Capital Cost = &quot;&quot;$&quot;#,###"/>
    <numFmt numFmtId="188" formatCode="&quot; Output on-cost = &quot;&quot;$&quot;#,###"/>
    <numFmt numFmtId="189" formatCode="&quot; Base Risk Allocation (Project Cost Estimate minus Base Cost Estimate) = &quot;&quot;$&quot;#,###"/>
    <numFmt numFmtId="190" formatCode="&quot; Contingency (Total Capital Cost minus Project Cost Estimate) = &quot;&quot;$&quot;#,###"/>
    <numFmt numFmtId="191" formatCode="&quot; Contingency = &quot;&quot;$&quot;#,###"/>
  </numFmts>
  <fonts count="65"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0"/>
      <name val="Arial"/>
      <family val="2"/>
    </font>
    <font>
      <sz val="10"/>
      <name val="Arial"/>
      <family val="2"/>
    </font>
    <font>
      <b/>
      <sz val="10"/>
      <name val="Arial"/>
      <family val="2"/>
    </font>
    <font>
      <b/>
      <sz val="9"/>
      <name val="Arial"/>
      <family val="2"/>
    </font>
    <font>
      <sz val="10"/>
      <name val="Fixedsys"/>
      <family val="3"/>
    </font>
    <font>
      <sz val="10"/>
      <color indexed="9"/>
      <name val="Arial"/>
      <family val="2"/>
    </font>
    <font>
      <sz val="10"/>
      <color indexed="39"/>
      <name val="Arial"/>
      <family val="2"/>
    </font>
    <font>
      <b/>
      <sz val="12"/>
      <name val="Arial"/>
      <family val="2"/>
    </font>
    <font>
      <sz val="12"/>
      <name val="Arial"/>
      <family val="2"/>
    </font>
    <font>
      <b/>
      <u val="singleAccounting"/>
      <sz val="10"/>
      <name val="Arial"/>
      <family val="2"/>
    </font>
    <font>
      <b/>
      <u/>
      <sz val="12"/>
      <name val="Arial"/>
      <family val="2"/>
    </font>
    <font>
      <sz val="9"/>
      <name val="Arial"/>
      <family val="2"/>
    </font>
    <font>
      <sz val="8"/>
      <name val="Arial"/>
      <family val="2"/>
    </font>
    <font>
      <b/>
      <u/>
      <sz val="10"/>
      <name val="Arial"/>
      <family val="2"/>
    </font>
    <font>
      <u/>
      <sz val="8"/>
      <color indexed="81"/>
      <name val="Tahoma"/>
      <family val="2"/>
    </font>
    <font>
      <sz val="12"/>
      <name val="Arial"/>
      <family val="2"/>
    </font>
    <font>
      <b/>
      <sz val="10"/>
      <color indexed="81"/>
      <name val="Tahoma"/>
      <family val="2"/>
    </font>
    <font>
      <b/>
      <u/>
      <sz val="12"/>
      <name val="Arial"/>
      <family val="2"/>
    </font>
    <font>
      <i/>
      <sz val="10"/>
      <name val="Arial"/>
      <family val="2"/>
    </font>
    <font>
      <b/>
      <i/>
      <sz val="10"/>
      <name val="Arial"/>
      <family val="2"/>
    </font>
    <font>
      <sz val="8"/>
      <color indexed="81"/>
      <name val="Tahoma"/>
      <family val="2"/>
    </font>
    <font>
      <sz val="10"/>
      <color indexed="9"/>
      <name val="Arial"/>
      <family val="2"/>
    </font>
    <font>
      <b/>
      <u/>
      <sz val="10"/>
      <color indexed="8"/>
      <name val="Arial"/>
      <family val="2"/>
    </font>
    <font>
      <b/>
      <sz val="16"/>
      <color indexed="8"/>
      <name val="Calibri"/>
      <family val="2"/>
    </font>
    <font>
      <sz val="16"/>
      <color indexed="8"/>
      <name val="Calibri"/>
      <family val="2"/>
    </font>
    <font>
      <sz val="16"/>
      <color indexed="57"/>
      <name val="Calibri"/>
      <family val="2"/>
    </font>
    <font>
      <b/>
      <sz val="11"/>
      <color theme="1"/>
      <name val="Calibri"/>
      <family val="2"/>
      <scheme val="minor"/>
    </font>
    <font>
      <b/>
      <sz val="16"/>
      <color theme="1"/>
      <name val="Calibri"/>
      <family val="2"/>
      <scheme val="minor"/>
    </font>
    <font>
      <b/>
      <sz val="18"/>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sz val="14"/>
      <color theme="1"/>
      <name val="Calibri"/>
      <family val="2"/>
      <scheme val="minor"/>
    </font>
    <font>
      <sz val="18"/>
      <color theme="1"/>
      <name val="Calibri"/>
      <family val="2"/>
      <scheme val="minor"/>
    </font>
    <font>
      <sz val="16"/>
      <color theme="1"/>
      <name val="Calibri"/>
      <family val="2"/>
      <scheme val="minor"/>
    </font>
    <font>
      <sz val="9"/>
      <color indexed="81"/>
      <name val="Tahoma"/>
      <family val="2"/>
    </font>
    <font>
      <b/>
      <sz val="9"/>
      <color indexed="81"/>
      <name val="Tahoma"/>
      <family val="2"/>
    </font>
    <font>
      <b/>
      <u/>
      <sz val="14"/>
      <name val="Arial"/>
      <family val="2"/>
    </font>
    <font>
      <b/>
      <sz val="8"/>
      <color indexed="81"/>
      <name val="Tahoma"/>
      <family val="2"/>
    </font>
    <font>
      <b/>
      <u/>
      <sz val="10"/>
      <color theme="0" tint="-0.34998626667073579"/>
      <name val="Arial"/>
      <family val="2"/>
    </font>
    <font>
      <b/>
      <sz val="10"/>
      <color theme="0" tint="-0.34998626667073579"/>
      <name val="Arial"/>
      <family val="2"/>
    </font>
    <font>
      <b/>
      <sz val="10"/>
      <color theme="0" tint="-0.14999847407452621"/>
      <name val="Arial"/>
      <family val="2"/>
    </font>
    <font>
      <u/>
      <sz val="10"/>
      <color theme="0" tint="-0.34998626667073579"/>
      <name val="Arial"/>
      <family val="2"/>
    </font>
    <font>
      <sz val="10"/>
      <color theme="0" tint="-0.34998626667073579"/>
      <name val="Arial"/>
      <family val="2"/>
    </font>
    <font>
      <sz val="10"/>
      <color theme="0" tint="-0.14999847407452621"/>
      <name val="Arial"/>
      <family val="2"/>
    </font>
    <font>
      <sz val="10"/>
      <color indexed="8"/>
      <name val="Arial"/>
      <family val="2"/>
    </font>
    <font>
      <b/>
      <sz val="16"/>
      <name val="Arial"/>
      <family val="2"/>
    </font>
    <font>
      <b/>
      <sz val="18"/>
      <name val="Arial"/>
      <family val="2"/>
    </font>
    <font>
      <b/>
      <sz val="20"/>
      <name val="Arial"/>
      <family val="2"/>
    </font>
    <font>
      <b/>
      <sz val="14"/>
      <name val="Arial"/>
      <family val="2"/>
    </font>
    <font>
      <sz val="10"/>
      <color rgb="FF000000"/>
      <name val="Arial"/>
      <family val="2"/>
    </font>
    <font>
      <b/>
      <sz val="10"/>
      <color rgb="FFFF0000"/>
      <name val="Arial"/>
      <family val="2"/>
    </font>
    <font>
      <b/>
      <sz val="20"/>
      <color theme="1"/>
      <name val="Calibri"/>
      <family val="2"/>
      <scheme val="minor"/>
    </font>
    <font>
      <b/>
      <i/>
      <sz val="12"/>
      <name val="Arial"/>
      <family val="2"/>
    </font>
    <font>
      <b/>
      <sz val="10"/>
      <color rgb="FF00B050"/>
      <name val="Arial"/>
      <family val="2"/>
    </font>
    <font>
      <sz val="14"/>
      <name val="Arial"/>
      <family val="2"/>
    </font>
    <font>
      <b/>
      <sz val="11"/>
      <name val="Arial"/>
      <family val="2"/>
    </font>
    <font>
      <b/>
      <u/>
      <sz val="11"/>
      <name val="Arial"/>
      <family val="2"/>
    </font>
    <font>
      <b/>
      <sz val="8"/>
      <name val="Arial"/>
      <family val="2"/>
    </font>
  </fonts>
  <fills count="2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42"/>
        <bgColor indexed="64"/>
      </patternFill>
    </fill>
    <fill>
      <patternFill patternType="solid">
        <fgColor rgb="FFE6B9B8"/>
        <bgColor indexed="64"/>
      </patternFill>
    </fill>
    <fill>
      <patternFill patternType="solid">
        <fgColor theme="6" tint="0.39997558519241921"/>
        <bgColor indexed="64"/>
      </patternFill>
    </fill>
    <fill>
      <patternFill patternType="solid">
        <fgColor rgb="FFFFFF00"/>
        <bgColor indexed="64"/>
      </patternFill>
    </fill>
    <fill>
      <patternFill patternType="solid">
        <fgColor theme="7"/>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24994659260841701"/>
        <bgColor indexed="64"/>
      </patternFill>
    </fill>
    <fill>
      <patternFill patternType="solid">
        <fgColor rgb="FFFFFF99"/>
        <bgColor indexed="64"/>
      </patternFill>
    </fill>
    <fill>
      <patternFill patternType="solid">
        <fgColor rgb="FFCCFFCC"/>
        <bgColor indexed="64"/>
      </patternFill>
    </fill>
    <fill>
      <patternFill patternType="solid">
        <fgColor theme="2" tint="-9.9948118533890809E-2"/>
        <bgColor indexed="64"/>
      </patternFill>
    </fill>
    <fill>
      <patternFill patternType="solid">
        <fgColor theme="0" tint="-0.249977111117893"/>
        <bgColor indexed="64"/>
      </patternFill>
    </fill>
    <fill>
      <patternFill patternType="solid">
        <fgColor theme="0" tint="-0.14999847407452621"/>
        <bgColor indexed="64"/>
      </patternFill>
    </fill>
  </fills>
  <borders count="162">
    <border>
      <left/>
      <right/>
      <top/>
      <bottom/>
      <diagonal/>
    </border>
    <border>
      <left/>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style="medium">
        <color indexed="64"/>
      </left>
      <right/>
      <top style="medium">
        <color indexed="64"/>
      </top>
      <bottom style="dashed">
        <color indexed="64"/>
      </bottom>
      <diagonal/>
    </border>
    <border>
      <left style="medium">
        <color indexed="64"/>
      </left>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right/>
      <top style="thin">
        <color indexed="64"/>
      </top>
      <bottom style="thin">
        <color indexed="64"/>
      </bottom>
      <diagonal/>
    </border>
    <border>
      <left style="double">
        <color indexed="64"/>
      </left>
      <right/>
      <top/>
      <bottom/>
      <diagonal/>
    </border>
    <border>
      <left style="double">
        <color indexed="64"/>
      </left>
      <right style="double">
        <color indexed="64"/>
      </right>
      <top/>
      <bottom style="dashed">
        <color indexed="64"/>
      </bottom>
      <diagonal/>
    </border>
    <border>
      <left style="double">
        <color indexed="64"/>
      </left>
      <right/>
      <top style="dashed">
        <color indexed="64"/>
      </top>
      <bottom/>
      <diagonal/>
    </border>
    <border>
      <left style="double">
        <color indexed="64"/>
      </left>
      <right style="double">
        <color indexed="64"/>
      </right>
      <top style="dashed">
        <color indexed="64"/>
      </top>
      <bottom/>
      <diagonal/>
    </border>
    <border>
      <left style="thin">
        <color indexed="64"/>
      </left>
      <right style="double">
        <color indexed="64"/>
      </right>
      <top style="dashed">
        <color indexed="64"/>
      </top>
      <bottom/>
      <diagonal/>
    </border>
    <border>
      <left style="double">
        <color indexed="64"/>
      </left>
      <right style="thin">
        <color indexed="64"/>
      </right>
      <top style="dashed">
        <color indexed="64"/>
      </top>
      <bottom style="thin">
        <color indexed="64"/>
      </bottom>
      <diagonal/>
    </border>
    <border>
      <left/>
      <right style="double">
        <color indexed="64"/>
      </right>
      <top style="dashed">
        <color indexed="64"/>
      </top>
      <bottom/>
      <diagonal/>
    </border>
    <border>
      <left style="double">
        <color indexed="64"/>
      </left>
      <right style="thin">
        <color indexed="64"/>
      </right>
      <top style="dashed">
        <color indexed="64"/>
      </top>
      <bottom/>
      <diagonal/>
    </border>
    <border>
      <left style="double">
        <color indexed="64"/>
      </left>
      <right/>
      <top/>
      <bottom style="dashed">
        <color indexed="64"/>
      </bottom>
      <diagonal/>
    </border>
    <border>
      <left style="thin">
        <color indexed="64"/>
      </left>
      <right style="double">
        <color indexed="64"/>
      </right>
      <top/>
      <bottom style="dashed">
        <color indexed="64"/>
      </bottom>
      <diagonal/>
    </border>
    <border>
      <left style="double">
        <color indexed="64"/>
      </left>
      <right style="thin">
        <color indexed="64"/>
      </right>
      <top/>
      <bottom style="dashed">
        <color indexed="64"/>
      </bottom>
      <diagonal/>
    </border>
    <border>
      <left/>
      <right style="double">
        <color indexed="64"/>
      </right>
      <top/>
      <bottom style="dashed">
        <color indexed="64"/>
      </bottom>
      <diagonal/>
    </border>
    <border>
      <left/>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right style="medium">
        <color indexed="64"/>
      </right>
      <top/>
      <bottom style="dashed">
        <color indexed="64"/>
      </bottom>
      <diagonal/>
    </border>
    <border>
      <left/>
      <right/>
      <top/>
      <bottom style="dashed">
        <color indexed="64"/>
      </bottom>
      <diagonal/>
    </border>
    <border>
      <left style="dashed">
        <color indexed="64"/>
      </left>
      <right style="dashed">
        <color indexed="64"/>
      </right>
      <top/>
      <bottom style="dashed">
        <color indexed="64"/>
      </bottom>
      <diagonal/>
    </border>
    <border>
      <left/>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medium">
        <color indexed="64"/>
      </bottom>
      <diagonal/>
    </border>
    <border>
      <left/>
      <right/>
      <top style="hair">
        <color indexed="64"/>
      </top>
      <bottom/>
      <diagonal/>
    </border>
    <border>
      <left style="medium">
        <color indexed="64"/>
      </left>
      <right style="medium">
        <color indexed="64"/>
      </right>
      <top style="dashed">
        <color indexed="64"/>
      </top>
      <bottom/>
      <diagonal/>
    </border>
    <border>
      <left/>
      <right style="medium">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bottom/>
      <diagonal/>
    </border>
    <border>
      <left style="double">
        <color indexed="64"/>
      </left>
      <right style="medium">
        <color indexed="64"/>
      </right>
      <top style="medium">
        <color indexed="64"/>
      </top>
      <bottom style="medium">
        <color indexed="64"/>
      </bottom>
      <diagonal/>
    </border>
    <border>
      <left style="double">
        <color indexed="64"/>
      </left>
      <right/>
      <top style="thin">
        <color indexed="64"/>
      </top>
      <bottom style="dashed">
        <color indexed="64"/>
      </bottom>
      <diagonal/>
    </border>
    <border>
      <left style="thin">
        <color indexed="64"/>
      </left>
      <right style="double">
        <color indexed="64"/>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style="double">
        <color indexed="64"/>
      </right>
      <top style="thin">
        <color indexed="64"/>
      </top>
      <bottom style="dashed">
        <color indexed="64"/>
      </bottom>
      <diagonal/>
    </border>
    <border>
      <left style="medium">
        <color indexed="64"/>
      </left>
      <right/>
      <top style="medium">
        <color indexed="64"/>
      </top>
      <bottom/>
      <diagonal/>
    </border>
    <border>
      <left style="medium">
        <color indexed="64"/>
      </left>
      <right style="medium">
        <color indexed="64"/>
      </right>
      <top/>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style="double">
        <color indexed="64"/>
      </right>
      <top style="thin">
        <color indexed="64"/>
      </top>
      <bottom/>
      <diagonal/>
    </border>
    <border>
      <left style="thin">
        <color indexed="64"/>
      </left>
      <right style="double">
        <color indexed="64"/>
      </right>
      <top/>
      <bottom style="thin">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right/>
      <top style="thin">
        <color indexed="64"/>
      </top>
      <bottom style="medium">
        <color indexed="64"/>
      </bottom>
      <diagonal/>
    </border>
    <border>
      <left/>
      <right style="thin">
        <color indexed="64"/>
      </right>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double">
        <color indexed="64"/>
      </right>
      <top style="double">
        <color indexed="64"/>
      </top>
      <bottom style="thin">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64"/>
      </left>
      <right/>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dashed">
        <color indexed="64"/>
      </top>
      <bottom style="dash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diagonalDown="1">
      <left style="medium">
        <color indexed="64"/>
      </left>
      <right style="double">
        <color indexed="64"/>
      </right>
      <top style="medium">
        <color indexed="64"/>
      </top>
      <bottom style="double">
        <color indexed="64"/>
      </bottom>
      <diagonal style="medium">
        <color indexed="64"/>
      </diagonal>
    </border>
    <border>
      <left/>
      <right style="medium">
        <color indexed="64"/>
      </right>
      <top style="thin">
        <color indexed="64"/>
      </top>
      <bottom/>
      <diagonal/>
    </border>
    <border>
      <left/>
      <right style="double">
        <color indexed="64"/>
      </right>
      <top/>
      <bottom/>
      <diagonal/>
    </border>
    <border>
      <left style="thin">
        <color indexed="64"/>
      </left>
      <right style="double">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uble">
        <color indexed="64"/>
      </left>
      <right/>
      <top style="medium">
        <color indexed="64"/>
      </top>
      <bottom/>
      <diagonal/>
    </border>
    <border>
      <left style="double">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double">
        <color indexed="64"/>
      </right>
      <top style="medium">
        <color indexed="64"/>
      </top>
      <bottom style="medium">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double">
        <color indexed="64"/>
      </right>
      <top style="thick">
        <color indexed="64"/>
      </top>
      <bottom style="thick">
        <color indexed="64"/>
      </bottom>
      <diagonal/>
    </border>
    <border>
      <left/>
      <right style="medium">
        <color indexed="64"/>
      </right>
      <top style="thick">
        <color indexed="64"/>
      </top>
      <bottom style="thick">
        <color indexed="64"/>
      </bottom>
      <diagonal/>
    </border>
    <border>
      <left style="thin">
        <color indexed="8"/>
      </left>
      <right style="thin">
        <color indexed="8"/>
      </right>
      <top style="thin">
        <color indexed="8"/>
      </top>
      <bottom style="thin">
        <color indexed="8"/>
      </bottom>
      <diagonal/>
    </border>
    <border>
      <left style="thick">
        <color indexed="64"/>
      </left>
      <right style="thick">
        <color indexed="64"/>
      </right>
      <top style="medium">
        <color indexed="64"/>
      </top>
      <bottom style="thin">
        <color indexed="64"/>
      </bottom>
      <diagonal/>
    </border>
    <border>
      <left style="thin">
        <color indexed="64"/>
      </left>
      <right style="double">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33">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 fillId="0" borderId="0"/>
    <xf numFmtId="0" fontId="3" fillId="0" borderId="0">
      <alignment vertical="top"/>
    </xf>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cellStyleXfs>
  <cellXfs count="984">
    <xf numFmtId="0" fontId="0" fillId="0" borderId="0" xfId="0"/>
    <xf numFmtId="165" fontId="0" fillId="0" borderId="0" xfId="2" applyNumberFormat="1" applyFont="1"/>
    <xf numFmtId="167" fontId="0" fillId="0" borderId="0" xfId="0" applyNumberFormat="1"/>
    <xf numFmtId="43" fontId="0" fillId="0" borderId="0" xfId="0" applyNumberFormat="1"/>
    <xf numFmtId="0" fontId="8" fillId="0" borderId="0" xfId="0" applyFont="1"/>
    <xf numFmtId="1" fontId="0" fillId="0" borderId="0" xfId="0" applyNumberFormat="1"/>
    <xf numFmtId="165" fontId="8" fillId="0" borderId="0" xfId="2" applyNumberFormat="1" applyFont="1"/>
    <xf numFmtId="9" fontId="8" fillId="0" borderId="0" xfId="3" applyFont="1" applyAlignment="1">
      <alignment horizontal="right"/>
    </xf>
    <xf numFmtId="9" fontId="8" fillId="0" borderId="0" xfId="0" applyNumberFormat="1" applyFont="1"/>
    <xf numFmtId="165" fontId="8" fillId="0" borderId="0" xfId="2" applyNumberFormat="1" applyFont="1" applyAlignment="1">
      <alignment horizontal="right"/>
    </xf>
    <xf numFmtId="166" fontId="0" fillId="0" borderId="0" xfId="0" applyNumberFormat="1"/>
    <xf numFmtId="43" fontId="0" fillId="0" borderId="0" xfId="1" applyFont="1"/>
    <xf numFmtId="0" fontId="7" fillId="0" borderId="0" xfId="0" applyFont="1"/>
    <xf numFmtId="9" fontId="0" fillId="0" borderId="0" xfId="3" applyFont="1" applyProtection="1"/>
    <xf numFmtId="0" fontId="10" fillId="0" borderId="0" xfId="0" applyFont="1"/>
    <xf numFmtId="164" fontId="0" fillId="0" borderId="0" xfId="1" applyNumberFormat="1" applyFont="1" applyProtection="1"/>
    <xf numFmtId="165" fontId="0" fillId="0" borderId="0" xfId="2" applyNumberFormat="1" applyFont="1" applyProtection="1"/>
    <xf numFmtId="3" fontId="0" fillId="0" borderId="0" xfId="0" applyNumberFormat="1"/>
    <xf numFmtId="0" fontId="0" fillId="2" borderId="1" xfId="0" applyFill="1" applyBorder="1" applyAlignment="1">
      <alignment vertical="center"/>
    </xf>
    <xf numFmtId="164" fontId="15" fillId="0" borderId="5" xfId="1" applyNumberFormat="1" applyFont="1" applyBorder="1" applyProtection="1"/>
    <xf numFmtId="164" fontId="0" fillId="0" borderId="6" xfId="1" applyNumberFormat="1" applyFont="1" applyBorder="1" applyProtection="1"/>
    <xf numFmtId="164" fontId="0" fillId="0" borderId="7" xfId="1" quotePrefix="1" applyNumberFormat="1" applyFont="1" applyBorder="1" applyProtection="1"/>
    <xf numFmtId="9" fontId="8" fillId="0" borderId="0" xfId="3" applyFont="1" applyFill="1" applyProtection="1"/>
    <xf numFmtId="14" fontId="0" fillId="0" borderId="0" xfId="0" applyNumberFormat="1"/>
    <xf numFmtId="9" fontId="0" fillId="0" borderId="0" xfId="3" applyFont="1" applyFill="1" applyProtection="1"/>
    <xf numFmtId="0" fontId="0" fillId="2" borderId="10" xfId="0" applyFill="1" applyBorder="1" applyAlignment="1">
      <alignment vertical="center"/>
    </xf>
    <xf numFmtId="0" fontId="8" fillId="2" borderId="11" xfId="0" applyFont="1" applyFill="1" applyBorder="1" applyAlignment="1">
      <alignment horizontal="center"/>
    </xf>
    <xf numFmtId="0" fontId="8" fillId="2" borderId="12" xfId="0" applyFont="1" applyFill="1" applyBorder="1" applyAlignment="1">
      <alignment horizontal="center"/>
    </xf>
    <xf numFmtId="0" fontId="8" fillId="2" borderId="13" xfId="0" applyFont="1" applyFill="1" applyBorder="1" applyAlignment="1">
      <alignment horizontal="center"/>
    </xf>
    <xf numFmtId="9" fontId="8" fillId="2" borderId="14" xfId="3" applyFont="1" applyFill="1" applyBorder="1" applyAlignment="1" applyProtection="1">
      <alignment horizontal="center" vertical="center"/>
    </xf>
    <xf numFmtId="9" fontId="8" fillId="2" borderId="15" xfId="3" applyFont="1" applyFill="1" applyBorder="1" applyAlignment="1" applyProtection="1">
      <alignment horizontal="center" vertical="center"/>
    </xf>
    <xf numFmtId="0" fontId="19" fillId="0" borderId="0" xfId="0" applyFont="1"/>
    <xf numFmtId="0" fontId="0" fillId="3" borderId="0" xfId="0" applyFill="1"/>
    <xf numFmtId="0" fontId="8" fillId="3" borderId="16" xfId="0" applyFont="1" applyFill="1" applyBorder="1" applyAlignment="1">
      <alignment horizontal="right"/>
    </xf>
    <xf numFmtId="0" fontId="0" fillId="0" borderId="0" xfId="0" applyProtection="1">
      <protection locked="0"/>
    </xf>
    <xf numFmtId="0" fontId="13" fillId="2" borderId="18" xfId="0" applyFont="1" applyFill="1" applyBorder="1" applyAlignment="1">
      <alignment horizontal="right"/>
    </xf>
    <xf numFmtId="0" fontId="13" fillId="2" borderId="19" xfId="0" applyFont="1" applyFill="1" applyBorder="1" applyAlignment="1">
      <alignment horizontal="right"/>
    </xf>
    <xf numFmtId="0" fontId="13" fillId="2" borderId="20" xfId="0" applyFont="1" applyFill="1" applyBorder="1" applyAlignment="1">
      <alignment horizontal="right"/>
    </xf>
    <xf numFmtId="170" fontId="14" fillId="4" borderId="17" xfId="0" applyNumberFormat="1" applyFont="1" applyFill="1" applyBorder="1" applyAlignment="1">
      <alignment horizontal="left"/>
    </xf>
    <xf numFmtId="170" fontId="14" fillId="4" borderId="22" xfId="0" applyNumberFormat="1" applyFont="1" applyFill="1" applyBorder="1" applyAlignment="1">
      <alignment horizontal="left"/>
    </xf>
    <xf numFmtId="171" fontId="14" fillId="4" borderId="15" xfId="0" applyNumberFormat="1" applyFont="1" applyFill="1" applyBorder="1" applyAlignment="1">
      <alignment horizontal="left"/>
    </xf>
    <xf numFmtId="9" fontId="8" fillId="3" borderId="0" xfId="3" applyFont="1" applyFill="1" applyProtection="1"/>
    <xf numFmtId="0" fontId="0" fillId="3" borderId="0" xfId="0" applyFill="1" applyAlignment="1">
      <alignment horizontal="left"/>
    </xf>
    <xf numFmtId="164" fontId="0" fillId="3" borderId="0" xfId="1" applyNumberFormat="1" applyFont="1" applyFill="1" applyProtection="1"/>
    <xf numFmtId="9" fontId="0" fillId="3" borderId="0" xfId="3" applyFont="1" applyFill="1" applyProtection="1"/>
    <xf numFmtId="49" fontId="0" fillId="3" borderId="0" xfId="0" applyNumberFormat="1" applyFill="1"/>
    <xf numFmtId="14" fontId="0" fillId="3" borderId="0" xfId="0" applyNumberFormat="1" applyFill="1" applyAlignment="1">
      <alignment horizontal="left"/>
    </xf>
    <xf numFmtId="165" fontId="0" fillId="3" borderId="0" xfId="2" applyNumberFormat="1" applyFont="1" applyFill="1" applyAlignment="1" applyProtection="1">
      <alignment horizontal="left"/>
    </xf>
    <xf numFmtId="1" fontId="0" fillId="3" borderId="0" xfId="0" applyNumberFormat="1" applyFill="1" applyAlignment="1">
      <alignment horizontal="left"/>
    </xf>
    <xf numFmtId="0" fontId="13" fillId="3" borderId="16" xfId="0" applyFont="1" applyFill="1" applyBorder="1" applyAlignment="1">
      <alignment horizontal="right"/>
    </xf>
    <xf numFmtId="0" fontId="0" fillId="3" borderId="16" xfId="0" applyFill="1" applyBorder="1" applyAlignment="1">
      <alignment horizontal="right"/>
    </xf>
    <xf numFmtId="0" fontId="10" fillId="3" borderId="0" xfId="0" applyFont="1" applyFill="1"/>
    <xf numFmtId="9" fontId="0" fillId="3" borderId="0" xfId="3" applyFont="1" applyFill="1" applyBorder="1" applyProtection="1"/>
    <xf numFmtId="0" fontId="16" fillId="3" borderId="0" xfId="0" quotePrefix="1" applyFont="1" applyFill="1" applyAlignment="1">
      <alignment horizontal="right"/>
    </xf>
    <xf numFmtId="0" fontId="0" fillId="3" borderId="0" xfId="0" applyFill="1" applyProtection="1">
      <protection locked="0"/>
    </xf>
    <xf numFmtId="0" fontId="7" fillId="3" borderId="0" xfId="0" applyFont="1" applyFill="1"/>
    <xf numFmtId="0" fontId="16" fillId="3" borderId="0" xfId="0" applyFont="1" applyFill="1" applyAlignment="1">
      <alignment horizontal="right"/>
    </xf>
    <xf numFmtId="165" fontId="0" fillId="3" borderId="0" xfId="2" applyNumberFormat="1" applyFont="1" applyFill="1" applyProtection="1"/>
    <xf numFmtId="0" fontId="19" fillId="3" borderId="0" xfId="0" applyFont="1" applyFill="1"/>
    <xf numFmtId="166" fontId="12" fillId="3" borderId="0" xfId="0" applyNumberFormat="1" applyFont="1" applyFill="1"/>
    <xf numFmtId="0" fontId="0" fillId="3" borderId="0" xfId="0" applyFill="1" applyAlignment="1">
      <alignment horizontal="center"/>
    </xf>
    <xf numFmtId="169" fontId="0" fillId="3" borderId="0" xfId="3" applyNumberFormat="1" applyFont="1" applyFill="1" applyProtection="1"/>
    <xf numFmtId="0" fontId="12" fillId="3" borderId="0" xfId="0" applyFont="1" applyFill="1"/>
    <xf numFmtId="0" fontId="0" fillId="3" borderId="0" xfId="0" quotePrefix="1" applyFill="1"/>
    <xf numFmtId="169" fontId="0" fillId="3" borderId="0" xfId="0" applyNumberFormat="1" applyFill="1"/>
    <xf numFmtId="165" fontId="0" fillId="3" borderId="0" xfId="2" applyNumberFormat="1" applyFont="1" applyFill="1" applyAlignment="1" applyProtection="1">
      <alignment horizontal="right"/>
    </xf>
    <xf numFmtId="49" fontId="4" fillId="3" borderId="8" xfId="3" applyNumberFormat="1" applyFont="1" applyFill="1" applyBorder="1" applyAlignment="1" applyProtection="1">
      <alignment horizontal="center"/>
    </xf>
    <xf numFmtId="49" fontId="4" fillId="3" borderId="24" xfId="3" applyNumberFormat="1" applyFont="1" applyFill="1" applyBorder="1" applyAlignment="1" applyProtection="1">
      <alignment horizontal="center"/>
    </xf>
    <xf numFmtId="49" fontId="4" fillId="3" borderId="25" xfId="3" applyNumberFormat="1" applyFont="1" applyFill="1" applyBorder="1" applyAlignment="1" applyProtection="1">
      <alignment horizontal="center"/>
    </xf>
    <xf numFmtId="165" fontId="0" fillId="3" borderId="26" xfId="2" applyNumberFormat="1" applyFont="1" applyFill="1" applyBorder="1" applyProtection="1"/>
    <xf numFmtId="165" fontId="0" fillId="3" borderId="27" xfId="2" applyNumberFormat="1" applyFont="1" applyFill="1" applyBorder="1" applyProtection="1"/>
    <xf numFmtId="165" fontId="0" fillId="3" borderId="28" xfId="2" applyNumberFormat="1" applyFont="1" applyFill="1" applyBorder="1" applyProtection="1"/>
    <xf numFmtId="0" fontId="0" fillId="3" borderId="0" xfId="0" applyFill="1" applyAlignment="1">
      <alignment horizontal="right"/>
    </xf>
    <xf numFmtId="0" fontId="16" fillId="3" borderId="0" xfId="0" applyFont="1" applyFill="1"/>
    <xf numFmtId="0" fontId="4" fillId="0" borderId="29" xfId="0" applyFont="1" applyBorder="1" applyAlignment="1" applyProtection="1">
      <alignment horizontal="left" vertical="center" wrapText="1"/>
      <protection locked="0"/>
    </xf>
    <xf numFmtId="0" fontId="0" fillId="0" borderId="15" xfId="0" applyBorder="1" applyAlignment="1">
      <alignment horizontal="left" vertical="center" wrapText="1"/>
    </xf>
    <xf numFmtId="0" fontId="4" fillId="0" borderId="21" xfId="0" applyFont="1" applyBorder="1" applyAlignment="1" applyProtection="1">
      <alignment horizontal="left" vertical="center" wrapText="1"/>
      <protection locked="0"/>
    </xf>
    <xf numFmtId="0" fontId="4" fillId="0" borderId="17" xfId="0" applyFont="1" applyBorder="1" applyAlignment="1">
      <alignment horizontal="left" vertical="center" wrapText="1"/>
    </xf>
    <xf numFmtId="0" fontId="0" fillId="3" borderId="12" xfId="0" applyFill="1" applyBorder="1"/>
    <xf numFmtId="0" fontId="16" fillId="3" borderId="0" xfId="0" quotePrefix="1" applyFont="1" applyFill="1" applyAlignment="1">
      <alignment horizontal="left"/>
    </xf>
    <xf numFmtId="0" fontId="8" fillId="2" borderId="10" xfId="0" applyFont="1" applyFill="1" applyBorder="1" applyAlignment="1">
      <alignment horizontal="center" vertical="center"/>
    </xf>
    <xf numFmtId="0" fontId="0" fillId="2" borderId="10" xfId="0" applyFill="1" applyBorder="1" applyAlignment="1">
      <alignment horizontal="center" vertical="center"/>
    </xf>
    <xf numFmtId="0" fontId="0" fillId="2" borderId="30" xfId="0" applyFill="1" applyBorder="1" applyAlignment="1">
      <alignment horizontal="center" vertical="center"/>
    </xf>
    <xf numFmtId="173" fontId="0" fillId="0" borderId="0" xfId="0" applyNumberFormat="1"/>
    <xf numFmtId="0" fontId="17" fillId="2" borderId="10" xfId="0" quotePrefix="1" applyFont="1" applyFill="1" applyBorder="1" applyAlignment="1">
      <alignment horizontal="right" vertical="center"/>
    </xf>
    <xf numFmtId="0" fontId="0" fillId="0" borderId="0" xfId="0" quotePrefix="1" applyAlignment="1">
      <alignment horizontal="right"/>
    </xf>
    <xf numFmtId="0" fontId="0" fillId="3" borderId="23" xfId="2" applyNumberFormat="1" applyFont="1" applyFill="1" applyBorder="1" applyAlignment="1" applyProtection="1">
      <alignment horizontal="center"/>
    </xf>
    <xf numFmtId="2" fontId="0" fillId="3" borderId="34" xfId="0" applyNumberFormat="1" applyFill="1" applyBorder="1" applyAlignment="1">
      <alignment horizontal="center"/>
    </xf>
    <xf numFmtId="168" fontId="0" fillId="0" borderId="0" xfId="0" applyNumberFormat="1"/>
    <xf numFmtId="14" fontId="0" fillId="0" borderId="0" xfId="0" quotePrefix="1" applyNumberFormat="1" applyAlignment="1">
      <alignment horizontal="right"/>
    </xf>
    <xf numFmtId="9" fontId="19" fillId="3" borderId="0" xfId="3" quotePrefix="1" applyFont="1" applyFill="1" applyAlignment="1" applyProtection="1">
      <alignment horizontal="right"/>
    </xf>
    <xf numFmtId="164" fontId="0" fillId="3" borderId="35" xfId="1" applyNumberFormat="1" applyFont="1" applyFill="1" applyBorder="1" applyProtection="1"/>
    <xf numFmtId="0" fontId="0" fillId="3" borderId="0" xfId="0" applyFill="1" applyAlignment="1">
      <alignment horizontal="right" vertical="center"/>
    </xf>
    <xf numFmtId="49" fontId="0" fillId="3" borderId="0" xfId="0" applyNumberFormat="1" applyFill="1" applyAlignment="1">
      <alignment horizontal="left" vertical="center" wrapText="1"/>
    </xf>
    <xf numFmtId="0" fontId="8" fillId="3" borderId="0" xfId="0" applyFont="1" applyFill="1" applyAlignment="1">
      <alignment horizontal="right"/>
    </xf>
    <xf numFmtId="0" fontId="0" fillId="3" borderId="16" xfId="0" applyFill="1" applyBorder="1"/>
    <xf numFmtId="0" fontId="8" fillId="3" borderId="0" xfId="0" quotePrefix="1" applyFont="1" applyFill="1" applyAlignment="1">
      <alignment horizontal="left"/>
    </xf>
    <xf numFmtId="0" fontId="8" fillId="3" borderId="0" xfId="0" applyFont="1" applyFill="1"/>
    <xf numFmtId="14" fontId="0" fillId="3" borderId="16" xfId="0" applyNumberFormat="1" applyFill="1" applyBorder="1" applyAlignment="1">
      <alignment horizontal="left" vertical="center"/>
    </xf>
    <xf numFmtId="14" fontId="0" fillId="3" borderId="0" xfId="0" applyNumberFormat="1" applyFill="1" applyAlignment="1">
      <alignment horizontal="left" vertical="center"/>
    </xf>
    <xf numFmtId="0" fontId="0" fillId="0" borderId="0" xfId="0" quotePrefix="1" applyAlignment="1">
      <alignment horizontal="left"/>
    </xf>
    <xf numFmtId="170" fontId="14" fillId="4" borderId="21" xfId="0" applyNumberFormat="1" applyFont="1" applyFill="1" applyBorder="1"/>
    <xf numFmtId="170" fontId="14" fillId="4" borderId="29" xfId="0" applyNumberFormat="1" applyFont="1" applyFill="1" applyBorder="1" applyAlignment="1">
      <alignment horizontal="left"/>
    </xf>
    <xf numFmtId="174" fontId="0" fillId="0" borderId="0" xfId="0" applyNumberFormat="1"/>
    <xf numFmtId="9" fontId="0" fillId="0" borderId="40" xfId="0" applyNumberFormat="1" applyBorder="1" applyAlignment="1" applyProtection="1">
      <alignment horizontal="center" vertical="center" wrapText="1"/>
      <protection locked="0"/>
    </xf>
    <xf numFmtId="0" fontId="8" fillId="0" borderId="47" xfId="0" applyFont="1" applyBorder="1" applyAlignment="1" applyProtection="1">
      <alignment horizontal="center" vertical="center"/>
      <protection locked="0"/>
    </xf>
    <xf numFmtId="0" fontId="8" fillId="0" borderId="48" xfId="0" applyFont="1" applyBorder="1" applyAlignment="1" applyProtection="1">
      <alignment horizontal="center" vertical="center"/>
      <protection locked="0"/>
    </xf>
    <xf numFmtId="0" fontId="8" fillId="0" borderId="49" xfId="0" applyFont="1" applyBorder="1" applyAlignment="1" applyProtection="1">
      <alignment horizontal="center" vertical="center"/>
      <protection locked="0"/>
    </xf>
    <xf numFmtId="0" fontId="8" fillId="0" borderId="50" xfId="0" applyFont="1" applyBorder="1" applyAlignment="1" applyProtection="1">
      <alignment horizontal="center" vertical="center"/>
      <protection locked="0"/>
    </xf>
    <xf numFmtId="0" fontId="0" fillId="0" borderId="50" xfId="0" applyBorder="1" applyAlignment="1" applyProtection="1">
      <alignment horizontal="left" vertical="center" wrapText="1"/>
      <protection locked="0"/>
    </xf>
    <xf numFmtId="0" fontId="4" fillId="0" borderId="31"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9" fontId="4" fillId="0" borderId="31" xfId="3" applyFont="1" applyFill="1" applyBorder="1" applyAlignment="1" applyProtection="1">
      <alignment horizontal="center" vertical="center" wrapText="1"/>
    </xf>
    <xf numFmtId="0" fontId="7" fillId="0" borderId="0" xfId="0" applyFont="1" applyAlignment="1">
      <alignment wrapText="1"/>
    </xf>
    <xf numFmtId="0" fontId="4" fillId="0" borderId="53" xfId="0" applyFont="1" applyBorder="1" applyAlignment="1" applyProtection="1">
      <alignment horizontal="center" vertical="center" wrapText="1"/>
      <protection locked="0"/>
    </xf>
    <xf numFmtId="0" fontId="4" fillId="0" borderId="54"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9" fontId="4" fillId="0" borderId="53" xfId="3" applyFont="1" applyFill="1" applyBorder="1" applyAlignment="1" applyProtection="1">
      <alignment horizontal="center" vertical="center" wrapText="1"/>
      <protection locked="0"/>
    </xf>
    <xf numFmtId="0" fontId="7" fillId="0" borderId="0" xfId="0" applyFont="1" applyAlignment="1" applyProtection="1">
      <alignment wrapText="1"/>
      <protection locked="0"/>
    </xf>
    <xf numFmtId="0" fontId="4" fillId="0" borderId="32"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57" xfId="0" applyFont="1" applyBorder="1" applyAlignment="1" applyProtection="1">
      <alignment horizontal="center" vertical="center" wrapText="1"/>
      <protection locked="0"/>
    </xf>
    <xf numFmtId="9" fontId="4" fillId="0" borderId="32" xfId="3" applyFont="1" applyFill="1" applyBorder="1" applyAlignment="1" applyProtection="1">
      <alignment horizontal="center" vertical="center" wrapText="1"/>
      <protection locked="0"/>
    </xf>
    <xf numFmtId="0" fontId="7" fillId="0" borderId="0" xfId="0" quotePrefix="1" applyFont="1" applyAlignment="1" applyProtection="1">
      <alignment horizontal="left" wrapText="1"/>
      <protection locked="0"/>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58" xfId="0" applyBorder="1" applyAlignment="1">
      <alignment horizontal="center" vertical="center" wrapText="1"/>
    </xf>
    <xf numFmtId="9" fontId="0" fillId="0" borderId="13" xfId="3" applyFont="1" applyFill="1" applyBorder="1" applyAlignment="1" applyProtection="1">
      <alignment horizontal="center" vertical="center" wrapText="1"/>
    </xf>
    <xf numFmtId="0" fontId="0" fillId="0" borderId="0" xfId="0" applyAlignment="1">
      <alignment wrapText="1"/>
    </xf>
    <xf numFmtId="0" fontId="0" fillId="0" borderId="59" xfId="0" applyBorder="1" applyAlignment="1">
      <alignment wrapText="1"/>
    </xf>
    <xf numFmtId="0" fontId="0" fillId="0" borderId="0" xfId="0" applyAlignment="1">
      <alignment horizontal="right"/>
    </xf>
    <xf numFmtId="41" fontId="0" fillId="0" borderId="0" xfId="1" applyNumberFormat="1" applyFont="1"/>
    <xf numFmtId="0" fontId="4" fillId="0" borderId="32" xfId="3" applyNumberFormat="1" applyFont="1" applyFill="1" applyBorder="1" applyAlignment="1" applyProtection="1">
      <alignment horizontal="center" vertical="center"/>
      <protection locked="0"/>
    </xf>
    <xf numFmtId="0" fontId="0" fillId="0" borderId="21" xfId="3" applyNumberFormat="1" applyFont="1" applyFill="1" applyBorder="1" applyAlignment="1" applyProtection="1">
      <alignment horizontal="center" vertical="center"/>
      <protection locked="0"/>
    </xf>
    <xf numFmtId="0" fontId="0" fillId="0" borderId="60" xfId="3" applyNumberFormat="1" applyFont="1" applyFill="1" applyBorder="1" applyAlignment="1" applyProtection="1">
      <alignment horizontal="center" vertical="center"/>
    </xf>
    <xf numFmtId="0" fontId="4" fillId="0" borderId="31" xfId="0" applyFont="1" applyBorder="1" applyAlignment="1">
      <alignment horizontal="left" vertical="center" wrapText="1"/>
    </xf>
    <xf numFmtId="0" fontId="4" fillId="0" borderId="32" xfId="0" applyFont="1" applyBorder="1" applyAlignment="1" applyProtection="1">
      <alignment horizontal="left" vertical="center" wrapText="1"/>
      <protection locked="0"/>
    </xf>
    <xf numFmtId="0" fontId="0" fillId="0" borderId="13" xfId="0" applyBorder="1" applyAlignment="1">
      <alignment horizontal="left" vertical="center" wrapText="1"/>
    </xf>
    <xf numFmtId="0" fontId="4" fillId="0" borderId="17" xfId="0" applyFont="1" applyBorder="1" applyAlignment="1">
      <alignment horizontal="left" vertical="center" wrapText="1" indent="3"/>
    </xf>
    <xf numFmtId="0" fontId="4" fillId="0" borderId="21" xfId="0" applyFont="1" applyBorder="1" applyAlignment="1" applyProtection="1">
      <alignment horizontal="left" vertical="center" wrapText="1" indent="3"/>
      <protection locked="0"/>
    </xf>
    <xf numFmtId="0" fontId="4" fillId="0" borderId="29" xfId="0" applyFont="1" applyBorder="1" applyAlignment="1" applyProtection="1">
      <alignment horizontal="left" vertical="center" wrapText="1" indent="3"/>
      <protection locked="0"/>
    </xf>
    <xf numFmtId="0" fontId="0" fillId="0" borderId="15" xfId="0" applyBorder="1" applyAlignment="1">
      <alignment horizontal="left" vertical="center" wrapText="1" indent="3"/>
    </xf>
    <xf numFmtId="1" fontId="0" fillId="3" borderId="23" xfId="2" applyNumberFormat="1" applyFont="1" applyFill="1" applyBorder="1" applyAlignment="1" applyProtection="1">
      <alignment horizontal="center"/>
    </xf>
    <xf numFmtId="9" fontId="0" fillId="0" borderId="0" xfId="3" applyFont="1" applyFill="1" applyAlignment="1" applyProtection="1">
      <alignment horizontal="left"/>
      <protection locked="0"/>
    </xf>
    <xf numFmtId="0" fontId="0" fillId="2" borderId="33" xfId="0" applyFill="1" applyBorder="1" applyAlignment="1">
      <alignment horizontal="center" vertical="center"/>
    </xf>
    <xf numFmtId="2" fontId="19" fillId="3" borderId="0" xfId="0" applyNumberFormat="1" applyFont="1" applyFill="1"/>
    <xf numFmtId="0" fontId="6" fillId="6" borderId="61" xfId="0" applyFont="1" applyFill="1" applyBorder="1" applyAlignment="1">
      <alignment horizontal="center"/>
    </xf>
    <xf numFmtId="0" fontId="6" fillId="6" borderId="13" xfId="0" applyFont="1" applyFill="1" applyBorder="1" applyAlignment="1">
      <alignment horizontal="center"/>
    </xf>
    <xf numFmtId="4" fontId="3" fillId="6" borderId="62" xfId="0" applyNumberFormat="1" applyFont="1" applyFill="1" applyBorder="1" applyAlignment="1">
      <alignment horizontal="center"/>
    </xf>
    <xf numFmtId="2" fontId="3" fillId="6" borderId="34" xfId="0" applyNumberFormat="1" applyFont="1" applyFill="1" applyBorder="1" applyAlignment="1">
      <alignment horizontal="center"/>
    </xf>
    <xf numFmtId="4" fontId="24" fillId="4" borderId="64" xfId="0" applyNumberFormat="1" applyFont="1" applyFill="1" applyBorder="1" applyAlignment="1">
      <alignment horizontal="center"/>
    </xf>
    <xf numFmtId="2" fontId="24" fillId="4" borderId="34" xfId="0" applyNumberFormat="1" applyFont="1" applyFill="1" applyBorder="1" applyAlignment="1">
      <alignment horizontal="center"/>
    </xf>
    <xf numFmtId="0" fontId="25" fillId="4" borderId="61" xfId="0" applyFont="1" applyFill="1" applyBorder="1" applyAlignment="1">
      <alignment horizontal="center"/>
    </xf>
    <xf numFmtId="0" fontId="25" fillId="4" borderId="13" xfId="0" applyFont="1" applyFill="1" applyBorder="1" applyAlignment="1">
      <alignment horizontal="center"/>
    </xf>
    <xf numFmtId="2" fontId="0" fillId="5" borderId="34" xfId="0" applyNumberFormat="1" applyFill="1" applyBorder="1" applyAlignment="1" applyProtection="1">
      <alignment horizontal="center"/>
      <protection locked="0"/>
    </xf>
    <xf numFmtId="4" fontId="8" fillId="0" borderId="50" xfId="0" applyNumberFormat="1" applyFont="1" applyBorder="1" applyAlignment="1" applyProtection="1">
      <alignment horizontal="center" vertical="center"/>
      <protection locked="0"/>
    </xf>
    <xf numFmtId="4" fontId="8" fillId="0" borderId="49" xfId="0" applyNumberFormat="1" applyFont="1" applyBorder="1" applyAlignment="1" applyProtection="1">
      <alignment horizontal="center" vertical="center"/>
      <protection locked="0"/>
    </xf>
    <xf numFmtId="2" fontId="0" fillId="3" borderId="0" xfId="0" applyNumberFormat="1" applyFill="1"/>
    <xf numFmtId="0" fontId="0" fillId="0" borderId="47" xfId="0" applyBorder="1" applyAlignment="1" applyProtection="1">
      <alignment horizontal="center" vertical="center"/>
      <protection locked="0"/>
    </xf>
    <xf numFmtId="0" fontId="0" fillId="0" borderId="40" xfId="0" applyBorder="1" applyAlignment="1" applyProtection="1">
      <alignment horizontal="center" vertical="center" wrapText="1"/>
      <protection locked="0"/>
    </xf>
    <xf numFmtId="0" fontId="0" fillId="0" borderId="0" xfId="0" applyAlignment="1">
      <alignment horizontal="center" vertical="center"/>
    </xf>
    <xf numFmtId="0" fontId="0" fillId="0" borderId="0" xfId="0" applyAlignment="1">
      <alignment horizontal="center"/>
    </xf>
    <xf numFmtId="0" fontId="34" fillId="0" borderId="1" xfId="0" applyFont="1" applyBorder="1" applyAlignment="1">
      <alignment horizontal="center"/>
    </xf>
    <xf numFmtId="0" fontId="35" fillId="0" borderId="1" xfId="0" applyFont="1" applyBorder="1" applyAlignment="1">
      <alignment horizontal="center"/>
    </xf>
    <xf numFmtId="0" fontId="36" fillId="0" borderId="1" xfId="0" applyFont="1" applyBorder="1" applyAlignment="1">
      <alignment horizontal="center"/>
    </xf>
    <xf numFmtId="0" fontId="32" fillId="0" borderId="1" xfId="0" applyFont="1" applyBorder="1" applyAlignment="1">
      <alignment horizontal="center"/>
    </xf>
    <xf numFmtId="0" fontId="34" fillId="0" borderId="33" xfId="0" applyFont="1" applyBorder="1" applyAlignment="1">
      <alignment horizontal="center"/>
    </xf>
    <xf numFmtId="0" fontId="32" fillId="7" borderId="1" xfId="0" applyFont="1" applyFill="1" applyBorder="1" applyAlignment="1">
      <alignment horizontal="center"/>
    </xf>
    <xf numFmtId="0" fontId="36" fillId="0" borderId="30" xfId="0" applyFont="1" applyBorder="1" applyAlignment="1">
      <alignment horizontal="center"/>
    </xf>
    <xf numFmtId="3" fontId="37" fillId="0" borderId="71" xfId="0" applyNumberFormat="1" applyFont="1" applyBorder="1" applyAlignment="1">
      <alignment vertical="center"/>
    </xf>
    <xf numFmtId="3" fontId="37" fillId="7" borderId="16" xfId="0" applyNumberFormat="1" applyFont="1" applyFill="1" applyBorder="1" applyAlignment="1">
      <alignment vertical="center"/>
    </xf>
    <xf numFmtId="3" fontId="37" fillId="0" borderId="16" xfId="0" applyNumberFormat="1" applyFont="1" applyBorder="1" applyAlignment="1">
      <alignment vertical="center"/>
    </xf>
    <xf numFmtId="3" fontId="37" fillId="0" borderId="61" xfId="0" applyNumberFormat="1" applyFont="1" applyBorder="1" applyAlignment="1">
      <alignment vertical="center"/>
    </xf>
    <xf numFmtId="0" fontId="34" fillId="0" borderId="0" xfId="0" applyFont="1"/>
    <xf numFmtId="172" fontId="34" fillId="0" borderId="23" xfId="0" applyNumberFormat="1" applyFont="1" applyBorder="1" applyAlignment="1">
      <alignment vertical="center"/>
    </xf>
    <xf numFmtId="172" fontId="37" fillId="7" borderId="0" xfId="0" applyNumberFormat="1" applyFont="1" applyFill="1" applyAlignment="1">
      <alignment vertical="center"/>
    </xf>
    <xf numFmtId="172" fontId="37" fillId="0" borderId="0" xfId="0" applyNumberFormat="1" applyFont="1" applyAlignment="1">
      <alignment vertical="center"/>
    </xf>
    <xf numFmtId="172" fontId="37" fillId="0" borderId="34" xfId="0" applyNumberFormat="1" applyFont="1" applyBorder="1" applyAlignment="1">
      <alignment vertical="center"/>
    </xf>
    <xf numFmtId="0" fontId="38" fillId="0" borderId="0" xfId="0" applyFont="1"/>
    <xf numFmtId="172" fontId="34" fillId="0" borderId="0" xfId="0" applyNumberFormat="1" applyFont="1" applyAlignment="1">
      <alignment vertical="center"/>
    </xf>
    <xf numFmtId="0" fontId="32" fillId="0" borderId="0" xfId="0" applyFont="1"/>
    <xf numFmtId="0" fontId="38" fillId="0" borderId="0" xfId="0" applyFont="1" applyAlignment="1">
      <alignment vertical="center"/>
    </xf>
    <xf numFmtId="172" fontId="38" fillId="0" borderId="23" xfId="0" applyNumberFormat="1" applyFont="1" applyBorder="1" applyAlignment="1">
      <alignment vertical="center"/>
    </xf>
    <xf numFmtId="172" fontId="38" fillId="7" borderId="0" xfId="0" applyNumberFormat="1" applyFont="1" applyFill="1" applyAlignment="1">
      <alignment vertical="center"/>
    </xf>
    <xf numFmtId="172" fontId="38" fillId="8" borderId="14" xfId="0" applyNumberFormat="1" applyFont="1" applyFill="1" applyBorder="1" applyAlignment="1" applyProtection="1">
      <alignment vertical="center"/>
      <protection locked="0"/>
    </xf>
    <xf numFmtId="172" fontId="38" fillId="8" borderId="15" xfId="0" applyNumberFormat="1" applyFont="1" applyFill="1" applyBorder="1" applyAlignment="1" applyProtection="1">
      <alignment vertical="center"/>
      <protection locked="0"/>
    </xf>
    <xf numFmtId="172" fontId="37" fillId="0" borderId="23" xfId="0" applyNumberFormat="1" applyFont="1" applyBorder="1" applyAlignment="1">
      <alignment vertical="center"/>
    </xf>
    <xf numFmtId="172" fontId="38" fillId="0" borderId="16" xfId="0" applyNumberFormat="1" applyFont="1" applyBorder="1" applyAlignment="1">
      <alignment vertical="center"/>
    </xf>
    <xf numFmtId="172" fontId="34" fillId="0" borderId="0" xfId="0" applyNumberFormat="1" applyFont="1"/>
    <xf numFmtId="172" fontId="38" fillId="0" borderId="12" xfId="0" applyNumberFormat="1" applyFont="1" applyBorder="1" applyAlignment="1">
      <alignment vertical="center"/>
    </xf>
    <xf numFmtId="172" fontId="38" fillId="8" borderId="72" xfId="0" applyNumberFormat="1" applyFont="1" applyFill="1" applyBorder="1" applyAlignment="1" applyProtection="1">
      <alignment vertical="center"/>
      <protection locked="0"/>
    </xf>
    <xf numFmtId="0" fontId="38" fillId="0" borderId="16" xfId="0" applyFont="1" applyBorder="1"/>
    <xf numFmtId="0" fontId="38" fillId="0" borderId="0" xfId="0" applyFont="1" applyAlignment="1">
      <alignment vertical="center" wrapText="1"/>
    </xf>
    <xf numFmtId="172" fontId="38" fillId="0" borderId="34" xfId="0" applyNumberFormat="1" applyFont="1" applyBorder="1" applyAlignment="1">
      <alignment vertical="center"/>
    </xf>
    <xf numFmtId="0" fontId="37" fillId="0" borderId="0" xfId="0" applyFont="1" applyAlignment="1">
      <alignment vertical="center"/>
    </xf>
    <xf numFmtId="0" fontId="38" fillId="9" borderId="0" xfId="0" applyFont="1" applyFill="1" applyAlignment="1">
      <alignment vertical="center"/>
    </xf>
    <xf numFmtId="172" fontId="39" fillId="0" borderId="0" xfId="0" applyNumberFormat="1" applyFont="1" applyAlignment="1">
      <alignment vertical="center"/>
    </xf>
    <xf numFmtId="172" fontId="38" fillId="8" borderId="10" xfId="0" applyNumberFormat="1" applyFont="1" applyFill="1" applyBorder="1" applyAlignment="1" applyProtection="1">
      <alignment vertical="center"/>
      <protection locked="0"/>
    </xf>
    <xf numFmtId="172" fontId="37" fillId="0" borderId="34" xfId="0" applyNumberFormat="1" applyFont="1" applyBorder="1" applyAlignment="1" applyProtection="1">
      <alignment vertical="center"/>
      <protection locked="0"/>
    </xf>
    <xf numFmtId="0" fontId="0" fillId="0" borderId="12" xfId="0" applyBorder="1"/>
    <xf numFmtId="172" fontId="37" fillId="0" borderId="11" xfId="0" applyNumberFormat="1" applyFont="1" applyBorder="1" applyAlignment="1">
      <alignment vertical="center"/>
    </xf>
    <xf numFmtId="172" fontId="37" fillId="7" borderId="12" xfId="0" applyNumberFormat="1" applyFont="1" applyFill="1" applyBorder="1" applyAlignment="1">
      <alignment vertical="center"/>
    </xf>
    <xf numFmtId="172" fontId="39" fillId="0" borderId="12" xfId="0" applyNumberFormat="1" applyFont="1" applyBorder="1" applyAlignment="1">
      <alignment vertical="center"/>
    </xf>
    <xf numFmtId="172" fontId="37" fillId="0" borderId="13" xfId="0" applyNumberFormat="1" applyFont="1" applyBorder="1" applyAlignment="1">
      <alignment vertical="center"/>
    </xf>
    <xf numFmtId="0" fontId="33" fillId="0" borderId="1" xfId="0" applyFont="1" applyBorder="1"/>
    <xf numFmtId="0" fontId="32" fillId="0" borderId="1" xfId="0" applyFont="1" applyBorder="1"/>
    <xf numFmtId="0" fontId="0" fillId="0" borderId="30" xfId="0" applyBorder="1"/>
    <xf numFmtId="0" fontId="0" fillId="0" borderId="1" xfId="0" applyBorder="1"/>
    <xf numFmtId="172" fontId="34" fillId="0" borderId="1" xfId="0" applyNumberFormat="1" applyFont="1" applyBorder="1"/>
    <xf numFmtId="172" fontId="34" fillId="0" borderId="30" xfId="0" applyNumberFormat="1" applyFont="1" applyBorder="1"/>
    <xf numFmtId="3" fontId="37" fillId="0" borderId="0" xfId="0" applyNumberFormat="1" applyFont="1" applyAlignment="1">
      <alignment vertical="center"/>
    </xf>
    <xf numFmtId="0" fontId="35" fillId="0" borderId="0" xfId="0" applyFont="1" applyAlignment="1">
      <alignment wrapText="1"/>
    </xf>
    <xf numFmtId="0" fontId="38" fillId="9" borderId="71" xfId="0" applyFont="1" applyFill="1" applyBorder="1"/>
    <xf numFmtId="0" fontId="0" fillId="0" borderId="61" xfId="0" applyBorder="1"/>
    <xf numFmtId="0" fontId="38" fillId="9" borderId="23" xfId="0" applyFont="1" applyFill="1" applyBorder="1"/>
    <xf numFmtId="0" fontId="0" fillId="0" borderId="34" xfId="0" applyBorder="1"/>
    <xf numFmtId="0" fontId="38" fillId="0" borderId="23" xfId="0" applyFont="1" applyBorder="1"/>
    <xf numFmtId="0" fontId="38" fillId="10" borderId="33" xfId="0" applyFont="1" applyFill="1" applyBorder="1"/>
    <xf numFmtId="0" fontId="0" fillId="0" borderId="10" xfId="0" applyBorder="1"/>
    <xf numFmtId="0" fontId="40" fillId="0" borderId="0" xfId="0" applyFont="1"/>
    <xf numFmtId="0" fontId="34" fillId="0" borderId="33" xfId="0" applyFont="1" applyBorder="1"/>
    <xf numFmtId="0" fontId="34" fillId="0" borderId="30" xfId="0" applyFont="1" applyBorder="1" applyAlignment="1">
      <alignment horizontal="center"/>
    </xf>
    <xf numFmtId="0" fontId="34" fillId="0" borderId="23" xfId="0" applyFont="1" applyBorder="1"/>
    <xf numFmtId="172" fontId="34" fillId="0" borderId="23" xfId="0" applyNumberFormat="1" applyFont="1" applyBorder="1"/>
    <xf numFmtId="172" fontId="34" fillId="0" borderId="34" xfId="0" applyNumberFormat="1" applyFont="1" applyBorder="1"/>
    <xf numFmtId="172" fontId="34" fillId="8" borderId="23" xfId="0" applyNumberFormat="1" applyFont="1" applyFill="1" applyBorder="1" applyProtection="1">
      <protection locked="0"/>
    </xf>
    <xf numFmtId="172" fontId="34" fillId="8" borderId="34" xfId="0" applyNumberFormat="1" applyFont="1" applyFill="1" applyBorder="1" applyProtection="1">
      <protection locked="0"/>
    </xf>
    <xf numFmtId="172" fontId="34" fillId="0" borderId="84" xfId="0" applyNumberFormat="1" applyFont="1" applyBorder="1"/>
    <xf numFmtId="172" fontId="34" fillId="0" borderId="85" xfId="0" applyNumberFormat="1" applyFont="1" applyBorder="1"/>
    <xf numFmtId="172" fontId="39" fillId="0" borderId="34" xfId="0" applyNumberFormat="1" applyFont="1" applyBorder="1"/>
    <xf numFmtId="0" fontId="34" fillId="0" borderId="11" xfId="0" applyFont="1" applyBorder="1"/>
    <xf numFmtId="172" fontId="34" fillId="0" borderId="86" xfId="0" applyNumberFormat="1" applyFont="1" applyBorder="1"/>
    <xf numFmtId="172" fontId="34" fillId="0" borderId="87" xfId="0" applyNumberFormat="1" applyFont="1" applyBorder="1"/>
    <xf numFmtId="164" fontId="4" fillId="0" borderId="6" xfId="1" quotePrefix="1" applyNumberFormat="1" applyFont="1" applyBorder="1" applyProtection="1"/>
    <xf numFmtId="164" fontId="4" fillId="0" borderId="6" xfId="1" quotePrefix="1" applyNumberFormat="1" applyFont="1" applyFill="1" applyBorder="1" applyProtection="1"/>
    <xf numFmtId="165" fontId="0" fillId="11" borderId="24" xfId="2" applyNumberFormat="1" applyFont="1" applyFill="1" applyBorder="1" applyAlignment="1" applyProtection="1">
      <alignment horizontal="left"/>
      <protection locked="0"/>
    </xf>
    <xf numFmtId="0" fontId="8" fillId="2" borderId="14" xfId="0" quotePrefix="1" applyFont="1" applyFill="1" applyBorder="1" applyAlignment="1">
      <alignment horizontal="right" vertical="center"/>
    </xf>
    <xf numFmtId="0" fontId="8" fillId="2" borderId="21" xfId="0" quotePrefix="1" applyFont="1" applyFill="1" applyBorder="1" applyAlignment="1">
      <alignment horizontal="right" vertical="center"/>
    </xf>
    <xf numFmtId="1" fontId="13" fillId="11" borderId="24" xfId="0" quotePrefix="1" applyNumberFormat="1" applyFont="1" applyFill="1" applyBorder="1" applyAlignment="1" applyProtection="1">
      <alignment horizontal="left"/>
      <protection locked="0"/>
    </xf>
    <xf numFmtId="2" fontId="8" fillId="3" borderId="30" xfId="0" applyNumberFormat="1" applyFont="1" applyFill="1" applyBorder="1" applyAlignment="1">
      <alignment horizontal="center"/>
    </xf>
    <xf numFmtId="14" fontId="0" fillId="0" borderId="24" xfId="3" applyNumberFormat="1" applyFont="1" applyFill="1" applyBorder="1" applyAlignment="1" applyProtection="1">
      <alignment horizontal="left"/>
    </xf>
    <xf numFmtId="0" fontId="0" fillId="5" borderId="24" xfId="0" applyFill="1" applyBorder="1" applyProtection="1">
      <protection locked="0"/>
    </xf>
    <xf numFmtId="180" fontId="0" fillId="4" borderId="13" xfId="0" applyNumberFormat="1" applyFill="1" applyBorder="1" applyAlignment="1" applyProtection="1">
      <alignment horizontal="left" vertical="center"/>
      <protection locked="0"/>
    </xf>
    <xf numFmtId="0" fontId="13" fillId="0" borderId="88" xfId="0" applyFont="1" applyBorder="1" applyAlignment="1">
      <alignment horizontal="center" vertical="center"/>
    </xf>
    <xf numFmtId="0" fontId="13" fillId="0" borderId="92" xfId="0" applyFont="1" applyBorder="1" applyAlignment="1">
      <alignment horizontal="center" vertical="center" wrapText="1"/>
    </xf>
    <xf numFmtId="0" fontId="13" fillId="0" borderId="89" xfId="0" applyFont="1" applyBorder="1" applyAlignment="1">
      <alignment horizontal="center" vertical="center" wrapText="1"/>
    </xf>
    <xf numFmtId="172" fontId="0" fillId="0" borderId="0" xfId="0" applyNumberFormat="1"/>
    <xf numFmtId="172" fontId="0" fillId="0" borderId="6" xfId="0" applyNumberFormat="1" applyBorder="1" applyAlignment="1">
      <alignment vertical="center"/>
    </xf>
    <xf numFmtId="172" fontId="0" fillId="0" borderId="34" xfId="0" applyNumberFormat="1" applyBorder="1" applyAlignment="1">
      <alignment vertical="center"/>
    </xf>
    <xf numFmtId="172" fontId="0" fillId="0" borderId="94" xfId="0" applyNumberFormat="1" applyBorder="1"/>
    <xf numFmtId="172" fontId="0" fillId="0" borderId="7" xfId="0" applyNumberFormat="1" applyBorder="1" applyAlignment="1">
      <alignment vertical="center"/>
    </xf>
    <xf numFmtId="172" fontId="0" fillId="0" borderId="90" xfId="0" applyNumberFormat="1" applyBorder="1" applyAlignment="1">
      <alignment vertical="center"/>
    </xf>
    <xf numFmtId="172" fontId="0" fillId="12" borderId="7" xfId="0" applyNumberFormat="1" applyFill="1" applyBorder="1" applyAlignment="1">
      <alignment vertical="center"/>
    </xf>
    <xf numFmtId="172" fontId="0" fillId="12" borderId="90" xfId="0" applyNumberFormat="1" applyFill="1" applyBorder="1" applyAlignment="1">
      <alignment vertical="center"/>
    </xf>
    <xf numFmtId="172" fontId="0" fillId="0" borderId="24" xfId="0" applyNumberFormat="1" applyBorder="1" applyAlignment="1">
      <alignment vertical="center"/>
    </xf>
    <xf numFmtId="172" fontId="0" fillId="0" borderId="91" xfId="0" applyNumberFormat="1" applyBorder="1" applyAlignment="1">
      <alignment vertical="center"/>
    </xf>
    <xf numFmtId="1" fontId="0" fillId="12" borderId="38" xfId="0" applyNumberFormat="1" applyFill="1" applyBorder="1" applyAlignment="1">
      <alignment vertical="center"/>
    </xf>
    <xf numFmtId="172" fontId="0" fillId="12" borderId="24" xfId="0" applyNumberFormat="1" applyFill="1" applyBorder="1" applyAlignment="1">
      <alignment vertical="center"/>
    </xf>
    <xf numFmtId="172" fontId="0" fillId="12" borderId="91" xfId="0" applyNumberFormat="1" applyFill="1" applyBorder="1" applyAlignment="1">
      <alignment vertical="center"/>
    </xf>
    <xf numFmtId="1" fontId="0" fillId="0" borderId="0" xfId="0" applyNumberFormat="1" applyAlignment="1">
      <alignment vertical="center"/>
    </xf>
    <xf numFmtId="1" fontId="0" fillId="12" borderId="93" xfId="0" applyNumberFormat="1" applyFill="1" applyBorder="1" applyAlignment="1">
      <alignment vertical="center"/>
    </xf>
    <xf numFmtId="165" fontId="0" fillId="0" borderId="0" xfId="5" applyNumberFormat="1" applyFont="1" applyAlignment="1">
      <alignment horizontal="left" vertical="top"/>
    </xf>
    <xf numFmtId="9" fontId="0" fillId="0" borderId="0" xfId="6" applyFont="1"/>
    <xf numFmtId="165" fontId="0" fillId="0" borderId="0" xfId="5" applyNumberFormat="1" applyFont="1"/>
    <xf numFmtId="183" fontId="0" fillId="0" borderId="0" xfId="0" applyNumberFormat="1"/>
    <xf numFmtId="0" fontId="43" fillId="0" borderId="99" xfId="4" applyFont="1" applyBorder="1" applyAlignment="1">
      <alignment horizontal="left" vertical="center"/>
    </xf>
    <xf numFmtId="9" fontId="0" fillId="0" borderId="0" xfId="6" applyFont="1" applyProtection="1"/>
    <xf numFmtId="165" fontId="0" fillId="0" borderId="0" xfId="5" applyNumberFormat="1" applyFont="1" applyProtection="1"/>
    <xf numFmtId="0" fontId="0" fillId="13" borderId="100" xfId="0" applyFill="1" applyBorder="1" applyAlignment="1">
      <alignment vertical="center" wrapText="1"/>
    </xf>
    <xf numFmtId="0" fontId="0" fillId="0" borderId="0" xfId="0" applyAlignment="1">
      <alignment vertical="center"/>
    </xf>
    <xf numFmtId="0" fontId="0" fillId="0" borderId="24" xfId="0" applyBorder="1" applyProtection="1">
      <protection locked="0"/>
    </xf>
    <xf numFmtId="0" fontId="0" fillId="0" borderId="24" xfId="0" applyBorder="1" applyAlignment="1" applyProtection="1">
      <alignment wrapText="1"/>
      <protection locked="0"/>
    </xf>
    <xf numFmtId="0" fontId="0" fillId="0" borderId="5" xfId="0" applyBorder="1" applyAlignment="1" applyProtection="1">
      <alignment wrapText="1"/>
      <protection locked="0"/>
    </xf>
    <xf numFmtId="0" fontId="0" fillId="0" borderId="7" xfId="0" applyBorder="1"/>
    <xf numFmtId="0" fontId="0" fillId="0" borderId="7" xfId="0" applyBorder="1" applyAlignment="1">
      <alignment wrapText="1"/>
    </xf>
    <xf numFmtId="0" fontId="4" fillId="0" borderId="0" xfId="0" quotePrefix="1" applyFont="1" applyAlignment="1">
      <alignment horizontal="left"/>
    </xf>
    <xf numFmtId="0" fontId="4" fillId="0" borderId="0" xfId="0" applyFont="1"/>
    <xf numFmtId="0" fontId="47" fillId="0" borderId="0" xfId="0" applyFont="1"/>
    <xf numFmtId="0" fontId="50" fillId="0" borderId="0" xfId="0" applyFont="1"/>
    <xf numFmtId="165" fontId="49" fillId="0" borderId="108" xfId="12" applyNumberFormat="1" applyFont="1" applyBorder="1" applyAlignment="1"/>
    <xf numFmtId="165" fontId="46" fillId="0" borderId="108" xfId="0" applyNumberFormat="1" applyFont="1" applyBorder="1"/>
    <xf numFmtId="0" fontId="46" fillId="0" borderId="108" xfId="0" applyFont="1" applyBorder="1"/>
    <xf numFmtId="0" fontId="47" fillId="0" borderId="108" xfId="0" applyFont="1" applyBorder="1"/>
    <xf numFmtId="0" fontId="46" fillId="0" borderId="109" xfId="0" applyFont="1" applyBorder="1"/>
    <xf numFmtId="0" fontId="0" fillId="0" borderId="110" xfId="0" applyBorder="1"/>
    <xf numFmtId="165" fontId="46" fillId="0" borderId="109" xfId="0" applyNumberFormat="1" applyFont="1" applyBorder="1"/>
    <xf numFmtId="0" fontId="6" fillId="0" borderId="0" xfId="0" applyFont="1" applyAlignment="1">
      <alignment horizontal="center" vertical="top" wrapText="1"/>
    </xf>
    <xf numFmtId="165" fontId="6" fillId="0" borderId="0" xfId="12" applyNumberFormat="1" applyFont="1" applyFill="1" applyBorder="1" applyAlignment="1"/>
    <xf numFmtId="165" fontId="0" fillId="0" borderId="0" xfId="12" applyNumberFormat="1" applyFont="1" applyFill="1" applyBorder="1" applyAlignment="1"/>
    <xf numFmtId="165" fontId="3" fillId="0" borderId="25" xfId="12" applyNumberFormat="1" applyFont="1" applyBorder="1" applyAlignment="1"/>
    <xf numFmtId="165" fontId="3" fillId="0" borderId="91" xfId="12" applyNumberFormat="1" applyFont="1" applyBorder="1" applyAlignment="1"/>
    <xf numFmtId="165" fontId="6" fillId="0" borderId="0" xfId="0" applyNumberFormat="1" applyFont="1" applyAlignment="1">
      <alignment horizontal="center" vertical="top" wrapText="1"/>
    </xf>
    <xf numFmtId="170" fontId="0" fillId="0" borderId="0" xfId="0" applyNumberFormat="1"/>
    <xf numFmtId="0" fontId="6" fillId="12" borderId="96" xfId="0" applyFont="1" applyFill="1" applyBorder="1" applyAlignment="1">
      <alignment vertical="center" wrapText="1" shrinkToFit="1"/>
    </xf>
    <xf numFmtId="0" fontId="3" fillId="0" borderId="97" xfId="0" applyFont="1" applyBorder="1" applyAlignment="1">
      <alignment wrapText="1" shrinkToFit="1"/>
    </xf>
    <xf numFmtId="0" fontId="0" fillId="0" borderId="0" xfId="0" applyAlignment="1">
      <alignment wrapText="1" shrinkToFit="1"/>
    </xf>
    <xf numFmtId="0" fontId="13" fillId="0" borderId="95" xfId="0" applyFont="1" applyBorder="1" applyAlignment="1">
      <alignment horizontal="center" vertical="center" wrapText="1" shrinkToFit="1"/>
    </xf>
    <xf numFmtId="0" fontId="45" fillId="0" borderId="108" xfId="0" applyFont="1" applyBorder="1" applyAlignment="1">
      <alignment wrapText="1" shrinkToFit="1"/>
    </xf>
    <xf numFmtId="0" fontId="48" fillId="0" borderId="108" xfId="0" applyFont="1" applyBorder="1" applyAlignment="1">
      <alignment wrapText="1" shrinkToFit="1"/>
    </xf>
    <xf numFmtId="0" fontId="13" fillId="2" borderId="31" xfId="0" applyFont="1" applyFill="1" applyBorder="1" applyAlignment="1">
      <alignment horizontal="right" wrapText="1" shrinkToFit="1"/>
    </xf>
    <xf numFmtId="0" fontId="13" fillId="2" borderId="32" xfId="0" applyFont="1" applyFill="1" applyBorder="1" applyAlignment="1">
      <alignment horizontal="right" wrapText="1" shrinkToFit="1"/>
    </xf>
    <xf numFmtId="0" fontId="13" fillId="2" borderId="74" xfId="0" applyFont="1" applyFill="1" applyBorder="1" applyAlignment="1">
      <alignment horizontal="right" wrapText="1" shrinkToFit="1"/>
    </xf>
    <xf numFmtId="0" fontId="3" fillId="0" borderId="111" xfId="0" applyFont="1" applyBorder="1" applyAlignment="1">
      <alignment wrapText="1" shrinkToFit="1"/>
    </xf>
    <xf numFmtId="165" fontId="3" fillId="0" borderId="90" xfId="12" applyNumberFormat="1" applyFont="1" applyBorder="1" applyAlignment="1"/>
    <xf numFmtId="165" fontId="3" fillId="0" borderId="94" xfId="12" applyNumberFormat="1" applyFont="1" applyBorder="1" applyAlignment="1"/>
    <xf numFmtId="165" fontId="3" fillId="0" borderId="105" xfId="12" applyNumberFormat="1" applyFont="1" applyBorder="1" applyAlignment="1"/>
    <xf numFmtId="165" fontId="3" fillId="0" borderId="8" xfId="12" applyNumberFormat="1" applyFont="1" applyBorder="1" applyAlignment="1"/>
    <xf numFmtId="0" fontId="3" fillId="0" borderId="98" xfId="0" applyFont="1" applyBorder="1" applyAlignment="1">
      <alignment wrapText="1" shrinkToFit="1"/>
    </xf>
    <xf numFmtId="165" fontId="3" fillId="0" borderId="87" xfId="12" applyNumberFormat="1" applyFont="1" applyBorder="1" applyAlignment="1"/>
    <xf numFmtId="165" fontId="3" fillId="0" borderId="26" xfId="12" applyNumberFormat="1" applyFont="1" applyBorder="1" applyAlignment="1"/>
    <xf numFmtId="165" fontId="3" fillId="0" borderId="28" xfId="12" applyNumberFormat="1" applyFont="1" applyBorder="1" applyAlignment="1"/>
    <xf numFmtId="165" fontId="0" fillId="0" borderId="0" xfId="0" applyNumberFormat="1"/>
    <xf numFmtId="0" fontId="3" fillId="0" borderId="0" xfId="0" applyFont="1"/>
    <xf numFmtId="14" fontId="3" fillId="0" borderId="0" xfId="0" applyNumberFormat="1" applyFont="1"/>
    <xf numFmtId="0" fontId="3" fillId="0" borderId="32" xfId="0" applyFont="1" applyBorder="1" applyAlignment="1" applyProtection="1">
      <alignment horizontal="left" vertical="center" wrapText="1"/>
      <protection locked="0"/>
    </xf>
    <xf numFmtId="0" fontId="3" fillId="0" borderId="24" xfId="0" applyFont="1" applyBorder="1" applyProtection="1">
      <protection locked="0"/>
    </xf>
    <xf numFmtId="0" fontId="3" fillId="0" borderId="29"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3" fillId="0" borderId="0" xfId="0" quotePrefix="1" applyFont="1" applyAlignment="1">
      <alignment horizontal="left"/>
    </xf>
    <xf numFmtId="0" fontId="6" fillId="0" borderId="0" xfId="0" applyFont="1"/>
    <xf numFmtId="0" fontId="52" fillId="0" borderId="0" xfId="0" applyFont="1"/>
    <xf numFmtId="0" fontId="6" fillId="0" borderId="0" xfId="0" quotePrefix="1" applyFont="1"/>
    <xf numFmtId="0" fontId="0" fillId="0" borderId="0" xfId="0" quotePrefix="1"/>
    <xf numFmtId="0" fontId="13" fillId="0" borderId="0" xfId="0" applyFont="1"/>
    <xf numFmtId="0" fontId="53" fillId="0" borderId="0" xfId="0" quotePrefix="1" applyFont="1" applyAlignment="1">
      <alignment horizontal="left"/>
    </xf>
    <xf numFmtId="0" fontId="54" fillId="0" borderId="0" xfId="0" applyFont="1"/>
    <xf numFmtId="0" fontId="3" fillId="0" borderId="57" xfId="14" applyBorder="1" applyAlignment="1" applyProtection="1">
      <alignment horizontal="center" vertical="center"/>
      <protection locked="0"/>
    </xf>
    <xf numFmtId="0" fontId="3" fillId="0" borderId="0" xfId="14" applyAlignment="1" applyProtection="1">
      <alignment horizontal="center" vertical="center"/>
      <protection locked="0"/>
    </xf>
    <xf numFmtId="9" fontId="3" fillId="0" borderId="0" xfId="3" applyFont="1" applyFill="1" applyBorder="1" applyAlignment="1" applyProtection="1">
      <alignment horizontal="center" vertical="center"/>
      <protection locked="0"/>
    </xf>
    <xf numFmtId="0" fontId="3" fillId="0" borderId="0" xfId="14" applyAlignment="1" applyProtection="1">
      <alignment vertical="center" wrapText="1"/>
      <protection locked="0"/>
    </xf>
    <xf numFmtId="0" fontId="6" fillId="0" borderId="0" xfId="14" applyFont="1" applyAlignment="1" applyProtection="1">
      <alignment horizontal="center" vertical="center"/>
      <protection locked="0"/>
    </xf>
    <xf numFmtId="9" fontId="6" fillId="0" borderId="0" xfId="3" applyFont="1" applyFill="1" applyBorder="1" applyAlignment="1" applyProtection="1">
      <alignment horizontal="center" vertical="center"/>
      <protection locked="0"/>
    </xf>
    <xf numFmtId="0" fontId="6" fillId="0" borderId="0" xfId="14" applyFont="1" applyAlignment="1" applyProtection="1">
      <alignment vertical="center" wrapText="1"/>
      <protection locked="0"/>
    </xf>
    <xf numFmtId="9" fontId="3" fillId="0" borderId="0" xfId="3" applyFill="1" applyBorder="1" applyAlignment="1" applyProtection="1">
      <alignment horizontal="center" vertical="center"/>
      <protection locked="0"/>
    </xf>
    <xf numFmtId="1" fontId="3" fillId="0" borderId="0" xfId="14" applyNumberFormat="1" applyAlignment="1" applyProtection="1">
      <alignment horizontal="center" vertical="center"/>
      <protection locked="0"/>
    </xf>
    <xf numFmtId="9" fontId="3" fillId="0" borderId="0" xfId="14" applyNumberFormat="1" applyAlignment="1" applyProtection="1">
      <alignment horizontal="center" vertical="center"/>
      <protection locked="0"/>
    </xf>
    <xf numFmtId="164" fontId="3" fillId="0" borderId="0" xfId="14" applyNumberFormat="1" applyAlignment="1" applyProtection="1">
      <alignment horizontal="center" vertical="center"/>
      <protection locked="0"/>
    </xf>
    <xf numFmtId="0" fontId="3" fillId="0" borderId="0" xfId="14" applyAlignment="1" applyProtection="1">
      <alignment vertical="center"/>
      <protection locked="0"/>
    </xf>
    <xf numFmtId="9" fontId="3" fillId="0" borderId="0" xfId="3" applyFont="1" applyFill="1" applyBorder="1" applyAlignment="1" applyProtection="1">
      <alignment vertical="center"/>
      <protection locked="0"/>
    </xf>
    <xf numFmtId="166" fontId="3" fillId="0" borderId="0" xfId="14" applyNumberFormat="1" applyAlignment="1" applyProtection="1">
      <alignment horizontal="center" vertical="center"/>
      <protection locked="0"/>
    </xf>
    <xf numFmtId="180" fontId="3" fillId="4" borderId="21" xfId="16" applyNumberFormat="1" applyFill="1" applyBorder="1" applyAlignment="1" applyProtection="1">
      <alignment horizontal="left" vertical="center" wrapText="1"/>
      <protection locked="0"/>
    </xf>
    <xf numFmtId="49" fontId="3" fillId="4" borderId="17" xfId="16" applyNumberFormat="1" applyFill="1" applyBorder="1" applyAlignment="1" applyProtection="1">
      <alignment horizontal="left" vertical="center" wrapText="1"/>
      <protection locked="0"/>
    </xf>
    <xf numFmtId="49" fontId="3" fillId="4" borderId="31" xfId="16" applyNumberFormat="1" applyFill="1" applyBorder="1" applyAlignment="1" applyProtection="1">
      <alignment horizontal="left" vertical="center"/>
      <protection locked="0"/>
    </xf>
    <xf numFmtId="49" fontId="3" fillId="4" borderId="32" xfId="16" applyNumberFormat="1" applyFill="1" applyBorder="1" applyAlignment="1" applyProtection="1">
      <alignment horizontal="left" vertical="center"/>
      <protection locked="0"/>
    </xf>
    <xf numFmtId="179" fontId="3" fillId="4" borderId="13" xfId="16" applyNumberFormat="1" applyFill="1" applyBorder="1" applyAlignment="1" applyProtection="1">
      <alignment horizontal="left" vertical="center"/>
      <protection locked="0"/>
    </xf>
    <xf numFmtId="0" fontId="3" fillId="0" borderId="40" xfId="16" applyBorder="1" applyAlignment="1" applyProtection="1">
      <alignment horizontal="center" vertical="center"/>
      <protection locked="0"/>
    </xf>
    <xf numFmtId="9" fontId="3" fillId="0" borderId="40" xfId="16" applyNumberFormat="1" applyBorder="1" applyAlignment="1" applyProtection="1">
      <alignment horizontal="center" vertical="center" wrapText="1"/>
      <protection locked="0"/>
    </xf>
    <xf numFmtId="0" fontId="6" fillId="0" borderId="47" xfId="16" applyFont="1" applyBorder="1" applyAlignment="1" applyProtection="1">
      <alignment horizontal="center" vertical="center"/>
      <protection locked="0"/>
    </xf>
    <xf numFmtId="0" fontId="6" fillId="0" borderId="48" xfId="16" applyFont="1" applyBorder="1" applyAlignment="1" applyProtection="1">
      <alignment horizontal="center" vertical="center"/>
      <protection locked="0"/>
    </xf>
    <xf numFmtId="0" fontId="6" fillId="0" borderId="49" xfId="16" applyFont="1" applyBorder="1" applyAlignment="1" applyProtection="1">
      <alignment horizontal="center" vertical="center"/>
      <protection locked="0"/>
    </xf>
    <xf numFmtId="0" fontId="6" fillId="0" borderId="50" xfId="16" applyFont="1" applyBorder="1" applyAlignment="1" applyProtection="1">
      <alignment horizontal="center" vertical="center"/>
      <protection locked="0"/>
    </xf>
    <xf numFmtId="0" fontId="3" fillId="0" borderId="50" xfId="16" applyBorder="1" applyAlignment="1" applyProtection="1">
      <alignment horizontal="left" vertical="center" wrapText="1"/>
      <protection locked="0"/>
    </xf>
    <xf numFmtId="4" fontId="6" fillId="0" borderId="50" xfId="16" applyNumberFormat="1" applyFont="1" applyBorder="1" applyAlignment="1" applyProtection="1">
      <alignment horizontal="center" vertical="center"/>
      <protection locked="0"/>
    </xf>
    <xf numFmtId="4" fontId="6" fillId="0" borderId="49" xfId="16" applyNumberFormat="1" applyFont="1" applyBorder="1" applyAlignment="1" applyProtection="1">
      <alignment horizontal="center" vertical="center"/>
      <protection locked="0"/>
    </xf>
    <xf numFmtId="0" fontId="3" fillId="0" borderId="47" xfId="16" applyBorder="1" applyAlignment="1" applyProtection="1">
      <alignment horizontal="center" vertical="center"/>
      <protection locked="0"/>
    </xf>
    <xf numFmtId="0" fontId="3" fillId="0" borderId="40" xfId="16" applyBorder="1" applyAlignment="1" applyProtection="1">
      <alignment horizontal="center" vertical="center" wrapText="1"/>
      <protection locked="0"/>
    </xf>
    <xf numFmtId="1" fontId="3" fillId="0" borderId="0" xfId="0" applyNumberFormat="1" applyFont="1"/>
    <xf numFmtId="0" fontId="6" fillId="3" borderId="0" xfId="0" applyFont="1" applyFill="1"/>
    <xf numFmtId="0" fontId="6" fillId="2" borderId="22" xfId="0" quotePrefix="1" applyFont="1" applyFill="1" applyBorder="1" applyAlignment="1">
      <alignment horizontal="right" vertical="center"/>
    </xf>
    <xf numFmtId="0" fontId="3" fillId="3" borderId="0" xfId="0" applyFont="1" applyFill="1" applyAlignment="1">
      <alignment horizontal="right"/>
    </xf>
    <xf numFmtId="1" fontId="0" fillId="3" borderId="62" xfId="2" applyNumberFormat="1" applyFont="1" applyFill="1" applyBorder="1" applyAlignment="1" applyProtection="1">
      <alignment horizontal="center"/>
    </xf>
    <xf numFmtId="0" fontId="0" fillId="3" borderId="62" xfId="2" applyNumberFormat="1" applyFont="1" applyFill="1" applyBorder="1" applyAlignment="1" applyProtection="1">
      <alignment horizontal="center"/>
    </xf>
    <xf numFmtId="0" fontId="3" fillId="3" borderId="63" xfId="0" applyFont="1" applyFill="1" applyBorder="1" applyAlignment="1">
      <alignment horizontal="center"/>
    </xf>
    <xf numFmtId="14" fontId="0" fillId="16" borderId="24" xfId="3" applyNumberFormat="1" applyFont="1" applyFill="1" applyBorder="1" applyAlignment="1" applyProtection="1">
      <alignment horizontal="left"/>
    </xf>
    <xf numFmtId="0" fontId="6" fillId="2" borderId="19" xfId="0" applyFont="1" applyFill="1" applyBorder="1" applyAlignment="1">
      <alignment horizontal="right" wrapText="1"/>
    </xf>
    <xf numFmtId="0" fontId="6" fillId="2" borderId="18" xfId="0" applyFont="1" applyFill="1" applyBorder="1" applyAlignment="1">
      <alignment horizontal="right" wrapText="1"/>
    </xf>
    <xf numFmtId="0" fontId="6" fillId="2" borderId="20" xfId="0" applyFont="1" applyFill="1" applyBorder="1" applyAlignment="1">
      <alignment horizontal="right" wrapText="1"/>
    </xf>
    <xf numFmtId="49" fontId="3" fillId="4" borderId="31" xfId="0" applyNumberFormat="1" applyFont="1" applyFill="1" applyBorder="1" applyAlignment="1" applyProtection="1">
      <alignment horizontal="left" vertical="center"/>
      <protection locked="0"/>
    </xf>
    <xf numFmtId="0" fontId="0" fillId="11" borderId="31" xfId="0" applyFill="1" applyBorder="1" applyAlignment="1">
      <alignment wrapText="1"/>
    </xf>
    <xf numFmtId="0" fontId="0" fillId="11" borderId="74" xfId="0" applyFill="1" applyBorder="1" applyAlignment="1">
      <alignment wrapText="1"/>
    </xf>
    <xf numFmtId="49" fontId="3" fillId="4" borderId="32" xfId="0" applyNumberFormat="1" applyFont="1" applyFill="1" applyBorder="1" applyAlignment="1" applyProtection="1">
      <alignment horizontal="left" vertical="center"/>
      <protection locked="0"/>
    </xf>
    <xf numFmtId="0" fontId="0" fillId="0" borderId="40" xfId="0" applyBorder="1" applyAlignment="1" applyProtection="1">
      <alignment horizontal="center" vertical="center"/>
      <protection locked="0"/>
    </xf>
    <xf numFmtId="0" fontId="6" fillId="0" borderId="0" xfId="0" applyFont="1" applyAlignment="1">
      <alignment wrapText="1"/>
    </xf>
    <xf numFmtId="49" fontId="3" fillId="4" borderId="31" xfId="16" applyNumberFormat="1" applyFill="1" applyBorder="1" applyAlignment="1">
      <alignment horizontal="left" vertical="center" wrapText="1"/>
    </xf>
    <xf numFmtId="49" fontId="3" fillId="4" borderId="32" xfId="16" applyNumberFormat="1" applyFill="1" applyBorder="1" applyAlignment="1">
      <alignment horizontal="left" vertical="center" wrapText="1"/>
    </xf>
    <xf numFmtId="179" fontId="3" fillId="4" borderId="13" xfId="16" applyNumberFormat="1" applyFill="1" applyBorder="1" applyAlignment="1">
      <alignment horizontal="left" vertical="center" wrapText="1"/>
    </xf>
    <xf numFmtId="170" fontId="3" fillId="4" borderId="31" xfId="16" applyNumberFormat="1" applyFill="1" applyBorder="1" applyAlignment="1">
      <alignment horizontal="left" vertical="center" wrapText="1"/>
    </xf>
    <xf numFmtId="170" fontId="0" fillId="4" borderId="32" xfId="0" quotePrefix="1" applyNumberFormat="1" applyFill="1" applyBorder="1" applyAlignment="1">
      <alignment horizontal="left" vertical="center" wrapText="1"/>
    </xf>
    <xf numFmtId="184" fontId="3" fillId="4" borderId="13" xfId="16" applyNumberFormat="1" applyFill="1" applyBorder="1" applyAlignment="1">
      <alignment horizontal="left" vertical="center" wrapText="1"/>
    </xf>
    <xf numFmtId="0" fontId="8" fillId="2" borderId="17" xfId="0" quotePrefix="1" applyFont="1" applyFill="1" applyBorder="1" applyAlignment="1">
      <alignment horizontal="right" vertical="center"/>
    </xf>
    <xf numFmtId="0" fontId="8" fillId="2" borderId="22" xfId="0" quotePrefix="1" applyFont="1" applyFill="1" applyBorder="1" applyAlignment="1">
      <alignment horizontal="right" vertical="center"/>
    </xf>
    <xf numFmtId="185" fontId="0" fillId="0" borderId="0" xfId="2" applyNumberFormat="1" applyFont="1" applyFill="1" applyBorder="1" applyAlignment="1" applyProtection="1">
      <alignment horizontal="left"/>
    </xf>
    <xf numFmtId="0" fontId="3" fillId="0" borderId="40" xfId="0" applyFont="1" applyBorder="1" applyAlignment="1" applyProtection="1">
      <alignment horizontal="center" vertical="center" wrapText="1"/>
      <protection locked="0"/>
    </xf>
    <xf numFmtId="0" fontId="3" fillId="0" borderId="40" xfId="0" applyFont="1" applyBorder="1" applyAlignment="1" applyProtection="1">
      <alignment horizontal="center" vertical="center"/>
      <protection locked="0"/>
    </xf>
    <xf numFmtId="9" fontId="3" fillId="0" borderId="40" xfId="0" applyNumberFormat="1" applyFont="1" applyBorder="1" applyAlignment="1" applyProtection="1">
      <alignment horizontal="center" vertical="center" wrapText="1"/>
      <protection locked="0"/>
    </xf>
    <xf numFmtId="0" fontId="5" fillId="0" borderId="47" xfId="0" applyFont="1" applyBorder="1" applyAlignment="1" applyProtection="1">
      <alignment horizontal="center" vertical="center"/>
      <protection locked="0"/>
    </xf>
    <xf numFmtId="0" fontId="6" fillId="0" borderId="48"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4" fontId="6" fillId="0" borderId="50" xfId="0" applyNumberFormat="1" applyFont="1" applyBorder="1" applyAlignment="1" applyProtection="1">
      <alignment horizontal="center" vertical="center"/>
      <protection locked="0"/>
    </xf>
    <xf numFmtId="4" fontId="6" fillId="0" borderId="49" xfId="0" applyNumberFormat="1" applyFont="1" applyBorder="1" applyAlignment="1" applyProtection="1">
      <alignment horizontal="center" vertical="center"/>
      <protection locked="0"/>
    </xf>
    <xf numFmtId="0" fontId="3" fillId="0" borderId="47" xfId="0" applyFont="1" applyBorder="1" applyAlignment="1" applyProtection="1">
      <alignment horizontal="center" vertical="center"/>
      <protection locked="0"/>
    </xf>
    <xf numFmtId="0" fontId="3" fillId="0" borderId="50" xfId="0" applyFont="1" applyBorder="1" applyAlignment="1" applyProtection="1">
      <alignment horizontal="left" vertical="center" wrapText="1"/>
      <protection locked="0"/>
    </xf>
    <xf numFmtId="164" fontId="3" fillId="0" borderId="40" xfId="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6" fillId="0" borderId="0" xfId="0" applyFont="1" applyAlignment="1">
      <alignment vertical="center"/>
    </xf>
    <xf numFmtId="164" fontId="3" fillId="0" borderId="40" xfId="1" applyNumberFormat="1"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50" xfId="0" applyFont="1" applyBorder="1" applyAlignment="1" applyProtection="1">
      <alignment horizontal="center" vertical="center" wrapText="1"/>
      <protection locked="0"/>
    </xf>
    <xf numFmtId="0" fontId="3" fillId="0" borderId="47" xfId="0" applyFont="1" applyBorder="1" applyAlignment="1" applyProtection="1">
      <alignment horizontal="center" vertical="center" wrapText="1"/>
      <protection locked="0"/>
    </xf>
    <xf numFmtId="0" fontId="3" fillId="0" borderId="48" xfId="0" applyFont="1" applyBorder="1" applyAlignment="1" applyProtection="1">
      <alignment horizontal="center" vertical="center" wrapText="1"/>
      <protection locked="0"/>
    </xf>
    <xf numFmtId="0" fontId="3" fillId="0" borderId="49" xfId="0" applyFont="1" applyBorder="1" applyAlignment="1" applyProtection="1">
      <alignment horizontal="center" vertical="center" wrapText="1"/>
      <protection locked="0"/>
    </xf>
    <xf numFmtId="4" fontId="3" fillId="0" borderId="50" xfId="0" applyNumberFormat="1" applyFont="1" applyBorder="1" applyAlignment="1" applyProtection="1">
      <alignment horizontal="center" vertical="center" wrapText="1"/>
      <protection locked="0"/>
    </xf>
    <xf numFmtId="4" fontId="3" fillId="0" borderId="49" xfId="0" applyNumberFormat="1" applyFont="1" applyBorder="1" applyAlignment="1" applyProtection="1">
      <alignment horizontal="center" vertical="center" wrapText="1"/>
      <protection locked="0"/>
    </xf>
    <xf numFmtId="0" fontId="3" fillId="0" borderId="0" xfId="0" applyFont="1" applyAlignment="1">
      <alignment horizontal="left" vertical="center"/>
    </xf>
    <xf numFmtId="0" fontId="3" fillId="0" borderId="29" xfId="0" applyFont="1" applyBorder="1" applyAlignment="1" applyProtection="1">
      <alignment horizontal="left" vertical="center" wrapText="1" indent="3"/>
      <protection locked="0"/>
    </xf>
    <xf numFmtId="0" fontId="3" fillId="0" borderId="53" xfId="0" applyFont="1" applyBorder="1" applyAlignment="1" applyProtection="1">
      <alignment horizontal="left" vertical="center" wrapText="1"/>
      <protection locked="0"/>
    </xf>
    <xf numFmtId="9" fontId="0" fillId="0" borderId="0" xfId="6" applyFont="1" applyAlignment="1" applyProtection="1">
      <alignment horizontal="center"/>
    </xf>
    <xf numFmtId="9" fontId="0" fillId="0" borderId="0" xfId="6" applyFont="1" applyAlignment="1">
      <alignment horizontal="center"/>
    </xf>
    <xf numFmtId="49" fontId="3" fillId="0" borderId="0" xfId="16" applyNumberFormat="1" applyAlignment="1">
      <alignment horizontal="left" vertical="center" wrapText="1"/>
    </xf>
    <xf numFmtId="179" fontId="3" fillId="0" borderId="0" xfId="16" applyNumberFormat="1" applyAlignment="1">
      <alignment horizontal="left" vertical="center" wrapText="1"/>
    </xf>
    <xf numFmtId="170" fontId="3" fillId="0" borderId="0" xfId="16" applyNumberFormat="1" applyAlignment="1">
      <alignment horizontal="left" vertical="center" wrapText="1"/>
    </xf>
    <xf numFmtId="184" fontId="3" fillId="0" borderId="0" xfId="16" applyNumberFormat="1" applyAlignment="1">
      <alignment horizontal="left" vertical="center" wrapText="1"/>
    </xf>
    <xf numFmtId="1" fontId="3" fillId="0" borderId="0" xfId="0" applyNumberFormat="1" applyFont="1" applyAlignment="1">
      <alignment horizontal="center" vertical="center"/>
    </xf>
    <xf numFmtId="0" fontId="0" fillId="13" borderId="100" xfId="0" applyFill="1" applyBorder="1" applyAlignment="1">
      <alignment horizontal="right" vertical="center" wrapText="1"/>
    </xf>
    <xf numFmtId="0" fontId="8" fillId="3" borderId="117" xfId="0" applyFont="1" applyFill="1" applyBorder="1" applyAlignment="1">
      <alignment horizontal="left" vertical="center"/>
    </xf>
    <xf numFmtId="9" fontId="0" fillId="15" borderId="36" xfId="3" applyFont="1" applyFill="1" applyBorder="1" applyAlignment="1" applyProtection="1">
      <alignment vertical="center"/>
    </xf>
    <xf numFmtId="164" fontId="3" fillId="0" borderId="40" xfId="1" applyNumberFormat="1" applyFont="1" applyFill="1" applyBorder="1" applyAlignment="1" applyProtection="1">
      <alignment horizontal="center" vertical="center"/>
      <protection locked="0"/>
    </xf>
    <xf numFmtId="164" fontId="0" fillId="0" borderId="40" xfId="1" applyNumberFormat="1" applyFont="1" applyFill="1" applyBorder="1" applyAlignment="1" applyProtection="1">
      <alignment horizontal="center" vertical="center"/>
      <protection locked="0"/>
    </xf>
    <xf numFmtId="186" fontId="3" fillId="15" borderId="36" xfId="1" applyNumberFormat="1" applyFont="1" applyFill="1" applyBorder="1" applyAlignment="1" applyProtection="1">
      <alignment horizontal="center" vertical="center" wrapText="1"/>
    </xf>
    <xf numFmtId="164" fontId="0" fillId="0" borderId="42" xfId="1" applyNumberFormat="1" applyFont="1" applyFill="1" applyBorder="1" applyAlignment="1" applyProtection="1">
      <alignment horizontal="center" vertical="center"/>
    </xf>
    <xf numFmtId="0" fontId="55" fillId="0" borderId="0" xfId="0" applyFont="1"/>
    <xf numFmtId="0" fontId="13" fillId="0" borderId="131" xfId="0" applyFont="1" applyBorder="1" applyAlignment="1">
      <alignment horizontal="center" vertical="center" wrapText="1" shrinkToFit="1"/>
    </xf>
    <xf numFmtId="164" fontId="0" fillId="0" borderId="0" xfId="0" applyNumberFormat="1" applyProtection="1">
      <protection locked="0"/>
    </xf>
    <xf numFmtId="14" fontId="4" fillId="0" borderId="53" xfId="3" applyNumberFormat="1" applyFont="1" applyFill="1" applyBorder="1" applyAlignment="1" applyProtection="1">
      <alignment horizontal="center" vertical="center"/>
      <protection locked="0"/>
    </xf>
    <xf numFmtId="9" fontId="6" fillId="2" borderId="15" xfId="3" applyFont="1" applyFill="1" applyBorder="1" applyAlignment="1" applyProtection="1">
      <alignment horizontal="center" vertical="center"/>
    </xf>
    <xf numFmtId="14" fontId="4" fillId="0" borderId="32" xfId="3" applyNumberFormat="1" applyFont="1" applyFill="1" applyBorder="1" applyAlignment="1" applyProtection="1">
      <alignment horizontal="center" vertical="center"/>
      <protection locked="0"/>
    </xf>
    <xf numFmtId="1" fontId="4" fillId="0" borderId="31" xfId="3" applyNumberFormat="1" applyFont="1" applyFill="1" applyBorder="1" applyAlignment="1" applyProtection="1">
      <alignment horizontal="center" vertical="center" wrapText="1"/>
    </xf>
    <xf numFmtId="1" fontId="4" fillId="0" borderId="53" xfId="3" applyNumberFormat="1" applyFont="1" applyFill="1" applyBorder="1" applyAlignment="1" applyProtection="1">
      <alignment horizontal="center" vertical="center" wrapText="1"/>
      <protection locked="0"/>
    </xf>
    <xf numFmtId="1" fontId="4" fillId="0" borderId="32" xfId="3" applyNumberFormat="1" applyFont="1" applyFill="1" applyBorder="1" applyAlignment="1" applyProtection="1">
      <alignment horizontal="center" vertical="center" wrapText="1"/>
      <protection locked="0"/>
    </xf>
    <xf numFmtId="1" fontId="0" fillId="0" borderId="34" xfId="3" applyNumberFormat="1" applyFont="1" applyFill="1" applyBorder="1" applyAlignment="1" applyProtection="1">
      <alignment horizontal="center" vertical="center" wrapText="1"/>
    </xf>
    <xf numFmtId="179" fontId="3" fillId="4" borderId="13" xfId="16" applyNumberFormat="1" applyFill="1" applyBorder="1" applyAlignment="1">
      <alignment horizontal="center" vertical="center" wrapText="1"/>
    </xf>
    <xf numFmtId="170" fontId="3" fillId="4" borderId="31" xfId="16" applyNumberFormat="1" applyFill="1" applyBorder="1" applyAlignment="1">
      <alignment horizontal="center" vertical="center" wrapText="1"/>
    </xf>
    <xf numFmtId="170" fontId="0" fillId="4" borderId="32" xfId="0" quotePrefix="1" applyNumberFormat="1" applyFill="1" applyBorder="1" applyAlignment="1">
      <alignment horizontal="center" vertical="center" wrapText="1"/>
    </xf>
    <xf numFmtId="184" fontId="3" fillId="4" borderId="13" xfId="16" applyNumberFormat="1" applyFill="1" applyBorder="1" applyAlignment="1">
      <alignment horizontal="center" vertical="center" wrapText="1"/>
    </xf>
    <xf numFmtId="0" fontId="0" fillId="0" borderId="0" xfId="0" applyAlignment="1">
      <alignment horizontal="center" wrapText="1"/>
    </xf>
    <xf numFmtId="0" fontId="13" fillId="3" borderId="0" xfId="0" applyFont="1" applyFill="1" applyAlignment="1">
      <alignment horizontal="center" wrapText="1"/>
    </xf>
    <xf numFmtId="0" fontId="0" fillId="3" borderId="35" xfId="0" applyFill="1" applyBorder="1" applyAlignment="1">
      <alignment horizontal="center" wrapText="1"/>
    </xf>
    <xf numFmtId="0" fontId="0" fillId="3" borderId="0" xfId="0" applyFill="1" applyAlignment="1">
      <alignment horizontal="center" wrapText="1"/>
    </xf>
    <xf numFmtId="0" fontId="0" fillId="0" borderId="0" xfId="0" applyAlignment="1">
      <alignment horizontal="center" vertical="center" wrapText="1"/>
    </xf>
    <xf numFmtId="0" fontId="0" fillId="3" borderId="35" xfId="0" applyFill="1" applyBorder="1" applyAlignment="1">
      <alignment horizontal="center" vertical="center" wrapText="1"/>
    </xf>
    <xf numFmtId="0" fontId="0" fillId="3" borderId="0" xfId="0" applyFill="1" applyAlignment="1">
      <alignment horizontal="center" vertical="center" wrapText="1"/>
    </xf>
    <xf numFmtId="0" fontId="6" fillId="0" borderId="97" xfId="0" applyFont="1" applyBorder="1" applyAlignment="1">
      <alignment wrapText="1" shrinkToFit="1"/>
    </xf>
    <xf numFmtId="165" fontId="6" fillId="0" borderId="25" xfId="12" applyNumberFormat="1" applyFont="1" applyBorder="1" applyAlignment="1"/>
    <xf numFmtId="165" fontId="6" fillId="0" borderId="8" xfId="12" applyNumberFormat="1" applyFont="1" applyBorder="1" applyAlignment="1"/>
    <xf numFmtId="165" fontId="6" fillId="0" borderId="91" xfId="12" applyNumberFormat="1" applyFont="1" applyBorder="1" applyAlignment="1"/>
    <xf numFmtId="0" fontId="3" fillId="0" borderId="12" xfId="0" applyFont="1" applyBorder="1"/>
    <xf numFmtId="170" fontId="3" fillId="4" borderId="32" xfId="16" applyNumberFormat="1" applyFill="1" applyBorder="1" applyAlignment="1">
      <alignment horizontal="center" vertical="center" wrapText="1"/>
    </xf>
    <xf numFmtId="170" fontId="0" fillId="11" borderId="31" xfId="0" applyNumberFormat="1" applyFill="1" applyBorder="1" applyAlignment="1">
      <alignment horizontal="center" wrapText="1"/>
    </xf>
    <xf numFmtId="170" fontId="0" fillId="11" borderId="74" xfId="0" applyNumberFormat="1" applyFill="1" applyBorder="1" applyAlignment="1">
      <alignment horizontal="center" wrapText="1"/>
    </xf>
    <xf numFmtId="0" fontId="3" fillId="0" borderId="0" xfId="0" applyFont="1" applyAlignment="1">
      <alignment horizontal="right"/>
    </xf>
    <xf numFmtId="2" fontId="0" fillId="0" borderId="0" xfId="0" applyNumberFormat="1"/>
    <xf numFmtId="7" fontId="0" fillId="0" borderId="0" xfId="0" applyNumberFormat="1"/>
    <xf numFmtId="0" fontId="3" fillId="0" borderId="40" xfId="0" applyFont="1" applyBorder="1" applyAlignment="1" applyProtection="1">
      <alignment horizontal="left" vertical="center" wrapText="1"/>
      <protection locked="0"/>
    </xf>
    <xf numFmtId="0" fontId="5" fillId="0" borderId="40" xfId="0" applyFont="1" applyBorder="1" applyAlignment="1" applyProtection="1">
      <alignment horizontal="left" vertical="center" wrapText="1"/>
      <protection locked="0"/>
    </xf>
    <xf numFmtId="0" fontId="5" fillId="0" borderId="40" xfId="16" applyFont="1" applyBorder="1" applyAlignment="1" applyProtection="1">
      <alignment horizontal="left" vertical="center" wrapText="1"/>
      <protection locked="0"/>
    </xf>
    <xf numFmtId="2" fontId="4" fillId="0" borderId="130" xfId="0" applyNumberFormat="1" applyFont="1" applyBorder="1" applyAlignment="1">
      <alignment horizontal="center" vertical="center" wrapText="1"/>
    </xf>
    <xf numFmtId="2" fontId="4" fillId="18" borderId="123" xfId="0" applyNumberFormat="1" applyFont="1" applyFill="1" applyBorder="1" applyAlignment="1">
      <alignment horizontal="center" vertical="center" wrapText="1"/>
    </xf>
    <xf numFmtId="2" fontId="4" fillId="18" borderId="124" xfId="0" applyNumberFormat="1" applyFont="1" applyFill="1" applyBorder="1" applyAlignment="1">
      <alignment horizontal="center" vertical="center" wrapText="1"/>
    </xf>
    <xf numFmtId="2" fontId="4" fillId="0" borderId="123" xfId="0" applyNumberFormat="1" applyFont="1" applyBorder="1" applyAlignment="1">
      <alignment horizontal="center" vertical="center" wrapText="1"/>
    </xf>
    <xf numFmtId="0" fontId="4" fillId="13" borderId="33" xfId="0" applyFont="1" applyFill="1" applyBorder="1" applyAlignment="1">
      <alignment horizontal="center" vertical="center" wrapText="1"/>
    </xf>
    <xf numFmtId="0" fontId="0" fillId="13" borderId="33" xfId="0" applyFill="1" applyBorder="1" applyAlignment="1">
      <alignment horizontal="center" vertical="center" wrapText="1"/>
    </xf>
    <xf numFmtId="2" fontId="4" fillId="11" borderId="123" xfId="0" applyNumberFormat="1" applyFont="1" applyFill="1" applyBorder="1" applyAlignment="1">
      <alignment horizontal="center" vertical="center" wrapText="1"/>
    </xf>
    <xf numFmtId="0" fontId="6" fillId="18" borderId="120" xfId="0" applyFont="1" applyFill="1" applyBorder="1" applyAlignment="1">
      <alignment horizontal="center" vertical="center" wrapText="1"/>
    </xf>
    <xf numFmtId="0" fontId="32" fillId="18" borderId="113" xfId="0" applyFont="1" applyFill="1" applyBorder="1" applyAlignment="1">
      <alignment vertical="center" wrapText="1"/>
    </xf>
    <xf numFmtId="0" fontId="0" fillId="18" borderId="125" xfId="0" applyFill="1" applyBorder="1" applyAlignment="1">
      <alignment wrapText="1"/>
    </xf>
    <xf numFmtId="2" fontId="4" fillId="17" borderId="123" xfId="0" applyNumberFormat="1" applyFont="1" applyFill="1" applyBorder="1" applyAlignment="1">
      <alignment horizontal="center" vertical="center" wrapText="1"/>
    </xf>
    <xf numFmtId="0" fontId="4" fillId="0" borderId="112" xfId="0" applyFont="1" applyBorder="1" applyAlignment="1">
      <alignment horizontal="center" vertical="center" wrapText="1"/>
    </xf>
    <xf numFmtId="2" fontId="4" fillId="0" borderId="120" xfId="0" applyNumberFormat="1" applyFont="1" applyBorder="1" applyAlignment="1">
      <alignment horizontal="center" vertical="center" wrapText="1"/>
    </xf>
    <xf numFmtId="2" fontId="4" fillId="17" borderId="124" xfId="0" applyNumberFormat="1" applyFont="1" applyFill="1" applyBorder="1" applyAlignment="1">
      <alignment horizontal="center" vertical="center" wrapText="1"/>
    </xf>
    <xf numFmtId="0" fontId="6" fillId="18" borderId="121" xfId="0" applyFont="1" applyFill="1" applyBorder="1" applyAlignment="1">
      <alignment horizontal="center" vertical="center" wrapText="1"/>
    </xf>
    <xf numFmtId="0" fontId="6" fillId="18" borderId="38" xfId="0" applyFont="1" applyFill="1" applyBorder="1" applyAlignment="1">
      <alignment horizontal="center" vertical="center" wrapText="1"/>
    </xf>
    <xf numFmtId="0" fontId="0" fillId="18" borderId="3" xfId="0" applyFill="1" applyBorder="1" applyAlignment="1">
      <alignment horizontal="center" vertical="center" wrapText="1"/>
    </xf>
    <xf numFmtId="0" fontId="6" fillId="0" borderId="35" xfId="0" applyFont="1" applyBorder="1" applyAlignment="1">
      <alignment horizontal="center" vertical="center" wrapText="1"/>
    </xf>
    <xf numFmtId="0" fontId="0" fillId="0" borderId="127" xfId="0" applyBorder="1" applyAlignment="1">
      <alignment horizontal="center" vertical="center" wrapText="1"/>
    </xf>
    <xf numFmtId="0" fontId="6" fillId="18" borderId="86" xfId="0" applyFont="1" applyFill="1" applyBorder="1" applyAlignment="1">
      <alignment horizontal="center" vertical="center" wrapText="1"/>
    </xf>
    <xf numFmtId="0" fontId="6" fillId="18" borderId="93" xfId="0" applyFont="1" applyFill="1" applyBorder="1" applyAlignment="1">
      <alignment horizontal="center" vertical="center" wrapText="1"/>
    </xf>
    <xf numFmtId="0" fontId="0" fillId="18" borderId="126" xfId="0" applyFill="1" applyBorder="1" applyAlignment="1">
      <alignment horizontal="center" vertical="center" wrapText="1"/>
    </xf>
    <xf numFmtId="0" fontId="25" fillId="0" borderId="0" xfId="0" applyFont="1" applyAlignment="1">
      <alignment horizontal="center" vertical="center" wrapText="1"/>
    </xf>
    <xf numFmtId="0" fontId="6" fillId="0" borderId="62" xfId="0" applyFont="1" applyBorder="1" applyAlignment="1">
      <alignment vertical="center" wrapText="1" shrinkToFit="1"/>
    </xf>
    <xf numFmtId="0" fontId="6" fillId="0" borderId="96" xfId="0" applyFont="1" applyBorder="1" applyAlignment="1">
      <alignment vertical="center" wrapText="1" shrinkToFit="1"/>
    </xf>
    <xf numFmtId="181" fontId="6" fillId="12" borderId="35" xfId="0" applyNumberFormat="1" applyFont="1" applyFill="1" applyBorder="1" applyAlignment="1">
      <alignment vertical="center" wrapText="1" shrinkToFit="1"/>
    </xf>
    <xf numFmtId="0" fontId="6" fillId="0" borderId="97" xfId="0" applyFont="1" applyBorder="1" applyAlignment="1">
      <alignment vertical="center" wrapText="1" shrinkToFit="1"/>
    </xf>
    <xf numFmtId="0" fontId="6" fillId="12" borderId="97" xfId="0" applyFont="1" applyFill="1" applyBorder="1" applyAlignment="1">
      <alignment vertical="center" wrapText="1" shrinkToFit="1"/>
    </xf>
    <xf numFmtId="0" fontId="6" fillId="12" borderId="98" xfId="0" applyFont="1" applyFill="1" applyBorder="1" applyAlignment="1">
      <alignment vertical="center" wrapText="1" shrinkToFit="1"/>
    </xf>
    <xf numFmtId="177" fontId="6" fillId="12" borderId="27" xfId="0" applyNumberFormat="1" applyFont="1" applyFill="1" applyBorder="1" applyAlignment="1">
      <alignment vertical="center" wrapText="1" shrinkToFit="1"/>
    </xf>
    <xf numFmtId="187" fontId="6" fillId="12" borderId="87" xfId="0" applyNumberFormat="1" applyFont="1" applyFill="1" applyBorder="1" applyAlignment="1">
      <alignment vertical="center" wrapText="1" shrinkToFit="1"/>
    </xf>
    <xf numFmtId="165" fontId="0" fillId="0" borderId="0" xfId="5" applyNumberFormat="1" applyFont="1" applyFill="1" applyBorder="1" applyAlignment="1">
      <alignment horizontal="left" vertical="top"/>
    </xf>
    <xf numFmtId="9" fontId="0" fillId="0" borderId="0" xfId="6" applyFont="1" applyFill="1" applyBorder="1"/>
    <xf numFmtId="165" fontId="0" fillId="0" borderId="0" xfId="5" applyNumberFormat="1" applyFont="1" applyFill="1" applyBorder="1"/>
    <xf numFmtId="0" fontId="4" fillId="0" borderId="0" xfId="0" applyFont="1" applyAlignment="1">
      <alignment horizontal="center" vertical="center" wrapText="1"/>
    </xf>
    <xf numFmtId="2" fontId="4" fillId="0" borderId="0" xfId="0" applyNumberFormat="1" applyFont="1" applyAlignment="1">
      <alignment horizontal="center" vertical="center" wrapText="1"/>
    </xf>
    <xf numFmtId="1" fontId="0" fillId="16" borderId="10" xfId="27" applyNumberFormat="1" applyFont="1" applyFill="1" applyBorder="1" applyAlignment="1" applyProtection="1">
      <alignment horizontal="center" vertical="center"/>
      <protection locked="0"/>
    </xf>
    <xf numFmtId="0" fontId="3" fillId="13" borderId="100" xfId="0" applyFont="1" applyFill="1" applyBorder="1" applyAlignment="1">
      <alignment vertical="center" wrapText="1"/>
    </xf>
    <xf numFmtId="0" fontId="3" fillId="13" borderId="101" xfId="0" applyFont="1" applyFill="1" applyBorder="1" applyAlignment="1">
      <alignment horizontal="center" vertical="center" wrapText="1"/>
    </xf>
    <xf numFmtId="0" fontId="3" fillId="13" borderId="103" xfId="0" applyFont="1" applyFill="1" applyBorder="1" applyAlignment="1">
      <alignment horizontal="center" vertical="center" wrapText="1"/>
    </xf>
    <xf numFmtId="165" fontId="0" fillId="0" borderId="76" xfId="19" applyNumberFormat="1" applyFont="1" applyBorder="1" applyAlignment="1" applyProtection="1">
      <alignment horizontal="left" vertical="top"/>
    </xf>
    <xf numFmtId="9" fontId="0" fillId="14" borderId="104" xfId="27" applyFont="1" applyFill="1" applyBorder="1" applyProtection="1"/>
    <xf numFmtId="182" fontId="0" fillId="0" borderId="105" xfId="19" applyNumberFormat="1" applyFont="1" applyBorder="1" applyProtection="1"/>
    <xf numFmtId="165" fontId="0" fillId="0" borderId="4" xfId="19" applyNumberFormat="1" applyFont="1" applyBorder="1" applyAlignment="1" applyProtection="1">
      <alignment horizontal="left" vertical="top"/>
      <protection locked="0"/>
    </xf>
    <xf numFmtId="9" fontId="0" fillId="14" borderId="106" xfId="27" applyFont="1" applyFill="1" applyBorder="1" applyProtection="1">
      <protection locked="0"/>
    </xf>
    <xf numFmtId="182" fontId="0" fillId="0" borderId="105" xfId="19" applyNumberFormat="1" applyFont="1" applyBorder="1" applyProtection="1">
      <protection locked="0"/>
    </xf>
    <xf numFmtId="182" fontId="3" fillId="0" borderId="105" xfId="19" applyNumberFormat="1" applyFont="1" applyBorder="1" applyProtection="1">
      <protection locked="0"/>
    </xf>
    <xf numFmtId="9" fontId="0" fillId="14" borderId="107" xfId="27" applyFont="1" applyFill="1" applyBorder="1" applyProtection="1">
      <protection locked="0"/>
    </xf>
    <xf numFmtId="0" fontId="6" fillId="0" borderId="24" xfId="0" applyFont="1" applyBorder="1" applyProtection="1">
      <protection locked="0"/>
    </xf>
    <xf numFmtId="0" fontId="6" fillId="0" borderId="24" xfId="0" applyFont="1" applyBorder="1" applyAlignment="1" applyProtection="1">
      <alignment wrapText="1"/>
      <protection locked="0"/>
    </xf>
    <xf numFmtId="165" fontId="6" fillId="0" borderId="4" xfId="19" applyNumberFormat="1" applyFont="1" applyBorder="1" applyAlignment="1" applyProtection="1">
      <alignment horizontal="left" vertical="top"/>
      <protection locked="0"/>
    </xf>
    <xf numFmtId="9" fontId="6" fillId="14" borderId="106" xfId="27" applyFont="1" applyFill="1" applyBorder="1" applyProtection="1">
      <protection locked="0"/>
    </xf>
    <xf numFmtId="0" fontId="6" fillId="0" borderId="5" xfId="0" applyFont="1" applyBorder="1"/>
    <xf numFmtId="0" fontId="6" fillId="0" borderId="5" xfId="0" applyFont="1" applyBorder="1" applyAlignment="1">
      <alignment wrapText="1"/>
    </xf>
    <xf numFmtId="165" fontId="6" fillId="0" borderId="134" xfId="19" applyNumberFormat="1" applyFont="1" applyBorder="1" applyAlignment="1" applyProtection="1">
      <alignment horizontal="left" vertical="top"/>
    </xf>
    <xf numFmtId="9" fontId="6" fillId="14" borderId="107" xfId="27" applyFont="1" applyFill="1" applyBorder="1" applyProtection="1"/>
    <xf numFmtId="182" fontId="0" fillId="0" borderId="135" xfId="19" applyNumberFormat="1" applyFont="1" applyBorder="1" applyProtection="1"/>
    <xf numFmtId="182" fontId="0" fillId="0" borderId="136" xfId="19" applyNumberFormat="1" applyFont="1" applyBorder="1" applyProtection="1"/>
    <xf numFmtId="0" fontId="6" fillId="0" borderId="100" xfId="0" applyFont="1" applyBorder="1" applyAlignment="1">
      <alignment vertical="center"/>
    </xf>
    <xf numFmtId="0" fontId="13" fillId="0" borderId="100" xfId="0" applyFont="1" applyBorder="1" applyAlignment="1">
      <alignment horizontal="right" vertical="center" wrapText="1"/>
    </xf>
    <xf numFmtId="165" fontId="6" fillId="0" borderId="101" xfId="19" applyNumberFormat="1" applyFont="1" applyBorder="1" applyAlignment="1" applyProtection="1">
      <alignment horizontal="left" vertical="center"/>
    </xf>
    <xf numFmtId="9" fontId="6" fillId="14" borderId="102" xfId="27" applyFont="1" applyFill="1" applyBorder="1" applyAlignment="1" applyProtection="1">
      <alignment vertical="center"/>
    </xf>
    <xf numFmtId="182" fontId="0" fillId="0" borderId="103" xfId="19" applyNumberFormat="1" applyFont="1" applyBorder="1" applyAlignment="1" applyProtection="1">
      <alignment vertical="center"/>
    </xf>
    <xf numFmtId="0" fontId="3" fillId="13" borderId="10" xfId="0" applyFont="1" applyFill="1" applyBorder="1" applyAlignment="1">
      <alignment horizontal="center" vertical="center" wrapText="1"/>
    </xf>
    <xf numFmtId="0" fontId="4" fillId="13" borderId="139" xfId="0" applyFont="1" applyFill="1" applyBorder="1" applyAlignment="1">
      <alignment horizontal="center" vertical="center" wrapText="1"/>
    </xf>
    <xf numFmtId="0" fontId="4" fillId="11" borderId="9" xfId="0" applyFont="1" applyFill="1" applyBorder="1" applyAlignment="1">
      <alignment horizontal="center" vertical="center" wrapText="1"/>
    </xf>
    <xf numFmtId="0" fontId="4" fillId="17"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17" borderId="114" xfId="0" applyFont="1" applyFill="1" applyBorder="1" applyAlignment="1">
      <alignment horizontal="center" vertical="center" wrapText="1"/>
    </xf>
    <xf numFmtId="0" fontId="4" fillId="18" borderId="9" xfId="0" applyFont="1" applyFill="1" applyBorder="1" applyAlignment="1">
      <alignment horizontal="center" vertical="center" wrapText="1"/>
    </xf>
    <xf numFmtId="0" fontId="4" fillId="18" borderId="114" xfId="0" applyFont="1" applyFill="1" applyBorder="1" applyAlignment="1">
      <alignment horizontal="center" vertical="center" wrapText="1"/>
    </xf>
    <xf numFmtId="2" fontId="4" fillId="11" borderId="121" xfId="0" applyNumberFormat="1" applyFont="1" applyFill="1" applyBorder="1" applyAlignment="1">
      <alignment horizontal="center" vertical="center" wrapText="1"/>
    </xf>
    <xf numFmtId="2" fontId="4" fillId="17" borderId="121" xfId="0" applyNumberFormat="1" applyFont="1" applyFill="1" applyBorder="1" applyAlignment="1">
      <alignment horizontal="center" vertical="center" wrapText="1"/>
    </xf>
    <xf numFmtId="2" fontId="4" fillId="0" borderId="121" xfId="0" applyNumberFormat="1" applyFont="1" applyBorder="1" applyAlignment="1">
      <alignment horizontal="center" vertical="center" wrapText="1"/>
    </xf>
    <xf numFmtId="2" fontId="4" fillId="17" borderId="86" xfId="0" applyNumberFormat="1" applyFont="1" applyFill="1" applyBorder="1" applyAlignment="1">
      <alignment horizontal="center" vertical="center" wrapText="1"/>
    </xf>
    <xf numFmtId="2" fontId="4" fillId="18" borderId="121" xfId="0" applyNumberFormat="1" applyFont="1" applyFill="1" applyBorder="1" applyAlignment="1">
      <alignment horizontal="center" vertical="center" wrapText="1"/>
    </xf>
    <xf numFmtId="2" fontId="4" fillId="18" borderId="86" xfId="0" applyNumberFormat="1" applyFont="1" applyFill="1" applyBorder="1" applyAlignment="1">
      <alignment horizontal="center" vertical="center" wrapText="1"/>
    </xf>
    <xf numFmtId="9" fontId="0" fillId="0" borderId="0" xfId="27" applyFont="1" applyAlignment="1"/>
    <xf numFmtId="0" fontId="3" fillId="13" borderId="140" xfId="0" applyFont="1" applyFill="1" applyBorder="1" applyAlignment="1">
      <alignment horizontal="center" vertical="center" wrapText="1"/>
    </xf>
    <xf numFmtId="2" fontId="3" fillId="11" borderId="141" xfId="0" applyNumberFormat="1" applyFont="1" applyFill="1" applyBorder="1" applyAlignment="1">
      <alignment horizontal="center" vertical="center" wrapText="1"/>
    </xf>
    <xf numFmtId="2" fontId="3" fillId="17" borderId="141" xfId="0" applyNumberFormat="1" applyFont="1" applyFill="1" applyBorder="1" applyAlignment="1">
      <alignment horizontal="center" vertical="center" wrapText="1"/>
    </xf>
    <xf numFmtId="2" fontId="3" fillId="0" borderId="141" xfId="0" applyNumberFormat="1" applyFont="1" applyBorder="1" applyAlignment="1">
      <alignment horizontal="center" vertical="center" wrapText="1"/>
    </xf>
    <xf numFmtId="2" fontId="3" fillId="17" borderId="142" xfId="0" applyNumberFormat="1" applyFont="1" applyFill="1" applyBorder="1" applyAlignment="1">
      <alignment horizontal="center" vertical="center" wrapText="1"/>
    </xf>
    <xf numFmtId="2" fontId="3" fillId="0" borderId="143" xfId="0" applyNumberFormat="1" applyFont="1" applyBorder="1" applyAlignment="1">
      <alignment horizontal="center" vertical="center" wrapText="1"/>
    </xf>
    <xf numFmtId="2" fontId="3" fillId="0" borderId="144" xfId="0" applyNumberFormat="1" applyFont="1" applyBorder="1" applyAlignment="1">
      <alignment horizontal="center" vertical="center" wrapText="1"/>
    </xf>
    <xf numFmtId="2" fontId="3" fillId="18" borderId="141" xfId="0" applyNumberFormat="1" applyFont="1" applyFill="1" applyBorder="1" applyAlignment="1">
      <alignment horizontal="center" vertical="center" wrapText="1"/>
    </xf>
    <xf numFmtId="2" fontId="3" fillId="0" borderId="145" xfId="0" applyNumberFormat="1" applyFont="1" applyBorder="1" applyAlignment="1">
      <alignment horizontal="center" vertical="center" wrapText="1"/>
    </xf>
    <xf numFmtId="2" fontId="3" fillId="18" borderId="142" xfId="0" applyNumberFormat="1" applyFont="1" applyFill="1" applyBorder="1" applyAlignment="1">
      <alignment horizontal="center" vertical="center" wrapText="1"/>
    </xf>
    <xf numFmtId="9" fontId="0" fillId="0" borderId="34" xfId="27" applyFont="1" applyBorder="1" applyAlignment="1">
      <alignment horizontal="center"/>
    </xf>
    <xf numFmtId="2" fontId="3" fillId="0" borderId="146" xfId="0" applyNumberFormat="1" applyFont="1" applyBorder="1" applyAlignment="1">
      <alignment horizontal="center" vertical="center" wrapText="1"/>
    </xf>
    <xf numFmtId="2" fontId="3" fillId="18" borderId="140" xfId="0" applyNumberFormat="1" applyFont="1" applyFill="1" applyBorder="1" applyAlignment="1">
      <alignment horizontal="center" vertical="center" wrapText="1"/>
    </xf>
    <xf numFmtId="2" fontId="3" fillId="12" borderId="142" xfId="0" applyNumberFormat="1" applyFont="1" applyFill="1" applyBorder="1" applyAlignment="1">
      <alignment horizontal="center" vertical="center" wrapText="1"/>
    </xf>
    <xf numFmtId="2" fontId="3" fillId="12" borderId="146" xfId="0" applyNumberFormat="1" applyFont="1" applyFill="1" applyBorder="1" applyAlignment="1">
      <alignment horizontal="center" vertical="center" wrapText="1"/>
    </xf>
    <xf numFmtId="2" fontId="3" fillId="18" borderId="147" xfId="0" applyNumberFormat="1" applyFont="1" applyFill="1" applyBorder="1" applyAlignment="1">
      <alignment horizontal="center" vertical="center" wrapText="1"/>
    </xf>
    <xf numFmtId="0" fontId="14" fillId="0" borderId="13" xfId="0" applyFont="1" applyBorder="1" applyAlignment="1">
      <alignment vertical="center" wrapText="1"/>
    </xf>
    <xf numFmtId="2" fontId="3" fillId="0" borderId="72" xfId="0" applyNumberFormat="1" applyFont="1" applyBorder="1" applyAlignment="1">
      <alignment horizontal="center" vertical="center" wrapText="1"/>
    </xf>
    <xf numFmtId="2" fontId="3" fillId="0" borderId="148" xfId="0" applyNumberFormat="1" applyFont="1" applyBorder="1" applyAlignment="1">
      <alignment horizontal="center" vertical="center" wrapText="1"/>
    </xf>
    <xf numFmtId="0" fontId="3" fillId="0" borderId="23" xfId="0" applyFont="1" applyBorder="1" applyAlignment="1">
      <alignment horizontal="left" vertical="center"/>
    </xf>
    <xf numFmtId="0" fontId="59" fillId="0" borderId="0" xfId="0" applyFont="1" applyAlignment="1" applyProtection="1">
      <alignment horizontal="left" vertical="center" wrapText="1"/>
      <protection locked="0"/>
    </xf>
    <xf numFmtId="0" fontId="59" fillId="0" borderId="133" xfId="0" applyFont="1" applyBorder="1" applyAlignment="1">
      <alignment horizontal="left" vertical="center" wrapText="1"/>
    </xf>
    <xf numFmtId="0" fontId="3" fillId="0" borderId="34" xfId="0" applyFont="1" applyBorder="1" applyAlignment="1">
      <alignment horizontal="center" vertical="center" wrapText="1"/>
    </xf>
    <xf numFmtId="2" fontId="3" fillId="0" borderId="23" xfId="0" applyNumberFormat="1" applyFont="1" applyBorder="1" applyAlignment="1">
      <alignment horizontal="center" vertical="center" wrapText="1"/>
    </xf>
    <xf numFmtId="0" fontId="3" fillId="0" borderId="23"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133" xfId="0" applyFont="1" applyBorder="1" applyAlignment="1">
      <alignment horizontal="left" vertical="center" wrapText="1"/>
    </xf>
    <xf numFmtId="0" fontId="3" fillId="0" borderId="34" xfId="0" applyFont="1" applyBorder="1" applyAlignment="1" applyProtection="1">
      <alignment horizontal="center" vertical="center" wrapText="1"/>
      <protection locked="0"/>
    </xf>
    <xf numFmtId="2" fontId="3" fillId="0" borderId="72"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wrapText="1"/>
      <protection locked="0"/>
    </xf>
    <xf numFmtId="0" fontId="59" fillId="0" borderId="128" xfId="0" applyFont="1" applyBorder="1" applyAlignment="1">
      <alignment horizontal="left" vertical="center"/>
    </xf>
    <xf numFmtId="0" fontId="59" fillId="0" borderId="117" xfId="0" applyFont="1" applyBorder="1" applyAlignment="1">
      <alignment horizontal="left" vertical="center" wrapText="1"/>
    </xf>
    <xf numFmtId="0" fontId="59" fillId="0" borderId="75" xfId="0" applyFont="1" applyBorder="1" applyAlignment="1">
      <alignment horizontal="left" vertical="center" wrapText="1"/>
    </xf>
    <xf numFmtId="0" fontId="3" fillId="0" borderId="16" xfId="0" applyFont="1" applyBorder="1" applyAlignment="1">
      <alignment horizontal="center" vertical="center" wrapText="1"/>
    </xf>
    <xf numFmtId="2" fontId="3" fillId="0" borderId="71" xfId="0" applyNumberFormat="1" applyFont="1" applyBorder="1" applyAlignment="1">
      <alignment horizontal="center" vertical="center" wrapText="1"/>
    </xf>
    <xf numFmtId="0" fontId="3" fillId="0" borderId="23" xfId="0" applyFont="1" applyBorder="1" applyAlignment="1" applyProtection="1">
      <alignment horizontal="left" vertical="center"/>
      <protection locked="0"/>
    </xf>
    <xf numFmtId="0" fontId="52" fillId="0" borderId="0" xfId="0" applyFont="1" applyAlignment="1">
      <alignment horizontal="left"/>
    </xf>
    <xf numFmtId="0" fontId="0" fillId="0" borderId="117" xfId="0" applyBorder="1" applyAlignment="1">
      <alignment horizontal="left" vertical="center"/>
    </xf>
    <xf numFmtId="0" fontId="0" fillId="0" borderId="75" xfId="0" applyBorder="1" applyAlignment="1">
      <alignment horizontal="left" vertical="center"/>
    </xf>
    <xf numFmtId="0" fontId="3" fillId="0" borderId="138" xfId="0" applyFont="1" applyBorder="1" applyAlignment="1">
      <alignment horizontal="center" vertical="center" wrapText="1"/>
    </xf>
    <xf numFmtId="0" fontId="0" fillId="0" borderId="0" xfId="0" applyAlignment="1">
      <alignment horizontal="left" vertical="center"/>
    </xf>
    <xf numFmtId="0" fontId="0" fillId="0" borderId="133" xfId="0" applyBorder="1" applyAlignment="1">
      <alignment horizontal="left" vertical="center"/>
    </xf>
    <xf numFmtId="0" fontId="3" fillId="0" borderId="122" xfId="0" applyFont="1" applyBorder="1" applyAlignment="1" applyProtection="1">
      <alignment horizontal="left" vertical="center"/>
      <protection locked="0"/>
    </xf>
    <xf numFmtId="0" fontId="0" fillId="0" borderId="35" xfId="0" applyBorder="1" applyAlignment="1">
      <alignment horizontal="left" vertical="center"/>
    </xf>
    <xf numFmtId="0" fontId="0" fillId="0" borderId="127" xfId="0" applyBorder="1" applyAlignment="1">
      <alignment horizontal="left" vertical="center"/>
    </xf>
    <xf numFmtId="0" fontId="3" fillId="0" borderId="122" xfId="0" applyFont="1" applyBorder="1" applyAlignment="1">
      <alignment horizontal="left" vertical="center"/>
    </xf>
    <xf numFmtId="0" fontId="3" fillId="0" borderId="128" xfId="0" applyFont="1" applyBorder="1" applyAlignment="1">
      <alignment horizontal="left" vertical="center"/>
    </xf>
    <xf numFmtId="0" fontId="3" fillId="0" borderId="132" xfId="0" applyFont="1" applyBorder="1" applyAlignment="1">
      <alignment horizontal="center" vertical="center" wrapText="1"/>
    </xf>
    <xf numFmtId="2" fontId="3" fillId="0" borderId="129" xfId="0" applyNumberFormat="1" applyFont="1" applyBorder="1" applyAlignment="1">
      <alignment horizontal="center" vertical="center" wrapText="1"/>
    </xf>
    <xf numFmtId="2" fontId="3" fillId="0" borderId="128" xfId="0" applyNumberFormat="1" applyFont="1" applyBorder="1" applyAlignment="1">
      <alignment horizontal="center" vertical="center" wrapText="1"/>
    </xf>
    <xf numFmtId="0" fontId="0" fillId="0" borderId="0" xfId="0" applyAlignment="1">
      <alignment horizontal="left" wrapText="1"/>
    </xf>
    <xf numFmtId="165" fontId="0" fillId="0" borderId="0" xfId="19" applyNumberFormat="1" applyFont="1" applyAlignment="1">
      <alignment horizontal="left" vertical="top"/>
    </xf>
    <xf numFmtId="165" fontId="0" fillId="0" borderId="0" xfId="19" applyNumberFormat="1" applyFont="1" applyAlignment="1"/>
    <xf numFmtId="0" fontId="6" fillId="18" borderId="120" xfId="0" applyFont="1" applyFill="1" applyBorder="1" applyAlignment="1">
      <alignment horizontal="left" vertical="center"/>
    </xf>
    <xf numFmtId="0" fontId="32" fillId="18" borderId="113" xfId="0" applyFont="1" applyFill="1" applyBorder="1" applyAlignment="1">
      <alignment horizontal="left" vertical="center" wrapText="1"/>
    </xf>
    <xf numFmtId="0" fontId="0" fillId="18" borderId="125" xfId="0" applyFill="1" applyBorder="1" applyAlignment="1">
      <alignment horizontal="left" wrapText="1"/>
    </xf>
    <xf numFmtId="0" fontId="3" fillId="13" borderId="1" xfId="0" applyFont="1" applyFill="1" applyBorder="1" applyAlignment="1">
      <alignment horizontal="center" vertical="center" wrapText="1"/>
    </xf>
    <xf numFmtId="0" fontId="3" fillId="0" borderId="117" xfId="0" applyFont="1" applyBorder="1" applyAlignment="1">
      <alignment horizontal="left" vertical="center" wrapText="1"/>
    </xf>
    <xf numFmtId="0" fontId="3" fillId="0" borderId="75" xfId="0" applyFont="1" applyBorder="1" applyAlignment="1">
      <alignment horizontal="left" vertical="center" wrapText="1"/>
    </xf>
    <xf numFmtId="0" fontId="3" fillId="0" borderId="0" xfId="0" applyFont="1" applyAlignment="1">
      <alignment horizontal="left" vertical="center" wrapText="1"/>
    </xf>
    <xf numFmtId="0" fontId="13" fillId="18" borderId="33" xfId="0" applyFont="1" applyFill="1" applyBorder="1" applyAlignment="1">
      <alignment horizontal="left" vertical="center"/>
    </xf>
    <xf numFmtId="0" fontId="13" fillId="18" borderId="1" xfId="0" applyFont="1" applyFill="1" applyBorder="1" applyAlignment="1">
      <alignment horizontal="left" vertical="center" wrapText="1"/>
    </xf>
    <xf numFmtId="0" fontId="14" fillId="18" borderId="149" xfId="0" applyFont="1" applyFill="1" applyBorder="1" applyAlignment="1">
      <alignment horizontal="left" vertical="center" wrapText="1"/>
    </xf>
    <xf numFmtId="0" fontId="3" fillId="18" borderId="30" xfId="0" applyFont="1" applyFill="1" applyBorder="1" applyAlignment="1">
      <alignment horizontal="center" vertical="center" wrapText="1"/>
    </xf>
    <xf numFmtId="2" fontId="3" fillId="18" borderId="10" xfId="0" applyNumberFormat="1" applyFont="1" applyFill="1" applyBorder="1" applyAlignment="1">
      <alignment horizontal="center" vertical="center" wrapText="1"/>
    </xf>
    <xf numFmtId="2" fontId="3" fillId="18" borderId="33" xfId="0" applyNumberFormat="1" applyFont="1" applyFill="1" applyBorder="1" applyAlignment="1">
      <alignment horizontal="center" vertical="center" wrapText="1"/>
    </xf>
    <xf numFmtId="0" fontId="13" fillId="12" borderId="86" xfId="0" applyFont="1" applyFill="1" applyBorder="1" applyAlignment="1">
      <alignment horizontal="left" vertical="center"/>
    </xf>
    <xf numFmtId="0" fontId="13" fillId="12" borderId="93" xfId="0" applyFont="1" applyFill="1" applyBorder="1" applyAlignment="1">
      <alignment horizontal="left" vertical="center" wrapText="1"/>
    </xf>
    <xf numFmtId="0" fontId="14" fillId="12" borderId="126" xfId="0" applyFont="1" applyFill="1" applyBorder="1" applyAlignment="1">
      <alignment horizontal="left" vertical="center" wrapText="1"/>
    </xf>
    <xf numFmtId="0" fontId="3" fillId="12" borderId="87" xfId="0" applyFont="1" applyFill="1" applyBorder="1" applyAlignment="1">
      <alignment horizontal="center" vertical="center" wrapText="1"/>
    </xf>
    <xf numFmtId="2" fontId="3" fillId="12" borderId="124" xfId="0" applyNumberFormat="1" applyFont="1" applyFill="1" applyBorder="1" applyAlignment="1">
      <alignment horizontal="center" vertical="center" wrapText="1"/>
    </xf>
    <xf numFmtId="2" fontId="3" fillId="12" borderId="86" xfId="0" applyNumberFormat="1" applyFont="1" applyFill="1" applyBorder="1" applyAlignment="1">
      <alignment horizontal="center" vertical="center" wrapText="1"/>
    </xf>
    <xf numFmtId="0" fontId="13" fillId="12" borderId="128" xfId="0" applyFont="1" applyFill="1" applyBorder="1" applyAlignment="1">
      <alignment horizontal="left" vertical="center"/>
    </xf>
    <xf numFmtId="0" fontId="13" fillId="12" borderId="117" xfId="0" applyFont="1" applyFill="1" applyBorder="1" applyAlignment="1">
      <alignment horizontal="left" vertical="center" wrapText="1"/>
    </xf>
    <xf numFmtId="0" fontId="14" fillId="12" borderId="75" xfId="0" applyFont="1" applyFill="1" applyBorder="1" applyAlignment="1">
      <alignment horizontal="left" vertical="center" wrapText="1"/>
    </xf>
    <xf numFmtId="0" fontId="3" fillId="12" borderId="132" xfId="0" applyFont="1" applyFill="1" applyBorder="1" applyAlignment="1">
      <alignment horizontal="center" vertical="center" wrapText="1"/>
    </xf>
    <xf numFmtId="2" fontId="3" fillId="12" borderId="129" xfId="0" applyNumberFormat="1" applyFont="1" applyFill="1" applyBorder="1" applyAlignment="1">
      <alignment horizontal="center" vertical="center" wrapText="1"/>
    </xf>
    <xf numFmtId="2" fontId="3" fillId="12" borderId="128" xfId="0" applyNumberFormat="1" applyFont="1" applyFill="1" applyBorder="1" applyAlignment="1">
      <alignment horizontal="center" vertical="center" wrapText="1"/>
    </xf>
    <xf numFmtId="0" fontId="13" fillId="18" borderId="150" xfId="0" applyFont="1" applyFill="1" applyBorder="1" applyAlignment="1">
      <alignment horizontal="left" vertical="center"/>
    </xf>
    <xf numFmtId="0" fontId="13" fillId="18" borderId="151" xfId="0" applyFont="1" applyFill="1" applyBorder="1" applyAlignment="1">
      <alignment horizontal="left" vertical="center" wrapText="1"/>
    </xf>
    <xf numFmtId="0" fontId="14" fillId="18" borderId="152" xfId="0" applyFont="1" applyFill="1" applyBorder="1" applyAlignment="1">
      <alignment horizontal="left" vertical="center" wrapText="1"/>
    </xf>
    <xf numFmtId="0" fontId="3" fillId="18" borderId="153" xfId="0" applyFont="1" applyFill="1" applyBorder="1" applyAlignment="1">
      <alignment horizontal="center" vertical="center" wrapText="1"/>
    </xf>
    <xf numFmtId="2" fontId="3" fillId="18" borderId="148" xfId="0" applyNumberFormat="1" applyFont="1" applyFill="1" applyBorder="1" applyAlignment="1">
      <alignment horizontal="center" vertical="center" wrapText="1"/>
    </xf>
    <xf numFmtId="2" fontId="3" fillId="18" borderId="150" xfId="0" applyNumberFormat="1" applyFont="1" applyFill="1" applyBorder="1" applyAlignment="1">
      <alignment horizontal="center" vertical="center" wrapText="1"/>
    </xf>
    <xf numFmtId="0" fontId="59" fillId="0" borderId="11" xfId="0" applyFont="1" applyBorder="1" applyAlignment="1">
      <alignment horizontal="left"/>
    </xf>
    <xf numFmtId="0" fontId="59" fillId="0" borderId="12" xfId="0" applyFont="1" applyBorder="1" applyAlignment="1">
      <alignment horizontal="left" vertical="center" wrapText="1"/>
    </xf>
    <xf numFmtId="0" fontId="14" fillId="0" borderId="12" xfId="0" applyFont="1" applyBorder="1" applyAlignment="1">
      <alignment vertical="center" wrapText="1"/>
    </xf>
    <xf numFmtId="0" fontId="13" fillId="0" borderId="150" xfId="0" applyFont="1" applyBorder="1" applyAlignment="1">
      <alignment horizontal="left" vertical="center"/>
    </xf>
    <xf numFmtId="0" fontId="13" fillId="0" borderId="151" xfId="0" applyFont="1" applyBorder="1" applyAlignment="1">
      <alignment horizontal="left" vertical="center" wrapText="1"/>
    </xf>
    <xf numFmtId="0" fontId="14" fillId="0" borderId="152" xfId="0" applyFont="1" applyBorder="1" applyAlignment="1">
      <alignment horizontal="left" vertical="center" wrapText="1"/>
    </xf>
    <xf numFmtId="0" fontId="3" fillId="0" borderId="153" xfId="0" applyFont="1" applyBorder="1" applyAlignment="1">
      <alignment horizontal="center" vertical="center" wrapText="1"/>
    </xf>
    <xf numFmtId="2" fontId="3" fillId="0" borderId="155" xfId="0" applyNumberFormat="1" applyFont="1" applyBorder="1" applyAlignment="1">
      <alignment horizontal="center" vertical="center" wrapText="1"/>
    </xf>
    <xf numFmtId="10" fontId="6" fillId="14" borderId="102" xfId="27" applyNumberFormat="1" applyFont="1" applyFill="1" applyBorder="1" applyAlignment="1" applyProtection="1">
      <alignment vertical="center"/>
    </xf>
    <xf numFmtId="0" fontId="6" fillId="17" borderId="93" xfId="0" applyFont="1" applyFill="1" applyBorder="1" applyAlignment="1">
      <alignment horizontal="center" vertical="center" wrapText="1"/>
    </xf>
    <xf numFmtId="0" fontId="0" fillId="17" borderId="126" xfId="0" applyFill="1" applyBorder="1" applyAlignment="1">
      <alignment horizontal="center" vertical="center" wrapText="1"/>
    </xf>
    <xf numFmtId="0" fontId="25" fillId="11" borderId="38" xfId="0" applyFont="1" applyFill="1" applyBorder="1" applyAlignment="1">
      <alignment horizontal="center" vertical="center" wrapText="1"/>
    </xf>
    <xf numFmtId="0" fontId="0" fillId="11" borderId="3" xfId="0" applyFill="1" applyBorder="1" applyAlignment="1">
      <alignment horizontal="center" vertical="center" wrapText="1"/>
    </xf>
    <xf numFmtId="0" fontId="6" fillId="0" borderId="38" xfId="0" applyFont="1" applyBorder="1" applyAlignment="1">
      <alignment horizontal="center" vertical="center" wrapText="1"/>
    </xf>
    <xf numFmtId="0" fontId="0" fillId="0" borderId="3" xfId="0" applyBorder="1" applyAlignment="1">
      <alignment horizontal="center" vertical="center" wrapText="1"/>
    </xf>
    <xf numFmtId="0" fontId="6" fillId="17" borderId="38" xfId="0" applyFont="1" applyFill="1" applyBorder="1" applyAlignment="1">
      <alignment horizontal="center" vertical="center" wrapText="1"/>
    </xf>
    <xf numFmtId="0" fontId="0" fillId="17" borderId="3" xfId="0" applyFill="1" applyBorder="1" applyAlignment="1">
      <alignment horizontal="center" vertical="center" wrapText="1"/>
    </xf>
    <xf numFmtId="0" fontId="25" fillId="0" borderId="38" xfId="0" applyFont="1" applyBorder="1" applyAlignment="1">
      <alignment horizontal="center" vertical="center" wrapText="1"/>
    </xf>
    <xf numFmtId="0" fontId="25" fillId="0" borderId="3" xfId="0" applyFont="1" applyBorder="1" applyAlignment="1">
      <alignment horizontal="center" vertical="center" wrapText="1"/>
    </xf>
    <xf numFmtId="2" fontId="0" fillId="0" borderId="0" xfId="0" applyNumberFormat="1" applyAlignment="1">
      <alignment vertical="center" wrapText="1"/>
    </xf>
    <xf numFmtId="0" fontId="0" fillId="0" borderId="0" xfId="0" applyAlignment="1">
      <alignment vertical="center" wrapText="1"/>
    </xf>
    <xf numFmtId="182" fontId="0" fillId="0" borderId="0" xfId="6" applyNumberFormat="1" applyFont="1" applyAlignment="1">
      <alignment horizontal="center"/>
    </xf>
    <xf numFmtId="182" fontId="0" fillId="0" borderId="0" xfId="6" applyNumberFormat="1" applyFont="1" applyAlignment="1" applyProtection="1">
      <alignment horizontal="center"/>
    </xf>
    <xf numFmtId="182" fontId="0" fillId="0" borderId="0" xfId="0" applyNumberFormat="1" applyAlignment="1">
      <alignment horizontal="center" vertical="center"/>
    </xf>
    <xf numFmtId="182" fontId="3" fillId="13" borderId="102" xfId="0" applyNumberFormat="1" applyFont="1" applyFill="1" applyBorder="1" applyAlignment="1">
      <alignment horizontal="center" vertical="center" wrapText="1"/>
    </xf>
    <xf numFmtId="182" fontId="0" fillId="14" borderId="104" xfId="27" applyNumberFormat="1" applyFont="1" applyFill="1" applyBorder="1" applyAlignment="1" applyProtection="1">
      <alignment horizontal="center"/>
    </xf>
    <xf numFmtId="182" fontId="0" fillId="14" borderId="137" xfId="27" applyNumberFormat="1" applyFont="1" applyFill="1" applyBorder="1" applyAlignment="1" applyProtection="1">
      <alignment horizontal="center"/>
    </xf>
    <xf numFmtId="182" fontId="0" fillId="14" borderId="102" xfId="27" applyNumberFormat="1" applyFont="1" applyFill="1" applyBorder="1" applyAlignment="1" applyProtection="1">
      <alignment horizontal="center" vertical="center"/>
    </xf>
    <xf numFmtId="182" fontId="0" fillId="0" borderId="0" xfId="6" applyNumberFormat="1" applyFont="1" applyFill="1" applyBorder="1" applyAlignment="1">
      <alignment horizontal="center"/>
    </xf>
    <xf numFmtId="182" fontId="4" fillId="0" borderId="0" xfId="0" applyNumberFormat="1" applyFont="1" applyAlignment="1">
      <alignment horizontal="center" vertical="center" wrapText="1"/>
    </xf>
    <xf numFmtId="0" fontId="3" fillId="13" borderId="102" xfId="0" applyFont="1" applyFill="1" applyBorder="1" applyAlignment="1">
      <alignment horizontal="center" vertical="center" wrapText="1"/>
    </xf>
    <xf numFmtId="0" fontId="6" fillId="18" borderId="120" xfId="0" applyFont="1" applyFill="1" applyBorder="1" applyAlignment="1">
      <alignment horizontal="left" vertical="center" wrapText="1"/>
    </xf>
    <xf numFmtId="0" fontId="25" fillId="0" borderId="121" xfId="0" applyFont="1" applyBorder="1" applyAlignment="1">
      <alignment horizontal="left" vertical="center" wrapText="1"/>
    </xf>
    <xf numFmtId="0" fontId="25" fillId="11" borderId="121" xfId="0" applyFont="1" applyFill="1" applyBorder="1" applyAlignment="1">
      <alignment horizontal="left" vertical="center" wrapText="1"/>
    </xf>
    <xf numFmtId="0" fontId="6" fillId="17" borderId="121" xfId="0" applyFont="1" applyFill="1" applyBorder="1" applyAlignment="1">
      <alignment horizontal="left" vertical="center" wrapText="1"/>
    </xf>
    <xf numFmtId="0" fontId="6" fillId="0" borderId="121" xfId="0" applyFont="1" applyBorder="1" applyAlignment="1">
      <alignment horizontal="left" vertical="center" wrapText="1"/>
    </xf>
    <xf numFmtId="0" fontId="6" fillId="17" borderId="86" xfId="0" applyFont="1" applyFill="1" applyBorder="1" applyAlignment="1">
      <alignment horizontal="left" vertical="center" wrapText="1"/>
    </xf>
    <xf numFmtId="49" fontId="4" fillId="0" borderId="0" xfId="3" applyNumberFormat="1" applyFont="1" applyFill="1" applyBorder="1" applyAlignment="1" applyProtection="1">
      <alignment horizontal="center"/>
    </xf>
    <xf numFmtId="175" fontId="0" fillId="0" borderId="0" xfId="2" applyNumberFormat="1" applyFont="1" applyFill="1" applyBorder="1" applyAlignment="1" applyProtection="1">
      <alignment horizontal="center"/>
    </xf>
    <xf numFmtId="0" fontId="6" fillId="3" borderId="33" xfId="0" applyFont="1" applyFill="1" applyBorder="1" applyAlignment="1">
      <alignment horizontal="center" vertical="center"/>
    </xf>
    <xf numFmtId="2" fontId="24" fillId="4" borderId="65" xfId="0" applyNumberFormat="1" applyFont="1" applyFill="1" applyBorder="1" applyAlignment="1">
      <alignment horizontal="center" vertical="center"/>
    </xf>
    <xf numFmtId="2" fontId="3" fillId="6" borderId="63" xfId="0" applyNumberFormat="1" applyFont="1" applyFill="1" applyBorder="1" applyAlignment="1">
      <alignment horizontal="center" vertical="center"/>
    </xf>
    <xf numFmtId="0" fontId="8" fillId="3" borderId="30" xfId="0" applyFont="1" applyFill="1" applyBorder="1" applyAlignment="1">
      <alignment horizontal="center" vertical="center"/>
    </xf>
    <xf numFmtId="2" fontId="8" fillId="3" borderId="30" xfId="0" applyNumberFormat="1" applyFont="1" applyFill="1" applyBorder="1" applyAlignment="1">
      <alignment horizontal="center" vertical="center"/>
    </xf>
    <xf numFmtId="2" fontId="25" fillId="4" borderId="30" xfId="0" applyNumberFormat="1" applyFont="1" applyFill="1" applyBorder="1" applyAlignment="1">
      <alignment horizontal="center" vertical="center"/>
    </xf>
    <xf numFmtId="2" fontId="6" fillId="6" borderId="30" xfId="0" applyNumberFormat="1" applyFont="1" applyFill="1" applyBorder="1" applyAlignment="1">
      <alignment horizontal="center" vertical="center"/>
    </xf>
    <xf numFmtId="9" fontId="4" fillId="0" borderId="0" xfId="0" applyNumberFormat="1" applyFont="1" applyAlignment="1">
      <alignment horizontal="center" vertical="center" wrapText="1"/>
    </xf>
    <xf numFmtId="9" fontId="0" fillId="0" borderId="0" xfId="0" applyNumberFormat="1" applyAlignment="1">
      <alignment horizontal="center" vertical="center"/>
    </xf>
    <xf numFmtId="9" fontId="3" fillId="13" borderId="10" xfId="0" applyNumberFormat="1" applyFont="1" applyFill="1" applyBorder="1" applyAlignment="1">
      <alignment horizontal="center" vertical="center" wrapText="1"/>
    </xf>
    <xf numFmtId="9" fontId="0" fillId="14" borderId="130" xfId="27" applyFont="1" applyFill="1" applyBorder="1" applyAlignment="1" applyProtection="1">
      <alignment horizontal="center" vertical="center"/>
    </xf>
    <xf numFmtId="9" fontId="0" fillId="14" borderId="124" xfId="27" applyFont="1" applyFill="1" applyBorder="1" applyAlignment="1" applyProtection="1">
      <alignment horizontal="center" vertical="center"/>
    </xf>
    <xf numFmtId="14" fontId="3" fillId="0" borderId="32" xfId="3" applyNumberFormat="1" applyFont="1" applyFill="1" applyBorder="1" applyAlignment="1" applyProtection="1">
      <alignment horizontal="center" vertical="center"/>
      <protection locked="0"/>
    </xf>
    <xf numFmtId="0" fontId="3" fillId="0" borderId="21" xfId="0" applyFont="1" applyBorder="1" applyAlignment="1" applyProtection="1">
      <alignment horizontal="left" vertical="center" wrapText="1" indent="3"/>
      <protection locked="0"/>
    </xf>
    <xf numFmtId="9" fontId="6" fillId="2" borderId="14" xfId="3" applyFont="1" applyFill="1" applyBorder="1" applyAlignment="1" applyProtection="1">
      <alignment horizontal="center" vertical="center"/>
    </xf>
    <xf numFmtId="0" fontId="3" fillId="0" borderId="156" xfId="16" applyBorder="1" applyProtection="1">
      <protection locked="0"/>
    </xf>
    <xf numFmtId="0" fontId="3" fillId="0" borderId="56" xfId="16" applyBorder="1" applyProtection="1">
      <protection locked="0"/>
    </xf>
    <xf numFmtId="0" fontId="3" fillId="0" borderId="54" xfId="0" applyFont="1" applyBorder="1" applyAlignment="1" applyProtection="1">
      <alignment horizontal="left" vertical="center" wrapText="1"/>
      <protection locked="0"/>
    </xf>
    <xf numFmtId="5" fontId="0" fillId="15" borderId="36" xfId="1" applyNumberFormat="1" applyFont="1" applyFill="1" applyBorder="1" applyAlignment="1" applyProtection="1">
      <alignment vertical="center"/>
    </xf>
    <xf numFmtId="4" fontId="3" fillId="0" borderId="48" xfId="0" applyNumberFormat="1" applyFont="1" applyBorder="1" applyAlignment="1" applyProtection="1">
      <alignment horizontal="center" vertical="center" wrapText="1"/>
      <protection locked="0"/>
    </xf>
    <xf numFmtId="4" fontId="6" fillId="0" borderId="48" xfId="0" applyNumberFormat="1" applyFont="1" applyBorder="1" applyAlignment="1" applyProtection="1">
      <alignment horizontal="center" vertical="center"/>
      <protection locked="0"/>
    </xf>
    <xf numFmtId="4" fontId="8" fillId="0" borderId="48" xfId="0" applyNumberFormat="1" applyFont="1" applyBorder="1" applyAlignment="1" applyProtection="1">
      <alignment horizontal="center" vertical="center"/>
      <protection locked="0"/>
    </xf>
    <xf numFmtId="4" fontId="6" fillId="0" borderId="48" xfId="16" applyNumberFormat="1" applyFont="1" applyBorder="1" applyAlignment="1" applyProtection="1">
      <alignment horizontal="center" vertical="center"/>
      <protection locked="0"/>
    </xf>
    <xf numFmtId="170" fontId="14" fillId="0" borderId="0" xfId="0" applyNumberFormat="1" applyFont="1" applyAlignment="1">
      <alignment horizontal="left" vertical="center"/>
    </xf>
    <xf numFmtId="170" fontId="0" fillId="0" borderId="0" xfId="0" applyNumberFormat="1" applyAlignment="1">
      <alignment vertical="center"/>
    </xf>
    <xf numFmtId="0" fontId="0" fillId="3" borderId="0" xfId="0" applyFill="1" applyAlignment="1">
      <alignment vertical="center"/>
    </xf>
    <xf numFmtId="164" fontId="0" fillId="3" borderId="0" xfId="1" applyNumberFormat="1" applyFont="1" applyFill="1" applyAlignment="1" applyProtection="1">
      <alignment vertical="center"/>
    </xf>
    <xf numFmtId="0" fontId="0" fillId="11" borderId="24" xfId="0" applyFill="1" applyBorder="1" applyAlignment="1" applyProtection="1">
      <alignment horizontal="center" vertical="center"/>
      <protection locked="0"/>
    </xf>
    <xf numFmtId="164" fontId="0" fillId="0" borderId="0" xfId="1" applyNumberFormat="1" applyFont="1" applyAlignment="1" applyProtection="1">
      <alignment vertical="center"/>
    </xf>
    <xf numFmtId="0" fontId="4" fillId="3" borderId="0" xfId="0" applyFont="1" applyFill="1" applyAlignment="1">
      <alignment vertical="center"/>
    </xf>
    <xf numFmtId="0" fontId="27" fillId="3" borderId="0" xfId="0" applyFont="1" applyFill="1" applyAlignment="1">
      <alignment vertical="center"/>
    </xf>
    <xf numFmtId="0" fontId="51" fillId="0" borderId="0" xfId="0" applyFont="1" applyAlignment="1">
      <alignment vertical="center"/>
    </xf>
    <xf numFmtId="0" fontId="11" fillId="0" borderId="0" xfId="0" applyFont="1" applyAlignment="1">
      <alignment vertical="center"/>
    </xf>
    <xf numFmtId="0" fontId="51" fillId="4" borderId="154" xfId="0" applyFont="1" applyFill="1" applyBorder="1" applyAlignment="1" applyProtection="1">
      <alignment horizontal="center" vertical="center"/>
      <protection locked="0"/>
    </xf>
    <xf numFmtId="0" fontId="11" fillId="3" borderId="115" xfId="0" applyFont="1" applyFill="1" applyBorder="1" applyAlignment="1">
      <alignment vertical="center"/>
    </xf>
    <xf numFmtId="1" fontId="3" fillId="11" borderId="24" xfId="0" quotePrefix="1" applyNumberFormat="1" applyFont="1" applyFill="1" applyBorder="1" applyAlignment="1" applyProtection="1">
      <alignment horizontal="center" vertical="center"/>
      <protection locked="0"/>
    </xf>
    <xf numFmtId="0" fontId="0" fillId="0" borderId="116" xfId="0" applyBorder="1" applyAlignment="1" applyProtection="1">
      <alignment vertical="center"/>
      <protection locked="0"/>
    </xf>
    <xf numFmtId="0" fontId="4" fillId="11" borderId="24" xfId="0" applyFont="1" applyFill="1" applyBorder="1" applyAlignment="1" applyProtection="1">
      <alignment horizontal="center" vertical="center"/>
      <protection locked="0"/>
    </xf>
    <xf numFmtId="172" fontId="14" fillId="3" borderId="0" xfId="0" quotePrefix="1" applyNumberFormat="1" applyFont="1" applyFill="1" applyAlignment="1">
      <alignment horizontal="left" vertical="center"/>
    </xf>
    <xf numFmtId="0" fontId="3" fillId="0" borderId="0" xfId="0" applyFont="1" applyAlignment="1" applyProtection="1">
      <alignment vertical="center"/>
      <protection locked="0"/>
    </xf>
    <xf numFmtId="0" fontId="0" fillId="3" borderId="35" xfId="0" applyFill="1" applyBorder="1" applyAlignment="1">
      <alignment vertical="center" wrapText="1"/>
    </xf>
    <xf numFmtId="0" fontId="0" fillId="3" borderId="35" xfId="0" applyFill="1" applyBorder="1" applyAlignment="1">
      <alignment horizontal="left" vertical="center"/>
    </xf>
    <xf numFmtId="0" fontId="0" fillId="3" borderId="35" xfId="0" applyFill="1" applyBorder="1" applyAlignment="1">
      <alignment vertical="center"/>
    </xf>
    <xf numFmtId="164" fontId="0" fillId="3" borderId="35" xfId="1" applyNumberFormat="1" applyFont="1" applyFill="1" applyBorder="1" applyAlignment="1" applyProtection="1">
      <alignment vertical="center"/>
    </xf>
    <xf numFmtId="164" fontId="3" fillId="0" borderId="40" xfId="1" applyNumberFormat="1" applyFont="1" applyFill="1" applyBorder="1" applyAlignment="1" applyProtection="1">
      <alignment vertical="center" wrapText="1"/>
      <protection locked="0"/>
    </xf>
    <xf numFmtId="164" fontId="3" fillId="0" borderId="40" xfId="1" applyNumberFormat="1" applyFont="1" applyFill="1" applyBorder="1" applyAlignment="1" applyProtection="1">
      <alignment vertical="center"/>
      <protection locked="0"/>
    </xf>
    <xf numFmtId="164" fontId="0" fillId="0" borderId="40" xfId="1" applyNumberFormat="1" applyFont="1" applyFill="1" applyBorder="1" applyAlignment="1" applyProtection="1">
      <alignment vertical="center"/>
      <protection locked="0"/>
    </xf>
    <xf numFmtId="0" fontId="0" fillId="0" borderId="40" xfId="0" applyBorder="1" applyAlignment="1" applyProtection="1">
      <alignment horizontal="left" vertical="center" wrapText="1"/>
      <protection locked="0"/>
    </xf>
    <xf numFmtId="0" fontId="3" fillId="0" borderId="40" xfId="16" applyBorder="1" applyAlignment="1" applyProtection="1">
      <alignment horizontal="left" vertical="center" wrapText="1"/>
      <protection locked="0"/>
    </xf>
    <xf numFmtId="164" fontId="0" fillId="0" borderId="42" xfId="1" applyNumberFormat="1" applyFont="1" applyFill="1" applyBorder="1" applyAlignment="1" applyProtection="1">
      <alignment vertical="center"/>
    </xf>
    <xf numFmtId="0" fontId="0" fillId="3" borderId="0" xfId="0" applyFill="1" applyAlignment="1">
      <alignment horizontal="left" vertical="center" wrapText="1"/>
    </xf>
    <xf numFmtId="164" fontId="11" fillId="3" borderId="0" xfId="1" applyNumberFormat="1" applyFont="1" applyFill="1" applyAlignment="1" applyProtection="1">
      <alignment vertical="center"/>
    </xf>
    <xf numFmtId="164" fontId="0" fillId="3" borderId="0" xfId="0" applyNumberFormat="1" applyFill="1" applyAlignment="1">
      <alignment vertical="center"/>
    </xf>
    <xf numFmtId="0" fontId="0" fillId="0" borderId="0" xfId="0" applyAlignment="1">
      <alignment horizontal="left" vertical="center" wrapText="1"/>
    </xf>
    <xf numFmtId="0" fontId="3" fillId="0" borderId="119" xfId="14" applyBorder="1" applyAlignment="1" applyProtection="1">
      <alignment horizontal="left" vertical="center" wrapText="1"/>
      <protection locked="0"/>
    </xf>
    <xf numFmtId="0" fontId="16" fillId="3" borderId="0" xfId="0" quotePrefix="1" applyFont="1" applyFill="1" applyAlignment="1">
      <alignment horizontal="right" wrapText="1"/>
    </xf>
    <xf numFmtId="0" fontId="3" fillId="0" borderId="47" xfId="0" applyFont="1" applyBorder="1" applyAlignment="1" applyProtection="1">
      <alignment horizontal="left" vertical="center" wrapText="1"/>
      <protection locked="0"/>
    </xf>
    <xf numFmtId="0" fontId="5" fillId="0" borderId="47" xfId="0" applyFont="1" applyBorder="1" applyAlignment="1" applyProtection="1">
      <alignment horizontal="left" vertical="center" wrapText="1"/>
      <protection locked="0"/>
    </xf>
    <xf numFmtId="0" fontId="5" fillId="0" borderId="47" xfId="16" applyFont="1" applyBorder="1" applyAlignment="1" applyProtection="1">
      <alignment horizontal="left" vertical="center" wrapText="1"/>
      <protection locked="0"/>
    </xf>
    <xf numFmtId="0" fontId="3" fillId="0" borderId="157" xfId="14" applyBorder="1" applyAlignment="1" applyProtection="1">
      <alignment horizontal="left" vertical="center" wrapText="1"/>
      <protection locked="0"/>
    </xf>
    <xf numFmtId="0" fontId="3" fillId="0" borderId="0" xfId="16"/>
    <xf numFmtId="172" fontId="3" fillId="17" borderId="24" xfId="16" applyNumberFormat="1" applyFill="1" applyBorder="1" applyAlignment="1">
      <alignment horizontal="center" vertical="center"/>
    </xf>
    <xf numFmtId="172" fontId="6" fillId="0" borderId="0" xfId="16" applyNumberFormat="1" applyFont="1" applyAlignment="1">
      <alignment horizontal="center" vertical="center"/>
    </xf>
    <xf numFmtId="0" fontId="3" fillId="0" borderId="0" xfId="16" applyAlignment="1">
      <alignment vertical="center"/>
    </xf>
    <xf numFmtId="169" fontId="60" fillId="17" borderId="24" xfId="3" applyNumberFormat="1" applyFont="1" applyFill="1" applyBorder="1" applyAlignment="1">
      <alignment horizontal="center" vertical="center"/>
    </xf>
    <xf numFmtId="0" fontId="6" fillId="0" borderId="0" xfId="16" applyFont="1" applyAlignment="1">
      <alignment horizontal="center" vertical="center"/>
    </xf>
    <xf numFmtId="172" fontId="6" fillId="17" borderId="24" xfId="16" applyNumberFormat="1" applyFont="1" applyFill="1" applyBorder="1" applyAlignment="1">
      <alignment horizontal="center" vertical="center"/>
    </xf>
    <xf numFmtId="0" fontId="6" fillId="0" borderId="0" xfId="16" applyFont="1" applyAlignment="1">
      <alignment vertical="center"/>
    </xf>
    <xf numFmtId="172" fontId="6" fillId="0" borderId="0" xfId="16" applyNumberFormat="1" applyFont="1" applyAlignment="1">
      <alignment horizontal="right" vertical="center" indent="3"/>
    </xf>
    <xf numFmtId="172" fontId="3" fillId="0" borderId="0" xfId="16" applyNumberFormat="1" applyAlignment="1">
      <alignment vertical="center"/>
    </xf>
    <xf numFmtId="9" fontId="3" fillId="0" borderId="0" xfId="3" applyFont="1" applyAlignment="1">
      <alignment vertical="center"/>
    </xf>
    <xf numFmtId="172" fontId="3" fillId="16" borderId="24" xfId="16" applyNumberFormat="1" applyFill="1" applyBorder="1" applyAlignment="1">
      <alignment horizontal="center" vertical="center"/>
    </xf>
    <xf numFmtId="169" fontId="60" fillId="16" borderId="24" xfId="3" applyNumberFormat="1" applyFont="1" applyFill="1" applyBorder="1" applyAlignment="1">
      <alignment horizontal="center" vertical="center"/>
    </xf>
    <xf numFmtId="172" fontId="6" fillId="16" borderId="24" xfId="16" applyNumberFormat="1" applyFont="1" applyFill="1" applyBorder="1" applyAlignment="1">
      <alignment horizontal="center" vertical="center"/>
    </xf>
    <xf numFmtId="0" fontId="3" fillId="0" borderId="117" xfId="16" applyBorder="1" applyAlignment="1">
      <alignment vertical="center"/>
    </xf>
    <xf numFmtId="0" fontId="6" fillId="20" borderId="5" xfId="16" applyFont="1" applyFill="1" applyBorder="1" applyAlignment="1">
      <alignment vertical="center"/>
    </xf>
    <xf numFmtId="0" fontId="6" fillId="20" borderId="24" xfId="16" applyFont="1" applyFill="1" applyBorder="1" applyAlignment="1">
      <alignment horizontal="center" vertical="center"/>
    </xf>
    <xf numFmtId="0" fontId="3" fillId="0" borderId="5" xfId="16" applyBorder="1" applyAlignment="1">
      <alignment vertical="center"/>
    </xf>
    <xf numFmtId="0" fontId="3" fillId="0" borderId="7" xfId="16" applyBorder="1" applyAlignment="1">
      <alignment vertical="center"/>
    </xf>
    <xf numFmtId="0" fontId="6" fillId="0" borderId="5" xfId="16" applyFont="1" applyBorder="1" applyAlignment="1">
      <alignment vertical="center"/>
    </xf>
    <xf numFmtId="0" fontId="6" fillId="0" borderId="7" xfId="16" applyFont="1" applyBorder="1" applyAlignment="1">
      <alignment vertical="center"/>
    </xf>
    <xf numFmtId="0" fontId="61" fillId="0" borderId="0" xfId="16" applyFont="1" applyAlignment="1">
      <alignment vertical="center"/>
    </xf>
    <xf numFmtId="172" fontId="6" fillId="0" borderId="116" xfId="16" applyNumberFormat="1" applyFont="1" applyBorder="1" applyAlignment="1">
      <alignment horizontal="left" vertical="center"/>
    </xf>
    <xf numFmtId="172" fontId="6" fillId="0" borderId="0" xfId="16" applyNumberFormat="1" applyFont="1" applyAlignment="1">
      <alignment horizontal="left" vertical="center"/>
    </xf>
    <xf numFmtId="0" fontId="3" fillId="0" borderId="0" xfId="16" applyAlignment="1">
      <alignment horizontal="left" vertical="center"/>
    </xf>
    <xf numFmtId="9" fontId="6" fillId="0" borderId="0" xfId="3" applyFont="1" applyFill="1" applyBorder="1" applyAlignment="1">
      <alignment horizontal="left" vertical="center"/>
    </xf>
    <xf numFmtId="0" fontId="13" fillId="0" borderId="0" xfId="16" applyFont="1" applyAlignment="1" applyProtection="1">
      <alignment vertical="center"/>
      <protection locked="0"/>
    </xf>
    <xf numFmtId="0" fontId="61" fillId="0" borderId="0" xfId="16" applyFont="1" applyAlignment="1" applyProtection="1">
      <alignment vertical="center"/>
      <protection locked="0"/>
    </xf>
    <xf numFmtId="0" fontId="3" fillId="0" borderId="0" xfId="16" applyProtection="1">
      <protection locked="0"/>
    </xf>
    <xf numFmtId="0" fontId="13" fillId="0" borderId="0" xfId="16" applyFont="1" applyAlignment="1">
      <alignment vertical="center"/>
    </xf>
    <xf numFmtId="0" fontId="3" fillId="0" borderId="70"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40" xfId="0" applyFont="1" applyBorder="1" applyAlignment="1" applyProtection="1">
      <alignment horizontal="center" vertical="center" wrapText="1"/>
      <protection locked="0"/>
    </xf>
    <xf numFmtId="0" fontId="6" fillId="0" borderId="47" xfId="0" applyFont="1" applyBorder="1" applyAlignment="1" applyProtection="1">
      <alignment horizontal="center" vertical="center" wrapText="1"/>
      <protection locked="0"/>
    </xf>
    <xf numFmtId="0" fontId="6" fillId="0" borderId="47" xfId="0" applyFont="1" applyBorder="1" applyAlignment="1" applyProtection="1">
      <alignment horizontal="left" vertical="center" wrapText="1"/>
      <protection locked="0"/>
    </xf>
    <xf numFmtId="0" fontId="6" fillId="0" borderId="40" xfId="16" applyFont="1" applyBorder="1" applyAlignment="1" applyProtection="1">
      <alignment horizontal="center" vertical="center" wrapText="1"/>
      <protection locked="0"/>
    </xf>
    <xf numFmtId="0" fontId="64" fillId="0" borderId="47" xfId="16" applyFont="1" applyBorder="1" applyAlignment="1" applyProtection="1">
      <alignment horizontal="left" vertical="center" wrapText="1"/>
      <protection locked="0"/>
    </xf>
    <xf numFmtId="0" fontId="28" fillId="3" borderId="0" xfId="0" applyFont="1" applyFill="1" applyAlignment="1">
      <alignment horizontal="right" vertical="center" wrapText="1"/>
    </xf>
    <xf numFmtId="0" fontId="0" fillId="0" borderId="0" xfId="0" applyAlignment="1">
      <alignment horizontal="right" vertical="center" wrapText="1"/>
    </xf>
    <xf numFmtId="0" fontId="19" fillId="3" borderId="0" xfId="0" applyFont="1" applyFill="1" applyAlignment="1">
      <alignment horizontal="right" vertical="center" wrapText="1"/>
    </xf>
    <xf numFmtId="0" fontId="19" fillId="3" borderId="0" xfId="0" quotePrefix="1" applyFont="1" applyFill="1" applyAlignment="1">
      <alignment horizontal="right" vertical="center" wrapText="1"/>
    </xf>
    <xf numFmtId="9" fontId="19" fillId="3" borderId="0" xfId="3" quotePrefix="1" applyFont="1" applyFill="1" applyAlignment="1" applyProtection="1">
      <alignment horizontal="right" vertical="center" wrapText="1"/>
    </xf>
    <xf numFmtId="172" fontId="0" fillId="0" borderId="36" xfId="0" applyNumberFormat="1" applyBorder="1" applyAlignment="1" applyProtection="1">
      <alignment horizontal="center" vertical="center" wrapText="1"/>
      <protection locked="0"/>
    </xf>
    <xf numFmtId="172" fontId="0" fillId="0" borderId="118" xfId="0" applyNumberFormat="1" applyBorder="1" applyAlignment="1" applyProtection="1">
      <alignment horizontal="center" vertical="center" wrapText="1"/>
      <protection locked="0"/>
    </xf>
    <xf numFmtId="172" fontId="3" fillId="0" borderId="118" xfId="0" applyNumberFormat="1" applyFont="1" applyBorder="1" applyAlignment="1" applyProtection="1">
      <alignment horizontal="center" vertical="center" wrapText="1"/>
      <protection locked="0"/>
    </xf>
    <xf numFmtId="0" fontId="3" fillId="0" borderId="119" xfId="0" applyFont="1" applyBorder="1" applyAlignment="1" applyProtection="1">
      <alignment horizontal="center" vertical="center" wrapText="1"/>
      <protection locked="0"/>
    </xf>
    <xf numFmtId="0" fontId="3" fillId="3" borderId="0" xfId="0" applyFont="1" applyFill="1"/>
    <xf numFmtId="0" fontId="62" fillId="17" borderId="24" xfId="16" applyFont="1" applyFill="1" applyBorder="1" applyAlignment="1">
      <alignment vertical="center" wrapText="1"/>
    </xf>
    <xf numFmtId="0" fontId="62" fillId="16" borderId="24" xfId="16" applyFont="1" applyFill="1" applyBorder="1" applyAlignment="1">
      <alignment vertical="center" wrapText="1"/>
    </xf>
    <xf numFmtId="0" fontId="3" fillId="0" borderId="0" xfId="0" applyFont="1" applyProtection="1">
      <protection locked="0"/>
    </xf>
    <xf numFmtId="0" fontId="8" fillId="2" borderId="9"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 xfId="0" applyFont="1" applyFill="1" applyBorder="1" applyAlignment="1">
      <alignment horizontal="center" vertical="center" wrapText="1"/>
    </xf>
    <xf numFmtId="0" fontId="8" fillId="2" borderId="4" xfId="0" applyFont="1" applyFill="1" applyBorder="1" applyAlignment="1">
      <alignment horizontal="center" vertical="center"/>
    </xf>
    <xf numFmtId="0" fontId="3" fillId="0" borderId="70" xfId="0" applyFont="1" applyBorder="1" applyAlignment="1">
      <alignment horizontal="center" vertical="center" wrapText="1"/>
    </xf>
    <xf numFmtId="0" fontId="3" fillId="0" borderId="66" xfId="0" applyFont="1" applyBorder="1" applyAlignment="1">
      <alignment horizontal="left" vertical="center" wrapText="1"/>
    </xf>
    <xf numFmtId="0" fontId="3" fillId="0" borderId="36" xfId="0" applyFont="1" applyBorder="1" applyAlignment="1">
      <alignment horizontal="center" vertical="center" wrapText="1"/>
    </xf>
    <xf numFmtId="0" fontId="3" fillId="0" borderId="70" xfId="0" applyFont="1" applyBorder="1" applyAlignment="1">
      <alignment horizontal="left" vertical="center" wrapText="1"/>
    </xf>
    <xf numFmtId="0" fontId="3" fillId="0" borderId="69" xfId="0" applyFont="1" applyBorder="1" applyAlignment="1">
      <alignment horizontal="center" vertical="center" wrapText="1"/>
    </xf>
    <xf numFmtId="9" fontId="3" fillId="0" borderId="70" xfId="0" applyNumberFormat="1" applyFont="1" applyBorder="1" applyAlignment="1">
      <alignment horizontal="center" vertical="center" wrapTex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4" fontId="3" fillId="0" borderId="69" xfId="0" applyNumberFormat="1" applyFont="1" applyBorder="1" applyAlignment="1">
      <alignment horizontal="center" vertical="center" wrapText="1"/>
    </xf>
    <xf numFmtId="4" fontId="3" fillId="0" borderId="68" xfId="0" applyNumberFormat="1" applyFont="1" applyBorder="1" applyAlignment="1">
      <alignment horizontal="center" vertical="center" wrapText="1"/>
    </xf>
    <xf numFmtId="0" fontId="0" fillId="15" borderId="36" xfId="0" applyFill="1" applyBorder="1" applyAlignment="1">
      <alignment horizontal="center" vertical="center" wrapText="1"/>
    </xf>
    <xf numFmtId="0" fontId="0" fillId="15" borderId="9" xfId="0" applyFill="1" applyBorder="1" applyAlignment="1">
      <alignment horizontal="center" wrapText="1"/>
    </xf>
    <xf numFmtId="0" fontId="0" fillId="15" borderId="36" xfId="0" applyFill="1" applyBorder="1" applyAlignment="1">
      <alignment horizontal="left" vertical="center" wrapText="1"/>
    </xf>
    <xf numFmtId="0" fontId="8" fillId="15" borderId="3" xfId="0" applyFont="1" applyFill="1" applyBorder="1" applyAlignment="1">
      <alignment horizontal="left" vertical="center" wrapText="1"/>
    </xf>
    <xf numFmtId="0" fontId="0" fillId="15" borderId="36" xfId="0" applyFill="1" applyBorder="1" applyAlignment="1">
      <alignment horizontal="center" vertical="center"/>
    </xf>
    <xf numFmtId="0" fontId="8" fillId="15" borderId="9" xfId="0" applyFont="1" applyFill="1" applyBorder="1" applyAlignment="1">
      <alignment vertical="center"/>
    </xf>
    <xf numFmtId="0" fontId="0" fillId="15" borderId="4" xfId="0" applyFill="1" applyBorder="1" applyAlignment="1">
      <alignment horizontal="center" vertical="center"/>
    </xf>
    <xf numFmtId="0" fontId="0" fillId="15" borderId="38" xfId="0" applyFill="1" applyBorder="1" applyAlignment="1">
      <alignment horizontal="center" vertical="center"/>
    </xf>
    <xf numFmtId="0" fontId="0" fillId="15" borderId="3" xfId="0" applyFill="1" applyBorder="1" applyAlignment="1">
      <alignment horizontal="center" vertical="center"/>
    </xf>
    <xf numFmtId="0" fontId="8" fillId="15" borderId="2" xfId="0" applyFont="1" applyFill="1" applyBorder="1" applyAlignment="1">
      <alignment horizontal="center" vertical="center"/>
    </xf>
    <xf numFmtId="0" fontId="8" fillId="15" borderId="9" xfId="0" applyFont="1" applyFill="1" applyBorder="1" applyAlignment="1">
      <alignment horizontal="center" vertical="center"/>
    </xf>
    <xf numFmtId="0" fontId="0" fillId="15" borderId="36" xfId="0" applyFill="1" applyBorder="1" applyAlignment="1">
      <alignment vertical="center"/>
    </xf>
    <xf numFmtId="0" fontId="0" fillId="0" borderId="42" xfId="0" applyBorder="1" applyAlignment="1">
      <alignment horizontal="center" vertical="center" wrapText="1"/>
    </xf>
    <xf numFmtId="0" fontId="5" fillId="0" borderId="41" xfId="0" applyFont="1" applyBorder="1" applyAlignment="1">
      <alignment horizontal="left" vertical="center" wrapText="1"/>
    </xf>
    <xf numFmtId="0" fontId="3" fillId="0" borderId="119" xfId="0" applyFont="1" applyBorder="1" applyAlignment="1">
      <alignment horizontal="center" vertical="center" wrapText="1"/>
    </xf>
    <xf numFmtId="0" fontId="5" fillId="0" borderId="42" xfId="0" applyFont="1" applyBorder="1" applyAlignment="1">
      <alignment horizontal="left" vertical="center" wrapText="1"/>
    </xf>
    <xf numFmtId="0" fontId="0" fillId="0" borderId="45" xfId="0" applyBorder="1" applyAlignment="1">
      <alignment horizontal="left" vertical="center" wrapText="1"/>
    </xf>
    <xf numFmtId="0" fontId="0" fillId="0" borderId="42" xfId="0" applyBorder="1" applyAlignment="1">
      <alignment horizontal="center" vertical="center"/>
    </xf>
    <xf numFmtId="9" fontId="0" fillId="0" borderId="42" xfId="0" applyNumberFormat="1" applyBorder="1" applyAlignment="1">
      <alignment horizontal="center" vertical="center" wrapText="1"/>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44" xfId="0" applyFont="1" applyBorder="1" applyAlignment="1">
      <alignment horizontal="center" vertical="center"/>
    </xf>
    <xf numFmtId="0" fontId="8" fillId="0" borderId="45" xfId="0" applyFont="1" applyBorder="1" applyAlignment="1">
      <alignment horizontal="center" vertical="center"/>
    </xf>
    <xf numFmtId="0" fontId="8" fillId="0" borderId="46" xfId="0" applyFont="1" applyBorder="1" applyAlignment="1">
      <alignment horizontal="center" vertical="center"/>
    </xf>
    <xf numFmtId="4" fontId="8" fillId="0" borderId="43" xfId="0" applyNumberFormat="1" applyFont="1" applyBorder="1" applyAlignment="1">
      <alignment horizontal="center" vertical="center"/>
    </xf>
    <xf numFmtId="4" fontId="8" fillId="0" borderId="44" xfId="0" applyNumberFormat="1" applyFont="1" applyBorder="1" applyAlignment="1">
      <alignment horizontal="center" vertical="center"/>
    </xf>
    <xf numFmtId="4" fontId="8" fillId="0" borderId="45" xfId="0" applyNumberFormat="1" applyFont="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wrapText="1"/>
    </xf>
    <xf numFmtId="0" fontId="0" fillId="0" borderId="42" xfId="0" applyBorder="1" applyAlignment="1">
      <alignment horizontal="left" vertical="center" wrapText="1"/>
    </xf>
    <xf numFmtId="0" fontId="55" fillId="19" borderId="158" xfId="16" applyFont="1" applyFill="1" applyBorder="1" applyAlignment="1">
      <alignment horizontal="left" vertical="center"/>
    </xf>
    <xf numFmtId="0" fontId="55" fillId="19" borderId="8" xfId="16" applyFont="1" applyFill="1" applyBorder="1" applyAlignment="1">
      <alignment horizontal="left" vertical="center"/>
    </xf>
    <xf numFmtId="170" fontId="14" fillId="20" borderId="158" xfId="16" applyNumberFormat="1" applyFont="1" applyFill="1" applyBorder="1" applyAlignment="1">
      <alignment horizontal="center" vertical="center" wrapText="1"/>
    </xf>
    <xf numFmtId="0" fontId="0" fillId="0" borderId="38" xfId="0" applyBorder="1" applyAlignment="1">
      <alignment vertical="center" wrapText="1"/>
    </xf>
    <xf numFmtId="0" fontId="0" fillId="0" borderId="8" xfId="0" applyBorder="1" applyAlignment="1">
      <alignment vertical="center" wrapText="1"/>
    </xf>
    <xf numFmtId="0" fontId="6" fillId="19" borderId="158" xfId="16" applyFont="1" applyFill="1" applyBorder="1" applyAlignment="1">
      <alignment horizontal="left" vertical="center"/>
    </xf>
    <xf numFmtId="0" fontId="6" fillId="19" borderId="8" xfId="16" applyFont="1" applyFill="1" applyBorder="1" applyAlignment="1">
      <alignment horizontal="left" vertical="center"/>
    </xf>
    <xf numFmtId="170" fontId="14" fillId="20" borderId="158" xfId="16" quotePrefix="1" applyNumberFormat="1" applyFont="1" applyFill="1" applyBorder="1" applyAlignment="1">
      <alignment horizontal="center" vertical="center" wrapText="1"/>
    </xf>
    <xf numFmtId="170" fontId="14" fillId="20" borderId="38" xfId="16" applyNumberFormat="1" applyFont="1" applyFill="1" applyBorder="1" applyAlignment="1">
      <alignment horizontal="center" vertical="center" wrapText="1"/>
    </xf>
    <xf numFmtId="170" fontId="14" fillId="0" borderId="8" xfId="16" applyNumberFormat="1" applyFont="1" applyBorder="1" applyAlignment="1">
      <alignment vertical="center"/>
    </xf>
    <xf numFmtId="0" fontId="3" fillId="0" borderId="24" xfId="16" applyBorder="1" applyAlignment="1" applyProtection="1">
      <alignment horizontal="center" vertical="center"/>
      <protection locked="0"/>
    </xf>
    <xf numFmtId="0" fontId="6" fillId="0" borderId="24" xfId="16" applyFont="1" applyBorder="1" applyAlignment="1" applyProtection="1">
      <alignment horizontal="center" vertical="center"/>
      <protection locked="0"/>
    </xf>
    <xf numFmtId="14" fontId="14" fillId="20" borderId="158" xfId="16" quotePrefix="1" applyNumberFormat="1" applyFont="1" applyFill="1" applyBorder="1" applyAlignment="1">
      <alignment horizontal="center" vertical="center" wrapText="1"/>
    </xf>
    <xf numFmtId="14" fontId="14" fillId="20" borderId="38" xfId="16" applyNumberFormat="1" applyFont="1" applyFill="1" applyBorder="1" applyAlignment="1">
      <alignment horizontal="center" vertical="center" wrapText="1"/>
    </xf>
    <xf numFmtId="14" fontId="14" fillId="0" borderId="8" xfId="16" applyNumberFormat="1" applyFont="1" applyBorder="1" applyAlignment="1">
      <alignment vertical="center"/>
    </xf>
    <xf numFmtId="0" fontId="62" fillId="17" borderId="158" xfId="16" applyFont="1" applyFill="1" applyBorder="1" applyAlignment="1">
      <alignment horizontal="left" vertical="center" wrapText="1"/>
    </xf>
    <xf numFmtId="0" fontId="6" fillId="17" borderId="8" xfId="16" applyFont="1" applyFill="1" applyBorder="1" applyAlignment="1">
      <alignment horizontal="left" vertical="center"/>
    </xf>
    <xf numFmtId="0" fontId="62" fillId="17" borderId="8" xfId="16" applyFont="1" applyFill="1" applyBorder="1" applyAlignment="1">
      <alignment horizontal="left" vertical="center" wrapText="1"/>
    </xf>
    <xf numFmtId="0" fontId="6" fillId="0" borderId="159" xfId="16" applyFont="1" applyBorder="1" applyAlignment="1" applyProtection="1">
      <alignment horizontal="center" vertical="center"/>
      <protection locked="0"/>
    </xf>
    <xf numFmtId="0" fontId="6" fillId="0" borderId="160" xfId="16" applyFont="1" applyBorder="1" applyAlignment="1" applyProtection="1">
      <alignment horizontal="center" vertical="center"/>
      <protection locked="0"/>
    </xf>
    <xf numFmtId="0" fontId="6" fillId="0" borderId="161" xfId="16" applyFont="1" applyBorder="1" applyAlignment="1" applyProtection="1">
      <alignment horizontal="center" vertical="center"/>
      <protection locked="0"/>
    </xf>
    <xf numFmtId="0" fontId="6" fillId="0" borderId="94" xfId="16" applyFont="1" applyBorder="1" applyAlignment="1" applyProtection="1">
      <alignment horizontal="center" vertical="center"/>
      <protection locked="0"/>
    </xf>
    <xf numFmtId="191" fontId="6" fillId="0" borderId="158" xfId="16" applyNumberFormat="1" applyFont="1" applyBorder="1" applyAlignment="1">
      <alignment horizontal="center" vertical="center" wrapText="1"/>
    </xf>
    <xf numFmtId="0" fontId="6" fillId="0" borderId="159" xfId="16" applyFont="1" applyBorder="1" applyAlignment="1" applyProtection="1">
      <alignment horizontal="center" vertical="center" wrapText="1"/>
      <protection locked="0"/>
    </xf>
    <xf numFmtId="0" fontId="6" fillId="0" borderId="160" xfId="16" applyFont="1" applyBorder="1" applyAlignment="1" applyProtection="1">
      <alignment horizontal="center" vertical="center" wrapText="1"/>
      <protection locked="0"/>
    </xf>
    <xf numFmtId="0" fontId="6" fillId="0" borderId="161" xfId="16" applyFont="1" applyBorder="1" applyAlignment="1" applyProtection="1">
      <alignment horizontal="center" vertical="center" wrapText="1"/>
      <protection locked="0"/>
    </xf>
    <xf numFmtId="0" fontId="6" fillId="0" borderId="94" xfId="16" applyFont="1" applyBorder="1" applyAlignment="1" applyProtection="1">
      <alignment horizontal="center" vertical="center" wrapText="1"/>
      <protection locked="0"/>
    </xf>
    <xf numFmtId="0" fontId="3" fillId="0" borderId="159" xfId="16" applyBorder="1" applyAlignment="1" applyProtection="1">
      <alignment horizontal="center" vertical="center"/>
      <protection locked="0"/>
    </xf>
    <xf numFmtId="0" fontId="3" fillId="0" borderId="160" xfId="16" applyBorder="1" applyAlignment="1" applyProtection="1">
      <alignment horizontal="center" vertical="center"/>
      <protection locked="0"/>
    </xf>
    <xf numFmtId="0" fontId="3" fillId="0" borderId="161" xfId="16" applyBorder="1" applyAlignment="1" applyProtection="1">
      <alignment horizontal="center" vertical="center"/>
      <protection locked="0"/>
    </xf>
    <xf numFmtId="0" fontId="3" fillId="0" borderId="94" xfId="16" applyBorder="1" applyAlignment="1" applyProtection="1">
      <alignment horizontal="center" vertical="center"/>
      <protection locked="0"/>
    </xf>
    <xf numFmtId="0" fontId="62" fillId="16" borderId="158" xfId="16" applyFont="1" applyFill="1" applyBorder="1" applyAlignment="1">
      <alignment horizontal="left" vertical="center" wrapText="1"/>
    </xf>
    <xf numFmtId="0" fontId="6" fillId="16" borderId="8" xfId="16" applyFont="1" applyFill="1" applyBorder="1" applyAlignment="1">
      <alignment horizontal="left" vertical="center"/>
    </xf>
    <xf numFmtId="0" fontId="62" fillId="16" borderId="158" xfId="16" applyFont="1" applyFill="1" applyBorder="1" applyAlignment="1">
      <alignment horizontal="left" vertical="center"/>
    </xf>
    <xf numFmtId="0" fontId="62" fillId="16" borderId="8" xfId="16" applyFont="1" applyFill="1" applyBorder="1" applyAlignment="1">
      <alignment horizontal="left" vertical="center"/>
    </xf>
    <xf numFmtId="9" fontId="6" fillId="0" borderId="116" xfId="3" applyFont="1" applyFill="1" applyBorder="1" applyAlignment="1">
      <alignment horizontal="left" vertical="center"/>
    </xf>
    <xf numFmtId="9" fontId="6" fillId="0" borderId="0" xfId="3" applyFont="1" applyFill="1" applyBorder="1" applyAlignment="1">
      <alignment horizontal="left" vertical="center"/>
    </xf>
    <xf numFmtId="0" fontId="6" fillId="19" borderId="24" xfId="16" applyFont="1" applyFill="1" applyBorder="1" applyAlignment="1">
      <alignment horizontal="center" vertical="center"/>
    </xf>
    <xf numFmtId="0" fontId="6" fillId="20" borderId="24" xfId="16" applyFont="1" applyFill="1" applyBorder="1" applyAlignment="1">
      <alignment horizontal="center" vertical="center"/>
    </xf>
    <xf numFmtId="0" fontId="0" fillId="3" borderId="71" xfId="0" quotePrefix="1" applyFill="1" applyBorder="1" applyAlignment="1" applyProtection="1">
      <alignment horizontal="left" vertical="top" wrapText="1"/>
      <protection locked="0"/>
    </xf>
    <xf numFmtId="0" fontId="0" fillId="0" borderId="61" xfId="0" applyBorder="1" applyAlignment="1" applyProtection="1">
      <alignment wrapText="1"/>
      <protection locked="0"/>
    </xf>
    <xf numFmtId="0" fontId="0" fillId="0" borderId="23" xfId="0" applyBorder="1" applyAlignment="1" applyProtection="1">
      <alignment wrapText="1"/>
      <protection locked="0"/>
    </xf>
    <xf numFmtId="0" fontId="0" fillId="0" borderId="34" xfId="0" applyBorder="1" applyAlignment="1" applyProtection="1">
      <alignment wrapText="1"/>
      <protection locked="0"/>
    </xf>
    <xf numFmtId="0" fontId="0" fillId="0" borderId="11" xfId="0" applyBorder="1" applyAlignment="1" applyProtection="1">
      <alignment wrapText="1"/>
      <protection locked="0"/>
    </xf>
    <xf numFmtId="0" fontId="0" fillId="0" borderId="13" xfId="0" applyBorder="1" applyAlignment="1" applyProtection="1">
      <alignment wrapText="1"/>
      <protection locked="0"/>
    </xf>
    <xf numFmtId="0" fontId="13" fillId="3" borderId="0" xfId="0" quotePrefix="1" applyFont="1" applyFill="1" applyAlignment="1">
      <alignment horizontal="center" vertical="center"/>
    </xf>
    <xf numFmtId="0" fontId="0" fillId="3" borderId="0" xfId="0" applyFill="1" applyAlignment="1">
      <alignment horizontal="center" vertical="center"/>
    </xf>
    <xf numFmtId="0" fontId="3" fillId="0" borderId="71" xfId="16" applyBorder="1" applyAlignment="1" applyProtection="1">
      <alignment horizontal="left" vertical="top" wrapText="1"/>
      <protection locked="0"/>
    </xf>
    <xf numFmtId="0" fontId="3" fillId="0" borderId="61" xfId="16" applyBorder="1" applyAlignment="1" applyProtection="1">
      <alignment horizontal="left" vertical="top" wrapText="1"/>
      <protection locked="0"/>
    </xf>
    <xf numFmtId="0" fontId="3" fillId="0" borderId="23" xfId="16" applyBorder="1" applyAlignment="1" applyProtection="1">
      <alignment horizontal="left" vertical="top" wrapText="1"/>
      <protection locked="0"/>
    </xf>
    <xf numFmtId="0" fontId="3" fillId="0" borderId="34" xfId="16" applyBorder="1" applyAlignment="1" applyProtection="1">
      <alignment horizontal="left" vertical="top" wrapText="1"/>
      <protection locked="0"/>
    </xf>
    <xf numFmtId="0" fontId="3" fillId="0" borderId="11" xfId="16" applyBorder="1" applyAlignment="1" applyProtection="1">
      <alignment horizontal="left" vertical="top" wrapText="1"/>
      <protection locked="0"/>
    </xf>
    <xf numFmtId="0" fontId="3" fillId="0" borderId="13" xfId="16" applyBorder="1" applyAlignment="1" applyProtection="1">
      <alignment horizontal="left" vertical="top" wrapText="1"/>
      <protection locked="0"/>
    </xf>
    <xf numFmtId="0" fontId="8" fillId="2" borderId="118" xfId="0" applyFont="1" applyFill="1" applyBorder="1" applyAlignment="1">
      <alignment horizontal="center" vertical="center"/>
    </xf>
    <xf numFmtId="0" fontId="0" fillId="0" borderId="37" xfId="0" applyBorder="1" applyAlignment="1">
      <alignment horizontal="center" vertical="center"/>
    </xf>
    <xf numFmtId="0" fontId="8" fillId="2" borderId="9" xfId="0" applyFont="1" applyFill="1" applyBorder="1" applyAlignment="1">
      <alignment horizontal="center" vertical="center"/>
    </xf>
    <xf numFmtId="0" fontId="0" fillId="0" borderId="38" xfId="0" applyBorder="1" applyAlignment="1">
      <alignment horizontal="center" vertical="center"/>
    </xf>
    <xf numFmtId="0" fontId="0" fillId="0" borderId="3" xfId="0" applyBorder="1" applyAlignment="1">
      <alignment horizontal="center" vertical="center"/>
    </xf>
    <xf numFmtId="0" fontId="13" fillId="2" borderId="118" xfId="0" applyFont="1" applyFill="1" applyBorder="1" applyAlignment="1">
      <alignment horizontal="center" vertical="center" wrapText="1"/>
    </xf>
    <xf numFmtId="0" fontId="13" fillId="0" borderId="37" xfId="0" applyFont="1" applyBorder="1" applyAlignment="1">
      <alignment horizontal="center" vertical="center" wrapText="1"/>
    </xf>
    <xf numFmtId="0" fontId="6" fillId="2" borderId="118" xfId="0" applyFont="1" applyFill="1" applyBorder="1" applyAlignment="1">
      <alignment horizontal="center" vertical="center" wrapText="1"/>
    </xf>
    <xf numFmtId="0" fontId="0" fillId="0" borderId="37" xfId="0" applyBorder="1" applyAlignment="1">
      <alignment horizontal="center" vertical="center" wrapText="1"/>
    </xf>
    <xf numFmtId="9" fontId="9" fillId="2" borderId="118" xfId="3" applyFont="1" applyFill="1" applyBorder="1" applyAlignment="1" applyProtection="1">
      <alignment horizontal="center" vertical="center" wrapText="1"/>
    </xf>
    <xf numFmtId="0" fontId="8" fillId="2" borderId="118" xfId="0" applyFont="1" applyFill="1" applyBorder="1" applyAlignment="1">
      <alignment horizontal="center" vertical="center" wrapText="1"/>
    </xf>
    <xf numFmtId="170" fontId="14" fillId="4" borderId="19" xfId="0" applyNumberFormat="1" applyFont="1" applyFill="1" applyBorder="1" applyAlignment="1">
      <alignment horizontal="left"/>
    </xf>
    <xf numFmtId="0" fontId="0" fillId="0" borderId="51" xfId="0" applyBorder="1"/>
    <xf numFmtId="0" fontId="0" fillId="0" borderId="31" xfId="0" applyBorder="1"/>
    <xf numFmtId="171" fontId="14" fillId="4" borderId="20" xfId="0" quotePrefix="1" applyNumberFormat="1" applyFont="1" applyFill="1" applyBorder="1" applyAlignment="1">
      <alignment horizontal="left"/>
    </xf>
    <xf numFmtId="0" fontId="0" fillId="0" borderId="73" xfId="0" applyBorder="1"/>
    <xf numFmtId="0" fontId="0" fillId="0" borderId="74" xfId="0" applyBorder="1"/>
    <xf numFmtId="170" fontId="14" fillId="4" borderId="20" xfId="0" applyNumberFormat="1" applyFont="1" applyFill="1" applyBorder="1" applyAlignment="1">
      <alignment horizontal="left"/>
    </xf>
    <xf numFmtId="170" fontId="14" fillId="4" borderId="18" xfId="0" applyNumberFormat="1" applyFont="1" applyFill="1" applyBorder="1" applyAlignment="1">
      <alignment horizontal="left"/>
    </xf>
    <xf numFmtId="0" fontId="0" fillId="0" borderId="56" xfId="0" applyBorder="1"/>
    <xf numFmtId="0" fontId="0" fillId="0" borderId="32" xfId="0" applyBorder="1"/>
    <xf numFmtId="0" fontId="6" fillId="0" borderId="0" xfId="0" applyFont="1" applyAlignment="1">
      <alignment wrapText="1"/>
    </xf>
    <xf numFmtId="0" fontId="0" fillId="0" borderId="0" xfId="0"/>
    <xf numFmtId="188" fontId="6" fillId="0" borderId="120" xfId="0" applyNumberFormat="1" applyFont="1" applyBorder="1" applyAlignment="1">
      <alignment horizontal="right" vertical="center" wrapText="1" shrinkToFit="1"/>
    </xf>
    <xf numFmtId="0" fontId="0" fillId="0" borderId="113" xfId="0" applyBorder="1" applyAlignment="1">
      <alignment horizontal="right"/>
    </xf>
    <xf numFmtId="0" fontId="0" fillId="0" borderId="79" xfId="0" applyBorder="1" applyAlignment="1">
      <alignment horizontal="right"/>
    </xf>
    <xf numFmtId="178" fontId="6" fillId="12" borderId="86" xfId="0" applyNumberFormat="1" applyFont="1" applyFill="1" applyBorder="1" applyAlignment="1">
      <alignment vertical="center" wrapText="1" shrinkToFit="1"/>
    </xf>
    <xf numFmtId="178" fontId="0" fillId="0" borderId="93" xfId="0" applyNumberFormat="1" applyBorder="1" applyAlignment="1">
      <alignment vertical="center"/>
    </xf>
    <xf numFmtId="178" fontId="0" fillId="0" borderId="87" xfId="0" applyNumberFormat="1" applyBorder="1" applyAlignment="1">
      <alignment vertical="center"/>
    </xf>
    <xf numFmtId="189" fontId="25" fillId="0" borderId="113" xfId="0" applyNumberFormat="1" applyFont="1" applyBorder="1" applyAlignment="1">
      <alignment horizontal="left" vertical="center" wrapText="1" shrinkToFit="1"/>
    </xf>
    <xf numFmtId="189" fontId="25" fillId="0" borderId="113" xfId="0" applyNumberFormat="1" applyFont="1" applyBorder="1" applyAlignment="1">
      <alignment horizontal="left"/>
    </xf>
    <xf numFmtId="189" fontId="25" fillId="0" borderId="79" xfId="0" applyNumberFormat="1" applyFont="1" applyBorder="1" applyAlignment="1">
      <alignment horizontal="left"/>
    </xf>
    <xf numFmtId="190" fontId="25" fillId="0" borderId="86" xfId="0" applyNumberFormat="1" applyFont="1" applyBorder="1" applyAlignment="1">
      <alignment horizontal="left" vertical="center" wrapText="1" shrinkToFit="1"/>
    </xf>
    <xf numFmtId="190" fontId="24" fillId="0" borderId="93" xfId="0" applyNumberFormat="1" applyFont="1" applyBorder="1" applyAlignment="1">
      <alignment horizontal="left"/>
    </xf>
    <xf numFmtId="190" fontId="24" fillId="0" borderId="26" xfId="0" applyNumberFormat="1" applyFont="1" applyBorder="1" applyAlignment="1">
      <alignment horizontal="left"/>
    </xf>
    <xf numFmtId="0" fontId="6" fillId="3" borderId="77" xfId="0" applyFont="1" applyFill="1" applyBorder="1" applyAlignment="1">
      <alignment horizontal="center" vertical="center" wrapText="1"/>
    </xf>
    <xf numFmtId="0" fontId="0" fillId="0" borderId="78" xfId="0" applyBorder="1" applyAlignment="1">
      <alignment horizontal="center" vertical="center" wrapText="1"/>
    </xf>
    <xf numFmtId="0" fontId="6" fillId="3" borderId="61" xfId="0" applyFont="1" applyFill="1" applyBorder="1" applyAlignment="1">
      <alignment horizontal="center" vertical="center" wrapText="1"/>
    </xf>
    <xf numFmtId="0" fontId="0" fillId="0" borderId="13" xfId="0" applyBorder="1" applyAlignment="1">
      <alignment horizontal="center" vertical="center" wrapText="1"/>
    </xf>
    <xf numFmtId="0" fontId="0" fillId="4" borderId="51" xfId="0" applyFill="1" applyBorder="1"/>
    <xf numFmtId="0" fontId="0" fillId="4" borderId="31" xfId="0" applyFill="1" applyBorder="1"/>
    <xf numFmtId="170" fontId="14" fillId="4" borderId="11" xfId="0" applyNumberFormat="1" applyFont="1" applyFill="1" applyBorder="1" applyAlignment="1">
      <alignment horizontal="left"/>
    </xf>
    <xf numFmtId="0" fontId="0" fillId="4" borderId="12" xfId="0" applyFill="1" applyBorder="1"/>
    <xf numFmtId="0" fontId="0" fillId="4" borderId="13" xfId="0" applyFill="1" applyBorder="1"/>
    <xf numFmtId="171" fontId="14" fillId="4" borderId="11" xfId="0" quotePrefix="1" applyNumberFormat="1" applyFont="1" applyFill="1" applyBorder="1" applyAlignment="1">
      <alignment horizontal="left"/>
    </xf>
    <xf numFmtId="0" fontId="0" fillId="4" borderId="56" xfId="0" applyFill="1" applyBorder="1"/>
    <xf numFmtId="0" fontId="0" fillId="4" borderId="32" xfId="0" applyFill="1" applyBorder="1"/>
    <xf numFmtId="0" fontId="6" fillId="3" borderId="14" xfId="0" applyFont="1" applyFill="1" applyBorder="1" applyAlignment="1">
      <alignment horizontal="center" vertical="center" wrapText="1"/>
    </xf>
    <xf numFmtId="0" fontId="0" fillId="0" borderId="15" xfId="0" applyBorder="1" applyAlignment="1">
      <alignment horizontal="center" vertical="center" wrapText="1"/>
    </xf>
    <xf numFmtId="0" fontId="6" fillId="3" borderId="14" xfId="0" applyFont="1" applyFill="1" applyBorder="1" applyAlignment="1">
      <alignment horizontal="center" wrapText="1"/>
    </xf>
    <xf numFmtId="0" fontId="0" fillId="0" borderId="15" xfId="0" applyBorder="1" applyAlignment="1">
      <alignment horizontal="center" wrapText="1"/>
    </xf>
    <xf numFmtId="0" fontId="25" fillId="4" borderId="82" xfId="0" applyFont="1" applyFill="1" applyBorder="1" applyAlignment="1">
      <alignment horizontal="center" wrapText="1"/>
    </xf>
    <xf numFmtId="0" fontId="0" fillId="0" borderId="83" xfId="0" applyBorder="1" applyAlignment="1">
      <alignment horizontal="center" wrapText="1"/>
    </xf>
    <xf numFmtId="0" fontId="6" fillId="6" borderId="77" xfId="0" applyFont="1" applyFill="1" applyBorder="1" applyAlignment="1">
      <alignment horizontal="center" wrapText="1"/>
    </xf>
    <xf numFmtId="0" fontId="0" fillId="0" borderId="78" xfId="0" applyBorder="1" applyAlignment="1">
      <alignment horizontal="center" wrapText="1"/>
    </xf>
    <xf numFmtId="0" fontId="6" fillId="3" borderId="82" xfId="0" applyFont="1" applyFill="1" applyBorder="1" applyAlignment="1">
      <alignment horizontal="center" wrapText="1"/>
    </xf>
    <xf numFmtId="0" fontId="8" fillId="0" borderId="0" xfId="0" quotePrefix="1" applyFont="1" applyAlignment="1">
      <alignment horizontal="left" vertical="center"/>
    </xf>
    <xf numFmtId="0" fontId="8" fillId="0" borderId="0" xfId="0" applyFont="1" applyAlignment="1">
      <alignment vertical="center"/>
    </xf>
    <xf numFmtId="165" fontId="4" fillId="0" borderId="0" xfId="2" applyNumberFormat="1" applyFont="1" applyFill="1" applyBorder="1" applyAlignment="1" applyProtection="1">
      <alignment horizontal="center"/>
    </xf>
    <xf numFmtId="0" fontId="3" fillId="3" borderId="77" xfId="0" applyFont="1" applyFill="1" applyBorder="1" applyAlignment="1">
      <alignment vertical="center"/>
    </xf>
    <xf numFmtId="0" fontId="4" fillId="3" borderId="62" xfId="0" applyFont="1" applyFill="1" applyBorder="1" applyAlignment="1">
      <alignment vertical="center"/>
    </xf>
    <xf numFmtId="0" fontId="4" fillId="3" borderId="78" xfId="0" applyFont="1" applyFill="1" applyBorder="1" applyAlignment="1">
      <alignment vertical="center"/>
    </xf>
    <xf numFmtId="165" fontId="4" fillId="3" borderId="79" xfId="2" applyNumberFormat="1" applyFont="1" applyFill="1" applyBorder="1" applyAlignment="1" applyProtection="1">
      <alignment horizontal="center"/>
    </xf>
    <xf numFmtId="165" fontId="4" fillId="3" borderId="80" xfId="2" applyNumberFormat="1" applyFont="1" applyFill="1" applyBorder="1" applyAlignment="1" applyProtection="1">
      <alignment horizontal="center"/>
    </xf>
    <xf numFmtId="165" fontId="4" fillId="3" borderId="81" xfId="2" applyNumberFormat="1" applyFont="1" applyFill="1" applyBorder="1" applyAlignment="1" applyProtection="1">
      <alignment horizontal="center"/>
    </xf>
    <xf numFmtId="0" fontId="13" fillId="2" borderId="11" xfId="0" applyFont="1" applyFill="1" applyBorder="1" applyAlignment="1">
      <alignment horizontal="right"/>
    </xf>
    <xf numFmtId="0" fontId="0" fillId="0" borderId="13" xfId="0" applyBorder="1" applyAlignment="1">
      <alignment horizontal="right"/>
    </xf>
    <xf numFmtId="0" fontId="13" fillId="2" borderId="23" xfId="0" applyFont="1" applyFill="1" applyBorder="1" applyAlignment="1">
      <alignment horizontal="right"/>
    </xf>
    <xf numFmtId="0" fontId="0" fillId="0" borderId="34" xfId="0" applyBorder="1" applyAlignment="1">
      <alignment horizontal="right"/>
    </xf>
    <xf numFmtId="0" fontId="13" fillId="2" borderId="71" xfId="0" applyFont="1" applyFill="1" applyBorder="1" applyAlignment="1">
      <alignment horizontal="right"/>
    </xf>
    <xf numFmtId="0" fontId="0" fillId="0" borderId="61" xfId="0" applyBorder="1" applyAlignment="1">
      <alignment horizontal="right"/>
    </xf>
    <xf numFmtId="0" fontId="8" fillId="2" borderId="71" xfId="0" quotePrefix="1" applyFont="1" applyFill="1" applyBorder="1" applyAlignment="1">
      <alignment horizontal="center" vertical="center"/>
    </xf>
    <xf numFmtId="0" fontId="0" fillId="2" borderId="16" xfId="0" applyFill="1" applyBorder="1" applyAlignment="1">
      <alignment horizontal="center" vertical="center"/>
    </xf>
    <xf numFmtId="0" fontId="0" fillId="2" borderId="61" xfId="0" applyFill="1" applyBorder="1" applyAlignment="1">
      <alignment horizontal="center" vertical="center"/>
    </xf>
    <xf numFmtId="0" fontId="13" fillId="2" borderId="14" xfId="0" quotePrefix="1" applyFont="1" applyFill="1" applyBorder="1" applyAlignment="1">
      <alignment horizontal="center" vertical="center"/>
    </xf>
    <xf numFmtId="0" fontId="21" fillId="2" borderId="15" xfId="0" applyFont="1" applyFill="1" applyBorder="1" applyAlignment="1">
      <alignment horizontal="center" vertical="center"/>
    </xf>
    <xf numFmtId="0" fontId="0" fillId="2" borderId="15" xfId="0" applyFill="1" applyBorder="1" applyAlignment="1">
      <alignment horizontal="center"/>
    </xf>
    <xf numFmtId="0" fontId="13" fillId="2" borderId="19" xfId="0" applyFont="1" applyFill="1" applyBorder="1" applyAlignment="1">
      <alignment horizontal="right"/>
    </xf>
    <xf numFmtId="0" fontId="0" fillId="0" borderId="31" xfId="0" applyBorder="1" applyAlignment="1">
      <alignment horizontal="right"/>
    </xf>
    <xf numFmtId="0" fontId="13" fillId="2" borderId="20" xfId="0" applyFont="1" applyFill="1" applyBorder="1" applyAlignment="1">
      <alignment horizontal="right"/>
    </xf>
    <xf numFmtId="0" fontId="0" fillId="0" borderId="74" xfId="0" applyBorder="1" applyAlignment="1">
      <alignment horizontal="right"/>
    </xf>
    <xf numFmtId="176" fontId="16" fillId="0" borderId="0" xfId="0" quotePrefix="1" applyNumberFormat="1" applyFont="1" applyAlignment="1">
      <alignment horizontal="left"/>
    </xf>
    <xf numFmtId="0" fontId="23" fillId="0" borderId="0" xfId="0" applyFont="1" applyAlignment="1">
      <alignment horizontal="left"/>
    </xf>
    <xf numFmtId="14" fontId="16" fillId="0" borderId="0" xfId="0" applyNumberFormat="1" applyFont="1" applyAlignment="1">
      <alignment horizontal="left"/>
    </xf>
    <xf numFmtId="0" fontId="13" fillId="2" borderId="18" xfId="0" applyFont="1" applyFill="1" applyBorder="1" applyAlignment="1">
      <alignment horizontal="right"/>
    </xf>
    <xf numFmtId="14" fontId="16" fillId="3" borderId="0" xfId="0" applyNumberFormat="1" applyFont="1" applyFill="1" applyAlignment="1">
      <alignment horizontal="left"/>
    </xf>
    <xf numFmtId="0" fontId="16" fillId="3" borderId="0" xfId="0" applyFont="1" applyFill="1" applyAlignment="1">
      <alignment horizontal="left"/>
    </xf>
    <xf numFmtId="0" fontId="0" fillId="0" borderId="12" xfId="0" applyBorder="1"/>
    <xf numFmtId="0" fontId="0" fillId="0" borderId="13" xfId="0" applyBorder="1"/>
    <xf numFmtId="170" fontId="14" fillId="4" borderId="71" xfId="0" applyNumberFormat="1" applyFont="1" applyFill="1" applyBorder="1" applyAlignment="1">
      <alignment horizontal="left"/>
    </xf>
    <xf numFmtId="170" fontId="0" fillId="4" borderId="16" xfId="0" applyNumberFormat="1" applyFill="1" applyBorder="1"/>
    <xf numFmtId="0" fontId="0" fillId="0" borderId="16" xfId="0" applyBorder="1"/>
    <xf numFmtId="0" fontId="0" fillId="0" borderId="61" xfId="0" applyBorder="1"/>
    <xf numFmtId="0" fontId="0" fillId="4" borderId="73" xfId="0" applyFill="1" applyBorder="1"/>
    <xf numFmtId="170" fontId="14" fillId="4" borderId="23" xfId="0" applyNumberFormat="1" applyFont="1" applyFill="1" applyBorder="1" applyAlignment="1">
      <alignment horizontal="left"/>
    </xf>
    <xf numFmtId="0" fontId="0" fillId="4" borderId="0" xfId="0" applyFill="1"/>
    <xf numFmtId="0" fontId="0" fillId="0" borderId="34" xfId="0" applyBorder="1"/>
    <xf numFmtId="171" fontId="14" fillId="4" borderId="11" xfId="0" applyNumberFormat="1" applyFont="1" applyFill="1" applyBorder="1" applyAlignment="1">
      <alignment horizontal="left"/>
    </xf>
    <xf numFmtId="2" fontId="4" fillId="0" borderId="0" xfId="0" applyNumberFormat="1" applyFont="1" applyAlignment="1">
      <alignment horizontal="center" vertical="center" wrapText="1"/>
    </xf>
    <xf numFmtId="2" fontId="0" fillId="0" borderId="0" xfId="0" applyNumberFormat="1" applyAlignment="1">
      <alignment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0" fillId="0" borderId="0" xfId="0" applyAlignment="1">
      <alignment vertical="center" wrapText="1"/>
    </xf>
    <xf numFmtId="0" fontId="25" fillId="0" borderId="0" xfId="0" applyFont="1" applyAlignment="1">
      <alignment horizontal="center" vertical="center" wrapText="1"/>
    </xf>
    <xf numFmtId="0" fontId="32" fillId="0" borderId="0" xfId="0" applyFont="1" applyAlignment="1">
      <alignment vertical="center" wrapText="1"/>
    </xf>
    <xf numFmtId="0" fontId="0" fillId="0" borderId="0" xfId="0" applyAlignment="1">
      <alignment wrapText="1"/>
    </xf>
    <xf numFmtId="0" fontId="0" fillId="13" borderId="33" xfId="0" applyFill="1" applyBorder="1" applyAlignment="1">
      <alignment horizontal="center" vertical="center" wrapText="1"/>
    </xf>
    <xf numFmtId="0" fontId="0" fillId="0" borderId="30" xfId="0" applyBorder="1" applyAlignment="1">
      <alignment vertical="center" wrapText="1"/>
    </xf>
    <xf numFmtId="182" fontId="0" fillId="0" borderId="0" xfId="0" applyNumberFormat="1" applyAlignment="1">
      <alignment horizontal="center" vertical="center" wrapText="1"/>
    </xf>
    <xf numFmtId="0" fontId="3" fillId="13" borderId="33" xfId="0" applyFont="1" applyFill="1" applyBorder="1" applyAlignment="1">
      <alignment horizontal="center" vertical="center" wrapText="1"/>
    </xf>
    <xf numFmtId="0" fontId="58" fillId="0" borderId="1" xfId="0" applyFont="1" applyBorder="1" applyAlignment="1">
      <alignment horizontal="center" vertical="center"/>
    </xf>
    <xf numFmtId="0" fontId="58" fillId="0" borderId="30" xfId="0" applyFont="1" applyBorder="1" applyAlignment="1">
      <alignment horizontal="center" vertical="center"/>
    </xf>
  </cellXfs>
  <cellStyles count="33">
    <cellStyle name="Comma" xfId="1" builtinId="3"/>
    <cellStyle name="Comma 2" xfId="7" xr:uid="{00000000-0005-0000-0000-000001000000}"/>
    <cellStyle name="Comma 2 2" xfId="18" xr:uid="{00000000-0005-0000-0000-000002000000}"/>
    <cellStyle name="Currency" xfId="2" builtinId="4"/>
    <cellStyle name="Currency 2" xfId="5" xr:uid="{00000000-0005-0000-0000-000004000000}"/>
    <cellStyle name="Currency 2 2" xfId="19" xr:uid="{00000000-0005-0000-0000-000005000000}"/>
    <cellStyle name="Currency 3" xfId="8" xr:uid="{00000000-0005-0000-0000-000006000000}"/>
    <cellStyle name="Currency 3 2" xfId="9" xr:uid="{00000000-0005-0000-0000-000007000000}"/>
    <cellStyle name="Currency 3 2 2" xfId="21" xr:uid="{00000000-0005-0000-0000-000008000000}"/>
    <cellStyle name="Currency 3 3" xfId="20" xr:uid="{00000000-0005-0000-0000-000009000000}"/>
    <cellStyle name="Currency 4" xfId="10" xr:uid="{00000000-0005-0000-0000-00000A000000}"/>
    <cellStyle name="Currency 4 2" xfId="22" xr:uid="{00000000-0005-0000-0000-00000B000000}"/>
    <cellStyle name="Currency 5" xfId="11" xr:uid="{00000000-0005-0000-0000-00000C000000}"/>
    <cellStyle name="Currency 5 2" xfId="23" xr:uid="{00000000-0005-0000-0000-00000D000000}"/>
    <cellStyle name="Currency 6" xfId="12" xr:uid="{00000000-0005-0000-0000-00000E000000}"/>
    <cellStyle name="Currency 6 2" xfId="17" xr:uid="{00000000-0005-0000-0000-00000F000000}"/>
    <cellStyle name="Currency 7" xfId="24" xr:uid="{00000000-0005-0000-0000-000010000000}"/>
    <cellStyle name="Currency 7 2" xfId="29" xr:uid="{00000000-0005-0000-0000-000011000000}"/>
    <cellStyle name="Currency 7 3" xfId="30" xr:uid="{00000000-0005-0000-0000-000012000000}"/>
    <cellStyle name="Currency 8" xfId="28" xr:uid="{00000000-0005-0000-0000-000013000000}"/>
    <cellStyle name="Normal" xfId="0" builtinId="0"/>
    <cellStyle name="Normal 2" xfId="4" xr:uid="{00000000-0005-0000-0000-000015000000}"/>
    <cellStyle name="Normal 2 2" xfId="16" xr:uid="{00000000-0005-0000-0000-000016000000}"/>
    <cellStyle name="Normal 3" xfId="13" xr:uid="{00000000-0005-0000-0000-000017000000}"/>
    <cellStyle name="Normal 3 2" xfId="25" xr:uid="{00000000-0005-0000-0000-000018000000}"/>
    <cellStyle name="Normal 4" xfId="14" xr:uid="{00000000-0005-0000-0000-000019000000}"/>
    <cellStyle name="Normal 4 2" xfId="31" xr:uid="{00000000-0005-0000-0000-00001A000000}"/>
    <cellStyle name="Normal 4 2 2" xfId="32" xr:uid="{00000000-0005-0000-0000-00001B000000}"/>
    <cellStyle name="Normal 4 3" xfId="26" xr:uid="{00000000-0005-0000-0000-00001C000000}"/>
    <cellStyle name="Normal 5" xfId="15" xr:uid="{00000000-0005-0000-0000-00001D000000}"/>
    <cellStyle name="Percent" xfId="3" builtinId="5"/>
    <cellStyle name="Percent 2" xfId="6" xr:uid="{00000000-0005-0000-0000-00001F000000}"/>
    <cellStyle name="Percent 2 2" xfId="27" xr:uid="{00000000-0005-0000-0000-000020000000}"/>
  </cellStyles>
  <dxfs count="73">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s>
  <tableStyles count="0" defaultTableStyle="TableStyleMedium9" defaultPivotStyle="PivotStyleLight16"/>
  <colors>
    <mruColors>
      <color rgb="FFDDDDDD"/>
      <color rgb="FFCCFF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r:id="rId1"/>
</file>

<file path=xl/activeX/activeX10.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D7053240-CE69-11CD-A777-00DD01143C57}" r:id="rId1"/>
</file>

<file path=xl/activeX/activeX12.xml><?xml version="1.0" encoding="utf-8"?>
<ax:ocx xmlns:ax="http://schemas.microsoft.com/office/2006/activeX" xmlns:r="http://schemas.openxmlformats.org/officeDocument/2006/relationships" ax:classid="{D7053240-CE69-11CD-A777-00DD01143C57}" r:id="rId1"/>
</file>

<file path=xl/activeX/activeX13.xml><?xml version="1.0" encoding="utf-8"?>
<ax:ocx xmlns:ax="http://schemas.microsoft.com/office/2006/activeX" xmlns:r="http://schemas.openxmlformats.org/officeDocument/2006/relationships" ax:classid="{D7053240-CE69-11CD-A777-00DD01143C57}" r:id="rId1"/>
</file>

<file path=xl/activeX/activeX14.xml><?xml version="1.0" encoding="utf-8"?>
<ax:ocx xmlns:ax="http://schemas.microsoft.com/office/2006/activeX" xmlns:r="http://schemas.openxmlformats.org/officeDocument/2006/relationships" ax:classid="{D7053240-CE69-11CD-A777-00DD01143C57}" r:id="rId1"/>
</file>

<file path=xl/activeX/activeX15.xml><?xml version="1.0" encoding="utf-8"?>
<ax:ocx xmlns:ax="http://schemas.microsoft.com/office/2006/activeX" xmlns:r="http://schemas.openxmlformats.org/officeDocument/2006/relationships" ax:classid="{D7053240-CE69-11CD-A777-00DD01143C57}" r:id="rId1"/>
</file>

<file path=xl/activeX/activeX16.xml><?xml version="1.0" encoding="utf-8"?>
<ax:ocx xmlns:ax="http://schemas.microsoft.com/office/2006/activeX" xmlns:r="http://schemas.openxmlformats.org/officeDocument/2006/relationships" ax:classid="{D7053240-CE69-11CD-A777-00DD01143C57}" r:id="rId1"/>
</file>

<file path=xl/activeX/activeX17.xml><?xml version="1.0" encoding="utf-8"?>
<ax:ocx xmlns:ax="http://schemas.microsoft.com/office/2006/activeX" xmlns:r="http://schemas.openxmlformats.org/officeDocument/2006/relationships" ax:classid="{D7053240-CE69-11CD-A777-00DD01143C57}" r:id="rId1"/>
</file>

<file path=xl/activeX/activeX18.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activeX/activeX9.xml><?xml version="1.0" encoding="utf-8"?>
<ax:ocx xmlns:ax="http://schemas.microsoft.com/office/2006/activeX" xmlns:r="http://schemas.openxmlformats.org/officeDocument/2006/relationships" ax:classid="{D7053240-CE69-11CD-A777-00DD01143C57}"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50" b="0" i="0" u="none" strike="noStrike" baseline="0">
                <a:solidFill>
                  <a:srgbClr val="000000"/>
                </a:solidFill>
                <a:latin typeface="Arial"/>
                <a:ea typeface="Arial"/>
                <a:cs typeface="Arial"/>
              </a:defRPr>
            </a:pPr>
            <a:r>
              <a:rPr lang="en-AU" sz="2725" b="1" i="0" u="none" strike="noStrike" baseline="0">
                <a:solidFill>
                  <a:srgbClr val="000000"/>
                </a:solidFill>
                <a:latin typeface="Arial"/>
                <a:cs typeface="Arial"/>
              </a:rPr>
              <a:t>Cost per Year</a:t>
            </a:r>
          </a:p>
          <a:p>
            <a:pPr>
              <a:defRPr sz="2050" b="0" i="0" u="none" strike="noStrike" baseline="0">
                <a:solidFill>
                  <a:srgbClr val="000000"/>
                </a:solidFill>
                <a:latin typeface="Arial"/>
                <a:ea typeface="Arial"/>
                <a:cs typeface="Arial"/>
              </a:defRPr>
            </a:pPr>
            <a:r>
              <a:rPr lang="en-AU" sz="1825" b="1" i="0" u="none" strike="noStrike" baseline="0">
                <a:solidFill>
                  <a:srgbClr val="000000"/>
                </a:solidFill>
                <a:latin typeface="Arial"/>
                <a:cs typeface="Arial"/>
              </a:rPr>
              <a:t>(P90 costs with price escalation)</a:t>
            </a:r>
          </a:p>
        </c:rich>
      </c:tx>
      <c:layout>
        <c:manualLayout>
          <c:xMode val="edge"/>
          <c:yMode val="edge"/>
          <c:x val="0.40244293860050334"/>
          <c:y val="3.3214709371292998E-2"/>
        </c:manualLayout>
      </c:layout>
      <c:overlay val="0"/>
      <c:spPr>
        <a:noFill/>
        <a:ln w="25400">
          <a:noFill/>
        </a:ln>
      </c:spPr>
    </c:title>
    <c:autoTitleDeleted val="0"/>
    <c:plotArea>
      <c:layout>
        <c:manualLayout>
          <c:layoutTarget val="inner"/>
          <c:xMode val="edge"/>
          <c:yMode val="edge"/>
          <c:x val="0.17336923083637626"/>
          <c:y val="0.27580095136733362"/>
          <c:w val="0.81412046026766038"/>
          <c:h val="0.50533851734399093"/>
        </c:manualLayout>
      </c:layout>
      <c:barChart>
        <c:barDir val="col"/>
        <c:grouping val="clustered"/>
        <c:varyColors val="0"/>
        <c:ser>
          <c:idx val="1"/>
          <c:order val="0"/>
          <c:tx>
            <c:strRef>
              <c:f>Data!$AT$1</c:f>
              <c:strCache>
                <c:ptCount val="1"/>
                <c:pt idx="0">
                  <c:v>Cost per Year</c:v>
                </c:pt>
              </c:strCache>
            </c:strRef>
          </c:tx>
          <c:spPr>
            <a:solidFill>
              <a:srgbClr val="993366"/>
            </a:solidFill>
            <a:ln w="12700">
              <a:solidFill>
                <a:srgbClr val="000000"/>
              </a:solidFill>
              <a:prstDash val="solid"/>
            </a:ln>
          </c:spPr>
          <c:invertIfNegative val="0"/>
          <c:cat>
            <c:strRef>
              <c:f>Est_Profile!$A$52:$A$66</c:f>
              <c:strCache>
                <c:ptCount val="15"/>
                <c:pt idx="0">
                  <c:v>2024 / 2025</c:v>
                </c:pt>
                <c:pt idx="1">
                  <c:v>2025 / 2026</c:v>
                </c:pt>
                <c:pt idx="2">
                  <c:v>2026 / 2027</c:v>
                </c:pt>
                <c:pt idx="3">
                  <c:v>2027 / 2028</c:v>
                </c:pt>
                <c:pt idx="4">
                  <c:v>2028 / 2029</c:v>
                </c:pt>
                <c:pt idx="5">
                  <c:v>2029 / 2030</c:v>
                </c:pt>
                <c:pt idx="6">
                  <c:v>2030 / 2031</c:v>
                </c:pt>
                <c:pt idx="7">
                  <c:v>2031 / 2032</c:v>
                </c:pt>
                <c:pt idx="8">
                  <c:v>2032 / 2033</c:v>
                </c:pt>
                <c:pt idx="9">
                  <c:v>2033 / 2034</c:v>
                </c:pt>
                <c:pt idx="10">
                  <c:v>2034 / 2035</c:v>
                </c:pt>
                <c:pt idx="11">
                  <c:v>2035 / 2036</c:v>
                </c:pt>
                <c:pt idx="12">
                  <c:v>2036 / 2037</c:v>
                </c:pt>
                <c:pt idx="13">
                  <c:v>2037 / 2038</c:v>
                </c:pt>
                <c:pt idx="14">
                  <c:v>2038 / 2039</c:v>
                </c:pt>
              </c:strCache>
            </c:strRef>
          </c:cat>
          <c:val>
            <c:numLit>
              <c:formatCode>General</c:formatCode>
              <c:ptCount val="2"/>
              <c:pt idx="0">
                <c:v>2.9216260599999999</c:v>
              </c:pt>
              <c:pt idx="1">
                <c:v>12.212396930799999</c:v>
              </c:pt>
            </c:numLit>
          </c:val>
          <c:extLst>
            <c:ext xmlns:c16="http://schemas.microsoft.com/office/drawing/2014/chart" uri="{C3380CC4-5D6E-409C-BE32-E72D297353CC}">
              <c16:uniqueId val="{00000000-F3D2-4D1D-8B95-9A3C737D0A26}"/>
            </c:ext>
          </c:extLst>
        </c:ser>
        <c:dLbls>
          <c:showLegendKey val="0"/>
          <c:showVal val="0"/>
          <c:showCatName val="0"/>
          <c:showSerName val="0"/>
          <c:showPercent val="0"/>
          <c:showBubbleSize val="0"/>
        </c:dLbls>
        <c:gapWidth val="150"/>
        <c:axId val="262084864"/>
        <c:axId val="262099328"/>
      </c:barChart>
      <c:catAx>
        <c:axId val="262084864"/>
        <c:scaling>
          <c:orientation val="minMax"/>
        </c:scaling>
        <c:delete val="0"/>
        <c:axPos val="b"/>
        <c:title>
          <c:tx>
            <c:rich>
              <a:bodyPr/>
              <a:lstStyle/>
              <a:p>
                <a:pPr>
                  <a:defRPr sz="2050" b="1" i="0" u="none" strike="noStrike" baseline="0">
                    <a:solidFill>
                      <a:srgbClr val="000000"/>
                    </a:solidFill>
                    <a:latin typeface="Arial"/>
                    <a:ea typeface="Arial"/>
                    <a:cs typeface="Arial"/>
                  </a:defRPr>
                </a:pPr>
                <a:r>
                  <a:rPr lang="en-AU"/>
                  <a:t>Financial Year</a:t>
                </a:r>
              </a:p>
            </c:rich>
          </c:tx>
          <c:layout>
            <c:manualLayout>
              <c:xMode val="edge"/>
              <c:yMode val="edge"/>
              <c:x val="0.49329805624162926"/>
              <c:y val="0.886121743678856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825" b="0" i="0" u="none" strike="noStrike" baseline="0">
                <a:solidFill>
                  <a:srgbClr val="000000"/>
                </a:solidFill>
                <a:latin typeface="Arial"/>
                <a:ea typeface="Arial"/>
                <a:cs typeface="Arial"/>
              </a:defRPr>
            </a:pPr>
            <a:endParaRPr lang="en-US"/>
          </a:p>
        </c:txPr>
        <c:crossAx val="262099328"/>
        <c:crosses val="autoZero"/>
        <c:auto val="0"/>
        <c:lblAlgn val="ctr"/>
        <c:lblOffset val="100"/>
        <c:tickLblSkip val="1"/>
        <c:tickMarkSkip val="1"/>
        <c:noMultiLvlLbl val="0"/>
      </c:catAx>
      <c:valAx>
        <c:axId val="262099328"/>
        <c:scaling>
          <c:orientation val="minMax"/>
        </c:scaling>
        <c:delete val="0"/>
        <c:axPos val="l"/>
        <c:majorGridlines>
          <c:spPr>
            <a:ln w="3175">
              <a:solidFill>
                <a:srgbClr val="000000"/>
              </a:solidFill>
              <a:prstDash val="solid"/>
            </a:ln>
          </c:spPr>
        </c:majorGridlines>
        <c:title>
          <c:tx>
            <c:rich>
              <a:bodyPr/>
              <a:lstStyle/>
              <a:p>
                <a:pPr>
                  <a:defRPr sz="2050" b="1" i="0" u="none" strike="noStrike" baseline="0">
                    <a:solidFill>
                      <a:srgbClr val="000000"/>
                    </a:solidFill>
                    <a:latin typeface="Arial"/>
                    <a:ea typeface="Arial"/>
                    <a:cs typeface="Arial"/>
                  </a:defRPr>
                </a:pPr>
                <a:r>
                  <a:rPr lang="en-AU"/>
                  <a:t>Cost ($M)
</a:t>
                </a:r>
              </a:p>
            </c:rich>
          </c:tx>
          <c:layout>
            <c:manualLayout>
              <c:xMode val="edge"/>
              <c:yMode val="edge"/>
              <c:x val="1.4298480786416443E-2"/>
              <c:y val="0.41281176151915283"/>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sz="2050" b="0" i="0" u="none" strike="noStrike" baseline="0">
                <a:solidFill>
                  <a:srgbClr val="000000"/>
                </a:solidFill>
                <a:latin typeface="Arial"/>
                <a:ea typeface="Arial"/>
                <a:cs typeface="Arial"/>
              </a:defRPr>
            </a:pPr>
            <a:endParaRPr lang="en-US"/>
          </a:p>
        </c:txPr>
        <c:crossAx val="26208486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Cumulative Distribution of Project Days</a:t>
            </a:r>
          </a:p>
        </c:rich>
      </c:tx>
      <c:layout>
        <c:manualLayout>
          <c:xMode val="edge"/>
          <c:yMode val="edge"/>
          <c:x val="0.34587995930826165"/>
          <c:y val="2.749140893470791E-2"/>
        </c:manualLayout>
      </c:layout>
      <c:overlay val="0"/>
      <c:spPr>
        <a:noFill/>
        <a:ln w="25400">
          <a:noFill/>
        </a:ln>
      </c:spPr>
    </c:title>
    <c:autoTitleDeleted val="0"/>
    <c:plotArea>
      <c:layout>
        <c:manualLayout>
          <c:layoutTarget val="inner"/>
          <c:xMode val="edge"/>
          <c:yMode val="edge"/>
          <c:x val="8.5452695829094608E-2"/>
          <c:y val="0.13402084343596204"/>
          <c:w val="0.90030518819938954"/>
          <c:h val="0.75429679831265828"/>
        </c:manualLayout>
      </c:layout>
      <c:lineChart>
        <c:grouping val="standard"/>
        <c:varyColors val="0"/>
        <c:ser>
          <c:idx val="0"/>
          <c:order val="0"/>
          <c:spPr>
            <a:ln w="38100">
              <a:solidFill>
                <a:srgbClr val="000080"/>
              </a:solidFill>
              <a:prstDash val="solid"/>
            </a:ln>
          </c:spPr>
          <c:marker>
            <c:symbol val="none"/>
          </c:marker>
          <c:cat>
            <c:numRef>
              <c:f>Time_Graphs!$R$15:$R$36</c:f>
              <c:numCache>
                <c:formatCode>_(* #,##0_);_(* \(#,##0\);_(* "-"_);_(@_)</c:formatCode>
                <c:ptCount val="22"/>
                <c:pt idx="0">
                  <c:v>682</c:v>
                </c:pt>
                <c:pt idx="1">
                  <c:v>692.45</c:v>
                </c:pt>
                <c:pt idx="2">
                  <c:v>702.90000000000009</c:v>
                </c:pt>
                <c:pt idx="3">
                  <c:v>713.35000000000014</c:v>
                </c:pt>
                <c:pt idx="4">
                  <c:v>723.80000000000018</c:v>
                </c:pt>
                <c:pt idx="5">
                  <c:v>734.25000000000023</c:v>
                </c:pt>
                <c:pt idx="6">
                  <c:v>744.70000000000027</c:v>
                </c:pt>
                <c:pt idx="7">
                  <c:v>755.15000000000032</c:v>
                </c:pt>
                <c:pt idx="8">
                  <c:v>765.60000000000036</c:v>
                </c:pt>
                <c:pt idx="9">
                  <c:v>776.05000000000041</c:v>
                </c:pt>
                <c:pt idx="10">
                  <c:v>786.50000000000045</c:v>
                </c:pt>
                <c:pt idx="11">
                  <c:v>796.9500000000005</c:v>
                </c:pt>
                <c:pt idx="12">
                  <c:v>807.40000000000055</c:v>
                </c:pt>
                <c:pt idx="13">
                  <c:v>817.85000000000059</c:v>
                </c:pt>
                <c:pt idx="14">
                  <c:v>828.30000000000064</c:v>
                </c:pt>
                <c:pt idx="15">
                  <c:v>838.75000000000068</c:v>
                </c:pt>
                <c:pt idx="16">
                  <c:v>849.20000000000073</c:v>
                </c:pt>
                <c:pt idx="17">
                  <c:v>859.65000000000077</c:v>
                </c:pt>
                <c:pt idx="18">
                  <c:v>870.10000000000082</c:v>
                </c:pt>
                <c:pt idx="19">
                  <c:v>880.55000000000086</c:v>
                </c:pt>
                <c:pt idx="20">
                  <c:v>891.00000000000091</c:v>
                </c:pt>
                <c:pt idx="21">
                  <c:v>901.45000000000095</c:v>
                </c:pt>
              </c:numCache>
            </c:numRef>
          </c:cat>
          <c:val>
            <c:numRef>
              <c:f>Time_Graphs!$X$15:$X$36</c:f>
              <c:numCache>
                <c:formatCode>General</c:formatCode>
                <c:ptCount val="22"/>
                <c:pt idx="0">
                  <c:v>0</c:v>
                </c:pt>
                <c:pt idx="1">
                  <c:v>4.0000000000000001E-3</c:v>
                </c:pt>
                <c:pt idx="2">
                  <c:v>1.4000000000000002E-2</c:v>
                </c:pt>
                <c:pt idx="3">
                  <c:v>2.6000000000000006E-2</c:v>
                </c:pt>
                <c:pt idx="4">
                  <c:v>5.8000000000000024E-2</c:v>
                </c:pt>
                <c:pt idx="5">
                  <c:v>9.4000000000000056E-2</c:v>
                </c:pt>
                <c:pt idx="6">
                  <c:v>0.16200000000000009</c:v>
                </c:pt>
                <c:pt idx="7">
                  <c:v>0.2489999999999995</c:v>
                </c:pt>
                <c:pt idx="8">
                  <c:v>0.34999999999999959</c:v>
                </c:pt>
                <c:pt idx="9">
                  <c:v>0.46799999999999969</c:v>
                </c:pt>
                <c:pt idx="10">
                  <c:v>0.57999999999999974</c:v>
                </c:pt>
                <c:pt idx="11">
                  <c:v>0.68299999999999983</c:v>
                </c:pt>
                <c:pt idx="12">
                  <c:v>0.76999999999999991</c:v>
                </c:pt>
                <c:pt idx="13">
                  <c:v>0.84799999999999998</c:v>
                </c:pt>
                <c:pt idx="14">
                  <c:v>0.91</c:v>
                </c:pt>
                <c:pt idx="15">
                  <c:v>0.94400000000000006</c:v>
                </c:pt>
                <c:pt idx="16">
                  <c:v>0.97700000000000009</c:v>
                </c:pt>
                <c:pt idx="17">
                  <c:v>0.9890000000000001</c:v>
                </c:pt>
                <c:pt idx="18">
                  <c:v>0.99600000000000011</c:v>
                </c:pt>
                <c:pt idx="19">
                  <c:v>0.99800000000000011</c:v>
                </c:pt>
                <c:pt idx="20">
                  <c:v>0.99900000000000011</c:v>
                </c:pt>
                <c:pt idx="21">
                  <c:v>0.99900000000000011</c:v>
                </c:pt>
              </c:numCache>
            </c:numRef>
          </c:val>
          <c:smooth val="1"/>
          <c:extLst>
            <c:ext xmlns:c16="http://schemas.microsoft.com/office/drawing/2014/chart" uri="{C3380CC4-5D6E-409C-BE32-E72D297353CC}">
              <c16:uniqueId val="{00000000-A04E-45FD-B734-B4055FD38AD4}"/>
            </c:ext>
          </c:extLst>
        </c:ser>
        <c:dLbls>
          <c:showLegendKey val="0"/>
          <c:showVal val="0"/>
          <c:showCatName val="0"/>
          <c:showSerName val="0"/>
          <c:showPercent val="0"/>
          <c:showBubbleSize val="0"/>
        </c:dLbls>
        <c:smooth val="0"/>
        <c:axId val="261869952"/>
        <c:axId val="261871872"/>
      </c:lineChart>
      <c:catAx>
        <c:axId val="261869952"/>
        <c:scaling>
          <c:orientation val="minMax"/>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Days</a:t>
                </a:r>
              </a:p>
            </c:rich>
          </c:tx>
          <c:layout>
            <c:manualLayout>
              <c:xMode val="edge"/>
              <c:yMode val="edge"/>
              <c:x val="0.51780264496439476"/>
              <c:y val="0.934709527288515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871872"/>
        <c:crossesAt val="0"/>
        <c:auto val="0"/>
        <c:lblAlgn val="ctr"/>
        <c:lblOffset val="0"/>
        <c:tickLblSkip val="2"/>
        <c:tickMarkSkip val="2"/>
        <c:noMultiLvlLbl val="0"/>
      </c:catAx>
      <c:valAx>
        <c:axId val="261871872"/>
        <c:scaling>
          <c:orientation val="minMax"/>
          <c:max val="1"/>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Cumulative Probability</a:t>
                </a:r>
              </a:p>
            </c:rich>
          </c:tx>
          <c:layout>
            <c:manualLayout>
              <c:xMode val="edge"/>
              <c:yMode val="edge"/>
              <c:x val="1.6276703967446592E-2"/>
              <c:y val="0.38316223358678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869952"/>
        <c:crosses val="autoZero"/>
        <c:crossBetween val="between"/>
        <c:majorUnit val="0.1"/>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00" b="0" i="0" u="none" strike="noStrike" baseline="0">
                <a:solidFill>
                  <a:srgbClr val="000000"/>
                </a:solidFill>
                <a:latin typeface="Arial"/>
                <a:ea typeface="Arial"/>
                <a:cs typeface="Arial"/>
              </a:defRPr>
            </a:pPr>
            <a:r>
              <a:rPr lang="en-AU" sz="2800" b="1" i="0" u="none" strike="noStrike" baseline="0">
                <a:solidFill>
                  <a:srgbClr val="000000"/>
                </a:solidFill>
                <a:latin typeface="Arial"/>
                <a:cs typeface="Arial"/>
              </a:rPr>
              <a:t>Cost per Quarter</a:t>
            </a:r>
          </a:p>
          <a:p>
            <a:pPr>
              <a:defRPr sz="2100" b="0" i="0" u="none" strike="noStrike" baseline="0">
                <a:solidFill>
                  <a:srgbClr val="000000"/>
                </a:solidFill>
                <a:latin typeface="Arial"/>
                <a:ea typeface="Arial"/>
                <a:cs typeface="Arial"/>
              </a:defRPr>
            </a:pPr>
            <a:r>
              <a:rPr lang="en-AU" sz="1875" b="1" i="0" u="none" strike="noStrike" baseline="0">
                <a:solidFill>
                  <a:srgbClr val="000000"/>
                </a:solidFill>
                <a:latin typeface="Arial"/>
                <a:cs typeface="Arial"/>
              </a:rPr>
              <a:t>(P90 costs with price escalation)</a:t>
            </a:r>
          </a:p>
        </c:rich>
      </c:tx>
      <c:layout>
        <c:manualLayout>
          <c:xMode val="edge"/>
          <c:yMode val="edge"/>
          <c:x val="0.39082542296155853"/>
          <c:y val="4.1666666666666664E-2"/>
        </c:manualLayout>
      </c:layout>
      <c:overlay val="0"/>
      <c:spPr>
        <a:noFill/>
        <a:ln w="25400">
          <a:noFill/>
        </a:ln>
      </c:spPr>
    </c:title>
    <c:autoTitleDeleted val="0"/>
    <c:plotArea>
      <c:layout>
        <c:manualLayout>
          <c:layoutTarget val="inner"/>
          <c:xMode val="edge"/>
          <c:yMode val="edge"/>
          <c:x val="0.16562416293137622"/>
          <c:y val="0.27430602061975856"/>
          <c:w val="0.82186551077898162"/>
          <c:h val="0.55034815529404579"/>
        </c:manualLayout>
      </c:layout>
      <c:barChart>
        <c:barDir val="col"/>
        <c:grouping val="clustered"/>
        <c:varyColors val="0"/>
        <c:ser>
          <c:idx val="1"/>
          <c:order val="0"/>
          <c:tx>
            <c:strRef>
              <c:f>Data!$AL$1</c:f>
              <c:strCache>
                <c:ptCount val="1"/>
                <c:pt idx="0">
                  <c:v>Cost per Quarter</c:v>
                </c:pt>
              </c:strCache>
            </c:strRef>
          </c:tx>
          <c:spPr>
            <a:solidFill>
              <a:srgbClr val="993366"/>
            </a:solidFill>
            <a:ln w="12700">
              <a:solidFill>
                <a:srgbClr val="000000"/>
              </a:solidFill>
              <a:prstDash val="solid"/>
            </a:ln>
          </c:spPr>
          <c:invertIfNegative val="0"/>
          <c:cat>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cat>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extLst>
            <c:ext xmlns:c16="http://schemas.microsoft.com/office/drawing/2014/chart" uri="{C3380CC4-5D6E-409C-BE32-E72D297353CC}">
              <c16:uniqueId val="{00000000-60BE-4B05-A01F-D52B81A7050F}"/>
            </c:ext>
          </c:extLst>
        </c:ser>
        <c:dLbls>
          <c:showLegendKey val="0"/>
          <c:showVal val="0"/>
          <c:showCatName val="0"/>
          <c:showSerName val="0"/>
          <c:showPercent val="0"/>
          <c:showBubbleSize val="0"/>
        </c:dLbls>
        <c:gapWidth val="150"/>
        <c:axId val="262152192"/>
        <c:axId val="262154112"/>
      </c:barChart>
      <c:catAx>
        <c:axId val="262152192"/>
        <c:scaling>
          <c:orientation val="minMax"/>
        </c:scaling>
        <c:delete val="0"/>
        <c:axPos val="b"/>
        <c:title>
          <c:tx>
            <c:rich>
              <a:bodyPr/>
              <a:lstStyle/>
              <a:p>
                <a:pPr>
                  <a:defRPr sz="2100" b="1" i="0" u="none" strike="noStrike" baseline="0">
                    <a:solidFill>
                      <a:srgbClr val="000000"/>
                    </a:solidFill>
                    <a:latin typeface="Arial"/>
                    <a:ea typeface="Arial"/>
                    <a:cs typeface="Arial"/>
                  </a:defRPr>
                </a:pPr>
                <a:r>
                  <a:rPr lang="en-AU"/>
                  <a:t>Quarter</a:t>
                </a:r>
              </a:p>
            </c:rich>
          </c:tx>
          <c:layout>
            <c:manualLayout>
              <c:xMode val="edge"/>
              <c:yMode val="edge"/>
              <c:x val="0.49329805624162926"/>
              <c:y val="0.88715423592884213"/>
            </c:manualLayout>
          </c:layout>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62154112"/>
        <c:crosses val="autoZero"/>
        <c:auto val="0"/>
        <c:lblAlgn val="ctr"/>
        <c:lblOffset val="100"/>
        <c:tickLblSkip val="1"/>
        <c:tickMarkSkip val="1"/>
        <c:noMultiLvlLbl val="0"/>
      </c:catAx>
      <c:valAx>
        <c:axId val="262154112"/>
        <c:scaling>
          <c:orientation val="minMax"/>
        </c:scaling>
        <c:delete val="0"/>
        <c:axPos val="l"/>
        <c:majorGridlines>
          <c:spPr>
            <a:ln w="3175">
              <a:solidFill>
                <a:srgbClr val="000000"/>
              </a:solidFill>
              <a:prstDash val="solid"/>
            </a:ln>
          </c:spPr>
        </c:majorGridlines>
        <c:title>
          <c:tx>
            <c:rich>
              <a:bodyPr/>
              <a:lstStyle/>
              <a:p>
                <a:pPr>
                  <a:defRPr sz="2100" b="1" i="0" u="none" strike="noStrike" baseline="0">
                    <a:solidFill>
                      <a:srgbClr val="000000"/>
                    </a:solidFill>
                    <a:latin typeface="Arial"/>
                    <a:ea typeface="Arial"/>
                    <a:cs typeface="Arial"/>
                  </a:defRPr>
                </a:pPr>
                <a:r>
                  <a:rPr lang="en-AU"/>
                  <a:t>Cost ($M)</a:t>
                </a:r>
              </a:p>
            </c:rich>
          </c:tx>
          <c:layout>
            <c:manualLayout>
              <c:xMode val="edge"/>
              <c:yMode val="edge"/>
              <c:x val="1.4298480786416443E-2"/>
              <c:y val="0.45312572907553217"/>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sz="2100" b="0" i="0" u="none" strike="noStrike" baseline="0">
                <a:solidFill>
                  <a:srgbClr val="000000"/>
                </a:solidFill>
                <a:latin typeface="Arial"/>
                <a:ea typeface="Arial"/>
                <a:cs typeface="Arial"/>
              </a:defRPr>
            </a:pPr>
            <a:endParaRPr lang="en-US"/>
          </a:p>
        </c:txPr>
        <c:crossAx val="26215219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Frequency of Estimate</a:t>
            </a:r>
          </a:p>
        </c:rich>
      </c:tx>
      <c:layout>
        <c:manualLayout>
          <c:xMode val="edge"/>
          <c:yMode val="edge"/>
          <c:x val="0.41775700934579441"/>
          <c:y val="2.7729636048526862E-2"/>
        </c:manualLayout>
      </c:layout>
      <c:overlay val="0"/>
      <c:spPr>
        <a:noFill/>
        <a:ln w="25400">
          <a:noFill/>
        </a:ln>
      </c:spPr>
    </c:title>
    <c:autoTitleDeleted val="0"/>
    <c:plotArea>
      <c:layout>
        <c:manualLayout>
          <c:layoutTarget val="inner"/>
          <c:xMode val="edge"/>
          <c:yMode val="edge"/>
          <c:x val="0.13925233644859841"/>
          <c:y val="0.13171588269393325"/>
          <c:w val="0.84672897196261687"/>
          <c:h val="0.75390011805076662"/>
        </c:manualLayout>
      </c:layout>
      <c:lineChart>
        <c:grouping val="standard"/>
        <c:varyColors val="0"/>
        <c:ser>
          <c:idx val="1"/>
          <c:order val="0"/>
          <c:spPr>
            <a:ln w="25400">
              <a:solidFill>
                <a:srgbClr val="FF00FF"/>
              </a:solidFill>
              <a:prstDash val="solid"/>
            </a:ln>
          </c:spPr>
          <c:marker>
            <c:symbol val="square"/>
            <c:size val="5"/>
            <c:spPr>
              <a:noFill/>
              <a:ln w="9525">
                <a:noFill/>
              </a:ln>
            </c:spPr>
          </c:marker>
          <c:cat>
            <c:numRef>
              <c:f>Data!$BQ$6:$BQ$46</c:f>
              <c:numCache>
                <c:formatCode>General</c:formatCode>
                <c:ptCount val="41"/>
                <c:pt idx="0">
                  <c:v>9.6923539999999999</c:v>
                </c:pt>
                <c:pt idx="1">
                  <c:v>9.8249979249999999</c:v>
                </c:pt>
                <c:pt idx="2">
                  <c:v>9.9576418500000017</c:v>
                </c:pt>
                <c:pt idx="3">
                  <c:v>10.090285775000002</c:v>
                </c:pt>
                <c:pt idx="4">
                  <c:v>10.222929700000003</c:v>
                </c:pt>
                <c:pt idx="5">
                  <c:v>10.355573625000003</c:v>
                </c:pt>
                <c:pt idx="6">
                  <c:v>10.488217550000005</c:v>
                </c:pt>
                <c:pt idx="7">
                  <c:v>10.620861475000005</c:v>
                </c:pt>
                <c:pt idx="8">
                  <c:v>10.753505400000005</c:v>
                </c:pt>
                <c:pt idx="9">
                  <c:v>10.886149325000007</c:v>
                </c:pt>
                <c:pt idx="10">
                  <c:v>11.018793250000007</c:v>
                </c:pt>
                <c:pt idx="11">
                  <c:v>11.151437175000009</c:v>
                </c:pt>
                <c:pt idx="12">
                  <c:v>11.284081100000009</c:v>
                </c:pt>
                <c:pt idx="13">
                  <c:v>11.416725025000011</c:v>
                </c:pt>
                <c:pt idx="14">
                  <c:v>11.549368950000011</c:v>
                </c:pt>
                <c:pt idx="15">
                  <c:v>11.682012875000011</c:v>
                </c:pt>
                <c:pt idx="16">
                  <c:v>11.814656800000012</c:v>
                </c:pt>
                <c:pt idx="17">
                  <c:v>11.947300725000012</c:v>
                </c:pt>
                <c:pt idx="18">
                  <c:v>12.079944650000014</c:v>
                </c:pt>
                <c:pt idx="19">
                  <c:v>12.212588575000014</c:v>
                </c:pt>
                <c:pt idx="20">
                  <c:v>12.345232500000014</c:v>
                </c:pt>
                <c:pt idx="21">
                  <c:v>12.477876425000016</c:v>
                </c:pt>
                <c:pt idx="22">
                  <c:v>12.610520350000016</c:v>
                </c:pt>
                <c:pt idx="23">
                  <c:v>12.743164275000018</c:v>
                </c:pt>
                <c:pt idx="24">
                  <c:v>12.875808200000018</c:v>
                </c:pt>
                <c:pt idx="25">
                  <c:v>13.008452125000019</c:v>
                </c:pt>
                <c:pt idx="26">
                  <c:v>13.141096050000019</c:v>
                </c:pt>
                <c:pt idx="27">
                  <c:v>13.273739975000019</c:v>
                </c:pt>
                <c:pt idx="28">
                  <c:v>13.406383900000021</c:v>
                </c:pt>
                <c:pt idx="29">
                  <c:v>13.539027825000021</c:v>
                </c:pt>
                <c:pt idx="30">
                  <c:v>13.671671750000023</c:v>
                </c:pt>
                <c:pt idx="31">
                  <c:v>13.804315675000023</c:v>
                </c:pt>
                <c:pt idx="32">
                  <c:v>13.936959600000025</c:v>
                </c:pt>
                <c:pt idx="33">
                  <c:v>14.069603525000025</c:v>
                </c:pt>
                <c:pt idx="34">
                  <c:v>14.202247450000025</c:v>
                </c:pt>
                <c:pt idx="35">
                  <c:v>14.334891375000026</c:v>
                </c:pt>
                <c:pt idx="36">
                  <c:v>14.467535300000026</c:v>
                </c:pt>
                <c:pt idx="37">
                  <c:v>14.600179225000028</c:v>
                </c:pt>
                <c:pt idx="38">
                  <c:v>14.732823150000028</c:v>
                </c:pt>
                <c:pt idx="39">
                  <c:v>14.865467075000028</c:v>
                </c:pt>
                <c:pt idx="40">
                  <c:v>14.99811100000003</c:v>
                </c:pt>
              </c:numCache>
            </c:numRef>
          </c:cat>
          <c:val>
            <c:numRef>
              <c:f>Data!$BR$6:$BR$46</c:f>
              <c:numCache>
                <c:formatCode>General</c:formatCode>
                <c:ptCount val="41"/>
                <c:pt idx="0">
                  <c:v>0</c:v>
                </c:pt>
                <c:pt idx="1">
                  <c:v>2.0000000000000001E-4</c:v>
                </c:pt>
                <c:pt idx="2">
                  <c:v>0</c:v>
                </c:pt>
                <c:pt idx="3">
                  <c:v>2.0000000000000001E-4</c:v>
                </c:pt>
                <c:pt idx="4">
                  <c:v>8.0000000000000015E-4</c:v>
                </c:pt>
                <c:pt idx="5">
                  <c:v>1.4000000000000004E-3</c:v>
                </c:pt>
                <c:pt idx="6">
                  <c:v>2.5999999999999994E-3</c:v>
                </c:pt>
                <c:pt idx="7">
                  <c:v>3.9999999999999975E-3</c:v>
                </c:pt>
                <c:pt idx="8">
                  <c:v>8.2000000000000059E-3</c:v>
                </c:pt>
                <c:pt idx="9">
                  <c:v>1.2199999999999982E-2</c:v>
                </c:pt>
                <c:pt idx="10">
                  <c:v>1.7799999999999948E-2</c:v>
                </c:pt>
                <c:pt idx="11">
                  <c:v>2.4799999999999905E-2</c:v>
                </c:pt>
                <c:pt idx="12">
                  <c:v>2.9899999999999875E-2</c:v>
                </c:pt>
                <c:pt idx="13">
                  <c:v>4.0000000000000119E-2</c:v>
                </c:pt>
                <c:pt idx="14">
                  <c:v>4.9600000000000394E-2</c:v>
                </c:pt>
                <c:pt idx="15">
                  <c:v>5.4200000000000526E-2</c:v>
                </c:pt>
                <c:pt idx="16">
                  <c:v>6.4700000000000826E-2</c:v>
                </c:pt>
                <c:pt idx="17">
                  <c:v>7.0300000000000987E-2</c:v>
                </c:pt>
                <c:pt idx="18">
                  <c:v>6.4100000000000809E-2</c:v>
                </c:pt>
                <c:pt idx="19">
                  <c:v>7.1200000000001012E-2</c:v>
                </c:pt>
                <c:pt idx="20">
                  <c:v>6.8700000000000941E-2</c:v>
                </c:pt>
                <c:pt idx="21">
                  <c:v>6.7100000000000895E-2</c:v>
                </c:pt>
                <c:pt idx="22">
                  <c:v>5.5800000000000571E-2</c:v>
                </c:pt>
                <c:pt idx="23">
                  <c:v>5.3200000000000497E-2</c:v>
                </c:pt>
                <c:pt idx="24">
                  <c:v>4.9000000000000377E-2</c:v>
                </c:pt>
                <c:pt idx="25">
                  <c:v>4.2300000000000185E-2</c:v>
                </c:pt>
                <c:pt idx="26">
                  <c:v>3.4299999999999956E-2</c:v>
                </c:pt>
                <c:pt idx="27">
                  <c:v>3.0300000000093686E-2</c:v>
                </c:pt>
                <c:pt idx="28">
                  <c:v>2.2799999999999918E-2</c:v>
                </c:pt>
                <c:pt idx="29">
                  <c:v>1.8099999999999946E-2</c:v>
                </c:pt>
                <c:pt idx="30">
                  <c:v>1.1799999999999984E-2</c:v>
                </c:pt>
                <c:pt idx="31">
                  <c:v>9.2999999999999992E-3</c:v>
                </c:pt>
                <c:pt idx="32">
                  <c:v>7.2000000000000059E-3</c:v>
                </c:pt>
                <c:pt idx="33">
                  <c:v>5.2000000000000006E-3</c:v>
                </c:pt>
                <c:pt idx="34">
                  <c:v>3.0999999999999986E-3</c:v>
                </c:pt>
                <c:pt idx="35">
                  <c:v>2.1000000000000003E-3</c:v>
                </c:pt>
                <c:pt idx="36">
                  <c:v>1.5000000000000005E-3</c:v>
                </c:pt>
                <c:pt idx="37">
                  <c:v>9.0000000000000019E-4</c:v>
                </c:pt>
                <c:pt idx="38">
                  <c:v>6.0000000000000006E-4</c:v>
                </c:pt>
                <c:pt idx="39">
                  <c:v>3.0000000000000003E-4</c:v>
                </c:pt>
                <c:pt idx="40">
                  <c:v>2.0000000000000001E-4</c:v>
                </c:pt>
              </c:numCache>
            </c:numRef>
          </c:val>
          <c:smooth val="1"/>
          <c:extLst>
            <c:ext xmlns:c16="http://schemas.microsoft.com/office/drawing/2014/chart" uri="{C3380CC4-5D6E-409C-BE32-E72D297353CC}">
              <c16:uniqueId val="{00000000-17BA-4D46-B429-A9DAA642DE94}"/>
            </c:ext>
          </c:extLst>
        </c:ser>
        <c:dLbls>
          <c:showLegendKey val="0"/>
          <c:showVal val="0"/>
          <c:showCatName val="0"/>
          <c:showSerName val="0"/>
          <c:showPercent val="0"/>
          <c:showBubbleSize val="0"/>
        </c:dLbls>
        <c:marker val="1"/>
        <c:smooth val="0"/>
        <c:axId val="98290688"/>
        <c:axId val="194976000"/>
      </c:lineChart>
      <c:catAx>
        <c:axId val="98290688"/>
        <c:scaling>
          <c:orientation val="minMax"/>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Estimate ($m)</a:t>
                </a:r>
              </a:p>
            </c:rich>
          </c:tx>
          <c:layout>
            <c:manualLayout>
              <c:xMode val="edge"/>
              <c:yMode val="edge"/>
              <c:x val="0.52149532710280377"/>
              <c:y val="0.93240973994368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4976000"/>
        <c:crossesAt val="0"/>
        <c:auto val="0"/>
        <c:lblAlgn val="ctr"/>
        <c:lblOffset val="0"/>
        <c:tickLblSkip val="2"/>
        <c:tickMarkSkip val="2"/>
        <c:noMultiLvlLbl val="0"/>
      </c:catAx>
      <c:valAx>
        <c:axId val="194976000"/>
        <c:scaling>
          <c:orientation val="minMax"/>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Frequency</a:t>
                </a:r>
              </a:p>
            </c:rich>
          </c:tx>
          <c:layout>
            <c:manualLayout>
              <c:xMode val="edge"/>
              <c:yMode val="edge"/>
              <c:x val="8.8785046728974248E-2"/>
              <c:y val="0.447140745188480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82906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Cumulative Frequency of Estimate</a:t>
            </a:r>
          </a:p>
        </c:rich>
      </c:tx>
      <c:layout>
        <c:manualLayout>
          <c:xMode val="edge"/>
          <c:yMode val="edge"/>
          <c:x val="0.37593303169193404"/>
          <c:y val="2.6898734177215201E-2"/>
        </c:manualLayout>
      </c:layout>
      <c:overlay val="0"/>
      <c:spPr>
        <a:noFill/>
        <a:ln w="25400">
          <a:noFill/>
        </a:ln>
      </c:spPr>
    </c:title>
    <c:autoTitleDeleted val="0"/>
    <c:plotArea>
      <c:layout>
        <c:manualLayout>
          <c:layoutTarget val="inner"/>
          <c:xMode val="edge"/>
          <c:yMode val="edge"/>
          <c:x val="7.8358244646326194E-2"/>
          <c:y val="0.12658227848101269"/>
          <c:w val="0.90858250339905156"/>
          <c:h val="0.77056962025320064"/>
        </c:manualLayout>
      </c:layout>
      <c:lineChart>
        <c:grouping val="standard"/>
        <c:varyColors val="0"/>
        <c:ser>
          <c:idx val="0"/>
          <c:order val="0"/>
          <c:spPr>
            <a:ln w="38100">
              <a:solidFill>
                <a:srgbClr val="000080"/>
              </a:solidFill>
              <a:prstDash val="solid"/>
            </a:ln>
          </c:spPr>
          <c:marker>
            <c:symbol val="none"/>
          </c:marker>
          <c:cat>
            <c:numRef>
              <c:f>Data!$BQ$6:$BQ$46</c:f>
              <c:numCache>
                <c:formatCode>General</c:formatCode>
                <c:ptCount val="41"/>
                <c:pt idx="0">
                  <c:v>9.6923539999999999</c:v>
                </c:pt>
                <c:pt idx="1">
                  <c:v>9.8249979249999999</c:v>
                </c:pt>
                <c:pt idx="2">
                  <c:v>9.9576418500000017</c:v>
                </c:pt>
                <c:pt idx="3">
                  <c:v>10.090285775000002</c:v>
                </c:pt>
                <c:pt idx="4">
                  <c:v>10.222929700000003</c:v>
                </c:pt>
                <c:pt idx="5">
                  <c:v>10.355573625000003</c:v>
                </c:pt>
                <c:pt idx="6">
                  <c:v>10.488217550000005</c:v>
                </c:pt>
                <c:pt idx="7">
                  <c:v>10.620861475000005</c:v>
                </c:pt>
                <c:pt idx="8">
                  <c:v>10.753505400000005</c:v>
                </c:pt>
                <c:pt idx="9">
                  <c:v>10.886149325000007</c:v>
                </c:pt>
                <c:pt idx="10">
                  <c:v>11.018793250000007</c:v>
                </c:pt>
                <c:pt idx="11">
                  <c:v>11.151437175000009</c:v>
                </c:pt>
                <c:pt idx="12">
                  <c:v>11.284081100000009</c:v>
                </c:pt>
                <c:pt idx="13">
                  <c:v>11.416725025000011</c:v>
                </c:pt>
                <c:pt idx="14">
                  <c:v>11.549368950000011</c:v>
                </c:pt>
                <c:pt idx="15">
                  <c:v>11.682012875000011</c:v>
                </c:pt>
                <c:pt idx="16">
                  <c:v>11.814656800000012</c:v>
                </c:pt>
                <c:pt idx="17">
                  <c:v>11.947300725000012</c:v>
                </c:pt>
                <c:pt idx="18">
                  <c:v>12.079944650000014</c:v>
                </c:pt>
                <c:pt idx="19">
                  <c:v>12.212588575000014</c:v>
                </c:pt>
                <c:pt idx="20">
                  <c:v>12.345232500000014</c:v>
                </c:pt>
                <c:pt idx="21">
                  <c:v>12.477876425000016</c:v>
                </c:pt>
                <c:pt idx="22">
                  <c:v>12.610520350000016</c:v>
                </c:pt>
                <c:pt idx="23">
                  <c:v>12.743164275000018</c:v>
                </c:pt>
                <c:pt idx="24">
                  <c:v>12.875808200000018</c:v>
                </c:pt>
                <c:pt idx="25">
                  <c:v>13.008452125000019</c:v>
                </c:pt>
                <c:pt idx="26">
                  <c:v>13.141096050000019</c:v>
                </c:pt>
                <c:pt idx="27">
                  <c:v>13.273739975000019</c:v>
                </c:pt>
                <c:pt idx="28">
                  <c:v>13.406383900000021</c:v>
                </c:pt>
                <c:pt idx="29">
                  <c:v>13.539027825000021</c:v>
                </c:pt>
                <c:pt idx="30">
                  <c:v>13.671671750000023</c:v>
                </c:pt>
                <c:pt idx="31">
                  <c:v>13.804315675000023</c:v>
                </c:pt>
                <c:pt idx="32">
                  <c:v>13.936959600000025</c:v>
                </c:pt>
                <c:pt idx="33">
                  <c:v>14.069603525000025</c:v>
                </c:pt>
                <c:pt idx="34">
                  <c:v>14.202247450000025</c:v>
                </c:pt>
                <c:pt idx="35">
                  <c:v>14.334891375000026</c:v>
                </c:pt>
                <c:pt idx="36">
                  <c:v>14.467535300000026</c:v>
                </c:pt>
                <c:pt idx="37">
                  <c:v>14.600179225000028</c:v>
                </c:pt>
                <c:pt idx="38">
                  <c:v>14.732823150000028</c:v>
                </c:pt>
                <c:pt idx="39">
                  <c:v>14.865467075000028</c:v>
                </c:pt>
                <c:pt idx="40">
                  <c:v>14.99811100000003</c:v>
                </c:pt>
              </c:numCache>
            </c:numRef>
          </c:cat>
          <c:val>
            <c:numRef>
              <c:f>Data!$BS$6:$BS$46</c:f>
              <c:numCache>
                <c:formatCode>General</c:formatCode>
                <c:ptCount val="41"/>
                <c:pt idx="0">
                  <c:v>0</c:v>
                </c:pt>
                <c:pt idx="1">
                  <c:v>2.0000000000000001E-4</c:v>
                </c:pt>
                <c:pt idx="2">
                  <c:v>2.0000000000000001E-4</c:v>
                </c:pt>
                <c:pt idx="3">
                  <c:v>4.0000000000000002E-4</c:v>
                </c:pt>
                <c:pt idx="4">
                  <c:v>1.2000000000000001E-3</c:v>
                </c:pt>
                <c:pt idx="5">
                  <c:v>2.6000000000000007E-3</c:v>
                </c:pt>
                <c:pt idx="6">
                  <c:v>5.1999999999999998E-3</c:v>
                </c:pt>
                <c:pt idx="7">
                  <c:v>9.1999999999999964E-3</c:v>
                </c:pt>
                <c:pt idx="8">
                  <c:v>1.7400000000000002E-2</c:v>
                </c:pt>
                <c:pt idx="9">
                  <c:v>2.9599999999999984E-2</c:v>
                </c:pt>
                <c:pt idx="10">
                  <c:v>4.7399999999999928E-2</c:v>
                </c:pt>
                <c:pt idx="11">
                  <c:v>7.2199999999999834E-2</c:v>
                </c:pt>
                <c:pt idx="12">
                  <c:v>0.1020999999999997</c:v>
                </c:pt>
                <c:pt idx="13">
                  <c:v>0.14209999999999984</c:v>
                </c:pt>
                <c:pt idx="14">
                  <c:v>0.19170000000000023</c:v>
                </c:pt>
                <c:pt idx="15">
                  <c:v>0.24590000000000076</c:v>
                </c:pt>
                <c:pt idx="16">
                  <c:v>0.3106000000000016</c:v>
                </c:pt>
                <c:pt idx="17">
                  <c:v>0.38090000000000257</c:v>
                </c:pt>
                <c:pt idx="18">
                  <c:v>0.44500000000000339</c:v>
                </c:pt>
                <c:pt idx="19">
                  <c:v>0.51620000000000443</c:v>
                </c:pt>
                <c:pt idx="20">
                  <c:v>0.58490000000000542</c:v>
                </c:pt>
                <c:pt idx="21">
                  <c:v>0.65200000000000635</c:v>
                </c:pt>
                <c:pt idx="22">
                  <c:v>0.70780000000000687</c:v>
                </c:pt>
                <c:pt idx="23">
                  <c:v>0.76100000000000734</c:v>
                </c:pt>
                <c:pt idx="24">
                  <c:v>0.81000000000000771</c:v>
                </c:pt>
                <c:pt idx="25">
                  <c:v>0.85230000000000794</c:v>
                </c:pt>
                <c:pt idx="26">
                  <c:v>0.88660000000000794</c:v>
                </c:pt>
                <c:pt idx="27">
                  <c:v>0.91690000000010163</c:v>
                </c:pt>
                <c:pt idx="28">
                  <c:v>0.93970000000010157</c:v>
                </c:pt>
                <c:pt idx="29">
                  <c:v>0.95780000000010146</c:v>
                </c:pt>
                <c:pt idx="30">
                  <c:v>0.96960000000010149</c:v>
                </c:pt>
                <c:pt idx="31">
                  <c:v>0.97890000000010147</c:v>
                </c:pt>
                <c:pt idx="32">
                  <c:v>0.98610000000010145</c:v>
                </c:pt>
                <c:pt idx="33">
                  <c:v>0.99130000000010143</c:v>
                </c:pt>
                <c:pt idx="34">
                  <c:v>0.99440000000010143</c:v>
                </c:pt>
                <c:pt idx="35">
                  <c:v>0.99650000000010142</c:v>
                </c:pt>
                <c:pt idx="36">
                  <c:v>0.99800000000010136</c:v>
                </c:pt>
                <c:pt idx="37">
                  <c:v>0.99890000000010137</c:v>
                </c:pt>
                <c:pt idx="38">
                  <c:v>0.99950000000010142</c:v>
                </c:pt>
                <c:pt idx="39">
                  <c:v>0.99980000000010139</c:v>
                </c:pt>
                <c:pt idx="40">
                  <c:v>1.0000000000001015</c:v>
                </c:pt>
              </c:numCache>
            </c:numRef>
          </c:val>
          <c:smooth val="1"/>
          <c:extLst>
            <c:ext xmlns:c16="http://schemas.microsoft.com/office/drawing/2014/chart" uri="{C3380CC4-5D6E-409C-BE32-E72D297353CC}">
              <c16:uniqueId val="{00000000-C24D-410D-B83A-CCCCE8E6E906}"/>
            </c:ext>
          </c:extLst>
        </c:ser>
        <c:dLbls>
          <c:showLegendKey val="0"/>
          <c:showVal val="0"/>
          <c:showCatName val="0"/>
          <c:showSerName val="0"/>
          <c:showPercent val="0"/>
          <c:showBubbleSize val="0"/>
        </c:dLbls>
        <c:smooth val="0"/>
        <c:axId val="195000960"/>
        <c:axId val="195031808"/>
      </c:lineChart>
      <c:catAx>
        <c:axId val="195000960"/>
        <c:scaling>
          <c:orientation val="minMax"/>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Estimate ($m)</a:t>
                </a:r>
              </a:p>
            </c:rich>
          </c:tx>
          <c:layout>
            <c:manualLayout>
              <c:xMode val="edge"/>
              <c:yMode val="edge"/>
              <c:x val="0.49160467348299608"/>
              <c:y val="0.939873417721533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031808"/>
        <c:crossesAt val="0"/>
        <c:auto val="0"/>
        <c:lblAlgn val="ctr"/>
        <c:lblOffset val="0"/>
        <c:tickLblSkip val="2"/>
        <c:tickMarkSkip val="2"/>
        <c:noMultiLvlLbl val="0"/>
      </c:catAx>
      <c:valAx>
        <c:axId val="195031808"/>
        <c:scaling>
          <c:orientation val="minMax"/>
          <c:max val="1"/>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Cumulative Frequency</a:t>
                </a:r>
              </a:p>
            </c:rich>
          </c:tx>
          <c:layout>
            <c:manualLayout>
              <c:xMode val="edge"/>
              <c:yMode val="edge"/>
              <c:x val="1.4925373134328361E-2"/>
              <c:y val="0.395569620253169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000960"/>
        <c:crosses val="autoZero"/>
        <c:crossBetween val="between"/>
        <c:majorUnit val="0.1"/>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375" b="1" i="0" u="none" strike="noStrike" baseline="0">
                <a:solidFill>
                  <a:srgbClr val="000000"/>
                </a:solidFill>
                <a:latin typeface="Arial"/>
                <a:ea typeface="Arial"/>
                <a:cs typeface="Arial"/>
              </a:defRPr>
            </a:pPr>
            <a:r>
              <a:rPr lang="en-AU"/>
              <a:t>Gantt Chart By Date</a:t>
            </a:r>
          </a:p>
        </c:rich>
      </c:tx>
      <c:layout>
        <c:manualLayout>
          <c:xMode val="edge"/>
          <c:yMode val="edge"/>
          <c:x val="0.4330156597961633"/>
          <c:y val="2.3381294964028781E-2"/>
        </c:manualLayout>
      </c:layout>
      <c:overlay val="0"/>
      <c:spPr>
        <a:noFill/>
        <a:ln w="25400">
          <a:noFill/>
        </a:ln>
      </c:spPr>
    </c:title>
    <c:autoTitleDeleted val="0"/>
    <c:plotArea>
      <c:layout>
        <c:manualLayout>
          <c:layoutTarget val="inner"/>
          <c:xMode val="edge"/>
          <c:yMode val="edge"/>
          <c:x val="4.6161576788676467E-2"/>
          <c:y val="0.16366906474820145"/>
          <c:w val="0.93276490489290476"/>
          <c:h val="0.82643884892086328"/>
        </c:manualLayout>
      </c:layout>
      <c:barChart>
        <c:barDir val="bar"/>
        <c:grouping val="stacked"/>
        <c:varyColors val="0"/>
        <c:ser>
          <c:idx val="0"/>
          <c:order val="0"/>
          <c:tx>
            <c:strRef>
              <c:f>Data!$BF$4</c:f>
              <c:strCache>
                <c:ptCount val="1"/>
              </c:strCache>
            </c:strRef>
          </c:tx>
          <c:spPr>
            <a:noFill/>
            <a:ln w="25400">
              <a:noFill/>
            </a:ln>
          </c:spPr>
          <c:invertIfNegative val="0"/>
          <c:cat>
            <c:numRef>
              <c:f>Data!$BE$4:$BE$8</c:f>
              <c:numCache>
                <c:formatCode>General</c:formatCode>
                <c:ptCount val="5"/>
              </c:numCache>
            </c:numRef>
          </c:cat>
          <c:val>
            <c:numRef>
              <c:f>Data!$BF$4:$BF$8</c:f>
              <c:numCache>
                <c:formatCode>General</c:formatCode>
                <c:ptCount val="5"/>
              </c:numCache>
            </c:numRef>
          </c:val>
          <c:extLst>
            <c:ext xmlns:c16="http://schemas.microsoft.com/office/drawing/2014/chart" uri="{C3380CC4-5D6E-409C-BE32-E72D297353CC}">
              <c16:uniqueId val="{00000000-4EE7-4D1F-B9D2-C86749F17E4C}"/>
            </c:ext>
          </c:extLst>
        </c:ser>
        <c:ser>
          <c:idx val="1"/>
          <c:order val="1"/>
          <c:tx>
            <c:strRef>
              <c:f>Data!$BG$4</c:f>
              <c:strCache>
                <c:ptCount val="1"/>
              </c:strCache>
            </c:strRef>
          </c:tx>
          <c:spPr>
            <a:solidFill>
              <a:srgbClr val="FFFFCC"/>
            </a:solidFill>
            <a:ln>
              <a:solidFill>
                <a:srgbClr val="000000"/>
              </a:solidFill>
              <a:prstDash val="solid"/>
            </a:ln>
          </c:spPr>
          <c:invertIfNegative val="0"/>
          <c:dLbls>
            <c:spPr>
              <a:noFill/>
              <a:ln>
                <a:noFill/>
              </a:ln>
              <a:effectLst/>
            </c:spPr>
            <c:txPr>
              <a:bodyPr/>
              <a:lstStyle/>
              <a:p>
                <a:pPr>
                  <a:defRPr sz="925"/>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Data!$BE$5:$BE$8</c:f>
              <c:numCache>
                <c:formatCode>General</c:formatCode>
                <c:ptCount val="4"/>
              </c:numCache>
            </c:numRef>
          </c:cat>
          <c:val>
            <c:numRef>
              <c:f>Data!$BG$5:$BG$8</c:f>
              <c:numCache>
                <c:formatCode>General</c:formatCode>
                <c:ptCount val="4"/>
              </c:numCache>
            </c:numRef>
          </c:val>
          <c:extLst>
            <c:ext xmlns:c16="http://schemas.microsoft.com/office/drawing/2014/chart" uri="{C3380CC4-5D6E-409C-BE32-E72D297353CC}">
              <c16:uniqueId val="{00000001-4EE7-4D1F-B9D2-C86749F17E4C}"/>
            </c:ext>
          </c:extLst>
        </c:ser>
        <c:ser>
          <c:idx val="2"/>
          <c:order val="2"/>
          <c:invertIfNegative val="0"/>
          <c:cat>
            <c:numRef>
              <c:f>Data!$BE$4:$BE$8</c:f>
              <c:numCache>
                <c:formatCode>General</c:formatCode>
                <c:ptCount val="5"/>
              </c:numCache>
            </c:numRef>
          </c:cat>
          <c:val>
            <c:numRef>
              <c:f>Data!$BG$4:$BG$8</c:f>
              <c:numCache>
                <c:formatCode>General</c:formatCode>
                <c:ptCount val="5"/>
              </c:numCache>
            </c:numRef>
          </c:val>
          <c:extLst>
            <c:ext xmlns:c16="http://schemas.microsoft.com/office/drawing/2014/chart" uri="{C3380CC4-5D6E-409C-BE32-E72D297353CC}">
              <c16:uniqueId val="{00000002-4EE7-4D1F-B9D2-C86749F17E4C}"/>
            </c:ext>
          </c:extLst>
        </c:ser>
        <c:dLbls>
          <c:showLegendKey val="0"/>
          <c:showVal val="0"/>
          <c:showCatName val="0"/>
          <c:showSerName val="0"/>
          <c:showPercent val="0"/>
          <c:showBubbleSize val="0"/>
        </c:dLbls>
        <c:gapWidth val="100"/>
        <c:overlap val="100"/>
        <c:axId val="261491328"/>
        <c:axId val="261501696"/>
      </c:barChart>
      <c:catAx>
        <c:axId val="261491328"/>
        <c:scaling>
          <c:orientation val="maxMin"/>
        </c:scaling>
        <c:delete val="0"/>
        <c:axPos val="l"/>
        <c:title>
          <c:tx>
            <c:rich>
              <a:bodyPr/>
              <a:lstStyle/>
              <a:p>
                <a:pPr>
                  <a:defRPr sz="2375" b="1" i="0" u="none" strike="noStrike" baseline="0">
                    <a:solidFill>
                      <a:srgbClr val="000000"/>
                    </a:solidFill>
                    <a:latin typeface="Arial"/>
                    <a:ea typeface="Arial"/>
                    <a:cs typeface="Arial"/>
                  </a:defRPr>
                </a:pPr>
                <a:r>
                  <a:rPr lang="en-AU"/>
                  <a:t>Activity</a:t>
                </a:r>
              </a:p>
            </c:rich>
          </c:tx>
          <c:layout>
            <c:manualLayout>
              <c:xMode val="edge"/>
              <c:yMode val="edge"/>
              <c:x val="5.0175614651279494E-3"/>
              <c:y val="0.51978417266189991"/>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261501696"/>
        <c:crosses val="autoZero"/>
        <c:auto val="0"/>
        <c:lblAlgn val="ctr"/>
        <c:lblOffset val="100"/>
        <c:tickLblSkip val="1"/>
        <c:tickMarkSkip val="1"/>
        <c:noMultiLvlLbl val="0"/>
      </c:catAx>
      <c:valAx>
        <c:axId val="261501696"/>
        <c:scaling>
          <c:orientation val="minMax"/>
          <c:max val="5"/>
          <c:min val="-26"/>
        </c:scaling>
        <c:delete val="0"/>
        <c:axPos val="t"/>
        <c:majorGridlines>
          <c:spPr>
            <a:ln w="3175">
              <a:solidFill>
                <a:srgbClr val="000000"/>
              </a:solidFill>
              <a:prstDash val="solid"/>
            </a:ln>
          </c:spPr>
        </c:majorGridlines>
        <c:numFmt formatCode="mmm\ 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61491328"/>
        <c:crosses val="autoZero"/>
        <c:crossBetween val="between"/>
        <c:majorUnit val="30.41666"/>
        <c:minorUnit val="7"/>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3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375" b="1" i="0" u="none" strike="noStrike" baseline="0">
                <a:solidFill>
                  <a:srgbClr val="000000"/>
                </a:solidFill>
                <a:latin typeface="Arial"/>
                <a:ea typeface="Arial"/>
                <a:cs typeface="Arial"/>
              </a:defRPr>
            </a:pPr>
            <a:r>
              <a:rPr lang="en-AU"/>
              <a:t>Gantt Chart By Days</a:t>
            </a:r>
          </a:p>
        </c:rich>
      </c:tx>
      <c:layout>
        <c:manualLayout>
          <c:xMode val="edge"/>
          <c:yMode val="edge"/>
          <c:x val="0.43956054444243431"/>
          <c:y val="3.3928571428571426E-2"/>
        </c:manualLayout>
      </c:layout>
      <c:overlay val="0"/>
      <c:spPr>
        <a:noFill/>
        <a:ln w="25400">
          <a:noFill/>
        </a:ln>
      </c:spPr>
    </c:title>
    <c:autoTitleDeleted val="0"/>
    <c:plotArea>
      <c:layout>
        <c:manualLayout>
          <c:layoutTarget val="inner"/>
          <c:xMode val="edge"/>
          <c:yMode val="edge"/>
          <c:x val="4.545455654076308E-2"/>
          <c:y val="0.17857150642242794"/>
          <c:w val="0.9390611680948856"/>
          <c:h val="0.81160749668996002"/>
        </c:manualLayout>
      </c:layout>
      <c:barChart>
        <c:barDir val="bar"/>
        <c:grouping val="stacked"/>
        <c:varyColors val="0"/>
        <c:ser>
          <c:idx val="0"/>
          <c:order val="0"/>
          <c:tx>
            <c:strRef>
              <c:f>Data!$BB$4</c:f>
              <c:strCache>
                <c:ptCount val="1"/>
              </c:strCache>
            </c:strRef>
          </c:tx>
          <c:spPr>
            <a:noFill/>
            <a:ln w="25400">
              <a:noFill/>
            </a:ln>
          </c:spPr>
          <c:invertIfNegative val="0"/>
          <c:cat>
            <c:numRef>
              <c:f>Data!$BA$4:$BA$8</c:f>
              <c:numCache>
                <c:formatCode>General</c:formatCode>
                <c:ptCount val="5"/>
              </c:numCache>
            </c:numRef>
          </c:cat>
          <c:val>
            <c:numRef>
              <c:f>Data!$BB$4:$BB$8</c:f>
              <c:numCache>
                <c:formatCode>General</c:formatCode>
                <c:ptCount val="5"/>
              </c:numCache>
            </c:numRef>
          </c:val>
          <c:extLst>
            <c:ext xmlns:c16="http://schemas.microsoft.com/office/drawing/2014/chart" uri="{C3380CC4-5D6E-409C-BE32-E72D297353CC}">
              <c16:uniqueId val="{00000000-EB32-43F5-AFD6-A5C19862EEF1}"/>
            </c:ext>
          </c:extLst>
        </c:ser>
        <c:ser>
          <c:idx val="1"/>
          <c:order val="1"/>
          <c:tx>
            <c:strRef>
              <c:f>Data!$BC$4</c:f>
              <c:strCache>
                <c:ptCount val="1"/>
              </c:strCache>
            </c:strRef>
          </c:tx>
          <c:spPr>
            <a:solidFill>
              <a:srgbClr val="FFFFCC"/>
            </a:solidFill>
            <a:ln w="3175">
              <a:solidFill>
                <a:srgbClr val="000000"/>
              </a:solidFill>
              <a:prstDash val="solid"/>
            </a:ln>
          </c:spPr>
          <c:invertIfNegative val="0"/>
          <c:dLbls>
            <c:spPr>
              <a:noFill/>
              <a:ln>
                <a:noFill/>
              </a:ln>
              <a:effectLst/>
            </c:spPr>
            <c:txPr>
              <a:bodyPr/>
              <a:lstStyle/>
              <a:p>
                <a:pPr>
                  <a:defRPr sz="925"/>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Data!$BA$5:$BA$8</c:f>
              <c:numCache>
                <c:formatCode>General</c:formatCode>
                <c:ptCount val="4"/>
              </c:numCache>
            </c:numRef>
          </c:cat>
          <c:val>
            <c:numRef>
              <c:f>Data!$BC$4:$BC$8</c:f>
              <c:numCache>
                <c:formatCode>General</c:formatCode>
                <c:ptCount val="5"/>
              </c:numCache>
            </c:numRef>
          </c:val>
          <c:extLst>
            <c:ext xmlns:c16="http://schemas.microsoft.com/office/drawing/2014/chart" uri="{C3380CC4-5D6E-409C-BE32-E72D297353CC}">
              <c16:uniqueId val="{00000001-EB32-43F5-AFD6-A5C19862EEF1}"/>
            </c:ext>
          </c:extLst>
        </c:ser>
        <c:dLbls>
          <c:showLegendKey val="0"/>
          <c:showVal val="0"/>
          <c:showCatName val="0"/>
          <c:showSerName val="0"/>
          <c:showPercent val="0"/>
          <c:showBubbleSize val="0"/>
        </c:dLbls>
        <c:gapWidth val="100"/>
        <c:overlap val="100"/>
        <c:axId val="261534848"/>
        <c:axId val="261536768"/>
      </c:barChart>
      <c:catAx>
        <c:axId val="261534848"/>
        <c:scaling>
          <c:orientation val="maxMin"/>
        </c:scaling>
        <c:delete val="0"/>
        <c:axPos val="l"/>
        <c:title>
          <c:tx>
            <c:rich>
              <a:bodyPr/>
              <a:lstStyle/>
              <a:p>
                <a:pPr>
                  <a:defRPr sz="2375" b="1" i="0" u="none" strike="noStrike" baseline="0">
                    <a:solidFill>
                      <a:srgbClr val="000000"/>
                    </a:solidFill>
                    <a:latin typeface="Arial"/>
                    <a:ea typeface="Arial"/>
                    <a:cs typeface="Arial"/>
                  </a:defRPr>
                </a:pPr>
                <a:r>
                  <a:rPr lang="en-AU"/>
                  <a:t>Activity</a:t>
                </a:r>
              </a:p>
            </c:rich>
          </c:tx>
          <c:layout>
            <c:manualLayout>
              <c:xMode val="edge"/>
              <c:yMode val="edge"/>
              <c:x val="4.495504495504849E-3"/>
              <c:y val="0.52767875890513682"/>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261536768"/>
        <c:crosses val="autoZero"/>
        <c:auto val="0"/>
        <c:lblAlgn val="ctr"/>
        <c:lblOffset val="100"/>
        <c:tickLblSkip val="1"/>
        <c:tickMarkSkip val="1"/>
        <c:noMultiLvlLbl val="0"/>
      </c:catAx>
      <c:valAx>
        <c:axId val="261536768"/>
        <c:scaling>
          <c:orientation val="minMax"/>
          <c:max val="10"/>
          <c:min val="0"/>
        </c:scaling>
        <c:delete val="0"/>
        <c:axPos val="t"/>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61534848"/>
        <c:crosses val="autoZero"/>
        <c:crossBetween val="between"/>
        <c:majorUnit val="20"/>
        <c:minorUnit val="1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4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Probability Distribution of Project Completion Date</a:t>
            </a:r>
          </a:p>
        </c:rich>
      </c:tx>
      <c:layout>
        <c:manualLayout>
          <c:xMode val="edge"/>
          <c:yMode val="edge"/>
          <c:x val="0.30163631386568873"/>
          <c:y val="2.7565084226646247E-2"/>
        </c:manualLayout>
      </c:layout>
      <c:overlay val="0"/>
      <c:spPr>
        <a:noFill/>
        <a:ln w="25400">
          <a:noFill/>
        </a:ln>
      </c:spPr>
    </c:title>
    <c:autoTitleDeleted val="0"/>
    <c:plotArea>
      <c:layout>
        <c:manualLayout>
          <c:layoutTarget val="inner"/>
          <c:xMode val="edge"/>
          <c:yMode val="edge"/>
          <c:x val="7.873218495593548E-2"/>
          <c:y val="0.12404287901990811"/>
          <c:w val="0.9069538708559709"/>
          <c:h val="0.77641653905053598"/>
        </c:manualLayout>
      </c:layout>
      <c:lineChart>
        <c:grouping val="standard"/>
        <c:varyColors val="0"/>
        <c:ser>
          <c:idx val="0"/>
          <c:order val="0"/>
          <c:spPr>
            <a:ln w="38100">
              <a:solidFill>
                <a:srgbClr val="000080"/>
              </a:solidFill>
              <a:prstDash val="solid"/>
            </a:ln>
          </c:spPr>
          <c:marker>
            <c:symbol val="none"/>
          </c:marker>
          <c:cat>
            <c:numRef>
              <c:f>Time_Graphs!$T$15:$T$36</c:f>
              <c:numCache>
                <c:formatCode>m/d/yyyy</c:formatCode>
                <c:ptCount val="22"/>
                <c:pt idx="0">
                  <c:v>44271</c:v>
                </c:pt>
                <c:pt idx="1">
                  <c:v>44286.1</c:v>
                </c:pt>
                <c:pt idx="2">
                  <c:v>44301.2</c:v>
                </c:pt>
                <c:pt idx="3">
                  <c:v>44316.299999999996</c:v>
                </c:pt>
                <c:pt idx="4">
                  <c:v>44331.399999999994</c:v>
                </c:pt>
                <c:pt idx="5">
                  <c:v>44346.499999999993</c:v>
                </c:pt>
                <c:pt idx="6">
                  <c:v>44361.599999999991</c:v>
                </c:pt>
                <c:pt idx="7">
                  <c:v>44376.69999999999</c:v>
                </c:pt>
                <c:pt idx="8">
                  <c:v>44391.799999999988</c:v>
                </c:pt>
                <c:pt idx="9">
                  <c:v>44406.899999999987</c:v>
                </c:pt>
                <c:pt idx="10">
                  <c:v>44421.999999999985</c:v>
                </c:pt>
                <c:pt idx="11">
                  <c:v>44437.099999999984</c:v>
                </c:pt>
                <c:pt idx="12">
                  <c:v>44452.199999999983</c:v>
                </c:pt>
                <c:pt idx="13">
                  <c:v>44467.299999999981</c:v>
                </c:pt>
                <c:pt idx="14">
                  <c:v>44482.39999999998</c:v>
                </c:pt>
                <c:pt idx="15">
                  <c:v>44497.499999999978</c:v>
                </c:pt>
                <c:pt idx="16">
                  <c:v>44512.599999999977</c:v>
                </c:pt>
                <c:pt idx="17">
                  <c:v>44527.699999999975</c:v>
                </c:pt>
                <c:pt idx="18">
                  <c:v>44542.799999999974</c:v>
                </c:pt>
                <c:pt idx="19">
                  <c:v>44557.899999999972</c:v>
                </c:pt>
                <c:pt idx="20">
                  <c:v>44572.999999999971</c:v>
                </c:pt>
                <c:pt idx="21">
                  <c:v>44588.099999999969</c:v>
                </c:pt>
              </c:numCache>
            </c:numRef>
          </c:cat>
          <c:val>
            <c:numRef>
              <c:f>Time_Graphs!$U$15:$U$36</c:f>
              <c:numCache>
                <c:formatCode>0.000</c:formatCode>
                <c:ptCount val="22"/>
                <c:pt idx="0" formatCode="General">
                  <c:v>0</c:v>
                </c:pt>
                <c:pt idx="1">
                  <c:v>4.0000000000000001E-3</c:v>
                </c:pt>
                <c:pt idx="2">
                  <c:v>1.0000000000000002E-2</c:v>
                </c:pt>
                <c:pt idx="3">
                  <c:v>1.2000000000000004E-2</c:v>
                </c:pt>
                <c:pt idx="4">
                  <c:v>3.2000000000000021E-2</c:v>
                </c:pt>
                <c:pt idx="5">
                  <c:v>3.4000000000000023E-2</c:v>
                </c:pt>
                <c:pt idx="6">
                  <c:v>6.0000000000000046E-2</c:v>
                </c:pt>
                <c:pt idx="7">
                  <c:v>8.5999999999999396E-2</c:v>
                </c:pt>
                <c:pt idx="8">
                  <c:v>0.11200000000000009</c:v>
                </c:pt>
                <c:pt idx="9">
                  <c:v>0.11800000000000009</c:v>
                </c:pt>
                <c:pt idx="10">
                  <c:v>0.12500000000000008</c:v>
                </c:pt>
                <c:pt idx="11" formatCode="General">
                  <c:v>9.7000000000000072E-2</c:v>
                </c:pt>
                <c:pt idx="12" formatCode="General">
                  <c:v>8.6000000000000063E-2</c:v>
                </c:pt>
                <c:pt idx="13" formatCode="General">
                  <c:v>8.7000000000000063E-2</c:v>
                </c:pt>
                <c:pt idx="14" formatCode="General">
                  <c:v>5.2000000000000039E-2</c:v>
                </c:pt>
                <c:pt idx="15" formatCode="General">
                  <c:v>3.9000000000000028E-2</c:v>
                </c:pt>
                <c:pt idx="16" formatCode="General">
                  <c:v>2.8000000000000018E-2</c:v>
                </c:pt>
                <c:pt idx="17" formatCode="General">
                  <c:v>7.0000000000000001E-3</c:v>
                </c:pt>
                <c:pt idx="18" formatCode="General">
                  <c:v>7.0000000000000001E-3</c:v>
                </c:pt>
                <c:pt idx="19" formatCode="General">
                  <c:v>3.0000000000000001E-3</c:v>
                </c:pt>
                <c:pt idx="20" formatCode="General">
                  <c:v>0</c:v>
                </c:pt>
                <c:pt idx="21" formatCode="General">
                  <c:v>1E-3</c:v>
                </c:pt>
              </c:numCache>
            </c:numRef>
          </c:val>
          <c:smooth val="1"/>
          <c:extLst>
            <c:ext xmlns:c16="http://schemas.microsoft.com/office/drawing/2014/chart" uri="{C3380CC4-5D6E-409C-BE32-E72D297353CC}">
              <c16:uniqueId val="{00000000-9C2B-4A98-AB80-CA253A2E8B2F}"/>
            </c:ext>
          </c:extLst>
        </c:ser>
        <c:dLbls>
          <c:showLegendKey val="0"/>
          <c:showVal val="0"/>
          <c:showCatName val="0"/>
          <c:showSerName val="0"/>
          <c:showPercent val="0"/>
          <c:showBubbleSize val="0"/>
        </c:dLbls>
        <c:smooth val="0"/>
        <c:axId val="261578112"/>
        <c:axId val="261596672"/>
      </c:lineChart>
      <c:catAx>
        <c:axId val="261578112"/>
        <c:scaling>
          <c:orientation val="minMax"/>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Date (day/month/year)</a:t>
                </a:r>
              </a:p>
            </c:rich>
          </c:tx>
          <c:layout>
            <c:manualLayout>
              <c:xMode val="edge"/>
              <c:yMode val="edge"/>
              <c:x val="0.45807813900563082"/>
              <c:y val="0.94180704441041363"/>
            </c:manualLayout>
          </c:layout>
          <c:overlay val="0"/>
          <c:spPr>
            <a:noFill/>
            <a:ln w="25400">
              <a:noFill/>
            </a:ln>
          </c:spPr>
        </c:title>
        <c:numFmt formatCode="d/mm/yyyy"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596672"/>
        <c:crossesAt val="0"/>
        <c:auto val="0"/>
        <c:lblAlgn val="ctr"/>
        <c:lblOffset val="0"/>
        <c:tickLblSkip val="2"/>
        <c:tickMarkSkip val="2"/>
        <c:noMultiLvlLbl val="0"/>
      </c:catAx>
      <c:valAx>
        <c:axId val="261596672"/>
        <c:scaling>
          <c:orientation val="minMax"/>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Probability</a:t>
                </a:r>
              </a:p>
            </c:rich>
          </c:tx>
          <c:layout>
            <c:manualLayout>
              <c:xMode val="edge"/>
              <c:yMode val="edge"/>
              <c:x val="1.6359918200408999E-2"/>
              <c:y val="0.456355283307831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57811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Cumulative Distribution of Project Completion Date</a:t>
            </a:r>
          </a:p>
        </c:rich>
      </c:tx>
      <c:layout>
        <c:manualLayout>
          <c:xMode val="edge"/>
          <c:yMode val="edge"/>
          <c:x val="0.30111902339777785"/>
          <c:y val="2.749140893470791E-2"/>
        </c:manualLayout>
      </c:layout>
      <c:overlay val="0"/>
      <c:spPr>
        <a:noFill/>
        <a:ln w="25400">
          <a:noFill/>
        </a:ln>
      </c:spPr>
    </c:title>
    <c:autoTitleDeleted val="0"/>
    <c:plotArea>
      <c:layout>
        <c:manualLayout>
          <c:layoutTarget val="inner"/>
          <c:xMode val="edge"/>
          <c:yMode val="edge"/>
          <c:x val="8.5452695829094608E-2"/>
          <c:y val="0.13402084343596204"/>
          <c:w val="0.90030518819938954"/>
          <c:h val="0.75429679831265828"/>
        </c:manualLayout>
      </c:layout>
      <c:lineChart>
        <c:grouping val="standard"/>
        <c:varyColors val="0"/>
        <c:ser>
          <c:idx val="0"/>
          <c:order val="0"/>
          <c:spPr>
            <a:ln w="38100">
              <a:solidFill>
                <a:srgbClr val="000080"/>
              </a:solidFill>
              <a:prstDash val="solid"/>
            </a:ln>
          </c:spPr>
          <c:marker>
            <c:symbol val="none"/>
          </c:marker>
          <c:cat>
            <c:numRef>
              <c:f>Time_Graphs!$T$15:$T$36</c:f>
              <c:numCache>
                <c:formatCode>m/d/yyyy</c:formatCode>
                <c:ptCount val="22"/>
                <c:pt idx="0">
                  <c:v>44271</c:v>
                </c:pt>
                <c:pt idx="1">
                  <c:v>44286.1</c:v>
                </c:pt>
                <c:pt idx="2">
                  <c:v>44301.2</c:v>
                </c:pt>
                <c:pt idx="3">
                  <c:v>44316.299999999996</c:v>
                </c:pt>
                <c:pt idx="4">
                  <c:v>44331.399999999994</c:v>
                </c:pt>
                <c:pt idx="5">
                  <c:v>44346.499999999993</c:v>
                </c:pt>
                <c:pt idx="6">
                  <c:v>44361.599999999991</c:v>
                </c:pt>
                <c:pt idx="7">
                  <c:v>44376.69999999999</c:v>
                </c:pt>
                <c:pt idx="8">
                  <c:v>44391.799999999988</c:v>
                </c:pt>
                <c:pt idx="9">
                  <c:v>44406.899999999987</c:v>
                </c:pt>
                <c:pt idx="10">
                  <c:v>44421.999999999985</c:v>
                </c:pt>
                <c:pt idx="11">
                  <c:v>44437.099999999984</c:v>
                </c:pt>
                <c:pt idx="12">
                  <c:v>44452.199999999983</c:v>
                </c:pt>
                <c:pt idx="13">
                  <c:v>44467.299999999981</c:v>
                </c:pt>
                <c:pt idx="14">
                  <c:v>44482.39999999998</c:v>
                </c:pt>
                <c:pt idx="15">
                  <c:v>44497.499999999978</c:v>
                </c:pt>
                <c:pt idx="16">
                  <c:v>44512.599999999977</c:v>
                </c:pt>
                <c:pt idx="17">
                  <c:v>44527.699999999975</c:v>
                </c:pt>
                <c:pt idx="18">
                  <c:v>44542.799999999974</c:v>
                </c:pt>
                <c:pt idx="19">
                  <c:v>44557.899999999972</c:v>
                </c:pt>
                <c:pt idx="20">
                  <c:v>44572.999999999971</c:v>
                </c:pt>
                <c:pt idx="21">
                  <c:v>44588.099999999969</c:v>
                </c:pt>
              </c:numCache>
            </c:numRef>
          </c:cat>
          <c:val>
            <c:numRef>
              <c:f>Time_Graphs!$V$15:$V$36</c:f>
              <c:numCache>
                <c:formatCode>General</c:formatCode>
                <c:ptCount val="22"/>
                <c:pt idx="0">
                  <c:v>0</c:v>
                </c:pt>
                <c:pt idx="1">
                  <c:v>4.0000000000000001E-3</c:v>
                </c:pt>
                <c:pt idx="2">
                  <c:v>1.4000000000000002E-2</c:v>
                </c:pt>
                <c:pt idx="3">
                  <c:v>2.6000000000000006E-2</c:v>
                </c:pt>
                <c:pt idx="4">
                  <c:v>5.8000000000000024E-2</c:v>
                </c:pt>
                <c:pt idx="5">
                  <c:v>9.2000000000000054E-2</c:v>
                </c:pt>
                <c:pt idx="6">
                  <c:v>0.15200000000000011</c:v>
                </c:pt>
                <c:pt idx="7">
                  <c:v>0.23799999999999949</c:v>
                </c:pt>
                <c:pt idx="8">
                  <c:v>0.34999999999999959</c:v>
                </c:pt>
                <c:pt idx="9">
                  <c:v>0.46799999999999969</c:v>
                </c:pt>
                <c:pt idx="10">
                  <c:v>0.59299999999999975</c:v>
                </c:pt>
                <c:pt idx="11">
                  <c:v>0.68999999999999984</c:v>
                </c:pt>
                <c:pt idx="12">
                  <c:v>0.77599999999999991</c:v>
                </c:pt>
                <c:pt idx="13">
                  <c:v>0.86299999999999999</c:v>
                </c:pt>
                <c:pt idx="14">
                  <c:v>0.91500000000000004</c:v>
                </c:pt>
                <c:pt idx="15">
                  <c:v>0.95400000000000007</c:v>
                </c:pt>
                <c:pt idx="16">
                  <c:v>0.9820000000000001</c:v>
                </c:pt>
                <c:pt idx="17">
                  <c:v>0.9890000000000001</c:v>
                </c:pt>
                <c:pt idx="18">
                  <c:v>0.99600000000000011</c:v>
                </c:pt>
                <c:pt idx="19">
                  <c:v>0.99900000000000011</c:v>
                </c:pt>
                <c:pt idx="20">
                  <c:v>0.99900000000000011</c:v>
                </c:pt>
                <c:pt idx="21">
                  <c:v>1</c:v>
                </c:pt>
              </c:numCache>
            </c:numRef>
          </c:val>
          <c:smooth val="1"/>
          <c:extLst>
            <c:ext xmlns:c16="http://schemas.microsoft.com/office/drawing/2014/chart" uri="{C3380CC4-5D6E-409C-BE32-E72D297353CC}">
              <c16:uniqueId val="{00000000-49B5-49B9-A3C4-B41174CE9857}"/>
            </c:ext>
          </c:extLst>
        </c:ser>
        <c:dLbls>
          <c:showLegendKey val="0"/>
          <c:showVal val="0"/>
          <c:showCatName val="0"/>
          <c:showSerName val="0"/>
          <c:showPercent val="0"/>
          <c:showBubbleSize val="0"/>
        </c:dLbls>
        <c:smooth val="0"/>
        <c:axId val="261706880"/>
        <c:axId val="261708800"/>
      </c:lineChart>
      <c:catAx>
        <c:axId val="261706880"/>
        <c:scaling>
          <c:orientation val="minMax"/>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Date (day/month/year)</a:t>
                </a:r>
              </a:p>
            </c:rich>
          </c:tx>
          <c:layout>
            <c:manualLayout>
              <c:xMode val="edge"/>
              <c:yMode val="edge"/>
              <c:x val="0.46185147507629731"/>
              <c:y val="0.93470952728851553"/>
            </c:manualLayout>
          </c:layout>
          <c:overlay val="0"/>
          <c:spPr>
            <a:noFill/>
            <a:ln w="25400">
              <a:noFill/>
            </a:ln>
          </c:spPr>
        </c:title>
        <c:numFmt formatCode="d/mm/yyyy"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708800"/>
        <c:crossesAt val="0"/>
        <c:auto val="0"/>
        <c:lblAlgn val="ctr"/>
        <c:lblOffset val="0"/>
        <c:tickLblSkip val="2"/>
        <c:tickMarkSkip val="2"/>
        <c:noMultiLvlLbl val="0"/>
      </c:catAx>
      <c:valAx>
        <c:axId val="261708800"/>
        <c:scaling>
          <c:orientation val="minMax"/>
          <c:max val="1"/>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Cumulative Probability</a:t>
                </a:r>
              </a:p>
            </c:rich>
          </c:tx>
          <c:layout>
            <c:manualLayout>
              <c:xMode val="edge"/>
              <c:yMode val="edge"/>
              <c:x val="1.6276703967446592E-2"/>
              <c:y val="0.38316223358678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706880"/>
        <c:crosses val="autoZero"/>
        <c:crossBetween val="between"/>
        <c:majorUnit val="0.1"/>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Probability Distribution of Project Days</a:t>
            </a:r>
          </a:p>
        </c:rich>
      </c:tx>
      <c:layout>
        <c:manualLayout>
          <c:xMode val="edge"/>
          <c:yMode val="edge"/>
          <c:x val="0.34662608891679952"/>
          <c:y val="2.7565084226646247E-2"/>
        </c:manualLayout>
      </c:layout>
      <c:overlay val="0"/>
      <c:spPr>
        <a:noFill/>
        <a:ln w="25400">
          <a:noFill/>
        </a:ln>
      </c:spPr>
    </c:title>
    <c:autoTitleDeleted val="0"/>
    <c:plotArea>
      <c:layout>
        <c:manualLayout>
          <c:layoutTarget val="inner"/>
          <c:xMode val="edge"/>
          <c:yMode val="edge"/>
          <c:x val="7.873218495593548E-2"/>
          <c:y val="0.12404287901990811"/>
          <c:w val="0.9069538708559709"/>
          <c:h val="0.75038284839203651"/>
        </c:manualLayout>
      </c:layout>
      <c:lineChart>
        <c:grouping val="standard"/>
        <c:varyColors val="0"/>
        <c:ser>
          <c:idx val="0"/>
          <c:order val="0"/>
          <c:spPr>
            <a:ln w="38100">
              <a:solidFill>
                <a:srgbClr val="000080"/>
              </a:solidFill>
              <a:prstDash val="solid"/>
            </a:ln>
          </c:spPr>
          <c:marker>
            <c:symbol val="none"/>
          </c:marker>
          <c:cat>
            <c:numRef>
              <c:f>Time_Graphs!$R$15:$R$36</c:f>
              <c:numCache>
                <c:formatCode>_(* #,##0_);_(* \(#,##0\);_(* "-"_);_(@_)</c:formatCode>
                <c:ptCount val="22"/>
                <c:pt idx="0">
                  <c:v>682</c:v>
                </c:pt>
                <c:pt idx="1">
                  <c:v>692.45</c:v>
                </c:pt>
                <c:pt idx="2">
                  <c:v>702.90000000000009</c:v>
                </c:pt>
                <c:pt idx="3">
                  <c:v>713.35000000000014</c:v>
                </c:pt>
                <c:pt idx="4">
                  <c:v>723.80000000000018</c:v>
                </c:pt>
                <c:pt idx="5">
                  <c:v>734.25000000000023</c:v>
                </c:pt>
                <c:pt idx="6">
                  <c:v>744.70000000000027</c:v>
                </c:pt>
                <c:pt idx="7">
                  <c:v>755.15000000000032</c:v>
                </c:pt>
                <c:pt idx="8">
                  <c:v>765.60000000000036</c:v>
                </c:pt>
                <c:pt idx="9">
                  <c:v>776.05000000000041</c:v>
                </c:pt>
                <c:pt idx="10">
                  <c:v>786.50000000000045</c:v>
                </c:pt>
                <c:pt idx="11">
                  <c:v>796.9500000000005</c:v>
                </c:pt>
                <c:pt idx="12">
                  <c:v>807.40000000000055</c:v>
                </c:pt>
                <c:pt idx="13">
                  <c:v>817.85000000000059</c:v>
                </c:pt>
                <c:pt idx="14">
                  <c:v>828.30000000000064</c:v>
                </c:pt>
                <c:pt idx="15">
                  <c:v>838.75000000000068</c:v>
                </c:pt>
                <c:pt idx="16">
                  <c:v>849.20000000000073</c:v>
                </c:pt>
                <c:pt idx="17">
                  <c:v>859.65000000000077</c:v>
                </c:pt>
                <c:pt idx="18">
                  <c:v>870.10000000000082</c:v>
                </c:pt>
                <c:pt idx="19">
                  <c:v>880.55000000000086</c:v>
                </c:pt>
                <c:pt idx="20">
                  <c:v>891.00000000000091</c:v>
                </c:pt>
                <c:pt idx="21">
                  <c:v>901.45000000000095</c:v>
                </c:pt>
              </c:numCache>
            </c:numRef>
          </c:cat>
          <c:val>
            <c:numRef>
              <c:f>Time_Graphs!$W$15:$W$36</c:f>
              <c:numCache>
                <c:formatCode>General</c:formatCode>
                <c:ptCount val="22"/>
                <c:pt idx="0">
                  <c:v>0</c:v>
                </c:pt>
                <c:pt idx="1">
                  <c:v>4.0000000000000001E-3</c:v>
                </c:pt>
                <c:pt idx="2">
                  <c:v>1.0000000000000002E-2</c:v>
                </c:pt>
                <c:pt idx="3">
                  <c:v>1.2000000000000004E-2</c:v>
                </c:pt>
                <c:pt idx="4">
                  <c:v>3.2000000000000021E-2</c:v>
                </c:pt>
                <c:pt idx="5">
                  <c:v>3.6000000000000025E-2</c:v>
                </c:pt>
                <c:pt idx="6">
                  <c:v>6.8000000000000047E-2</c:v>
                </c:pt>
                <c:pt idx="7">
                  <c:v>8.6999999999999397E-2</c:v>
                </c:pt>
                <c:pt idx="8">
                  <c:v>0.10100000000000008</c:v>
                </c:pt>
                <c:pt idx="9">
                  <c:v>0.11800000000000009</c:v>
                </c:pt>
                <c:pt idx="10">
                  <c:v>0.11200000000000009</c:v>
                </c:pt>
                <c:pt idx="11">
                  <c:v>0.10300000000000008</c:v>
                </c:pt>
                <c:pt idx="12">
                  <c:v>8.7000000000000063E-2</c:v>
                </c:pt>
                <c:pt idx="13">
                  <c:v>7.8000000000000055E-2</c:v>
                </c:pt>
                <c:pt idx="14">
                  <c:v>6.2000000000000048E-2</c:v>
                </c:pt>
                <c:pt idx="15">
                  <c:v>3.4000000000000023E-2</c:v>
                </c:pt>
                <c:pt idx="16">
                  <c:v>3.3000000000000022E-2</c:v>
                </c:pt>
                <c:pt idx="17">
                  <c:v>1.2000000000000004E-2</c:v>
                </c:pt>
                <c:pt idx="18">
                  <c:v>7.0000000000000001E-3</c:v>
                </c:pt>
                <c:pt idx="19">
                  <c:v>2E-3</c:v>
                </c:pt>
                <c:pt idx="20">
                  <c:v>1E-3</c:v>
                </c:pt>
                <c:pt idx="21">
                  <c:v>0</c:v>
                </c:pt>
              </c:numCache>
            </c:numRef>
          </c:val>
          <c:smooth val="1"/>
          <c:extLst>
            <c:ext xmlns:c16="http://schemas.microsoft.com/office/drawing/2014/chart" uri="{C3380CC4-5D6E-409C-BE32-E72D297353CC}">
              <c16:uniqueId val="{00000000-4CEC-43DB-8BEE-53C7C1D3A688}"/>
            </c:ext>
          </c:extLst>
        </c:ser>
        <c:dLbls>
          <c:showLegendKey val="0"/>
          <c:showVal val="0"/>
          <c:showCatName val="0"/>
          <c:showSerName val="0"/>
          <c:showPercent val="0"/>
          <c:showBubbleSize val="0"/>
        </c:dLbls>
        <c:smooth val="0"/>
        <c:axId val="261732992"/>
        <c:axId val="261829376"/>
      </c:lineChart>
      <c:catAx>
        <c:axId val="261732992"/>
        <c:scaling>
          <c:orientation val="minMax"/>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Days
</a:t>
                </a:r>
              </a:p>
            </c:rich>
          </c:tx>
          <c:layout>
            <c:manualLayout>
              <c:xMode val="edge"/>
              <c:yMode val="edge"/>
              <c:x val="0.51431546516808102"/>
              <c:y val="0.9157733537519142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829376"/>
        <c:crossesAt val="0"/>
        <c:auto val="0"/>
        <c:lblAlgn val="ctr"/>
        <c:lblOffset val="0"/>
        <c:tickLblSkip val="2"/>
        <c:tickMarkSkip val="2"/>
        <c:noMultiLvlLbl val="0"/>
      </c:catAx>
      <c:valAx>
        <c:axId val="261829376"/>
        <c:scaling>
          <c:orientation val="minMax"/>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Probability</a:t>
                </a:r>
              </a:p>
            </c:rich>
          </c:tx>
          <c:layout>
            <c:manualLayout>
              <c:xMode val="edge"/>
              <c:yMode val="edge"/>
              <c:x val="1.6359918200408999E-2"/>
              <c:y val="0.4441041347626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73299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161925</xdr:colOff>
          <xdr:row>0</xdr:row>
          <xdr:rowOff>114300</xdr:rowOff>
        </xdr:from>
        <xdr:to>
          <xdr:col>4</xdr:col>
          <xdr:colOff>276225</xdr:colOff>
          <xdr:row>2</xdr:row>
          <xdr:rowOff>38100</xdr:rowOff>
        </xdr:to>
        <xdr:sp macro="" textlink="">
          <xdr:nvSpPr>
            <xdr:cNvPr id="9220" name="PrintFaceSheet"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xdr:row>
          <xdr:rowOff>142875</xdr:rowOff>
        </xdr:from>
        <xdr:to>
          <xdr:col>4</xdr:col>
          <xdr:colOff>266700</xdr:colOff>
          <xdr:row>4</xdr:row>
          <xdr:rowOff>66675</xdr:rowOff>
        </xdr:to>
        <xdr:sp macro="" textlink="">
          <xdr:nvSpPr>
            <xdr:cNvPr id="9221" name="PrintProject"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0</xdr:row>
          <xdr:rowOff>123825</xdr:rowOff>
        </xdr:from>
        <xdr:to>
          <xdr:col>6</xdr:col>
          <xdr:colOff>152400</xdr:colOff>
          <xdr:row>2</xdr:row>
          <xdr:rowOff>38100</xdr:rowOff>
        </xdr:to>
        <xdr:sp macro="" textlink="">
          <xdr:nvSpPr>
            <xdr:cNvPr id="9222" name="CommandButton1"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57150</xdr:colOff>
      <xdr:row>10</xdr:row>
      <xdr:rowOff>104776</xdr:rowOff>
    </xdr:from>
    <xdr:to>
      <xdr:col>13</xdr:col>
      <xdr:colOff>9525</xdr:colOff>
      <xdr:row>44</xdr:row>
      <xdr:rowOff>85726</xdr:rowOff>
    </xdr:to>
    <xdr:graphicFrame macro="">
      <xdr:nvGraphicFramePr>
        <xdr:cNvPr id="4180" name="Chart 1">
          <a:extLst>
            <a:ext uri="{FF2B5EF4-FFF2-40B4-BE49-F238E27FC236}">
              <a16:creationId xmlns:a16="http://schemas.microsoft.com/office/drawing/2014/main" id="{00000000-0008-0000-0A00-000054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38100</xdr:colOff>
      <xdr:row>48</xdr:row>
      <xdr:rowOff>0</xdr:rowOff>
    </xdr:from>
    <xdr:to>
      <xdr:col>13</xdr:col>
      <xdr:colOff>38100</xdr:colOff>
      <xdr:row>82</xdr:row>
      <xdr:rowOff>38100</xdr:rowOff>
    </xdr:to>
    <xdr:graphicFrame macro="">
      <xdr:nvGraphicFramePr>
        <xdr:cNvPr id="4181" name="Chart 2">
          <a:extLst>
            <a:ext uri="{FF2B5EF4-FFF2-40B4-BE49-F238E27FC236}">
              <a16:creationId xmlns:a16="http://schemas.microsoft.com/office/drawing/2014/main" id="{00000000-0008-0000-0A00-00005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38100</xdr:colOff>
      <xdr:row>95</xdr:row>
      <xdr:rowOff>0</xdr:rowOff>
    </xdr:from>
    <xdr:to>
      <xdr:col>12</xdr:col>
      <xdr:colOff>600075</xdr:colOff>
      <xdr:row>129</xdr:row>
      <xdr:rowOff>123825</xdr:rowOff>
    </xdr:to>
    <xdr:graphicFrame macro="">
      <xdr:nvGraphicFramePr>
        <xdr:cNvPr id="4182" name="Chart 6">
          <a:extLst>
            <a:ext uri="{FF2B5EF4-FFF2-40B4-BE49-F238E27FC236}">
              <a16:creationId xmlns:a16="http://schemas.microsoft.com/office/drawing/2014/main" id="{00000000-0008-0000-0A00-00005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0</xdr:colOff>
      <xdr:row>133</xdr:row>
      <xdr:rowOff>0</xdr:rowOff>
    </xdr:from>
    <xdr:to>
      <xdr:col>13</xdr:col>
      <xdr:colOff>0</xdr:colOff>
      <xdr:row>167</xdr:row>
      <xdr:rowOff>38100</xdr:rowOff>
    </xdr:to>
    <xdr:graphicFrame macro="">
      <xdr:nvGraphicFramePr>
        <xdr:cNvPr id="4183" name="Chart 7">
          <a:extLst>
            <a:ext uri="{FF2B5EF4-FFF2-40B4-BE49-F238E27FC236}">
              <a16:creationId xmlns:a16="http://schemas.microsoft.com/office/drawing/2014/main" id="{00000000-0008-0000-0A00-000057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14</xdr:col>
          <xdr:colOff>38100</xdr:colOff>
          <xdr:row>1</xdr:row>
          <xdr:rowOff>114300</xdr:rowOff>
        </xdr:from>
        <xdr:to>
          <xdr:col>15</xdr:col>
          <xdr:colOff>114300</xdr:colOff>
          <xdr:row>2</xdr:row>
          <xdr:rowOff>152400</xdr:rowOff>
        </xdr:to>
        <xdr:sp macro="" textlink="">
          <xdr:nvSpPr>
            <xdr:cNvPr id="4101" name="PrintTime_Graphs_Button" hidden="1">
              <a:extLst>
                <a:ext uri="{63B3BB69-23CF-44E3-9099-C40C66FF867C}">
                  <a14:compatExt spid="_x0000_s4101"/>
                </a:ext>
                <a:ext uri="{FF2B5EF4-FFF2-40B4-BE49-F238E27FC236}">
                  <a16:creationId xmlns:a16="http://schemas.microsoft.com/office/drawing/2014/main" id="{00000000-0008-0000-0A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8</xdr:row>
          <xdr:rowOff>114300</xdr:rowOff>
        </xdr:from>
        <xdr:to>
          <xdr:col>1</xdr:col>
          <xdr:colOff>390525</xdr:colOff>
          <xdr:row>8</xdr:row>
          <xdr:rowOff>495300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B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Estimate Values from Time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447675</xdr:colOff>
          <xdr:row>8</xdr:row>
          <xdr:rowOff>123825</xdr:rowOff>
        </xdr:from>
        <xdr:to>
          <xdr:col>1</xdr:col>
          <xdr:colOff>1781175</xdr:colOff>
          <xdr:row>8</xdr:row>
          <xdr:rowOff>504825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B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Estimate Values from Percentages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1828800</xdr:colOff>
          <xdr:row>8</xdr:row>
          <xdr:rowOff>114300</xdr:rowOff>
        </xdr:from>
        <xdr:to>
          <xdr:col>1</xdr:col>
          <xdr:colOff>3152775</xdr:colOff>
          <xdr:row>8</xdr:row>
          <xdr:rowOff>495300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B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Clear Values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3200400</xdr:colOff>
          <xdr:row>8</xdr:row>
          <xdr:rowOff>114300</xdr:rowOff>
        </xdr:from>
        <xdr:to>
          <xdr:col>1</xdr:col>
          <xdr:colOff>4524375</xdr:colOff>
          <xdr:row>8</xdr:row>
          <xdr:rowOff>495300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B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Clear Percentages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1</xdr:colOff>
      <xdr:row>15</xdr:row>
      <xdr:rowOff>1</xdr:rowOff>
    </xdr:from>
    <xdr:to>
      <xdr:col>11</xdr:col>
      <xdr:colOff>543173</xdr:colOff>
      <xdr:row>31</xdr:row>
      <xdr:rowOff>85725</xdr:rowOff>
    </xdr:to>
    <xdr:pic>
      <xdr:nvPicPr>
        <xdr:cNvPr id="2" name="Picture 1" descr="Triangular_Distribution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228601" y="4076701"/>
          <a:ext cx="6639172" cy="2676524"/>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2771775</xdr:colOff>
          <xdr:row>9</xdr:row>
          <xdr:rowOff>142875</xdr:rowOff>
        </xdr:from>
        <xdr:to>
          <xdr:col>1</xdr:col>
          <xdr:colOff>3286125</xdr:colOff>
          <xdr:row>10</xdr:row>
          <xdr:rowOff>123825</xdr:rowOff>
        </xdr:to>
        <xdr:sp macro="" textlink="">
          <xdr:nvSpPr>
            <xdr:cNvPr id="1025" name="cmbRunEstimate"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1562100</xdr:colOff>
          <xdr:row>9</xdr:row>
          <xdr:rowOff>152400</xdr:rowOff>
        </xdr:from>
        <xdr:to>
          <xdr:col>1</xdr:col>
          <xdr:colOff>2286000</xdr:colOff>
          <xdr:row>11</xdr:row>
          <xdr:rowOff>19050</xdr:rowOff>
        </xdr:to>
        <xdr:sp macro="" textlink="">
          <xdr:nvSpPr>
            <xdr:cNvPr id="1035" name="cmbPrintEst" hidden="1">
              <a:extLst>
                <a:ext uri="{63B3BB69-23CF-44E3-9099-C40C66FF867C}">
                  <a14:compatExt spid="_x0000_s1035"/>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9</xdr:row>
          <xdr:rowOff>142875</xdr:rowOff>
        </xdr:from>
        <xdr:to>
          <xdr:col>1</xdr:col>
          <xdr:colOff>1133475</xdr:colOff>
          <xdr:row>11</xdr:row>
          <xdr:rowOff>19050</xdr:rowOff>
        </xdr:to>
        <xdr:sp macro="" textlink="">
          <xdr:nvSpPr>
            <xdr:cNvPr id="1290" name="cmbHelp" hidden="1">
              <a:extLst>
                <a:ext uri="{63B3BB69-23CF-44E3-9099-C40C66FF867C}">
                  <a14:compatExt spid="_x0000_s1290"/>
                </a:ext>
                <a:ext uri="{FF2B5EF4-FFF2-40B4-BE49-F238E27FC236}">
                  <a16:creationId xmlns:a16="http://schemas.microsoft.com/office/drawing/2014/main" id="{00000000-0008-0000-02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47625</xdr:rowOff>
        </xdr:from>
        <xdr:to>
          <xdr:col>17</xdr:col>
          <xdr:colOff>914400</xdr:colOff>
          <xdr:row>11</xdr:row>
          <xdr:rowOff>133350</xdr:rowOff>
        </xdr:to>
        <xdr:sp macro="" textlink="">
          <xdr:nvSpPr>
            <xdr:cNvPr id="1898" name="Correlation_Percent_L1" hidden="1">
              <a:extLst>
                <a:ext uri="{63B3BB69-23CF-44E3-9099-C40C66FF867C}">
                  <a14:compatExt spid="_x0000_s1898"/>
                </a:ext>
                <a:ext uri="{FF2B5EF4-FFF2-40B4-BE49-F238E27FC236}">
                  <a16:creationId xmlns:a16="http://schemas.microsoft.com/office/drawing/2014/main" id="{00000000-0008-0000-0200-00006A07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9</xdr:row>
          <xdr:rowOff>28575</xdr:rowOff>
        </xdr:from>
        <xdr:to>
          <xdr:col>0</xdr:col>
          <xdr:colOff>1114425</xdr:colOff>
          <xdr:row>10</xdr:row>
          <xdr:rowOff>114300</xdr:rowOff>
        </xdr:to>
        <xdr:sp macro="" textlink="">
          <xdr:nvSpPr>
            <xdr:cNvPr id="18434" name="Print_Summary_Sheet" hidden="1">
              <a:extLst>
                <a:ext uri="{63B3BB69-23CF-44E3-9099-C40C66FF867C}">
                  <a14:compatExt spid="_x0000_s18434"/>
                </a:ext>
                <a:ext uri="{FF2B5EF4-FFF2-40B4-BE49-F238E27FC236}">
                  <a16:creationId xmlns:a16="http://schemas.microsoft.com/office/drawing/2014/main" id="{00000000-0008-0000-03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95250</xdr:colOff>
      <xdr:row>71</xdr:row>
      <xdr:rowOff>28575</xdr:rowOff>
    </xdr:from>
    <xdr:to>
      <xdr:col>9</xdr:col>
      <xdr:colOff>381000</xdr:colOff>
      <xdr:row>104</xdr:row>
      <xdr:rowOff>38100</xdr:rowOff>
    </xdr:to>
    <xdr:graphicFrame macro="">
      <xdr:nvGraphicFramePr>
        <xdr:cNvPr id="12389" name="Chart 2">
          <a:extLst>
            <a:ext uri="{FF2B5EF4-FFF2-40B4-BE49-F238E27FC236}">
              <a16:creationId xmlns:a16="http://schemas.microsoft.com/office/drawing/2014/main" id="{00000000-0008-0000-0400-00006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123825</xdr:colOff>
      <xdr:row>105</xdr:row>
      <xdr:rowOff>0</xdr:rowOff>
    </xdr:from>
    <xdr:to>
      <xdr:col>9</xdr:col>
      <xdr:colOff>409575</xdr:colOff>
      <xdr:row>138</xdr:row>
      <xdr:rowOff>142875</xdr:rowOff>
    </xdr:to>
    <xdr:graphicFrame macro="">
      <xdr:nvGraphicFramePr>
        <xdr:cNvPr id="12390" name="Chart 3" hidden="1">
          <a:extLst>
            <a:ext uri="{FF2B5EF4-FFF2-40B4-BE49-F238E27FC236}">
              <a16:creationId xmlns:a16="http://schemas.microsoft.com/office/drawing/2014/main" id="{00000000-0008-0000-0400-000066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5</xdr:col>
          <xdr:colOff>561975</xdr:colOff>
          <xdr:row>70</xdr:row>
          <xdr:rowOff>114300</xdr:rowOff>
        </xdr:from>
        <xdr:to>
          <xdr:col>7</xdr:col>
          <xdr:colOff>28575</xdr:colOff>
          <xdr:row>72</xdr:row>
          <xdr:rowOff>142875</xdr:rowOff>
        </xdr:to>
        <xdr:sp macro="" textlink="">
          <xdr:nvSpPr>
            <xdr:cNvPr id="12293" name="Change_Percent_Values"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xdr:row>
          <xdr:rowOff>142875</xdr:rowOff>
        </xdr:from>
        <xdr:to>
          <xdr:col>11</xdr:col>
          <xdr:colOff>219075</xdr:colOff>
          <xdr:row>3</xdr:row>
          <xdr:rowOff>190500</xdr:rowOff>
        </xdr:to>
        <xdr:sp macro="" textlink="">
          <xdr:nvSpPr>
            <xdr:cNvPr id="12297" name="Print_Est_Profile_Button" hidden="1">
              <a:extLst>
                <a:ext uri="{63B3BB69-23CF-44E3-9099-C40C66FF867C}">
                  <a14:compatExt spid="_x0000_s12297"/>
                </a:ext>
                <a:ext uri="{FF2B5EF4-FFF2-40B4-BE49-F238E27FC236}">
                  <a16:creationId xmlns:a16="http://schemas.microsoft.com/office/drawing/2014/main" id="{00000000-0008-0000-04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371475</xdr:colOff>
          <xdr:row>10</xdr:row>
          <xdr:rowOff>257175</xdr:rowOff>
        </xdr:from>
        <xdr:to>
          <xdr:col>1</xdr:col>
          <xdr:colOff>600075</xdr:colOff>
          <xdr:row>11</xdr:row>
          <xdr:rowOff>238125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05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Refresh Project Budget Profile</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28575</xdr:colOff>
      <xdr:row>12</xdr:row>
      <xdr:rowOff>114300</xdr:rowOff>
    </xdr:from>
    <xdr:to>
      <xdr:col>9</xdr:col>
      <xdr:colOff>228600</xdr:colOff>
      <xdr:row>46</xdr:row>
      <xdr:rowOff>104775</xdr:rowOff>
    </xdr:to>
    <xdr:graphicFrame macro="">
      <xdr:nvGraphicFramePr>
        <xdr:cNvPr id="2129" name="Chart 2">
          <a:extLst>
            <a:ext uri="{FF2B5EF4-FFF2-40B4-BE49-F238E27FC236}">
              <a16:creationId xmlns:a16="http://schemas.microsoft.com/office/drawing/2014/main" id="{00000000-0008-0000-0600-00005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38100</xdr:colOff>
      <xdr:row>47</xdr:row>
      <xdr:rowOff>142875</xdr:rowOff>
    </xdr:from>
    <xdr:to>
      <xdr:col>9</xdr:col>
      <xdr:colOff>257175</xdr:colOff>
      <xdr:row>85</xdr:row>
      <xdr:rowOff>9525</xdr:rowOff>
    </xdr:to>
    <xdr:graphicFrame macro="">
      <xdr:nvGraphicFramePr>
        <xdr:cNvPr id="2130" name="Chart 5">
          <a:extLst>
            <a:ext uri="{FF2B5EF4-FFF2-40B4-BE49-F238E27FC236}">
              <a16:creationId xmlns:a16="http://schemas.microsoft.com/office/drawing/2014/main" id="{00000000-0008-0000-0600-00005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10</xdr:col>
          <xdr:colOff>342900</xdr:colOff>
          <xdr:row>1</xdr:row>
          <xdr:rowOff>190500</xdr:rowOff>
        </xdr:from>
        <xdr:to>
          <xdr:col>11</xdr:col>
          <xdr:colOff>390525</xdr:colOff>
          <xdr:row>3</xdr:row>
          <xdr:rowOff>38100</xdr:rowOff>
        </xdr:to>
        <xdr:sp macro="" textlink="">
          <xdr:nvSpPr>
            <xdr:cNvPr id="2090" name="Print_Est_Graphs_Button" hidden="1">
              <a:extLst>
                <a:ext uri="{63B3BB69-23CF-44E3-9099-C40C66FF867C}">
                  <a14:compatExt spid="_x0000_s2090"/>
                </a:ext>
                <a:ext uri="{FF2B5EF4-FFF2-40B4-BE49-F238E27FC236}">
                  <a16:creationId xmlns:a16="http://schemas.microsoft.com/office/drawing/2014/main" id="{00000000-0008-0000-06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0</xdr:row>
          <xdr:rowOff>190500</xdr:rowOff>
        </xdr:from>
        <xdr:to>
          <xdr:col>6</xdr:col>
          <xdr:colOff>142875</xdr:colOff>
          <xdr:row>2</xdr:row>
          <xdr:rowOff>19050</xdr:rowOff>
        </xdr:to>
        <xdr:sp macro="" textlink="">
          <xdr:nvSpPr>
            <xdr:cNvPr id="10241" name="Print_Est_Confidence_Button" hidden="1">
              <a:extLst>
                <a:ext uri="{63B3BB69-23CF-44E3-9099-C40C66FF867C}">
                  <a14:compatExt spid="_x0000_s10241"/>
                </a:ext>
                <a:ext uri="{FF2B5EF4-FFF2-40B4-BE49-F238E27FC236}">
                  <a16:creationId xmlns:a16="http://schemas.microsoft.com/office/drawing/2014/main" id="{00000000-0008-0000-07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295275</xdr:colOff>
          <xdr:row>4</xdr:row>
          <xdr:rowOff>180975</xdr:rowOff>
        </xdr:from>
        <xdr:to>
          <xdr:col>7</xdr:col>
          <xdr:colOff>0</xdr:colOff>
          <xdr:row>6</xdr:row>
          <xdr:rowOff>57150</xdr:rowOff>
        </xdr:to>
        <xdr:sp macro="" textlink="">
          <xdr:nvSpPr>
            <xdr:cNvPr id="3073" name="cmbUpdateGantt" hidden="1">
              <a:extLst>
                <a:ext uri="{63B3BB69-23CF-44E3-9099-C40C66FF867C}">
                  <a14:compatExt spid="_x0000_s3073"/>
                </a:ext>
                <a:ext uri="{FF2B5EF4-FFF2-40B4-BE49-F238E27FC236}">
                  <a16:creationId xmlns:a16="http://schemas.microsoft.com/office/drawing/2014/main" id="{00000000-0008-0000-08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xdr:row>
          <xdr:rowOff>180975</xdr:rowOff>
        </xdr:from>
        <xdr:to>
          <xdr:col>6</xdr:col>
          <xdr:colOff>819150</xdr:colOff>
          <xdr:row>4</xdr:row>
          <xdr:rowOff>57150</xdr:rowOff>
        </xdr:to>
        <xdr:sp macro="" textlink="">
          <xdr:nvSpPr>
            <xdr:cNvPr id="3076" name="cmbRunTime" hidden="1">
              <a:extLst>
                <a:ext uri="{63B3BB69-23CF-44E3-9099-C40C66FF867C}">
                  <a14:compatExt spid="_x0000_s3076"/>
                </a:ext>
                <a:ext uri="{FF2B5EF4-FFF2-40B4-BE49-F238E27FC236}">
                  <a16:creationId xmlns:a16="http://schemas.microsoft.com/office/drawing/2014/main" id="{00000000-0008-0000-08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xdr:row>
          <xdr:rowOff>161925</xdr:rowOff>
        </xdr:from>
        <xdr:to>
          <xdr:col>3</xdr:col>
          <xdr:colOff>914400</xdr:colOff>
          <xdr:row>4</xdr:row>
          <xdr:rowOff>19050</xdr:rowOff>
        </xdr:to>
        <xdr:sp macro="" textlink="">
          <xdr:nvSpPr>
            <xdr:cNvPr id="3077" name="cmbPrintTime" hidden="1">
              <a:extLst>
                <a:ext uri="{63B3BB69-23CF-44E3-9099-C40C66FF867C}">
                  <a14:compatExt spid="_x0000_s3077"/>
                </a:ext>
                <a:ext uri="{FF2B5EF4-FFF2-40B4-BE49-F238E27FC236}">
                  <a16:creationId xmlns:a16="http://schemas.microsoft.com/office/drawing/2014/main" id="{00000000-0008-0000-08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0</xdr:row>
          <xdr:rowOff>104775</xdr:rowOff>
        </xdr:from>
        <xdr:to>
          <xdr:col>3</xdr:col>
          <xdr:colOff>942975</xdr:colOff>
          <xdr:row>1</xdr:row>
          <xdr:rowOff>171450</xdr:rowOff>
        </xdr:to>
        <xdr:sp macro="" textlink="">
          <xdr:nvSpPr>
            <xdr:cNvPr id="3079" name="cmbHelp" hidden="1">
              <a:extLst>
                <a:ext uri="{63B3BB69-23CF-44E3-9099-C40C66FF867C}">
                  <a14:compatExt spid="_x0000_s3079"/>
                </a:ext>
                <a:ext uri="{FF2B5EF4-FFF2-40B4-BE49-F238E27FC236}">
                  <a16:creationId xmlns:a16="http://schemas.microsoft.com/office/drawing/2014/main" id="{00000000-0008-0000-08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0</xdr:colOff>
      <xdr:row>13</xdr:row>
      <xdr:rowOff>0</xdr:rowOff>
    </xdr:from>
    <xdr:to>
      <xdr:col>32</xdr:col>
      <xdr:colOff>104775</xdr:colOff>
      <xdr:row>78</xdr:row>
      <xdr:rowOff>66675</xdr:rowOff>
    </xdr:to>
    <xdr:graphicFrame macro="">
      <xdr:nvGraphicFramePr>
        <xdr:cNvPr id="7213" name="Chart 1">
          <a:extLst>
            <a:ext uri="{FF2B5EF4-FFF2-40B4-BE49-F238E27FC236}">
              <a16:creationId xmlns:a16="http://schemas.microsoft.com/office/drawing/2014/main" id="{00000000-0008-0000-0900-00002D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91</xdr:row>
      <xdr:rowOff>25400</xdr:rowOff>
    </xdr:from>
    <xdr:to>
      <xdr:col>32</xdr:col>
      <xdr:colOff>190500</xdr:colOff>
      <xdr:row>157</xdr:row>
      <xdr:rowOff>3175</xdr:rowOff>
    </xdr:to>
    <xdr:graphicFrame macro="">
      <xdr:nvGraphicFramePr>
        <xdr:cNvPr id="7214" name="Chart 5">
          <a:extLst>
            <a:ext uri="{FF2B5EF4-FFF2-40B4-BE49-F238E27FC236}">
              <a16:creationId xmlns:a16="http://schemas.microsoft.com/office/drawing/2014/main" id="{00000000-0008-0000-0900-00002E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16</xdr:col>
          <xdr:colOff>47625</xdr:colOff>
          <xdr:row>2</xdr:row>
          <xdr:rowOff>104775</xdr:rowOff>
        </xdr:from>
        <xdr:to>
          <xdr:col>17</xdr:col>
          <xdr:colOff>323850</xdr:colOff>
          <xdr:row>4</xdr:row>
          <xdr:rowOff>38100</xdr:rowOff>
        </xdr:to>
        <xdr:sp macro="" textlink="">
          <xdr:nvSpPr>
            <xdr:cNvPr id="7170" name="Print_Gantt_Sheet_Button"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no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no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image" Target="../media/image19.emf"/><Relationship Id="rId4" Type="http://schemas.openxmlformats.org/officeDocument/2006/relationships/control" Target="../activeX/activeX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20.emf"/><Relationship Id="rId4" Type="http://schemas.openxmlformats.org/officeDocument/2006/relationships/control" Target="../activeX/activeX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5.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vmlDrawing" Target="../drawings/vmlDrawing2.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image" Target="../media/image2.emf"/><Relationship Id="rId11" Type="http://schemas.openxmlformats.org/officeDocument/2006/relationships/comments" Target="../comments1.xml"/><Relationship Id="rId5" Type="http://schemas.openxmlformats.org/officeDocument/2006/relationships/control" Target="../activeX/activeX1.xml"/><Relationship Id="rId10" Type="http://schemas.openxmlformats.org/officeDocument/2006/relationships/image" Target="../media/image4.emf"/><Relationship Id="rId4" Type="http://schemas.openxmlformats.org/officeDocument/2006/relationships/vmlDrawing" Target="../drawings/vmlDrawing3.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vmlDrawing" Target="../drawings/vmlDrawing4.vml"/><Relationship Id="rId7" Type="http://schemas.openxmlformats.org/officeDocument/2006/relationships/image" Target="../media/image7.emf"/><Relationship Id="rId12"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ntrol" Target="../activeX/activeX5.xml"/><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control" Target="../activeX/activeX7.xml"/><Relationship Id="rId4" Type="http://schemas.openxmlformats.org/officeDocument/2006/relationships/control" Target="../activeX/activeX4.xml"/><Relationship Id="rId9" Type="http://schemas.openxmlformats.org/officeDocument/2006/relationships/image" Target="../media/image8.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0.emf"/><Relationship Id="rId4" Type="http://schemas.openxmlformats.org/officeDocument/2006/relationships/control" Target="../activeX/activeX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6.vml"/><Relationship Id="rId7" Type="http://schemas.openxmlformats.org/officeDocument/2006/relationships/image" Target="../media/image12.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ntrol" Target="../activeX/activeX10.xml"/><Relationship Id="rId5" Type="http://schemas.openxmlformats.org/officeDocument/2006/relationships/image" Target="../media/image11.emf"/><Relationship Id="rId4" Type="http://schemas.openxmlformats.org/officeDocument/2006/relationships/control" Target="../activeX/activeX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openxmlformats.org/officeDocument/2006/relationships/image" Target="../media/image13.emf"/><Relationship Id="rId4" Type="http://schemas.openxmlformats.org/officeDocument/2006/relationships/control" Target="../activeX/activeX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image" Target="../media/image14.emf"/><Relationship Id="rId4" Type="http://schemas.openxmlformats.org/officeDocument/2006/relationships/control" Target="../activeX/activeX12.xml"/></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15.xml"/><Relationship Id="rId3" Type="http://schemas.openxmlformats.org/officeDocument/2006/relationships/vmlDrawing" Target="../drawings/vmlDrawing10.vml"/><Relationship Id="rId7" Type="http://schemas.openxmlformats.org/officeDocument/2006/relationships/image" Target="../media/image16.emf"/><Relationship Id="rId12" Type="http://schemas.openxmlformats.org/officeDocument/2006/relationships/comments" Target="../comments7.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ntrol" Target="../activeX/activeX14.xml"/><Relationship Id="rId11" Type="http://schemas.openxmlformats.org/officeDocument/2006/relationships/image" Target="../media/image18.emf"/><Relationship Id="rId5" Type="http://schemas.openxmlformats.org/officeDocument/2006/relationships/image" Target="../media/image15.emf"/><Relationship Id="rId10" Type="http://schemas.openxmlformats.org/officeDocument/2006/relationships/control" Target="../activeX/activeX16.xml"/><Relationship Id="rId4" Type="http://schemas.openxmlformats.org/officeDocument/2006/relationships/control" Target="../activeX/activeX13.xml"/><Relationship Id="rId9" Type="http://schemas.openxmlformats.org/officeDocument/2006/relationships/image" Target="../media/image17.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3012-31FE-4988-AF73-32B181D715D5}">
  <sheetPr codeName="Sheet16"/>
  <dimension ref="A1:F30"/>
  <sheetViews>
    <sheetView showWhiteSpace="0" topLeftCell="A17" zoomScaleNormal="100" zoomScalePageLayoutView="85" workbookViewId="0">
      <selection activeCell="A34" sqref="A34"/>
    </sheetView>
  </sheetViews>
  <sheetFormatPr defaultColWidth="9" defaultRowHeight="12.75" x14ac:dyDescent="0.2"/>
  <cols>
    <col min="1" max="1" width="26.140625" style="746" customWidth="1"/>
    <col min="2" max="2" width="5.85546875" style="746" customWidth="1"/>
    <col min="3" max="3" width="16.85546875" style="746" customWidth="1"/>
    <col min="4" max="4" width="12.85546875" style="746" customWidth="1"/>
    <col min="5" max="5" width="9.140625" style="746" customWidth="1"/>
    <col min="6" max="6" width="18.42578125" style="746" customWidth="1"/>
    <col min="7" max="7" width="9" style="718"/>
    <col min="8" max="9" width="9.140625" style="718" customWidth="1"/>
    <col min="10" max="16384" width="9" style="718"/>
  </cols>
  <sheetData>
    <row r="1" spans="1:6" ht="42.6" customHeight="1" x14ac:dyDescent="0.2">
      <c r="A1" s="818" t="s">
        <v>594</v>
      </c>
      <c r="B1" s="819"/>
      <c r="C1" s="820" t="str">
        <f>Project_Name</f>
        <v xml:space="preserve">Channel Road and Doyles Road Roundabout project </v>
      </c>
      <c r="D1" s="821"/>
      <c r="E1" s="821"/>
      <c r="F1" s="822"/>
    </row>
    <row r="2" spans="1:6" ht="42.6" customHeight="1" x14ac:dyDescent="0.2">
      <c r="A2" s="823" t="s">
        <v>595</v>
      </c>
      <c r="B2" s="824"/>
      <c r="C2" s="825" t="str">
        <f>'Project Details'!$B$7</f>
        <v xml:space="preserve">Channel Road and Doyles Road Roundabout project </v>
      </c>
      <c r="D2" s="826"/>
      <c r="E2" s="826"/>
      <c r="F2" s="827"/>
    </row>
    <row r="3" spans="1:6" ht="25.5" customHeight="1" x14ac:dyDescent="0.2">
      <c r="A3" s="823" t="s">
        <v>596</v>
      </c>
      <c r="B3" s="824"/>
      <c r="C3" s="825">
        <f>'Project Details'!$B$12</f>
        <v>0</v>
      </c>
      <c r="D3" s="826"/>
      <c r="E3" s="826"/>
      <c r="F3" s="827"/>
    </row>
    <row r="4" spans="1:6" ht="28.35" customHeight="1" x14ac:dyDescent="0.2">
      <c r="A4" s="823" t="s">
        <v>597</v>
      </c>
      <c r="B4" s="824"/>
      <c r="C4" s="825">
        <f>'Project Details'!$B$13</f>
        <v>0</v>
      </c>
      <c r="D4" s="826"/>
      <c r="E4" s="826"/>
      <c r="F4" s="827"/>
    </row>
    <row r="5" spans="1:6" ht="28.35" customHeight="1" x14ac:dyDescent="0.2">
      <c r="A5" s="823" t="s">
        <v>598</v>
      </c>
      <c r="B5" s="824"/>
      <c r="C5" s="830">
        <f>Estimate_Date</f>
        <v>45035</v>
      </c>
      <c r="D5" s="831"/>
      <c r="E5" s="831"/>
      <c r="F5" s="832"/>
    </row>
    <row r="6" spans="1:6" x14ac:dyDescent="0.2">
      <c r="A6" s="718"/>
      <c r="B6" s="718"/>
      <c r="C6" s="718"/>
      <c r="D6" s="718"/>
      <c r="E6" s="718"/>
      <c r="F6" s="718"/>
    </row>
    <row r="7" spans="1:6" x14ac:dyDescent="0.2">
      <c r="A7" s="718"/>
      <c r="B7" s="718"/>
      <c r="C7" s="718"/>
      <c r="D7" s="718"/>
      <c r="E7" s="718"/>
      <c r="F7" s="718"/>
    </row>
    <row r="8" spans="1:6" ht="33" customHeight="1" x14ac:dyDescent="0.2">
      <c r="A8" s="833" t="s">
        <v>611</v>
      </c>
      <c r="B8" s="834"/>
      <c r="C8" s="719">
        <f ca="1">Summary!$D$22</f>
        <v>13672000</v>
      </c>
      <c r="D8" s="840">
        <f ca="1">C8-C13</f>
        <v>1052000</v>
      </c>
      <c r="E8" s="821"/>
      <c r="F8" s="822"/>
    </row>
    <row r="9" spans="1:6" ht="28.35" customHeight="1" x14ac:dyDescent="0.2">
      <c r="A9" s="766" t="str">
        <f>IF(FundingSource="SSRIP and Federal - Metro","On Cost SSRIP/Federal Metro",
IF(FundingSource="SSRIP and Federal - Regional","On Cost SSRIP/Federal Regional",
"On Cost"))</f>
        <v>On Cost</v>
      </c>
      <c r="B9" s="722">
        <f>CorporateOnCost</f>
        <v>0.04</v>
      </c>
      <c r="C9" s="719">
        <f ca="1">C8*CorporateOnCost</f>
        <v>546880</v>
      </c>
      <c r="D9" s="723"/>
      <c r="E9" s="720"/>
      <c r="F9" s="721"/>
    </row>
    <row r="10" spans="1:6" ht="28.35" customHeight="1" x14ac:dyDescent="0.2">
      <c r="A10" s="833" t="s">
        <v>609</v>
      </c>
      <c r="B10" s="835"/>
      <c r="C10" s="724">
        <f ca="1">ROUND(C8+C9,-3)</f>
        <v>14219000</v>
      </c>
      <c r="D10" s="740"/>
      <c r="E10" s="741"/>
      <c r="F10" s="742"/>
    </row>
    <row r="11" spans="1:6" x14ac:dyDescent="0.2">
      <c r="A11" s="725"/>
      <c r="B11" s="725"/>
      <c r="C11" s="726"/>
      <c r="D11" s="720"/>
      <c r="E11" s="720"/>
      <c r="F11" s="721"/>
    </row>
    <row r="12" spans="1:6" x14ac:dyDescent="0.2">
      <c r="A12" s="721"/>
      <c r="B12" s="721"/>
      <c r="C12" s="727"/>
      <c r="D12" s="721"/>
      <c r="E12" s="721"/>
      <c r="F12" s="728"/>
    </row>
    <row r="13" spans="1:6" ht="32.25" customHeight="1" x14ac:dyDescent="0.2">
      <c r="A13" s="849" t="s">
        <v>610</v>
      </c>
      <c r="B13" s="850"/>
      <c r="C13" s="729">
        <f ca="1">Summary!$C$22</f>
        <v>12620000</v>
      </c>
      <c r="D13" s="720"/>
      <c r="E13" s="720"/>
      <c r="F13" s="721"/>
    </row>
    <row r="14" spans="1:6" ht="27.75" customHeight="1" x14ac:dyDescent="0.2">
      <c r="A14" s="767" t="str">
        <f>IF(FundingSource="SSRIP and Federal - Metro","On Cost SSRIP/Federal Metro",
IF(FundingSource="SSRIP and Federal - Regional","On Cost SSRIP/Federal Regional",
"On Cost"))</f>
        <v>On Cost</v>
      </c>
      <c r="B14" s="730">
        <f>CorporateOnCost</f>
        <v>0.04</v>
      </c>
      <c r="C14" s="729">
        <f ca="1">C13*CorporateOnCost</f>
        <v>504800</v>
      </c>
      <c r="D14" s="723"/>
      <c r="E14" s="720"/>
      <c r="F14" s="721"/>
    </row>
    <row r="15" spans="1:6" ht="27.75" customHeight="1" x14ac:dyDescent="0.2">
      <c r="A15" s="851" t="s">
        <v>612</v>
      </c>
      <c r="B15" s="852"/>
      <c r="C15" s="731">
        <f ca="1">ROUND(C13+C14,-3)</f>
        <v>13125000</v>
      </c>
      <c r="D15" s="853"/>
      <c r="E15" s="854"/>
      <c r="F15" s="743"/>
    </row>
    <row r="16" spans="1:6" ht="14.1" customHeight="1" x14ac:dyDescent="0.2">
      <c r="A16" s="732"/>
      <c r="B16" s="732"/>
      <c r="C16" s="732"/>
      <c r="D16" s="721"/>
      <c r="E16" s="721"/>
      <c r="F16" s="721"/>
    </row>
    <row r="17" spans="1:6" ht="14.1" customHeight="1" x14ac:dyDescent="0.2">
      <c r="A17" s="721"/>
      <c r="B17" s="721"/>
      <c r="C17" s="721"/>
      <c r="D17" s="721"/>
      <c r="E17" s="721"/>
      <c r="F17" s="721"/>
    </row>
    <row r="18" spans="1:6" ht="14.1" customHeight="1" x14ac:dyDescent="0.2">
      <c r="A18" s="721"/>
      <c r="B18" s="721"/>
      <c r="C18" s="721"/>
      <c r="D18" s="721"/>
      <c r="E18" s="721"/>
      <c r="F18" s="721"/>
    </row>
    <row r="19" spans="1:6" ht="19.7" customHeight="1" x14ac:dyDescent="0.2">
      <c r="A19" s="855" t="s">
        <v>599</v>
      </c>
      <c r="B19" s="855"/>
      <c r="C19" s="855"/>
      <c r="D19" s="855"/>
      <c r="E19" s="855"/>
      <c r="F19" s="855"/>
    </row>
    <row r="20" spans="1:6" ht="19.7" customHeight="1" x14ac:dyDescent="0.2">
      <c r="A20" s="733" t="s">
        <v>600</v>
      </c>
      <c r="B20" s="733"/>
      <c r="C20" s="734" t="s">
        <v>601</v>
      </c>
      <c r="D20" s="856" t="s">
        <v>602</v>
      </c>
      <c r="E20" s="856"/>
      <c r="F20" s="734" t="s">
        <v>66</v>
      </c>
    </row>
    <row r="21" spans="1:6" ht="19.7" customHeight="1" x14ac:dyDescent="0.2">
      <c r="A21" s="735" t="s">
        <v>603</v>
      </c>
      <c r="B21" s="841"/>
      <c r="C21" s="842"/>
      <c r="D21" s="828"/>
      <c r="E21" s="828"/>
      <c r="F21" s="829"/>
    </row>
    <row r="22" spans="1:6" ht="19.7" customHeight="1" x14ac:dyDescent="0.2">
      <c r="A22" s="736" t="s">
        <v>604</v>
      </c>
      <c r="B22" s="843"/>
      <c r="C22" s="844"/>
      <c r="D22" s="828"/>
      <c r="E22" s="828"/>
      <c r="F22" s="829"/>
    </row>
    <row r="23" spans="1:6" x14ac:dyDescent="0.2">
      <c r="A23" s="737" t="s">
        <v>603</v>
      </c>
      <c r="B23" s="841"/>
      <c r="C23" s="842"/>
      <c r="D23" s="828"/>
      <c r="E23" s="828"/>
      <c r="F23" s="829"/>
    </row>
    <row r="24" spans="1:6" x14ac:dyDescent="0.2">
      <c r="A24" s="738" t="s">
        <v>605</v>
      </c>
      <c r="B24" s="843"/>
      <c r="C24" s="844"/>
      <c r="D24" s="828"/>
      <c r="E24" s="828"/>
      <c r="F24" s="829"/>
    </row>
    <row r="25" spans="1:6" x14ac:dyDescent="0.2">
      <c r="A25" s="735" t="s">
        <v>606</v>
      </c>
      <c r="B25" s="845"/>
      <c r="C25" s="846"/>
      <c r="D25" s="828"/>
      <c r="E25" s="828"/>
      <c r="F25" s="829"/>
    </row>
    <row r="26" spans="1:6" x14ac:dyDescent="0.2">
      <c r="A26" s="736" t="s">
        <v>604</v>
      </c>
      <c r="B26" s="847"/>
      <c r="C26" s="848"/>
      <c r="D26" s="828"/>
      <c r="E26" s="828"/>
      <c r="F26" s="829"/>
    </row>
    <row r="27" spans="1:6" x14ac:dyDescent="0.2">
      <c r="A27" s="737" t="s">
        <v>606</v>
      </c>
      <c r="B27" s="836"/>
      <c r="C27" s="837"/>
      <c r="D27" s="828"/>
      <c r="E27" s="828"/>
      <c r="F27" s="829"/>
    </row>
    <row r="28" spans="1:6" x14ac:dyDescent="0.2">
      <c r="A28" s="738" t="s">
        <v>605</v>
      </c>
      <c r="B28" s="838"/>
      <c r="C28" s="839"/>
      <c r="D28" s="828"/>
      <c r="E28" s="828"/>
      <c r="F28" s="829"/>
    </row>
    <row r="29" spans="1:6" ht="18" x14ac:dyDescent="0.2">
      <c r="A29" s="739"/>
      <c r="B29" s="739"/>
      <c r="C29" s="739"/>
      <c r="D29" s="739"/>
      <c r="E29" s="739"/>
      <c r="F29" s="739"/>
    </row>
    <row r="30" spans="1:6" ht="18" x14ac:dyDescent="0.2">
      <c r="A30" s="747" t="s">
        <v>607</v>
      </c>
      <c r="B30" s="744"/>
      <c r="C30" s="745"/>
      <c r="D30" s="745"/>
      <c r="E30" s="745"/>
      <c r="F30" s="745"/>
    </row>
  </sheetData>
  <sheetProtection algorithmName="SHA-512" hashValue="LJmTwizTHbBHMuLV+ieObrRwUdueV7ubPTcUrWCihB2sR7+g3tZv6j5q7WpCG0s2Fea+dAuRLSTJIaM3qlc2mw==" saltValue="/BKkOoOwY/UCovj/1LKj+g==" spinCount="100000" sheet="1" objects="1" scenarios="1"/>
  <mergeCells count="30">
    <mergeCell ref="B27:C28"/>
    <mergeCell ref="D27:E28"/>
    <mergeCell ref="F27:F28"/>
    <mergeCell ref="D8:F8"/>
    <mergeCell ref="B23:C24"/>
    <mergeCell ref="D23:E24"/>
    <mergeCell ref="F23:F24"/>
    <mergeCell ref="B25:C26"/>
    <mergeCell ref="D25:E26"/>
    <mergeCell ref="F25:F26"/>
    <mergeCell ref="A13:B13"/>
    <mergeCell ref="A15:B15"/>
    <mergeCell ref="D15:E15"/>
    <mergeCell ref="A19:F19"/>
    <mergeCell ref="D20:E20"/>
    <mergeCell ref="B21:C22"/>
    <mergeCell ref="D21:E22"/>
    <mergeCell ref="F21:F22"/>
    <mergeCell ref="A4:B4"/>
    <mergeCell ref="C4:F4"/>
    <mergeCell ref="A5:B5"/>
    <mergeCell ref="C5:F5"/>
    <mergeCell ref="A8:B8"/>
    <mergeCell ref="A10:B10"/>
    <mergeCell ref="A1:B1"/>
    <mergeCell ref="C1:F1"/>
    <mergeCell ref="A2:B2"/>
    <mergeCell ref="C2:F2"/>
    <mergeCell ref="A3:B3"/>
    <mergeCell ref="C3:F3"/>
  </mergeCells>
  <pageMargins left="0.7" right="0.7" top="0.89583333333333337" bottom="0.75" header="0.3" footer="0.3"/>
  <pageSetup paperSize="9" orientation="portrait" r:id="rId1"/>
  <headerFooter>
    <oddHeader>&amp;R&amp;G</oddHead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AB8"/>
  <sheetViews>
    <sheetView showGridLines="0" topLeftCell="E1" zoomScaleNormal="100" workbookViewId="0">
      <selection sqref="A1:D1"/>
    </sheetView>
  </sheetViews>
  <sheetFormatPr defaultRowHeight="12.75" x14ac:dyDescent="0.2"/>
  <cols>
    <col min="5" max="15" width="8.140625" customWidth="1"/>
  </cols>
  <sheetData>
    <row r="1" spans="1:28" ht="16.5" customHeight="1" x14ac:dyDescent="0.25">
      <c r="A1" s="948" t="str">
        <f>'Project Details'!A6</f>
        <v>Project:</v>
      </c>
      <c r="B1" s="883"/>
      <c r="C1" s="883"/>
      <c r="D1" s="884"/>
      <c r="E1" s="960" t="str">
        <f>'Project Details'!B6</f>
        <v xml:space="preserve">Channel Road and Doyles Road Roundabout project </v>
      </c>
      <c r="F1" s="961"/>
      <c r="G1" s="961"/>
      <c r="H1" s="961"/>
      <c r="I1" s="961"/>
      <c r="J1" s="961"/>
      <c r="K1" s="961"/>
      <c r="L1" s="962"/>
      <c r="M1" s="962"/>
      <c r="N1" s="962"/>
      <c r="O1" s="963"/>
    </row>
    <row r="2" spans="1:28" ht="16.5" customHeight="1" thickBot="1" x14ac:dyDescent="0.3">
      <c r="A2" s="950" t="str">
        <f>'Project Details'!A7</f>
        <v>Location:</v>
      </c>
      <c r="B2" s="886"/>
      <c r="C2" s="886"/>
      <c r="D2" s="887"/>
      <c r="E2" s="888" t="str">
        <f>'Project Details'!B7</f>
        <v xml:space="preserve">Channel Road and Doyles Road Roundabout project </v>
      </c>
      <c r="F2" s="964"/>
      <c r="G2" s="964"/>
      <c r="H2" s="964"/>
      <c r="I2" s="964"/>
      <c r="J2" s="964"/>
      <c r="K2" s="964"/>
      <c r="L2" s="886"/>
      <c r="M2" s="886"/>
      <c r="N2" s="886"/>
      <c r="O2" s="887"/>
      <c r="Z2" s="53" t="s">
        <v>56</v>
      </c>
      <c r="AA2" s="954">
        <f>Project_Start_Date</f>
        <v>45658</v>
      </c>
      <c r="AB2" s="893"/>
    </row>
    <row r="3" spans="1:28" ht="16.5" customHeight="1" x14ac:dyDescent="0.25">
      <c r="A3" s="948" t="str">
        <f>'Project Details'!A12</f>
        <v>Estimate Prepared By:</v>
      </c>
      <c r="B3" s="883"/>
      <c r="C3" s="883"/>
      <c r="D3" s="884"/>
      <c r="E3" s="965">
        <f>'Project Details'!B12</f>
        <v>0</v>
      </c>
      <c r="F3" s="966"/>
      <c r="G3" s="966"/>
      <c r="H3" s="966"/>
      <c r="I3" s="966"/>
      <c r="J3" s="966"/>
      <c r="K3" s="966"/>
      <c r="L3" s="893"/>
      <c r="M3" s="893"/>
      <c r="N3" s="893"/>
      <c r="O3" s="967"/>
    </row>
    <row r="4" spans="1:28" ht="16.5" customHeight="1" x14ac:dyDescent="0.25">
      <c r="A4" s="955" t="str">
        <f>'Project Details'!A13</f>
        <v>Business Area:</v>
      </c>
      <c r="B4" s="890"/>
      <c r="C4" s="890"/>
      <c r="D4" s="891"/>
      <c r="E4" s="889">
        <f>'Project Details'!B13</f>
        <v>0</v>
      </c>
      <c r="F4" s="916"/>
      <c r="G4" s="916"/>
      <c r="H4" s="916"/>
      <c r="I4" s="916"/>
      <c r="J4" s="916"/>
      <c r="K4" s="916"/>
      <c r="L4" s="890"/>
      <c r="M4" s="890"/>
      <c r="N4" s="890"/>
      <c r="O4" s="891"/>
      <c r="Z4" s="56" t="s">
        <v>57</v>
      </c>
      <c r="AA4" s="956">
        <f>WORKDAY(Project_Start_Date,Estimated_Project_Time,HolidayDates)</f>
        <v>45658</v>
      </c>
      <c r="AB4" s="893"/>
    </row>
    <row r="5" spans="1:28" ht="16.5" customHeight="1" thickBot="1" x14ac:dyDescent="0.3">
      <c r="A5" s="950" t="str">
        <f>'Project Details'!A14</f>
        <v>Estimate Date:</v>
      </c>
      <c r="B5" s="886"/>
      <c r="C5" s="886"/>
      <c r="D5" s="887"/>
      <c r="E5" s="885">
        <f>'Project Details'!B14</f>
        <v>45035</v>
      </c>
      <c r="F5" s="964"/>
      <c r="G5" s="964"/>
      <c r="H5" s="964"/>
      <c r="I5" s="964"/>
      <c r="J5" s="964"/>
      <c r="K5" s="964"/>
      <c r="L5" s="886"/>
      <c r="M5" s="886"/>
      <c r="N5" s="886"/>
      <c r="O5" s="887"/>
      <c r="Z5" s="32"/>
      <c r="AA5" s="42"/>
      <c r="AB5" s="51"/>
    </row>
    <row r="6" spans="1:28" ht="16.5" customHeight="1" x14ac:dyDescent="0.25">
      <c r="A6" s="948" t="str">
        <f>'Project Details'!A18</f>
        <v>Estimate Approved By:</v>
      </c>
      <c r="B6" s="883"/>
      <c r="C6" s="883"/>
      <c r="D6" s="884"/>
      <c r="E6" s="965">
        <f>'Project Details'!B18</f>
        <v>0</v>
      </c>
      <c r="F6" s="966"/>
      <c r="G6" s="966"/>
      <c r="H6" s="966"/>
      <c r="I6" s="966"/>
      <c r="J6" s="966"/>
      <c r="K6" s="966"/>
      <c r="L6" s="893"/>
      <c r="M6" s="893"/>
      <c r="N6" s="893"/>
      <c r="O6" s="967"/>
      <c r="Z6" s="53" t="s">
        <v>77</v>
      </c>
      <c r="AA6" s="957">
        <f>Project_End_Date-Project_Start_Date</f>
        <v>0</v>
      </c>
      <c r="AB6" s="893"/>
    </row>
    <row r="7" spans="1:28" ht="16.5" customHeight="1" x14ac:dyDescent="0.25">
      <c r="A7" s="955" t="str">
        <f>'Project Details'!A19</f>
        <v>Business Area:</v>
      </c>
      <c r="B7" s="890"/>
      <c r="C7" s="890"/>
      <c r="D7" s="891"/>
      <c r="E7" s="889">
        <f>'Project Details'!B19</f>
        <v>0</v>
      </c>
      <c r="F7" s="916"/>
      <c r="G7" s="916"/>
      <c r="H7" s="916"/>
      <c r="I7" s="916"/>
      <c r="J7" s="916"/>
      <c r="K7" s="916"/>
      <c r="L7" s="890"/>
      <c r="M7" s="890"/>
      <c r="N7" s="890"/>
      <c r="O7" s="891"/>
      <c r="Z7" s="32"/>
      <c r="AA7" s="79"/>
      <c r="AB7" s="32"/>
    </row>
    <row r="8" spans="1:28" ht="16.5" customHeight="1" thickBot="1" x14ac:dyDescent="0.3">
      <c r="A8" s="950" t="str">
        <f>'Project Details'!A20</f>
        <v>Date:</v>
      </c>
      <c r="B8" s="886"/>
      <c r="C8" s="886"/>
      <c r="D8" s="887"/>
      <c r="E8" s="915">
        <f>'Project Details'!B20</f>
        <v>0</v>
      </c>
      <c r="F8" s="913"/>
      <c r="G8" s="913"/>
      <c r="H8" s="913"/>
      <c r="I8" s="913"/>
      <c r="J8" s="913"/>
      <c r="K8" s="913"/>
      <c r="L8" s="958"/>
      <c r="M8" s="958"/>
      <c r="N8" s="958"/>
      <c r="O8" s="959"/>
      <c r="Z8" s="56" t="s">
        <v>78</v>
      </c>
      <c r="AA8" s="953">
        <v>0</v>
      </c>
      <c r="AB8" s="893"/>
    </row>
  </sheetData>
  <sheetProtection password="944B" sheet="1" objects="1" scenarios="1"/>
  <mergeCells count="20">
    <mergeCell ref="A1:D1"/>
    <mergeCell ref="A2:D2"/>
    <mergeCell ref="A3:D3"/>
    <mergeCell ref="A4:D4"/>
    <mergeCell ref="E7:O7"/>
    <mergeCell ref="E1:O1"/>
    <mergeCell ref="E2:O2"/>
    <mergeCell ref="E3:O3"/>
    <mergeCell ref="E4:O4"/>
    <mergeCell ref="E5:O5"/>
    <mergeCell ref="E6:O6"/>
    <mergeCell ref="AA8:AB8"/>
    <mergeCell ref="AA2:AB2"/>
    <mergeCell ref="A7:D7"/>
    <mergeCell ref="A5:D5"/>
    <mergeCell ref="A6:D6"/>
    <mergeCell ref="AA4:AB4"/>
    <mergeCell ref="AA6:AB6"/>
    <mergeCell ref="E8:O8"/>
    <mergeCell ref="A8:D8"/>
  </mergeCells>
  <phoneticPr fontId="18" type="noConversion"/>
  <pageMargins left="0.75" right="0.75" top="0.75" bottom="0.75" header="0.75" footer="0.5"/>
  <pageSetup paperSize="9" scale="43" fitToHeight="2" orientation="landscape" r:id="rId1"/>
  <headerFooter alignWithMargins="0">
    <oddHeader>&amp;C&amp;"Arial,Bold"&amp;24Project Gantt Chart</oddHeader>
    <oddFooter>&amp;L&amp;Z&amp;F , &amp;D &amp;T</oddFooter>
  </headerFooter>
  <drawing r:id="rId2"/>
  <legacyDrawing r:id="rId3"/>
  <controls>
    <mc:AlternateContent xmlns:mc="http://schemas.openxmlformats.org/markup-compatibility/2006">
      <mc:Choice Requires="x14">
        <control shapeId="7170" r:id="rId4" name="Print_Gantt_Sheet_Button">
          <controlPr defaultSize="0" print="0" autoLine="0" r:id="rId5">
            <anchor moveWithCells="1">
              <from>
                <xdr:col>16</xdr:col>
                <xdr:colOff>47625</xdr:colOff>
                <xdr:row>2</xdr:row>
                <xdr:rowOff>104775</xdr:rowOff>
              </from>
              <to>
                <xdr:col>17</xdr:col>
                <xdr:colOff>323850</xdr:colOff>
                <xdr:row>4</xdr:row>
                <xdr:rowOff>38100</xdr:rowOff>
              </to>
            </anchor>
          </controlPr>
        </control>
      </mc:Choice>
      <mc:Fallback>
        <control shapeId="7170" r:id="rId4" name="Print_Gantt_Sheet_Button"/>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G175"/>
  <sheetViews>
    <sheetView showGridLines="0" zoomScaleNormal="100" zoomScaleSheetLayoutView="100" workbookViewId="0">
      <selection activeCell="A172" sqref="A172:B175"/>
    </sheetView>
  </sheetViews>
  <sheetFormatPr defaultRowHeight="12.75" x14ac:dyDescent="0.2"/>
  <cols>
    <col min="1" max="1" width="24.140625" customWidth="1"/>
    <col min="2" max="2" width="12.5703125" bestFit="1" customWidth="1"/>
    <col min="3" max="3" width="10.5703125" bestFit="1" customWidth="1"/>
    <col min="10" max="10" width="10.85546875" customWidth="1"/>
    <col min="18" max="18" width="10.140625" bestFit="1" customWidth="1"/>
    <col min="19" max="20" width="12" bestFit="1" customWidth="1"/>
    <col min="27" max="27" width="12.85546875" customWidth="1"/>
    <col min="28" max="28" width="14.42578125" customWidth="1"/>
    <col min="29" max="29" width="14.140625" customWidth="1"/>
  </cols>
  <sheetData>
    <row r="1" spans="1:33" ht="16.5" customHeight="1" x14ac:dyDescent="0.25">
      <c r="A1" s="948" t="str">
        <f>'Project Details'!A6</f>
        <v>Project:</v>
      </c>
      <c r="B1" s="949"/>
      <c r="C1" s="882" t="str">
        <f>'Project Details'!B6</f>
        <v xml:space="preserve">Channel Road and Doyles Road Roundabout project </v>
      </c>
      <c r="D1" s="883"/>
      <c r="E1" s="883"/>
      <c r="F1" s="883"/>
      <c r="G1" s="883"/>
      <c r="H1" s="883"/>
      <c r="I1" s="883"/>
      <c r="J1" s="883"/>
      <c r="K1" s="883"/>
      <c r="L1" s="883"/>
      <c r="M1" s="884"/>
      <c r="R1" s="4" t="s">
        <v>48</v>
      </c>
      <c r="S1" s="4"/>
      <c r="AA1" s="4" t="s">
        <v>48</v>
      </c>
    </row>
    <row r="2" spans="1:33" ht="16.5" customHeight="1" thickBot="1" x14ac:dyDescent="0.3">
      <c r="A2" s="950" t="str">
        <f>'Project Details'!A7</f>
        <v>Location:</v>
      </c>
      <c r="B2" s="951"/>
      <c r="C2" s="912" t="str">
        <f>'Project Details'!B7</f>
        <v xml:space="preserve">Channel Road and Doyles Road Roundabout project </v>
      </c>
      <c r="D2" s="958"/>
      <c r="E2" s="958"/>
      <c r="F2" s="958"/>
      <c r="G2" s="958"/>
      <c r="H2" s="958"/>
      <c r="I2" s="958"/>
      <c r="J2" s="958"/>
      <c r="K2" s="958"/>
      <c r="L2" s="958"/>
      <c r="M2" s="959"/>
      <c r="R2" s="4"/>
      <c r="AA2" s="4"/>
    </row>
    <row r="3" spans="1:33" ht="16.5" customHeight="1" x14ac:dyDescent="0.25">
      <c r="A3" s="940" t="str">
        <f>'Project Details'!A12</f>
        <v>Estimate Prepared By:</v>
      </c>
      <c r="B3" s="941"/>
      <c r="C3" s="882">
        <f>'Project Details'!B12</f>
        <v>0</v>
      </c>
      <c r="D3" s="883"/>
      <c r="E3" s="883"/>
      <c r="F3" s="883"/>
      <c r="G3" s="883"/>
      <c r="H3" s="883"/>
      <c r="I3" s="883"/>
      <c r="J3" s="883"/>
      <c r="K3" s="883"/>
      <c r="L3" s="883"/>
      <c r="M3" s="884"/>
      <c r="R3" s="4"/>
      <c r="AA3" s="4"/>
    </row>
    <row r="4" spans="1:33" ht="16.5" customHeight="1" x14ac:dyDescent="0.25">
      <c r="A4" s="938" t="str">
        <f>'Project Details'!A13</f>
        <v>Business Area:</v>
      </c>
      <c r="B4" s="939"/>
      <c r="C4" s="889">
        <f>'Project Details'!B13</f>
        <v>0</v>
      </c>
      <c r="D4" s="890"/>
      <c r="E4" s="890"/>
      <c r="F4" s="890"/>
      <c r="G4" s="890"/>
      <c r="H4" s="890"/>
      <c r="I4" s="890"/>
      <c r="J4" s="890"/>
      <c r="K4" s="890"/>
      <c r="L4" s="890"/>
      <c r="M4" s="891"/>
      <c r="R4" s="4"/>
      <c r="AA4" s="4"/>
    </row>
    <row r="5" spans="1:33" ht="16.5" customHeight="1" thickBot="1" x14ac:dyDescent="0.3">
      <c r="A5" s="936" t="s">
        <v>61</v>
      </c>
      <c r="B5" s="937"/>
      <c r="C5" s="968">
        <f>'Project Details'!B14</f>
        <v>45035</v>
      </c>
      <c r="D5" s="958"/>
      <c r="E5" s="958"/>
      <c r="F5" s="958"/>
      <c r="G5" s="958"/>
      <c r="H5" s="958"/>
      <c r="I5" s="958"/>
      <c r="J5" s="958"/>
      <c r="K5" s="958"/>
      <c r="L5" s="958"/>
      <c r="M5" s="959"/>
      <c r="R5" s="4"/>
      <c r="AA5" s="4"/>
    </row>
    <row r="6" spans="1:33" ht="16.5" customHeight="1" x14ac:dyDescent="0.25">
      <c r="A6" s="940" t="str">
        <f>'Project Details'!A18</f>
        <v>Estimate Approved By:</v>
      </c>
      <c r="B6" s="941"/>
      <c r="C6" s="965">
        <f>'Project Details'!B18</f>
        <v>0</v>
      </c>
      <c r="D6" s="893"/>
      <c r="E6" s="893"/>
      <c r="F6" s="893"/>
      <c r="G6" s="893"/>
      <c r="H6" s="893"/>
      <c r="I6" s="893"/>
      <c r="J6" s="893"/>
      <c r="K6" s="893"/>
      <c r="L6" s="893"/>
      <c r="M6" s="967"/>
      <c r="R6" s="4"/>
      <c r="AA6" s="4"/>
    </row>
    <row r="7" spans="1:33" ht="16.5" customHeight="1" x14ac:dyDescent="0.25">
      <c r="A7" s="938" t="str">
        <f>'Project Details'!A19</f>
        <v>Business Area:</v>
      </c>
      <c r="B7" s="939"/>
      <c r="C7" s="889">
        <f>'Project Details'!B19</f>
        <v>0</v>
      </c>
      <c r="D7" s="890"/>
      <c r="E7" s="890"/>
      <c r="F7" s="890"/>
      <c r="G7" s="890"/>
      <c r="H7" s="890"/>
      <c r="I7" s="890"/>
      <c r="J7" s="890"/>
      <c r="K7" s="890"/>
      <c r="L7" s="890"/>
      <c r="M7" s="891"/>
      <c r="R7" s="4"/>
      <c r="AA7" s="4"/>
    </row>
    <row r="8" spans="1:33" ht="16.5" customHeight="1" thickBot="1" x14ac:dyDescent="0.3">
      <c r="A8" s="936" t="s">
        <v>61</v>
      </c>
      <c r="B8" s="937"/>
      <c r="C8" s="968">
        <f>'Project Details'!B20</f>
        <v>0</v>
      </c>
      <c r="D8" s="958"/>
      <c r="E8" s="958"/>
      <c r="F8" s="958"/>
      <c r="G8" s="958"/>
      <c r="H8" s="958"/>
      <c r="I8" s="958"/>
      <c r="J8" s="958"/>
      <c r="K8" s="958"/>
      <c r="L8" s="958"/>
      <c r="M8" s="959"/>
      <c r="R8" s="4"/>
      <c r="AA8" s="4"/>
    </row>
    <row r="9" spans="1:33" x14ac:dyDescent="0.2">
      <c r="R9" s="4"/>
      <c r="AA9" s="4"/>
    </row>
    <row r="10" spans="1:33" x14ac:dyDescent="0.2">
      <c r="R10" s="4"/>
      <c r="AA10" s="4"/>
    </row>
    <row r="11" spans="1:33" x14ac:dyDescent="0.2">
      <c r="R11" t="s">
        <v>16</v>
      </c>
      <c r="S11" s="11">
        <v>44271</v>
      </c>
      <c r="T11">
        <v>682</v>
      </c>
      <c r="AA11" s="131" t="s">
        <v>16</v>
      </c>
      <c r="AB11" s="11">
        <f>INT(MIN(TimeOutput))</f>
        <v>0</v>
      </c>
      <c r="AC11" s="11">
        <f>INT(MIN(TimeOutput2))</f>
        <v>0</v>
      </c>
    </row>
    <row r="12" spans="1:33" x14ac:dyDescent="0.2">
      <c r="R12" t="s">
        <v>17</v>
      </c>
      <c r="S12" s="11">
        <v>44573</v>
      </c>
      <c r="T12">
        <v>891</v>
      </c>
      <c r="AA12" s="131" t="s">
        <v>17</v>
      </c>
      <c r="AB12" s="11">
        <f>INT(MAX(TimeOutput))</f>
        <v>0</v>
      </c>
      <c r="AC12" s="11">
        <f>INT(MAX(TimeOutput2))</f>
        <v>0</v>
      </c>
    </row>
    <row r="13" spans="1:33" x14ac:dyDescent="0.2">
      <c r="S13" s="1"/>
      <c r="AB13" s="1"/>
    </row>
    <row r="14" spans="1:33" x14ac:dyDescent="0.2">
      <c r="T14" t="s">
        <v>19</v>
      </c>
      <c r="U14" s="131" t="s">
        <v>15</v>
      </c>
      <c r="V14" s="131" t="s">
        <v>18</v>
      </c>
      <c r="W14" s="131" t="s">
        <v>15</v>
      </c>
      <c r="X14" s="131" t="s">
        <v>18</v>
      </c>
      <c r="AC14" s="131" t="s">
        <v>19</v>
      </c>
      <c r="AD14" s="131" t="s">
        <v>15</v>
      </c>
      <c r="AE14" s="131" t="s">
        <v>18</v>
      </c>
      <c r="AF14" t="s">
        <v>15</v>
      </c>
      <c r="AG14" t="s">
        <v>18</v>
      </c>
    </row>
    <row r="15" spans="1:33" x14ac:dyDescent="0.2">
      <c r="R15" s="132">
        <v>682</v>
      </c>
      <c r="S15" s="11">
        <v>44271</v>
      </c>
      <c r="T15" s="23">
        <v>44271</v>
      </c>
      <c r="U15">
        <v>0</v>
      </c>
      <c r="V15">
        <v>0</v>
      </c>
      <c r="W15">
        <v>0</v>
      </c>
      <c r="X15">
        <v>0</v>
      </c>
      <c r="Z15" s="3"/>
      <c r="AA15" s="11">
        <f>AC11</f>
        <v>0</v>
      </c>
      <c r="AB15" s="3">
        <f>AB11</f>
        <v>0</v>
      </c>
      <c r="AC15" s="5">
        <f>AB15</f>
        <v>0</v>
      </c>
      <c r="AD15">
        <v>0</v>
      </c>
      <c r="AE15">
        <v>0</v>
      </c>
      <c r="AF15">
        <v>0</v>
      </c>
      <c r="AG15">
        <v>0</v>
      </c>
    </row>
    <row r="16" spans="1:33" x14ac:dyDescent="0.2">
      <c r="R16" s="132">
        <v>692.45</v>
      </c>
      <c r="S16" s="11">
        <v>44286.1</v>
      </c>
      <c r="T16" s="23">
        <v>44286.1</v>
      </c>
      <c r="U16" s="2">
        <v>4.0000000000000001E-3</v>
      </c>
      <c r="V16">
        <v>4.0000000000000001E-3</v>
      </c>
      <c r="W16">
        <v>4.0000000000000001E-3</v>
      </c>
      <c r="X16">
        <v>4.0000000000000001E-3</v>
      </c>
      <c r="Z16" s="3"/>
      <c r="AA16" s="11">
        <f>(AC$12-AC$11)/20+AA15</f>
        <v>0</v>
      </c>
      <c r="AB16" s="3">
        <f>(AB$12-AB$11)/20+AB15</f>
        <v>0</v>
      </c>
      <c r="AC16" s="5">
        <f t="shared" ref="AC16:AC36" si="0">AB16</f>
        <v>0</v>
      </c>
      <c r="AD16" s="2" t="e">
        <f t="shared" ref="AD16:AD36" si="1">PROB(TimeOutput,TimeProb,AB15,AB16-0.0001)</f>
        <v>#DIV/0!</v>
      </c>
      <c r="AE16" t="e">
        <f>AE15+AD16</f>
        <v>#DIV/0!</v>
      </c>
      <c r="AF16" s="2" t="e">
        <f t="shared" ref="AF16:AF36" si="2">PROB(TimeOutput2,TimeProb,AA15,AA16-0.0001)</f>
        <v>#DIV/0!</v>
      </c>
      <c r="AG16" t="e">
        <f>AG15+AF16</f>
        <v>#DIV/0!</v>
      </c>
    </row>
    <row r="17" spans="18:33" x14ac:dyDescent="0.2">
      <c r="R17" s="132">
        <v>702.90000000000009</v>
      </c>
      <c r="S17" s="11">
        <v>44301.2</v>
      </c>
      <c r="T17" s="23">
        <v>44301.2</v>
      </c>
      <c r="U17" s="2">
        <v>1.0000000000000002E-2</v>
      </c>
      <c r="V17">
        <v>1.4000000000000002E-2</v>
      </c>
      <c r="W17">
        <v>1.0000000000000002E-2</v>
      </c>
      <c r="X17">
        <v>1.4000000000000002E-2</v>
      </c>
      <c r="Z17" s="3"/>
      <c r="AA17" s="11">
        <f t="shared" ref="AA17:AA37" si="3">(AC$12-AC$11)/20+AA16</f>
        <v>0</v>
      </c>
      <c r="AB17" s="3">
        <f t="shared" ref="AB17:AB37" si="4">(AB$12-AB$11)/20+AB16</f>
        <v>0</v>
      </c>
      <c r="AC17" s="5">
        <f t="shared" si="0"/>
        <v>0</v>
      </c>
      <c r="AD17" s="2" t="e">
        <f t="shared" si="1"/>
        <v>#DIV/0!</v>
      </c>
      <c r="AE17" t="e">
        <f t="shared" ref="AE17:AE36" si="5">AE16+AD17</f>
        <v>#DIV/0!</v>
      </c>
      <c r="AF17" s="2" t="e">
        <f t="shared" si="2"/>
        <v>#DIV/0!</v>
      </c>
      <c r="AG17" t="e">
        <f t="shared" ref="AG17:AG36" si="6">AG16+AF17</f>
        <v>#DIV/0!</v>
      </c>
    </row>
    <row r="18" spans="18:33" x14ac:dyDescent="0.2">
      <c r="R18" s="132">
        <v>713.35000000000014</v>
      </c>
      <c r="S18" s="11">
        <v>44316.299999999996</v>
      </c>
      <c r="T18" s="23">
        <v>44316.299999999996</v>
      </c>
      <c r="U18" s="2">
        <v>1.2000000000000004E-2</v>
      </c>
      <c r="V18">
        <v>2.6000000000000006E-2</v>
      </c>
      <c r="W18">
        <v>1.2000000000000004E-2</v>
      </c>
      <c r="X18">
        <v>2.6000000000000006E-2</v>
      </c>
      <c r="Z18" s="3"/>
      <c r="AA18" s="11">
        <f t="shared" si="3"/>
        <v>0</v>
      </c>
      <c r="AB18" s="3">
        <f t="shared" si="4"/>
        <v>0</v>
      </c>
      <c r="AC18" s="5">
        <f t="shared" si="0"/>
        <v>0</v>
      </c>
      <c r="AD18" s="2" t="e">
        <f t="shared" si="1"/>
        <v>#DIV/0!</v>
      </c>
      <c r="AE18" t="e">
        <f t="shared" si="5"/>
        <v>#DIV/0!</v>
      </c>
      <c r="AF18" s="2" t="e">
        <f t="shared" si="2"/>
        <v>#DIV/0!</v>
      </c>
      <c r="AG18" t="e">
        <f t="shared" si="6"/>
        <v>#DIV/0!</v>
      </c>
    </row>
    <row r="19" spans="18:33" x14ac:dyDescent="0.2">
      <c r="R19" s="132">
        <v>723.80000000000018</v>
      </c>
      <c r="S19" s="11">
        <v>44331.399999999994</v>
      </c>
      <c r="T19" s="23">
        <v>44331.399999999994</v>
      </c>
      <c r="U19" s="2">
        <v>3.2000000000000021E-2</v>
      </c>
      <c r="V19">
        <v>5.8000000000000024E-2</v>
      </c>
      <c r="W19">
        <v>3.2000000000000021E-2</v>
      </c>
      <c r="X19">
        <v>5.8000000000000024E-2</v>
      </c>
      <c r="Z19" s="3"/>
      <c r="AA19" s="11">
        <f t="shared" si="3"/>
        <v>0</v>
      </c>
      <c r="AB19" s="3">
        <f t="shared" si="4"/>
        <v>0</v>
      </c>
      <c r="AC19" s="5">
        <f t="shared" si="0"/>
        <v>0</v>
      </c>
      <c r="AD19" s="2" t="e">
        <f t="shared" si="1"/>
        <v>#DIV/0!</v>
      </c>
      <c r="AE19" t="e">
        <f t="shared" si="5"/>
        <v>#DIV/0!</v>
      </c>
      <c r="AF19" s="2" t="e">
        <f t="shared" si="2"/>
        <v>#DIV/0!</v>
      </c>
      <c r="AG19" t="e">
        <f t="shared" si="6"/>
        <v>#DIV/0!</v>
      </c>
    </row>
    <row r="20" spans="18:33" x14ac:dyDescent="0.2">
      <c r="R20" s="132">
        <v>734.25000000000023</v>
      </c>
      <c r="S20" s="11">
        <v>44346.499999999993</v>
      </c>
      <c r="T20" s="23">
        <v>44346.499999999993</v>
      </c>
      <c r="U20" s="2">
        <v>3.4000000000000023E-2</v>
      </c>
      <c r="V20">
        <v>9.2000000000000054E-2</v>
      </c>
      <c r="W20">
        <v>3.6000000000000025E-2</v>
      </c>
      <c r="X20">
        <v>9.4000000000000056E-2</v>
      </c>
      <c r="Z20" s="3"/>
      <c r="AA20" s="11">
        <f t="shared" si="3"/>
        <v>0</v>
      </c>
      <c r="AB20" s="3">
        <f t="shared" si="4"/>
        <v>0</v>
      </c>
      <c r="AC20" s="5">
        <f t="shared" si="0"/>
        <v>0</v>
      </c>
      <c r="AD20" s="2" t="e">
        <f t="shared" si="1"/>
        <v>#DIV/0!</v>
      </c>
      <c r="AE20" t="e">
        <f t="shared" si="5"/>
        <v>#DIV/0!</v>
      </c>
      <c r="AF20" s="2" t="e">
        <f t="shared" si="2"/>
        <v>#DIV/0!</v>
      </c>
      <c r="AG20" t="e">
        <f t="shared" si="6"/>
        <v>#DIV/0!</v>
      </c>
    </row>
    <row r="21" spans="18:33" x14ac:dyDescent="0.2">
      <c r="R21" s="132">
        <v>744.70000000000027</v>
      </c>
      <c r="S21" s="11">
        <v>44361.599999999991</v>
      </c>
      <c r="T21" s="23">
        <v>44361.599999999991</v>
      </c>
      <c r="U21" s="2">
        <v>6.0000000000000046E-2</v>
      </c>
      <c r="V21">
        <v>0.15200000000000011</v>
      </c>
      <c r="W21">
        <v>6.8000000000000047E-2</v>
      </c>
      <c r="X21">
        <v>0.16200000000000009</v>
      </c>
      <c r="Z21" s="3"/>
      <c r="AA21" s="11">
        <f t="shared" si="3"/>
        <v>0</v>
      </c>
      <c r="AB21" s="3">
        <f t="shared" si="4"/>
        <v>0</v>
      </c>
      <c r="AC21" s="5">
        <f t="shared" si="0"/>
        <v>0</v>
      </c>
      <c r="AD21" s="2" t="e">
        <f t="shared" si="1"/>
        <v>#DIV/0!</v>
      </c>
      <c r="AE21" t="e">
        <f t="shared" si="5"/>
        <v>#DIV/0!</v>
      </c>
      <c r="AF21" s="2" t="e">
        <f t="shared" si="2"/>
        <v>#DIV/0!</v>
      </c>
      <c r="AG21" t="e">
        <f t="shared" si="6"/>
        <v>#DIV/0!</v>
      </c>
    </row>
    <row r="22" spans="18:33" x14ac:dyDescent="0.2">
      <c r="R22" s="132">
        <v>755.15000000000032</v>
      </c>
      <c r="S22" s="11">
        <v>44376.69999999999</v>
      </c>
      <c r="T22" s="23">
        <v>44376.69999999999</v>
      </c>
      <c r="U22" s="2">
        <v>8.5999999999999396E-2</v>
      </c>
      <c r="V22">
        <v>0.23799999999999949</v>
      </c>
      <c r="W22">
        <v>8.6999999999999397E-2</v>
      </c>
      <c r="X22">
        <v>0.2489999999999995</v>
      </c>
      <c r="Z22" s="3"/>
      <c r="AA22" s="11">
        <f t="shared" si="3"/>
        <v>0</v>
      </c>
      <c r="AB22" s="3">
        <f t="shared" si="4"/>
        <v>0</v>
      </c>
      <c r="AC22" s="5">
        <f t="shared" si="0"/>
        <v>0</v>
      </c>
      <c r="AD22" s="2" t="e">
        <f t="shared" si="1"/>
        <v>#DIV/0!</v>
      </c>
      <c r="AE22" t="e">
        <f t="shared" si="5"/>
        <v>#DIV/0!</v>
      </c>
      <c r="AF22" s="2" t="e">
        <f t="shared" si="2"/>
        <v>#DIV/0!</v>
      </c>
      <c r="AG22" t="e">
        <f t="shared" si="6"/>
        <v>#DIV/0!</v>
      </c>
    </row>
    <row r="23" spans="18:33" x14ac:dyDescent="0.2">
      <c r="R23" s="132">
        <v>765.60000000000036</v>
      </c>
      <c r="S23" s="11">
        <v>44391.799999999988</v>
      </c>
      <c r="T23" s="23">
        <v>44391.799999999988</v>
      </c>
      <c r="U23" s="2">
        <v>0.11200000000000009</v>
      </c>
      <c r="V23">
        <v>0.34999999999999959</v>
      </c>
      <c r="W23">
        <v>0.10100000000000008</v>
      </c>
      <c r="X23">
        <v>0.34999999999999959</v>
      </c>
      <c r="Z23" s="3"/>
      <c r="AA23" s="11">
        <f t="shared" si="3"/>
        <v>0</v>
      </c>
      <c r="AB23" s="3">
        <f t="shared" si="4"/>
        <v>0</v>
      </c>
      <c r="AC23" s="5">
        <f t="shared" si="0"/>
        <v>0</v>
      </c>
      <c r="AD23" s="2" t="e">
        <f t="shared" si="1"/>
        <v>#DIV/0!</v>
      </c>
      <c r="AE23" t="e">
        <f t="shared" si="5"/>
        <v>#DIV/0!</v>
      </c>
      <c r="AF23" s="2" t="e">
        <f t="shared" si="2"/>
        <v>#DIV/0!</v>
      </c>
      <c r="AG23" t="e">
        <f t="shared" si="6"/>
        <v>#DIV/0!</v>
      </c>
    </row>
    <row r="24" spans="18:33" x14ac:dyDescent="0.2">
      <c r="R24" s="132">
        <v>776.05000000000041</v>
      </c>
      <c r="S24" s="11">
        <v>44406.899999999987</v>
      </c>
      <c r="T24" s="23">
        <v>44406.899999999987</v>
      </c>
      <c r="U24" s="2">
        <v>0.11800000000000009</v>
      </c>
      <c r="V24">
        <v>0.46799999999999969</v>
      </c>
      <c r="W24">
        <v>0.11800000000000009</v>
      </c>
      <c r="X24">
        <v>0.46799999999999969</v>
      </c>
      <c r="Z24" s="3"/>
      <c r="AA24" s="11">
        <f t="shared" si="3"/>
        <v>0</v>
      </c>
      <c r="AB24" s="3">
        <f t="shared" si="4"/>
        <v>0</v>
      </c>
      <c r="AC24" s="5">
        <f t="shared" si="0"/>
        <v>0</v>
      </c>
      <c r="AD24" s="2" t="e">
        <f t="shared" si="1"/>
        <v>#DIV/0!</v>
      </c>
      <c r="AE24" t="e">
        <f t="shared" si="5"/>
        <v>#DIV/0!</v>
      </c>
      <c r="AF24" s="2" t="e">
        <f t="shared" si="2"/>
        <v>#DIV/0!</v>
      </c>
      <c r="AG24" t="e">
        <f t="shared" si="6"/>
        <v>#DIV/0!</v>
      </c>
    </row>
    <row r="25" spans="18:33" x14ac:dyDescent="0.2">
      <c r="R25" s="132">
        <v>786.50000000000045</v>
      </c>
      <c r="S25" s="11">
        <v>44421.999999999985</v>
      </c>
      <c r="T25" s="23">
        <v>44421.999999999985</v>
      </c>
      <c r="U25" s="2">
        <v>0.12500000000000008</v>
      </c>
      <c r="V25">
        <v>0.59299999999999975</v>
      </c>
      <c r="W25">
        <v>0.11200000000000009</v>
      </c>
      <c r="X25">
        <v>0.57999999999999974</v>
      </c>
      <c r="Z25" s="3"/>
      <c r="AA25" s="11">
        <f t="shared" si="3"/>
        <v>0</v>
      </c>
      <c r="AB25" s="3">
        <f t="shared" si="4"/>
        <v>0</v>
      </c>
      <c r="AC25" s="5">
        <f t="shared" si="0"/>
        <v>0</v>
      </c>
      <c r="AD25" s="2" t="e">
        <f t="shared" si="1"/>
        <v>#DIV/0!</v>
      </c>
      <c r="AE25" t="e">
        <f t="shared" si="5"/>
        <v>#DIV/0!</v>
      </c>
      <c r="AF25" s="2" t="e">
        <f t="shared" si="2"/>
        <v>#DIV/0!</v>
      </c>
      <c r="AG25" t="e">
        <f t="shared" si="6"/>
        <v>#DIV/0!</v>
      </c>
    </row>
    <row r="26" spans="18:33" x14ac:dyDescent="0.2">
      <c r="R26" s="132">
        <v>796.9500000000005</v>
      </c>
      <c r="S26" s="11">
        <v>44437.099999999984</v>
      </c>
      <c r="T26" s="23">
        <v>44437.099999999984</v>
      </c>
      <c r="U26">
        <v>9.7000000000000072E-2</v>
      </c>
      <c r="V26">
        <v>0.68999999999999984</v>
      </c>
      <c r="W26">
        <v>0.10300000000000008</v>
      </c>
      <c r="X26">
        <v>0.68299999999999983</v>
      </c>
      <c r="Z26" s="3"/>
      <c r="AA26" s="11">
        <f t="shared" si="3"/>
        <v>0</v>
      </c>
      <c r="AB26" s="3">
        <f t="shared" si="4"/>
        <v>0</v>
      </c>
      <c r="AC26" s="5">
        <f t="shared" si="0"/>
        <v>0</v>
      </c>
      <c r="AD26" s="2" t="e">
        <f t="shared" si="1"/>
        <v>#DIV/0!</v>
      </c>
      <c r="AE26" t="e">
        <f t="shared" si="5"/>
        <v>#DIV/0!</v>
      </c>
      <c r="AF26" s="2" t="e">
        <f t="shared" si="2"/>
        <v>#DIV/0!</v>
      </c>
      <c r="AG26" t="e">
        <f t="shared" si="6"/>
        <v>#DIV/0!</v>
      </c>
    </row>
    <row r="27" spans="18:33" x14ac:dyDescent="0.2">
      <c r="R27" s="132">
        <v>807.40000000000055</v>
      </c>
      <c r="S27" s="11">
        <v>44452.199999999983</v>
      </c>
      <c r="T27" s="23">
        <v>44452.199999999983</v>
      </c>
      <c r="U27">
        <v>8.6000000000000063E-2</v>
      </c>
      <c r="V27">
        <v>0.77599999999999991</v>
      </c>
      <c r="W27">
        <v>8.7000000000000063E-2</v>
      </c>
      <c r="X27">
        <v>0.76999999999999991</v>
      </c>
      <c r="Z27" s="3"/>
      <c r="AA27" s="11">
        <f t="shared" si="3"/>
        <v>0</v>
      </c>
      <c r="AB27" s="3">
        <f t="shared" si="4"/>
        <v>0</v>
      </c>
      <c r="AC27" s="5">
        <f t="shared" si="0"/>
        <v>0</v>
      </c>
      <c r="AD27" s="2" t="e">
        <f t="shared" si="1"/>
        <v>#DIV/0!</v>
      </c>
      <c r="AE27" t="e">
        <f t="shared" si="5"/>
        <v>#DIV/0!</v>
      </c>
      <c r="AF27" s="2" t="e">
        <f t="shared" si="2"/>
        <v>#DIV/0!</v>
      </c>
      <c r="AG27" t="e">
        <f t="shared" si="6"/>
        <v>#DIV/0!</v>
      </c>
    </row>
    <row r="28" spans="18:33" x14ac:dyDescent="0.2">
      <c r="R28" s="132">
        <v>817.85000000000059</v>
      </c>
      <c r="S28" s="11">
        <v>44467.299999999981</v>
      </c>
      <c r="T28" s="23">
        <v>44467.299999999981</v>
      </c>
      <c r="U28">
        <v>8.7000000000000063E-2</v>
      </c>
      <c r="V28">
        <v>0.86299999999999999</v>
      </c>
      <c r="W28">
        <v>7.8000000000000055E-2</v>
      </c>
      <c r="X28">
        <v>0.84799999999999998</v>
      </c>
      <c r="Z28" s="3"/>
      <c r="AA28" s="11">
        <f t="shared" si="3"/>
        <v>0</v>
      </c>
      <c r="AB28" s="3">
        <f t="shared" si="4"/>
        <v>0</v>
      </c>
      <c r="AC28" s="5">
        <f t="shared" si="0"/>
        <v>0</v>
      </c>
      <c r="AD28" s="2" t="e">
        <f t="shared" si="1"/>
        <v>#DIV/0!</v>
      </c>
      <c r="AE28" t="e">
        <f t="shared" si="5"/>
        <v>#DIV/0!</v>
      </c>
      <c r="AF28" s="2" t="e">
        <f t="shared" si="2"/>
        <v>#DIV/0!</v>
      </c>
      <c r="AG28" t="e">
        <f t="shared" si="6"/>
        <v>#DIV/0!</v>
      </c>
    </row>
    <row r="29" spans="18:33" x14ac:dyDescent="0.2">
      <c r="R29" s="132">
        <v>828.30000000000064</v>
      </c>
      <c r="S29" s="11">
        <v>44482.39999999998</v>
      </c>
      <c r="T29" s="23">
        <v>44482.39999999998</v>
      </c>
      <c r="U29">
        <v>5.2000000000000039E-2</v>
      </c>
      <c r="V29">
        <v>0.91500000000000004</v>
      </c>
      <c r="W29">
        <v>6.2000000000000048E-2</v>
      </c>
      <c r="X29">
        <v>0.91</v>
      </c>
      <c r="Z29" s="3"/>
      <c r="AA29" s="11">
        <f t="shared" si="3"/>
        <v>0</v>
      </c>
      <c r="AB29" s="3">
        <f t="shared" si="4"/>
        <v>0</v>
      </c>
      <c r="AC29" s="5">
        <f t="shared" si="0"/>
        <v>0</v>
      </c>
      <c r="AD29" s="2" t="e">
        <f t="shared" si="1"/>
        <v>#DIV/0!</v>
      </c>
      <c r="AE29" t="e">
        <f t="shared" si="5"/>
        <v>#DIV/0!</v>
      </c>
      <c r="AF29" s="2" t="e">
        <f t="shared" si="2"/>
        <v>#DIV/0!</v>
      </c>
      <c r="AG29" t="e">
        <f t="shared" si="6"/>
        <v>#DIV/0!</v>
      </c>
    </row>
    <row r="30" spans="18:33" x14ac:dyDescent="0.2">
      <c r="R30" s="132">
        <v>838.75000000000068</v>
      </c>
      <c r="S30" s="11">
        <v>44497.499999999978</v>
      </c>
      <c r="T30" s="23">
        <v>44497.499999999978</v>
      </c>
      <c r="U30">
        <v>3.9000000000000028E-2</v>
      </c>
      <c r="V30">
        <v>0.95400000000000007</v>
      </c>
      <c r="W30">
        <v>3.4000000000000023E-2</v>
      </c>
      <c r="X30">
        <v>0.94400000000000006</v>
      </c>
      <c r="Z30" s="3"/>
      <c r="AA30" s="11">
        <f t="shared" si="3"/>
        <v>0</v>
      </c>
      <c r="AB30" s="3">
        <f t="shared" si="4"/>
        <v>0</v>
      </c>
      <c r="AC30" s="5">
        <f t="shared" si="0"/>
        <v>0</v>
      </c>
      <c r="AD30" s="2" t="e">
        <f t="shared" si="1"/>
        <v>#DIV/0!</v>
      </c>
      <c r="AE30" t="e">
        <f t="shared" si="5"/>
        <v>#DIV/0!</v>
      </c>
      <c r="AF30" s="2" t="e">
        <f t="shared" si="2"/>
        <v>#DIV/0!</v>
      </c>
      <c r="AG30" t="e">
        <f t="shared" si="6"/>
        <v>#DIV/0!</v>
      </c>
    </row>
    <row r="31" spans="18:33" x14ac:dyDescent="0.2">
      <c r="R31" s="132">
        <v>849.20000000000073</v>
      </c>
      <c r="S31" s="11">
        <v>44512.599999999977</v>
      </c>
      <c r="T31" s="23">
        <v>44512.599999999977</v>
      </c>
      <c r="U31">
        <v>2.8000000000000018E-2</v>
      </c>
      <c r="V31">
        <v>0.9820000000000001</v>
      </c>
      <c r="W31">
        <v>3.3000000000000022E-2</v>
      </c>
      <c r="X31">
        <v>0.97700000000000009</v>
      </c>
      <c r="Z31" s="3"/>
      <c r="AA31" s="11">
        <f t="shared" si="3"/>
        <v>0</v>
      </c>
      <c r="AB31" s="3">
        <f t="shared" si="4"/>
        <v>0</v>
      </c>
      <c r="AC31" s="5">
        <f t="shared" si="0"/>
        <v>0</v>
      </c>
      <c r="AD31" s="2" t="e">
        <f t="shared" si="1"/>
        <v>#DIV/0!</v>
      </c>
      <c r="AE31" t="e">
        <f t="shared" si="5"/>
        <v>#DIV/0!</v>
      </c>
      <c r="AF31" s="2" t="e">
        <f t="shared" si="2"/>
        <v>#DIV/0!</v>
      </c>
      <c r="AG31" t="e">
        <f t="shared" si="6"/>
        <v>#DIV/0!</v>
      </c>
    </row>
    <row r="32" spans="18:33" x14ac:dyDescent="0.2">
      <c r="R32" s="132">
        <v>859.65000000000077</v>
      </c>
      <c r="S32" s="11">
        <v>44527.699999999975</v>
      </c>
      <c r="T32" s="23">
        <v>44527.699999999975</v>
      </c>
      <c r="U32">
        <v>7.0000000000000001E-3</v>
      </c>
      <c r="V32">
        <v>0.9890000000000001</v>
      </c>
      <c r="W32">
        <v>1.2000000000000004E-2</v>
      </c>
      <c r="X32">
        <v>0.9890000000000001</v>
      </c>
      <c r="Z32" s="3"/>
      <c r="AA32" s="11">
        <f t="shared" si="3"/>
        <v>0</v>
      </c>
      <c r="AB32" s="3">
        <f t="shared" si="4"/>
        <v>0</v>
      </c>
      <c r="AC32" s="5">
        <f t="shared" si="0"/>
        <v>0</v>
      </c>
      <c r="AD32" s="2" t="e">
        <f t="shared" si="1"/>
        <v>#DIV/0!</v>
      </c>
      <c r="AE32" t="e">
        <f t="shared" si="5"/>
        <v>#DIV/0!</v>
      </c>
      <c r="AF32" s="2" t="e">
        <f t="shared" si="2"/>
        <v>#DIV/0!</v>
      </c>
      <c r="AG32" t="e">
        <f t="shared" si="6"/>
        <v>#DIV/0!</v>
      </c>
    </row>
    <row r="33" spans="4:33" x14ac:dyDescent="0.2">
      <c r="R33" s="132">
        <v>870.10000000000082</v>
      </c>
      <c r="S33" s="11">
        <v>44542.799999999974</v>
      </c>
      <c r="T33" s="23">
        <v>44542.799999999974</v>
      </c>
      <c r="U33">
        <v>7.0000000000000001E-3</v>
      </c>
      <c r="V33">
        <v>0.99600000000000011</v>
      </c>
      <c r="W33">
        <v>7.0000000000000001E-3</v>
      </c>
      <c r="X33">
        <v>0.99600000000000011</v>
      </c>
      <c r="Z33" s="3"/>
      <c r="AA33" s="11">
        <f t="shared" si="3"/>
        <v>0</v>
      </c>
      <c r="AB33" s="3">
        <f t="shared" si="4"/>
        <v>0</v>
      </c>
      <c r="AC33" s="5">
        <f t="shared" si="0"/>
        <v>0</v>
      </c>
      <c r="AD33" s="2" t="e">
        <f t="shared" si="1"/>
        <v>#DIV/0!</v>
      </c>
      <c r="AE33" t="e">
        <f t="shared" si="5"/>
        <v>#DIV/0!</v>
      </c>
      <c r="AF33" s="2" t="e">
        <f t="shared" si="2"/>
        <v>#DIV/0!</v>
      </c>
      <c r="AG33" t="e">
        <f t="shared" si="6"/>
        <v>#DIV/0!</v>
      </c>
    </row>
    <row r="34" spans="4:33" x14ac:dyDescent="0.2">
      <c r="D34" s="6"/>
      <c r="R34" s="132">
        <v>880.55000000000086</v>
      </c>
      <c r="S34" s="11">
        <v>44557.899999999972</v>
      </c>
      <c r="T34" s="23">
        <v>44557.899999999972</v>
      </c>
      <c r="U34">
        <v>3.0000000000000001E-3</v>
      </c>
      <c r="V34">
        <v>0.99900000000000011</v>
      </c>
      <c r="W34">
        <v>2E-3</v>
      </c>
      <c r="X34">
        <v>0.99800000000000011</v>
      </c>
      <c r="Z34" s="3"/>
      <c r="AA34" s="11">
        <f t="shared" si="3"/>
        <v>0</v>
      </c>
      <c r="AB34" s="3">
        <f t="shared" si="4"/>
        <v>0</v>
      </c>
      <c r="AC34" s="5">
        <f t="shared" si="0"/>
        <v>0</v>
      </c>
      <c r="AD34" s="2" t="e">
        <f t="shared" si="1"/>
        <v>#DIV/0!</v>
      </c>
      <c r="AE34" t="e">
        <f t="shared" si="5"/>
        <v>#DIV/0!</v>
      </c>
      <c r="AF34" s="2" t="e">
        <f t="shared" si="2"/>
        <v>#DIV/0!</v>
      </c>
      <c r="AG34" t="e">
        <f t="shared" si="6"/>
        <v>#DIV/0!</v>
      </c>
    </row>
    <row r="35" spans="4:33" x14ac:dyDescent="0.2">
      <c r="D35" s="7"/>
      <c r="E35" s="8"/>
      <c r="R35" s="132">
        <v>891.00000000000091</v>
      </c>
      <c r="S35" s="11">
        <v>44572.999999999971</v>
      </c>
      <c r="T35" s="23">
        <v>44572.999999999971</v>
      </c>
      <c r="U35">
        <v>0</v>
      </c>
      <c r="V35">
        <v>0.99900000000000011</v>
      </c>
      <c r="W35">
        <v>1E-3</v>
      </c>
      <c r="X35">
        <v>0.99900000000000011</v>
      </c>
      <c r="Z35" s="3"/>
      <c r="AA35" s="11">
        <f t="shared" si="3"/>
        <v>0</v>
      </c>
      <c r="AB35" s="3">
        <f t="shared" si="4"/>
        <v>0</v>
      </c>
      <c r="AC35" s="5">
        <f t="shared" si="0"/>
        <v>0</v>
      </c>
      <c r="AD35" s="2" t="e">
        <f t="shared" si="1"/>
        <v>#DIV/0!</v>
      </c>
      <c r="AE35" t="e">
        <f t="shared" si="5"/>
        <v>#DIV/0!</v>
      </c>
      <c r="AF35" s="2" t="e">
        <f t="shared" si="2"/>
        <v>#DIV/0!</v>
      </c>
      <c r="AG35" t="e">
        <f t="shared" si="6"/>
        <v>#DIV/0!</v>
      </c>
    </row>
    <row r="36" spans="4:33" x14ac:dyDescent="0.2">
      <c r="R36" s="132">
        <v>901.45000000000095</v>
      </c>
      <c r="S36" s="11">
        <v>44588.099999999969</v>
      </c>
      <c r="T36" s="23">
        <v>44588.099999999969</v>
      </c>
      <c r="U36">
        <v>1E-3</v>
      </c>
      <c r="V36">
        <v>1</v>
      </c>
      <c r="W36">
        <v>0</v>
      </c>
      <c r="X36">
        <v>0.99900000000000011</v>
      </c>
      <c r="Z36" s="3"/>
      <c r="AA36" s="11">
        <f t="shared" si="3"/>
        <v>0</v>
      </c>
      <c r="AB36" s="3">
        <f t="shared" si="4"/>
        <v>0</v>
      </c>
      <c r="AC36" s="5">
        <f t="shared" si="0"/>
        <v>0</v>
      </c>
      <c r="AD36" s="2" t="e">
        <f t="shared" si="1"/>
        <v>#DIV/0!</v>
      </c>
      <c r="AE36" t="e">
        <f t="shared" si="5"/>
        <v>#DIV/0!</v>
      </c>
      <c r="AF36" s="2" t="e">
        <f t="shared" si="2"/>
        <v>#DIV/0!</v>
      </c>
      <c r="AG36" t="e">
        <f t="shared" si="6"/>
        <v>#DIV/0!</v>
      </c>
    </row>
    <row r="37" spans="4:33" x14ac:dyDescent="0.2">
      <c r="R37" s="132">
        <v>911.900000000001</v>
      </c>
      <c r="S37" s="11">
        <v>44603.199999999968</v>
      </c>
      <c r="T37" s="23"/>
      <c r="Z37" s="3"/>
      <c r="AA37" s="11">
        <f t="shared" si="3"/>
        <v>0</v>
      </c>
      <c r="AB37" s="3">
        <f t="shared" si="4"/>
        <v>0</v>
      </c>
    </row>
    <row r="86" spans="1:3" x14ac:dyDescent="0.2">
      <c r="A86" s="4" t="s">
        <v>79</v>
      </c>
      <c r="B86" s="6"/>
    </row>
    <row r="87" spans="1:3" x14ac:dyDescent="0.2">
      <c r="B87" s="7"/>
      <c r="C87" s="7"/>
    </row>
    <row r="88" spans="1:3" x14ac:dyDescent="0.2">
      <c r="A88" s="9" t="s">
        <v>20</v>
      </c>
      <c r="B88" s="85" t="s">
        <v>66</v>
      </c>
      <c r="C88" s="89" t="s">
        <v>30</v>
      </c>
    </row>
    <row r="89" spans="1:3" x14ac:dyDescent="0.2">
      <c r="A89" s="8">
        <v>0.1</v>
      </c>
      <c r="B89" s="23">
        <v>44348.9</v>
      </c>
      <c r="C89" s="10">
        <f>(B89-Project_Start_Date)*12/365</f>
        <v>-43.038904109588991</v>
      </c>
    </row>
    <row r="90" spans="1:3" x14ac:dyDescent="0.2">
      <c r="A90" s="8">
        <v>0.5</v>
      </c>
      <c r="B90" s="23">
        <v>44412</v>
      </c>
      <c r="C90" s="10">
        <f>(B90-Project_Start_Date)*12/365</f>
        <v>-40.964383561643835</v>
      </c>
    </row>
    <row r="91" spans="1:3" x14ac:dyDescent="0.2">
      <c r="A91" s="8">
        <v>0.75</v>
      </c>
      <c r="B91" s="23">
        <v>44448</v>
      </c>
      <c r="C91" s="10">
        <f>(B91-Project_Start_Date)*12/365</f>
        <v>-39.780821917808218</v>
      </c>
    </row>
    <row r="92" spans="1:3" x14ac:dyDescent="0.2">
      <c r="A92" s="8">
        <v>0.9</v>
      </c>
      <c r="B92" s="23">
        <v>44477</v>
      </c>
      <c r="C92" s="10">
        <f>(B92-Project_Start_Date)*12/365</f>
        <v>-38.827397260273976</v>
      </c>
    </row>
    <row r="169" spans="1:3" x14ac:dyDescent="0.2">
      <c r="A169" s="4" t="s">
        <v>80</v>
      </c>
      <c r="B169" s="6"/>
    </row>
    <row r="170" spans="1:3" x14ac:dyDescent="0.2">
      <c r="B170" s="7"/>
      <c r="C170" s="7"/>
    </row>
    <row r="171" spans="1:3" x14ac:dyDescent="0.2">
      <c r="A171" s="9" t="s">
        <v>20</v>
      </c>
      <c r="B171" s="85" t="s">
        <v>70</v>
      </c>
      <c r="C171" s="89"/>
    </row>
    <row r="172" spans="1:3" x14ac:dyDescent="0.2">
      <c r="A172" s="8">
        <v>0.1</v>
      </c>
      <c r="B172" s="5">
        <v>735.9</v>
      </c>
      <c r="C172" s="10"/>
    </row>
    <row r="173" spans="1:3" x14ac:dyDescent="0.2">
      <c r="A173" s="8">
        <v>0.5</v>
      </c>
      <c r="B173" s="5">
        <v>780</v>
      </c>
      <c r="C173" s="10"/>
    </row>
    <row r="174" spans="1:3" x14ac:dyDescent="0.2">
      <c r="A174" s="8">
        <v>0.75</v>
      </c>
      <c r="B174" s="5">
        <v>806</v>
      </c>
      <c r="C174" s="10"/>
    </row>
    <row r="175" spans="1:3" x14ac:dyDescent="0.2">
      <c r="A175" s="8">
        <v>0.9</v>
      </c>
      <c r="B175" s="5">
        <v>827</v>
      </c>
      <c r="C175" s="10"/>
    </row>
  </sheetData>
  <sheetProtection password="944B" sheet="1" objects="1" scenarios="1"/>
  <mergeCells count="16">
    <mergeCell ref="C1:M1"/>
    <mergeCell ref="C2:M2"/>
    <mergeCell ref="C3:M3"/>
    <mergeCell ref="C8:M8"/>
    <mergeCell ref="C4:M4"/>
    <mergeCell ref="C5:M5"/>
    <mergeCell ref="C6:M6"/>
    <mergeCell ref="C7:M7"/>
    <mergeCell ref="A1:B1"/>
    <mergeCell ref="A2:B2"/>
    <mergeCell ref="A3:B3"/>
    <mergeCell ref="A8:B8"/>
    <mergeCell ref="A4:B4"/>
    <mergeCell ref="A5:B5"/>
    <mergeCell ref="A6:B6"/>
    <mergeCell ref="A7:B7"/>
  </mergeCells>
  <phoneticPr fontId="0" type="noConversion"/>
  <pageMargins left="0.75" right="0.75" top="1" bottom="1" header="0.5" footer="0.5"/>
  <pageSetup paperSize="9" scale="58" fitToHeight="2" orientation="portrait" r:id="rId1"/>
  <headerFooter alignWithMargins="0">
    <oddHeader>&amp;C&amp;"Arial,Bold"&amp;24Time Probability Distributions</oddHeader>
    <oddFooter>&amp;L&amp;Z&amp;F , &amp;D &amp;T</oddFooter>
  </headerFooter>
  <rowBreaks count="1" manualBreakCount="1">
    <brk id="93" max="13" man="1"/>
  </rowBreaks>
  <drawing r:id="rId2"/>
  <legacyDrawing r:id="rId3"/>
  <controls>
    <mc:AlternateContent xmlns:mc="http://schemas.openxmlformats.org/markup-compatibility/2006">
      <mc:Choice Requires="x14">
        <control shapeId="4101" r:id="rId4" name="PrintTime_Graphs_Button">
          <controlPr defaultSize="0" print="0" autoLine="0" r:id="rId5">
            <anchor moveWithCells="1">
              <from>
                <xdr:col>14</xdr:col>
                <xdr:colOff>38100</xdr:colOff>
                <xdr:row>1</xdr:row>
                <xdr:rowOff>114300</xdr:rowOff>
              </from>
              <to>
                <xdr:col>15</xdr:col>
                <xdr:colOff>114300</xdr:colOff>
                <xdr:row>2</xdr:row>
                <xdr:rowOff>152400</xdr:rowOff>
              </to>
            </anchor>
          </controlPr>
        </control>
      </mc:Choice>
      <mc:Fallback>
        <control shapeId="4101" r:id="rId4" name="PrintTime_Graphs_Button"/>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AK1183"/>
  <sheetViews>
    <sheetView showGridLines="0" zoomScale="70" zoomScaleNormal="70" zoomScaleSheetLayoutView="100" workbookViewId="0">
      <pane xSplit="3" ySplit="11" topLeftCell="F12" activePane="bottomRight" state="frozen"/>
      <selection activeCell="B11" sqref="B11:B12"/>
      <selection pane="topRight" activeCell="B11" sqref="B11:B12"/>
      <selection pane="bottomLeft" activeCell="B11" sqref="B11:B12"/>
      <selection pane="bottomRight" activeCell="I23" sqref="I23"/>
    </sheetView>
  </sheetViews>
  <sheetFormatPr defaultRowHeight="12.75" x14ac:dyDescent="0.2"/>
  <cols>
    <col min="1" max="1" width="15" customWidth="1"/>
    <col min="2" max="2" width="69.140625" style="129" customWidth="1"/>
    <col min="3" max="3" width="18.85546875" style="262" customWidth="1"/>
    <col min="4" max="4" width="12.85546875" style="263" hidden="1" customWidth="1"/>
    <col min="5" max="5" width="14.140625" style="264" hidden="1" customWidth="1"/>
    <col min="6" max="6" width="12.85546875" style="263" customWidth="1"/>
    <col min="7" max="7" width="14.140625" style="264" customWidth="1"/>
    <col min="8" max="8" width="12.85546875" style="263" customWidth="1"/>
    <col min="9" max="9" width="14.140625" style="264" customWidth="1"/>
    <col min="10" max="10" width="12.85546875" style="263" customWidth="1"/>
    <col min="11" max="11" width="14.140625" style="264" customWidth="1"/>
    <col min="12" max="12" width="12.85546875" style="263" customWidth="1"/>
    <col min="13" max="13" width="14.140625" style="264" customWidth="1"/>
    <col min="14" max="14" width="12.85546875" style="263" customWidth="1"/>
    <col min="15" max="15" width="14.140625" style="264" customWidth="1"/>
    <col min="16" max="16" width="12.85546875" style="263" hidden="1" customWidth="1"/>
    <col min="17" max="17" width="14.140625" style="264" hidden="1" customWidth="1"/>
    <col min="18" max="18" width="12.85546875" style="263" hidden="1" customWidth="1"/>
    <col min="19" max="19" width="14.140625" style="264" hidden="1" customWidth="1"/>
    <col min="20" max="20" width="12.85546875" style="263" hidden="1" customWidth="1"/>
    <col min="21" max="21" width="14.140625" style="264" hidden="1" customWidth="1"/>
    <col min="22" max="22" width="12.85546875" style="264" hidden="1" customWidth="1"/>
    <col min="23" max="23" width="14.140625" style="264" hidden="1" customWidth="1"/>
    <col min="24" max="24" width="12.85546875" style="263" hidden="1" customWidth="1"/>
    <col min="25" max="25" width="14.140625" style="264" hidden="1" customWidth="1"/>
    <col min="26" max="26" width="12.85546875" style="263" hidden="1" customWidth="1"/>
    <col min="27" max="27" width="14.140625" style="264" hidden="1" customWidth="1"/>
    <col min="28" max="28" width="12.85546875" style="263" hidden="1" customWidth="1"/>
    <col min="29" max="29" width="14.140625" style="264" hidden="1" customWidth="1"/>
    <col min="30" max="30" width="12.85546875" style="263" hidden="1" customWidth="1"/>
    <col min="31" max="31" width="14.140625" style="264" hidden="1" customWidth="1"/>
    <col min="32" max="32" width="12.85546875" style="264" hidden="1" customWidth="1"/>
    <col min="33" max="33" width="14.140625" style="264" hidden="1" customWidth="1"/>
    <col min="34" max="34" width="12.85546875" style="263" hidden="1" customWidth="1"/>
    <col min="35" max="35" width="14.140625" style="264" hidden="1" customWidth="1"/>
    <col min="36" max="36" width="12.140625" style="666" customWidth="1"/>
    <col min="37" max="37" width="18.85546875" style="640" customWidth="1"/>
  </cols>
  <sheetData>
    <row r="1" spans="1:37" ht="15" customHeight="1" x14ac:dyDescent="0.2">
      <c r="A1" s="365" t="str">
        <f>'Project Details'!A6</f>
        <v>Project:</v>
      </c>
      <c r="B1" s="369" t="str">
        <f>'Project Details'!B6</f>
        <v xml:space="preserve">Channel Road and Doyles Road Roundabout project </v>
      </c>
      <c r="C1" s="129"/>
    </row>
    <row r="2" spans="1:37" ht="15" customHeight="1" thickBot="1" x14ac:dyDescent="0.25">
      <c r="A2" s="367" t="str">
        <f>'Project Details'!A7</f>
        <v>Location:</v>
      </c>
      <c r="B2" s="370" t="str">
        <f>'Project Details'!B7</f>
        <v xml:space="preserve">Channel Road and Doyles Road Roundabout project </v>
      </c>
      <c r="C2" s="129"/>
    </row>
    <row r="3" spans="1:37" ht="15" customHeight="1" x14ac:dyDescent="0.2">
      <c r="A3" s="365" t="str">
        <f>'Project Details'!A12</f>
        <v>Estimate Prepared By:</v>
      </c>
      <c r="B3" s="374">
        <f>'Project Details'!B12</f>
        <v>0</v>
      </c>
      <c r="C3" s="410"/>
    </row>
    <row r="4" spans="1:37" ht="15" customHeight="1" x14ac:dyDescent="0.2">
      <c r="A4" s="366" t="str">
        <f>'Project Details'!A13</f>
        <v>Business Area:</v>
      </c>
      <c r="B4" s="375">
        <f>'Project Details'!B13</f>
        <v>0</v>
      </c>
      <c r="C4" s="410"/>
    </row>
    <row r="5" spans="1:37" ht="15" customHeight="1" thickBot="1" x14ac:dyDescent="0.25">
      <c r="A5" s="367" t="str">
        <f>'Project Details'!A14</f>
        <v>Estimate Date:</v>
      </c>
      <c r="B5" s="376">
        <f>'Project Details'!B14</f>
        <v>45035</v>
      </c>
      <c r="C5" s="411"/>
    </row>
    <row r="6" spans="1:37" ht="15" customHeight="1" x14ac:dyDescent="0.2">
      <c r="A6" s="365" t="str">
        <f>'Project Details'!A18</f>
        <v>Estimate Approved By:</v>
      </c>
      <c r="B6" s="377">
        <f>'Project Details'!B18</f>
        <v>0</v>
      </c>
      <c r="C6" s="412"/>
    </row>
    <row r="7" spans="1:37" ht="15" customHeight="1" x14ac:dyDescent="0.2">
      <c r="A7" s="366" t="str">
        <f>'Project Details'!A19</f>
        <v>Business Area:</v>
      </c>
      <c r="B7" s="378">
        <f>'Project Details'!B19</f>
        <v>0</v>
      </c>
    </row>
    <row r="8" spans="1:37" ht="15" customHeight="1" thickBot="1" x14ac:dyDescent="0.25">
      <c r="A8" s="367" t="str">
        <f>'Project Details'!A20</f>
        <v>Date:</v>
      </c>
      <c r="B8" s="379">
        <f>'Project Details'!B20</f>
        <v>0</v>
      </c>
      <c r="C8" s="413"/>
    </row>
    <row r="9" spans="1:37" ht="50.25" customHeight="1" thickBot="1" x14ac:dyDescent="0.25">
      <c r="A9" s="266"/>
      <c r="C9"/>
      <c r="D9" s="267"/>
      <c r="E9" s="268"/>
      <c r="F9" s="267"/>
      <c r="G9" s="268"/>
      <c r="H9" s="267"/>
      <c r="I9" s="268"/>
      <c r="J9" s="267"/>
      <c r="K9" s="268"/>
      <c r="L9" s="267"/>
      <c r="M9" s="268"/>
      <c r="N9" s="267"/>
      <c r="O9" s="268"/>
      <c r="P9" s="267"/>
      <c r="Q9" s="268"/>
      <c r="R9" s="267"/>
      <c r="S9" s="268"/>
      <c r="T9" s="267"/>
      <c r="U9" s="268"/>
      <c r="V9" s="268"/>
      <c r="W9" s="268"/>
      <c r="X9" s="267"/>
      <c r="Y9" s="268"/>
      <c r="Z9" s="267"/>
      <c r="AA9" s="268"/>
      <c r="AB9" s="267"/>
      <c r="AC9" s="268"/>
      <c r="AD9" s="267"/>
      <c r="AE9" s="268"/>
      <c r="AF9" s="268"/>
      <c r="AG9" s="268"/>
      <c r="AH9" s="267"/>
      <c r="AI9" s="268"/>
      <c r="AK9" s="641"/>
    </row>
    <row r="10" spans="1:37" s="270" customFormat="1" ht="24.75" customHeight="1" thickBot="1" x14ac:dyDescent="0.25">
      <c r="A10" s="269"/>
      <c r="B10" s="415" t="s">
        <v>414</v>
      </c>
      <c r="C10" s="493">
        <v>5</v>
      </c>
      <c r="D10" s="981" t="str">
        <f>"To:  "&amp;IF(MONTH(Project_Start_Date)&gt;6,
TEXT(YEAR(Project_Start_Date),"0")&amp;"/"&amp;TEXT(YEAR(Project_Start_Date)+1,"0"),
TEXT(YEAR(Project_Start_Date)-1,"0")&amp;"/"&amp;TEXT(YEAR(Project_Start_Date),"0")
)</f>
        <v>To:  2024/2025</v>
      </c>
      <c r="E10" s="979"/>
      <c r="F10" s="978" t="str">
        <f>IF(MONTH(Project_Start_Date)&gt;6,
TEXT(YEAR(Project_Start_Date),"0")&amp;"/"&amp;TEXT(YEAR(Project_Start_Date)+1,"0"),
TEXT(YEAR(Project_Start_Date)-1,"0")&amp;"/"&amp;TEXT(YEAR(Project_Start_Date),"0")
)</f>
        <v>2024/2025</v>
      </c>
      <c r="G10" s="979"/>
      <c r="H10" s="978" t="str">
        <f>TEXT(VALUE(RIGHT(F$10,4)),"0")&amp;
"/"&amp;
TEXT(VALUE(RIGHT(F$10,4)+1),"0")</f>
        <v>2025/2026</v>
      </c>
      <c r="I10" s="979"/>
      <c r="J10" s="978" t="str">
        <f>TEXT(VALUE(RIGHT(H$10,4)),"0")&amp;
"/"&amp;
TEXT(VALUE(RIGHT(H$10,4)+1),"0")</f>
        <v>2026/2027</v>
      </c>
      <c r="K10" s="979"/>
      <c r="L10" s="978" t="str">
        <f>TEXT(VALUE(RIGHT(J$10,4)),"0")&amp;
"/"&amp;
TEXT(VALUE(RIGHT(J$10,4)+1),"0")</f>
        <v>2027/2028</v>
      </c>
      <c r="M10" s="979"/>
      <c r="N10" s="978" t="str">
        <f>TEXT(VALUE(RIGHT(L$10,4)),"0")&amp;
"/"&amp;
TEXT(VALUE(RIGHT(L$10,4)+1),"0")</f>
        <v>2028/2029</v>
      </c>
      <c r="O10" s="979"/>
      <c r="P10" s="978" t="str">
        <f>TEXT(VALUE(RIGHT(N$10,4)),"0")&amp;
"/"&amp;
TEXT(VALUE(RIGHT(N$10,4)+1),"0")</f>
        <v>2029/2030</v>
      </c>
      <c r="Q10" s="979"/>
      <c r="R10" s="978" t="str">
        <f>TEXT(VALUE(RIGHT(P$10,4)),"0")&amp;
"/"&amp;
TEXT(VALUE(RIGHT(P$10,4)+1),"0")</f>
        <v>2030/2031</v>
      </c>
      <c r="S10" s="979"/>
      <c r="T10" s="978" t="str">
        <f>TEXT(VALUE(RIGHT(R$10,4)),"0")&amp;
"/"&amp;
TEXT(VALUE(RIGHT(R$10,4)+1),"0")</f>
        <v>2031/2032</v>
      </c>
      <c r="U10" s="979"/>
      <c r="V10" s="978" t="str">
        <f>TEXT(VALUE(RIGHT(T$10,4)),"0")&amp;
"/"&amp;
TEXT(VALUE(RIGHT(T$10,4)+1),"0")</f>
        <v>2032/2033</v>
      </c>
      <c r="W10" s="979"/>
      <c r="X10" s="978" t="str">
        <f>TEXT(VALUE(RIGHT(V$10,4)),"0")&amp;
"/"&amp;
TEXT(VALUE(RIGHT(V$10,4)+1),"0")</f>
        <v>2033/2034</v>
      </c>
      <c r="Y10" s="979"/>
      <c r="Z10" s="978" t="str">
        <f>TEXT(VALUE(RIGHT(X$10,4)),"0")&amp;
"/"&amp;
TEXT(VALUE(RIGHT(X$10,4)+1),"0")</f>
        <v>2034/2035</v>
      </c>
      <c r="AA10" s="979"/>
      <c r="AB10" s="978" t="str">
        <f>TEXT(VALUE(RIGHT(Z$10,4)),"0")&amp;
"/"&amp;
TEXT(VALUE(RIGHT(Z$10,4)+1),"0")</f>
        <v>2035/2036</v>
      </c>
      <c r="AC10" s="979"/>
      <c r="AD10" s="978" t="str">
        <f>TEXT(VALUE(RIGHT(AB$10,4)),"0")&amp;
"/"&amp;
TEXT(VALUE(RIGHT(AB$10,4)+1),"0")</f>
        <v>2036/2037</v>
      </c>
      <c r="AE10" s="979"/>
      <c r="AF10" s="978" t="str">
        <f>TEXT(VALUE(RIGHT(AD$10,4)),"0")&amp;
"/"&amp;
TEXT(VALUE(RIGHT(AD$10,4)+1),"0")</f>
        <v>2037/2038</v>
      </c>
      <c r="AG10" s="979"/>
      <c r="AH10" s="978" t="str">
        <f>TEXT(VALUE(RIGHT(AF$10,4)),"0")&amp;
"/"&amp;
TEXT(VALUE(RIGHT(AF$10,4)+1),"0")</f>
        <v>2038/2039</v>
      </c>
      <c r="AI10" s="979"/>
      <c r="AJ10" s="666"/>
      <c r="AK10" s="642"/>
    </row>
    <row r="11" spans="1:37" s="270" customFormat="1" ht="24.75" customHeight="1" thickBot="1" x14ac:dyDescent="0.25">
      <c r="A11" s="269"/>
      <c r="B11" s="494"/>
      <c r="C11" s="495" t="s">
        <v>557</v>
      </c>
      <c r="D11" s="649"/>
      <c r="E11" s="496"/>
      <c r="F11" s="649" t="s">
        <v>564</v>
      </c>
      <c r="G11" s="496" t="s">
        <v>555</v>
      </c>
      <c r="H11" s="649" t="s">
        <v>564</v>
      </c>
      <c r="I11" s="496" t="s">
        <v>555</v>
      </c>
      <c r="J11" s="649" t="s">
        <v>564</v>
      </c>
      <c r="K11" s="496" t="s">
        <v>555</v>
      </c>
      <c r="L11" s="649" t="s">
        <v>564</v>
      </c>
      <c r="M11" s="496" t="s">
        <v>555</v>
      </c>
      <c r="N11" s="649" t="s">
        <v>564</v>
      </c>
      <c r="O11" s="496" t="s">
        <v>555</v>
      </c>
      <c r="P11" s="649" t="s">
        <v>564</v>
      </c>
      <c r="Q11" s="496" t="s">
        <v>555</v>
      </c>
      <c r="R11" s="649" t="s">
        <v>564</v>
      </c>
      <c r="S11" s="496" t="s">
        <v>555</v>
      </c>
      <c r="T11" s="649" t="s">
        <v>564</v>
      </c>
      <c r="U11" s="496" t="s">
        <v>555</v>
      </c>
      <c r="V11" s="649" t="s">
        <v>564</v>
      </c>
      <c r="W11" s="496" t="s">
        <v>555</v>
      </c>
      <c r="X11" s="649" t="s">
        <v>564</v>
      </c>
      <c r="Y11" s="496" t="s">
        <v>555</v>
      </c>
      <c r="Z11" s="649" t="s">
        <v>564</v>
      </c>
      <c r="AA11" s="496" t="s">
        <v>555</v>
      </c>
      <c r="AB11" s="649" t="s">
        <v>564</v>
      </c>
      <c r="AC11" s="496" t="s">
        <v>555</v>
      </c>
      <c r="AD11" s="649" t="s">
        <v>564</v>
      </c>
      <c r="AE11" s="496" t="s">
        <v>555</v>
      </c>
      <c r="AF11" s="649" t="s">
        <v>564</v>
      </c>
      <c r="AG11" s="496" t="s">
        <v>555</v>
      </c>
      <c r="AH11" s="649" t="s">
        <v>564</v>
      </c>
      <c r="AI11" s="496" t="s">
        <v>555</v>
      </c>
      <c r="AJ11" s="667" t="s">
        <v>563</v>
      </c>
      <c r="AK11" s="643" t="s">
        <v>558</v>
      </c>
    </row>
    <row r="12" spans="1:37" x14ac:dyDescent="0.2">
      <c r="A12" s="274"/>
      <c r="B12" s="275"/>
      <c r="C12" s="497"/>
      <c r="D12" s="498"/>
      <c r="E12" s="499"/>
      <c r="F12" s="498"/>
      <c r="G12" s="499"/>
      <c r="H12" s="498"/>
      <c r="I12" s="499"/>
      <c r="J12" s="498"/>
      <c r="K12" s="499"/>
      <c r="L12" s="498"/>
      <c r="M12" s="499"/>
      <c r="N12" s="498"/>
      <c r="O12" s="499"/>
      <c r="P12" s="498"/>
      <c r="Q12" s="499"/>
      <c r="R12" s="498"/>
      <c r="S12" s="499"/>
      <c r="T12" s="498"/>
      <c r="U12" s="499"/>
      <c r="V12" s="498"/>
      <c r="W12" s="499"/>
      <c r="X12" s="498"/>
      <c r="Y12" s="499"/>
      <c r="Z12" s="498"/>
      <c r="AA12" s="499"/>
      <c r="AB12" s="498"/>
      <c r="AC12" s="499"/>
      <c r="AD12" s="498"/>
      <c r="AE12" s="499"/>
      <c r="AF12" s="498"/>
      <c r="AG12" s="499"/>
      <c r="AH12" s="498"/>
      <c r="AI12" s="499"/>
      <c r="AJ12" s="668" t="str">
        <f>IF((D12+F12+H12+J12+L12+N12+P12+R12+T12+V12+X12+Z12+AB12+AD12)&gt;0,D12+F12+H12+J12+L12+N12+P12+R12+T12+V12+X12+Z12+AB12+AD12,"")</f>
        <v/>
      </c>
      <c r="AK12" s="644">
        <f>E12+G12+I12+K12+M12+O12+Q12+S12+U12+W12+Y12+AA12+AC12+AE12</f>
        <v>0</v>
      </c>
    </row>
    <row r="13" spans="1:37" s="34" customFormat="1" x14ac:dyDescent="0.2">
      <c r="A13" s="316"/>
      <c r="B13" s="272"/>
      <c r="C13" s="500"/>
      <c r="D13" s="501"/>
      <c r="E13" s="502"/>
      <c r="F13" s="501"/>
      <c r="G13" s="502"/>
      <c r="H13" s="501"/>
      <c r="I13" s="502"/>
      <c r="J13" s="501"/>
      <c r="K13" s="502"/>
      <c r="L13" s="501"/>
      <c r="M13" s="502"/>
      <c r="N13" s="501"/>
      <c r="O13" s="502"/>
      <c r="P13" s="501"/>
      <c r="Q13" s="502"/>
      <c r="R13" s="501"/>
      <c r="S13" s="502"/>
      <c r="T13" s="501"/>
      <c r="U13" s="502"/>
      <c r="V13" s="501"/>
      <c r="W13" s="502"/>
      <c r="X13" s="501"/>
      <c r="Y13" s="502"/>
      <c r="Z13" s="501"/>
      <c r="AA13" s="502"/>
      <c r="AB13" s="501"/>
      <c r="AC13" s="502"/>
      <c r="AD13" s="501"/>
      <c r="AE13" s="502"/>
      <c r="AF13" s="501"/>
      <c r="AG13" s="502"/>
      <c r="AH13" s="501"/>
      <c r="AI13" s="502"/>
      <c r="AJ13" s="668" t="str">
        <f t="shared" ref="AJ13:AJ76" si="0">IF((D13+F13+H13+J13+L13+N13+P13+R13+T13+V13+X13+Z13+AB13+AD13)&gt;0,D13+F13+H13+J13+L13+N13+P13+R13+T13+V13+X13+Z13+AB13+AD13,"")</f>
        <v/>
      </c>
      <c r="AK13" s="644">
        <f t="shared" ref="AK13:AK76" si="1">E13+G13+I13+K13+M13+O13+Q13+S13+U13+W13+Y13+AA13+AC13+AE13</f>
        <v>0</v>
      </c>
    </row>
    <row r="14" spans="1:37" s="34" customFormat="1" x14ac:dyDescent="0.2">
      <c r="A14" s="271"/>
      <c r="B14" s="272"/>
      <c r="C14" s="500"/>
      <c r="D14" s="501"/>
      <c r="E14" s="502"/>
      <c r="F14" s="501"/>
      <c r="G14" s="502"/>
      <c r="H14" s="501"/>
      <c r="I14" s="502"/>
      <c r="J14" s="501"/>
      <c r="K14" s="502"/>
      <c r="L14" s="501"/>
      <c r="M14" s="502"/>
      <c r="N14" s="501"/>
      <c r="O14" s="502"/>
      <c r="P14" s="501"/>
      <c r="Q14" s="502"/>
      <c r="R14" s="501"/>
      <c r="S14" s="502"/>
      <c r="T14" s="501"/>
      <c r="U14" s="502"/>
      <c r="V14" s="501"/>
      <c r="W14" s="502"/>
      <c r="X14" s="501"/>
      <c r="Y14" s="502"/>
      <c r="Z14" s="501"/>
      <c r="AA14" s="502"/>
      <c r="AB14" s="501"/>
      <c r="AC14" s="502"/>
      <c r="AD14" s="501"/>
      <c r="AE14" s="502"/>
      <c r="AF14" s="501"/>
      <c r="AG14" s="502"/>
      <c r="AH14" s="501"/>
      <c r="AI14" s="502"/>
      <c r="AJ14" s="668" t="str">
        <f t="shared" si="0"/>
        <v/>
      </c>
      <c r="AK14" s="644">
        <f t="shared" si="1"/>
        <v>0</v>
      </c>
    </row>
    <row r="15" spans="1:37" s="34" customFormat="1" x14ac:dyDescent="0.2">
      <c r="A15" s="271"/>
      <c r="B15" s="272"/>
      <c r="C15" s="500"/>
      <c r="D15" s="501"/>
      <c r="E15" s="503"/>
      <c r="F15" s="501"/>
      <c r="G15" s="502"/>
      <c r="H15" s="501"/>
      <c r="I15" s="502"/>
      <c r="J15" s="501"/>
      <c r="K15" s="502"/>
      <c r="L15" s="501"/>
      <c r="M15" s="502"/>
      <c r="N15" s="501"/>
      <c r="O15" s="502"/>
      <c r="P15" s="501"/>
      <c r="Q15" s="502"/>
      <c r="R15" s="501"/>
      <c r="S15" s="502"/>
      <c r="T15" s="501"/>
      <c r="U15" s="502"/>
      <c r="V15" s="501"/>
      <c r="W15" s="502"/>
      <c r="X15" s="501"/>
      <c r="Y15" s="502"/>
      <c r="Z15" s="501"/>
      <c r="AA15" s="502"/>
      <c r="AB15" s="501"/>
      <c r="AC15" s="502"/>
      <c r="AD15" s="501"/>
      <c r="AE15" s="502"/>
      <c r="AF15" s="501"/>
      <c r="AG15" s="502"/>
      <c r="AH15" s="501"/>
      <c r="AI15" s="502"/>
      <c r="AJ15" s="668" t="str">
        <f t="shared" si="0"/>
        <v/>
      </c>
      <c r="AK15" s="644">
        <f t="shared" si="1"/>
        <v>0</v>
      </c>
    </row>
    <row r="16" spans="1:37" s="34" customFormat="1" x14ac:dyDescent="0.2">
      <c r="A16" s="271"/>
      <c r="B16" s="272"/>
      <c r="C16" s="500"/>
      <c r="D16" s="501"/>
      <c r="E16" s="502"/>
      <c r="F16" s="501"/>
      <c r="G16" s="502"/>
      <c r="H16" s="501"/>
      <c r="I16" s="502"/>
      <c r="J16" s="501"/>
      <c r="K16" s="502"/>
      <c r="L16" s="501"/>
      <c r="M16" s="502"/>
      <c r="N16" s="501"/>
      <c r="O16" s="502"/>
      <c r="P16" s="501"/>
      <c r="Q16" s="502"/>
      <c r="R16" s="501"/>
      <c r="S16" s="502"/>
      <c r="T16" s="501"/>
      <c r="U16" s="502"/>
      <c r="V16" s="501"/>
      <c r="W16" s="502"/>
      <c r="X16" s="501"/>
      <c r="Y16" s="502"/>
      <c r="Z16" s="501"/>
      <c r="AA16" s="502"/>
      <c r="AB16" s="501"/>
      <c r="AC16" s="502"/>
      <c r="AD16" s="501"/>
      <c r="AE16" s="502"/>
      <c r="AF16" s="501"/>
      <c r="AG16" s="502"/>
      <c r="AH16" s="501"/>
      <c r="AI16" s="502"/>
      <c r="AJ16" s="668" t="str">
        <f t="shared" si="0"/>
        <v/>
      </c>
      <c r="AK16" s="644">
        <f t="shared" si="1"/>
        <v>0</v>
      </c>
    </row>
    <row r="17" spans="1:37" s="34" customFormat="1" ht="11.25" customHeight="1" x14ac:dyDescent="0.2">
      <c r="A17" s="271"/>
      <c r="B17" s="272"/>
      <c r="C17" s="500"/>
      <c r="D17" s="501"/>
      <c r="E17" s="503"/>
      <c r="F17" s="501"/>
      <c r="G17" s="502"/>
      <c r="H17" s="501"/>
      <c r="I17" s="502"/>
      <c r="J17" s="501"/>
      <c r="K17" s="502"/>
      <c r="L17" s="501"/>
      <c r="M17" s="502"/>
      <c r="N17" s="501"/>
      <c r="O17" s="502"/>
      <c r="P17" s="501"/>
      <c r="Q17" s="502"/>
      <c r="R17" s="501"/>
      <c r="S17" s="502"/>
      <c r="T17" s="501"/>
      <c r="U17" s="502"/>
      <c r="V17" s="501"/>
      <c r="W17" s="502"/>
      <c r="X17" s="501"/>
      <c r="Y17" s="502"/>
      <c r="Z17" s="501"/>
      <c r="AA17" s="502"/>
      <c r="AB17" s="501"/>
      <c r="AC17" s="502"/>
      <c r="AD17" s="501"/>
      <c r="AE17" s="502"/>
      <c r="AF17" s="501"/>
      <c r="AG17" s="502"/>
      <c r="AH17" s="501"/>
      <c r="AI17" s="502"/>
      <c r="AJ17" s="668" t="str">
        <f t="shared" si="0"/>
        <v/>
      </c>
      <c r="AK17" s="644">
        <f t="shared" si="1"/>
        <v>0</v>
      </c>
    </row>
    <row r="18" spans="1:37" s="34" customFormat="1" x14ac:dyDescent="0.2">
      <c r="A18" s="271"/>
      <c r="B18" s="272"/>
      <c r="C18" s="500"/>
      <c r="D18" s="501"/>
      <c r="E18" s="502"/>
      <c r="F18" s="501"/>
      <c r="G18" s="502"/>
      <c r="H18" s="501"/>
      <c r="I18" s="502"/>
      <c r="J18" s="501"/>
      <c r="K18" s="502"/>
      <c r="L18" s="501"/>
      <c r="M18" s="502"/>
      <c r="N18" s="501"/>
      <c r="O18" s="502"/>
      <c r="P18" s="501"/>
      <c r="Q18" s="502"/>
      <c r="R18" s="501"/>
      <c r="S18" s="502"/>
      <c r="T18" s="501"/>
      <c r="U18" s="502"/>
      <c r="V18" s="501"/>
      <c r="W18" s="502"/>
      <c r="X18" s="501"/>
      <c r="Y18" s="502"/>
      <c r="Z18" s="501"/>
      <c r="AA18" s="502"/>
      <c r="AB18" s="501"/>
      <c r="AC18" s="502"/>
      <c r="AD18" s="501"/>
      <c r="AE18" s="502"/>
      <c r="AF18" s="501"/>
      <c r="AG18" s="502"/>
      <c r="AH18" s="501"/>
      <c r="AI18" s="502"/>
      <c r="AJ18" s="668" t="str">
        <f t="shared" si="0"/>
        <v/>
      </c>
      <c r="AK18" s="644">
        <f t="shared" si="1"/>
        <v>0</v>
      </c>
    </row>
    <row r="19" spans="1:37" s="34" customFormat="1" x14ac:dyDescent="0.2">
      <c r="A19" s="271"/>
      <c r="B19" s="272"/>
      <c r="C19" s="500"/>
      <c r="D19" s="501"/>
      <c r="E19" s="502"/>
      <c r="F19" s="501"/>
      <c r="G19" s="502"/>
      <c r="H19" s="501"/>
      <c r="I19" s="502"/>
      <c r="J19" s="501"/>
      <c r="K19" s="502"/>
      <c r="L19" s="501"/>
      <c r="M19" s="502"/>
      <c r="N19" s="501"/>
      <c r="O19" s="502"/>
      <c r="P19" s="501"/>
      <c r="Q19" s="502"/>
      <c r="R19" s="501"/>
      <c r="S19" s="502"/>
      <c r="T19" s="501"/>
      <c r="U19" s="502"/>
      <c r="V19" s="501"/>
      <c r="W19" s="502"/>
      <c r="X19" s="501"/>
      <c r="Y19" s="502"/>
      <c r="Z19" s="501"/>
      <c r="AA19" s="502"/>
      <c r="AB19" s="501"/>
      <c r="AC19" s="502"/>
      <c r="AD19" s="501"/>
      <c r="AE19" s="502"/>
      <c r="AF19" s="501"/>
      <c r="AG19" s="502"/>
      <c r="AH19" s="501"/>
      <c r="AI19" s="502"/>
      <c r="AJ19" s="668" t="str">
        <f t="shared" si="0"/>
        <v/>
      </c>
      <c r="AK19" s="644">
        <f t="shared" si="1"/>
        <v>0</v>
      </c>
    </row>
    <row r="20" spans="1:37" s="34" customFormat="1" x14ac:dyDescent="0.2">
      <c r="A20" s="271"/>
      <c r="B20" s="272"/>
      <c r="C20" s="500"/>
      <c r="D20" s="501"/>
      <c r="E20" s="502"/>
      <c r="F20" s="501"/>
      <c r="G20" s="502"/>
      <c r="H20" s="501"/>
      <c r="I20" s="502"/>
      <c r="J20" s="501"/>
      <c r="K20" s="502"/>
      <c r="L20" s="501"/>
      <c r="M20" s="502"/>
      <c r="N20" s="501"/>
      <c r="O20" s="502"/>
      <c r="P20" s="501"/>
      <c r="Q20" s="502"/>
      <c r="R20" s="501"/>
      <c r="S20" s="502"/>
      <c r="T20" s="501"/>
      <c r="U20" s="502"/>
      <c r="V20" s="501"/>
      <c r="W20" s="502"/>
      <c r="X20" s="501"/>
      <c r="Y20" s="502"/>
      <c r="Z20" s="501"/>
      <c r="AA20" s="502"/>
      <c r="AB20" s="501"/>
      <c r="AC20" s="502"/>
      <c r="AD20" s="501"/>
      <c r="AE20" s="502"/>
      <c r="AF20" s="501"/>
      <c r="AG20" s="502"/>
      <c r="AH20" s="501"/>
      <c r="AI20" s="502"/>
      <c r="AJ20" s="668" t="str">
        <f t="shared" si="0"/>
        <v/>
      </c>
      <c r="AK20" s="644">
        <f t="shared" si="1"/>
        <v>0</v>
      </c>
    </row>
    <row r="21" spans="1:37" s="34" customFormat="1" x14ac:dyDescent="0.2">
      <c r="A21" s="271"/>
      <c r="B21" s="272"/>
      <c r="C21" s="500"/>
      <c r="D21" s="501"/>
      <c r="E21" s="502"/>
      <c r="F21" s="501"/>
      <c r="G21" s="502"/>
      <c r="H21" s="501"/>
      <c r="I21" s="502"/>
      <c r="J21" s="501"/>
      <c r="K21" s="502"/>
      <c r="L21" s="501"/>
      <c r="M21" s="502"/>
      <c r="N21" s="501"/>
      <c r="O21" s="502"/>
      <c r="P21" s="501"/>
      <c r="Q21" s="502"/>
      <c r="R21" s="501"/>
      <c r="S21" s="502"/>
      <c r="T21" s="501"/>
      <c r="U21" s="502"/>
      <c r="V21" s="501"/>
      <c r="W21" s="502"/>
      <c r="X21" s="501"/>
      <c r="Y21" s="502"/>
      <c r="Z21" s="501"/>
      <c r="AA21" s="502"/>
      <c r="AB21" s="501"/>
      <c r="AC21" s="502"/>
      <c r="AD21" s="501"/>
      <c r="AE21" s="502"/>
      <c r="AF21" s="501"/>
      <c r="AG21" s="502"/>
      <c r="AH21" s="501"/>
      <c r="AI21" s="502"/>
      <c r="AJ21" s="668" t="str">
        <f t="shared" si="0"/>
        <v/>
      </c>
      <c r="AK21" s="644">
        <f t="shared" si="1"/>
        <v>0</v>
      </c>
    </row>
    <row r="22" spans="1:37" s="34" customFormat="1" x14ac:dyDescent="0.2">
      <c r="A22" s="271"/>
      <c r="B22" s="272"/>
      <c r="C22" s="500"/>
      <c r="D22" s="501"/>
      <c r="E22" s="502"/>
      <c r="F22" s="501"/>
      <c r="G22" s="502"/>
      <c r="H22" s="501"/>
      <c r="I22" s="502"/>
      <c r="J22" s="501"/>
      <c r="K22" s="502"/>
      <c r="L22" s="501"/>
      <c r="M22" s="502"/>
      <c r="N22" s="501"/>
      <c r="O22" s="502"/>
      <c r="P22" s="501"/>
      <c r="Q22" s="502"/>
      <c r="R22" s="501"/>
      <c r="S22" s="502"/>
      <c r="T22" s="501"/>
      <c r="U22" s="502"/>
      <c r="V22" s="501"/>
      <c r="W22" s="502"/>
      <c r="X22" s="501"/>
      <c r="Y22" s="502"/>
      <c r="Z22" s="501"/>
      <c r="AA22" s="502"/>
      <c r="AB22" s="501"/>
      <c r="AC22" s="502"/>
      <c r="AD22" s="501"/>
      <c r="AE22" s="502"/>
      <c r="AF22" s="501"/>
      <c r="AG22" s="502"/>
      <c r="AH22" s="501"/>
      <c r="AI22" s="502"/>
      <c r="AJ22" s="668" t="str">
        <f t="shared" si="0"/>
        <v/>
      </c>
      <c r="AK22" s="644">
        <f t="shared" si="1"/>
        <v>0</v>
      </c>
    </row>
    <row r="23" spans="1:37" s="34" customFormat="1" x14ac:dyDescent="0.2">
      <c r="A23" s="271"/>
      <c r="B23" s="272"/>
      <c r="C23" s="500"/>
      <c r="D23" s="501"/>
      <c r="E23" s="502"/>
      <c r="F23" s="501"/>
      <c r="G23" s="502"/>
      <c r="H23" s="501"/>
      <c r="I23" s="502"/>
      <c r="J23" s="501"/>
      <c r="K23" s="502"/>
      <c r="L23" s="501"/>
      <c r="M23" s="502"/>
      <c r="N23" s="501"/>
      <c r="O23" s="502"/>
      <c r="P23" s="501"/>
      <c r="Q23" s="502"/>
      <c r="R23" s="501"/>
      <c r="S23" s="502"/>
      <c r="T23" s="501"/>
      <c r="U23" s="502"/>
      <c r="V23" s="501"/>
      <c r="W23" s="502"/>
      <c r="X23" s="501"/>
      <c r="Y23" s="502"/>
      <c r="Z23" s="501"/>
      <c r="AA23" s="502"/>
      <c r="AB23" s="501"/>
      <c r="AC23" s="502"/>
      <c r="AD23" s="501"/>
      <c r="AE23" s="502"/>
      <c r="AF23" s="501"/>
      <c r="AG23" s="502"/>
      <c r="AH23" s="501"/>
      <c r="AI23" s="502"/>
      <c r="AJ23" s="668" t="str">
        <f t="shared" si="0"/>
        <v/>
      </c>
      <c r="AK23" s="644">
        <f t="shared" si="1"/>
        <v>0</v>
      </c>
    </row>
    <row r="24" spans="1:37" s="34" customFormat="1" x14ac:dyDescent="0.2">
      <c r="A24" s="271"/>
      <c r="B24" s="272"/>
      <c r="C24" s="500"/>
      <c r="D24" s="501"/>
      <c r="E24" s="502"/>
      <c r="F24" s="501"/>
      <c r="G24" s="502"/>
      <c r="H24" s="501"/>
      <c r="I24" s="502"/>
      <c r="J24" s="501"/>
      <c r="K24" s="502"/>
      <c r="L24" s="501"/>
      <c r="M24" s="502"/>
      <c r="N24" s="501"/>
      <c r="O24" s="502"/>
      <c r="P24" s="501"/>
      <c r="Q24" s="502"/>
      <c r="R24" s="501"/>
      <c r="S24" s="502"/>
      <c r="T24" s="501"/>
      <c r="U24" s="502"/>
      <c r="V24" s="501"/>
      <c r="W24" s="502"/>
      <c r="X24" s="501"/>
      <c r="Y24" s="502"/>
      <c r="Z24" s="501"/>
      <c r="AA24" s="502"/>
      <c r="AB24" s="501"/>
      <c r="AC24" s="502"/>
      <c r="AD24" s="501"/>
      <c r="AE24" s="502"/>
      <c r="AF24" s="501"/>
      <c r="AG24" s="502"/>
      <c r="AH24" s="501"/>
      <c r="AI24" s="502"/>
      <c r="AJ24" s="668" t="str">
        <f t="shared" si="0"/>
        <v/>
      </c>
      <c r="AK24" s="644">
        <f t="shared" si="1"/>
        <v>0</v>
      </c>
    </row>
    <row r="25" spans="1:37" s="34" customFormat="1" x14ac:dyDescent="0.2">
      <c r="A25" s="271"/>
      <c r="B25" s="272"/>
      <c r="C25" s="500"/>
      <c r="D25" s="501"/>
      <c r="E25" s="502"/>
      <c r="F25" s="501"/>
      <c r="G25" s="502"/>
      <c r="H25" s="501"/>
      <c r="I25" s="502"/>
      <c r="J25" s="501"/>
      <c r="K25" s="502"/>
      <c r="L25" s="501"/>
      <c r="M25" s="502"/>
      <c r="N25" s="501"/>
      <c r="O25" s="502"/>
      <c r="P25" s="501"/>
      <c r="Q25" s="502"/>
      <c r="R25" s="501"/>
      <c r="S25" s="502"/>
      <c r="T25" s="501"/>
      <c r="U25" s="502"/>
      <c r="V25" s="501"/>
      <c r="W25" s="502"/>
      <c r="X25" s="501"/>
      <c r="Y25" s="502"/>
      <c r="Z25" s="501"/>
      <c r="AA25" s="502"/>
      <c r="AB25" s="501"/>
      <c r="AC25" s="502"/>
      <c r="AD25" s="501"/>
      <c r="AE25" s="502"/>
      <c r="AF25" s="501"/>
      <c r="AG25" s="502"/>
      <c r="AH25" s="501"/>
      <c r="AI25" s="502"/>
      <c r="AJ25" s="668" t="str">
        <f t="shared" si="0"/>
        <v/>
      </c>
      <c r="AK25" s="644">
        <f t="shared" si="1"/>
        <v>0</v>
      </c>
    </row>
    <row r="26" spans="1:37" s="34" customFormat="1" x14ac:dyDescent="0.2">
      <c r="A26" s="271"/>
      <c r="B26" s="272"/>
      <c r="C26" s="500"/>
      <c r="D26" s="501"/>
      <c r="E26" s="502"/>
      <c r="F26" s="501"/>
      <c r="G26" s="502"/>
      <c r="H26" s="501"/>
      <c r="I26" s="502"/>
      <c r="J26" s="501"/>
      <c r="K26" s="502"/>
      <c r="L26" s="501"/>
      <c r="M26" s="502"/>
      <c r="N26" s="501"/>
      <c r="O26" s="502"/>
      <c r="P26" s="501"/>
      <c r="Q26" s="502"/>
      <c r="R26" s="501"/>
      <c r="S26" s="502"/>
      <c r="T26" s="501"/>
      <c r="U26" s="502"/>
      <c r="V26" s="501"/>
      <c r="W26" s="502"/>
      <c r="X26" s="501"/>
      <c r="Y26" s="502"/>
      <c r="Z26" s="501"/>
      <c r="AA26" s="502"/>
      <c r="AB26" s="501"/>
      <c r="AC26" s="502"/>
      <c r="AD26" s="501"/>
      <c r="AE26" s="502"/>
      <c r="AF26" s="501"/>
      <c r="AG26" s="502"/>
      <c r="AH26" s="501"/>
      <c r="AI26" s="502"/>
      <c r="AJ26" s="668" t="str">
        <f t="shared" si="0"/>
        <v/>
      </c>
      <c r="AK26" s="644">
        <f t="shared" si="1"/>
        <v>0</v>
      </c>
    </row>
    <row r="27" spans="1:37" s="34" customFormat="1" x14ac:dyDescent="0.2">
      <c r="A27" s="271"/>
      <c r="B27" s="272"/>
      <c r="C27" s="500"/>
      <c r="D27" s="501"/>
      <c r="E27" s="502"/>
      <c r="F27" s="501"/>
      <c r="G27" s="502"/>
      <c r="H27" s="501"/>
      <c r="I27" s="502"/>
      <c r="J27" s="501"/>
      <c r="K27" s="502"/>
      <c r="L27" s="501"/>
      <c r="M27" s="502"/>
      <c r="N27" s="501"/>
      <c r="O27" s="502"/>
      <c r="P27" s="501"/>
      <c r="Q27" s="502"/>
      <c r="R27" s="501"/>
      <c r="S27" s="502"/>
      <c r="T27" s="501"/>
      <c r="U27" s="502"/>
      <c r="V27" s="501"/>
      <c r="W27" s="502"/>
      <c r="X27" s="501"/>
      <c r="Y27" s="502"/>
      <c r="Z27" s="501"/>
      <c r="AA27" s="502"/>
      <c r="AB27" s="501"/>
      <c r="AC27" s="502"/>
      <c r="AD27" s="501"/>
      <c r="AE27" s="502"/>
      <c r="AF27" s="501"/>
      <c r="AG27" s="502"/>
      <c r="AH27" s="501"/>
      <c r="AI27" s="502"/>
      <c r="AJ27" s="668" t="str">
        <f t="shared" si="0"/>
        <v/>
      </c>
      <c r="AK27" s="644">
        <f t="shared" si="1"/>
        <v>0</v>
      </c>
    </row>
    <row r="28" spans="1:37" s="34" customFormat="1" x14ac:dyDescent="0.2">
      <c r="A28" s="271"/>
      <c r="B28" s="272"/>
      <c r="C28" s="500"/>
      <c r="D28" s="501"/>
      <c r="E28" s="502"/>
      <c r="F28" s="501"/>
      <c r="G28" s="502"/>
      <c r="H28" s="501"/>
      <c r="I28" s="502"/>
      <c r="J28" s="501"/>
      <c r="K28" s="502"/>
      <c r="L28" s="501"/>
      <c r="M28" s="502"/>
      <c r="N28" s="501"/>
      <c r="O28" s="502"/>
      <c r="P28" s="501"/>
      <c r="Q28" s="502"/>
      <c r="R28" s="501"/>
      <c r="S28" s="502"/>
      <c r="T28" s="501"/>
      <c r="U28" s="502"/>
      <c r="V28" s="501"/>
      <c r="W28" s="502"/>
      <c r="X28" s="501"/>
      <c r="Y28" s="502"/>
      <c r="Z28" s="501"/>
      <c r="AA28" s="502"/>
      <c r="AB28" s="501"/>
      <c r="AC28" s="502"/>
      <c r="AD28" s="501"/>
      <c r="AE28" s="502"/>
      <c r="AF28" s="501"/>
      <c r="AG28" s="502"/>
      <c r="AH28" s="501"/>
      <c r="AI28" s="502"/>
      <c r="AJ28" s="668" t="str">
        <f t="shared" si="0"/>
        <v/>
      </c>
      <c r="AK28" s="644">
        <f t="shared" si="1"/>
        <v>0</v>
      </c>
    </row>
    <row r="29" spans="1:37" s="34" customFormat="1" x14ac:dyDescent="0.2">
      <c r="A29" s="271"/>
      <c r="B29" s="272"/>
      <c r="C29" s="500"/>
      <c r="D29" s="501"/>
      <c r="E29" s="502"/>
      <c r="F29" s="501"/>
      <c r="G29" s="502"/>
      <c r="H29" s="501"/>
      <c r="I29" s="502"/>
      <c r="J29" s="501"/>
      <c r="K29" s="502"/>
      <c r="L29" s="501"/>
      <c r="M29" s="502"/>
      <c r="N29" s="501"/>
      <c r="O29" s="502"/>
      <c r="P29" s="501"/>
      <c r="Q29" s="502"/>
      <c r="R29" s="501"/>
      <c r="S29" s="502"/>
      <c r="T29" s="501"/>
      <c r="U29" s="502"/>
      <c r="V29" s="501"/>
      <c r="W29" s="502"/>
      <c r="X29" s="501"/>
      <c r="Y29" s="502"/>
      <c r="Z29" s="501"/>
      <c r="AA29" s="502"/>
      <c r="AB29" s="501"/>
      <c r="AC29" s="502"/>
      <c r="AD29" s="501"/>
      <c r="AE29" s="502"/>
      <c r="AF29" s="501"/>
      <c r="AG29" s="502"/>
      <c r="AH29" s="501"/>
      <c r="AI29" s="502"/>
      <c r="AJ29" s="668" t="str">
        <f t="shared" si="0"/>
        <v/>
      </c>
      <c r="AK29" s="644">
        <f t="shared" si="1"/>
        <v>0</v>
      </c>
    </row>
    <row r="30" spans="1:37" s="34" customFormat="1" x14ac:dyDescent="0.2">
      <c r="A30" s="271"/>
      <c r="B30" s="272"/>
      <c r="C30" s="500"/>
      <c r="D30" s="501"/>
      <c r="E30" s="502"/>
      <c r="F30" s="501"/>
      <c r="G30" s="502"/>
      <c r="H30" s="501"/>
      <c r="I30" s="502"/>
      <c r="J30" s="501"/>
      <c r="K30" s="502"/>
      <c r="L30" s="501"/>
      <c r="M30" s="502"/>
      <c r="N30" s="501"/>
      <c r="O30" s="502"/>
      <c r="P30" s="501"/>
      <c r="Q30" s="502"/>
      <c r="R30" s="501"/>
      <c r="S30" s="502"/>
      <c r="T30" s="501"/>
      <c r="U30" s="502"/>
      <c r="V30" s="501"/>
      <c r="W30" s="502"/>
      <c r="X30" s="501"/>
      <c r="Y30" s="502"/>
      <c r="Z30" s="501"/>
      <c r="AA30" s="502"/>
      <c r="AB30" s="501"/>
      <c r="AC30" s="502"/>
      <c r="AD30" s="501"/>
      <c r="AE30" s="502"/>
      <c r="AF30" s="501"/>
      <c r="AG30" s="502"/>
      <c r="AH30" s="501"/>
      <c r="AI30" s="502"/>
      <c r="AJ30" s="668" t="str">
        <f t="shared" si="0"/>
        <v/>
      </c>
      <c r="AK30" s="644">
        <f t="shared" si="1"/>
        <v>0</v>
      </c>
    </row>
    <row r="31" spans="1:37" s="34" customFormat="1" x14ac:dyDescent="0.2">
      <c r="A31" s="271"/>
      <c r="B31" s="272"/>
      <c r="C31" s="500"/>
      <c r="D31" s="501"/>
      <c r="E31" s="502"/>
      <c r="F31" s="501"/>
      <c r="G31" s="502"/>
      <c r="H31" s="501"/>
      <c r="I31" s="502"/>
      <c r="J31" s="501"/>
      <c r="K31" s="502"/>
      <c r="L31" s="501"/>
      <c r="M31" s="502"/>
      <c r="N31" s="501"/>
      <c r="O31" s="502"/>
      <c r="P31" s="501"/>
      <c r="Q31" s="502"/>
      <c r="R31" s="501"/>
      <c r="S31" s="502"/>
      <c r="T31" s="501"/>
      <c r="U31" s="502"/>
      <c r="V31" s="501"/>
      <c r="W31" s="502"/>
      <c r="X31" s="501"/>
      <c r="Y31" s="502"/>
      <c r="Z31" s="501"/>
      <c r="AA31" s="502"/>
      <c r="AB31" s="501"/>
      <c r="AC31" s="502"/>
      <c r="AD31" s="501"/>
      <c r="AE31" s="502"/>
      <c r="AF31" s="501"/>
      <c r="AG31" s="502"/>
      <c r="AH31" s="501"/>
      <c r="AI31" s="502"/>
      <c r="AJ31" s="668" t="str">
        <f t="shared" si="0"/>
        <v/>
      </c>
      <c r="AK31" s="644">
        <f t="shared" si="1"/>
        <v>0</v>
      </c>
    </row>
    <row r="32" spans="1:37" s="34" customFormat="1" x14ac:dyDescent="0.2">
      <c r="A32" s="271"/>
      <c r="B32" s="272"/>
      <c r="C32" s="500"/>
      <c r="D32" s="501"/>
      <c r="E32" s="502"/>
      <c r="F32" s="501"/>
      <c r="G32" s="502"/>
      <c r="H32" s="501"/>
      <c r="I32" s="502"/>
      <c r="J32" s="501"/>
      <c r="K32" s="502"/>
      <c r="L32" s="501"/>
      <c r="M32" s="502"/>
      <c r="N32" s="501"/>
      <c r="O32" s="502"/>
      <c r="P32" s="501"/>
      <c r="Q32" s="502"/>
      <c r="R32" s="501"/>
      <c r="S32" s="502"/>
      <c r="T32" s="501"/>
      <c r="U32" s="502"/>
      <c r="V32" s="501"/>
      <c r="W32" s="502"/>
      <c r="X32" s="501"/>
      <c r="Y32" s="502"/>
      <c r="Z32" s="501"/>
      <c r="AA32" s="502"/>
      <c r="AB32" s="501"/>
      <c r="AC32" s="502"/>
      <c r="AD32" s="501"/>
      <c r="AE32" s="502"/>
      <c r="AF32" s="501"/>
      <c r="AG32" s="502"/>
      <c r="AH32" s="501"/>
      <c r="AI32" s="502"/>
      <c r="AJ32" s="668" t="str">
        <f t="shared" si="0"/>
        <v/>
      </c>
      <c r="AK32" s="644">
        <f t="shared" si="1"/>
        <v>0</v>
      </c>
    </row>
    <row r="33" spans="1:37" s="34" customFormat="1" x14ac:dyDescent="0.2">
      <c r="A33" s="271"/>
      <c r="B33" s="272"/>
      <c r="C33" s="500"/>
      <c r="D33" s="501"/>
      <c r="E33" s="502"/>
      <c r="F33" s="501"/>
      <c r="G33" s="502"/>
      <c r="H33" s="501"/>
      <c r="I33" s="502"/>
      <c r="J33" s="501"/>
      <c r="K33" s="502"/>
      <c r="L33" s="501"/>
      <c r="M33" s="502"/>
      <c r="N33" s="501"/>
      <c r="O33" s="502"/>
      <c r="P33" s="501"/>
      <c r="Q33" s="502"/>
      <c r="R33" s="501"/>
      <c r="S33" s="502"/>
      <c r="T33" s="501"/>
      <c r="U33" s="502"/>
      <c r="V33" s="501"/>
      <c r="W33" s="502"/>
      <c r="X33" s="501"/>
      <c r="Y33" s="502"/>
      <c r="Z33" s="501"/>
      <c r="AA33" s="502"/>
      <c r="AB33" s="501"/>
      <c r="AC33" s="502"/>
      <c r="AD33" s="501"/>
      <c r="AE33" s="502"/>
      <c r="AF33" s="501"/>
      <c r="AG33" s="502"/>
      <c r="AH33" s="501"/>
      <c r="AI33" s="502"/>
      <c r="AJ33" s="668" t="str">
        <f t="shared" si="0"/>
        <v/>
      </c>
      <c r="AK33" s="644">
        <f t="shared" si="1"/>
        <v>0</v>
      </c>
    </row>
    <row r="34" spans="1:37" s="34" customFormat="1" x14ac:dyDescent="0.2">
      <c r="A34" s="271"/>
      <c r="B34" s="272"/>
      <c r="C34" s="500"/>
      <c r="D34" s="501"/>
      <c r="E34" s="502"/>
      <c r="F34" s="501"/>
      <c r="G34" s="502"/>
      <c r="H34" s="501"/>
      <c r="I34" s="502"/>
      <c r="J34" s="501"/>
      <c r="K34" s="502"/>
      <c r="L34" s="501"/>
      <c r="M34" s="502"/>
      <c r="N34" s="501"/>
      <c r="O34" s="502"/>
      <c r="P34" s="501"/>
      <c r="Q34" s="502"/>
      <c r="R34" s="501"/>
      <c r="S34" s="502"/>
      <c r="T34" s="501"/>
      <c r="U34" s="502"/>
      <c r="V34" s="501"/>
      <c r="W34" s="502"/>
      <c r="X34" s="501"/>
      <c r="Y34" s="502"/>
      <c r="Z34" s="501"/>
      <c r="AA34" s="502"/>
      <c r="AB34" s="501"/>
      <c r="AC34" s="502"/>
      <c r="AD34" s="501"/>
      <c r="AE34" s="502"/>
      <c r="AF34" s="501"/>
      <c r="AG34" s="502"/>
      <c r="AH34" s="501"/>
      <c r="AI34" s="502"/>
      <c r="AJ34" s="668" t="str">
        <f t="shared" si="0"/>
        <v/>
      </c>
      <c r="AK34" s="644">
        <f t="shared" si="1"/>
        <v>0</v>
      </c>
    </row>
    <row r="35" spans="1:37" s="34" customFormat="1" x14ac:dyDescent="0.2">
      <c r="A35" s="271"/>
      <c r="B35" s="272"/>
      <c r="C35" s="500"/>
      <c r="D35" s="501"/>
      <c r="E35" s="502"/>
      <c r="F35" s="501"/>
      <c r="G35" s="502"/>
      <c r="H35" s="501"/>
      <c r="I35" s="502"/>
      <c r="J35" s="501"/>
      <c r="K35" s="502"/>
      <c r="L35" s="501"/>
      <c r="M35" s="502"/>
      <c r="N35" s="501"/>
      <c r="O35" s="502"/>
      <c r="P35" s="501"/>
      <c r="Q35" s="502"/>
      <c r="R35" s="501"/>
      <c r="S35" s="502"/>
      <c r="T35" s="501"/>
      <c r="U35" s="502"/>
      <c r="V35" s="501"/>
      <c r="W35" s="502"/>
      <c r="X35" s="501"/>
      <c r="Y35" s="502"/>
      <c r="Z35" s="501"/>
      <c r="AA35" s="502"/>
      <c r="AB35" s="501"/>
      <c r="AC35" s="502"/>
      <c r="AD35" s="501"/>
      <c r="AE35" s="502"/>
      <c r="AF35" s="501"/>
      <c r="AG35" s="502"/>
      <c r="AH35" s="501"/>
      <c r="AI35" s="502"/>
      <c r="AJ35" s="668" t="str">
        <f t="shared" si="0"/>
        <v/>
      </c>
      <c r="AK35" s="644">
        <f t="shared" si="1"/>
        <v>0</v>
      </c>
    </row>
    <row r="36" spans="1:37" s="34" customFormat="1" x14ac:dyDescent="0.2">
      <c r="A36" s="271"/>
      <c r="B36" s="272"/>
      <c r="C36" s="500"/>
      <c r="D36" s="501"/>
      <c r="E36" s="502"/>
      <c r="F36" s="501"/>
      <c r="G36" s="502"/>
      <c r="H36" s="501"/>
      <c r="I36" s="502"/>
      <c r="J36" s="501"/>
      <c r="K36" s="502"/>
      <c r="L36" s="501"/>
      <c r="M36" s="502"/>
      <c r="N36" s="501"/>
      <c r="O36" s="502"/>
      <c r="P36" s="501"/>
      <c r="Q36" s="502"/>
      <c r="R36" s="501"/>
      <c r="S36" s="502"/>
      <c r="T36" s="501"/>
      <c r="U36" s="502"/>
      <c r="V36" s="501"/>
      <c r="W36" s="502"/>
      <c r="X36" s="501"/>
      <c r="Y36" s="502"/>
      <c r="Z36" s="501"/>
      <c r="AA36" s="502"/>
      <c r="AB36" s="501"/>
      <c r="AC36" s="502"/>
      <c r="AD36" s="501"/>
      <c r="AE36" s="502"/>
      <c r="AF36" s="501"/>
      <c r="AG36" s="502"/>
      <c r="AH36" s="501"/>
      <c r="AI36" s="502"/>
      <c r="AJ36" s="668" t="str">
        <f t="shared" si="0"/>
        <v/>
      </c>
      <c r="AK36" s="644">
        <f t="shared" si="1"/>
        <v>0</v>
      </c>
    </row>
    <row r="37" spans="1:37" s="34" customFormat="1" x14ac:dyDescent="0.2">
      <c r="A37" s="271"/>
      <c r="B37" s="272"/>
      <c r="C37" s="500"/>
      <c r="D37" s="501"/>
      <c r="E37" s="502"/>
      <c r="F37" s="501"/>
      <c r="G37" s="502"/>
      <c r="H37" s="501"/>
      <c r="I37" s="502"/>
      <c r="J37" s="501"/>
      <c r="K37" s="502"/>
      <c r="L37" s="501"/>
      <c r="M37" s="502"/>
      <c r="N37" s="501"/>
      <c r="O37" s="502"/>
      <c r="P37" s="501"/>
      <c r="Q37" s="502"/>
      <c r="R37" s="501"/>
      <c r="S37" s="502"/>
      <c r="T37" s="501"/>
      <c r="U37" s="502"/>
      <c r="V37" s="501"/>
      <c r="W37" s="502"/>
      <c r="X37" s="501"/>
      <c r="Y37" s="502"/>
      <c r="Z37" s="501"/>
      <c r="AA37" s="502"/>
      <c r="AB37" s="501"/>
      <c r="AC37" s="502"/>
      <c r="AD37" s="501"/>
      <c r="AE37" s="502"/>
      <c r="AF37" s="501"/>
      <c r="AG37" s="502"/>
      <c r="AH37" s="501"/>
      <c r="AI37" s="502"/>
      <c r="AJ37" s="668" t="str">
        <f t="shared" si="0"/>
        <v/>
      </c>
      <c r="AK37" s="644">
        <f t="shared" si="1"/>
        <v>0</v>
      </c>
    </row>
    <row r="38" spans="1:37" s="34" customFormat="1" x14ac:dyDescent="0.2">
      <c r="A38" s="271"/>
      <c r="B38" s="272"/>
      <c r="C38" s="500"/>
      <c r="D38" s="501"/>
      <c r="E38" s="502"/>
      <c r="F38" s="501"/>
      <c r="G38" s="502"/>
      <c r="H38" s="501"/>
      <c r="I38" s="502"/>
      <c r="J38" s="501"/>
      <c r="K38" s="502"/>
      <c r="L38" s="501"/>
      <c r="M38" s="502"/>
      <c r="N38" s="501"/>
      <c r="O38" s="502"/>
      <c r="P38" s="501"/>
      <c r="Q38" s="502"/>
      <c r="R38" s="501"/>
      <c r="S38" s="502"/>
      <c r="T38" s="501"/>
      <c r="U38" s="502"/>
      <c r="V38" s="501"/>
      <c r="W38" s="502"/>
      <c r="X38" s="501"/>
      <c r="Y38" s="502"/>
      <c r="Z38" s="501"/>
      <c r="AA38" s="502"/>
      <c r="AB38" s="501"/>
      <c r="AC38" s="502"/>
      <c r="AD38" s="501"/>
      <c r="AE38" s="502"/>
      <c r="AF38" s="501"/>
      <c r="AG38" s="502"/>
      <c r="AH38" s="501"/>
      <c r="AI38" s="502"/>
      <c r="AJ38" s="668" t="str">
        <f t="shared" si="0"/>
        <v/>
      </c>
      <c r="AK38" s="644">
        <f t="shared" si="1"/>
        <v>0</v>
      </c>
    </row>
    <row r="39" spans="1:37" s="34" customFormat="1" x14ac:dyDescent="0.2">
      <c r="A39" s="271"/>
      <c r="B39" s="272"/>
      <c r="C39" s="500"/>
      <c r="D39" s="501"/>
      <c r="E39" s="502"/>
      <c r="F39" s="501"/>
      <c r="G39" s="502"/>
      <c r="H39" s="501"/>
      <c r="I39" s="502"/>
      <c r="J39" s="501"/>
      <c r="K39" s="502"/>
      <c r="L39" s="501"/>
      <c r="M39" s="502"/>
      <c r="N39" s="501"/>
      <c r="O39" s="502"/>
      <c r="P39" s="501"/>
      <c r="Q39" s="502"/>
      <c r="R39" s="501"/>
      <c r="S39" s="502"/>
      <c r="T39" s="501"/>
      <c r="U39" s="502"/>
      <c r="V39" s="501"/>
      <c r="W39" s="502"/>
      <c r="X39" s="501"/>
      <c r="Y39" s="502"/>
      <c r="Z39" s="501"/>
      <c r="AA39" s="502"/>
      <c r="AB39" s="501"/>
      <c r="AC39" s="502"/>
      <c r="AD39" s="501"/>
      <c r="AE39" s="502"/>
      <c r="AF39" s="501"/>
      <c r="AG39" s="502"/>
      <c r="AH39" s="501"/>
      <c r="AI39" s="502"/>
      <c r="AJ39" s="668" t="str">
        <f t="shared" si="0"/>
        <v/>
      </c>
      <c r="AK39" s="644">
        <f t="shared" si="1"/>
        <v>0</v>
      </c>
    </row>
    <row r="40" spans="1:37" s="34" customFormat="1" x14ac:dyDescent="0.2">
      <c r="A40" s="271"/>
      <c r="B40" s="272"/>
      <c r="C40" s="500"/>
      <c r="D40" s="501"/>
      <c r="E40" s="502"/>
      <c r="F40" s="501"/>
      <c r="G40" s="502"/>
      <c r="H40" s="501"/>
      <c r="I40" s="502"/>
      <c r="J40" s="501"/>
      <c r="K40" s="502"/>
      <c r="L40" s="501"/>
      <c r="M40" s="502"/>
      <c r="N40" s="501"/>
      <c r="O40" s="502"/>
      <c r="P40" s="501"/>
      <c r="Q40" s="502"/>
      <c r="R40" s="501"/>
      <c r="S40" s="502"/>
      <c r="T40" s="501"/>
      <c r="U40" s="502"/>
      <c r="V40" s="501"/>
      <c r="W40" s="502"/>
      <c r="X40" s="501"/>
      <c r="Y40" s="502"/>
      <c r="Z40" s="501"/>
      <c r="AA40" s="502"/>
      <c r="AB40" s="501"/>
      <c r="AC40" s="502"/>
      <c r="AD40" s="501"/>
      <c r="AE40" s="502"/>
      <c r="AF40" s="501"/>
      <c r="AG40" s="502"/>
      <c r="AH40" s="501"/>
      <c r="AI40" s="502"/>
      <c r="AJ40" s="668" t="str">
        <f t="shared" si="0"/>
        <v/>
      </c>
      <c r="AK40" s="644">
        <f t="shared" si="1"/>
        <v>0</v>
      </c>
    </row>
    <row r="41" spans="1:37" s="34" customFormat="1" x14ac:dyDescent="0.2">
      <c r="A41" s="271"/>
      <c r="B41" s="272"/>
      <c r="C41" s="500"/>
      <c r="D41" s="501"/>
      <c r="E41" s="502"/>
      <c r="F41" s="501"/>
      <c r="G41" s="502"/>
      <c r="H41" s="501"/>
      <c r="I41" s="502"/>
      <c r="J41" s="501"/>
      <c r="K41" s="502"/>
      <c r="L41" s="501"/>
      <c r="M41" s="502"/>
      <c r="N41" s="501"/>
      <c r="O41" s="502"/>
      <c r="P41" s="501"/>
      <c r="Q41" s="502"/>
      <c r="R41" s="501"/>
      <c r="S41" s="502"/>
      <c r="T41" s="501"/>
      <c r="U41" s="502"/>
      <c r="V41" s="501"/>
      <c r="W41" s="502"/>
      <c r="X41" s="501"/>
      <c r="Y41" s="502"/>
      <c r="Z41" s="501"/>
      <c r="AA41" s="502"/>
      <c r="AB41" s="501"/>
      <c r="AC41" s="502"/>
      <c r="AD41" s="501"/>
      <c r="AE41" s="502"/>
      <c r="AF41" s="501"/>
      <c r="AG41" s="502"/>
      <c r="AH41" s="501"/>
      <c r="AI41" s="502"/>
      <c r="AJ41" s="668" t="str">
        <f t="shared" si="0"/>
        <v/>
      </c>
      <c r="AK41" s="644">
        <f t="shared" si="1"/>
        <v>0</v>
      </c>
    </row>
    <row r="42" spans="1:37" s="34" customFormat="1" x14ac:dyDescent="0.2">
      <c r="A42" s="271"/>
      <c r="B42" s="272"/>
      <c r="C42" s="500"/>
      <c r="D42" s="501"/>
      <c r="E42" s="502"/>
      <c r="F42" s="501"/>
      <c r="G42" s="502"/>
      <c r="H42" s="501"/>
      <c r="I42" s="502"/>
      <c r="J42" s="501"/>
      <c r="K42" s="502"/>
      <c r="L42" s="501"/>
      <c r="M42" s="502"/>
      <c r="N42" s="501"/>
      <c r="O42" s="502"/>
      <c r="P42" s="501"/>
      <c r="Q42" s="502"/>
      <c r="R42" s="501"/>
      <c r="S42" s="502"/>
      <c r="T42" s="501"/>
      <c r="U42" s="502"/>
      <c r="V42" s="501"/>
      <c r="W42" s="502"/>
      <c r="X42" s="501"/>
      <c r="Y42" s="502"/>
      <c r="Z42" s="501"/>
      <c r="AA42" s="502"/>
      <c r="AB42" s="501"/>
      <c r="AC42" s="502"/>
      <c r="AD42" s="501"/>
      <c r="AE42" s="502"/>
      <c r="AF42" s="501"/>
      <c r="AG42" s="502"/>
      <c r="AH42" s="501"/>
      <c r="AI42" s="502"/>
      <c r="AJ42" s="668" t="str">
        <f t="shared" si="0"/>
        <v/>
      </c>
      <c r="AK42" s="644">
        <f t="shared" si="1"/>
        <v>0</v>
      </c>
    </row>
    <row r="43" spans="1:37" s="34" customFormat="1" x14ac:dyDescent="0.2">
      <c r="A43" s="271"/>
      <c r="B43" s="272"/>
      <c r="C43" s="500"/>
      <c r="D43" s="501"/>
      <c r="E43" s="502"/>
      <c r="F43" s="501"/>
      <c r="G43" s="502"/>
      <c r="H43" s="501"/>
      <c r="I43" s="502"/>
      <c r="J43" s="501"/>
      <c r="K43" s="502"/>
      <c r="L43" s="501"/>
      <c r="M43" s="502"/>
      <c r="N43" s="501"/>
      <c r="O43" s="502"/>
      <c r="P43" s="501"/>
      <c r="Q43" s="502"/>
      <c r="R43" s="501"/>
      <c r="S43" s="502"/>
      <c r="T43" s="501"/>
      <c r="U43" s="502"/>
      <c r="V43" s="501"/>
      <c r="W43" s="502"/>
      <c r="X43" s="501"/>
      <c r="Y43" s="502"/>
      <c r="Z43" s="501"/>
      <c r="AA43" s="502"/>
      <c r="AB43" s="501"/>
      <c r="AC43" s="502"/>
      <c r="AD43" s="501"/>
      <c r="AE43" s="502"/>
      <c r="AF43" s="501"/>
      <c r="AG43" s="502"/>
      <c r="AH43" s="501"/>
      <c r="AI43" s="502"/>
      <c r="AJ43" s="668" t="str">
        <f t="shared" si="0"/>
        <v/>
      </c>
      <c r="AK43" s="644">
        <f t="shared" si="1"/>
        <v>0</v>
      </c>
    </row>
    <row r="44" spans="1:37" s="34" customFormat="1" x14ac:dyDescent="0.2">
      <c r="A44" s="271"/>
      <c r="B44" s="272"/>
      <c r="C44" s="500"/>
      <c r="D44" s="501"/>
      <c r="E44" s="502"/>
      <c r="F44" s="501"/>
      <c r="G44" s="502"/>
      <c r="H44" s="501"/>
      <c r="I44" s="502"/>
      <c r="J44" s="501"/>
      <c r="K44" s="502"/>
      <c r="L44" s="501"/>
      <c r="M44" s="502"/>
      <c r="N44" s="501"/>
      <c r="O44" s="502"/>
      <c r="P44" s="501"/>
      <c r="Q44" s="502"/>
      <c r="R44" s="501"/>
      <c r="S44" s="502"/>
      <c r="T44" s="501"/>
      <c r="U44" s="502"/>
      <c r="V44" s="501"/>
      <c r="W44" s="502"/>
      <c r="X44" s="501"/>
      <c r="Y44" s="502"/>
      <c r="Z44" s="501"/>
      <c r="AA44" s="502"/>
      <c r="AB44" s="501"/>
      <c r="AC44" s="502"/>
      <c r="AD44" s="501"/>
      <c r="AE44" s="502"/>
      <c r="AF44" s="501"/>
      <c r="AG44" s="502"/>
      <c r="AH44" s="501"/>
      <c r="AI44" s="502"/>
      <c r="AJ44" s="668" t="str">
        <f t="shared" si="0"/>
        <v/>
      </c>
      <c r="AK44" s="644">
        <f t="shared" si="1"/>
        <v>0</v>
      </c>
    </row>
    <row r="45" spans="1:37" s="34" customFormat="1" x14ac:dyDescent="0.2">
      <c r="A45" s="271"/>
      <c r="B45" s="272"/>
      <c r="C45" s="500"/>
      <c r="D45" s="501"/>
      <c r="E45" s="502"/>
      <c r="F45" s="501"/>
      <c r="G45" s="502"/>
      <c r="H45" s="501"/>
      <c r="I45" s="502"/>
      <c r="J45" s="501"/>
      <c r="K45" s="502"/>
      <c r="L45" s="501"/>
      <c r="M45" s="502"/>
      <c r="N45" s="501"/>
      <c r="O45" s="502"/>
      <c r="P45" s="501"/>
      <c r="Q45" s="502"/>
      <c r="R45" s="501"/>
      <c r="S45" s="502"/>
      <c r="T45" s="501"/>
      <c r="U45" s="502"/>
      <c r="V45" s="501"/>
      <c r="W45" s="502"/>
      <c r="X45" s="501"/>
      <c r="Y45" s="502"/>
      <c r="Z45" s="501"/>
      <c r="AA45" s="502"/>
      <c r="AB45" s="501"/>
      <c r="AC45" s="502"/>
      <c r="AD45" s="501"/>
      <c r="AE45" s="502"/>
      <c r="AF45" s="501"/>
      <c r="AG45" s="502"/>
      <c r="AH45" s="501"/>
      <c r="AI45" s="502"/>
      <c r="AJ45" s="668" t="str">
        <f t="shared" si="0"/>
        <v/>
      </c>
      <c r="AK45" s="644">
        <f t="shared" si="1"/>
        <v>0</v>
      </c>
    </row>
    <row r="46" spans="1:37" s="34" customFormat="1" x14ac:dyDescent="0.2">
      <c r="A46" s="271"/>
      <c r="B46" s="272"/>
      <c r="C46" s="500"/>
      <c r="D46" s="501"/>
      <c r="E46" s="502"/>
      <c r="F46" s="501"/>
      <c r="G46" s="502"/>
      <c r="H46" s="501"/>
      <c r="I46" s="502"/>
      <c r="J46" s="501"/>
      <c r="K46" s="502"/>
      <c r="L46" s="501"/>
      <c r="M46" s="502"/>
      <c r="N46" s="501"/>
      <c r="O46" s="502"/>
      <c r="P46" s="501"/>
      <c r="Q46" s="502"/>
      <c r="R46" s="501"/>
      <c r="S46" s="502"/>
      <c r="T46" s="501"/>
      <c r="U46" s="502"/>
      <c r="V46" s="501"/>
      <c r="W46" s="502"/>
      <c r="X46" s="501"/>
      <c r="Y46" s="502"/>
      <c r="Z46" s="501"/>
      <c r="AA46" s="502"/>
      <c r="AB46" s="501"/>
      <c r="AC46" s="502"/>
      <c r="AD46" s="501"/>
      <c r="AE46" s="502"/>
      <c r="AF46" s="501"/>
      <c r="AG46" s="502"/>
      <c r="AH46" s="501"/>
      <c r="AI46" s="502"/>
      <c r="AJ46" s="668" t="str">
        <f t="shared" si="0"/>
        <v/>
      </c>
      <c r="AK46" s="644">
        <f t="shared" si="1"/>
        <v>0</v>
      </c>
    </row>
    <row r="47" spans="1:37" s="34" customFormat="1" x14ac:dyDescent="0.2">
      <c r="A47" s="271"/>
      <c r="B47" s="272"/>
      <c r="C47" s="500"/>
      <c r="D47" s="501"/>
      <c r="E47" s="502"/>
      <c r="F47" s="501"/>
      <c r="G47" s="502"/>
      <c r="H47" s="501"/>
      <c r="I47" s="502"/>
      <c r="J47" s="501"/>
      <c r="K47" s="502"/>
      <c r="L47" s="501"/>
      <c r="M47" s="502"/>
      <c r="N47" s="501"/>
      <c r="O47" s="502"/>
      <c r="P47" s="501"/>
      <c r="Q47" s="502"/>
      <c r="R47" s="501"/>
      <c r="S47" s="502"/>
      <c r="T47" s="501"/>
      <c r="U47" s="502"/>
      <c r="V47" s="501"/>
      <c r="W47" s="502"/>
      <c r="X47" s="501"/>
      <c r="Y47" s="502"/>
      <c r="Z47" s="501"/>
      <c r="AA47" s="502"/>
      <c r="AB47" s="501"/>
      <c r="AC47" s="502"/>
      <c r="AD47" s="501"/>
      <c r="AE47" s="502"/>
      <c r="AF47" s="501"/>
      <c r="AG47" s="502"/>
      <c r="AH47" s="501"/>
      <c r="AI47" s="502"/>
      <c r="AJ47" s="668" t="str">
        <f t="shared" si="0"/>
        <v/>
      </c>
      <c r="AK47" s="644">
        <f t="shared" si="1"/>
        <v>0</v>
      </c>
    </row>
    <row r="48" spans="1:37" s="34" customFormat="1" x14ac:dyDescent="0.2">
      <c r="A48" s="271"/>
      <c r="B48" s="272"/>
      <c r="C48" s="500"/>
      <c r="D48" s="501"/>
      <c r="E48" s="502"/>
      <c r="F48" s="501"/>
      <c r="G48" s="502"/>
      <c r="H48" s="501"/>
      <c r="I48" s="502"/>
      <c r="J48" s="501"/>
      <c r="K48" s="502"/>
      <c r="L48" s="501"/>
      <c r="M48" s="502"/>
      <c r="N48" s="501"/>
      <c r="O48" s="502"/>
      <c r="P48" s="501"/>
      <c r="Q48" s="502"/>
      <c r="R48" s="501"/>
      <c r="S48" s="502"/>
      <c r="T48" s="501"/>
      <c r="U48" s="502"/>
      <c r="V48" s="501"/>
      <c r="W48" s="502"/>
      <c r="X48" s="501"/>
      <c r="Y48" s="502"/>
      <c r="Z48" s="501"/>
      <c r="AA48" s="502"/>
      <c r="AB48" s="501"/>
      <c r="AC48" s="502"/>
      <c r="AD48" s="501"/>
      <c r="AE48" s="502"/>
      <c r="AF48" s="501"/>
      <c r="AG48" s="502"/>
      <c r="AH48" s="501"/>
      <c r="AI48" s="502"/>
      <c r="AJ48" s="668" t="str">
        <f t="shared" si="0"/>
        <v/>
      </c>
      <c r="AK48" s="644">
        <f t="shared" si="1"/>
        <v>0</v>
      </c>
    </row>
    <row r="49" spans="1:37" s="34" customFormat="1" x14ac:dyDescent="0.2">
      <c r="A49" s="271"/>
      <c r="B49" s="272"/>
      <c r="C49" s="500"/>
      <c r="D49" s="501"/>
      <c r="E49" s="502"/>
      <c r="F49" s="501"/>
      <c r="G49" s="502"/>
      <c r="H49" s="501"/>
      <c r="I49" s="502"/>
      <c r="J49" s="501"/>
      <c r="K49" s="502"/>
      <c r="L49" s="501"/>
      <c r="M49" s="502"/>
      <c r="N49" s="501"/>
      <c r="O49" s="502"/>
      <c r="P49" s="501"/>
      <c r="Q49" s="502"/>
      <c r="R49" s="501"/>
      <c r="S49" s="502"/>
      <c r="T49" s="501"/>
      <c r="U49" s="502"/>
      <c r="V49" s="501"/>
      <c r="W49" s="502"/>
      <c r="X49" s="501"/>
      <c r="Y49" s="502"/>
      <c r="Z49" s="501"/>
      <c r="AA49" s="502"/>
      <c r="AB49" s="501"/>
      <c r="AC49" s="502"/>
      <c r="AD49" s="501"/>
      <c r="AE49" s="502"/>
      <c r="AF49" s="501"/>
      <c r="AG49" s="502"/>
      <c r="AH49" s="501"/>
      <c r="AI49" s="502"/>
      <c r="AJ49" s="668" t="str">
        <f t="shared" si="0"/>
        <v/>
      </c>
      <c r="AK49" s="644">
        <f t="shared" si="1"/>
        <v>0</v>
      </c>
    </row>
    <row r="50" spans="1:37" s="34" customFormat="1" x14ac:dyDescent="0.2">
      <c r="A50" s="271"/>
      <c r="B50" s="272"/>
      <c r="C50" s="500"/>
      <c r="D50" s="501"/>
      <c r="E50" s="502"/>
      <c r="F50" s="501"/>
      <c r="G50" s="502"/>
      <c r="H50" s="501"/>
      <c r="I50" s="502"/>
      <c r="J50" s="501"/>
      <c r="K50" s="502"/>
      <c r="L50" s="501"/>
      <c r="M50" s="502"/>
      <c r="N50" s="501"/>
      <c r="O50" s="502"/>
      <c r="P50" s="501"/>
      <c r="Q50" s="502"/>
      <c r="R50" s="501"/>
      <c r="S50" s="502"/>
      <c r="T50" s="501"/>
      <c r="U50" s="502"/>
      <c r="V50" s="501"/>
      <c r="W50" s="502"/>
      <c r="X50" s="501"/>
      <c r="Y50" s="502"/>
      <c r="Z50" s="501"/>
      <c r="AA50" s="502"/>
      <c r="AB50" s="501"/>
      <c r="AC50" s="502"/>
      <c r="AD50" s="501"/>
      <c r="AE50" s="502"/>
      <c r="AF50" s="501"/>
      <c r="AG50" s="502"/>
      <c r="AH50" s="501"/>
      <c r="AI50" s="502"/>
      <c r="AJ50" s="668" t="str">
        <f t="shared" si="0"/>
        <v/>
      </c>
      <c r="AK50" s="644">
        <f t="shared" si="1"/>
        <v>0</v>
      </c>
    </row>
    <row r="51" spans="1:37" s="34" customFormat="1" x14ac:dyDescent="0.2">
      <c r="A51" s="271"/>
      <c r="B51" s="272"/>
      <c r="C51" s="500"/>
      <c r="D51" s="501"/>
      <c r="E51" s="502"/>
      <c r="F51" s="501"/>
      <c r="G51" s="502"/>
      <c r="H51" s="501"/>
      <c r="I51" s="502"/>
      <c r="J51" s="501"/>
      <c r="K51" s="502"/>
      <c r="L51" s="501"/>
      <c r="M51" s="502"/>
      <c r="N51" s="501"/>
      <c r="O51" s="502"/>
      <c r="P51" s="501"/>
      <c r="Q51" s="502"/>
      <c r="R51" s="501"/>
      <c r="S51" s="502"/>
      <c r="T51" s="501"/>
      <c r="U51" s="502"/>
      <c r="V51" s="501"/>
      <c r="W51" s="502"/>
      <c r="X51" s="501"/>
      <c r="Y51" s="502"/>
      <c r="Z51" s="501"/>
      <c r="AA51" s="502"/>
      <c r="AB51" s="501"/>
      <c r="AC51" s="502"/>
      <c r="AD51" s="501"/>
      <c r="AE51" s="502"/>
      <c r="AF51" s="501"/>
      <c r="AG51" s="502"/>
      <c r="AH51" s="501"/>
      <c r="AI51" s="502"/>
      <c r="AJ51" s="668" t="str">
        <f t="shared" si="0"/>
        <v/>
      </c>
      <c r="AK51" s="644">
        <f t="shared" si="1"/>
        <v>0</v>
      </c>
    </row>
    <row r="52" spans="1:37" s="34" customFormat="1" x14ac:dyDescent="0.2">
      <c r="A52" s="271"/>
      <c r="B52" s="272"/>
      <c r="C52" s="500"/>
      <c r="D52" s="501"/>
      <c r="E52" s="502"/>
      <c r="F52" s="501"/>
      <c r="G52" s="502"/>
      <c r="H52" s="501"/>
      <c r="I52" s="502"/>
      <c r="J52" s="501"/>
      <c r="K52" s="502"/>
      <c r="L52" s="501"/>
      <c r="M52" s="502"/>
      <c r="N52" s="501"/>
      <c r="O52" s="502"/>
      <c r="P52" s="501"/>
      <c r="Q52" s="502"/>
      <c r="R52" s="501"/>
      <c r="S52" s="502"/>
      <c r="T52" s="501"/>
      <c r="U52" s="502"/>
      <c r="V52" s="501"/>
      <c r="W52" s="502"/>
      <c r="X52" s="501"/>
      <c r="Y52" s="502"/>
      <c r="Z52" s="501"/>
      <c r="AA52" s="502"/>
      <c r="AB52" s="501"/>
      <c r="AC52" s="502"/>
      <c r="AD52" s="501"/>
      <c r="AE52" s="502"/>
      <c r="AF52" s="501"/>
      <c r="AG52" s="502"/>
      <c r="AH52" s="501"/>
      <c r="AI52" s="502"/>
      <c r="AJ52" s="668" t="str">
        <f t="shared" si="0"/>
        <v/>
      </c>
      <c r="AK52" s="644">
        <f t="shared" si="1"/>
        <v>0</v>
      </c>
    </row>
    <row r="53" spans="1:37" s="34" customFormat="1" x14ac:dyDescent="0.2">
      <c r="A53" s="271"/>
      <c r="B53" s="272"/>
      <c r="C53" s="500"/>
      <c r="D53" s="501"/>
      <c r="E53" s="502"/>
      <c r="F53" s="501"/>
      <c r="G53" s="502"/>
      <c r="H53" s="501"/>
      <c r="I53" s="502"/>
      <c r="J53" s="501"/>
      <c r="K53" s="502"/>
      <c r="L53" s="501"/>
      <c r="M53" s="502"/>
      <c r="N53" s="501"/>
      <c r="O53" s="502"/>
      <c r="P53" s="501"/>
      <c r="Q53" s="502"/>
      <c r="R53" s="501"/>
      <c r="S53" s="502"/>
      <c r="T53" s="501"/>
      <c r="U53" s="502"/>
      <c r="V53" s="501"/>
      <c r="W53" s="502"/>
      <c r="X53" s="501"/>
      <c r="Y53" s="502"/>
      <c r="Z53" s="501"/>
      <c r="AA53" s="502"/>
      <c r="AB53" s="501"/>
      <c r="AC53" s="502"/>
      <c r="AD53" s="501"/>
      <c r="AE53" s="502"/>
      <c r="AF53" s="501"/>
      <c r="AG53" s="502"/>
      <c r="AH53" s="501"/>
      <c r="AI53" s="502"/>
      <c r="AJ53" s="668" t="str">
        <f t="shared" si="0"/>
        <v/>
      </c>
      <c r="AK53" s="644">
        <f t="shared" si="1"/>
        <v>0</v>
      </c>
    </row>
    <row r="54" spans="1:37" s="34" customFormat="1" x14ac:dyDescent="0.2">
      <c r="A54" s="271"/>
      <c r="B54" s="272"/>
      <c r="C54" s="500"/>
      <c r="D54" s="501"/>
      <c r="E54" s="502"/>
      <c r="F54" s="501"/>
      <c r="G54" s="502"/>
      <c r="H54" s="501"/>
      <c r="I54" s="502"/>
      <c r="J54" s="501"/>
      <c r="K54" s="502"/>
      <c r="L54" s="501"/>
      <c r="M54" s="502"/>
      <c r="N54" s="501"/>
      <c r="O54" s="502"/>
      <c r="P54" s="501"/>
      <c r="Q54" s="502"/>
      <c r="R54" s="501"/>
      <c r="S54" s="502"/>
      <c r="T54" s="501"/>
      <c r="U54" s="502"/>
      <c r="V54" s="501"/>
      <c r="W54" s="502"/>
      <c r="X54" s="501"/>
      <c r="Y54" s="502"/>
      <c r="Z54" s="501"/>
      <c r="AA54" s="502"/>
      <c r="AB54" s="501"/>
      <c r="AC54" s="502"/>
      <c r="AD54" s="501"/>
      <c r="AE54" s="502"/>
      <c r="AF54" s="501"/>
      <c r="AG54" s="502"/>
      <c r="AH54" s="501"/>
      <c r="AI54" s="502"/>
      <c r="AJ54" s="668" t="str">
        <f t="shared" si="0"/>
        <v/>
      </c>
      <c r="AK54" s="644">
        <f t="shared" si="1"/>
        <v>0</v>
      </c>
    </row>
    <row r="55" spans="1:37" s="34" customFormat="1" x14ac:dyDescent="0.2">
      <c r="A55" s="271"/>
      <c r="B55" s="272"/>
      <c r="C55" s="500"/>
      <c r="D55" s="501"/>
      <c r="E55" s="502"/>
      <c r="F55" s="501"/>
      <c r="G55" s="502"/>
      <c r="H55" s="501"/>
      <c r="I55" s="502"/>
      <c r="J55" s="501"/>
      <c r="K55" s="502"/>
      <c r="L55" s="501"/>
      <c r="M55" s="502"/>
      <c r="N55" s="501"/>
      <c r="O55" s="502"/>
      <c r="P55" s="501"/>
      <c r="Q55" s="502"/>
      <c r="R55" s="501"/>
      <c r="S55" s="502"/>
      <c r="T55" s="501"/>
      <c r="U55" s="502"/>
      <c r="V55" s="501"/>
      <c r="W55" s="502"/>
      <c r="X55" s="501"/>
      <c r="Y55" s="502"/>
      <c r="Z55" s="501"/>
      <c r="AA55" s="502"/>
      <c r="AB55" s="501"/>
      <c r="AC55" s="502"/>
      <c r="AD55" s="501"/>
      <c r="AE55" s="502"/>
      <c r="AF55" s="501"/>
      <c r="AG55" s="502"/>
      <c r="AH55" s="501"/>
      <c r="AI55" s="502"/>
      <c r="AJ55" s="668" t="str">
        <f t="shared" si="0"/>
        <v/>
      </c>
      <c r="AK55" s="644">
        <f t="shared" si="1"/>
        <v>0</v>
      </c>
    </row>
    <row r="56" spans="1:37" s="34" customFormat="1" x14ac:dyDescent="0.2">
      <c r="A56" s="271"/>
      <c r="B56" s="272"/>
      <c r="C56" s="500"/>
      <c r="D56" s="501"/>
      <c r="E56" s="502"/>
      <c r="F56" s="501"/>
      <c r="G56" s="502"/>
      <c r="H56" s="501"/>
      <c r="I56" s="502"/>
      <c r="J56" s="501"/>
      <c r="K56" s="502"/>
      <c r="L56" s="501"/>
      <c r="M56" s="502"/>
      <c r="N56" s="501"/>
      <c r="O56" s="502"/>
      <c r="P56" s="501"/>
      <c r="Q56" s="502"/>
      <c r="R56" s="501"/>
      <c r="S56" s="502"/>
      <c r="T56" s="501"/>
      <c r="U56" s="502"/>
      <c r="V56" s="501"/>
      <c r="W56" s="502"/>
      <c r="X56" s="501"/>
      <c r="Y56" s="502"/>
      <c r="Z56" s="501"/>
      <c r="AA56" s="502"/>
      <c r="AB56" s="501"/>
      <c r="AC56" s="502"/>
      <c r="AD56" s="501"/>
      <c r="AE56" s="502"/>
      <c r="AF56" s="501"/>
      <c r="AG56" s="502"/>
      <c r="AH56" s="501"/>
      <c r="AI56" s="502"/>
      <c r="AJ56" s="668" t="str">
        <f t="shared" si="0"/>
        <v/>
      </c>
      <c r="AK56" s="644">
        <f t="shared" si="1"/>
        <v>0</v>
      </c>
    </row>
    <row r="57" spans="1:37" s="34" customFormat="1" x14ac:dyDescent="0.2">
      <c r="A57" s="271"/>
      <c r="B57" s="272"/>
      <c r="C57" s="500"/>
      <c r="D57" s="501"/>
      <c r="E57" s="502"/>
      <c r="F57" s="501"/>
      <c r="G57" s="502"/>
      <c r="H57" s="501"/>
      <c r="I57" s="502"/>
      <c r="J57" s="501"/>
      <c r="K57" s="502"/>
      <c r="L57" s="501"/>
      <c r="M57" s="502"/>
      <c r="N57" s="501"/>
      <c r="O57" s="502"/>
      <c r="P57" s="501"/>
      <c r="Q57" s="502"/>
      <c r="R57" s="501"/>
      <c r="S57" s="502"/>
      <c r="T57" s="501"/>
      <c r="U57" s="502"/>
      <c r="V57" s="501"/>
      <c r="W57" s="502"/>
      <c r="X57" s="501"/>
      <c r="Y57" s="502"/>
      <c r="Z57" s="501"/>
      <c r="AA57" s="502"/>
      <c r="AB57" s="501"/>
      <c r="AC57" s="502"/>
      <c r="AD57" s="501"/>
      <c r="AE57" s="502"/>
      <c r="AF57" s="501"/>
      <c r="AG57" s="502"/>
      <c r="AH57" s="501"/>
      <c r="AI57" s="502"/>
      <c r="AJ57" s="668" t="str">
        <f t="shared" si="0"/>
        <v/>
      </c>
      <c r="AK57" s="644">
        <f t="shared" si="1"/>
        <v>0</v>
      </c>
    </row>
    <row r="58" spans="1:37" s="34" customFormat="1" x14ac:dyDescent="0.2">
      <c r="A58" s="271"/>
      <c r="B58" s="272"/>
      <c r="C58" s="500"/>
      <c r="D58" s="501"/>
      <c r="E58" s="502"/>
      <c r="F58" s="501"/>
      <c r="G58" s="502"/>
      <c r="H58" s="501"/>
      <c r="I58" s="502"/>
      <c r="J58" s="501"/>
      <c r="K58" s="502"/>
      <c r="L58" s="501"/>
      <c r="M58" s="502"/>
      <c r="N58" s="501"/>
      <c r="O58" s="502"/>
      <c r="P58" s="501"/>
      <c r="Q58" s="502"/>
      <c r="R58" s="501"/>
      <c r="S58" s="502"/>
      <c r="T58" s="501"/>
      <c r="U58" s="502"/>
      <c r="V58" s="501"/>
      <c r="W58" s="502"/>
      <c r="X58" s="501"/>
      <c r="Y58" s="502"/>
      <c r="Z58" s="501"/>
      <c r="AA58" s="502"/>
      <c r="AB58" s="501"/>
      <c r="AC58" s="502"/>
      <c r="AD58" s="501"/>
      <c r="AE58" s="502"/>
      <c r="AF58" s="501"/>
      <c r="AG58" s="502"/>
      <c r="AH58" s="501"/>
      <c r="AI58" s="502"/>
      <c r="AJ58" s="668" t="str">
        <f t="shared" si="0"/>
        <v/>
      </c>
      <c r="AK58" s="644">
        <f t="shared" si="1"/>
        <v>0</v>
      </c>
    </row>
    <row r="59" spans="1:37" s="34" customFormat="1" x14ac:dyDescent="0.2">
      <c r="A59" s="271"/>
      <c r="B59" s="272"/>
      <c r="C59" s="500"/>
      <c r="D59" s="501"/>
      <c r="E59" s="502"/>
      <c r="F59" s="501"/>
      <c r="G59" s="502"/>
      <c r="H59" s="501"/>
      <c r="I59" s="502"/>
      <c r="J59" s="501"/>
      <c r="K59" s="502"/>
      <c r="L59" s="501"/>
      <c r="M59" s="502"/>
      <c r="N59" s="501"/>
      <c r="O59" s="502"/>
      <c r="P59" s="501"/>
      <c r="Q59" s="502"/>
      <c r="R59" s="501"/>
      <c r="S59" s="502"/>
      <c r="T59" s="501"/>
      <c r="U59" s="502"/>
      <c r="V59" s="501"/>
      <c r="W59" s="502"/>
      <c r="X59" s="501"/>
      <c r="Y59" s="502"/>
      <c r="Z59" s="501"/>
      <c r="AA59" s="502"/>
      <c r="AB59" s="501"/>
      <c r="AC59" s="502"/>
      <c r="AD59" s="501"/>
      <c r="AE59" s="502"/>
      <c r="AF59" s="501"/>
      <c r="AG59" s="502"/>
      <c r="AH59" s="501"/>
      <c r="AI59" s="502"/>
      <c r="AJ59" s="668" t="str">
        <f t="shared" si="0"/>
        <v/>
      </c>
      <c r="AK59" s="644">
        <f t="shared" si="1"/>
        <v>0</v>
      </c>
    </row>
    <row r="60" spans="1:37" s="34" customFormat="1" x14ac:dyDescent="0.2">
      <c r="A60" s="271"/>
      <c r="B60" s="272"/>
      <c r="C60" s="500"/>
      <c r="D60" s="501"/>
      <c r="E60" s="502"/>
      <c r="F60" s="501"/>
      <c r="G60" s="502"/>
      <c r="H60" s="501"/>
      <c r="I60" s="502"/>
      <c r="J60" s="501"/>
      <c r="K60" s="502"/>
      <c r="L60" s="501"/>
      <c r="M60" s="502"/>
      <c r="N60" s="501"/>
      <c r="O60" s="502"/>
      <c r="P60" s="501"/>
      <c r="Q60" s="502"/>
      <c r="R60" s="501"/>
      <c r="S60" s="502"/>
      <c r="T60" s="501"/>
      <c r="U60" s="502"/>
      <c r="V60" s="501"/>
      <c r="W60" s="502"/>
      <c r="X60" s="501"/>
      <c r="Y60" s="502"/>
      <c r="Z60" s="501"/>
      <c r="AA60" s="502"/>
      <c r="AB60" s="501"/>
      <c r="AC60" s="502"/>
      <c r="AD60" s="501"/>
      <c r="AE60" s="502"/>
      <c r="AF60" s="501"/>
      <c r="AG60" s="502"/>
      <c r="AH60" s="501"/>
      <c r="AI60" s="502"/>
      <c r="AJ60" s="668" t="str">
        <f t="shared" si="0"/>
        <v/>
      </c>
      <c r="AK60" s="644">
        <f t="shared" si="1"/>
        <v>0</v>
      </c>
    </row>
    <row r="61" spans="1:37" s="34" customFormat="1" ht="13.5" thickBot="1" x14ac:dyDescent="0.25">
      <c r="A61" s="271"/>
      <c r="B61" s="272"/>
      <c r="C61" s="500"/>
      <c r="D61" s="501"/>
      <c r="E61" s="502"/>
      <c r="F61" s="501"/>
      <c r="G61" s="502"/>
      <c r="H61" s="501"/>
      <c r="I61" s="502"/>
      <c r="J61" s="501"/>
      <c r="K61" s="502"/>
      <c r="L61" s="501"/>
      <c r="M61" s="502"/>
      <c r="N61" s="501"/>
      <c r="O61" s="502"/>
      <c r="P61" s="501"/>
      <c r="Q61" s="502"/>
      <c r="R61" s="501"/>
      <c r="S61" s="502"/>
      <c r="T61" s="501"/>
      <c r="U61" s="502"/>
      <c r="V61" s="501"/>
      <c r="W61" s="502"/>
      <c r="X61" s="501"/>
      <c r="Y61" s="502"/>
      <c r="Z61" s="501"/>
      <c r="AA61" s="502"/>
      <c r="AB61" s="501"/>
      <c r="AC61" s="502"/>
      <c r="AD61" s="501"/>
      <c r="AE61" s="502"/>
      <c r="AF61" s="501"/>
      <c r="AG61" s="502"/>
      <c r="AH61" s="501"/>
      <c r="AI61" s="502"/>
      <c r="AJ61" s="668" t="str">
        <f t="shared" si="0"/>
        <v/>
      </c>
      <c r="AK61" s="644">
        <f t="shared" si="1"/>
        <v>0</v>
      </c>
    </row>
    <row r="62" spans="1:37" s="34" customFormat="1" hidden="1" x14ac:dyDescent="0.2">
      <c r="A62" s="271"/>
      <c r="B62" s="272"/>
      <c r="C62" s="500"/>
      <c r="D62" s="501"/>
      <c r="E62" s="502"/>
      <c r="F62" s="501"/>
      <c r="G62" s="502"/>
      <c r="H62" s="501"/>
      <c r="I62" s="502"/>
      <c r="J62" s="501"/>
      <c r="K62" s="502"/>
      <c r="L62" s="501"/>
      <c r="M62" s="502"/>
      <c r="N62" s="501"/>
      <c r="O62" s="502"/>
      <c r="P62" s="501"/>
      <c r="Q62" s="502"/>
      <c r="R62" s="501"/>
      <c r="S62" s="502"/>
      <c r="T62" s="501"/>
      <c r="U62" s="502"/>
      <c r="V62" s="501"/>
      <c r="W62" s="502"/>
      <c r="X62" s="501"/>
      <c r="Y62" s="502"/>
      <c r="Z62" s="501"/>
      <c r="AA62" s="502"/>
      <c r="AB62" s="501"/>
      <c r="AC62" s="502"/>
      <c r="AD62" s="501"/>
      <c r="AE62" s="502"/>
      <c r="AF62" s="501"/>
      <c r="AG62" s="502"/>
      <c r="AH62" s="501"/>
      <c r="AI62" s="502"/>
      <c r="AJ62" s="668" t="str">
        <f t="shared" si="0"/>
        <v/>
      </c>
      <c r="AK62" s="644">
        <f t="shared" si="1"/>
        <v>0</v>
      </c>
    </row>
    <row r="63" spans="1:37" s="34" customFormat="1" hidden="1" x14ac:dyDescent="0.2">
      <c r="A63" s="271"/>
      <c r="B63" s="272"/>
      <c r="C63" s="500"/>
      <c r="D63" s="501"/>
      <c r="E63" s="502"/>
      <c r="F63" s="501"/>
      <c r="G63" s="502"/>
      <c r="H63" s="501"/>
      <c r="I63" s="502"/>
      <c r="J63" s="501"/>
      <c r="K63" s="502"/>
      <c r="L63" s="501"/>
      <c r="M63" s="502"/>
      <c r="N63" s="501"/>
      <c r="O63" s="502"/>
      <c r="P63" s="501"/>
      <c r="Q63" s="502"/>
      <c r="R63" s="501"/>
      <c r="S63" s="502"/>
      <c r="T63" s="501"/>
      <c r="U63" s="502"/>
      <c r="V63" s="501"/>
      <c r="W63" s="502"/>
      <c r="X63" s="501"/>
      <c r="Y63" s="502"/>
      <c r="Z63" s="501"/>
      <c r="AA63" s="502"/>
      <c r="AB63" s="501"/>
      <c r="AC63" s="502"/>
      <c r="AD63" s="501"/>
      <c r="AE63" s="502"/>
      <c r="AF63" s="501"/>
      <c r="AG63" s="502"/>
      <c r="AH63" s="501"/>
      <c r="AI63" s="502"/>
      <c r="AJ63" s="668" t="str">
        <f t="shared" si="0"/>
        <v/>
      </c>
      <c r="AK63" s="644">
        <f t="shared" si="1"/>
        <v>0</v>
      </c>
    </row>
    <row r="64" spans="1:37" s="34" customFormat="1" hidden="1" x14ac:dyDescent="0.2">
      <c r="A64" s="271"/>
      <c r="B64" s="272"/>
      <c r="C64" s="500"/>
      <c r="D64" s="501"/>
      <c r="E64" s="502"/>
      <c r="F64" s="501"/>
      <c r="G64" s="502"/>
      <c r="H64" s="501"/>
      <c r="I64" s="502"/>
      <c r="J64" s="501"/>
      <c r="K64" s="502"/>
      <c r="L64" s="501"/>
      <c r="M64" s="502"/>
      <c r="N64" s="501"/>
      <c r="O64" s="502"/>
      <c r="P64" s="501"/>
      <c r="Q64" s="502"/>
      <c r="R64" s="501"/>
      <c r="S64" s="502"/>
      <c r="T64" s="501"/>
      <c r="U64" s="502"/>
      <c r="V64" s="501"/>
      <c r="W64" s="502"/>
      <c r="X64" s="501"/>
      <c r="Y64" s="502"/>
      <c r="Z64" s="501"/>
      <c r="AA64" s="502"/>
      <c r="AB64" s="501"/>
      <c r="AC64" s="502"/>
      <c r="AD64" s="501"/>
      <c r="AE64" s="502"/>
      <c r="AF64" s="501"/>
      <c r="AG64" s="502"/>
      <c r="AH64" s="501"/>
      <c r="AI64" s="502"/>
      <c r="AJ64" s="668" t="str">
        <f t="shared" si="0"/>
        <v/>
      </c>
      <c r="AK64" s="644">
        <f t="shared" si="1"/>
        <v>0</v>
      </c>
    </row>
    <row r="65" spans="1:37" s="34" customFormat="1" hidden="1" x14ac:dyDescent="0.2">
      <c r="A65" s="271"/>
      <c r="B65" s="272"/>
      <c r="C65" s="500"/>
      <c r="D65" s="501"/>
      <c r="E65" s="502"/>
      <c r="F65" s="501"/>
      <c r="G65" s="502"/>
      <c r="H65" s="501"/>
      <c r="I65" s="502"/>
      <c r="J65" s="501"/>
      <c r="K65" s="502"/>
      <c r="L65" s="501"/>
      <c r="M65" s="502"/>
      <c r="N65" s="501"/>
      <c r="O65" s="502"/>
      <c r="P65" s="501"/>
      <c r="Q65" s="502"/>
      <c r="R65" s="501"/>
      <c r="S65" s="502"/>
      <c r="T65" s="501"/>
      <c r="U65" s="502"/>
      <c r="V65" s="501"/>
      <c r="W65" s="502"/>
      <c r="X65" s="501"/>
      <c r="Y65" s="502"/>
      <c r="Z65" s="501"/>
      <c r="AA65" s="502"/>
      <c r="AB65" s="501"/>
      <c r="AC65" s="502"/>
      <c r="AD65" s="501"/>
      <c r="AE65" s="502"/>
      <c r="AF65" s="501"/>
      <c r="AG65" s="502"/>
      <c r="AH65" s="501"/>
      <c r="AI65" s="502"/>
      <c r="AJ65" s="668" t="str">
        <f t="shared" si="0"/>
        <v/>
      </c>
      <c r="AK65" s="644">
        <f t="shared" si="1"/>
        <v>0</v>
      </c>
    </row>
    <row r="66" spans="1:37" s="34" customFormat="1" hidden="1" x14ac:dyDescent="0.2">
      <c r="A66" s="271"/>
      <c r="B66" s="272"/>
      <c r="C66" s="500"/>
      <c r="D66" s="501"/>
      <c r="E66" s="502"/>
      <c r="F66" s="501"/>
      <c r="G66" s="502"/>
      <c r="H66" s="501"/>
      <c r="I66" s="502"/>
      <c r="J66" s="501"/>
      <c r="K66" s="502"/>
      <c r="L66" s="501"/>
      <c r="M66" s="502"/>
      <c r="N66" s="501"/>
      <c r="O66" s="502"/>
      <c r="P66" s="501"/>
      <c r="Q66" s="502"/>
      <c r="R66" s="501"/>
      <c r="S66" s="502"/>
      <c r="T66" s="501"/>
      <c r="U66" s="502"/>
      <c r="V66" s="501"/>
      <c r="W66" s="502"/>
      <c r="X66" s="501"/>
      <c r="Y66" s="502"/>
      <c r="Z66" s="501"/>
      <c r="AA66" s="502"/>
      <c r="AB66" s="501"/>
      <c r="AC66" s="502"/>
      <c r="AD66" s="501"/>
      <c r="AE66" s="502"/>
      <c r="AF66" s="501"/>
      <c r="AG66" s="502"/>
      <c r="AH66" s="501"/>
      <c r="AI66" s="502"/>
      <c r="AJ66" s="668" t="str">
        <f t="shared" si="0"/>
        <v/>
      </c>
      <c r="AK66" s="644">
        <f t="shared" si="1"/>
        <v>0</v>
      </c>
    </row>
    <row r="67" spans="1:37" s="34" customFormat="1" ht="13.5" hidden="1" thickBot="1" x14ac:dyDescent="0.25">
      <c r="A67" s="271"/>
      <c r="B67" s="272"/>
      <c r="C67" s="500"/>
      <c r="D67" s="501"/>
      <c r="E67" s="502"/>
      <c r="F67" s="501"/>
      <c r="G67" s="502"/>
      <c r="H67" s="501"/>
      <c r="I67" s="502"/>
      <c r="J67" s="501"/>
      <c r="K67" s="502"/>
      <c r="L67" s="501"/>
      <c r="M67" s="502"/>
      <c r="N67" s="501"/>
      <c r="O67" s="502"/>
      <c r="P67" s="501"/>
      <c r="Q67" s="502"/>
      <c r="R67" s="501"/>
      <c r="S67" s="502"/>
      <c r="T67" s="501"/>
      <c r="U67" s="502"/>
      <c r="V67" s="501"/>
      <c r="W67" s="502"/>
      <c r="X67" s="501"/>
      <c r="Y67" s="502"/>
      <c r="Z67" s="501"/>
      <c r="AA67" s="502"/>
      <c r="AB67" s="501"/>
      <c r="AC67" s="502"/>
      <c r="AD67" s="501"/>
      <c r="AE67" s="502"/>
      <c r="AF67" s="501"/>
      <c r="AG67" s="502"/>
      <c r="AH67" s="501"/>
      <c r="AI67" s="502"/>
      <c r="AJ67" s="668" t="str">
        <f t="shared" si="0"/>
        <v/>
      </c>
      <c r="AK67" s="644">
        <f t="shared" si="1"/>
        <v>0</v>
      </c>
    </row>
    <row r="68" spans="1:37" s="34" customFormat="1" hidden="1" x14ac:dyDescent="0.2">
      <c r="A68" s="271"/>
      <c r="B68" s="272"/>
      <c r="C68" s="500"/>
      <c r="D68" s="501"/>
      <c r="E68" s="502"/>
      <c r="F68" s="501"/>
      <c r="G68" s="502"/>
      <c r="H68" s="501"/>
      <c r="I68" s="502"/>
      <c r="J68" s="501"/>
      <c r="K68" s="502"/>
      <c r="L68" s="501"/>
      <c r="M68" s="502"/>
      <c r="N68" s="501"/>
      <c r="O68" s="502"/>
      <c r="P68" s="501"/>
      <c r="Q68" s="502"/>
      <c r="R68" s="501"/>
      <c r="S68" s="502"/>
      <c r="T68" s="501"/>
      <c r="U68" s="502"/>
      <c r="V68" s="501"/>
      <c r="W68" s="502"/>
      <c r="X68" s="501"/>
      <c r="Y68" s="502"/>
      <c r="Z68" s="501"/>
      <c r="AA68" s="502"/>
      <c r="AB68" s="501"/>
      <c r="AC68" s="502"/>
      <c r="AD68" s="501"/>
      <c r="AE68" s="502"/>
      <c r="AF68" s="501"/>
      <c r="AG68" s="502"/>
      <c r="AH68" s="501"/>
      <c r="AI68" s="502"/>
      <c r="AJ68" s="668" t="str">
        <f t="shared" si="0"/>
        <v/>
      </c>
      <c r="AK68" s="644">
        <f t="shared" si="1"/>
        <v>0</v>
      </c>
    </row>
    <row r="69" spans="1:37" s="34" customFormat="1" ht="13.5" hidden="1" thickBot="1" x14ac:dyDescent="0.25">
      <c r="A69" s="271"/>
      <c r="B69" s="272"/>
      <c r="C69" s="500"/>
      <c r="D69" s="501"/>
      <c r="E69" s="502"/>
      <c r="F69" s="501"/>
      <c r="G69" s="502"/>
      <c r="H69" s="501"/>
      <c r="I69" s="502"/>
      <c r="J69" s="501"/>
      <c r="K69" s="502"/>
      <c r="L69" s="501"/>
      <c r="M69" s="502"/>
      <c r="N69" s="501"/>
      <c r="O69" s="502"/>
      <c r="P69" s="501"/>
      <c r="Q69" s="502"/>
      <c r="R69" s="501"/>
      <c r="S69" s="502"/>
      <c r="T69" s="501"/>
      <c r="U69" s="502"/>
      <c r="V69" s="501"/>
      <c r="W69" s="502"/>
      <c r="X69" s="501"/>
      <c r="Y69" s="502"/>
      <c r="Z69" s="501"/>
      <c r="AA69" s="502"/>
      <c r="AB69" s="501"/>
      <c r="AC69" s="502"/>
      <c r="AD69" s="501"/>
      <c r="AE69" s="502"/>
      <c r="AF69" s="501"/>
      <c r="AG69" s="502"/>
      <c r="AH69" s="501"/>
      <c r="AI69" s="502"/>
      <c r="AJ69" s="668" t="str">
        <f t="shared" si="0"/>
        <v/>
      </c>
      <c r="AK69" s="644">
        <f t="shared" si="1"/>
        <v>0</v>
      </c>
    </row>
    <row r="70" spans="1:37" s="34" customFormat="1" hidden="1" x14ac:dyDescent="0.2">
      <c r="A70" s="271"/>
      <c r="B70" s="272"/>
      <c r="C70" s="500"/>
      <c r="D70" s="501"/>
      <c r="E70" s="502"/>
      <c r="F70" s="501"/>
      <c r="G70" s="502"/>
      <c r="H70" s="501"/>
      <c r="I70" s="502"/>
      <c r="J70" s="501"/>
      <c r="K70" s="502"/>
      <c r="L70" s="501"/>
      <c r="M70" s="502"/>
      <c r="N70" s="501"/>
      <c r="O70" s="502"/>
      <c r="P70" s="501"/>
      <c r="Q70" s="502"/>
      <c r="R70" s="501"/>
      <c r="S70" s="502"/>
      <c r="T70" s="501"/>
      <c r="U70" s="502"/>
      <c r="V70" s="501"/>
      <c r="W70" s="502"/>
      <c r="X70" s="501"/>
      <c r="Y70" s="502"/>
      <c r="Z70" s="501"/>
      <c r="AA70" s="502"/>
      <c r="AB70" s="501"/>
      <c r="AC70" s="502"/>
      <c r="AD70" s="501"/>
      <c r="AE70" s="502"/>
      <c r="AF70" s="501"/>
      <c r="AG70" s="502"/>
      <c r="AH70" s="501"/>
      <c r="AI70" s="502"/>
      <c r="AJ70" s="668" t="str">
        <f t="shared" si="0"/>
        <v/>
      </c>
      <c r="AK70" s="644">
        <f t="shared" si="1"/>
        <v>0</v>
      </c>
    </row>
    <row r="71" spans="1:37" s="34" customFormat="1" hidden="1" x14ac:dyDescent="0.2">
      <c r="A71" s="271"/>
      <c r="B71" s="272"/>
      <c r="C71" s="500"/>
      <c r="D71" s="501"/>
      <c r="E71" s="502"/>
      <c r="F71" s="501"/>
      <c r="G71" s="502"/>
      <c r="H71" s="501"/>
      <c r="I71" s="502"/>
      <c r="J71" s="501"/>
      <c r="K71" s="502"/>
      <c r="L71" s="501"/>
      <c r="M71" s="502"/>
      <c r="N71" s="501"/>
      <c r="O71" s="502"/>
      <c r="P71" s="501"/>
      <c r="Q71" s="502"/>
      <c r="R71" s="501"/>
      <c r="S71" s="502"/>
      <c r="T71" s="501"/>
      <c r="U71" s="502"/>
      <c r="V71" s="501"/>
      <c r="W71" s="502"/>
      <c r="X71" s="501"/>
      <c r="Y71" s="502"/>
      <c r="Z71" s="501"/>
      <c r="AA71" s="502"/>
      <c r="AB71" s="501"/>
      <c r="AC71" s="502"/>
      <c r="AD71" s="501"/>
      <c r="AE71" s="502"/>
      <c r="AF71" s="501"/>
      <c r="AG71" s="502"/>
      <c r="AH71" s="501"/>
      <c r="AI71" s="502"/>
      <c r="AJ71" s="668" t="str">
        <f t="shared" si="0"/>
        <v/>
      </c>
      <c r="AK71" s="644">
        <f t="shared" si="1"/>
        <v>0</v>
      </c>
    </row>
    <row r="72" spans="1:37" s="34" customFormat="1" hidden="1" x14ac:dyDescent="0.2">
      <c r="A72" s="271"/>
      <c r="B72" s="272"/>
      <c r="C72" s="500"/>
      <c r="D72" s="501"/>
      <c r="E72" s="502"/>
      <c r="F72" s="501"/>
      <c r="G72" s="502"/>
      <c r="H72" s="501"/>
      <c r="I72" s="502"/>
      <c r="J72" s="501"/>
      <c r="K72" s="502"/>
      <c r="L72" s="501"/>
      <c r="M72" s="502"/>
      <c r="N72" s="501"/>
      <c r="O72" s="502"/>
      <c r="P72" s="501"/>
      <c r="Q72" s="502"/>
      <c r="R72" s="501"/>
      <c r="S72" s="502"/>
      <c r="T72" s="501"/>
      <c r="U72" s="502"/>
      <c r="V72" s="501"/>
      <c r="W72" s="502"/>
      <c r="X72" s="501"/>
      <c r="Y72" s="502"/>
      <c r="Z72" s="501"/>
      <c r="AA72" s="502"/>
      <c r="AB72" s="501"/>
      <c r="AC72" s="502"/>
      <c r="AD72" s="501"/>
      <c r="AE72" s="502"/>
      <c r="AF72" s="501"/>
      <c r="AG72" s="502"/>
      <c r="AH72" s="501"/>
      <c r="AI72" s="502"/>
      <c r="AJ72" s="668" t="str">
        <f t="shared" si="0"/>
        <v/>
      </c>
      <c r="AK72" s="644">
        <f t="shared" si="1"/>
        <v>0</v>
      </c>
    </row>
    <row r="73" spans="1:37" s="34" customFormat="1" hidden="1" x14ac:dyDescent="0.2">
      <c r="A73" s="271"/>
      <c r="B73" s="272"/>
      <c r="C73" s="500"/>
      <c r="D73" s="501"/>
      <c r="E73" s="502"/>
      <c r="F73" s="501"/>
      <c r="G73" s="502"/>
      <c r="H73" s="501"/>
      <c r="I73" s="502"/>
      <c r="J73" s="501"/>
      <c r="K73" s="502"/>
      <c r="L73" s="501"/>
      <c r="M73" s="502"/>
      <c r="N73" s="501"/>
      <c r="O73" s="502"/>
      <c r="P73" s="501"/>
      <c r="Q73" s="502"/>
      <c r="R73" s="501"/>
      <c r="S73" s="502"/>
      <c r="T73" s="501"/>
      <c r="U73" s="502"/>
      <c r="V73" s="501"/>
      <c r="W73" s="502"/>
      <c r="X73" s="501"/>
      <c r="Y73" s="502"/>
      <c r="Z73" s="501"/>
      <c r="AA73" s="502"/>
      <c r="AB73" s="501"/>
      <c r="AC73" s="502"/>
      <c r="AD73" s="501"/>
      <c r="AE73" s="502"/>
      <c r="AF73" s="501"/>
      <c r="AG73" s="502"/>
      <c r="AH73" s="501"/>
      <c r="AI73" s="502"/>
      <c r="AJ73" s="668" t="str">
        <f t="shared" si="0"/>
        <v/>
      </c>
      <c r="AK73" s="644">
        <f t="shared" si="1"/>
        <v>0</v>
      </c>
    </row>
    <row r="74" spans="1:37" s="34" customFormat="1" hidden="1" x14ac:dyDescent="0.2">
      <c r="A74" s="271"/>
      <c r="B74" s="272"/>
      <c r="C74" s="500"/>
      <c r="D74" s="501"/>
      <c r="E74" s="502"/>
      <c r="F74" s="501"/>
      <c r="G74" s="502"/>
      <c r="H74" s="501"/>
      <c r="I74" s="502"/>
      <c r="J74" s="501"/>
      <c r="K74" s="502"/>
      <c r="L74" s="501"/>
      <c r="M74" s="502"/>
      <c r="N74" s="501"/>
      <c r="O74" s="502"/>
      <c r="P74" s="501"/>
      <c r="Q74" s="502"/>
      <c r="R74" s="501"/>
      <c r="S74" s="502"/>
      <c r="T74" s="501"/>
      <c r="U74" s="502"/>
      <c r="V74" s="501"/>
      <c r="W74" s="502"/>
      <c r="X74" s="501"/>
      <c r="Y74" s="502"/>
      <c r="Z74" s="501"/>
      <c r="AA74" s="502"/>
      <c r="AB74" s="501"/>
      <c r="AC74" s="502"/>
      <c r="AD74" s="501"/>
      <c r="AE74" s="502"/>
      <c r="AF74" s="501"/>
      <c r="AG74" s="502"/>
      <c r="AH74" s="501"/>
      <c r="AI74" s="502"/>
      <c r="AJ74" s="668" t="str">
        <f t="shared" si="0"/>
        <v/>
      </c>
      <c r="AK74" s="644">
        <f t="shared" si="1"/>
        <v>0</v>
      </c>
    </row>
    <row r="75" spans="1:37" s="34" customFormat="1" hidden="1" x14ac:dyDescent="0.2">
      <c r="A75" s="271"/>
      <c r="B75" s="272"/>
      <c r="C75" s="500"/>
      <c r="D75" s="501"/>
      <c r="E75" s="502"/>
      <c r="F75" s="501"/>
      <c r="G75" s="502"/>
      <c r="H75" s="501"/>
      <c r="I75" s="502"/>
      <c r="J75" s="501"/>
      <c r="K75" s="502"/>
      <c r="L75" s="501"/>
      <c r="M75" s="502"/>
      <c r="N75" s="501"/>
      <c r="O75" s="502"/>
      <c r="P75" s="501"/>
      <c r="Q75" s="502"/>
      <c r="R75" s="501"/>
      <c r="S75" s="502"/>
      <c r="T75" s="501"/>
      <c r="U75" s="502"/>
      <c r="V75" s="501"/>
      <c r="W75" s="502"/>
      <c r="X75" s="501"/>
      <c r="Y75" s="502"/>
      <c r="Z75" s="501"/>
      <c r="AA75" s="502"/>
      <c r="AB75" s="501"/>
      <c r="AC75" s="502"/>
      <c r="AD75" s="501"/>
      <c r="AE75" s="502"/>
      <c r="AF75" s="501"/>
      <c r="AG75" s="502"/>
      <c r="AH75" s="501"/>
      <c r="AI75" s="502"/>
      <c r="AJ75" s="668" t="str">
        <f t="shared" si="0"/>
        <v/>
      </c>
      <c r="AK75" s="644">
        <f t="shared" si="1"/>
        <v>0</v>
      </c>
    </row>
    <row r="76" spans="1:37" s="34" customFormat="1" hidden="1" x14ac:dyDescent="0.2">
      <c r="A76" s="271"/>
      <c r="B76" s="272"/>
      <c r="C76" s="500"/>
      <c r="D76" s="501"/>
      <c r="E76" s="502"/>
      <c r="F76" s="501"/>
      <c r="G76" s="502"/>
      <c r="H76" s="501"/>
      <c r="I76" s="502"/>
      <c r="J76" s="501"/>
      <c r="K76" s="502"/>
      <c r="L76" s="501"/>
      <c r="M76" s="502"/>
      <c r="N76" s="501"/>
      <c r="O76" s="502"/>
      <c r="P76" s="501"/>
      <c r="Q76" s="502"/>
      <c r="R76" s="501"/>
      <c r="S76" s="502"/>
      <c r="T76" s="501"/>
      <c r="U76" s="502"/>
      <c r="V76" s="501"/>
      <c r="W76" s="502"/>
      <c r="X76" s="501"/>
      <c r="Y76" s="502"/>
      <c r="Z76" s="501"/>
      <c r="AA76" s="502"/>
      <c r="AB76" s="501"/>
      <c r="AC76" s="502"/>
      <c r="AD76" s="501"/>
      <c r="AE76" s="502"/>
      <c r="AF76" s="501"/>
      <c r="AG76" s="502"/>
      <c r="AH76" s="501"/>
      <c r="AI76" s="502"/>
      <c r="AJ76" s="668" t="str">
        <f t="shared" si="0"/>
        <v/>
      </c>
      <c r="AK76" s="644">
        <f t="shared" si="1"/>
        <v>0</v>
      </c>
    </row>
    <row r="77" spans="1:37" s="34" customFormat="1" hidden="1" x14ac:dyDescent="0.2">
      <c r="A77" s="271"/>
      <c r="B77" s="272"/>
      <c r="C77" s="500"/>
      <c r="D77" s="501"/>
      <c r="E77" s="502"/>
      <c r="F77" s="501"/>
      <c r="G77" s="502"/>
      <c r="H77" s="501"/>
      <c r="I77" s="502"/>
      <c r="J77" s="501"/>
      <c r="K77" s="502"/>
      <c r="L77" s="501"/>
      <c r="M77" s="502"/>
      <c r="N77" s="501"/>
      <c r="O77" s="502"/>
      <c r="P77" s="501"/>
      <c r="Q77" s="502"/>
      <c r="R77" s="501"/>
      <c r="S77" s="502"/>
      <c r="T77" s="501"/>
      <c r="U77" s="502"/>
      <c r="V77" s="501"/>
      <c r="W77" s="502"/>
      <c r="X77" s="501"/>
      <c r="Y77" s="502"/>
      <c r="Z77" s="501"/>
      <c r="AA77" s="502"/>
      <c r="AB77" s="501"/>
      <c r="AC77" s="502"/>
      <c r="AD77" s="501"/>
      <c r="AE77" s="502"/>
      <c r="AF77" s="501"/>
      <c r="AG77" s="502"/>
      <c r="AH77" s="501"/>
      <c r="AI77" s="502"/>
      <c r="AJ77" s="668" t="str">
        <f t="shared" ref="AJ77:AJ140" si="2">IF((D77+F77+H77+J77+L77+N77+P77+R77+T77+V77+X77+Z77+AB77+AD77)&gt;0,D77+F77+H77+J77+L77+N77+P77+R77+T77+V77+X77+Z77+AB77+AD77,"")</f>
        <v/>
      </c>
      <c r="AK77" s="644">
        <f t="shared" ref="AK77:AK140" si="3">E77+G77+I77+K77+M77+O77+Q77+S77+U77+W77+Y77+AA77+AC77+AE77</f>
        <v>0</v>
      </c>
    </row>
    <row r="78" spans="1:37" s="34" customFormat="1" hidden="1" x14ac:dyDescent="0.2">
      <c r="A78" s="271"/>
      <c r="B78" s="272"/>
      <c r="C78" s="500"/>
      <c r="D78" s="501"/>
      <c r="E78" s="502"/>
      <c r="F78" s="501"/>
      <c r="G78" s="502"/>
      <c r="H78" s="501"/>
      <c r="I78" s="502"/>
      <c r="J78" s="501"/>
      <c r="K78" s="502"/>
      <c r="L78" s="501"/>
      <c r="M78" s="502"/>
      <c r="N78" s="501"/>
      <c r="O78" s="502"/>
      <c r="P78" s="501"/>
      <c r="Q78" s="502"/>
      <c r="R78" s="501"/>
      <c r="S78" s="502"/>
      <c r="T78" s="501"/>
      <c r="U78" s="502"/>
      <c r="V78" s="501"/>
      <c r="W78" s="502"/>
      <c r="X78" s="501"/>
      <c r="Y78" s="502"/>
      <c r="Z78" s="501"/>
      <c r="AA78" s="502"/>
      <c r="AB78" s="501"/>
      <c r="AC78" s="502"/>
      <c r="AD78" s="501"/>
      <c r="AE78" s="502"/>
      <c r="AF78" s="501"/>
      <c r="AG78" s="502"/>
      <c r="AH78" s="501"/>
      <c r="AI78" s="502"/>
      <c r="AJ78" s="668" t="str">
        <f t="shared" si="2"/>
        <v/>
      </c>
      <c r="AK78" s="644">
        <f t="shared" si="3"/>
        <v>0</v>
      </c>
    </row>
    <row r="79" spans="1:37" s="34" customFormat="1" hidden="1" x14ac:dyDescent="0.2">
      <c r="A79" s="271"/>
      <c r="B79" s="272"/>
      <c r="C79" s="500"/>
      <c r="D79" s="501"/>
      <c r="E79" s="502"/>
      <c r="F79" s="501"/>
      <c r="G79" s="502"/>
      <c r="H79" s="501"/>
      <c r="I79" s="502"/>
      <c r="J79" s="501"/>
      <c r="K79" s="502"/>
      <c r="L79" s="501"/>
      <c r="M79" s="502"/>
      <c r="N79" s="501"/>
      <c r="O79" s="502"/>
      <c r="P79" s="501"/>
      <c r="Q79" s="502"/>
      <c r="R79" s="501"/>
      <c r="S79" s="502"/>
      <c r="T79" s="501"/>
      <c r="U79" s="502"/>
      <c r="V79" s="501"/>
      <c r="W79" s="502"/>
      <c r="X79" s="501"/>
      <c r="Y79" s="502"/>
      <c r="Z79" s="501"/>
      <c r="AA79" s="502"/>
      <c r="AB79" s="501"/>
      <c r="AC79" s="502"/>
      <c r="AD79" s="501"/>
      <c r="AE79" s="502"/>
      <c r="AF79" s="501"/>
      <c r="AG79" s="502"/>
      <c r="AH79" s="501"/>
      <c r="AI79" s="502"/>
      <c r="AJ79" s="668" t="str">
        <f t="shared" si="2"/>
        <v/>
      </c>
      <c r="AK79" s="644">
        <f t="shared" si="3"/>
        <v>0</v>
      </c>
    </row>
    <row r="80" spans="1:37" s="34" customFormat="1" hidden="1" x14ac:dyDescent="0.2">
      <c r="A80" s="271"/>
      <c r="B80" s="272"/>
      <c r="C80" s="500"/>
      <c r="D80" s="501"/>
      <c r="E80" s="502"/>
      <c r="F80" s="501"/>
      <c r="G80" s="502"/>
      <c r="H80" s="501"/>
      <c r="I80" s="502"/>
      <c r="J80" s="501"/>
      <c r="K80" s="502"/>
      <c r="L80" s="501"/>
      <c r="M80" s="502"/>
      <c r="N80" s="501"/>
      <c r="O80" s="502"/>
      <c r="P80" s="501"/>
      <c r="Q80" s="502"/>
      <c r="R80" s="501"/>
      <c r="S80" s="502"/>
      <c r="T80" s="501"/>
      <c r="U80" s="502"/>
      <c r="V80" s="501"/>
      <c r="W80" s="502"/>
      <c r="X80" s="501"/>
      <c r="Y80" s="502"/>
      <c r="Z80" s="501"/>
      <c r="AA80" s="502"/>
      <c r="AB80" s="501"/>
      <c r="AC80" s="502"/>
      <c r="AD80" s="501"/>
      <c r="AE80" s="502"/>
      <c r="AF80" s="501"/>
      <c r="AG80" s="502"/>
      <c r="AH80" s="501"/>
      <c r="AI80" s="502"/>
      <c r="AJ80" s="668" t="str">
        <f t="shared" si="2"/>
        <v/>
      </c>
      <c r="AK80" s="644">
        <f t="shared" si="3"/>
        <v>0</v>
      </c>
    </row>
    <row r="81" spans="1:37" s="34" customFormat="1" hidden="1" x14ac:dyDescent="0.2">
      <c r="A81" s="271"/>
      <c r="B81" s="272"/>
      <c r="C81" s="500"/>
      <c r="D81" s="501"/>
      <c r="E81" s="502"/>
      <c r="F81" s="501"/>
      <c r="G81" s="502"/>
      <c r="H81" s="501"/>
      <c r="I81" s="502"/>
      <c r="J81" s="501"/>
      <c r="K81" s="502"/>
      <c r="L81" s="501"/>
      <c r="M81" s="502"/>
      <c r="N81" s="501"/>
      <c r="O81" s="502"/>
      <c r="P81" s="501"/>
      <c r="Q81" s="502"/>
      <c r="R81" s="501"/>
      <c r="S81" s="502"/>
      <c r="T81" s="501"/>
      <c r="U81" s="502"/>
      <c r="V81" s="501"/>
      <c r="W81" s="502"/>
      <c r="X81" s="501"/>
      <c r="Y81" s="502"/>
      <c r="Z81" s="501"/>
      <c r="AA81" s="502"/>
      <c r="AB81" s="501"/>
      <c r="AC81" s="502"/>
      <c r="AD81" s="501"/>
      <c r="AE81" s="502"/>
      <c r="AF81" s="501"/>
      <c r="AG81" s="502"/>
      <c r="AH81" s="501"/>
      <c r="AI81" s="502"/>
      <c r="AJ81" s="668" t="str">
        <f t="shared" si="2"/>
        <v/>
      </c>
      <c r="AK81" s="644">
        <f t="shared" si="3"/>
        <v>0</v>
      </c>
    </row>
    <row r="82" spans="1:37" s="34" customFormat="1" hidden="1" x14ac:dyDescent="0.2">
      <c r="A82" s="271"/>
      <c r="B82" s="272"/>
      <c r="C82" s="500"/>
      <c r="D82" s="501"/>
      <c r="E82" s="502"/>
      <c r="F82" s="501"/>
      <c r="G82" s="502"/>
      <c r="H82" s="501"/>
      <c r="I82" s="502"/>
      <c r="J82" s="501"/>
      <c r="K82" s="502"/>
      <c r="L82" s="501"/>
      <c r="M82" s="502"/>
      <c r="N82" s="501"/>
      <c r="O82" s="502"/>
      <c r="P82" s="501"/>
      <c r="Q82" s="502"/>
      <c r="R82" s="501"/>
      <c r="S82" s="502"/>
      <c r="T82" s="501"/>
      <c r="U82" s="502"/>
      <c r="V82" s="501"/>
      <c r="W82" s="502"/>
      <c r="X82" s="501"/>
      <c r="Y82" s="502"/>
      <c r="Z82" s="501"/>
      <c r="AA82" s="502"/>
      <c r="AB82" s="501"/>
      <c r="AC82" s="502"/>
      <c r="AD82" s="501"/>
      <c r="AE82" s="502"/>
      <c r="AF82" s="501"/>
      <c r="AG82" s="502"/>
      <c r="AH82" s="501"/>
      <c r="AI82" s="502"/>
      <c r="AJ82" s="668" t="str">
        <f t="shared" si="2"/>
        <v/>
      </c>
      <c r="AK82" s="644">
        <f t="shared" si="3"/>
        <v>0</v>
      </c>
    </row>
    <row r="83" spans="1:37" s="34" customFormat="1" hidden="1" x14ac:dyDescent="0.2">
      <c r="A83" s="271"/>
      <c r="B83" s="272"/>
      <c r="C83" s="500"/>
      <c r="D83" s="501"/>
      <c r="E83" s="502"/>
      <c r="F83" s="501"/>
      <c r="G83" s="502"/>
      <c r="H83" s="501"/>
      <c r="I83" s="502"/>
      <c r="J83" s="501"/>
      <c r="K83" s="502"/>
      <c r="L83" s="501"/>
      <c r="M83" s="502"/>
      <c r="N83" s="501"/>
      <c r="O83" s="502"/>
      <c r="P83" s="501"/>
      <c r="Q83" s="502"/>
      <c r="R83" s="501"/>
      <c r="S83" s="502"/>
      <c r="T83" s="501"/>
      <c r="U83" s="502"/>
      <c r="V83" s="501"/>
      <c r="W83" s="502"/>
      <c r="X83" s="501"/>
      <c r="Y83" s="502"/>
      <c r="Z83" s="501"/>
      <c r="AA83" s="502"/>
      <c r="AB83" s="501"/>
      <c r="AC83" s="502"/>
      <c r="AD83" s="501"/>
      <c r="AE83" s="502"/>
      <c r="AF83" s="501"/>
      <c r="AG83" s="502"/>
      <c r="AH83" s="501"/>
      <c r="AI83" s="502"/>
      <c r="AJ83" s="668" t="str">
        <f t="shared" si="2"/>
        <v/>
      </c>
      <c r="AK83" s="644">
        <f t="shared" si="3"/>
        <v>0</v>
      </c>
    </row>
    <row r="84" spans="1:37" s="34" customFormat="1" hidden="1" x14ac:dyDescent="0.2">
      <c r="A84" s="271"/>
      <c r="B84" s="272"/>
      <c r="C84" s="500"/>
      <c r="D84" s="501"/>
      <c r="E84" s="502"/>
      <c r="F84" s="501"/>
      <c r="G84" s="502"/>
      <c r="H84" s="501"/>
      <c r="I84" s="502"/>
      <c r="J84" s="501"/>
      <c r="K84" s="502"/>
      <c r="L84" s="501"/>
      <c r="M84" s="502"/>
      <c r="N84" s="501"/>
      <c r="O84" s="502"/>
      <c r="P84" s="501"/>
      <c r="Q84" s="502"/>
      <c r="R84" s="501"/>
      <c r="S84" s="502"/>
      <c r="T84" s="501"/>
      <c r="U84" s="502"/>
      <c r="V84" s="501"/>
      <c r="W84" s="502"/>
      <c r="X84" s="501"/>
      <c r="Y84" s="502"/>
      <c r="Z84" s="501"/>
      <c r="AA84" s="502"/>
      <c r="AB84" s="501"/>
      <c r="AC84" s="502"/>
      <c r="AD84" s="501"/>
      <c r="AE84" s="502"/>
      <c r="AF84" s="501"/>
      <c r="AG84" s="502"/>
      <c r="AH84" s="501"/>
      <c r="AI84" s="502"/>
      <c r="AJ84" s="668" t="str">
        <f t="shared" si="2"/>
        <v/>
      </c>
      <c r="AK84" s="644">
        <f t="shared" si="3"/>
        <v>0</v>
      </c>
    </row>
    <row r="85" spans="1:37" s="34" customFormat="1" hidden="1" x14ac:dyDescent="0.2">
      <c r="A85" s="271"/>
      <c r="B85" s="272"/>
      <c r="C85" s="500"/>
      <c r="D85" s="501"/>
      <c r="E85" s="502"/>
      <c r="F85" s="501"/>
      <c r="G85" s="502"/>
      <c r="H85" s="501"/>
      <c r="I85" s="502"/>
      <c r="J85" s="501"/>
      <c r="K85" s="502"/>
      <c r="L85" s="501"/>
      <c r="M85" s="502"/>
      <c r="N85" s="501"/>
      <c r="O85" s="502"/>
      <c r="P85" s="501"/>
      <c r="Q85" s="502"/>
      <c r="R85" s="501"/>
      <c r="S85" s="502"/>
      <c r="T85" s="501"/>
      <c r="U85" s="502"/>
      <c r="V85" s="501"/>
      <c r="W85" s="502"/>
      <c r="X85" s="501"/>
      <c r="Y85" s="502"/>
      <c r="Z85" s="501"/>
      <c r="AA85" s="502"/>
      <c r="AB85" s="501"/>
      <c r="AC85" s="502"/>
      <c r="AD85" s="501"/>
      <c r="AE85" s="502"/>
      <c r="AF85" s="501"/>
      <c r="AG85" s="502"/>
      <c r="AH85" s="501"/>
      <c r="AI85" s="502"/>
      <c r="AJ85" s="668" t="str">
        <f t="shared" si="2"/>
        <v/>
      </c>
      <c r="AK85" s="644">
        <f t="shared" si="3"/>
        <v>0</v>
      </c>
    </row>
    <row r="86" spans="1:37" s="34" customFormat="1" hidden="1" x14ac:dyDescent="0.2">
      <c r="A86" s="271"/>
      <c r="B86" s="272"/>
      <c r="C86" s="500"/>
      <c r="D86" s="501"/>
      <c r="E86" s="502"/>
      <c r="F86" s="501"/>
      <c r="G86" s="502"/>
      <c r="H86" s="501"/>
      <c r="I86" s="502"/>
      <c r="J86" s="501"/>
      <c r="K86" s="502"/>
      <c r="L86" s="501"/>
      <c r="M86" s="502"/>
      <c r="N86" s="501"/>
      <c r="O86" s="502"/>
      <c r="P86" s="501"/>
      <c r="Q86" s="502"/>
      <c r="R86" s="501"/>
      <c r="S86" s="502"/>
      <c r="T86" s="501"/>
      <c r="U86" s="502"/>
      <c r="V86" s="501"/>
      <c r="W86" s="502"/>
      <c r="X86" s="501"/>
      <c r="Y86" s="502"/>
      <c r="Z86" s="501"/>
      <c r="AA86" s="502"/>
      <c r="AB86" s="501"/>
      <c r="AC86" s="502"/>
      <c r="AD86" s="501"/>
      <c r="AE86" s="502"/>
      <c r="AF86" s="501"/>
      <c r="AG86" s="502"/>
      <c r="AH86" s="501"/>
      <c r="AI86" s="502"/>
      <c r="AJ86" s="668" t="str">
        <f t="shared" si="2"/>
        <v/>
      </c>
      <c r="AK86" s="644">
        <f t="shared" si="3"/>
        <v>0</v>
      </c>
    </row>
    <row r="87" spans="1:37" s="34" customFormat="1" hidden="1" x14ac:dyDescent="0.2">
      <c r="A87" s="271"/>
      <c r="B87" s="272"/>
      <c r="C87" s="500"/>
      <c r="D87" s="501"/>
      <c r="E87" s="502"/>
      <c r="F87" s="501"/>
      <c r="G87" s="502"/>
      <c r="H87" s="501"/>
      <c r="I87" s="502"/>
      <c r="J87" s="501"/>
      <c r="K87" s="502"/>
      <c r="L87" s="501"/>
      <c r="M87" s="502"/>
      <c r="N87" s="501"/>
      <c r="O87" s="502"/>
      <c r="P87" s="501"/>
      <c r="Q87" s="502"/>
      <c r="R87" s="501"/>
      <c r="S87" s="502"/>
      <c r="T87" s="501"/>
      <c r="U87" s="502"/>
      <c r="V87" s="501"/>
      <c r="W87" s="502"/>
      <c r="X87" s="501"/>
      <c r="Y87" s="502"/>
      <c r="Z87" s="501"/>
      <c r="AA87" s="502"/>
      <c r="AB87" s="501"/>
      <c r="AC87" s="502"/>
      <c r="AD87" s="501"/>
      <c r="AE87" s="502"/>
      <c r="AF87" s="501"/>
      <c r="AG87" s="502"/>
      <c r="AH87" s="501"/>
      <c r="AI87" s="502"/>
      <c r="AJ87" s="668" t="str">
        <f t="shared" si="2"/>
        <v/>
      </c>
      <c r="AK87" s="644">
        <f t="shared" si="3"/>
        <v>0</v>
      </c>
    </row>
    <row r="88" spans="1:37" s="34" customFormat="1" hidden="1" x14ac:dyDescent="0.2">
      <c r="A88" s="271"/>
      <c r="B88" s="272"/>
      <c r="C88" s="500"/>
      <c r="D88" s="501"/>
      <c r="E88" s="502"/>
      <c r="F88" s="501"/>
      <c r="G88" s="502"/>
      <c r="H88" s="501"/>
      <c r="I88" s="502"/>
      <c r="J88" s="501"/>
      <c r="K88" s="502"/>
      <c r="L88" s="501"/>
      <c r="M88" s="502"/>
      <c r="N88" s="501"/>
      <c r="O88" s="502"/>
      <c r="P88" s="501"/>
      <c r="Q88" s="502"/>
      <c r="R88" s="501"/>
      <c r="S88" s="502"/>
      <c r="T88" s="501"/>
      <c r="U88" s="502"/>
      <c r="V88" s="501"/>
      <c r="W88" s="502"/>
      <c r="X88" s="501"/>
      <c r="Y88" s="502"/>
      <c r="Z88" s="501"/>
      <c r="AA88" s="502"/>
      <c r="AB88" s="501"/>
      <c r="AC88" s="502"/>
      <c r="AD88" s="501"/>
      <c r="AE88" s="502"/>
      <c r="AF88" s="501"/>
      <c r="AG88" s="502"/>
      <c r="AH88" s="501"/>
      <c r="AI88" s="502"/>
      <c r="AJ88" s="668" t="str">
        <f t="shared" si="2"/>
        <v/>
      </c>
      <c r="AK88" s="644">
        <f t="shared" si="3"/>
        <v>0</v>
      </c>
    </row>
    <row r="89" spans="1:37" s="34" customFormat="1" hidden="1" x14ac:dyDescent="0.2">
      <c r="A89" s="271"/>
      <c r="B89" s="272"/>
      <c r="C89" s="500"/>
      <c r="D89" s="501"/>
      <c r="E89" s="502"/>
      <c r="F89" s="501"/>
      <c r="G89" s="502"/>
      <c r="H89" s="501"/>
      <c r="I89" s="502"/>
      <c r="J89" s="501"/>
      <c r="K89" s="502"/>
      <c r="L89" s="501"/>
      <c r="M89" s="502"/>
      <c r="N89" s="501"/>
      <c r="O89" s="502"/>
      <c r="P89" s="501"/>
      <c r="Q89" s="502"/>
      <c r="R89" s="501"/>
      <c r="S89" s="502"/>
      <c r="T89" s="501"/>
      <c r="U89" s="502"/>
      <c r="V89" s="501"/>
      <c r="W89" s="502"/>
      <c r="X89" s="501"/>
      <c r="Y89" s="502"/>
      <c r="Z89" s="501"/>
      <c r="AA89" s="502"/>
      <c r="AB89" s="501"/>
      <c r="AC89" s="502"/>
      <c r="AD89" s="501"/>
      <c r="AE89" s="502"/>
      <c r="AF89" s="501"/>
      <c r="AG89" s="502"/>
      <c r="AH89" s="501"/>
      <c r="AI89" s="502"/>
      <c r="AJ89" s="668" t="str">
        <f t="shared" si="2"/>
        <v/>
      </c>
      <c r="AK89" s="644">
        <f t="shared" si="3"/>
        <v>0</v>
      </c>
    </row>
    <row r="90" spans="1:37" s="34" customFormat="1" hidden="1" x14ac:dyDescent="0.2">
      <c r="A90" s="271"/>
      <c r="B90" s="272"/>
      <c r="C90" s="500"/>
      <c r="D90" s="501"/>
      <c r="E90" s="502"/>
      <c r="F90" s="501"/>
      <c r="G90" s="502"/>
      <c r="H90" s="501"/>
      <c r="I90" s="502"/>
      <c r="J90" s="501"/>
      <c r="K90" s="502"/>
      <c r="L90" s="501"/>
      <c r="M90" s="502"/>
      <c r="N90" s="501"/>
      <c r="O90" s="502"/>
      <c r="P90" s="501"/>
      <c r="Q90" s="502"/>
      <c r="R90" s="501"/>
      <c r="S90" s="502"/>
      <c r="T90" s="501"/>
      <c r="U90" s="502"/>
      <c r="V90" s="501"/>
      <c r="W90" s="502"/>
      <c r="X90" s="501"/>
      <c r="Y90" s="502"/>
      <c r="Z90" s="501"/>
      <c r="AA90" s="502"/>
      <c r="AB90" s="501"/>
      <c r="AC90" s="502"/>
      <c r="AD90" s="501"/>
      <c r="AE90" s="502"/>
      <c r="AF90" s="501"/>
      <c r="AG90" s="502"/>
      <c r="AH90" s="501"/>
      <c r="AI90" s="502"/>
      <c r="AJ90" s="668" t="str">
        <f t="shared" si="2"/>
        <v/>
      </c>
      <c r="AK90" s="644">
        <f t="shared" si="3"/>
        <v>0</v>
      </c>
    </row>
    <row r="91" spans="1:37" s="34" customFormat="1" hidden="1" x14ac:dyDescent="0.2">
      <c r="A91" s="271"/>
      <c r="B91" s="272"/>
      <c r="C91" s="500"/>
      <c r="D91" s="501"/>
      <c r="E91" s="502"/>
      <c r="F91" s="501"/>
      <c r="G91" s="502"/>
      <c r="H91" s="501"/>
      <c r="I91" s="502"/>
      <c r="J91" s="501"/>
      <c r="K91" s="502"/>
      <c r="L91" s="501"/>
      <c r="M91" s="502"/>
      <c r="N91" s="501"/>
      <c r="O91" s="502"/>
      <c r="P91" s="501"/>
      <c r="Q91" s="502"/>
      <c r="R91" s="501"/>
      <c r="S91" s="502"/>
      <c r="T91" s="501"/>
      <c r="U91" s="502"/>
      <c r="V91" s="501"/>
      <c r="W91" s="502"/>
      <c r="X91" s="501"/>
      <c r="Y91" s="502"/>
      <c r="Z91" s="501"/>
      <c r="AA91" s="502"/>
      <c r="AB91" s="501"/>
      <c r="AC91" s="502"/>
      <c r="AD91" s="501"/>
      <c r="AE91" s="502"/>
      <c r="AF91" s="501"/>
      <c r="AG91" s="502"/>
      <c r="AH91" s="501"/>
      <c r="AI91" s="502"/>
      <c r="AJ91" s="668" t="str">
        <f t="shared" si="2"/>
        <v/>
      </c>
      <c r="AK91" s="644">
        <f t="shared" si="3"/>
        <v>0</v>
      </c>
    </row>
    <row r="92" spans="1:37" s="34" customFormat="1" hidden="1" x14ac:dyDescent="0.2">
      <c r="A92" s="271"/>
      <c r="B92" s="272"/>
      <c r="C92" s="500"/>
      <c r="D92" s="501"/>
      <c r="E92" s="502"/>
      <c r="F92" s="501"/>
      <c r="G92" s="502"/>
      <c r="H92" s="501"/>
      <c r="I92" s="502"/>
      <c r="J92" s="501"/>
      <c r="K92" s="502"/>
      <c r="L92" s="501"/>
      <c r="M92" s="502"/>
      <c r="N92" s="501"/>
      <c r="O92" s="502"/>
      <c r="P92" s="501"/>
      <c r="Q92" s="502"/>
      <c r="R92" s="501"/>
      <c r="S92" s="502"/>
      <c r="T92" s="501"/>
      <c r="U92" s="502"/>
      <c r="V92" s="501"/>
      <c r="W92" s="502"/>
      <c r="X92" s="501"/>
      <c r="Y92" s="502"/>
      <c r="Z92" s="501"/>
      <c r="AA92" s="502"/>
      <c r="AB92" s="501"/>
      <c r="AC92" s="502"/>
      <c r="AD92" s="501"/>
      <c r="AE92" s="502"/>
      <c r="AF92" s="501"/>
      <c r="AG92" s="502"/>
      <c r="AH92" s="501"/>
      <c r="AI92" s="502"/>
      <c r="AJ92" s="668" t="str">
        <f t="shared" si="2"/>
        <v/>
      </c>
      <c r="AK92" s="644">
        <f t="shared" si="3"/>
        <v>0</v>
      </c>
    </row>
    <row r="93" spans="1:37" s="34" customFormat="1" hidden="1" x14ac:dyDescent="0.2">
      <c r="A93" s="271"/>
      <c r="B93" s="272"/>
      <c r="C93" s="500"/>
      <c r="D93" s="501"/>
      <c r="E93" s="502"/>
      <c r="F93" s="501"/>
      <c r="G93" s="502"/>
      <c r="H93" s="501"/>
      <c r="I93" s="502"/>
      <c r="J93" s="501"/>
      <c r="K93" s="502"/>
      <c r="L93" s="501"/>
      <c r="M93" s="502"/>
      <c r="N93" s="501"/>
      <c r="O93" s="502"/>
      <c r="P93" s="501"/>
      <c r="Q93" s="502"/>
      <c r="R93" s="501"/>
      <c r="S93" s="502"/>
      <c r="T93" s="501"/>
      <c r="U93" s="502"/>
      <c r="V93" s="501"/>
      <c r="W93" s="502"/>
      <c r="X93" s="501"/>
      <c r="Y93" s="502"/>
      <c r="Z93" s="501"/>
      <c r="AA93" s="502"/>
      <c r="AB93" s="501"/>
      <c r="AC93" s="502"/>
      <c r="AD93" s="501"/>
      <c r="AE93" s="502"/>
      <c r="AF93" s="501"/>
      <c r="AG93" s="502"/>
      <c r="AH93" s="501"/>
      <c r="AI93" s="502"/>
      <c r="AJ93" s="668" t="str">
        <f t="shared" si="2"/>
        <v/>
      </c>
      <c r="AK93" s="644">
        <f t="shared" si="3"/>
        <v>0</v>
      </c>
    </row>
    <row r="94" spans="1:37" s="34" customFormat="1" hidden="1" x14ac:dyDescent="0.2">
      <c r="A94" s="271"/>
      <c r="B94" s="272"/>
      <c r="C94" s="500"/>
      <c r="D94" s="501"/>
      <c r="E94" s="502"/>
      <c r="F94" s="501"/>
      <c r="G94" s="502"/>
      <c r="H94" s="501"/>
      <c r="I94" s="502"/>
      <c r="J94" s="501"/>
      <c r="K94" s="502"/>
      <c r="L94" s="501"/>
      <c r="M94" s="502"/>
      <c r="N94" s="501"/>
      <c r="O94" s="502"/>
      <c r="P94" s="501"/>
      <c r="Q94" s="502"/>
      <c r="R94" s="501"/>
      <c r="S94" s="502"/>
      <c r="T94" s="501"/>
      <c r="U94" s="502"/>
      <c r="V94" s="501"/>
      <c r="W94" s="502"/>
      <c r="X94" s="501"/>
      <c r="Y94" s="502"/>
      <c r="Z94" s="501"/>
      <c r="AA94" s="502"/>
      <c r="AB94" s="501"/>
      <c r="AC94" s="502"/>
      <c r="AD94" s="501"/>
      <c r="AE94" s="502"/>
      <c r="AF94" s="501"/>
      <c r="AG94" s="502"/>
      <c r="AH94" s="501"/>
      <c r="AI94" s="502"/>
      <c r="AJ94" s="668" t="str">
        <f t="shared" si="2"/>
        <v/>
      </c>
      <c r="AK94" s="644">
        <f t="shared" si="3"/>
        <v>0</v>
      </c>
    </row>
    <row r="95" spans="1:37" s="34" customFormat="1" hidden="1" x14ac:dyDescent="0.2">
      <c r="A95" s="271"/>
      <c r="B95" s="272"/>
      <c r="C95" s="500"/>
      <c r="D95" s="501"/>
      <c r="E95" s="502"/>
      <c r="F95" s="501"/>
      <c r="G95" s="502"/>
      <c r="H95" s="501"/>
      <c r="I95" s="502"/>
      <c r="J95" s="501"/>
      <c r="K95" s="502"/>
      <c r="L95" s="501"/>
      <c r="M95" s="502"/>
      <c r="N95" s="501"/>
      <c r="O95" s="502"/>
      <c r="P95" s="501"/>
      <c r="Q95" s="502"/>
      <c r="R95" s="501"/>
      <c r="S95" s="502"/>
      <c r="T95" s="501"/>
      <c r="U95" s="502"/>
      <c r="V95" s="501"/>
      <c r="W95" s="502"/>
      <c r="X95" s="501"/>
      <c r="Y95" s="502"/>
      <c r="Z95" s="501"/>
      <c r="AA95" s="502"/>
      <c r="AB95" s="501"/>
      <c r="AC95" s="502"/>
      <c r="AD95" s="501"/>
      <c r="AE95" s="502"/>
      <c r="AF95" s="501"/>
      <c r="AG95" s="502"/>
      <c r="AH95" s="501"/>
      <c r="AI95" s="502"/>
      <c r="AJ95" s="668" t="str">
        <f t="shared" si="2"/>
        <v/>
      </c>
      <c r="AK95" s="644">
        <f t="shared" si="3"/>
        <v>0</v>
      </c>
    </row>
    <row r="96" spans="1:37" s="34" customFormat="1" hidden="1" x14ac:dyDescent="0.2">
      <c r="A96" s="271"/>
      <c r="B96" s="272"/>
      <c r="C96" s="500"/>
      <c r="D96" s="501"/>
      <c r="E96" s="502"/>
      <c r="F96" s="501"/>
      <c r="G96" s="502"/>
      <c r="H96" s="501"/>
      <c r="I96" s="502"/>
      <c r="J96" s="501"/>
      <c r="K96" s="502"/>
      <c r="L96" s="501"/>
      <c r="M96" s="502"/>
      <c r="N96" s="501"/>
      <c r="O96" s="502"/>
      <c r="P96" s="501"/>
      <c r="Q96" s="502"/>
      <c r="R96" s="501"/>
      <c r="S96" s="502"/>
      <c r="T96" s="501"/>
      <c r="U96" s="502"/>
      <c r="V96" s="501"/>
      <c r="W96" s="502"/>
      <c r="X96" s="501"/>
      <c r="Y96" s="502"/>
      <c r="Z96" s="501"/>
      <c r="AA96" s="502"/>
      <c r="AB96" s="501"/>
      <c r="AC96" s="502"/>
      <c r="AD96" s="501"/>
      <c r="AE96" s="502"/>
      <c r="AF96" s="501"/>
      <c r="AG96" s="502"/>
      <c r="AH96" s="501"/>
      <c r="AI96" s="502"/>
      <c r="AJ96" s="668" t="str">
        <f t="shared" si="2"/>
        <v/>
      </c>
      <c r="AK96" s="644">
        <f t="shared" si="3"/>
        <v>0</v>
      </c>
    </row>
    <row r="97" spans="1:37" s="34" customFormat="1" hidden="1" x14ac:dyDescent="0.2">
      <c r="A97" s="271"/>
      <c r="B97" s="272"/>
      <c r="C97" s="500"/>
      <c r="D97" s="501"/>
      <c r="E97" s="502"/>
      <c r="F97" s="501"/>
      <c r="G97" s="502"/>
      <c r="H97" s="501"/>
      <c r="I97" s="502"/>
      <c r="J97" s="501"/>
      <c r="K97" s="502"/>
      <c r="L97" s="501"/>
      <c r="M97" s="502"/>
      <c r="N97" s="501"/>
      <c r="O97" s="502"/>
      <c r="P97" s="501"/>
      <c r="Q97" s="502"/>
      <c r="R97" s="501"/>
      <c r="S97" s="502"/>
      <c r="T97" s="501"/>
      <c r="U97" s="502"/>
      <c r="V97" s="501"/>
      <c r="W97" s="502"/>
      <c r="X97" s="501"/>
      <c r="Y97" s="502"/>
      <c r="Z97" s="501"/>
      <c r="AA97" s="502"/>
      <c r="AB97" s="501"/>
      <c r="AC97" s="502"/>
      <c r="AD97" s="501"/>
      <c r="AE97" s="502"/>
      <c r="AF97" s="501"/>
      <c r="AG97" s="502"/>
      <c r="AH97" s="501"/>
      <c r="AI97" s="502"/>
      <c r="AJ97" s="668" t="str">
        <f t="shared" si="2"/>
        <v/>
      </c>
      <c r="AK97" s="644">
        <f t="shared" si="3"/>
        <v>0</v>
      </c>
    </row>
    <row r="98" spans="1:37" s="34" customFormat="1" hidden="1" x14ac:dyDescent="0.2">
      <c r="A98" s="271"/>
      <c r="B98" s="272"/>
      <c r="C98" s="500"/>
      <c r="D98" s="501"/>
      <c r="E98" s="502"/>
      <c r="F98" s="501"/>
      <c r="G98" s="502"/>
      <c r="H98" s="501"/>
      <c r="I98" s="502"/>
      <c r="J98" s="501"/>
      <c r="K98" s="502"/>
      <c r="L98" s="501"/>
      <c r="M98" s="502"/>
      <c r="N98" s="501"/>
      <c r="O98" s="502"/>
      <c r="P98" s="501"/>
      <c r="Q98" s="502"/>
      <c r="R98" s="501"/>
      <c r="S98" s="502"/>
      <c r="T98" s="501"/>
      <c r="U98" s="502"/>
      <c r="V98" s="501"/>
      <c r="W98" s="502"/>
      <c r="X98" s="501"/>
      <c r="Y98" s="502"/>
      <c r="Z98" s="501"/>
      <c r="AA98" s="502"/>
      <c r="AB98" s="501"/>
      <c r="AC98" s="502"/>
      <c r="AD98" s="501"/>
      <c r="AE98" s="502"/>
      <c r="AF98" s="501"/>
      <c r="AG98" s="502"/>
      <c r="AH98" s="501"/>
      <c r="AI98" s="502"/>
      <c r="AJ98" s="668" t="str">
        <f t="shared" si="2"/>
        <v/>
      </c>
      <c r="AK98" s="644">
        <f t="shared" si="3"/>
        <v>0</v>
      </c>
    </row>
    <row r="99" spans="1:37" s="34" customFormat="1" hidden="1" x14ac:dyDescent="0.2">
      <c r="A99" s="271"/>
      <c r="B99" s="272"/>
      <c r="C99" s="500"/>
      <c r="D99" s="501"/>
      <c r="E99" s="502"/>
      <c r="F99" s="501"/>
      <c r="G99" s="502"/>
      <c r="H99" s="501"/>
      <c r="I99" s="502"/>
      <c r="J99" s="501"/>
      <c r="K99" s="502"/>
      <c r="L99" s="501"/>
      <c r="M99" s="502"/>
      <c r="N99" s="501"/>
      <c r="O99" s="502"/>
      <c r="P99" s="501"/>
      <c r="Q99" s="502"/>
      <c r="R99" s="501"/>
      <c r="S99" s="502"/>
      <c r="T99" s="501"/>
      <c r="U99" s="502"/>
      <c r="V99" s="501"/>
      <c r="W99" s="502"/>
      <c r="X99" s="501"/>
      <c r="Y99" s="502"/>
      <c r="Z99" s="501"/>
      <c r="AA99" s="502"/>
      <c r="AB99" s="501"/>
      <c r="AC99" s="502"/>
      <c r="AD99" s="501"/>
      <c r="AE99" s="502"/>
      <c r="AF99" s="501"/>
      <c r="AG99" s="502"/>
      <c r="AH99" s="501"/>
      <c r="AI99" s="502"/>
      <c r="AJ99" s="668" t="str">
        <f t="shared" si="2"/>
        <v/>
      </c>
      <c r="AK99" s="644">
        <f t="shared" si="3"/>
        <v>0</v>
      </c>
    </row>
    <row r="100" spans="1:37" s="34" customFormat="1" hidden="1" x14ac:dyDescent="0.2">
      <c r="A100" s="271"/>
      <c r="B100" s="272"/>
      <c r="C100" s="500"/>
      <c r="D100" s="501"/>
      <c r="E100" s="502"/>
      <c r="F100" s="501"/>
      <c r="G100" s="502"/>
      <c r="H100" s="501"/>
      <c r="I100" s="502"/>
      <c r="J100" s="501"/>
      <c r="K100" s="502"/>
      <c r="L100" s="501"/>
      <c r="M100" s="502"/>
      <c r="N100" s="501"/>
      <c r="O100" s="502"/>
      <c r="P100" s="501"/>
      <c r="Q100" s="502"/>
      <c r="R100" s="501"/>
      <c r="S100" s="502"/>
      <c r="T100" s="501"/>
      <c r="U100" s="502"/>
      <c r="V100" s="501"/>
      <c r="W100" s="502"/>
      <c r="X100" s="501"/>
      <c r="Y100" s="502"/>
      <c r="Z100" s="501"/>
      <c r="AA100" s="502"/>
      <c r="AB100" s="501"/>
      <c r="AC100" s="502"/>
      <c r="AD100" s="501"/>
      <c r="AE100" s="502"/>
      <c r="AF100" s="501"/>
      <c r="AG100" s="502"/>
      <c r="AH100" s="501"/>
      <c r="AI100" s="502"/>
      <c r="AJ100" s="668" t="str">
        <f t="shared" si="2"/>
        <v/>
      </c>
      <c r="AK100" s="644">
        <f t="shared" si="3"/>
        <v>0</v>
      </c>
    </row>
    <row r="101" spans="1:37" s="34" customFormat="1" hidden="1" x14ac:dyDescent="0.2">
      <c r="A101" s="271"/>
      <c r="B101" s="272"/>
      <c r="C101" s="500"/>
      <c r="D101" s="501"/>
      <c r="E101" s="502"/>
      <c r="F101" s="501"/>
      <c r="G101" s="502"/>
      <c r="H101" s="501"/>
      <c r="I101" s="502"/>
      <c r="J101" s="501"/>
      <c r="K101" s="502"/>
      <c r="L101" s="501"/>
      <c r="M101" s="502"/>
      <c r="N101" s="501"/>
      <c r="O101" s="502"/>
      <c r="P101" s="501"/>
      <c r="Q101" s="502"/>
      <c r="R101" s="501"/>
      <c r="S101" s="502"/>
      <c r="T101" s="501"/>
      <c r="U101" s="502"/>
      <c r="V101" s="501"/>
      <c r="W101" s="502"/>
      <c r="X101" s="501"/>
      <c r="Y101" s="502"/>
      <c r="Z101" s="501"/>
      <c r="AA101" s="502"/>
      <c r="AB101" s="501"/>
      <c r="AC101" s="502"/>
      <c r="AD101" s="501"/>
      <c r="AE101" s="502"/>
      <c r="AF101" s="501"/>
      <c r="AG101" s="502"/>
      <c r="AH101" s="501"/>
      <c r="AI101" s="502"/>
      <c r="AJ101" s="668" t="str">
        <f t="shared" si="2"/>
        <v/>
      </c>
      <c r="AK101" s="644">
        <f t="shared" si="3"/>
        <v>0</v>
      </c>
    </row>
    <row r="102" spans="1:37" s="34" customFormat="1" hidden="1" x14ac:dyDescent="0.2">
      <c r="A102" s="271"/>
      <c r="B102" s="272"/>
      <c r="C102" s="500"/>
      <c r="D102" s="501"/>
      <c r="E102" s="502"/>
      <c r="F102" s="501"/>
      <c r="G102" s="502"/>
      <c r="H102" s="501"/>
      <c r="I102" s="502"/>
      <c r="J102" s="501"/>
      <c r="K102" s="502"/>
      <c r="L102" s="501"/>
      <c r="M102" s="502"/>
      <c r="N102" s="501"/>
      <c r="O102" s="502"/>
      <c r="P102" s="501"/>
      <c r="Q102" s="502"/>
      <c r="R102" s="501"/>
      <c r="S102" s="502"/>
      <c r="T102" s="501"/>
      <c r="U102" s="502"/>
      <c r="V102" s="501"/>
      <c r="W102" s="502"/>
      <c r="X102" s="501"/>
      <c r="Y102" s="502"/>
      <c r="Z102" s="501"/>
      <c r="AA102" s="502"/>
      <c r="AB102" s="501"/>
      <c r="AC102" s="502"/>
      <c r="AD102" s="501"/>
      <c r="AE102" s="502"/>
      <c r="AF102" s="501"/>
      <c r="AG102" s="502"/>
      <c r="AH102" s="501"/>
      <c r="AI102" s="502"/>
      <c r="AJ102" s="668" t="str">
        <f t="shared" si="2"/>
        <v/>
      </c>
      <c r="AK102" s="644">
        <f t="shared" si="3"/>
        <v>0</v>
      </c>
    </row>
    <row r="103" spans="1:37" s="34" customFormat="1" hidden="1" x14ac:dyDescent="0.2">
      <c r="A103" s="271"/>
      <c r="B103" s="272"/>
      <c r="C103" s="500"/>
      <c r="D103" s="501"/>
      <c r="E103" s="502"/>
      <c r="F103" s="501"/>
      <c r="G103" s="502"/>
      <c r="H103" s="501"/>
      <c r="I103" s="502"/>
      <c r="J103" s="501"/>
      <c r="K103" s="502"/>
      <c r="L103" s="501"/>
      <c r="M103" s="502"/>
      <c r="N103" s="501"/>
      <c r="O103" s="502"/>
      <c r="P103" s="501"/>
      <c r="Q103" s="502"/>
      <c r="R103" s="501"/>
      <c r="S103" s="502"/>
      <c r="T103" s="501"/>
      <c r="U103" s="502"/>
      <c r="V103" s="501"/>
      <c r="W103" s="502"/>
      <c r="X103" s="501"/>
      <c r="Y103" s="502"/>
      <c r="Z103" s="501"/>
      <c r="AA103" s="502"/>
      <c r="AB103" s="501"/>
      <c r="AC103" s="502"/>
      <c r="AD103" s="501"/>
      <c r="AE103" s="502"/>
      <c r="AF103" s="501"/>
      <c r="AG103" s="502"/>
      <c r="AH103" s="501"/>
      <c r="AI103" s="502"/>
      <c r="AJ103" s="668" t="str">
        <f t="shared" si="2"/>
        <v/>
      </c>
      <c r="AK103" s="644">
        <f t="shared" si="3"/>
        <v>0</v>
      </c>
    </row>
    <row r="104" spans="1:37" s="34" customFormat="1" hidden="1" x14ac:dyDescent="0.2">
      <c r="A104" s="271"/>
      <c r="B104" s="272"/>
      <c r="C104" s="500"/>
      <c r="D104" s="501"/>
      <c r="E104" s="502"/>
      <c r="F104" s="501"/>
      <c r="G104" s="502"/>
      <c r="H104" s="501"/>
      <c r="I104" s="502"/>
      <c r="J104" s="501"/>
      <c r="K104" s="502"/>
      <c r="L104" s="501"/>
      <c r="M104" s="502"/>
      <c r="N104" s="501"/>
      <c r="O104" s="502"/>
      <c r="P104" s="501"/>
      <c r="Q104" s="502"/>
      <c r="R104" s="501"/>
      <c r="S104" s="502"/>
      <c r="T104" s="501"/>
      <c r="U104" s="502"/>
      <c r="V104" s="501"/>
      <c r="W104" s="502"/>
      <c r="X104" s="501"/>
      <c r="Y104" s="502"/>
      <c r="Z104" s="501"/>
      <c r="AA104" s="502"/>
      <c r="AB104" s="501"/>
      <c r="AC104" s="502"/>
      <c r="AD104" s="501"/>
      <c r="AE104" s="502"/>
      <c r="AF104" s="501"/>
      <c r="AG104" s="502"/>
      <c r="AH104" s="501"/>
      <c r="AI104" s="502"/>
      <c r="AJ104" s="668" t="str">
        <f t="shared" si="2"/>
        <v/>
      </c>
      <c r="AK104" s="644">
        <f t="shared" si="3"/>
        <v>0</v>
      </c>
    </row>
    <row r="105" spans="1:37" s="34" customFormat="1" hidden="1" x14ac:dyDescent="0.2">
      <c r="A105" s="271"/>
      <c r="B105" s="272"/>
      <c r="C105" s="500"/>
      <c r="D105" s="501"/>
      <c r="E105" s="502"/>
      <c r="F105" s="501"/>
      <c r="G105" s="502"/>
      <c r="H105" s="501"/>
      <c r="I105" s="502"/>
      <c r="J105" s="501"/>
      <c r="K105" s="502"/>
      <c r="L105" s="501"/>
      <c r="M105" s="502"/>
      <c r="N105" s="501"/>
      <c r="O105" s="502"/>
      <c r="P105" s="501"/>
      <c r="Q105" s="502"/>
      <c r="R105" s="501"/>
      <c r="S105" s="502"/>
      <c r="T105" s="501"/>
      <c r="U105" s="502"/>
      <c r="V105" s="501"/>
      <c r="W105" s="502"/>
      <c r="X105" s="501"/>
      <c r="Y105" s="502"/>
      <c r="Z105" s="501"/>
      <c r="AA105" s="502"/>
      <c r="AB105" s="501"/>
      <c r="AC105" s="502"/>
      <c r="AD105" s="501"/>
      <c r="AE105" s="502"/>
      <c r="AF105" s="501"/>
      <c r="AG105" s="502"/>
      <c r="AH105" s="501"/>
      <c r="AI105" s="502"/>
      <c r="AJ105" s="668" t="str">
        <f t="shared" si="2"/>
        <v/>
      </c>
      <c r="AK105" s="644">
        <f t="shared" si="3"/>
        <v>0</v>
      </c>
    </row>
    <row r="106" spans="1:37" s="34" customFormat="1" hidden="1" x14ac:dyDescent="0.2">
      <c r="A106" s="271"/>
      <c r="B106" s="272"/>
      <c r="C106" s="500"/>
      <c r="D106" s="501"/>
      <c r="E106" s="502"/>
      <c r="F106" s="501"/>
      <c r="G106" s="502"/>
      <c r="H106" s="501"/>
      <c r="I106" s="502"/>
      <c r="J106" s="501"/>
      <c r="K106" s="502"/>
      <c r="L106" s="501"/>
      <c r="M106" s="502"/>
      <c r="N106" s="501"/>
      <c r="O106" s="502"/>
      <c r="P106" s="501"/>
      <c r="Q106" s="502"/>
      <c r="R106" s="501"/>
      <c r="S106" s="502"/>
      <c r="T106" s="501"/>
      <c r="U106" s="502"/>
      <c r="V106" s="501"/>
      <c r="W106" s="502"/>
      <c r="X106" s="501"/>
      <c r="Y106" s="502"/>
      <c r="Z106" s="501"/>
      <c r="AA106" s="502"/>
      <c r="AB106" s="501"/>
      <c r="AC106" s="502"/>
      <c r="AD106" s="501"/>
      <c r="AE106" s="502"/>
      <c r="AF106" s="501"/>
      <c r="AG106" s="502"/>
      <c r="AH106" s="501"/>
      <c r="AI106" s="502"/>
      <c r="AJ106" s="668" t="str">
        <f t="shared" si="2"/>
        <v/>
      </c>
      <c r="AK106" s="644">
        <f t="shared" si="3"/>
        <v>0</v>
      </c>
    </row>
    <row r="107" spans="1:37" s="34" customFormat="1" hidden="1" x14ac:dyDescent="0.2">
      <c r="A107" s="271"/>
      <c r="B107" s="272"/>
      <c r="C107" s="500"/>
      <c r="D107" s="501"/>
      <c r="E107" s="502"/>
      <c r="F107" s="501"/>
      <c r="G107" s="502"/>
      <c r="H107" s="501"/>
      <c r="I107" s="502"/>
      <c r="J107" s="501"/>
      <c r="K107" s="502"/>
      <c r="L107" s="501"/>
      <c r="M107" s="502"/>
      <c r="N107" s="501"/>
      <c r="O107" s="502"/>
      <c r="P107" s="501"/>
      <c r="Q107" s="502"/>
      <c r="R107" s="501"/>
      <c r="S107" s="502"/>
      <c r="T107" s="501"/>
      <c r="U107" s="502"/>
      <c r="V107" s="501"/>
      <c r="W107" s="502"/>
      <c r="X107" s="501"/>
      <c r="Y107" s="502"/>
      <c r="Z107" s="501"/>
      <c r="AA107" s="502"/>
      <c r="AB107" s="501"/>
      <c r="AC107" s="502"/>
      <c r="AD107" s="501"/>
      <c r="AE107" s="502"/>
      <c r="AF107" s="501"/>
      <c r="AG107" s="502"/>
      <c r="AH107" s="501"/>
      <c r="AI107" s="502"/>
      <c r="AJ107" s="668" t="str">
        <f t="shared" si="2"/>
        <v/>
      </c>
      <c r="AK107" s="644">
        <f t="shared" si="3"/>
        <v>0</v>
      </c>
    </row>
    <row r="108" spans="1:37" s="34" customFormat="1" hidden="1" x14ac:dyDescent="0.2">
      <c r="A108" s="271"/>
      <c r="B108" s="272"/>
      <c r="C108" s="500"/>
      <c r="D108" s="501"/>
      <c r="E108" s="502"/>
      <c r="F108" s="501"/>
      <c r="G108" s="502"/>
      <c r="H108" s="501"/>
      <c r="I108" s="502"/>
      <c r="J108" s="501"/>
      <c r="K108" s="502"/>
      <c r="L108" s="501"/>
      <c r="M108" s="502"/>
      <c r="N108" s="501"/>
      <c r="O108" s="502"/>
      <c r="P108" s="501"/>
      <c r="Q108" s="502"/>
      <c r="R108" s="501"/>
      <c r="S108" s="502"/>
      <c r="T108" s="501"/>
      <c r="U108" s="502"/>
      <c r="V108" s="501"/>
      <c r="W108" s="502"/>
      <c r="X108" s="501"/>
      <c r="Y108" s="502"/>
      <c r="Z108" s="501"/>
      <c r="AA108" s="502"/>
      <c r="AB108" s="501"/>
      <c r="AC108" s="502"/>
      <c r="AD108" s="501"/>
      <c r="AE108" s="502"/>
      <c r="AF108" s="501"/>
      <c r="AG108" s="502"/>
      <c r="AH108" s="501"/>
      <c r="AI108" s="502"/>
      <c r="AJ108" s="668" t="str">
        <f t="shared" si="2"/>
        <v/>
      </c>
      <c r="AK108" s="644">
        <f t="shared" si="3"/>
        <v>0</v>
      </c>
    </row>
    <row r="109" spans="1:37" s="34" customFormat="1" hidden="1" x14ac:dyDescent="0.2">
      <c r="A109" s="271"/>
      <c r="B109" s="272"/>
      <c r="C109" s="500"/>
      <c r="D109" s="501"/>
      <c r="E109" s="502"/>
      <c r="F109" s="501"/>
      <c r="G109" s="502"/>
      <c r="H109" s="501"/>
      <c r="I109" s="502"/>
      <c r="J109" s="501"/>
      <c r="K109" s="502"/>
      <c r="L109" s="501"/>
      <c r="M109" s="502"/>
      <c r="N109" s="501"/>
      <c r="O109" s="502"/>
      <c r="P109" s="501"/>
      <c r="Q109" s="502"/>
      <c r="R109" s="501"/>
      <c r="S109" s="502"/>
      <c r="T109" s="501"/>
      <c r="U109" s="502"/>
      <c r="V109" s="501"/>
      <c r="W109" s="502"/>
      <c r="X109" s="501"/>
      <c r="Y109" s="502"/>
      <c r="Z109" s="501"/>
      <c r="AA109" s="502"/>
      <c r="AB109" s="501"/>
      <c r="AC109" s="502"/>
      <c r="AD109" s="501"/>
      <c r="AE109" s="502"/>
      <c r="AF109" s="501"/>
      <c r="AG109" s="502"/>
      <c r="AH109" s="501"/>
      <c r="AI109" s="502"/>
      <c r="AJ109" s="668" t="str">
        <f t="shared" si="2"/>
        <v/>
      </c>
      <c r="AK109" s="644">
        <f t="shared" si="3"/>
        <v>0</v>
      </c>
    </row>
    <row r="110" spans="1:37" s="34" customFormat="1" hidden="1" x14ac:dyDescent="0.2">
      <c r="A110" s="271"/>
      <c r="B110" s="272"/>
      <c r="C110" s="500"/>
      <c r="D110" s="501"/>
      <c r="E110" s="502"/>
      <c r="F110" s="501"/>
      <c r="G110" s="502"/>
      <c r="H110" s="501"/>
      <c r="I110" s="502"/>
      <c r="J110" s="501"/>
      <c r="K110" s="502"/>
      <c r="L110" s="501"/>
      <c r="M110" s="502"/>
      <c r="N110" s="501"/>
      <c r="O110" s="502"/>
      <c r="P110" s="501"/>
      <c r="Q110" s="502"/>
      <c r="R110" s="501"/>
      <c r="S110" s="502"/>
      <c r="T110" s="501"/>
      <c r="U110" s="502"/>
      <c r="V110" s="501"/>
      <c r="W110" s="502"/>
      <c r="X110" s="501"/>
      <c r="Y110" s="502"/>
      <c r="Z110" s="501"/>
      <c r="AA110" s="502"/>
      <c r="AB110" s="501"/>
      <c r="AC110" s="502"/>
      <c r="AD110" s="501"/>
      <c r="AE110" s="502"/>
      <c r="AF110" s="501"/>
      <c r="AG110" s="502"/>
      <c r="AH110" s="501"/>
      <c r="AI110" s="502"/>
      <c r="AJ110" s="668" t="str">
        <f t="shared" si="2"/>
        <v/>
      </c>
      <c r="AK110" s="644">
        <f t="shared" si="3"/>
        <v>0</v>
      </c>
    </row>
    <row r="111" spans="1:37" s="34" customFormat="1" hidden="1" x14ac:dyDescent="0.2">
      <c r="A111" s="271"/>
      <c r="B111" s="272"/>
      <c r="C111" s="500"/>
      <c r="D111" s="501"/>
      <c r="E111" s="502"/>
      <c r="F111" s="501"/>
      <c r="G111" s="502"/>
      <c r="H111" s="501"/>
      <c r="I111" s="502"/>
      <c r="J111" s="501"/>
      <c r="K111" s="502"/>
      <c r="L111" s="501"/>
      <c r="M111" s="502"/>
      <c r="N111" s="501"/>
      <c r="O111" s="502"/>
      <c r="P111" s="501"/>
      <c r="Q111" s="502"/>
      <c r="R111" s="501"/>
      <c r="S111" s="502"/>
      <c r="T111" s="501"/>
      <c r="U111" s="502"/>
      <c r="V111" s="501"/>
      <c r="W111" s="502"/>
      <c r="X111" s="501"/>
      <c r="Y111" s="502"/>
      <c r="Z111" s="501"/>
      <c r="AA111" s="502"/>
      <c r="AB111" s="501"/>
      <c r="AC111" s="502"/>
      <c r="AD111" s="501"/>
      <c r="AE111" s="502"/>
      <c r="AF111" s="501"/>
      <c r="AG111" s="502"/>
      <c r="AH111" s="501"/>
      <c r="AI111" s="502"/>
      <c r="AJ111" s="668" t="str">
        <f t="shared" si="2"/>
        <v/>
      </c>
      <c r="AK111" s="644">
        <f t="shared" si="3"/>
        <v>0</v>
      </c>
    </row>
    <row r="112" spans="1:37" s="34" customFormat="1" hidden="1" x14ac:dyDescent="0.2">
      <c r="A112" s="271"/>
      <c r="B112" s="272"/>
      <c r="C112" s="500"/>
      <c r="D112" s="501"/>
      <c r="E112" s="502"/>
      <c r="F112" s="501"/>
      <c r="G112" s="502"/>
      <c r="H112" s="501"/>
      <c r="I112" s="502"/>
      <c r="J112" s="501"/>
      <c r="K112" s="502"/>
      <c r="L112" s="501"/>
      <c r="M112" s="502"/>
      <c r="N112" s="501"/>
      <c r="O112" s="502"/>
      <c r="P112" s="501"/>
      <c r="Q112" s="502"/>
      <c r="R112" s="501"/>
      <c r="S112" s="502"/>
      <c r="T112" s="501"/>
      <c r="U112" s="502"/>
      <c r="V112" s="501"/>
      <c r="W112" s="502"/>
      <c r="X112" s="501"/>
      <c r="Y112" s="502"/>
      <c r="Z112" s="501"/>
      <c r="AA112" s="502"/>
      <c r="AB112" s="501"/>
      <c r="AC112" s="502"/>
      <c r="AD112" s="501"/>
      <c r="AE112" s="502"/>
      <c r="AF112" s="501"/>
      <c r="AG112" s="502"/>
      <c r="AH112" s="501"/>
      <c r="AI112" s="502"/>
      <c r="AJ112" s="668" t="str">
        <f t="shared" si="2"/>
        <v/>
      </c>
      <c r="AK112" s="644">
        <f t="shared" si="3"/>
        <v>0</v>
      </c>
    </row>
    <row r="113" spans="1:37" s="34" customFormat="1" hidden="1" x14ac:dyDescent="0.2">
      <c r="A113" s="271"/>
      <c r="B113" s="272"/>
      <c r="C113" s="500"/>
      <c r="D113" s="501"/>
      <c r="E113" s="502"/>
      <c r="F113" s="501"/>
      <c r="G113" s="502"/>
      <c r="H113" s="501"/>
      <c r="I113" s="502"/>
      <c r="J113" s="501"/>
      <c r="K113" s="502"/>
      <c r="L113" s="501"/>
      <c r="M113" s="502"/>
      <c r="N113" s="501"/>
      <c r="O113" s="502"/>
      <c r="P113" s="501"/>
      <c r="Q113" s="502"/>
      <c r="R113" s="501"/>
      <c r="S113" s="502"/>
      <c r="T113" s="501"/>
      <c r="U113" s="502"/>
      <c r="V113" s="501"/>
      <c r="W113" s="502"/>
      <c r="X113" s="501"/>
      <c r="Y113" s="502"/>
      <c r="Z113" s="501"/>
      <c r="AA113" s="502"/>
      <c r="AB113" s="501"/>
      <c r="AC113" s="502"/>
      <c r="AD113" s="501"/>
      <c r="AE113" s="502"/>
      <c r="AF113" s="501"/>
      <c r="AG113" s="502"/>
      <c r="AH113" s="501"/>
      <c r="AI113" s="502"/>
      <c r="AJ113" s="668" t="str">
        <f t="shared" si="2"/>
        <v/>
      </c>
      <c r="AK113" s="644">
        <f t="shared" si="3"/>
        <v>0</v>
      </c>
    </row>
    <row r="114" spans="1:37" s="34" customFormat="1" hidden="1" x14ac:dyDescent="0.2">
      <c r="A114" s="271"/>
      <c r="B114" s="272"/>
      <c r="C114" s="500"/>
      <c r="D114" s="501"/>
      <c r="E114" s="502"/>
      <c r="F114" s="501"/>
      <c r="G114" s="502"/>
      <c r="H114" s="501"/>
      <c r="I114" s="502"/>
      <c r="J114" s="501"/>
      <c r="K114" s="502"/>
      <c r="L114" s="501"/>
      <c r="M114" s="502"/>
      <c r="N114" s="501"/>
      <c r="O114" s="502"/>
      <c r="P114" s="501"/>
      <c r="Q114" s="502"/>
      <c r="R114" s="501"/>
      <c r="S114" s="502"/>
      <c r="T114" s="501"/>
      <c r="U114" s="502"/>
      <c r="V114" s="501"/>
      <c r="W114" s="502"/>
      <c r="X114" s="501"/>
      <c r="Y114" s="502"/>
      <c r="Z114" s="501"/>
      <c r="AA114" s="502"/>
      <c r="AB114" s="501"/>
      <c r="AC114" s="502"/>
      <c r="AD114" s="501"/>
      <c r="AE114" s="502"/>
      <c r="AF114" s="501"/>
      <c r="AG114" s="502"/>
      <c r="AH114" s="501"/>
      <c r="AI114" s="502"/>
      <c r="AJ114" s="668" t="str">
        <f t="shared" si="2"/>
        <v/>
      </c>
      <c r="AK114" s="644">
        <f t="shared" si="3"/>
        <v>0</v>
      </c>
    </row>
    <row r="115" spans="1:37" s="34" customFormat="1" hidden="1" x14ac:dyDescent="0.2">
      <c r="A115" s="271"/>
      <c r="B115" s="272"/>
      <c r="C115" s="500"/>
      <c r="D115" s="501"/>
      <c r="E115" s="502"/>
      <c r="F115" s="501"/>
      <c r="G115" s="502"/>
      <c r="H115" s="501"/>
      <c r="I115" s="502"/>
      <c r="J115" s="501"/>
      <c r="K115" s="502"/>
      <c r="L115" s="501"/>
      <c r="M115" s="502"/>
      <c r="N115" s="501"/>
      <c r="O115" s="502"/>
      <c r="P115" s="501"/>
      <c r="Q115" s="502"/>
      <c r="R115" s="501"/>
      <c r="S115" s="502"/>
      <c r="T115" s="501"/>
      <c r="U115" s="502"/>
      <c r="V115" s="501"/>
      <c r="W115" s="502"/>
      <c r="X115" s="501"/>
      <c r="Y115" s="502"/>
      <c r="Z115" s="501"/>
      <c r="AA115" s="502"/>
      <c r="AB115" s="501"/>
      <c r="AC115" s="502"/>
      <c r="AD115" s="501"/>
      <c r="AE115" s="502"/>
      <c r="AF115" s="501"/>
      <c r="AG115" s="502"/>
      <c r="AH115" s="501"/>
      <c r="AI115" s="502"/>
      <c r="AJ115" s="668" t="str">
        <f t="shared" si="2"/>
        <v/>
      </c>
      <c r="AK115" s="644">
        <f t="shared" si="3"/>
        <v>0</v>
      </c>
    </row>
    <row r="116" spans="1:37" s="34" customFormat="1" hidden="1" x14ac:dyDescent="0.2">
      <c r="A116" s="271"/>
      <c r="B116" s="272"/>
      <c r="C116" s="500"/>
      <c r="D116" s="501"/>
      <c r="E116" s="502"/>
      <c r="F116" s="501"/>
      <c r="G116" s="502"/>
      <c r="H116" s="501"/>
      <c r="I116" s="502"/>
      <c r="J116" s="501"/>
      <c r="K116" s="502"/>
      <c r="L116" s="501"/>
      <c r="M116" s="502"/>
      <c r="N116" s="501"/>
      <c r="O116" s="502"/>
      <c r="P116" s="501"/>
      <c r="Q116" s="502"/>
      <c r="R116" s="501"/>
      <c r="S116" s="502"/>
      <c r="T116" s="501"/>
      <c r="U116" s="502"/>
      <c r="V116" s="501"/>
      <c r="W116" s="502"/>
      <c r="X116" s="501"/>
      <c r="Y116" s="502"/>
      <c r="Z116" s="501"/>
      <c r="AA116" s="502"/>
      <c r="AB116" s="501"/>
      <c r="AC116" s="502"/>
      <c r="AD116" s="501"/>
      <c r="AE116" s="502"/>
      <c r="AF116" s="501"/>
      <c r="AG116" s="502"/>
      <c r="AH116" s="501"/>
      <c r="AI116" s="502"/>
      <c r="AJ116" s="668" t="str">
        <f t="shared" si="2"/>
        <v/>
      </c>
      <c r="AK116" s="644">
        <f t="shared" si="3"/>
        <v>0</v>
      </c>
    </row>
    <row r="117" spans="1:37" s="34" customFormat="1" hidden="1" x14ac:dyDescent="0.2">
      <c r="A117" s="271"/>
      <c r="B117" s="272"/>
      <c r="C117" s="500"/>
      <c r="D117" s="501"/>
      <c r="E117" s="502"/>
      <c r="F117" s="501"/>
      <c r="G117" s="502"/>
      <c r="H117" s="501"/>
      <c r="I117" s="502"/>
      <c r="J117" s="501"/>
      <c r="K117" s="502"/>
      <c r="L117" s="501"/>
      <c r="M117" s="502"/>
      <c r="N117" s="501"/>
      <c r="O117" s="502"/>
      <c r="P117" s="501"/>
      <c r="Q117" s="502"/>
      <c r="R117" s="501"/>
      <c r="S117" s="502"/>
      <c r="T117" s="501"/>
      <c r="U117" s="502"/>
      <c r="V117" s="501"/>
      <c r="W117" s="502"/>
      <c r="X117" s="501"/>
      <c r="Y117" s="502"/>
      <c r="Z117" s="501"/>
      <c r="AA117" s="502"/>
      <c r="AB117" s="501"/>
      <c r="AC117" s="502"/>
      <c r="AD117" s="501"/>
      <c r="AE117" s="502"/>
      <c r="AF117" s="501"/>
      <c r="AG117" s="502"/>
      <c r="AH117" s="501"/>
      <c r="AI117" s="502"/>
      <c r="AJ117" s="668" t="str">
        <f t="shared" si="2"/>
        <v/>
      </c>
      <c r="AK117" s="644">
        <f t="shared" si="3"/>
        <v>0</v>
      </c>
    </row>
    <row r="118" spans="1:37" s="34" customFormat="1" hidden="1" x14ac:dyDescent="0.2">
      <c r="A118" s="271"/>
      <c r="B118" s="272"/>
      <c r="C118" s="500"/>
      <c r="D118" s="501"/>
      <c r="E118" s="502"/>
      <c r="F118" s="501"/>
      <c r="G118" s="502"/>
      <c r="H118" s="501"/>
      <c r="I118" s="502"/>
      <c r="J118" s="501"/>
      <c r="K118" s="502"/>
      <c r="L118" s="501"/>
      <c r="M118" s="502"/>
      <c r="N118" s="501"/>
      <c r="O118" s="502"/>
      <c r="P118" s="501"/>
      <c r="Q118" s="502"/>
      <c r="R118" s="501"/>
      <c r="S118" s="502"/>
      <c r="T118" s="501"/>
      <c r="U118" s="502"/>
      <c r="V118" s="501"/>
      <c r="W118" s="502"/>
      <c r="X118" s="501"/>
      <c r="Y118" s="502"/>
      <c r="Z118" s="501"/>
      <c r="AA118" s="502"/>
      <c r="AB118" s="501"/>
      <c r="AC118" s="502"/>
      <c r="AD118" s="501"/>
      <c r="AE118" s="502"/>
      <c r="AF118" s="501"/>
      <c r="AG118" s="502"/>
      <c r="AH118" s="501"/>
      <c r="AI118" s="502"/>
      <c r="AJ118" s="668" t="str">
        <f t="shared" si="2"/>
        <v/>
      </c>
      <c r="AK118" s="644">
        <f t="shared" si="3"/>
        <v>0</v>
      </c>
    </row>
    <row r="119" spans="1:37" s="34" customFormat="1" hidden="1" x14ac:dyDescent="0.2">
      <c r="A119" s="271"/>
      <c r="B119" s="272"/>
      <c r="C119" s="500"/>
      <c r="D119" s="501"/>
      <c r="E119" s="502"/>
      <c r="F119" s="501"/>
      <c r="G119" s="502"/>
      <c r="H119" s="501"/>
      <c r="I119" s="502"/>
      <c r="J119" s="501"/>
      <c r="K119" s="502"/>
      <c r="L119" s="501"/>
      <c r="M119" s="502"/>
      <c r="N119" s="501"/>
      <c r="O119" s="502"/>
      <c r="P119" s="501"/>
      <c r="Q119" s="502"/>
      <c r="R119" s="501"/>
      <c r="S119" s="502"/>
      <c r="T119" s="501"/>
      <c r="U119" s="502"/>
      <c r="V119" s="501"/>
      <c r="W119" s="502"/>
      <c r="X119" s="501"/>
      <c r="Y119" s="502"/>
      <c r="Z119" s="501"/>
      <c r="AA119" s="502"/>
      <c r="AB119" s="501"/>
      <c r="AC119" s="502"/>
      <c r="AD119" s="501"/>
      <c r="AE119" s="502"/>
      <c r="AF119" s="501"/>
      <c r="AG119" s="502"/>
      <c r="AH119" s="501"/>
      <c r="AI119" s="502"/>
      <c r="AJ119" s="668" t="str">
        <f t="shared" si="2"/>
        <v/>
      </c>
      <c r="AK119" s="644">
        <f t="shared" si="3"/>
        <v>0</v>
      </c>
    </row>
    <row r="120" spans="1:37" s="34" customFormat="1" hidden="1" x14ac:dyDescent="0.2">
      <c r="A120" s="271"/>
      <c r="B120" s="272"/>
      <c r="C120" s="500"/>
      <c r="D120" s="501"/>
      <c r="E120" s="502"/>
      <c r="F120" s="501"/>
      <c r="G120" s="502"/>
      <c r="H120" s="501"/>
      <c r="I120" s="502"/>
      <c r="J120" s="501"/>
      <c r="K120" s="502"/>
      <c r="L120" s="501"/>
      <c r="M120" s="502"/>
      <c r="N120" s="501"/>
      <c r="O120" s="502"/>
      <c r="P120" s="501"/>
      <c r="Q120" s="502"/>
      <c r="R120" s="501"/>
      <c r="S120" s="502"/>
      <c r="T120" s="501"/>
      <c r="U120" s="502"/>
      <c r="V120" s="501"/>
      <c r="W120" s="502"/>
      <c r="X120" s="501"/>
      <c r="Y120" s="502"/>
      <c r="Z120" s="501"/>
      <c r="AA120" s="502"/>
      <c r="AB120" s="501"/>
      <c r="AC120" s="502"/>
      <c r="AD120" s="501"/>
      <c r="AE120" s="502"/>
      <c r="AF120" s="501"/>
      <c r="AG120" s="502"/>
      <c r="AH120" s="501"/>
      <c r="AI120" s="502"/>
      <c r="AJ120" s="668" t="str">
        <f t="shared" si="2"/>
        <v/>
      </c>
      <c r="AK120" s="644">
        <f t="shared" si="3"/>
        <v>0</v>
      </c>
    </row>
    <row r="121" spans="1:37" s="34" customFormat="1" hidden="1" x14ac:dyDescent="0.2">
      <c r="A121" s="271"/>
      <c r="B121" s="272"/>
      <c r="C121" s="500"/>
      <c r="D121" s="501"/>
      <c r="E121" s="502"/>
      <c r="F121" s="501"/>
      <c r="G121" s="502"/>
      <c r="H121" s="501"/>
      <c r="I121" s="502"/>
      <c r="J121" s="501"/>
      <c r="K121" s="502"/>
      <c r="L121" s="501"/>
      <c r="M121" s="502"/>
      <c r="N121" s="501"/>
      <c r="O121" s="502"/>
      <c r="P121" s="501"/>
      <c r="Q121" s="502"/>
      <c r="R121" s="501"/>
      <c r="S121" s="502"/>
      <c r="T121" s="501"/>
      <c r="U121" s="502"/>
      <c r="V121" s="501"/>
      <c r="W121" s="502"/>
      <c r="X121" s="501"/>
      <c r="Y121" s="502"/>
      <c r="Z121" s="501"/>
      <c r="AA121" s="502"/>
      <c r="AB121" s="501"/>
      <c r="AC121" s="502"/>
      <c r="AD121" s="501"/>
      <c r="AE121" s="502"/>
      <c r="AF121" s="501"/>
      <c r="AG121" s="502"/>
      <c r="AH121" s="501"/>
      <c r="AI121" s="502"/>
      <c r="AJ121" s="668" t="str">
        <f t="shared" si="2"/>
        <v/>
      </c>
      <c r="AK121" s="644">
        <f t="shared" si="3"/>
        <v>0</v>
      </c>
    </row>
    <row r="122" spans="1:37" s="34" customFormat="1" hidden="1" x14ac:dyDescent="0.2">
      <c r="A122" s="271"/>
      <c r="B122" s="272"/>
      <c r="C122" s="500"/>
      <c r="D122" s="501"/>
      <c r="E122" s="502"/>
      <c r="F122" s="501"/>
      <c r="G122" s="502"/>
      <c r="H122" s="501"/>
      <c r="I122" s="502"/>
      <c r="J122" s="501"/>
      <c r="K122" s="502"/>
      <c r="L122" s="501"/>
      <c r="M122" s="502"/>
      <c r="N122" s="501"/>
      <c r="O122" s="502"/>
      <c r="P122" s="501"/>
      <c r="Q122" s="502"/>
      <c r="R122" s="501"/>
      <c r="S122" s="502"/>
      <c r="T122" s="501"/>
      <c r="U122" s="502"/>
      <c r="V122" s="501"/>
      <c r="W122" s="502"/>
      <c r="X122" s="501"/>
      <c r="Y122" s="502"/>
      <c r="Z122" s="501"/>
      <c r="AA122" s="502"/>
      <c r="AB122" s="501"/>
      <c r="AC122" s="502"/>
      <c r="AD122" s="501"/>
      <c r="AE122" s="502"/>
      <c r="AF122" s="501"/>
      <c r="AG122" s="502"/>
      <c r="AH122" s="501"/>
      <c r="AI122" s="502"/>
      <c r="AJ122" s="668" t="str">
        <f t="shared" si="2"/>
        <v/>
      </c>
      <c r="AK122" s="644">
        <f t="shared" si="3"/>
        <v>0</v>
      </c>
    </row>
    <row r="123" spans="1:37" s="34" customFormat="1" hidden="1" x14ac:dyDescent="0.2">
      <c r="A123" s="271"/>
      <c r="B123" s="272"/>
      <c r="C123" s="500"/>
      <c r="D123" s="501"/>
      <c r="E123" s="502"/>
      <c r="F123" s="501"/>
      <c r="G123" s="502"/>
      <c r="H123" s="501"/>
      <c r="I123" s="502"/>
      <c r="J123" s="501"/>
      <c r="K123" s="502"/>
      <c r="L123" s="501"/>
      <c r="M123" s="502"/>
      <c r="N123" s="501"/>
      <c r="O123" s="502"/>
      <c r="P123" s="501"/>
      <c r="Q123" s="502"/>
      <c r="R123" s="501"/>
      <c r="S123" s="502"/>
      <c r="T123" s="501"/>
      <c r="U123" s="502"/>
      <c r="V123" s="501"/>
      <c r="W123" s="502"/>
      <c r="X123" s="501"/>
      <c r="Y123" s="502"/>
      <c r="Z123" s="501"/>
      <c r="AA123" s="502"/>
      <c r="AB123" s="501"/>
      <c r="AC123" s="502"/>
      <c r="AD123" s="501"/>
      <c r="AE123" s="502"/>
      <c r="AF123" s="501"/>
      <c r="AG123" s="502"/>
      <c r="AH123" s="501"/>
      <c r="AI123" s="502"/>
      <c r="AJ123" s="668" t="str">
        <f t="shared" si="2"/>
        <v/>
      </c>
      <c r="AK123" s="644">
        <f t="shared" si="3"/>
        <v>0</v>
      </c>
    </row>
    <row r="124" spans="1:37" s="34" customFormat="1" hidden="1" x14ac:dyDescent="0.2">
      <c r="A124" s="271"/>
      <c r="B124" s="272"/>
      <c r="C124" s="500"/>
      <c r="D124" s="501"/>
      <c r="E124" s="502"/>
      <c r="F124" s="501"/>
      <c r="G124" s="502"/>
      <c r="H124" s="501"/>
      <c r="I124" s="502"/>
      <c r="J124" s="501"/>
      <c r="K124" s="502"/>
      <c r="L124" s="501"/>
      <c r="M124" s="502"/>
      <c r="N124" s="501"/>
      <c r="O124" s="502"/>
      <c r="P124" s="501"/>
      <c r="Q124" s="502"/>
      <c r="R124" s="501"/>
      <c r="S124" s="502"/>
      <c r="T124" s="501"/>
      <c r="U124" s="502"/>
      <c r="V124" s="501"/>
      <c r="W124" s="502"/>
      <c r="X124" s="501"/>
      <c r="Y124" s="502"/>
      <c r="Z124" s="501"/>
      <c r="AA124" s="502"/>
      <c r="AB124" s="501"/>
      <c r="AC124" s="502"/>
      <c r="AD124" s="501"/>
      <c r="AE124" s="502"/>
      <c r="AF124" s="501"/>
      <c r="AG124" s="502"/>
      <c r="AH124" s="501"/>
      <c r="AI124" s="502"/>
      <c r="AJ124" s="668" t="str">
        <f t="shared" si="2"/>
        <v/>
      </c>
      <c r="AK124" s="644">
        <f t="shared" si="3"/>
        <v>0</v>
      </c>
    </row>
    <row r="125" spans="1:37" s="34" customFormat="1" hidden="1" x14ac:dyDescent="0.2">
      <c r="A125" s="271"/>
      <c r="B125" s="272"/>
      <c r="C125" s="500"/>
      <c r="D125" s="501"/>
      <c r="E125" s="502"/>
      <c r="F125" s="501"/>
      <c r="G125" s="502"/>
      <c r="H125" s="501"/>
      <c r="I125" s="502"/>
      <c r="J125" s="501"/>
      <c r="K125" s="502"/>
      <c r="L125" s="501"/>
      <c r="M125" s="502"/>
      <c r="N125" s="501"/>
      <c r="O125" s="502"/>
      <c r="P125" s="501"/>
      <c r="Q125" s="502"/>
      <c r="R125" s="501"/>
      <c r="S125" s="502"/>
      <c r="T125" s="501"/>
      <c r="U125" s="502"/>
      <c r="V125" s="501"/>
      <c r="W125" s="502"/>
      <c r="X125" s="501"/>
      <c r="Y125" s="502"/>
      <c r="Z125" s="501"/>
      <c r="AA125" s="502"/>
      <c r="AB125" s="501"/>
      <c r="AC125" s="502"/>
      <c r="AD125" s="501"/>
      <c r="AE125" s="502"/>
      <c r="AF125" s="501"/>
      <c r="AG125" s="502"/>
      <c r="AH125" s="501"/>
      <c r="AI125" s="502"/>
      <c r="AJ125" s="668" t="str">
        <f t="shared" si="2"/>
        <v/>
      </c>
      <c r="AK125" s="644">
        <f t="shared" si="3"/>
        <v>0</v>
      </c>
    </row>
    <row r="126" spans="1:37" s="34" customFormat="1" hidden="1" x14ac:dyDescent="0.2">
      <c r="A126" s="271"/>
      <c r="B126" s="272"/>
      <c r="C126" s="500"/>
      <c r="D126" s="501"/>
      <c r="E126" s="502"/>
      <c r="F126" s="501"/>
      <c r="G126" s="502"/>
      <c r="H126" s="501"/>
      <c r="I126" s="502"/>
      <c r="J126" s="501"/>
      <c r="K126" s="502"/>
      <c r="L126" s="501"/>
      <c r="M126" s="502"/>
      <c r="N126" s="501"/>
      <c r="O126" s="502"/>
      <c r="P126" s="501"/>
      <c r="Q126" s="502"/>
      <c r="R126" s="501"/>
      <c r="S126" s="502"/>
      <c r="T126" s="501"/>
      <c r="U126" s="502"/>
      <c r="V126" s="501"/>
      <c r="W126" s="502"/>
      <c r="X126" s="501"/>
      <c r="Y126" s="502"/>
      <c r="Z126" s="501"/>
      <c r="AA126" s="502"/>
      <c r="AB126" s="501"/>
      <c r="AC126" s="502"/>
      <c r="AD126" s="501"/>
      <c r="AE126" s="502"/>
      <c r="AF126" s="501"/>
      <c r="AG126" s="502"/>
      <c r="AH126" s="501"/>
      <c r="AI126" s="502"/>
      <c r="AJ126" s="668" t="str">
        <f t="shared" si="2"/>
        <v/>
      </c>
      <c r="AK126" s="644">
        <f t="shared" si="3"/>
        <v>0</v>
      </c>
    </row>
    <row r="127" spans="1:37" s="34" customFormat="1" hidden="1" x14ac:dyDescent="0.2">
      <c r="A127" s="271"/>
      <c r="B127" s="272"/>
      <c r="C127" s="500"/>
      <c r="D127" s="501"/>
      <c r="E127" s="502"/>
      <c r="F127" s="501"/>
      <c r="G127" s="502"/>
      <c r="H127" s="501"/>
      <c r="I127" s="502"/>
      <c r="J127" s="501"/>
      <c r="K127" s="502"/>
      <c r="L127" s="501"/>
      <c r="M127" s="502"/>
      <c r="N127" s="501"/>
      <c r="O127" s="502"/>
      <c r="P127" s="501"/>
      <c r="Q127" s="502"/>
      <c r="R127" s="501"/>
      <c r="S127" s="502"/>
      <c r="T127" s="501"/>
      <c r="U127" s="502"/>
      <c r="V127" s="501"/>
      <c r="W127" s="502"/>
      <c r="X127" s="501"/>
      <c r="Y127" s="502"/>
      <c r="Z127" s="501"/>
      <c r="AA127" s="502"/>
      <c r="AB127" s="501"/>
      <c r="AC127" s="502"/>
      <c r="AD127" s="501"/>
      <c r="AE127" s="502"/>
      <c r="AF127" s="501"/>
      <c r="AG127" s="502"/>
      <c r="AH127" s="501"/>
      <c r="AI127" s="502"/>
      <c r="AJ127" s="668" t="str">
        <f t="shared" si="2"/>
        <v/>
      </c>
      <c r="AK127" s="644">
        <f t="shared" si="3"/>
        <v>0</v>
      </c>
    </row>
    <row r="128" spans="1:37" s="34" customFormat="1" hidden="1" x14ac:dyDescent="0.2">
      <c r="A128" s="271"/>
      <c r="B128" s="272"/>
      <c r="C128" s="500"/>
      <c r="D128" s="501"/>
      <c r="E128" s="502"/>
      <c r="F128" s="501"/>
      <c r="G128" s="502"/>
      <c r="H128" s="501"/>
      <c r="I128" s="502"/>
      <c r="J128" s="501"/>
      <c r="K128" s="502"/>
      <c r="L128" s="501"/>
      <c r="M128" s="502"/>
      <c r="N128" s="501"/>
      <c r="O128" s="502"/>
      <c r="P128" s="501"/>
      <c r="Q128" s="502"/>
      <c r="R128" s="501"/>
      <c r="S128" s="502"/>
      <c r="T128" s="501"/>
      <c r="U128" s="502"/>
      <c r="V128" s="501"/>
      <c r="W128" s="502"/>
      <c r="X128" s="501"/>
      <c r="Y128" s="502"/>
      <c r="Z128" s="501"/>
      <c r="AA128" s="502"/>
      <c r="AB128" s="501"/>
      <c r="AC128" s="502"/>
      <c r="AD128" s="501"/>
      <c r="AE128" s="502"/>
      <c r="AF128" s="501"/>
      <c r="AG128" s="502"/>
      <c r="AH128" s="501"/>
      <c r="AI128" s="502"/>
      <c r="AJ128" s="668" t="str">
        <f t="shared" si="2"/>
        <v/>
      </c>
      <c r="AK128" s="644">
        <f t="shared" si="3"/>
        <v>0</v>
      </c>
    </row>
    <row r="129" spans="1:37" s="34" customFormat="1" hidden="1" x14ac:dyDescent="0.2">
      <c r="A129" s="271"/>
      <c r="B129" s="272"/>
      <c r="C129" s="500"/>
      <c r="D129" s="501"/>
      <c r="E129" s="502"/>
      <c r="F129" s="501"/>
      <c r="G129" s="502"/>
      <c r="H129" s="501"/>
      <c r="I129" s="502"/>
      <c r="J129" s="501"/>
      <c r="K129" s="502"/>
      <c r="L129" s="501"/>
      <c r="M129" s="502"/>
      <c r="N129" s="501"/>
      <c r="O129" s="502"/>
      <c r="P129" s="501"/>
      <c r="Q129" s="502"/>
      <c r="R129" s="501"/>
      <c r="S129" s="502"/>
      <c r="T129" s="501"/>
      <c r="U129" s="502"/>
      <c r="V129" s="501"/>
      <c r="W129" s="502"/>
      <c r="X129" s="501"/>
      <c r="Y129" s="502"/>
      <c r="Z129" s="501"/>
      <c r="AA129" s="502"/>
      <c r="AB129" s="501"/>
      <c r="AC129" s="502"/>
      <c r="AD129" s="501"/>
      <c r="AE129" s="502"/>
      <c r="AF129" s="501"/>
      <c r="AG129" s="502"/>
      <c r="AH129" s="501"/>
      <c r="AI129" s="502"/>
      <c r="AJ129" s="668" t="str">
        <f t="shared" si="2"/>
        <v/>
      </c>
      <c r="AK129" s="644">
        <f t="shared" si="3"/>
        <v>0</v>
      </c>
    </row>
    <row r="130" spans="1:37" s="34" customFormat="1" hidden="1" x14ac:dyDescent="0.2">
      <c r="A130" s="271"/>
      <c r="B130" s="272"/>
      <c r="C130" s="500"/>
      <c r="D130" s="501"/>
      <c r="E130" s="502"/>
      <c r="F130" s="501"/>
      <c r="G130" s="502"/>
      <c r="H130" s="501"/>
      <c r="I130" s="502"/>
      <c r="J130" s="501"/>
      <c r="K130" s="502"/>
      <c r="L130" s="501"/>
      <c r="M130" s="502"/>
      <c r="N130" s="501"/>
      <c r="O130" s="502"/>
      <c r="P130" s="501"/>
      <c r="Q130" s="502"/>
      <c r="R130" s="501"/>
      <c r="S130" s="502"/>
      <c r="T130" s="501"/>
      <c r="U130" s="502"/>
      <c r="V130" s="501"/>
      <c r="W130" s="502"/>
      <c r="X130" s="501"/>
      <c r="Y130" s="502"/>
      <c r="Z130" s="501"/>
      <c r="AA130" s="502"/>
      <c r="AB130" s="501"/>
      <c r="AC130" s="502"/>
      <c r="AD130" s="501"/>
      <c r="AE130" s="502"/>
      <c r="AF130" s="501"/>
      <c r="AG130" s="502"/>
      <c r="AH130" s="501"/>
      <c r="AI130" s="502"/>
      <c r="AJ130" s="668" t="str">
        <f t="shared" si="2"/>
        <v/>
      </c>
      <c r="AK130" s="644">
        <f t="shared" si="3"/>
        <v>0</v>
      </c>
    </row>
    <row r="131" spans="1:37" s="34" customFormat="1" hidden="1" x14ac:dyDescent="0.2">
      <c r="A131" s="271"/>
      <c r="B131" s="272"/>
      <c r="C131" s="500"/>
      <c r="D131" s="501"/>
      <c r="E131" s="502"/>
      <c r="F131" s="501"/>
      <c r="G131" s="502"/>
      <c r="H131" s="501"/>
      <c r="I131" s="502"/>
      <c r="J131" s="501"/>
      <c r="K131" s="502"/>
      <c r="L131" s="501"/>
      <c r="M131" s="502"/>
      <c r="N131" s="501"/>
      <c r="O131" s="502"/>
      <c r="P131" s="501"/>
      <c r="Q131" s="502"/>
      <c r="R131" s="501"/>
      <c r="S131" s="502"/>
      <c r="T131" s="501"/>
      <c r="U131" s="502"/>
      <c r="V131" s="501"/>
      <c r="W131" s="502"/>
      <c r="X131" s="501"/>
      <c r="Y131" s="502"/>
      <c r="Z131" s="501"/>
      <c r="AA131" s="502"/>
      <c r="AB131" s="501"/>
      <c r="AC131" s="502"/>
      <c r="AD131" s="501"/>
      <c r="AE131" s="502"/>
      <c r="AF131" s="501"/>
      <c r="AG131" s="502"/>
      <c r="AH131" s="501"/>
      <c r="AI131" s="502"/>
      <c r="AJ131" s="668" t="str">
        <f t="shared" si="2"/>
        <v/>
      </c>
      <c r="AK131" s="644">
        <f t="shared" si="3"/>
        <v>0</v>
      </c>
    </row>
    <row r="132" spans="1:37" s="34" customFormat="1" hidden="1" x14ac:dyDescent="0.2">
      <c r="A132" s="271"/>
      <c r="B132" s="272"/>
      <c r="C132" s="500"/>
      <c r="D132" s="501"/>
      <c r="E132" s="502"/>
      <c r="F132" s="501"/>
      <c r="G132" s="502"/>
      <c r="H132" s="501"/>
      <c r="I132" s="502"/>
      <c r="J132" s="501"/>
      <c r="K132" s="502"/>
      <c r="L132" s="501"/>
      <c r="M132" s="502"/>
      <c r="N132" s="501"/>
      <c r="O132" s="502"/>
      <c r="P132" s="501"/>
      <c r="Q132" s="502"/>
      <c r="R132" s="501"/>
      <c r="S132" s="502"/>
      <c r="T132" s="501"/>
      <c r="U132" s="502"/>
      <c r="V132" s="501"/>
      <c r="W132" s="502"/>
      <c r="X132" s="501"/>
      <c r="Y132" s="502"/>
      <c r="Z132" s="501"/>
      <c r="AA132" s="502"/>
      <c r="AB132" s="501"/>
      <c r="AC132" s="502"/>
      <c r="AD132" s="501"/>
      <c r="AE132" s="502"/>
      <c r="AF132" s="501"/>
      <c r="AG132" s="502"/>
      <c r="AH132" s="501"/>
      <c r="AI132" s="502"/>
      <c r="AJ132" s="668" t="str">
        <f t="shared" si="2"/>
        <v/>
      </c>
      <c r="AK132" s="644">
        <f t="shared" si="3"/>
        <v>0</v>
      </c>
    </row>
    <row r="133" spans="1:37" s="34" customFormat="1" hidden="1" x14ac:dyDescent="0.2">
      <c r="A133" s="271"/>
      <c r="B133" s="272"/>
      <c r="C133" s="500"/>
      <c r="D133" s="501"/>
      <c r="E133" s="502"/>
      <c r="F133" s="501"/>
      <c r="G133" s="502"/>
      <c r="H133" s="501"/>
      <c r="I133" s="502"/>
      <c r="J133" s="501"/>
      <c r="K133" s="502"/>
      <c r="L133" s="501"/>
      <c r="M133" s="502"/>
      <c r="N133" s="501"/>
      <c r="O133" s="502"/>
      <c r="P133" s="501"/>
      <c r="Q133" s="502"/>
      <c r="R133" s="501"/>
      <c r="S133" s="502"/>
      <c r="T133" s="501"/>
      <c r="U133" s="502"/>
      <c r="V133" s="501"/>
      <c r="W133" s="502"/>
      <c r="X133" s="501"/>
      <c r="Y133" s="502"/>
      <c r="Z133" s="501"/>
      <c r="AA133" s="502"/>
      <c r="AB133" s="501"/>
      <c r="AC133" s="502"/>
      <c r="AD133" s="501"/>
      <c r="AE133" s="502"/>
      <c r="AF133" s="501"/>
      <c r="AG133" s="502"/>
      <c r="AH133" s="501"/>
      <c r="AI133" s="502"/>
      <c r="AJ133" s="668" t="str">
        <f t="shared" si="2"/>
        <v/>
      </c>
      <c r="AK133" s="644">
        <f t="shared" si="3"/>
        <v>0</v>
      </c>
    </row>
    <row r="134" spans="1:37" s="34" customFormat="1" hidden="1" x14ac:dyDescent="0.2">
      <c r="A134" s="271"/>
      <c r="B134" s="272"/>
      <c r="C134" s="500"/>
      <c r="D134" s="501"/>
      <c r="E134" s="502"/>
      <c r="F134" s="501"/>
      <c r="G134" s="502"/>
      <c r="H134" s="501"/>
      <c r="I134" s="502"/>
      <c r="J134" s="501"/>
      <c r="K134" s="502"/>
      <c r="L134" s="501"/>
      <c r="M134" s="502"/>
      <c r="N134" s="501"/>
      <c r="O134" s="502"/>
      <c r="P134" s="501"/>
      <c r="Q134" s="502"/>
      <c r="R134" s="501"/>
      <c r="S134" s="502"/>
      <c r="T134" s="501"/>
      <c r="U134" s="502"/>
      <c r="V134" s="501"/>
      <c r="W134" s="502"/>
      <c r="X134" s="501"/>
      <c r="Y134" s="502"/>
      <c r="Z134" s="501"/>
      <c r="AA134" s="502"/>
      <c r="AB134" s="501"/>
      <c r="AC134" s="502"/>
      <c r="AD134" s="501"/>
      <c r="AE134" s="502"/>
      <c r="AF134" s="501"/>
      <c r="AG134" s="502"/>
      <c r="AH134" s="501"/>
      <c r="AI134" s="502"/>
      <c r="AJ134" s="668" t="str">
        <f t="shared" si="2"/>
        <v/>
      </c>
      <c r="AK134" s="644">
        <f t="shared" si="3"/>
        <v>0</v>
      </c>
    </row>
    <row r="135" spans="1:37" s="34" customFormat="1" hidden="1" x14ac:dyDescent="0.2">
      <c r="A135" s="271"/>
      <c r="B135" s="272"/>
      <c r="C135" s="500"/>
      <c r="D135" s="501"/>
      <c r="E135" s="502"/>
      <c r="F135" s="501"/>
      <c r="G135" s="502"/>
      <c r="H135" s="501"/>
      <c r="I135" s="502"/>
      <c r="J135" s="501"/>
      <c r="K135" s="502"/>
      <c r="L135" s="501"/>
      <c r="M135" s="502"/>
      <c r="N135" s="501"/>
      <c r="O135" s="502"/>
      <c r="P135" s="501"/>
      <c r="Q135" s="502"/>
      <c r="R135" s="501"/>
      <c r="S135" s="502"/>
      <c r="T135" s="501"/>
      <c r="U135" s="502"/>
      <c r="V135" s="501"/>
      <c r="W135" s="502"/>
      <c r="X135" s="501"/>
      <c r="Y135" s="502"/>
      <c r="Z135" s="501"/>
      <c r="AA135" s="502"/>
      <c r="AB135" s="501"/>
      <c r="AC135" s="502"/>
      <c r="AD135" s="501"/>
      <c r="AE135" s="502"/>
      <c r="AF135" s="501"/>
      <c r="AG135" s="502"/>
      <c r="AH135" s="501"/>
      <c r="AI135" s="502"/>
      <c r="AJ135" s="668" t="str">
        <f t="shared" si="2"/>
        <v/>
      </c>
      <c r="AK135" s="644">
        <f t="shared" si="3"/>
        <v>0</v>
      </c>
    </row>
    <row r="136" spans="1:37" s="34" customFormat="1" hidden="1" x14ac:dyDescent="0.2">
      <c r="A136" s="271"/>
      <c r="B136" s="272"/>
      <c r="C136" s="500"/>
      <c r="D136" s="501"/>
      <c r="E136" s="502"/>
      <c r="F136" s="501"/>
      <c r="G136" s="502"/>
      <c r="H136" s="501"/>
      <c r="I136" s="502"/>
      <c r="J136" s="501"/>
      <c r="K136" s="502"/>
      <c r="L136" s="501"/>
      <c r="M136" s="502"/>
      <c r="N136" s="501"/>
      <c r="O136" s="502"/>
      <c r="P136" s="501"/>
      <c r="Q136" s="502"/>
      <c r="R136" s="501"/>
      <c r="S136" s="502"/>
      <c r="T136" s="501"/>
      <c r="U136" s="502"/>
      <c r="V136" s="501"/>
      <c r="W136" s="502"/>
      <c r="X136" s="501"/>
      <c r="Y136" s="502"/>
      <c r="Z136" s="501"/>
      <c r="AA136" s="502"/>
      <c r="AB136" s="501"/>
      <c r="AC136" s="502"/>
      <c r="AD136" s="501"/>
      <c r="AE136" s="502"/>
      <c r="AF136" s="501"/>
      <c r="AG136" s="502"/>
      <c r="AH136" s="501"/>
      <c r="AI136" s="502"/>
      <c r="AJ136" s="668" t="str">
        <f t="shared" si="2"/>
        <v/>
      </c>
      <c r="AK136" s="644">
        <f t="shared" si="3"/>
        <v>0</v>
      </c>
    </row>
    <row r="137" spans="1:37" s="34" customFormat="1" hidden="1" x14ac:dyDescent="0.2">
      <c r="A137" s="271"/>
      <c r="B137" s="272"/>
      <c r="C137" s="500"/>
      <c r="D137" s="501"/>
      <c r="E137" s="502"/>
      <c r="F137" s="501"/>
      <c r="G137" s="502"/>
      <c r="H137" s="501"/>
      <c r="I137" s="502"/>
      <c r="J137" s="501"/>
      <c r="K137" s="502"/>
      <c r="L137" s="501"/>
      <c r="M137" s="502"/>
      <c r="N137" s="501"/>
      <c r="O137" s="502"/>
      <c r="P137" s="501"/>
      <c r="Q137" s="502"/>
      <c r="R137" s="501"/>
      <c r="S137" s="502"/>
      <c r="T137" s="501"/>
      <c r="U137" s="502"/>
      <c r="V137" s="501"/>
      <c r="W137" s="502"/>
      <c r="X137" s="501"/>
      <c r="Y137" s="502"/>
      <c r="Z137" s="501"/>
      <c r="AA137" s="502"/>
      <c r="AB137" s="501"/>
      <c r="AC137" s="502"/>
      <c r="AD137" s="501"/>
      <c r="AE137" s="502"/>
      <c r="AF137" s="501"/>
      <c r="AG137" s="502"/>
      <c r="AH137" s="501"/>
      <c r="AI137" s="502"/>
      <c r="AJ137" s="668" t="str">
        <f t="shared" si="2"/>
        <v/>
      </c>
      <c r="AK137" s="644">
        <f t="shared" si="3"/>
        <v>0</v>
      </c>
    </row>
    <row r="138" spans="1:37" s="34" customFormat="1" hidden="1" x14ac:dyDescent="0.2">
      <c r="A138" s="271"/>
      <c r="B138" s="272"/>
      <c r="C138" s="500"/>
      <c r="D138" s="501"/>
      <c r="E138" s="502"/>
      <c r="F138" s="501"/>
      <c r="G138" s="502"/>
      <c r="H138" s="501"/>
      <c r="I138" s="502"/>
      <c r="J138" s="501"/>
      <c r="K138" s="502"/>
      <c r="L138" s="501"/>
      <c r="M138" s="502"/>
      <c r="N138" s="501"/>
      <c r="O138" s="502"/>
      <c r="P138" s="501"/>
      <c r="Q138" s="502"/>
      <c r="R138" s="501"/>
      <c r="S138" s="502"/>
      <c r="T138" s="501"/>
      <c r="U138" s="502"/>
      <c r="V138" s="501"/>
      <c r="W138" s="502"/>
      <c r="X138" s="501"/>
      <c r="Y138" s="502"/>
      <c r="Z138" s="501"/>
      <c r="AA138" s="502"/>
      <c r="AB138" s="501"/>
      <c r="AC138" s="502"/>
      <c r="AD138" s="501"/>
      <c r="AE138" s="502"/>
      <c r="AF138" s="501"/>
      <c r="AG138" s="502"/>
      <c r="AH138" s="501"/>
      <c r="AI138" s="502"/>
      <c r="AJ138" s="668" t="str">
        <f t="shared" si="2"/>
        <v/>
      </c>
      <c r="AK138" s="644">
        <f t="shared" si="3"/>
        <v>0</v>
      </c>
    </row>
    <row r="139" spans="1:37" s="34" customFormat="1" hidden="1" x14ac:dyDescent="0.2">
      <c r="A139" s="271"/>
      <c r="B139" s="272"/>
      <c r="C139" s="500"/>
      <c r="D139" s="501"/>
      <c r="E139" s="502"/>
      <c r="F139" s="501"/>
      <c r="G139" s="502"/>
      <c r="H139" s="501"/>
      <c r="I139" s="502"/>
      <c r="J139" s="501"/>
      <c r="K139" s="502"/>
      <c r="L139" s="501"/>
      <c r="M139" s="502"/>
      <c r="N139" s="501"/>
      <c r="O139" s="502"/>
      <c r="P139" s="501"/>
      <c r="Q139" s="502"/>
      <c r="R139" s="501"/>
      <c r="S139" s="502"/>
      <c r="T139" s="501"/>
      <c r="U139" s="502"/>
      <c r="V139" s="501"/>
      <c r="W139" s="502"/>
      <c r="X139" s="501"/>
      <c r="Y139" s="502"/>
      <c r="Z139" s="501"/>
      <c r="AA139" s="502"/>
      <c r="AB139" s="501"/>
      <c r="AC139" s="502"/>
      <c r="AD139" s="501"/>
      <c r="AE139" s="502"/>
      <c r="AF139" s="501"/>
      <c r="AG139" s="502"/>
      <c r="AH139" s="501"/>
      <c r="AI139" s="502"/>
      <c r="AJ139" s="668" t="str">
        <f t="shared" si="2"/>
        <v/>
      </c>
      <c r="AK139" s="644">
        <f t="shared" si="3"/>
        <v>0</v>
      </c>
    </row>
    <row r="140" spans="1:37" s="34" customFormat="1" hidden="1" x14ac:dyDescent="0.2">
      <c r="A140" s="271"/>
      <c r="B140" s="272"/>
      <c r="C140" s="500"/>
      <c r="D140" s="501"/>
      <c r="E140" s="502"/>
      <c r="F140" s="501"/>
      <c r="G140" s="502"/>
      <c r="H140" s="501"/>
      <c r="I140" s="502"/>
      <c r="J140" s="501"/>
      <c r="K140" s="502"/>
      <c r="L140" s="501"/>
      <c r="M140" s="502"/>
      <c r="N140" s="501"/>
      <c r="O140" s="502"/>
      <c r="P140" s="501"/>
      <c r="Q140" s="502"/>
      <c r="R140" s="501"/>
      <c r="S140" s="502"/>
      <c r="T140" s="501"/>
      <c r="U140" s="502"/>
      <c r="V140" s="501"/>
      <c r="W140" s="502"/>
      <c r="X140" s="501"/>
      <c r="Y140" s="502"/>
      <c r="Z140" s="501"/>
      <c r="AA140" s="502"/>
      <c r="AB140" s="501"/>
      <c r="AC140" s="502"/>
      <c r="AD140" s="501"/>
      <c r="AE140" s="502"/>
      <c r="AF140" s="501"/>
      <c r="AG140" s="502"/>
      <c r="AH140" s="501"/>
      <c r="AI140" s="502"/>
      <c r="AJ140" s="668" t="str">
        <f t="shared" si="2"/>
        <v/>
      </c>
      <c r="AK140" s="644">
        <f t="shared" si="3"/>
        <v>0</v>
      </c>
    </row>
    <row r="141" spans="1:37" s="34" customFormat="1" hidden="1" x14ac:dyDescent="0.2">
      <c r="A141" s="271"/>
      <c r="B141" s="272"/>
      <c r="C141" s="500"/>
      <c r="D141" s="501"/>
      <c r="E141" s="502"/>
      <c r="F141" s="501"/>
      <c r="G141" s="502"/>
      <c r="H141" s="501"/>
      <c r="I141" s="502"/>
      <c r="J141" s="501"/>
      <c r="K141" s="502"/>
      <c r="L141" s="501"/>
      <c r="M141" s="502"/>
      <c r="N141" s="501"/>
      <c r="O141" s="502"/>
      <c r="P141" s="501"/>
      <c r="Q141" s="502"/>
      <c r="R141" s="501"/>
      <c r="S141" s="502"/>
      <c r="T141" s="501"/>
      <c r="U141" s="502"/>
      <c r="V141" s="501"/>
      <c r="W141" s="502"/>
      <c r="X141" s="501"/>
      <c r="Y141" s="502"/>
      <c r="Z141" s="501"/>
      <c r="AA141" s="502"/>
      <c r="AB141" s="501"/>
      <c r="AC141" s="502"/>
      <c r="AD141" s="501"/>
      <c r="AE141" s="502"/>
      <c r="AF141" s="501"/>
      <c r="AG141" s="502"/>
      <c r="AH141" s="501"/>
      <c r="AI141" s="502"/>
      <c r="AJ141" s="668" t="str">
        <f t="shared" ref="AJ141:AJ204" si="4">IF((D141+F141+H141+J141+L141+N141+P141+R141+T141+V141+X141+Z141+AB141+AD141)&gt;0,D141+F141+H141+J141+L141+N141+P141+R141+T141+V141+X141+Z141+AB141+AD141,"")</f>
        <v/>
      </c>
      <c r="AK141" s="644">
        <f t="shared" ref="AK141:AK204" si="5">E141+G141+I141+K141+M141+O141+Q141+S141+U141+W141+Y141+AA141+AC141+AE141</f>
        <v>0</v>
      </c>
    </row>
    <row r="142" spans="1:37" s="34" customFormat="1" hidden="1" x14ac:dyDescent="0.2">
      <c r="A142" s="271"/>
      <c r="B142" s="272"/>
      <c r="C142" s="500"/>
      <c r="D142" s="501"/>
      <c r="E142" s="502"/>
      <c r="F142" s="501"/>
      <c r="G142" s="502"/>
      <c r="H142" s="501"/>
      <c r="I142" s="502"/>
      <c r="J142" s="501"/>
      <c r="K142" s="502"/>
      <c r="L142" s="501"/>
      <c r="M142" s="502"/>
      <c r="N142" s="501"/>
      <c r="O142" s="502"/>
      <c r="P142" s="501"/>
      <c r="Q142" s="502"/>
      <c r="R142" s="501"/>
      <c r="S142" s="502"/>
      <c r="T142" s="501"/>
      <c r="U142" s="502"/>
      <c r="V142" s="501"/>
      <c r="W142" s="502"/>
      <c r="X142" s="501"/>
      <c r="Y142" s="502"/>
      <c r="Z142" s="501"/>
      <c r="AA142" s="502"/>
      <c r="AB142" s="501"/>
      <c r="AC142" s="502"/>
      <c r="AD142" s="501"/>
      <c r="AE142" s="502"/>
      <c r="AF142" s="501"/>
      <c r="AG142" s="502"/>
      <c r="AH142" s="501"/>
      <c r="AI142" s="502"/>
      <c r="AJ142" s="668" t="str">
        <f t="shared" si="4"/>
        <v/>
      </c>
      <c r="AK142" s="644">
        <f t="shared" si="5"/>
        <v>0</v>
      </c>
    </row>
    <row r="143" spans="1:37" s="34" customFormat="1" hidden="1" x14ac:dyDescent="0.2">
      <c r="A143" s="271"/>
      <c r="B143" s="272"/>
      <c r="C143" s="500"/>
      <c r="D143" s="501"/>
      <c r="E143" s="502"/>
      <c r="F143" s="501"/>
      <c r="G143" s="502"/>
      <c r="H143" s="501"/>
      <c r="I143" s="502"/>
      <c r="J143" s="501"/>
      <c r="K143" s="502"/>
      <c r="L143" s="501"/>
      <c r="M143" s="502"/>
      <c r="N143" s="501"/>
      <c r="O143" s="502"/>
      <c r="P143" s="501"/>
      <c r="Q143" s="502"/>
      <c r="R143" s="501"/>
      <c r="S143" s="502"/>
      <c r="T143" s="501"/>
      <c r="U143" s="502"/>
      <c r="V143" s="501"/>
      <c r="W143" s="502"/>
      <c r="X143" s="501"/>
      <c r="Y143" s="502"/>
      <c r="Z143" s="501"/>
      <c r="AA143" s="502"/>
      <c r="AB143" s="501"/>
      <c r="AC143" s="502"/>
      <c r="AD143" s="501"/>
      <c r="AE143" s="502"/>
      <c r="AF143" s="501"/>
      <c r="AG143" s="502"/>
      <c r="AH143" s="501"/>
      <c r="AI143" s="502"/>
      <c r="AJ143" s="668" t="str">
        <f t="shared" si="4"/>
        <v/>
      </c>
      <c r="AK143" s="644">
        <f t="shared" si="5"/>
        <v>0</v>
      </c>
    </row>
    <row r="144" spans="1:37" s="34" customFormat="1" hidden="1" x14ac:dyDescent="0.2">
      <c r="A144" s="271"/>
      <c r="B144" s="272"/>
      <c r="C144" s="500"/>
      <c r="D144" s="501"/>
      <c r="E144" s="502"/>
      <c r="F144" s="501"/>
      <c r="G144" s="502"/>
      <c r="H144" s="501"/>
      <c r="I144" s="502"/>
      <c r="J144" s="501"/>
      <c r="K144" s="502"/>
      <c r="L144" s="501"/>
      <c r="M144" s="502"/>
      <c r="N144" s="501"/>
      <c r="O144" s="502"/>
      <c r="P144" s="501"/>
      <c r="Q144" s="502"/>
      <c r="R144" s="501"/>
      <c r="S144" s="502"/>
      <c r="T144" s="501"/>
      <c r="U144" s="502"/>
      <c r="V144" s="501"/>
      <c r="W144" s="502"/>
      <c r="X144" s="501"/>
      <c r="Y144" s="502"/>
      <c r="Z144" s="501"/>
      <c r="AA144" s="502"/>
      <c r="AB144" s="501"/>
      <c r="AC144" s="502"/>
      <c r="AD144" s="501"/>
      <c r="AE144" s="502"/>
      <c r="AF144" s="501"/>
      <c r="AG144" s="502"/>
      <c r="AH144" s="501"/>
      <c r="AI144" s="502"/>
      <c r="AJ144" s="668" t="str">
        <f t="shared" si="4"/>
        <v/>
      </c>
      <c r="AK144" s="644">
        <f t="shared" si="5"/>
        <v>0</v>
      </c>
    </row>
    <row r="145" spans="1:37" s="34" customFormat="1" hidden="1" x14ac:dyDescent="0.2">
      <c r="A145" s="271"/>
      <c r="B145" s="272"/>
      <c r="C145" s="500"/>
      <c r="D145" s="501"/>
      <c r="E145" s="502"/>
      <c r="F145" s="501"/>
      <c r="G145" s="502"/>
      <c r="H145" s="501"/>
      <c r="I145" s="502"/>
      <c r="J145" s="501"/>
      <c r="K145" s="502"/>
      <c r="L145" s="501"/>
      <c r="M145" s="502"/>
      <c r="N145" s="501"/>
      <c r="O145" s="502"/>
      <c r="P145" s="501"/>
      <c r="Q145" s="502"/>
      <c r="R145" s="501"/>
      <c r="S145" s="502"/>
      <c r="T145" s="501"/>
      <c r="U145" s="502"/>
      <c r="V145" s="501"/>
      <c r="W145" s="502"/>
      <c r="X145" s="501"/>
      <c r="Y145" s="502"/>
      <c r="Z145" s="501"/>
      <c r="AA145" s="502"/>
      <c r="AB145" s="501"/>
      <c r="AC145" s="502"/>
      <c r="AD145" s="501"/>
      <c r="AE145" s="502"/>
      <c r="AF145" s="501"/>
      <c r="AG145" s="502"/>
      <c r="AH145" s="501"/>
      <c r="AI145" s="502"/>
      <c r="AJ145" s="668" t="str">
        <f t="shared" si="4"/>
        <v/>
      </c>
      <c r="AK145" s="644">
        <f t="shared" si="5"/>
        <v>0</v>
      </c>
    </row>
    <row r="146" spans="1:37" s="34" customFormat="1" hidden="1" x14ac:dyDescent="0.2">
      <c r="A146" s="271"/>
      <c r="B146" s="272"/>
      <c r="C146" s="500"/>
      <c r="D146" s="501"/>
      <c r="E146" s="502"/>
      <c r="F146" s="501"/>
      <c r="G146" s="502"/>
      <c r="H146" s="501"/>
      <c r="I146" s="502"/>
      <c r="J146" s="501"/>
      <c r="K146" s="502"/>
      <c r="L146" s="501"/>
      <c r="M146" s="502"/>
      <c r="N146" s="501"/>
      <c r="O146" s="502"/>
      <c r="P146" s="501"/>
      <c r="Q146" s="502"/>
      <c r="R146" s="501"/>
      <c r="S146" s="502"/>
      <c r="T146" s="501"/>
      <c r="U146" s="502"/>
      <c r="V146" s="501"/>
      <c r="W146" s="502"/>
      <c r="X146" s="501"/>
      <c r="Y146" s="502"/>
      <c r="Z146" s="501"/>
      <c r="AA146" s="502"/>
      <c r="AB146" s="501"/>
      <c r="AC146" s="502"/>
      <c r="AD146" s="501"/>
      <c r="AE146" s="502"/>
      <c r="AF146" s="501"/>
      <c r="AG146" s="502"/>
      <c r="AH146" s="501"/>
      <c r="AI146" s="502"/>
      <c r="AJ146" s="668" t="str">
        <f t="shared" si="4"/>
        <v/>
      </c>
      <c r="AK146" s="644">
        <f t="shared" si="5"/>
        <v>0</v>
      </c>
    </row>
    <row r="147" spans="1:37" s="34" customFormat="1" hidden="1" x14ac:dyDescent="0.2">
      <c r="A147" s="271"/>
      <c r="B147" s="272"/>
      <c r="C147" s="500"/>
      <c r="D147" s="501"/>
      <c r="E147" s="502"/>
      <c r="F147" s="501"/>
      <c r="G147" s="502"/>
      <c r="H147" s="501"/>
      <c r="I147" s="502"/>
      <c r="J147" s="501"/>
      <c r="K147" s="502"/>
      <c r="L147" s="501"/>
      <c r="M147" s="502"/>
      <c r="N147" s="501"/>
      <c r="O147" s="502"/>
      <c r="P147" s="501"/>
      <c r="Q147" s="502"/>
      <c r="R147" s="501"/>
      <c r="S147" s="502"/>
      <c r="T147" s="501"/>
      <c r="U147" s="502"/>
      <c r="V147" s="501"/>
      <c r="W147" s="502"/>
      <c r="X147" s="501"/>
      <c r="Y147" s="502"/>
      <c r="Z147" s="501"/>
      <c r="AA147" s="502"/>
      <c r="AB147" s="501"/>
      <c r="AC147" s="502"/>
      <c r="AD147" s="501"/>
      <c r="AE147" s="502"/>
      <c r="AF147" s="501"/>
      <c r="AG147" s="502"/>
      <c r="AH147" s="501"/>
      <c r="AI147" s="502"/>
      <c r="AJ147" s="668" t="str">
        <f t="shared" si="4"/>
        <v/>
      </c>
      <c r="AK147" s="644">
        <f t="shared" si="5"/>
        <v>0</v>
      </c>
    </row>
    <row r="148" spans="1:37" s="34" customFormat="1" hidden="1" x14ac:dyDescent="0.2">
      <c r="A148" s="271"/>
      <c r="B148" s="272"/>
      <c r="C148" s="500"/>
      <c r="D148" s="501"/>
      <c r="E148" s="502"/>
      <c r="F148" s="501"/>
      <c r="G148" s="502"/>
      <c r="H148" s="501"/>
      <c r="I148" s="502"/>
      <c r="J148" s="501"/>
      <c r="K148" s="502"/>
      <c r="L148" s="501"/>
      <c r="M148" s="502"/>
      <c r="N148" s="501"/>
      <c r="O148" s="502"/>
      <c r="P148" s="501"/>
      <c r="Q148" s="502"/>
      <c r="R148" s="501"/>
      <c r="S148" s="502"/>
      <c r="T148" s="501"/>
      <c r="U148" s="502"/>
      <c r="V148" s="501"/>
      <c r="W148" s="502"/>
      <c r="X148" s="501"/>
      <c r="Y148" s="502"/>
      <c r="Z148" s="501"/>
      <c r="AA148" s="502"/>
      <c r="AB148" s="501"/>
      <c r="AC148" s="502"/>
      <c r="AD148" s="501"/>
      <c r="AE148" s="502"/>
      <c r="AF148" s="501"/>
      <c r="AG148" s="502"/>
      <c r="AH148" s="501"/>
      <c r="AI148" s="502"/>
      <c r="AJ148" s="668" t="str">
        <f t="shared" si="4"/>
        <v/>
      </c>
      <c r="AK148" s="644">
        <f t="shared" si="5"/>
        <v>0</v>
      </c>
    </row>
    <row r="149" spans="1:37" s="34" customFormat="1" hidden="1" x14ac:dyDescent="0.2">
      <c r="A149" s="271"/>
      <c r="B149" s="272"/>
      <c r="C149" s="500"/>
      <c r="D149" s="501"/>
      <c r="E149" s="502"/>
      <c r="F149" s="501"/>
      <c r="G149" s="502"/>
      <c r="H149" s="501"/>
      <c r="I149" s="502"/>
      <c r="J149" s="501"/>
      <c r="K149" s="502"/>
      <c r="L149" s="501"/>
      <c r="M149" s="502"/>
      <c r="N149" s="501"/>
      <c r="O149" s="502"/>
      <c r="P149" s="501"/>
      <c r="Q149" s="502"/>
      <c r="R149" s="501"/>
      <c r="S149" s="502"/>
      <c r="T149" s="501"/>
      <c r="U149" s="502"/>
      <c r="V149" s="501"/>
      <c r="W149" s="502"/>
      <c r="X149" s="501"/>
      <c r="Y149" s="502"/>
      <c r="Z149" s="501"/>
      <c r="AA149" s="502"/>
      <c r="AB149" s="501"/>
      <c r="AC149" s="502"/>
      <c r="AD149" s="501"/>
      <c r="AE149" s="502"/>
      <c r="AF149" s="501"/>
      <c r="AG149" s="502"/>
      <c r="AH149" s="501"/>
      <c r="AI149" s="502"/>
      <c r="AJ149" s="668" t="str">
        <f t="shared" si="4"/>
        <v/>
      </c>
      <c r="AK149" s="644">
        <f t="shared" si="5"/>
        <v>0</v>
      </c>
    </row>
    <row r="150" spans="1:37" s="34" customFormat="1" hidden="1" x14ac:dyDescent="0.2">
      <c r="A150" s="271"/>
      <c r="B150" s="272"/>
      <c r="C150" s="500"/>
      <c r="D150" s="501"/>
      <c r="E150" s="502"/>
      <c r="F150" s="501"/>
      <c r="G150" s="502"/>
      <c r="H150" s="501"/>
      <c r="I150" s="502"/>
      <c r="J150" s="501"/>
      <c r="K150" s="502"/>
      <c r="L150" s="501"/>
      <c r="M150" s="502"/>
      <c r="N150" s="501"/>
      <c r="O150" s="502"/>
      <c r="P150" s="501"/>
      <c r="Q150" s="502"/>
      <c r="R150" s="501"/>
      <c r="S150" s="502"/>
      <c r="T150" s="501"/>
      <c r="U150" s="502"/>
      <c r="V150" s="501"/>
      <c r="W150" s="502"/>
      <c r="X150" s="501"/>
      <c r="Y150" s="502"/>
      <c r="Z150" s="501"/>
      <c r="AA150" s="502"/>
      <c r="AB150" s="501"/>
      <c r="AC150" s="502"/>
      <c r="AD150" s="501"/>
      <c r="AE150" s="502"/>
      <c r="AF150" s="501"/>
      <c r="AG150" s="502"/>
      <c r="AH150" s="501"/>
      <c r="AI150" s="502"/>
      <c r="AJ150" s="668" t="str">
        <f t="shared" si="4"/>
        <v/>
      </c>
      <c r="AK150" s="644">
        <f t="shared" si="5"/>
        <v>0</v>
      </c>
    </row>
    <row r="151" spans="1:37" s="34" customFormat="1" hidden="1" x14ac:dyDescent="0.2">
      <c r="A151" s="271"/>
      <c r="B151" s="272"/>
      <c r="C151" s="500"/>
      <c r="D151" s="501"/>
      <c r="E151" s="502"/>
      <c r="F151" s="501"/>
      <c r="G151" s="502"/>
      <c r="H151" s="501"/>
      <c r="I151" s="502"/>
      <c r="J151" s="501"/>
      <c r="K151" s="502"/>
      <c r="L151" s="501"/>
      <c r="M151" s="502"/>
      <c r="N151" s="501"/>
      <c r="O151" s="502"/>
      <c r="P151" s="501"/>
      <c r="Q151" s="502"/>
      <c r="R151" s="501"/>
      <c r="S151" s="502"/>
      <c r="T151" s="501"/>
      <c r="U151" s="502"/>
      <c r="V151" s="501"/>
      <c r="W151" s="502"/>
      <c r="X151" s="501"/>
      <c r="Y151" s="502"/>
      <c r="Z151" s="501"/>
      <c r="AA151" s="502"/>
      <c r="AB151" s="501"/>
      <c r="AC151" s="502"/>
      <c r="AD151" s="501"/>
      <c r="AE151" s="502"/>
      <c r="AF151" s="501"/>
      <c r="AG151" s="502"/>
      <c r="AH151" s="501"/>
      <c r="AI151" s="502"/>
      <c r="AJ151" s="668" t="str">
        <f t="shared" si="4"/>
        <v/>
      </c>
      <c r="AK151" s="644">
        <f t="shared" si="5"/>
        <v>0</v>
      </c>
    </row>
    <row r="152" spans="1:37" s="34" customFormat="1" hidden="1" x14ac:dyDescent="0.2">
      <c r="A152" s="271"/>
      <c r="B152" s="272"/>
      <c r="C152" s="500"/>
      <c r="D152" s="501"/>
      <c r="E152" s="502"/>
      <c r="F152" s="501"/>
      <c r="G152" s="502"/>
      <c r="H152" s="501"/>
      <c r="I152" s="502"/>
      <c r="J152" s="501"/>
      <c r="K152" s="502"/>
      <c r="L152" s="501"/>
      <c r="M152" s="502"/>
      <c r="N152" s="501"/>
      <c r="O152" s="502"/>
      <c r="P152" s="501"/>
      <c r="Q152" s="502"/>
      <c r="R152" s="501"/>
      <c r="S152" s="502"/>
      <c r="T152" s="501"/>
      <c r="U152" s="502"/>
      <c r="V152" s="501"/>
      <c r="W152" s="502"/>
      <c r="X152" s="501"/>
      <c r="Y152" s="502"/>
      <c r="Z152" s="501"/>
      <c r="AA152" s="502"/>
      <c r="AB152" s="501"/>
      <c r="AC152" s="502"/>
      <c r="AD152" s="501"/>
      <c r="AE152" s="502"/>
      <c r="AF152" s="501"/>
      <c r="AG152" s="502"/>
      <c r="AH152" s="501"/>
      <c r="AI152" s="502"/>
      <c r="AJ152" s="668" t="str">
        <f t="shared" si="4"/>
        <v/>
      </c>
      <c r="AK152" s="644">
        <f t="shared" si="5"/>
        <v>0</v>
      </c>
    </row>
    <row r="153" spans="1:37" s="34" customFormat="1" hidden="1" x14ac:dyDescent="0.2">
      <c r="A153" s="271"/>
      <c r="B153" s="272"/>
      <c r="C153" s="500"/>
      <c r="D153" s="501"/>
      <c r="E153" s="502"/>
      <c r="F153" s="501"/>
      <c r="G153" s="502"/>
      <c r="H153" s="501"/>
      <c r="I153" s="502"/>
      <c r="J153" s="501"/>
      <c r="K153" s="502"/>
      <c r="L153" s="501"/>
      <c r="M153" s="502"/>
      <c r="N153" s="501"/>
      <c r="O153" s="502"/>
      <c r="P153" s="501"/>
      <c r="Q153" s="502"/>
      <c r="R153" s="501"/>
      <c r="S153" s="502"/>
      <c r="T153" s="501"/>
      <c r="U153" s="502"/>
      <c r="V153" s="501"/>
      <c r="W153" s="502"/>
      <c r="X153" s="501"/>
      <c r="Y153" s="502"/>
      <c r="Z153" s="501"/>
      <c r="AA153" s="502"/>
      <c r="AB153" s="501"/>
      <c r="AC153" s="502"/>
      <c r="AD153" s="501"/>
      <c r="AE153" s="502"/>
      <c r="AF153" s="501"/>
      <c r="AG153" s="502"/>
      <c r="AH153" s="501"/>
      <c r="AI153" s="502"/>
      <c r="AJ153" s="668" t="str">
        <f t="shared" si="4"/>
        <v/>
      </c>
      <c r="AK153" s="644">
        <f t="shared" si="5"/>
        <v>0</v>
      </c>
    </row>
    <row r="154" spans="1:37" s="34" customFormat="1" hidden="1" x14ac:dyDescent="0.2">
      <c r="A154" s="271"/>
      <c r="B154" s="272"/>
      <c r="C154" s="500"/>
      <c r="D154" s="501"/>
      <c r="E154" s="502"/>
      <c r="F154" s="501"/>
      <c r="G154" s="502"/>
      <c r="H154" s="501"/>
      <c r="I154" s="502"/>
      <c r="J154" s="501"/>
      <c r="K154" s="502"/>
      <c r="L154" s="501"/>
      <c r="M154" s="502"/>
      <c r="N154" s="501"/>
      <c r="O154" s="502"/>
      <c r="P154" s="501"/>
      <c r="Q154" s="502"/>
      <c r="R154" s="501"/>
      <c r="S154" s="502"/>
      <c r="T154" s="501"/>
      <c r="U154" s="502"/>
      <c r="V154" s="501"/>
      <c r="W154" s="502"/>
      <c r="X154" s="501"/>
      <c r="Y154" s="502"/>
      <c r="Z154" s="501"/>
      <c r="AA154" s="502"/>
      <c r="AB154" s="501"/>
      <c r="AC154" s="502"/>
      <c r="AD154" s="501"/>
      <c r="AE154" s="502"/>
      <c r="AF154" s="501"/>
      <c r="AG154" s="502"/>
      <c r="AH154" s="501"/>
      <c r="AI154" s="502"/>
      <c r="AJ154" s="668" t="str">
        <f t="shared" si="4"/>
        <v/>
      </c>
      <c r="AK154" s="644">
        <f t="shared" si="5"/>
        <v>0</v>
      </c>
    </row>
    <row r="155" spans="1:37" s="34" customFormat="1" hidden="1" x14ac:dyDescent="0.2">
      <c r="A155" s="271"/>
      <c r="B155" s="272"/>
      <c r="C155" s="500"/>
      <c r="D155" s="501"/>
      <c r="E155" s="502"/>
      <c r="F155" s="501"/>
      <c r="G155" s="502"/>
      <c r="H155" s="501"/>
      <c r="I155" s="502"/>
      <c r="J155" s="501"/>
      <c r="K155" s="502"/>
      <c r="L155" s="501"/>
      <c r="M155" s="502"/>
      <c r="N155" s="501"/>
      <c r="O155" s="502"/>
      <c r="P155" s="501"/>
      <c r="Q155" s="502"/>
      <c r="R155" s="501"/>
      <c r="S155" s="502"/>
      <c r="T155" s="501"/>
      <c r="U155" s="502"/>
      <c r="V155" s="501"/>
      <c r="W155" s="502"/>
      <c r="X155" s="501"/>
      <c r="Y155" s="502"/>
      <c r="Z155" s="501"/>
      <c r="AA155" s="502"/>
      <c r="AB155" s="501"/>
      <c r="AC155" s="502"/>
      <c r="AD155" s="501"/>
      <c r="AE155" s="502"/>
      <c r="AF155" s="501"/>
      <c r="AG155" s="502"/>
      <c r="AH155" s="501"/>
      <c r="AI155" s="502"/>
      <c r="AJ155" s="668" t="str">
        <f t="shared" si="4"/>
        <v/>
      </c>
      <c r="AK155" s="644">
        <f t="shared" si="5"/>
        <v>0</v>
      </c>
    </row>
    <row r="156" spans="1:37" s="34" customFormat="1" hidden="1" x14ac:dyDescent="0.2">
      <c r="A156" s="271"/>
      <c r="B156" s="272"/>
      <c r="C156" s="500"/>
      <c r="D156" s="501"/>
      <c r="E156" s="502"/>
      <c r="F156" s="501"/>
      <c r="G156" s="502"/>
      <c r="H156" s="501"/>
      <c r="I156" s="502"/>
      <c r="J156" s="501"/>
      <c r="K156" s="502"/>
      <c r="L156" s="501"/>
      <c r="M156" s="502"/>
      <c r="N156" s="501"/>
      <c r="O156" s="502"/>
      <c r="P156" s="501"/>
      <c r="Q156" s="502"/>
      <c r="R156" s="501"/>
      <c r="S156" s="502"/>
      <c r="T156" s="501"/>
      <c r="U156" s="502"/>
      <c r="V156" s="501"/>
      <c r="W156" s="502"/>
      <c r="X156" s="501"/>
      <c r="Y156" s="502"/>
      <c r="Z156" s="501"/>
      <c r="AA156" s="502"/>
      <c r="AB156" s="501"/>
      <c r="AC156" s="502"/>
      <c r="AD156" s="501"/>
      <c r="AE156" s="502"/>
      <c r="AF156" s="501"/>
      <c r="AG156" s="502"/>
      <c r="AH156" s="501"/>
      <c r="AI156" s="502"/>
      <c r="AJ156" s="668" t="str">
        <f t="shared" si="4"/>
        <v/>
      </c>
      <c r="AK156" s="644">
        <f t="shared" si="5"/>
        <v>0</v>
      </c>
    </row>
    <row r="157" spans="1:37" s="34" customFormat="1" hidden="1" x14ac:dyDescent="0.2">
      <c r="A157" s="271"/>
      <c r="B157" s="272"/>
      <c r="C157" s="500"/>
      <c r="D157" s="501"/>
      <c r="E157" s="502"/>
      <c r="F157" s="501"/>
      <c r="G157" s="502"/>
      <c r="H157" s="501"/>
      <c r="I157" s="502"/>
      <c r="J157" s="501"/>
      <c r="K157" s="502"/>
      <c r="L157" s="501"/>
      <c r="M157" s="502"/>
      <c r="N157" s="501"/>
      <c r="O157" s="502"/>
      <c r="P157" s="501"/>
      <c r="Q157" s="502"/>
      <c r="R157" s="501"/>
      <c r="S157" s="502"/>
      <c r="T157" s="501"/>
      <c r="U157" s="502"/>
      <c r="V157" s="501"/>
      <c r="W157" s="502"/>
      <c r="X157" s="501"/>
      <c r="Y157" s="502"/>
      <c r="Z157" s="501"/>
      <c r="AA157" s="502"/>
      <c r="AB157" s="501"/>
      <c r="AC157" s="502"/>
      <c r="AD157" s="501"/>
      <c r="AE157" s="502"/>
      <c r="AF157" s="501"/>
      <c r="AG157" s="502"/>
      <c r="AH157" s="501"/>
      <c r="AI157" s="502"/>
      <c r="AJ157" s="668" t="str">
        <f t="shared" si="4"/>
        <v/>
      </c>
      <c r="AK157" s="644">
        <f t="shared" si="5"/>
        <v>0</v>
      </c>
    </row>
    <row r="158" spans="1:37" s="34" customFormat="1" hidden="1" x14ac:dyDescent="0.2">
      <c r="A158" s="271"/>
      <c r="B158" s="272"/>
      <c r="C158" s="500"/>
      <c r="D158" s="501"/>
      <c r="E158" s="502"/>
      <c r="F158" s="501"/>
      <c r="G158" s="502"/>
      <c r="H158" s="501"/>
      <c r="I158" s="502"/>
      <c r="J158" s="501"/>
      <c r="K158" s="502"/>
      <c r="L158" s="501"/>
      <c r="M158" s="502"/>
      <c r="N158" s="501"/>
      <c r="O158" s="502"/>
      <c r="P158" s="501"/>
      <c r="Q158" s="502"/>
      <c r="R158" s="501"/>
      <c r="S158" s="502"/>
      <c r="T158" s="501"/>
      <c r="U158" s="502"/>
      <c r="V158" s="501"/>
      <c r="W158" s="502"/>
      <c r="X158" s="501"/>
      <c r="Y158" s="502"/>
      <c r="Z158" s="501"/>
      <c r="AA158" s="502"/>
      <c r="AB158" s="501"/>
      <c r="AC158" s="502"/>
      <c r="AD158" s="501"/>
      <c r="AE158" s="502"/>
      <c r="AF158" s="501"/>
      <c r="AG158" s="502"/>
      <c r="AH158" s="501"/>
      <c r="AI158" s="502"/>
      <c r="AJ158" s="668" t="str">
        <f t="shared" si="4"/>
        <v/>
      </c>
      <c r="AK158" s="644">
        <f t="shared" si="5"/>
        <v>0</v>
      </c>
    </row>
    <row r="159" spans="1:37" s="34" customFormat="1" hidden="1" x14ac:dyDescent="0.2">
      <c r="A159" s="271"/>
      <c r="B159" s="272"/>
      <c r="C159" s="500"/>
      <c r="D159" s="501"/>
      <c r="E159" s="502"/>
      <c r="F159" s="501"/>
      <c r="G159" s="502"/>
      <c r="H159" s="501"/>
      <c r="I159" s="502"/>
      <c r="J159" s="501"/>
      <c r="K159" s="502"/>
      <c r="L159" s="501"/>
      <c r="M159" s="502"/>
      <c r="N159" s="501"/>
      <c r="O159" s="502"/>
      <c r="P159" s="501"/>
      <c r="Q159" s="502"/>
      <c r="R159" s="501"/>
      <c r="S159" s="502"/>
      <c r="T159" s="501"/>
      <c r="U159" s="502"/>
      <c r="V159" s="501"/>
      <c r="W159" s="502"/>
      <c r="X159" s="501"/>
      <c r="Y159" s="502"/>
      <c r="Z159" s="501"/>
      <c r="AA159" s="502"/>
      <c r="AB159" s="501"/>
      <c r="AC159" s="502"/>
      <c r="AD159" s="501"/>
      <c r="AE159" s="502"/>
      <c r="AF159" s="501"/>
      <c r="AG159" s="502"/>
      <c r="AH159" s="501"/>
      <c r="AI159" s="502"/>
      <c r="AJ159" s="668" t="str">
        <f t="shared" si="4"/>
        <v/>
      </c>
      <c r="AK159" s="644">
        <f t="shared" si="5"/>
        <v>0</v>
      </c>
    </row>
    <row r="160" spans="1:37" s="34" customFormat="1" hidden="1" x14ac:dyDescent="0.2">
      <c r="A160" s="271"/>
      <c r="B160" s="272"/>
      <c r="C160" s="500"/>
      <c r="D160" s="501"/>
      <c r="E160" s="502"/>
      <c r="F160" s="501"/>
      <c r="G160" s="502"/>
      <c r="H160" s="501"/>
      <c r="I160" s="502"/>
      <c r="J160" s="501"/>
      <c r="K160" s="502"/>
      <c r="L160" s="501"/>
      <c r="M160" s="502"/>
      <c r="N160" s="501"/>
      <c r="O160" s="502"/>
      <c r="P160" s="501"/>
      <c r="Q160" s="502"/>
      <c r="R160" s="501"/>
      <c r="S160" s="502"/>
      <c r="T160" s="501"/>
      <c r="U160" s="502"/>
      <c r="V160" s="501"/>
      <c r="W160" s="502"/>
      <c r="X160" s="501"/>
      <c r="Y160" s="502"/>
      <c r="Z160" s="501"/>
      <c r="AA160" s="502"/>
      <c r="AB160" s="501"/>
      <c r="AC160" s="502"/>
      <c r="AD160" s="501"/>
      <c r="AE160" s="502"/>
      <c r="AF160" s="501"/>
      <c r="AG160" s="502"/>
      <c r="AH160" s="501"/>
      <c r="AI160" s="502"/>
      <c r="AJ160" s="668" t="str">
        <f t="shared" si="4"/>
        <v/>
      </c>
      <c r="AK160" s="644">
        <f t="shared" si="5"/>
        <v>0</v>
      </c>
    </row>
    <row r="161" spans="1:37" s="34" customFormat="1" hidden="1" x14ac:dyDescent="0.2">
      <c r="A161" s="271"/>
      <c r="B161" s="272"/>
      <c r="C161" s="500"/>
      <c r="D161" s="501"/>
      <c r="E161" s="502"/>
      <c r="F161" s="501"/>
      <c r="G161" s="502"/>
      <c r="H161" s="501"/>
      <c r="I161" s="502"/>
      <c r="J161" s="501"/>
      <c r="K161" s="502"/>
      <c r="L161" s="501"/>
      <c r="M161" s="502"/>
      <c r="N161" s="501"/>
      <c r="O161" s="502"/>
      <c r="P161" s="501"/>
      <c r="Q161" s="502"/>
      <c r="R161" s="501"/>
      <c r="S161" s="502"/>
      <c r="T161" s="501"/>
      <c r="U161" s="502"/>
      <c r="V161" s="501"/>
      <c r="W161" s="502"/>
      <c r="X161" s="501"/>
      <c r="Y161" s="502"/>
      <c r="Z161" s="501"/>
      <c r="AA161" s="502"/>
      <c r="AB161" s="501"/>
      <c r="AC161" s="502"/>
      <c r="AD161" s="501"/>
      <c r="AE161" s="502"/>
      <c r="AF161" s="501"/>
      <c r="AG161" s="502"/>
      <c r="AH161" s="501"/>
      <c r="AI161" s="502"/>
      <c r="AJ161" s="668" t="str">
        <f t="shared" si="4"/>
        <v/>
      </c>
      <c r="AK161" s="644">
        <f t="shared" si="5"/>
        <v>0</v>
      </c>
    </row>
    <row r="162" spans="1:37" s="34" customFormat="1" hidden="1" x14ac:dyDescent="0.2">
      <c r="A162" s="271"/>
      <c r="B162" s="272"/>
      <c r="C162" s="500"/>
      <c r="D162" s="501"/>
      <c r="E162" s="502"/>
      <c r="F162" s="501"/>
      <c r="G162" s="502"/>
      <c r="H162" s="501"/>
      <c r="I162" s="502"/>
      <c r="J162" s="501"/>
      <c r="K162" s="502"/>
      <c r="L162" s="501"/>
      <c r="M162" s="502"/>
      <c r="N162" s="501"/>
      <c r="O162" s="502"/>
      <c r="P162" s="501"/>
      <c r="Q162" s="502"/>
      <c r="R162" s="501"/>
      <c r="S162" s="502"/>
      <c r="T162" s="501"/>
      <c r="U162" s="502"/>
      <c r="V162" s="501"/>
      <c r="W162" s="502"/>
      <c r="X162" s="501"/>
      <c r="Y162" s="502"/>
      <c r="Z162" s="501"/>
      <c r="AA162" s="502"/>
      <c r="AB162" s="501"/>
      <c r="AC162" s="502"/>
      <c r="AD162" s="501"/>
      <c r="AE162" s="502"/>
      <c r="AF162" s="501"/>
      <c r="AG162" s="502"/>
      <c r="AH162" s="501"/>
      <c r="AI162" s="502"/>
      <c r="AJ162" s="668" t="str">
        <f t="shared" si="4"/>
        <v/>
      </c>
      <c r="AK162" s="644">
        <f t="shared" si="5"/>
        <v>0</v>
      </c>
    </row>
    <row r="163" spans="1:37" s="34" customFormat="1" hidden="1" x14ac:dyDescent="0.2">
      <c r="A163" s="271"/>
      <c r="B163" s="272"/>
      <c r="C163" s="500"/>
      <c r="D163" s="501"/>
      <c r="E163" s="502"/>
      <c r="F163" s="501"/>
      <c r="G163" s="502"/>
      <c r="H163" s="501"/>
      <c r="I163" s="502"/>
      <c r="J163" s="501"/>
      <c r="K163" s="502"/>
      <c r="L163" s="501"/>
      <c r="M163" s="502"/>
      <c r="N163" s="501"/>
      <c r="O163" s="502"/>
      <c r="P163" s="501"/>
      <c r="Q163" s="502"/>
      <c r="R163" s="501"/>
      <c r="S163" s="502"/>
      <c r="T163" s="501"/>
      <c r="U163" s="502"/>
      <c r="V163" s="501"/>
      <c r="W163" s="502"/>
      <c r="X163" s="501"/>
      <c r="Y163" s="502"/>
      <c r="Z163" s="501"/>
      <c r="AA163" s="502"/>
      <c r="AB163" s="501"/>
      <c r="AC163" s="502"/>
      <c r="AD163" s="501"/>
      <c r="AE163" s="502"/>
      <c r="AF163" s="501"/>
      <c r="AG163" s="502"/>
      <c r="AH163" s="501"/>
      <c r="AI163" s="502"/>
      <c r="AJ163" s="668" t="str">
        <f t="shared" si="4"/>
        <v/>
      </c>
      <c r="AK163" s="644">
        <f t="shared" si="5"/>
        <v>0</v>
      </c>
    </row>
    <row r="164" spans="1:37" s="34" customFormat="1" hidden="1" x14ac:dyDescent="0.2">
      <c r="A164" s="271"/>
      <c r="B164" s="272"/>
      <c r="C164" s="500"/>
      <c r="D164" s="501"/>
      <c r="E164" s="502"/>
      <c r="F164" s="501"/>
      <c r="G164" s="502"/>
      <c r="H164" s="501"/>
      <c r="I164" s="502"/>
      <c r="J164" s="501"/>
      <c r="K164" s="502"/>
      <c r="L164" s="501"/>
      <c r="M164" s="502"/>
      <c r="N164" s="501"/>
      <c r="O164" s="502"/>
      <c r="P164" s="501"/>
      <c r="Q164" s="502"/>
      <c r="R164" s="501"/>
      <c r="S164" s="502"/>
      <c r="T164" s="501"/>
      <c r="U164" s="502"/>
      <c r="V164" s="501"/>
      <c r="W164" s="502"/>
      <c r="X164" s="501"/>
      <c r="Y164" s="502"/>
      <c r="Z164" s="501"/>
      <c r="AA164" s="502"/>
      <c r="AB164" s="501"/>
      <c r="AC164" s="502"/>
      <c r="AD164" s="501"/>
      <c r="AE164" s="502"/>
      <c r="AF164" s="501"/>
      <c r="AG164" s="502"/>
      <c r="AH164" s="501"/>
      <c r="AI164" s="502"/>
      <c r="AJ164" s="668" t="str">
        <f t="shared" si="4"/>
        <v/>
      </c>
      <c r="AK164" s="644">
        <f t="shared" si="5"/>
        <v>0</v>
      </c>
    </row>
    <row r="165" spans="1:37" s="34" customFormat="1" hidden="1" x14ac:dyDescent="0.2">
      <c r="A165" s="271"/>
      <c r="B165" s="272"/>
      <c r="C165" s="500"/>
      <c r="D165" s="501"/>
      <c r="E165" s="502"/>
      <c r="F165" s="501"/>
      <c r="G165" s="502"/>
      <c r="H165" s="501"/>
      <c r="I165" s="502"/>
      <c r="J165" s="501"/>
      <c r="K165" s="502"/>
      <c r="L165" s="501"/>
      <c r="M165" s="502"/>
      <c r="N165" s="501"/>
      <c r="O165" s="502"/>
      <c r="P165" s="501"/>
      <c r="Q165" s="502"/>
      <c r="R165" s="501"/>
      <c r="S165" s="502"/>
      <c r="T165" s="501"/>
      <c r="U165" s="502"/>
      <c r="V165" s="501"/>
      <c r="W165" s="502"/>
      <c r="X165" s="501"/>
      <c r="Y165" s="502"/>
      <c r="Z165" s="501"/>
      <c r="AA165" s="502"/>
      <c r="AB165" s="501"/>
      <c r="AC165" s="502"/>
      <c r="AD165" s="501"/>
      <c r="AE165" s="502"/>
      <c r="AF165" s="501"/>
      <c r="AG165" s="502"/>
      <c r="AH165" s="501"/>
      <c r="AI165" s="502"/>
      <c r="AJ165" s="668" t="str">
        <f t="shared" si="4"/>
        <v/>
      </c>
      <c r="AK165" s="644">
        <f t="shared" si="5"/>
        <v>0</v>
      </c>
    </row>
    <row r="166" spans="1:37" s="34" customFormat="1" hidden="1" x14ac:dyDescent="0.2">
      <c r="A166" s="271"/>
      <c r="B166" s="272"/>
      <c r="C166" s="500"/>
      <c r="D166" s="501"/>
      <c r="E166" s="502"/>
      <c r="F166" s="501"/>
      <c r="G166" s="502"/>
      <c r="H166" s="501"/>
      <c r="I166" s="502"/>
      <c r="J166" s="501"/>
      <c r="K166" s="502"/>
      <c r="L166" s="501"/>
      <c r="M166" s="502"/>
      <c r="N166" s="501"/>
      <c r="O166" s="502"/>
      <c r="P166" s="501"/>
      <c r="Q166" s="502"/>
      <c r="R166" s="501"/>
      <c r="S166" s="502"/>
      <c r="T166" s="501"/>
      <c r="U166" s="502"/>
      <c r="V166" s="501"/>
      <c r="W166" s="502"/>
      <c r="X166" s="501"/>
      <c r="Y166" s="502"/>
      <c r="Z166" s="501"/>
      <c r="AA166" s="502"/>
      <c r="AB166" s="501"/>
      <c r="AC166" s="502"/>
      <c r="AD166" s="501"/>
      <c r="AE166" s="502"/>
      <c r="AF166" s="501"/>
      <c r="AG166" s="502"/>
      <c r="AH166" s="501"/>
      <c r="AI166" s="502"/>
      <c r="AJ166" s="668" t="str">
        <f t="shared" si="4"/>
        <v/>
      </c>
      <c r="AK166" s="644">
        <f t="shared" si="5"/>
        <v>0</v>
      </c>
    </row>
    <row r="167" spans="1:37" s="34" customFormat="1" hidden="1" x14ac:dyDescent="0.2">
      <c r="A167" s="271"/>
      <c r="B167" s="272"/>
      <c r="C167" s="500"/>
      <c r="D167" s="501"/>
      <c r="E167" s="502"/>
      <c r="F167" s="501"/>
      <c r="G167" s="502"/>
      <c r="H167" s="501"/>
      <c r="I167" s="502"/>
      <c r="J167" s="501"/>
      <c r="K167" s="502"/>
      <c r="L167" s="501"/>
      <c r="M167" s="502"/>
      <c r="N167" s="501"/>
      <c r="O167" s="502"/>
      <c r="P167" s="501"/>
      <c r="Q167" s="502"/>
      <c r="R167" s="501"/>
      <c r="S167" s="502"/>
      <c r="T167" s="501"/>
      <c r="U167" s="502"/>
      <c r="V167" s="501"/>
      <c r="W167" s="502"/>
      <c r="X167" s="501"/>
      <c r="Y167" s="502"/>
      <c r="Z167" s="501"/>
      <c r="AA167" s="502"/>
      <c r="AB167" s="501"/>
      <c r="AC167" s="502"/>
      <c r="AD167" s="501"/>
      <c r="AE167" s="502"/>
      <c r="AF167" s="501"/>
      <c r="AG167" s="502"/>
      <c r="AH167" s="501"/>
      <c r="AI167" s="502"/>
      <c r="AJ167" s="668" t="str">
        <f t="shared" si="4"/>
        <v/>
      </c>
      <c r="AK167" s="644">
        <f t="shared" si="5"/>
        <v>0</v>
      </c>
    </row>
    <row r="168" spans="1:37" s="34" customFormat="1" hidden="1" x14ac:dyDescent="0.2">
      <c r="A168" s="271"/>
      <c r="B168" s="272"/>
      <c r="C168" s="500"/>
      <c r="D168" s="501"/>
      <c r="E168" s="502"/>
      <c r="F168" s="501"/>
      <c r="G168" s="502"/>
      <c r="H168" s="501"/>
      <c r="I168" s="502"/>
      <c r="J168" s="501"/>
      <c r="K168" s="502"/>
      <c r="L168" s="501"/>
      <c r="M168" s="502"/>
      <c r="N168" s="501"/>
      <c r="O168" s="502"/>
      <c r="P168" s="501"/>
      <c r="Q168" s="502"/>
      <c r="R168" s="501"/>
      <c r="S168" s="502"/>
      <c r="T168" s="501"/>
      <c r="U168" s="502"/>
      <c r="V168" s="501"/>
      <c r="W168" s="502"/>
      <c r="X168" s="501"/>
      <c r="Y168" s="502"/>
      <c r="Z168" s="501"/>
      <c r="AA168" s="502"/>
      <c r="AB168" s="501"/>
      <c r="AC168" s="502"/>
      <c r="AD168" s="501"/>
      <c r="AE168" s="502"/>
      <c r="AF168" s="501"/>
      <c r="AG168" s="502"/>
      <c r="AH168" s="501"/>
      <c r="AI168" s="502"/>
      <c r="AJ168" s="668" t="str">
        <f t="shared" si="4"/>
        <v/>
      </c>
      <c r="AK168" s="644">
        <f t="shared" si="5"/>
        <v>0</v>
      </c>
    </row>
    <row r="169" spans="1:37" s="34" customFormat="1" hidden="1" x14ac:dyDescent="0.2">
      <c r="A169" s="271"/>
      <c r="B169" s="272"/>
      <c r="C169" s="500"/>
      <c r="D169" s="501"/>
      <c r="E169" s="502"/>
      <c r="F169" s="501"/>
      <c r="G169" s="502"/>
      <c r="H169" s="501"/>
      <c r="I169" s="502"/>
      <c r="J169" s="501"/>
      <c r="K169" s="502"/>
      <c r="L169" s="501"/>
      <c r="M169" s="502"/>
      <c r="N169" s="501"/>
      <c r="O169" s="502"/>
      <c r="P169" s="501"/>
      <c r="Q169" s="502"/>
      <c r="R169" s="501"/>
      <c r="S169" s="502"/>
      <c r="T169" s="501"/>
      <c r="U169" s="502"/>
      <c r="V169" s="501"/>
      <c r="W169" s="502"/>
      <c r="X169" s="501"/>
      <c r="Y169" s="502"/>
      <c r="Z169" s="501"/>
      <c r="AA169" s="502"/>
      <c r="AB169" s="501"/>
      <c r="AC169" s="502"/>
      <c r="AD169" s="501"/>
      <c r="AE169" s="502"/>
      <c r="AF169" s="501"/>
      <c r="AG169" s="502"/>
      <c r="AH169" s="501"/>
      <c r="AI169" s="502"/>
      <c r="AJ169" s="668" t="str">
        <f t="shared" si="4"/>
        <v/>
      </c>
      <c r="AK169" s="644">
        <f t="shared" si="5"/>
        <v>0</v>
      </c>
    </row>
    <row r="170" spans="1:37" s="34" customFormat="1" hidden="1" x14ac:dyDescent="0.2">
      <c r="A170" s="271"/>
      <c r="B170" s="272"/>
      <c r="C170" s="500"/>
      <c r="D170" s="501"/>
      <c r="E170" s="502"/>
      <c r="F170" s="501"/>
      <c r="G170" s="502"/>
      <c r="H170" s="501"/>
      <c r="I170" s="502"/>
      <c r="J170" s="501"/>
      <c r="K170" s="502"/>
      <c r="L170" s="501"/>
      <c r="M170" s="502"/>
      <c r="N170" s="501"/>
      <c r="O170" s="502"/>
      <c r="P170" s="501"/>
      <c r="Q170" s="502"/>
      <c r="R170" s="501"/>
      <c r="S170" s="502"/>
      <c r="T170" s="501"/>
      <c r="U170" s="502"/>
      <c r="V170" s="501"/>
      <c r="W170" s="502"/>
      <c r="X170" s="501"/>
      <c r="Y170" s="502"/>
      <c r="Z170" s="501"/>
      <c r="AA170" s="502"/>
      <c r="AB170" s="501"/>
      <c r="AC170" s="502"/>
      <c r="AD170" s="501"/>
      <c r="AE170" s="502"/>
      <c r="AF170" s="501"/>
      <c r="AG170" s="502"/>
      <c r="AH170" s="501"/>
      <c r="AI170" s="502"/>
      <c r="AJ170" s="668" t="str">
        <f t="shared" si="4"/>
        <v/>
      </c>
      <c r="AK170" s="644">
        <f t="shared" si="5"/>
        <v>0</v>
      </c>
    </row>
    <row r="171" spans="1:37" s="34" customFormat="1" hidden="1" x14ac:dyDescent="0.2">
      <c r="A171" s="271"/>
      <c r="B171" s="272"/>
      <c r="C171" s="500"/>
      <c r="D171" s="501"/>
      <c r="E171" s="502"/>
      <c r="F171" s="501"/>
      <c r="G171" s="502"/>
      <c r="H171" s="501"/>
      <c r="I171" s="502"/>
      <c r="J171" s="501"/>
      <c r="K171" s="502"/>
      <c r="L171" s="501"/>
      <c r="M171" s="502"/>
      <c r="N171" s="501"/>
      <c r="O171" s="502"/>
      <c r="P171" s="501"/>
      <c r="Q171" s="502"/>
      <c r="R171" s="501"/>
      <c r="S171" s="502"/>
      <c r="T171" s="501"/>
      <c r="U171" s="502"/>
      <c r="V171" s="501"/>
      <c r="W171" s="502"/>
      <c r="X171" s="501"/>
      <c r="Y171" s="502"/>
      <c r="Z171" s="501"/>
      <c r="AA171" s="502"/>
      <c r="AB171" s="501"/>
      <c r="AC171" s="502"/>
      <c r="AD171" s="501"/>
      <c r="AE171" s="502"/>
      <c r="AF171" s="501"/>
      <c r="AG171" s="502"/>
      <c r="AH171" s="501"/>
      <c r="AI171" s="502"/>
      <c r="AJ171" s="668" t="str">
        <f t="shared" si="4"/>
        <v/>
      </c>
      <c r="AK171" s="644">
        <f t="shared" si="5"/>
        <v>0</v>
      </c>
    </row>
    <row r="172" spans="1:37" s="34" customFormat="1" hidden="1" x14ac:dyDescent="0.2">
      <c r="A172" s="271"/>
      <c r="B172" s="272"/>
      <c r="C172" s="500"/>
      <c r="D172" s="501"/>
      <c r="E172" s="502"/>
      <c r="F172" s="501"/>
      <c r="G172" s="502"/>
      <c r="H172" s="501"/>
      <c r="I172" s="502"/>
      <c r="J172" s="501"/>
      <c r="K172" s="502"/>
      <c r="L172" s="501"/>
      <c r="M172" s="502"/>
      <c r="N172" s="501"/>
      <c r="O172" s="502"/>
      <c r="P172" s="501"/>
      <c r="Q172" s="502"/>
      <c r="R172" s="501"/>
      <c r="S172" s="502"/>
      <c r="T172" s="501"/>
      <c r="U172" s="502"/>
      <c r="V172" s="501"/>
      <c r="W172" s="502"/>
      <c r="X172" s="501"/>
      <c r="Y172" s="502"/>
      <c r="Z172" s="501"/>
      <c r="AA172" s="502"/>
      <c r="AB172" s="501"/>
      <c r="AC172" s="502"/>
      <c r="AD172" s="501"/>
      <c r="AE172" s="502"/>
      <c r="AF172" s="501"/>
      <c r="AG172" s="502"/>
      <c r="AH172" s="501"/>
      <c r="AI172" s="502"/>
      <c r="AJ172" s="668" t="str">
        <f t="shared" si="4"/>
        <v/>
      </c>
      <c r="AK172" s="644">
        <f t="shared" si="5"/>
        <v>0</v>
      </c>
    </row>
    <row r="173" spans="1:37" s="34" customFormat="1" hidden="1" x14ac:dyDescent="0.2">
      <c r="A173" s="271"/>
      <c r="B173" s="272"/>
      <c r="C173" s="500"/>
      <c r="D173" s="501"/>
      <c r="E173" s="502"/>
      <c r="F173" s="501"/>
      <c r="G173" s="502"/>
      <c r="H173" s="501"/>
      <c r="I173" s="502"/>
      <c r="J173" s="501"/>
      <c r="K173" s="502"/>
      <c r="L173" s="501"/>
      <c r="M173" s="502"/>
      <c r="N173" s="501"/>
      <c r="O173" s="502"/>
      <c r="P173" s="501"/>
      <c r="Q173" s="502"/>
      <c r="R173" s="501"/>
      <c r="S173" s="502"/>
      <c r="T173" s="501"/>
      <c r="U173" s="502"/>
      <c r="V173" s="501"/>
      <c r="W173" s="502"/>
      <c r="X173" s="501"/>
      <c r="Y173" s="502"/>
      <c r="Z173" s="501"/>
      <c r="AA173" s="502"/>
      <c r="AB173" s="501"/>
      <c r="AC173" s="502"/>
      <c r="AD173" s="501"/>
      <c r="AE173" s="502"/>
      <c r="AF173" s="501"/>
      <c r="AG173" s="502"/>
      <c r="AH173" s="501"/>
      <c r="AI173" s="502"/>
      <c r="AJ173" s="668" t="str">
        <f t="shared" si="4"/>
        <v/>
      </c>
      <c r="AK173" s="644">
        <f t="shared" si="5"/>
        <v>0</v>
      </c>
    </row>
    <row r="174" spans="1:37" s="34" customFormat="1" hidden="1" x14ac:dyDescent="0.2">
      <c r="A174" s="271"/>
      <c r="B174" s="272"/>
      <c r="C174" s="500"/>
      <c r="D174" s="501"/>
      <c r="E174" s="502"/>
      <c r="F174" s="501"/>
      <c r="G174" s="502"/>
      <c r="H174" s="501"/>
      <c r="I174" s="502"/>
      <c r="J174" s="501"/>
      <c r="K174" s="502"/>
      <c r="L174" s="501"/>
      <c r="M174" s="502"/>
      <c r="N174" s="501"/>
      <c r="O174" s="502"/>
      <c r="P174" s="501"/>
      <c r="Q174" s="502"/>
      <c r="R174" s="501"/>
      <c r="S174" s="502"/>
      <c r="T174" s="501"/>
      <c r="U174" s="502"/>
      <c r="V174" s="501"/>
      <c r="W174" s="502"/>
      <c r="X174" s="501"/>
      <c r="Y174" s="502"/>
      <c r="Z174" s="501"/>
      <c r="AA174" s="502"/>
      <c r="AB174" s="501"/>
      <c r="AC174" s="502"/>
      <c r="AD174" s="501"/>
      <c r="AE174" s="502"/>
      <c r="AF174" s="501"/>
      <c r="AG174" s="502"/>
      <c r="AH174" s="501"/>
      <c r="AI174" s="502"/>
      <c r="AJ174" s="668" t="str">
        <f t="shared" si="4"/>
        <v/>
      </c>
      <c r="AK174" s="644">
        <f t="shared" si="5"/>
        <v>0</v>
      </c>
    </row>
    <row r="175" spans="1:37" s="34" customFormat="1" hidden="1" x14ac:dyDescent="0.2">
      <c r="A175" s="271"/>
      <c r="B175" s="272"/>
      <c r="C175" s="500"/>
      <c r="D175" s="501"/>
      <c r="E175" s="502"/>
      <c r="F175" s="501"/>
      <c r="G175" s="502"/>
      <c r="H175" s="501"/>
      <c r="I175" s="502"/>
      <c r="J175" s="501"/>
      <c r="K175" s="502"/>
      <c r="L175" s="501"/>
      <c r="M175" s="502"/>
      <c r="N175" s="501"/>
      <c r="O175" s="502"/>
      <c r="P175" s="501"/>
      <c r="Q175" s="502"/>
      <c r="R175" s="501"/>
      <c r="S175" s="502"/>
      <c r="T175" s="501"/>
      <c r="U175" s="502"/>
      <c r="V175" s="501"/>
      <c r="W175" s="502"/>
      <c r="X175" s="501"/>
      <c r="Y175" s="502"/>
      <c r="Z175" s="501"/>
      <c r="AA175" s="502"/>
      <c r="AB175" s="501"/>
      <c r="AC175" s="502"/>
      <c r="AD175" s="501"/>
      <c r="AE175" s="502"/>
      <c r="AF175" s="501"/>
      <c r="AG175" s="502"/>
      <c r="AH175" s="501"/>
      <c r="AI175" s="502"/>
      <c r="AJ175" s="668" t="str">
        <f t="shared" si="4"/>
        <v/>
      </c>
      <c r="AK175" s="644">
        <f t="shared" si="5"/>
        <v>0</v>
      </c>
    </row>
    <row r="176" spans="1:37" s="34" customFormat="1" hidden="1" x14ac:dyDescent="0.2">
      <c r="A176" s="271"/>
      <c r="B176" s="272"/>
      <c r="C176" s="500"/>
      <c r="D176" s="501"/>
      <c r="E176" s="502"/>
      <c r="F176" s="501"/>
      <c r="G176" s="502"/>
      <c r="H176" s="501"/>
      <c r="I176" s="502"/>
      <c r="J176" s="501"/>
      <c r="K176" s="502"/>
      <c r="L176" s="501"/>
      <c r="M176" s="502"/>
      <c r="N176" s="501"/>
      <c r="O176" s="502"/>
      <c r="P176" s="501"/>
      <c r="Q176" s="502"/>
      <c r="R176" s="501"/>
      <c r="S176" s="502"/>
      <c r="T176" s="501"/>
      <c r="U176" s="502"/>
      <c r="V176" s="501"/>
      <c r="W176" s="502"/>
      <c r="X176" s="501"/>
      <c r="Y176" s="502"/>
      <c r="Z176" s="501"/>
      <c r="AA176" s="502"/>
      <c r="AB176" s="501"/>
      <c r="AC176" s="502"/>
      <c r="AD176" s="501"/>
      <c r="AE176" s="502"/>
      <c r="AF176" s="501"/>
      <c r="AG176" s="502"/>
      <c r="AH176" s="501"/>
      <c r="AI176" s="502"/>
      <c r="AJ176" s="668" t="str">
        <f t="shared" si="4"/>
        <v/>
      </c>
      <c r="AK176" s="644">
        <f t="shared" si="5"/>
        <v>0</v>
      </c>
    </row>
    <row r="177" spans="1:37" s="34" customFormat="1" hidden="1" x14ac:dyDescent="0.2">
      <c r="A177" s="271"/>
      <c r="B177" s="272"/>
      <c r="C177" s="500"/>
      <c r="D177" s="501"/>
      <c r="E177" s="502"/>
      <c r="F177" s="501"/>
      <c r="G177" s="502"/>
      <c r="H177" s="501"/>
      <c r="I177" s="502"/>
      <c r="J177" s="501"/>
      <c r="K177" s="502"/>
      <c r="L177" s="501"/>
      <c r="M177" s="502"/>
      <c r="N177" s="501"/>
      <c r="O177" s="502"/>
      <c r="P177" s="501"/>
      <c r="Q177" s="502"/>
      <c r="R177" s="501"/>
      <c r="S177" s="502"/>
      <c r="T177" s="501"/>
      <c r="U177" s="502"/>
      <c r="V177" s="501"/>
      <c r="W177" s="502"/>
      <c r="X177" s="501"/>
      <c r="Y177" s="502"/>
      <c r="Z177" s="501"/>
      <c r="AA177" s="502"/>
      <c r="AB177" s="501"/>
      <c r="AC177" s="502"/>
      <c r="AD177" s="501"/>
      <c r="AE177" s="502"/>
      <c r="AF177" s="501"/>
      <c r="AG177" s="502"/>
      <c r="AH177" s="501"/>
      <c r="AI177" s="502"/>
      <c r="AJ177" s="668" t="str">
        <f t="shared" si="4"/>
        <v/>
      </c>
      <c r="AK177" s="644">
        <f t="shared" si="5"/>
        <v>0</v>
      </c>
    </row>
    <row r="178" spans="1:37" s="34" customFormat="1" hidden="1" x14ac:dyDescent="0.2">
      <c r="A178" s="271"/>
      <c r="B178" s="272"/>
      <c r="C178" s="500"/>
      <c r="D178" s="501"/>
      <c r="E178" s="502"/>
      <c r="F178" s="501"/>
      <c r="G178" s="502"/>
      <c r="H178" s="501"/>
      <c r="I178" s="502"/>
      <c r="J178" s="501"/>
      <c r="K178" s="502"/>
      <c r="L178" s="501"/>
      <c r="M178" s="502"/>
      <c r="N178" s="501"/>
      <c r="O178" s="502"/>
      <c r="P178" s="501"/>
      <c r="Q178" s="502"/>
      <c r="R178" s="501"/>
      <c r="S178" s="502"/>
      <c r="T178" s="501"/>
      <c r="U178" s="502"/>
      <c r="V178" s="501"/>
      <c r="W178" s="502"/>
      <c r="X178" s="501"/>
      <c r="Y178" s="502"/>
      <c r="Z178" s="501"/>
      <c r="AA178" s="502"/>
      <c r="AB178" s="501"/>
      <c r="AC178" s="502"/>
      <c r="AD178" s="501"/>
      <c r="AE178" s="502"/>
      <c r="AF178" s="501"/>
      <c r="AG178" s="502"/>
      <c r="AH178" s="501"/>
      <c r="AI178" s="502"/>
      <c r="AJ178" s="668" t="str">
        <f t="shared" si="4"/>
        <v/>
      </c>
      <c r="AK178" s="644">
        <f t="shared" si="5"/>
        <v>0</v>
      </c>
    </row>
    <row r="179" spans="1:37" s="34" customFormat="1" hidden="1" x14ac:dyDescent="0.2">
      <c r="A179" s="271"/>
      <c r="B179" s="272"/>
      <c r="C179" s="500"/>
      <c r="D179" s="501"/>
      <c r="E179" s="502"/>
      <c r="F179" s="501"/>
      <c r="G179" s="502"/>
      <c r="H179" s="501"/>
      <c r="I179" s="502"/>
      <c r="J179" s="501"/>
      <c r="K179" s="502"/>
      <c r="L179" s="501"/>
      <c r="M179" s="502"/>
      <c r="N179" s="501"/>
      <c r="O179" s="502"/>
      <c r="P179" s="501"/>
      <c r="Q179" s="502"/>
      <c r="R179" s="501"/>
      <c r="S179" s="502"/>
      <c r="T179" s="501"/>
      <c r="U179" s="502"/>
      <c r="V179" s="501"/>
      <c r="W179" s="502"/>
      <c r="X179" s="501"/>
      <c r="Y179" s="502"/>
      <c r="Z179" s="501"/>
      <c r="AA179" s="502"/>
      <c r="AB179" s="501"/>
      <c r="AC179" s="502"/>
      <c r="AD179" s="501"/>
      <c r="AE179" s="502"/>
      <c r="AF179" s="501"/>
      <c r="AG179" s="502"/>
      <c r="AH179" s="501"/>
      <c r="AI179" s="502"/>
      <c r="AJ179" s="668" t="str">
        <f t="shared" si="4"/>
        <v/>
      </c>
      <c r="AK179" s="644">
        <f t="shared" si="5"/>
        <v>0</v>
      </c>
    </row>
    <row r="180" spans="1:37" s="34" customFormat="1" hidden="1" x14ac:dyDescent="0.2">
      <c r="A180" s="271"/>
      <c r="B180" s="272"/>
      <c r="C180" s="500"/>
      <c r="D180" s="501"/>
      <c r="E180" s="502"/>
      <c r="F180" s="501"/>
      <c r="G180" s="502"/>
      <c r="H180" s="501"/>
      <c r="I180" s="502"/>
      <c r="J180" s="501"/>
      <c r="K180" s="502"/>
      <c r="L180" s="501"/>
      <c r="M180" s="502"/>
      <c r="N180" s="501"/>
      <c r="O180" s="502"/>
      <c r="P180" s="501"/>
      <c r="Q180" s="502"/>
      <c r="R180" s="501"/>
      <c r="S180" s="502"/>
      <c r="T180" s="501"/>
      <c r="U180" s="502"/>
      <c r="V180" s="501"/>
      <c r="W180" s="502"/>
      <c r="X180" s="501"/>
      <c r="Y180" s="502"/>
      <c r="Z180" s="501"/>
      <c r="AA180" s="502"/>
      <c r="AB180" s="501"/>
      <c r="AC180" s="502"/>
      <c r="AD180" s="501"/>
      <c r="AE180" s="502"/>
      <c r="AF180" s="501"/>
      <c r="AG180" s="502"/>
      <c r="AH180" s="501"/>
      <c r="AI180" s="502"/>
      <c r="AJ180" s="668" t="str">
        <f t="shared" si="4"/>
        <v/>
      </c>
      <c r="AK180" s="644">
        <f t="shared" si="5"/>
        <v>0</v>
      </c>
    </row>
    <row r="181" spans="1:37" s="34" customFormat="1" hidden="1" x14ac:dyDescent="0.2">
      <c r="A181" s="271"/>
      <c r="B181" s="272"/>
      <c r="C181" s="500"/>
      <c r="D181" s="501"/>
      <c r="E181" s="502"/>
      <c r="F181" s="501"/>
      <c r="G181" s="502"/>
      <c r="H181" s="501"/>
      <c r="I181" s="502"/>
      <c r="J181" s="501"/>
      <c r="K181" s="502"/>
      <c r="L181" s="501"/>
      <c r="M181" s="502"/>
      <c r="N181" s="501"/>
      <c r="O181" s="502"/>
      <c r="P181" s="501"/>
      <c r="Q181" s="502"/>
      <c r="R181" s="501"/>
      <c r="S181" s="502"/>
      <c r="T181" s="501"/>
      <c r="U181" s="502"/>
      <c r="V181" s="501"/>
      <c r="W181" s="502"/>
      <c r="X181" s="501"/>
      <c r="Y181" s="502"/>
      <c r="Z181" s="501"/>
      <c r="AA181" s="502"/>
      <c r="AB181" s="501"/>
      <c r="AC181" s="502"/>
      <c r="AD181" s="501"/>
      <c r="AE181" s="502"/>
      <c r="AF181" s="501"/>
      <c r="AG181" s="502"/>
      <c r="AH181" s="501"/>
      <c r="AI181" s="502"/>
      <c r="AJ181" s="668" t="str">
        <f t="shared" si="4"/>
        <v/>
      </c>
      <c r="AK181" s="644">
        <f t="shared" si="5"/>
        <v>0</v>
      </c>
    </row>
    <row r="182" spans="1:37" s="34" customFormat="1" hidden="1" x14ac:dyDescent="0.2">
      <c r="A182" s="271"/>
      <c r="B182" s="272"/>
      <c r="C182" s="500"/>
      <c r="D182" s="501"/>
      <c r="E182" s="502"/>
      <c r="F182" s="501"/>
      <c r="G182" s="502"/>
      <c r="H182" s="501"/>
      <c r="I182" s="502"/>
      <c r="J182" s="501"/>
      <c r="K182" s="502"/>
      <c r="L182" s="501"/>
      <c r="M182" s="502"/>
      <c r="N182" s="501"/>
      <c r="O182" s="502"/>
      <c r="P182" s="501"/>
      <c r="Q182" s="502"/>
      <c r="R182" s="501"/>
      <c r="S182" s="502"/>
      <c r="T182" s="501"/>
      <c r="U182" s="502"/>
      <c r="V182" s="501"/>
      <c r="W182" s="502"/>
      <c r="X182" s="501"/>
      <c r="Y182" s="502"/>
      <c r="Z182" s="501"/>
      <c r="AA182" s="502"/>
      <c r="AB182" s="501"/>
      <c r="AC182" s="502"/>
      <c r="AD182" s="501"/>
      <c r="AE182" s="502"/>
      <c r="AF182" s="501"/>
      <c r="AG182" s="502"/>
      <c r="AH182" s="501"/>
      <c r="AI182" s="502"/>
      <c r="AJ182" s="668" t="str">
        <f t="shared" si="4"/>
        <v/>
      </c>
      <c r="AK182" s="644">
        <f t="shared" si="5"/>
        <v>0</v>
      </c>
    </row>
    <row r="183" spans="1:37" s="34" customFormat="1" hidden="1" x14ac:dyDescent="0.2">
      <c r="A183" s="271"/>
      <c r="B183" s="272"/>
      <c r="C183" s="500"/>
      <c r="D183" s="501"/>
      <c r="E183" s="502"/>
      <c r="F183" s="501"/>
      <c r="G183" s="502"/>
      <c r="H183" s="501"/>
      <c r="I183" s="502"/>
      <c r="J183" s="501"/>
      <c r="K183" s="502"/>
      <c r="L183" s="501"/>
      <c r="M183" s="502"/>
      <c r="N183" s="501"/>
      <c r="O183" s="502"/>
      <c r="P183" s="501"/>
      <c r="Q183" s="502"/>
      <c r="R183" s="501"/>
      <c r="S183" s="502"/>
      <c r="T183" s="501"/>
      <c r="U183" s="502"/>
      <c r="V183" s="501"/>
      <c r="W183" s="502"/>
      <c r="X183" s="501"/>
      <c r="Y183" s="502"/>
      <c r="Z183" s="501"/>
      <c r="AA183" s="502"/>
      <c r="AB183" s="501"/>
      <c r="AC183" s="502"/>
      <c r="AD183" s="501"/>
      <c r="AE183" s="502"/>
      <c r="AF183" s="501"/>
      <c r="AG183" s="502"/>
      <c r="AH183" s="501"/>
      <c r="AI183" s="502"/>
      <c r="AJ183" s="668" t="str">
        <f t="shared" si="4"/>
        <v/>
      </c>
      <c r="AK183" s="644">
        <f t="shared" si="5"/>
        <v>0</v>
      </c>
    </row>
    <row r="184" spans="1:37" s="34" customFormat="1" hidden="1" x14ac:dyDescent="0.2">
      <c r="A184" s="271"/>
      <c r="B184" s="272"/>
      <c r="C184" s="500"/>
      <c r="D184" s="501"/>
      <c r="E184" s="502"/>
      <c r="F184" s="501"/>
      <c r="G184" s="502"/>
      <c r="H184" s="501"/>
      <c r="I184" s="502"/>
      <c r="J184" s="501"/>
      <c r="K184" s="502"/>
      <c r="L184" s="501"/>
      <c r="M184" s="502"/>
      <c r="N184" s="501"/>
      <c r="O184" s="502"/>
      <c r="P184" s="501"/>
      <c r="Q184" s="502"/>
      <c r="R184" s="501"/>
      <c r="S184" s="502"/>
      <c r="T184" s="501"/>
      <c r="U184" s="502"/>
      <c r="V184" s="501"/>
      <c r="W184" s="502"/>
      <c r="X184" s="501"/>
      <c r="Y184" s="502"/>
      <c r="Z184" s="501"/>
      <c r="AA184" s="502"/>
      <c r="AB184" s="501"/>
      <c r="AC184" s="502"/>
      <c r="AD184" s="501"/>
      <c r="AE184" s="502"/>
      <c r="AF184" s="501"/>
      <c r="AG184" s="502"/>
      <c r="AH184" s="501"/>
      <c r="AI184" s="502"/>
      <c r="AJ184" s="668" t="str">
        <f t="shared" si="4"/>
        <v/>
      </c>
      <c r="AK184" s="644">
        <f t="shared" si="5"/>
        <v>0</v>
      </c>
    </row>
    <row r="185" spans="1:37" s="34" customFormat="1" hidden="1" x14ac:dyDescent="0.2">
      <c r="A185" s="271"/>
      <c r="B185" s="272"/>
      <c r="C185" s="500"/>
      <c r="D185" s="501"/>
      <c r="E185" s="502"/>
      <c r="F185" s="501"/>
      <c r="G185" s="502"/>
      <c r="H185" s="501"/>
      <c r="I185" s="502"/>
      <c r="J185" s="501"/>
      <c r="K185" s="502"/>
      <c r="L185" s="501"/>
      <c r="M185" s="502"/>
      <c r="N185" s="501"/>
      <c r="O185" s="502"/>
      <c r="P185" s="501"/>
      <c r="Q185" s="502"/>
      <c r="R185" s="501"/>
      <c r="S185" s="502"/>
      <c r="T185" s="501"/>
      <c r="U185" s="502"/>
      <c r="V185" s="501"/>
      <c r="W185" s="502"/>
      <c r="X185" s="501"/>
      <c r="Y185" s="502"/>
      <c r="Z185" s="501"/>
      <c r="AA185" s="502"/>
      <c r="AB185" s="501"/>
      <c r="AC185" s="502"/>
      <c r="AD185" s="501"/>
      <c r="AE185" s="502"/>
      <c r="AF185" s="501"/>
      <c r="AG185" s="502"/>
      <c r="AH185" s="501"/>
      <c r="AI185" s="502"/>
      <c r="AJ185" s="668" t="str">
        <f t="shared" si="4"/>
        <v/>
      </c>
      <c r="AK185" s="644">
        <f t="shared" si="5"/>
        <v>0</v>
      </c>
    </row>
    <row r="186" spans="1:37" s="34" customFormat="1" hidden="1" x14ac:dyDescent="0.2">
      <c r="A186" s="271"/>
      <c r="B186" s="272"/>
      <c r="C186" s="500"/>
      <c r="D186" s="501"/>
      <c r="E186" s="502"/>
      <c r="F186" s="501"/>
      <c r="G186" s="502"/>
      <c r="H186" s="501"/>
      <c r="I186" s="502"/>
      <c r="J186" s="501"/>
      <c r="K186" s="502"/>
      <c r="L186" s="501"/>
      <c r="M186" s="502"/>
      <c r="N186" s="501"/>
      <c r="O186" s="502"/>
      <c r="P186" s="501"/>
      <c r="Q186" s="502"/>
      <c r="R186" s="501"/>
      <c r="S186" s="502"/>
      <c r="T186" s="501"/>
      <c r="U186" s="502"/>
      <c r="V186" s="501"/>
      <c r="W186" s="502"/>
      <c r="X186" s="501"/>
      <c r="Y186" s="502"/>
      <c r="Z186" s="501"/>
      <c r="AA186" s="502"/>
      <c r="AB186" s="501"/>
      <c r="AC186" s="502"/>
      <c r="AD186" s="501"/>
      <c r="AE186" s="502"/>
      <c r="AF186" s="501"/>
      <c r="AG186" s="502"/>
      <c r="AH186" s="501"/>
      <c r="AI186" s="502"/>
      <c r="AJ186" s="668" t="str">
        <f t="shared" si="4"/>
        <v/>
      </c>
      <c r="AK186" s="644">
        <f t="shared" si="5"/>
        <v>0</v>
      </c>
    </row>
    <row r="187" spans="1:37" s="34" customFormat="1" hidden="1" x14ac:dyDescent="0.2">
      <c r="A187" s="271"/>
      <c r="B187" s="272"/>
      <c r="C187" s="500"/>
      <c r="D187" s="501"/>
      <c r="E187" s="502"/>
      <c r="F187" s="501"/>
      <c r="G187" s="502"/>
      <c r="H187" s="501"/>
      <c r="I187" s="502"/>
      <c r="J187" s="501"/>
      <c r="K187" s="502"/>
      <c r="L187" s="501"/>
      <c r="M187" s="502"/>
      <c r="N187" s="501"/>
      <c r="O187" s="502"/>
      <c r="P187" s="501"/>
      <c r="Q187" s="502"/>
      <c r="R187" s="501"/>
      <c r="S187" s="502"/>
      <c r="T187" s="501"/>
      <c r="U187" s="502"/>
      <c r="V187" s="501"/>
      <c r="W187" s="502"/>
      <c r="X187" s="501"/>
      <c r="Y187" s="502"/>
      <c r="Z187" s="501"/>
      <c r="AA187" s="502"/>
      <c r="AB187" s="501"/>
      <c r="AC187" s="502"/>
      <c r="AD187" s="501"/>
      <c r="AE187" s="502"/>
      <c r="AF187" s="501"/>
      <c r="AG187" s="502"/>
      <c r="AH187" s="501"/>
      <c r="AI187" s="502"/>
      <c r="AJ187" s="668" t="str">
        <f t="shared" si="4"/>
        <v/>
      </c>
      <c r="AK187" s="644">
        <f t="shared" si="5"/>
        <v>0</v>
      </c>
    </row>
    <row r="188" spans="1:37" s="34" customFormat="1" hidden="1" x14ac:dyDescent="0.2">
      <c r="A188" s="271"/>
      <c r="B188" s="272"/>
      <c r="C188" s="500"/>
      <c r="D188" s="501"/>
      <c r="E188" s="502"/>
      <c r="F188" s="501"/>
      <c r="G188" s="502"/>
      <c r="H188" s="501"/>
      <c r="I188" s="502"/>
      <c r="J188" s="501"/>
      <c r="K188" s="502"/>
      <c r="L188" s="501"/>
      <c r="M188" s="502"/>
      <c r="N188" s="501"/>
      <c r="O188" s="502"/>
      <c r="P188" s="501"/>
      <c r="Q188" s="502"/>
      <c r="R188" s="501"/>
      <c r="S188" s="502"/>
      <c r="T188" s="501"/>
      <c r="U188" s="502"/>
      <c r="V188" s="501"/>
      <c r="W188" s="502"/>
      <c r="X188" s="501"/>
      <c r="Y188" s="502"/>
      <c r="Z188" s="501"/>
      <c r="AA188" s="502"/>
      <c r="AB188" s="501"/>
      <c r="AC188" s="502"/>
      <c r="AD188" s="501"/>
      <c r="AE188" s="502"/>
      <c r="AF188" s="501"/>
      <c r="AG188" s="502"/>
      <c r="AH188" s="501"/>
      <c r="AI188" s="502"/>
      <c r="AJ188" s="668" t="str">
        <f t="shared" si="4"/>
        <v/>
      </c>
      <c r="AK188" s="644">
        <f t="shared" si="5"/>
        <v>0</v>
      </c>
    </row>
    <row r="189" spans="1:37" s="34" customFormat="1" hidden="1" x14ac:dyDescent="0.2">
      <c r="A189" s="271"/>
      <c r="B189" s="272"/>
      <c r="C189" s="500"/>
      <c r="D189" s="501"/>
      <c r="E189" s="502"/>
      <c r="F189" s="501"/>
      <c r="G189" s="502"/>
      <c r="H189" s="501"/>
      <c r="I189" s="502"/>
      <c r="J189" s="501"/>
      <c r="K189" s="502"/>
      <c r="L189" s="501"/>
      <c r="M189" s="502"/>
      <c r="N189" s="501"/>
      <c r="O189" s="502"/>
      <c r="P189" s="501"/>
      <c r="Q189" s="502"/>
      <c r="R189" s="501"/>
      <c r="S189" s="502"/>
      <c r="T189" s="501"/>
      <c r="U189" s="502"/>
      <c r="V189" s="501"/>
      <c r="W189" s="502"/>
      <c r="X189" s="501"/>
      <c r="Y189" s="502"/>
      <c r="Z189" s="501"/>
      <c r="AA189" s="502"/>
      <c r="AB189" s="501"/>
      <c r="AC189" s="502"/>
      <c r="AD189" s="501"/>
      <c r="AE189" s="502"/>
      <c r="AF189" s="501"/>
      <c r="AG189" s="502"/>
      <c r="AH189" s="501"/>
      <c r="AI189" s="502"/>
      <c r="AJ189" s="668" t="str">
        <f t="shared" si="4"/>
        <v/>
      </c>
      <c r="AK189" s="644">
        <f t="shared" si="5"/>
        <v>0</v>
      </c>
    </row>
    <row r="190" spans="1:37" s="34" customFormat="1" hidden="1" x14ac:dyDescent="0.2">
      <c r="A190" s="271"/>
      <c r="B190" s="272"/>
      <c r="C190" s="500"/>
      <c r="D190" s="501"/>
      <c r="E190" s="502"/>
      <c r="F190" s="501"/>
      <c r="G190" s="502"/>
      <c r="H190" s="501"/>
      <c r="I190" s="502"/>
      <c r="J190" s="501"/>
      <c r="K190" s="502"/>
      <c r="L190" s="501"/>
      <c r="M190" s="502"/>
      <c r="N190" s="501"/>
      <c r="O190" s="502"/>
      <c r="P190" s="501"/>
      <c r="Q190" s="502"/>
      <c r="R190" s="501"/>
      <c r="S190" s="502"/>
      <c r="T190" s="501"/>
      <c r="U190" s="502"/>
      <c r="V190" s="501"/>
      <c r="W190" s="502"/>
      <c r="X190" s="501"/>
      <c r="Y190" s="502"/>
      <c r="Z190" s="501"/>
      <c r="AA190" s="502"/>
      <c r="AB190" s="501"/>
      <c r="AC190" s="502"/>
      <c r="AD190" s="501"/>
      <c r="AE190" s="502"/>
      <c r="AF190" s="501"/>
      <c r="AG190" s="502"/>
      <c r="AH190" s="501"/>
      <c r="AI190" s="502"/>
      <c r="AJ190" s="668" t="str">
        <f t="shared" si="4"/>
        <v/>
      </c>
      <c r="AK190" s="644">
        <f t="shared" si="5"/>
        <v>0</v>
      </c>
    </row>
    <row r="191" spans="1:37" s="34" customFormat="1" hidden="1" x14ac:dyDescent="0.2">
      <c r="A191" s="271"/>
      <c r="B191" s="272"/>
      <c r="C191" s="500"/>
      <c r="D191" s="501"/>
      <c r="E191" s="502"/>
      <c r="F191" s="501"/>
      <c r="G191" s="502"/>
      <c r="H191" s="501"/>
      <c r="I191" s="502"/>
      <c r="J191" s="501"/>
      <c r="K191" s="502"/>
      <c r="L191" s="501"/>
      <c r="M191" s="502"/>
      <c r="N191" s="501"/>
      <c r="O191" s="502"/>
      <c r="P191" s="501"/>
      <c r="Q191" s="502"/>
      <c r="R191" s="501"/>
      <c r="S191" s="502"/>
      <c r="T191" s="501"/>
      <c r="U191" s="502"/>
      <c r="V191" s="501"/>
      <c r="W191" s="502"/>
      <c r="X191" s="501"/>
      <c r="Y191" s="502"/>
      <c r="Z191" s="501"/>
      <c r="AA191" s="502"/>
      <c r="AB191" s="501"/>
      <c r="AC191" s="502"/>
      <c r="AD191" s="501"/>
      <c r="AE191" s="502"/>
      <c r="AF191" s="501"/>
      <c r="AG191" s="502"/>
      <c r="AH191" s="501"/>
      <c r="AI191" s="502"/>
      <c r="AJ191" s="668" t="str">
        <f t="shared" si="4"/>
        <v/>
      </c>
      <c r="AK191" s="644">
        <f t="shared" si="5"/>
        <v>0</v>
      </c>
    </row>
    <row r="192" spans="1:37" s="34" customFormat="1" hidden="1" x14ac:dyDescent="0.2">
      <c r="A192" s="271"/>
      <c r="B192" s="272"/>
      <c r="C192" s="500"/>
      <c r="D192" s="501"/>
      <c r="E192" s="502"/>
      <c r="F192" s="501"/>
      <c r="G192" s="502"/>
      <c r="H192" s="501"/>
      <c r="I192" s="502"/>
      <c r="J192" s="501"/>
      <c r="K192" s="502"/>
      <c r="L192" s="501"/>
      <c r="M192" s="502"/>
      <c r="N192" s="501"/>
      <c r="O192" s="502"/>
      <c r="P192" s="501"/>
      <c r="Q192" s="502"/>
      <c r="R192" s="501"/>
      <c r="S192" s="502"/>
      <c r="T192" s="501"/>
      <c r="U192" s="502"/>
      <c r="V192" s="501"/>
      <c r="W192" s="502"/>
      <c r="X192" s="501"/>
      <c r="Y192" s="502"/>
      <c r="Z192" s="501"/>
      <c r="AA192" s="502"/>
      <c r="AB192" s="501"/>
      <c r="AC192" s="502"/>
      <c r="AD192" s="501"/>
      <c r="AE192" s="502"/>
      <c r="AF192" s="501"/>
      <c r="AG192" s="502"/>
      <c r="AH192" s="501"/>
      <c r="AI192" s="502"/>
      <c r="AJ192" s="668" t="str">
        <f t="shared" si="4"/>
        <v/>
      </c>
      <c r="AK192" s="644">
        <f t="shared" si="5"/>
        <v>0</v>
      </c>
    </row>
    <row r="193" spans="1:37" s="34" customFormat="1" hidden="1" x14ac:dyDescent="0.2">
      <c r="A193" s="271"/>
      <c r="B193" s="272"/>
      <c r="C193" s="500"/>
      <c r="D193" s="501"/>
      <c r="E193" s="502"/>
      <c r="F193" s="501"/>
      <c r="G193" s="502"/>
      <c r="H193" s="501"/>
      <c r="I193" s="502"/>
      <c r="J193" s="501"/>
      <c r="K193" s="502"/>
      <c r="L193" s="501"/>
      <c r="M193" s="502"/>
      <c r="N193" s="501"/>
      <c r="O193" s="502"/>
      <c r="P193" s="501"/>
      <c r="Q193" s="502"/>
      <c r="R193" s="501"/>
      <c r="S193" s="502"/>
      <c r="T193" s="501"/>
      <c r="U193" s="502"/>
      <c r="V193" s="501"/>
      <c r="W193" s="502"/>
      <c r="X193" s="501"/>
      <c r="Y193" s="502"/>
      <c r="Z193" s="501"/>
      <c r="AA193" s="502"/>
      <c r="AB193" s="501"/>
      <c r="AC193" s="502"/>
      <c r="AD193" s="501"/>
      <c r="AE193" s="502"/>
      <c r="AF193" s="501"/>
      <c r="AG193" s="502"/>
      <c r="AH193" s="501"/>
      <c r="AI193" s="502"/>
      <c r="AJ193" s="668" t="str">
        <f t="shared" si="4"/>
        <v/>
      </c>
      <c r="AK193" s="644">
        <f t="shared" si="5"/>
        <v>0</v>
      </c>
    </row>
    <row r="194" spans="1:37" s="34" customFormat="1" hidden="1" x14ac:dyDescent="0.2">
      <c r="A194" s="271"/>
      <c r="B194" s="272"/>
      <c r="C194" s="500"/>
      <c r="D194" s="501"/>
      <c r="E194" s="502"/>
      <c r="F194" s="501"/>
      <c r="G194" s="502"/>
      <c r="H194" s="501"/>
      <c r="I194" s="502"/>
      <c r="J194" s="501"/>
      <c r="K194" s="502"/>
      <c r="L194" s="501"/>
      <c r="M194" s="502"/>
      <c r="N194" s="501"/>
      <c r="O194" s="502"/>
      <c r="P194" s="501"/>
      <c r="Q194" s="502"/>
      <c r="R194" s="501"/>
      <c r="S194" s="502"/>
      <c r="T194" s="501"/>
      <c r="U194" s="502"/>
      <c r="V194" s="501"/>
      <c r="W194" s="502"/>
      <c r="X194" s="501"/>
      <c r="Y194" s="502"/>
      <c r="Z194" s="501"/>
      <c r="AA194" s="502"/>
      <c r="AB194" s="501"/>
      <c r="AC194" s="502"/>
      <c r="AD194" s="501"/>
      <c r="AE194" s="502"/>
      <c r="AF194" s="501"/>
      <c r="AG194" s="502"/>
      <c r="AH194" s="501"/>
      <c r="AI194" s="502"/>
      <c r="AJ194" s="668" t="str">
        <f t="shared" si="4"/>
        <v/>
      </c>
      <c r="AK194" s="644">
        <f t="shared" si="5"/>
        <v>0</v>
      </c>
    </row>
    <row r="195" spans="1:37" s="34" customFormat="1" hidden="1" x14ac:dyDescent="0.2">
      <c r="A195" s="271"/>
      <c r="B195" s="272"/>
      <c r="C195" s="500"/>
      <c r="D195" s="501"/>
      <c r="E195" s="502"/>
      <c r="F195" s="501"/>
      <c r="G195" s="502"/>
      <c r="H195" s="501"/>
      <c r="I195" s="502"/>
      <c r="J195" s="501"/>
      <c r="K195" s="502"/>
      <c r="L195" s="501"/>
      <c r="M195" s="502"/>
      <c r="N195" s="501"/>
      <c r="O195" s="502"/>
      <c r="P195" s="501"/>
      <c r="Q195" s="502"/>
      <c r="R195" s="501"/>
      <c r="S195" s="502"/>
      <c r="T195" s="501"/>
      <c r="U195" s="502"/>
      <c r="V195" s="501"/>
      <c r="W195" s="502"/>
      <c r="X195" s="501"/>
      <c r="Y195" s="502"/>
      <c r="Z195" s="501"/>
      <c r="AA195" s="502"/>
      <c r="AB195" s="501"/>
      <c r="AC195" s="502"/>
      <c r="AD195" s="501"/>
      <c r="AE195" s="502"/>
      <c r="AF195" s="501"/>
      <c r="AG195" s="502"/>
      <c r="AH195" s="501"/>
      <c r="AI195" s="502"/>
      <c r="AJ195" s="668" t="str">
        <f t="shared" si="4"/>
        <v/>
      </c>
      <c r="AK195" s="644">
        <f t="shared" si="5"/>
        <v>0</v>
      </c>
    </row>
    <row r="196" spans="1:37" s="34" customFormat="1" hidden="1" x14ac:dyDescent="0.2">
      <c r="A196" s="271"/>
      <c r="B196" s="272"/>
      <c r="C196" s="500"/>
      <c r="D196" s="501"/>
      <c r="E196" s="502"/>
      <c r="F196" s="501"/>
      <c r="G196" s="502"/>
      <c r="H196" s="501"/>
      <c r="I196" s="502"/>
      <c r="J196" s="501"/>
      <c r="K196" s="502"/>
      <c r="L196" s="501"/>
      <c r="M196" s="502"/>
      <c r="N196" s="501"/>
      <c r="O196" s="502"/>
      <c r="P196" s="501"/>
      <c r="Q196" s="502"/>
      <c r="R196" s="501"/>
      <c r="S196" s="502"/>
      <c r="T196" s="501"/>
      <c r="U196" s="502"/>
      <c r="V196" s="501"/>
      <c r="W196" s="502"/>
      <c r="X196" s="501"/>
      <c r="Y196" s="502"/>
      <c r="Z196" s="501"/>
      <c r="AA196" s="502"/>
      <c r="AB196" s="501"/>
      <c r="AC196" s="502"/>
      <c r="AD196" s="501"/>
      <c r="AE196" s="502"/>
      <c r="AF196" s="501"/>
      <c r="AG196" s="502"/>
      <c r="AH196" s="501"/>
      <c r="AI196" s="502"/>
      <c r="AJ196" s="668" t="str">
        <f t="shared" si="4"/>
        <v/>
      </c>
      <c r="AK196" s="644">
        <f t="shared" si="5"/>
        <v>0</v>
      </c>
    </row>
    <row r="197" spans="1:37" s="34" customFormat="1" hidden="1" x14ac:dyDescent="0.2">
      <c r="A197" s="271"/>
      <c r="B197" s="272"/>
      <c r="C197" s="500"/>
      <c r="D197" s="501"/>
      <c r="E197" s="502"/>
      <c r="F197" s="501"/>
      <c r="G197" s="502"/>
      <c r="H197" s="501"/>
      <c r="I197" s="502"/>
      <c r="J197" s="501"/>
      <c r="K197" s="502"/>
      <c r="L197" s="501"/>
      <c r="M197" s="502"/>
      <c r="N197" s="501"/>
      <c r="O197" s="502"/>
      <c r="P197" s="501"/>
      <c r="Q197" s="502"/>
      <c r="R197" s="501"/>
      <c r="S197" s="502"/>
      <c r="T197" s="501"/>
      <c r="U197" s="502"/>
      <c r="V197" s="501"/>
      <c r="W197" s="502"/>
      <c r="X197" s="501"/>
      <c r="Y197" s="502"/>
      <c r="Z197" s="501"/>
      <c r="AA197" s="502"/>
      <c r="AB197" s="501"/>
      <c r="AC197" s="502"/>
      <c r="AD197" s="501"/>
      <c r="AE197" s="502"/>
      <c r="AF197" s="501"/>
      <c r="AG197" s="502"/>
      <c r="AH197" s="501"/>
      <c r="AI197" s="502"/>
      <c r="AJ197" s="668" t="str">
        <f t="shared" si="4"/>
        <v/>
      </c>
      <c r="AK197" s="644">
        <f t="shared" si="5"/>
        <v>0</v>
      </c>
    </row>
    <row r="198" spans="1:37" s="34" customFormat="1" hidden="1" x14ac:dyDescent="0.2">
      <c r="A198" s="271"/>
      <c r="B198" s="272"/>
      <c r="C198" s="500"/>
      <c r="D198" s="501"/>
      <c r="E198" s="502"/>
      <c r="F198" s="501"/>
      <c r="G198" s="502"/>
      <c r="H198" s="501"/>
      <c r="I198" s="502"/>
      <c r="J198" s="501"/>
      <c r="K198" s="502"/>
      <c r="L198" s="501"/>
      <c r="M198" s="502"/>
      <c r="N198" s="501"/>
      <c r="O198" s="502"/>
      <c r="P198" s="501"/>
      <c r="Q198" s="502"/>
      <c r="R198" s="501"/>
      <c r="S198" s="502"/>
      <c r="T198" s="501"/>
      <c r="U198" s="502"/>
      <c r="V198" s="501"/>
      <c r="W198" s="502"/>
      <c r="X198" s="501"/>
      <c r="Y198" s="502"/>
      <c r="Z198" s="501"/>
      <c r="AA198" s="502"/>
      <c r="AB198" s="501"/>
      <c r="AC198" s="502"/>
      <c r="AD198" s="501"/>
      <c r="AE198" s="502"/>
      <c r="AF198" s="501"/>
      <c r="AG198" s="502"/>
      <c r="AH198" s="501"/>
      <c r="AI198" s="502"/>
      <c r="AJ198" s="668" t="str">
        <f t="shared" si="4"/>
        <v/>
      </c>
      <c r="AK198" s="644">
        <f t="shared" si="5"/>
        <v>0</v>
      </c>
    </row>
    <row r="199" spans="1:37" s="34" customFormat="1" hidden="1" x14ac:dyDescent="0.2">
      <c r="A199" s="271"/>
      <c r="B199" s="272"/>
      <c r="C199" s="500"/>
      <c r="D199" s="501"/>
      <c r="E199" s="502"/>
      <c r="F199" s="501"/>
      <c r="G199" s="502"/>
      <c r="H199" s="501"/>
      <c r="I199" s="502"/>
      <c r="J199" s="501"/>
      <c r="K199" s="502"/>
      <c r="L199" s="501"/>
      <c r="M199" s="502"/>
      <c r="N199" s="501"/>
      <c r="O199" s="502"/>
      <c r="P199" s="501"/>
      <c r="Q199" s="502"/>
      <c r="R199" s="501"/>
      <c r="S199" s="502"/>
      <c r="T199" s="501"/>
      <c r="U199" s="502"/>
      <c r="V199" s="501"/>
      <c r="W199" s="502"/>
      <c r="X199" s="501"/>
      <c r="Y199" s="502"/>
      <c r="Z199" s="501"/>
      <c r="AA199" s="502"/>
      <c r="AB199" s="501"/>
      <c r="AC199" s="502"/>
      <c r="AD199" s="501"/>
      <c r="AE199" s="502"/>
      <c r="AF199" s="501"/>
      <c r="AG199" s="502"/>
      <c r="AH199" s="501"/>
      <c r="AI199" s="502"/>
      <c r="AJ199" s="668" t="str">
        <f t="shared" si="4"/>
        <v/>
      </c>
      <c r="AK199" s="644">
        <f t="shared" si="5"/>
        <v>0</v>
      </c>
    </row>
    <row r="200" spans="1:37" s="34" customFormat="1" hidden="1" x14ac:dyDescent="0.2">
      <c r="A200" s="271"/>
      <c r="B200" s="272"/>
      <c r="C200" s="500"/>
      <c r="D200" s="501"/>
      <c r="E200" s="502"/>
      <c r="F200" s="501"/>
      <c r="G200" s="502"/>
      <c r="H200" s="501"/>
      <c r="I200" s="502"/>
      <c r="J200" s="501"/>
      <c r="K200" s="502"/>
      <c r="L200" s="501"/>
      <c r="M200" s="502"/>
      <c r="N200" s="501"/>
      <c r="O200" s="502"/>
      <c r="P200" s="501"/>
      <c r="Q200" s="502"/>
      <c r="R200" s="501"/>
      <c r="S200" s="502"/>
      <c r="T200" s="501"/>
      <c r="U200" s="502"/>
      <c r="V200" s="501"/>
      <c r="W200" s="502"/>
      <c r="X200" s="501"/>
      <c r="Y200" s="502"/>
      <c r="Z200" s="501"/>
      <c r="AA200" s="502"/>
      <c r="AB200" s="501"/>
      <c r="AC200" s="502"/>
      <c r="AD200" s="501"/>
      <c r="AE200" s="502"/>
      <c r="AF200" s="501"/>
      <c r="AG200" s="502"/>
      <c r="AH200" s="501"/>
      <c r="AI200" s="502"/>
      <c r="AJ200" s="668" t="str">
        <f t="shared" si="4"/>
        <v/>
      </c>
      <c r="AK200" s="644">
        <f t="shared" si="5"/>
        <v>0</v>
      </c>
    </row>
    <row r="201" spans="1:37" s="34" customFormat="1" hidden="1" x14ac:dyDescent="0.2">
      <c r="A201" s="271"/>
      <c r="B201" s="272"/>
      <c r="C201" s="500"/>
      <c r="D201" s="501"/>
      <c r="E201" s="502"/>
      <c r="F201" s="501"/>
      <c r="G201" s="502"/>
      <c r="H201" s="501"/>
      <c r="I201" s="502"/>
      <c r="J201" s="501"/>
      <c r="K201" s="502"/>
      <c r="L201" s="501"/>
      <c r="M201" s="502"/>
      <c r="N201" s="501"/>
      <c r="O201" s="502"/>
      <c r="P201" s="501"/>
      <c r="Q201" s="502"/>
      <c r="R201" s="501"/>
      <c r="S201" s="502"/>
      <c r="T201" s="501"/>
      <c r="U201" s="502"/>
      <c r="V201" s="501"/>
      <c r="W201" s="502"/>
      <c r="X201" s="501"/>
      <c r="Y201" s="502"/>
      <c r="Z201" s="501"/>
      <c r="AA201" s="502"/>
      <c r="AB201" s="501"/>
      <c r="AC201" s="502"/>
      <c r="AD201" s="501"/>
      <c r="AE201" s="502"/>
      <c r="AF201" s="501"/>
      <c r="AG201" s="502"/>
      <c r="AH201" s="501"/>
      <c r="AI201" s="502"/>
      <c r="AJ201" s="668" t="str">
        <f t="shared" si="4"/>
        <v/>
      </c>
      <c r="AK201" s="644">
        <f t="shared" si="5"/>
        <v>0</v>
      </c>
    </row>
    <row r="202" spans="1:37" s="34" customFormat="1" hidden="1" x14ac:dyDescent="0.2">
      <c r="A202" s="271"/>
      <c r="B202" s="272"/>
      <c r="C202" s="500"/>
      <c r="D202" s="501"/>
      <c r="E202" s="502"/>
      <c r="F202" s="501"/>
      <c r="G202" s="502"/>
      <c r="H202" s="501"/>
      <c r="I202" s="502"/>
      <c r="J202" s="501"/>
      <c r="K202" s="502"/>
      <c r="L202" s="501"/>
      <c r="M202" s="502"/>
      <c r="N202" s="501"/>
      <c r="O202" s="502"/>
      <c r="P202" s="501"/>
      <c r="Q202" s="502"/>
      <c r="R202" s="501"/>
      <c r="S202" s="502"/>
      <c r="T202" s="501"/>
      <c r="U202" s="502"/>
      <c r="V202" s="501"/>
      <c r="W202" s="502"/>
      <c r="X202" s="501"/>
      <c r="Y202" s="502"/>
      <c r="Z202" s="501"/>
      <c r="AA202" s="502"/>
      <c r="AB202" s="501"/>
      <c r="AC202" s="502"/>
      <c r="AD202" s="501"/>
      <c r="AE202" s="502"/>
      <c r="AF202" s="501"/>
      <c r="AG202" s="502"/>
      <c r="AH202" s="501"/>
      <c r="AI202" s="502"/>
      <c r="AJ202" s="668" t="str">
        <f t="shared" si="4"/>
        <v/>
      </c>
      <c r="AK202" s="644">
        <f t="shared" si="5"/>
        <v>0</v>
      </c>
    </row>
    <row r="203" spans="1:37" s="34" customFormat="1" hidden="1" x14ac:dyDescent="0.2">
      <c r="A203" s="271"/>
      <c r="B203" s="272"/>
      <c r="C203" s="500"/>
      <c r="D203" s="501"/>
      <c r="E203" s="502"/>
      <c r="F203" s="501"/>
      <c r="G203" s="502"/>
      <c r="H203" s="501"/>
      <c r="I203" s="502"/>
      <c r="J203" s="501"/>
      <c r="K203" s="502"/>
      <c r="L203" s="501"/>
      <c r="M203" s="502"/>
      <c r="N203" s="501"/>
      <c r="O203" s="502"/>
      <c r="P203" s="501"/>
      <c r="Q203" s="502"/>
      <c r="R203" s="501"/>
      <c r="S203" s="502"/>
      <c r="T203" s="501"/>
      <c r="U203" s="502"/>
      <c r="V203" s="501"/>
      <c r="W203" s="502"/>
      <c r="X203" s="501"/>
      <c r="Y203" s="502"/>
      <c r="Z203" s="501"/>
      <c r="AA203" s="502"/>
      <c r="AB203" s="501"/>
      <c r="AC203" s="502"/>
      <c r="AD203" s="501"/>
      <c r="AE203" s="502"/>
      <c r="AF203" s="501"/>
      <c r="AG203" s="502"/>
      <c r="AH203" s="501"/>
      <c r="AI203" s="502"/>
      <c r="AJ203" s="668" t="str">
        <f t="shared" si="4"/>
        <v/>
      </c>
      <c r="AK203" s="644">
        <f t="shared" si="5"/>
        <v>0</v>
      </c>
    </row>
    <row r="204" spans="1:37" s="34" customFormat="1" hidden="1" x14ac:dyDescent="0.2">
      <c r="A204" s="271"/>
      <c r="B204" s="272"/>
      <c r="C204" s="500"/>
      <c r="D204" s="501"/>
      <c r="E204" s="502"/>
      <c r="F204" s="501"/>
      <c r="G204" s="502"/>
      <c r="H204" s="501"/>
      <c r="I204" s="502"/>
      <c r="J204" s="501"/>
      <c r="K204" s="502"/>
      <c r="L204" s="501"/>
      <c r="M204" s="502"/>
      <c r="N204" s="501"/>
      <c r="O204" s="502"/>
      <c r="P204" s="501"/>
      <c r="Q204" s="502"/>
      <c r="R204" s="501"/>
      <c r="S204" s="502"/>
      <c r="T204" s="501"/>
      <c r="U204" s="502"/>
      <c r="V204" s="501"/>
      <c r="W204" s="502"/>
      <c r="X204" s="501"/>
      <c r="Y204" s="502"/>
      <c r="Z204" s="501"/>
      <c r="AA204" s="502"/>
      <c r="AB204" s="501"/>
      <c r="AC204" s="502"/>
      <c r="AD204" s="501"/>
      <c r="AE204" s="502"/>
      <c r="AF204" s="501"/>
      <c r="AG204" s="502"/>
      <c r="AH204" s="501"/>
      <c r="AI204" s="502"/>
      <c r="AJ204" s="668" t="str">
        <f t="shared" si="4"/>
        <v/>
      </c>
      <c r="AK204" s="644">
        <f t="shared" si="5"/>
        <v>0</v>
      </c>
    </row>
    <row r="205" spans="1:37" s="34" customFormat="1" hidden="1" x14ac:dyDescent="0.2">
      <c r="A205" s="271"/>
      <c r="B205" s="272"/>
      <c r="C205" s="500"/>
      <c r="D205" s="501"/>
      <c r="E205" s="502"/>
      <c r="F205" s="501"/>
      <c r="G205" s="502"/>
      <c r="H205" s="501"/>
      <c r="I205" s="502"/>
      <c r="J205" s="501"/>
      <c r="K205" s="502"/>
      <c r="L205" s="501"/>
      <c r="M205" s="502"/>
      <c r="N205" s="501"/>
      <c r="O205" s="502"/>
      <c r="P205" s="501"/>
      <c r="Q205" s="502"/>
      <c r="R205" s="501"/>
      <c r="S205" s="502"/>
      <c r="T205" s="501"/>
      <c r="U205" s="502"/>
      <c r="V205" s="501"/>
      <c r="W205" s="502"/>
      <c r="X205" s="501"/>
      <c r="Y205" s="502"/>
      <c r="Z205" s="501"/>
      <c r="AA205" s="502"/>
      <c r="AB205" s="501"/>
      <c r="AC205" s="502"/>
      <c r="AD205" s="501"/>
      <c r="AE205" s="502"/>
      <c r="AF205" s="501"/>
      <c r="AG205" s="502"/>
      <c r="AH205" s="501"/>
      <c r="AI205" s="502"/>
      <c r="AJ205" s="668" t="str">
        <f t="shared" ref="AJ205:AJ268" si="6">IF((D205+F205+H205+J205+L205+N205+P205+R205+T205+V205+X205+Z205+AB205+AD205)&gt;0,D205+F205+H205+J205+L205+N205+P205+R205+T205+V205+X205+Z205+AB205+AD205,"")</f>
        <v/>
      </c>
      <c r="AK205" s="644">
        <f t="shared" ref="AK205:AK268" si="7">E205+G205+I205+K205+M205+O205+Q205+S205+U205+W205+Y205+AA205+AC205+AE205</f>
        <v>0</v>
      </c>
    </row>
    <row r="206" spans="1:37" s="34" customFormat="1" hidden="1" x14ac:dyDescent="0.2">
      <c r="A206" s="271"/>
      <c r="B206" s="272"/>
      <c r="C206" s="500"/>
      <c r="D206" s="501"/>
      <c r="E206" s="502"/>
      <c r="F206" s="501"/>
      <c r="G206" s="502"/>
      <c r="H206" s="501"/>
      <c r="I206" s="502"/>
      <c r="J206" s="501"/>
      <c r="K206" s="502"/>
      <c r="L206" s="501"/>
      <c r="M206" s="502"/>
      <c r="N206" s="501"/>
      <c r="O206" s="502"/>
      <c r="P206" s="501"/>
      <c r="Q206" s="502"/>
      <c r="R206" s="501"/>
      <c r="S206" s="502"/>
      <c r="T206" s="501"/>
      <c r="U206" s="502"/>
      <c r="V206" s="501"/>
      <c r="W206" s="502"/>
      <c r="X206" s="501"/>
      <c r="Y206" s="502"/>
      <c r="Z206" s="501"/>
      <c r="AA206" s="502"/>
      <c r="AB206" s="501"/>
      <c r="AC206" s="502"/>
      <c r="AD206" s="501"/>
      <c r="AE206" s="502"/>
      <c r="AF206" s="501"/>
      <c r="AG206" s="502"/>
      <c r="AH206" s="501"/>
      <c r="AI206" s="502"/>
      <c r="AJ206" s="668" t="str">
        <f t="shared" si="6"/>
        <v/>
      </c>
      <c r="AK206" s="644">
        <f t="shared" si="7"/>
        <v>0</v>
      </c>
    </row>
    <row r="207" spans="1:37" s="34" customFormat="1" hidden="1" x14ac:dyDescent="0.2">
      <c r="A207" s="271"/>
      <c r="B207" s="272"/>
      <c r="C207" s="500"/>
      <c r="D207" s="501"/>
      <c r="E207" s="502"/>
      <c r="F207" s="501"/>
      <c r="G207" s="502"/>
      <c r="H207" s="501"/>
      <c r="I207" s="502"/>
      <c r="J207" s="501"/>
      <c r="K207" s="502"/>
      <c r="L207" s="501"/>
      <c r="M207" s="502"/>
      <c r="N207" s="501"/>
      <c r="O207" s="502"/>
      <c r="P207" s="501"/>
      <c r="Q207" s="502"/>
      <c r="R207" s="501"/>
      <c r="S207" s="502"/>
      <c r="T207" s="501"/>
      <c r="U207" s="502"/>
      <c r="V207" s="501"/>
      <c r="W207" s="502"/>
      <c r="X207" s="501"/>
      <c r="Y207" s="502"/>
      <c r="Z207" s="501"/>
      <c r="AA207" s="502"/>
      <c r="AB207" s="501"/>
      <c r="AC207" s="502"/>
      <c r="AD207" s="501"/>
      <c r="AE207" s="502"/>
      <c r="AF207" s="501"/>
      <c r="AG207" s="502"/>
      <c r="AH207" s="501"/>
      <c r="AI207" s="502"/>
      <c r="AJ207" s="668" t="str">
        <f t="shared" si="6"/>
        <v/>
      </c>
      <c r="AK207" s="644">
        <f t="shared" si="7"/>
        <v>0</v>
      </c>
    </row>
    <row r="208" spans="1:37" s="34" customFormat="1" hidden="1" x14ac:dyDescent="0.2">
      <c r="A208" s="271"/>
      <c r="B208" s="272"/>
      <c r="C208" s="500"/>
      <c r="D208" s="501"/>
      <c r="E208" s="502"/>
      <c r="F208" s="501"/>
      <c r="G208" s="502"/>
      <c r="H208" s="501"/>
      <c r="I208" s="502"/>
      <c r="J208" s="501"/>
      <c r="K208" s="502"/>
      <c r="L208" s="501"/>
      <c r="M208" s="502"/>
      <c r="N208" s="501"/>
      <c r="O208" s="502"/>
      <c r="P208" s="501"/>
      <c r="Q208" s="502"/>
      <c r="R208" s="501"/>
      <c r="S208" s="502"/>
      <c r="T208" s="501"/>
      <c r="U208" s="502"/>
      <c r="V208" s="501"/>
      <c r="W208" s="502"/>
      <c r="X208" s="501"/>
      <c r="Y208" s="502"/>
      <c r="Z208" s="501"/>
      <c r="AA208" s="502"/>
      <c r="AB208" s="501"/>
      <c r="AC208" s="502"/>
      <c r="AD208" s="501"/>
      <c r="AE208" s="502"/>
      <c r="AF208" s="501"/>
      <c r="AG208" s="502"/>
      <c r="AH208" s="501"/>
      <c r="AI208" s="502"/>
      <c r="AJ208" s="668" t="str">
        <f t="shared" si="6"/>
        <v/>
      </c>
      <c r="AK208" s="644">
        <f t="shared" si="7"/>
        <v>0</v>
      </c>
    </row>
    <row r="209" spans="1:37" s="34" customFormat="1" hidden="1" x14ac:dyDescent="0.2">
      <c r="A209" s="271"/>
      <c r="B209" s="272"/>
      <c r="C209" s="500"/>
      <c r="D209" s="501"/>
      <c r="E209" s="502"/>
      <c r="F209" s="501"/>
      <c r="G209" s="502"/>
      <c r="H209" s="501"/>
      <c r="I209" s="502"/>
      <c r="J209" s="501"/>
      <c r="K209" s="502"/>
      <c r="L209" s="501"/>
      <c r="M209" s="502"/>
      <c r="N209" s="501"/>
      <c r="O209" s="502"/>
      <c r="P209" s="501"/>
      <c r="Q209" s="502"/>
      <c r="R209" s="501"/>
      <c r="S209" s="502"/>
      <c r="T209" s="501"/>
      <c r="U209" s="502"/>
      <c r="V209" s="501"/>
      <c r="W209" s="502"/>
      <c r="X209" s="501"/>
      <c r="Y209" s="502"/>
      <c r="Z209" s="501"/>
      <c r="AA209" s="502"/>
      <c r="AB209" s="501"/>
      <c r="AC209" s="502"/>
      <c r="AD209" s="501"/>
      <c r="AE209" s="502"/>
      <c r="AF209" s="501"/>
      <c r="AG209" s="502"/>
      <c r="AH209" s="501"/>
      <c r="AI209" s="502"/>
      <c r="AJ209" s="668" t="str">
        <f t="shared" si="6"/>
        <v/>
      </c>
      <c r="AK209" s="644">
        <f t="shared" si="7"/>
        <v>0</v>
      </c>
    </row>
    <row r="210" spans="1:37" s="34" customFormat="1" hidden="1" x14ac:dyDescent="0.2">
      <c r="A210" s="271"/>
      <c r="B210" s="272"/>
      <c r="C210" s="500"/>
      <c r="D210" s="501"/>
      <c r="E210" s="502"/>
      <c r="F210" s="501"/>
      <c r="G210" s="502"/>
      <c r="H210" s="501"/>
      <c r="I210" s="502"/>
      <c r="J210" s="501"/>
      <c r="K210" s="502"/>
      <c r="L210" s="501"/>
      <c r="M210" s="502"/>
      <c r="N210" s="501"/>
      <c r="O210" s="502"/>
      <c r="P210" s="501"/>
      <c r="Q210" s="502"/>
      <c r="R210" s="501"/>
      <c r="S210" s="502"/>
      <c r="T210" s="501"/>
      <c r="U210" s="502"/>
      <c r="V210" s="501"/>
      <c r="W210" s="502"/>
      <c r="X210" s="501"/>
      <c r="Y210" s="502"/>
      <c r="Z210" s="501"/>
      <c r="AA210" s="502"/>
      <c r="AB210" s="501"/>
      <c r="AC210" s="502"/>
      <c r="AD210" s="501"/>
      <c r="AE210" s="502"/>
      <c r="AF210" s="501"/>
      <c r="AG210" s="502"/>
      <c r="AH210" s="501"/>
      <c r="AI210" s="502"/>
      <c r="AJ210" s="668" t="str">
        <f t="shared" si="6"/>
        <v/>
      </c>
      <c r="AK210" s="644">
        <f t="shared" si="7"/>
        <v>0</v>
      </c>
    </row>
    <row r="211" spans="1:37" s="34" customFormat="1" hidden="1" x14ac:dyDescent="0.2">
      <c r="A211" s="271"/>
      <c r="B211" s="272"/>
      <c r="C211" s="500"/>
      <c r="D211" s="501"/>
      <c r="E211" s="502"/>
      <c r="F211" s="501"/>
      <c r="G211" s="502"/>
      <c r="H211" s="501"/>
      <c r="I211" s="502"/>
      <c r="J211" s="501"/>
      <c r="K211" s="502"/>
      <c r="L211" s="501"/>
      <c r="M211" s="502"/>
      <c r="N211" s="501"/>
      <c r="O211" s="502"/>
      <c r="P211" s="501"/>
      <c r="Q211" s="502"/>
      <c r="R211" s="501"/>
      <c r="S211" s="502"/>
      <c r="T211" s="501"/>
      <c r="U211" s="502"/>
      <c r="V211" s="501"/>
      <c r="W211" s="502"/>
      <c r="X211" s="501"/>
      <c r="Y211" s="502"/>
      <c r="Z211" s="501"/>
      <c r="AA211" s="502"/>
      <c r="AB211" s="501"/>
      <c r="AC211" s="502"/>
      <c r="AD211" s="501"/>
      <c r="AE211" s="502"/>
      <c r="AF211" s="501"/>
      <c r="AG211" s="502"/>
      <c r="AH211" s="501"/>
      <c r="AI211" s="502"/>
      <c r="AJ211" s="668" t="str">
        <f t="shared" si="6"/>
        <v/>
      </c>
      <c r="AK211" s="644">
        <f t="shared" si="7"/>
        <v>0</v>
      </c>
    </row>
    <row r="212" spans="1:37" s="34" customFormat="1" hidden="1" x14ac:dyDescent="0.2">
      <c r="A212" s="271"/>
      <c r="B212" s="272"/>
      <c r="C212" s="500"/>
      <c r="D212" s="501"/>
      <c r="E212" s="502"/>
      <c r="F212" s="501"/>
      <c r="G212" s="502"/>
      <c r="H212" s="501"/>
      <c r="I212" s="502"/>
      <c r="J212" s="501"/>
      <c r="K212" s="502"/>
      <c r="L212" s="501"/>
      <c r="M212" s="502"/>
      <c r="N212" s="501"/>
      <c r="O212" s="502"/>
      <c r="P212" s="501"/>
      <c r="Q212" s="502"/>
      <c r="R212" s="501"/>
      <c r="S212" s="502"/>
      <c r="T212" s="501"/>
      <c r="U212" s="502"/>
      <c r="V212" s="501"/>
      <c r="W212" s="502"/>
      <c r="X212" s="501"/>
      <c r="Y212" s="502"/>
      <c r="Z212" s="501"/>
      <c r="AA212" s="502"/>
      <c r="AB212" s="501"/>
      <c r="AC212" s="502"/>
      <c r="AD212" s="501"/>
      <c r="AE212" s="502"/>
      <c r="AF212" s="501"/>
      <c r="AG212" s="502"/>
      <c r="AH212" s="501"/>
      <c r="AI212" s="502"/>
      <c r="AJ212" s="668" t="str">
        <f t="shared" si="6"/>
        <v/>
      </c>
      <c r="AK212" s="644">
        <f t="shared" si="7"/>
        <v>0</v>
      </c>
    </row>
    <row r="213" spans="1:37" s="34" customFormat="1" hidden="1" x14ac:dyDescent="0.2">
      <c r="A213" s="271"/>
      <c r="B213" s="272"/>
      <c r="C213" s="500"/>
      <c r="D213" s="501"/>
      <c r="E213" s="502"/>
      <c r="F213" s="501"/>
      <c r="G213" s="502"/>
      <c r="H213" s="501"/>
      <c r="I213" s="502"/>
      <c r="J213" s="501"/>
      <c r="K213" s="502"/>
      <c r="L213" s="501"/>
      <c r="M213" s="502"/>
      <c r="N213" s="501"/>
      <c r="O213" s="502"/>
      <c r="P213" s="501"/>
      <c r="Q213" s="502"/>
      <c r="R213" s="501"/>
      <c r="S213" s="502"/>
      <c r="T213" s="501"/>
      <c r="U213" s="502"/>
      <c r="V213" s="501"/>
      <c r="W213" s="502"/>
      <c r="X213" s="501"/>
      <c r="Y213" s="502"/>
      <c r="Z213" s="501"/>
      <c r="AA213" s="502"/>
      <c r="AB213" s="501"/>
      <c r="AC213" s="502"/>
      <c r="AD213" s="501"/>
      <c r="AE213" s="502"/>
      <c r="AF213" s="501"/>
      <c r="AG213" s="502"/>
      <c r="AH213" s="501"/>
      <c r="AI213" s="502"/>
      <c r="AJ213" s="668" t="str">
        <f t="shared" si="6"/>
        <v/>
      </c>
      <c r="AK213" s="644">
        <f t="shared" si="7"/>
        <v>0</v>
      </c>
    </row>
    <row r="214" spans="1:37" s="34" customFormat="1" hidden="1" x14ac:dyDescent="0.2">
      <c r="A214" s="271"/>
      <c r="B214" s="272"/>
      <c r="C214" s="500"/>
      <c r="D214" s="501"/>
      <c r="E214" s="502"/>
      <c r="F214" s="501"/>
      <c r="G214" s="502"/>
      <c r="H214" s="501"/>
      <c r="I214" s="502"/>
      <c r="J214" s="501"/>
      <c r="K214" s="502"/>
      <c r="L214" s="501"/>
      <c r="M214" s="502"/>
      <c r="N214" s="501"/>
      <c r="O214" s="502"/>
      <c r="P214" s="501"/>
      <c r="Q214" s="502"/>
      <c r="R214" s="501"/>
      <c r="S214" s="502"/>
      <c r="T214" s="501"/>
      <c r="U214" s="502"/>
      <c r="V214" s="501"/>
      <c r="W214" s="502"/>
      <c r="X214" s="501"/>
      <c r="Y214" s="502"/>
      <c r="Z214" s="501"/>
      <c r="AA214" s="502"/>
      <c r="AB214" s="501"/>
      <c r="AC214" s="502"/>
      <c r="AD214" s="501"/>
      <c r="AE214" s="502"/>
      <c r="AF214" s="501"/>
      <c r="AG214" s="502"/>
      <c r="AH214" s="501"/>
      <c r="AI214" s="502"/>
      <c r="AJ214" s="668" t="str">
        <f t="shared" si="6"/>
        <v/>
      </c>
      <c r="AK214" s="644">
        <f t="shared" si="7"/>
        <v>0</v>
      </c>
    </row>
    <row r="215" spans="1:37" s="34" customFormat="1" hidden="1" x14ac:dyDescent="0.2">
      <c r="A215" s="271"/>
      <c r="B215" s="272"/>
      <c r="C215" s="500"/>
      <c r="D215" s="501"/>
      <c r="E215" s="502"/>
      <c r="F215" s="501"/>
      <c r="G215" s="502"/>
      <c r="H215" s="501"/>
      <c r="I215" s="502"/>
      <c r="J215" s="501"/>
      <c r="K215" s="502"/>
      <c r="L215" s="501"/>
      <c r="M215" s="502"/>
      <c r="N215" s="501"/>
      <c r="O215" s="502"/>
      <c r="P215" s="501"/>
      <c r="Q215" s="502"/>
      <c r="R215" s="501"/>
      <c r="S215" s="502"/>
      <c r="T215" s="501"/>
      <c r="U215" s="502"/>
      <c r="V215" s="501"/>
      <c r="W215" s="502"/>
      <c r="X215" s="501"/>
      <c r="Y215" s="502"/>
      <c r="Z215" s="501"/>
      <c r="AA215" s="502"/>
      <c r="AB215" s="501"/>
      <c r="AC215" s="502"/>
      <c r="AD215" s="501"/>
      <c r="AE215" s="502"/>
      <c r="AF215" s="501"/>
      <c r="AG215" s="502"/>
      <c r="AH215" s="501"/>
      <c r="AI215" s="502"/>
      <c r="AJ215" s="668" t="str">
        <f t="shared" si="6"/>
        <v/>
      </c>
      <c r="AK215" s="644">
        <f t="shared" si="7"/>
        <v>0</v>
      </c>
    </row>
    <row r="216" spans="1:37" s="34" customFormat="1" hidden="1" x14ac:dyDescent="0.2">
      <c r="A216" s="271"/>
      <c r="B216" s="272"/>
      <c r="C216" s="500"/>
      <c r="D216" s="501"/>
      <c r="E216" s="502"/>
      <c r="F216" s="501"/>
      <c r="G216" s="502"/>
      <c r="H216" s="501"/>
      <c r="I216" s="502"/>
      <c r="J216" s="501"/>
      <c r="K216" s="502"/>
      <c r="L216" s="501"/>
      <c r="M216" s="502"/>
      <c r="N216" s="501"/>
      <c r="O216" s="502"/>
      <c r="P216" s="501"/>
      <c r="Q216" s="502"/>
      <c r="R216" s="501"/>
      <c r="S216" s="502"/>
      <c r="T216" s="501"/>
      <c r="U216" s="502"/>
      <c r="V216" s="501"/>
      <c r="W216" s="502"/>
      <c r="X216" s="501"/>
      <c r="Y216" s="502"/>
      <c r="Z216" s="501"/>
      <c r="AA216" s="502"/>
      <c r="AB216" s="501"/>
      <c r="AC216" s="502"/>
      <c r="AD216" s="501"/>
      <c r="AE216" s="502"/>
      <c r="AF216" s="501"/>
      <c r="AG216" s="502"/>
      <c r="AH216" s="501"/>
      <c r="AI216" s="502"/>
      <c r="AJ216" s="668" t="str">
        <f t="shared" si="6"/>
        <v/>
      </c>
      <c r="AK216" s="644">
        <f t="shared" si="7"/>
        <v>0</v>
      </c>
    </row>
    <row r="217" spans="1:37" s="34" customFormat="1" hidden="1" x14ac:dyDescent="0.2">
      <c r="A217" s="271"/>
      <c r="B217" s="272"/>
      <c r="C217" s="500"/>
      <c r="D217" s="501"/>
      <c r="E217" s="502"/>
      <c r="F217" s="501"/>
      <c r="G217" s="502"/>
      <c r="H217" s="501"/>
      <c r="I217" s="502"/>
      <c r="J217" s="501"/>
      <c r="K217" s="502"/>
      <c r="L217" s="501"/>
      <c r="M217" s="502"/>
      <c r="N217" s="501"/>
      <c r="O217" s="502"/>
      <c r="P217" s="501"/>
      <c r="Q217" s="502"/>
      <c r="R217" s="501"/>
      <c r="S217" s="502"/>
      <c r="T217" s="501"/>
      <c r="U217" s="502"/>
      <c r="V217" s="501"/>
      <c r="W217" s="502"/>
      <c r="X217" s="501"/>
      <c r="Y217" s="502"/>
      <c r="Z217" s="501"/>
      <c r="AA217" s="502"/>
      <c r="AB217" s="501"/>
      <c r="AC217" s="502"/>
      <c r="AD217" s="501"/>
      <c r="AE217" s="502"/>
      <c r="AF217" s="501"/>
      <c r="AG217" s="502"/>
      <c r="AH217" s="501"/>
      <c r="AI217" s="502"/>
      <c r="AJ217" s="668" t="str">
        <f t="shared" si="6"/>
        <v/>
      </c>
      <c r="AK217" s="644">
        <f t="shared" si="7"/>
        <v>0</v>
      </c>
    </row>
    <row r="218" spans="1:37" s="34" customFormat="1" hidden="1" x14ac:dyDescent="0.2">
      <c r="A218" s="271"/>
      <c r="B218" s="272"/>
      <c r="C218" s="500"/>
      <c r="D218" s="501"/>
      <c r="E218" s="502"/>
      <c r="F218" s="501"/>
      <c r="G218" s="502"/>
      <c r="H218" s="501"/>
      <c r="I218" s="502"/>
      <c r="J218" s="501"/>
      <c r="K218" s="502"/>
      <c r="L218" s="501"/>
      <c r="M218" s="502"/>
      <c r="N218" s="501"/>
      <c r="O218" s="502"/>
      <c r="P218" s="501"/>
      <c r="Q218" s="502"/>
      <c r="R218" s="501"/>
      <c r="S218" s="502"/>
      <c r="T218" s="501"/>
      <c r="U218" s="502"/>
      <c r="V218" s="501"/>
      <c r="W218" s="502"/>
      <c r="X218" s="501"/>
      <c r="Y218" s="502"/>
      <c r="Z218" s="501"/>
      <c r="AA218" s="502"/>
      <c r="AB218" s="501"/>
      <c r="AC218" s="502"/>
      <c r="AD218" s="501"/>
      <c r="AE218" s="502"/>
      <c r="AF218" s="501"/>
      <c r="AG218" s="502"/>
      <c r="AH218" s="501"/>
      <c r="AI218" s="502"/>
      <c r="AJ218" s="668" t="str">
        <f t="shared" si="6"/>
        <v/>
      </c>
      <c r="AK218" s="644">
        <f t="shared" si="7"/>
        <v>0</v>
      </c>
    </row>
    <row r="219" spans="1:37" s="34" customFormat="1" hidden="1" x14ac:dyDescent="0.2">
      <c r="A219" s="271"/>
      <c r="B219" s="272"/>
      <c r="C219" s="500"/>
      <c r="D219" s="501"/>
      <c r="E219" s="502"/>
      <c r="F219" s="501"/>
      <c r="G219" s="502"/>
      <c r="H219" s="501"/>
      <c r="I219" s="502"/>
      <c r="J219" s="501"/>
      <c r="K219" s="502"/>
      <c r="L219" s="501"/>
      <c r="M219" s="502"/>
      <c r="N219" s="501"/>
      <c r="O219" s="502"/>
      <c r="P219" s="501"/>
      <c r="Q219" s="502"/>
      <c r="R219" s="501"/>
      <c r="S219" s="502"/>
      <c r="T219" s="501"/>
      <c r="U219" s="502"/>
      <c r="V219" s="501"/>
      <c r="W219" s="502"/>
      <c r="X219" s="501"/>
      <c r="Y219" s="502"/>
      <c r="Z219" s="501"/>
      <c r="AA219" s="502"/>
      <c r="AB219" s="501"/>
      <c r="AC219" s="502"/>
      <c r="AD219" s="501"/>
      <c r="AE219" s="502"/>
      <c r="AF219" s="501"/>
      <c r="AG219" s="502"/>
      <c r="AH219" s="501"/>
      <c r="AI219" s="502"/>
      <c r="AJ219" s="668" t="str">
        <f t="shared" si="6"/>
        <v/>
      </c>
      <c r="AK219" s="644">
        <f t="shared" si="7"/>
        <v>0</v>
      </c>
    </row>
    <row r="220" spans="1:37" s="34" customFormat="1" hidden="1" x14ac:dyDescent="0.2">
      <c r="A220" s="271"/>
      <c r="B220" s="272"/>
      <c r="C220" s="500"/>
      <c r="D220" s="501"/>
      <c r="E220" s="502"/>
      <c r="F220" s="501"/>
      <c r="G220" s="502"/>
      <c r="H220" s="501"/>
      <c r="I220" s="502"/>
      <c r="J220" s="501"/>
      <c r="K220" s="502"/>
      <c r="L220" s="501"/>
      <c r="M220" s="502"/>
      <c r="N220" s="501"/>
      <c r="O220" s="502"/>
      <c r="P220" s="501"/>
      <c r="Q220" s="502"/>
      <c r="R220" s="501"/>
      <c r="S220" s="502"/>
      <c r="T220" s="501"/>
      <c r="U220" s="502"/>
      <c r="V220" s="501"/>
      <c r="W220" s="502"/>
      <c r="X220" s="501"/>
      <c r="Y220" s="502"/>
      <c r="Z220" s="501"/>
      <c r="AA220" s="502"/>
      <c r="AB220" s="501"/>
      <c r="AC220" s="502"/>
      <c r="AD220" s="501"/>
      <c r="AE220" s="502"/>
      <c r="AF220" s="501"/>
      <c r="AG220" s="502"/>
      <c r="AH220" s="501"/>
      <c r="AI220" s="502"/>
      <c r="AJ220" s="668" t="str">
        <f t="shared" si="6"/>
        <v/>
      </c>
      <c r="AK220" s="644">
        <f t="shared" si="7"/>
        <v>0</v>
      </c>
    </row>
    <row r="221" spans="1:37" s="34" customFormat="1" hidden="1" x14ac:dyDescent="0.2">
      <c r="A221" s="271"/>
      <c r="B221" s="272"/>
      <c r="C221" s="500"/>
      <c r="D221" s="501"/>
      <c r="E221" s="502"/>
      <c r="F221" s="501"/>
      <c r="G221" s="502"/>
      <c r="H221" s="501"/>
      <c r="I221" s="502"/>
      <c r="J221" s="501"/>
      <c r="K221" s="502"/>
      <c r="L221" s="501"/>
      <c r="M221" s="502"/>
      <c r="N221" s="501"/>
      <c r="O221" s="502"/>
      <c r="P221" s="501"/>
      <c r="Q221" s="502"/>
      <c r="R221" s="501"/>
      <c r="S221" s="502"/>
      <c r="T221" s="501"/>
      <c r="U221" s="502"/>
      <c r="V221" s="501"/>
      <c r="W221" s="502"/>
      <c r="X221" s="501"/>
      <c r="Y221" s="502"/>
      <c r="Z221" s="501"/>
      <c r="AA221" s="502"/>
      <c r="AB221" s="501"/>
      <c r="AC221" s="502"/>
      <c r="AD221" s="501"/>
      <c r="AE221" s="502"/>
      <c r="AF221" s="501"/>
      <c r="AG221" s="502"/>
      <c r="AH221" s="501"/>
      <c r="AI221" s="502"/>
      <c r="AJ221" s="668" t="str">
        <f t="shared" si="6"/>
        <v/>
      </c>
      <c r="AK221" s="644">
        <f t="shared" si="7"/>
        <v>0</v>
      </c>
    </row>
    <row r="222" spans="1:37" s="34" customFormat="1" hidden="1" x14ac:dyDescent="0.2">
      <c r="A222" s="271"/>
      <c r="B222" s="272"/>
      <c r="C222" s="500"/>
      <c r="D222" s="501"/>
      <c r="E222" s="502"/>
      <c r="F222" s="501"/>
      <c r="G222" s="502"/>
      <c r="H222" s="501"/>
      <c r="I222" s="502"/>
      <c r="J222" s="501"/>
      <c r="K222" s="502"/>
      <c r="L222" s="501"/>
      <c r="M222" s="502"/>
      <c r="N222" s="501"/>
      <c r="O222" s="502"/>
      <c r="P222" s="501"/>
      <c r="Q222" s="502"/>
      <c r="R222" s="501"/>
      <c r="S222" s="502"/>
      <c r="T222" s="501"/>
      <c r="U222" s="502"/>
      <c r="V222" s="501"/>
      <c r="W222" s="502"/>
      <c r="X222" s="501"/>
      <c r="Y222" s="502"/>
      <c r="Z222" s="501"/>
      <c r="AA222" s="502"/>
      <c r="AB222" s="501"/>
      <c r="AC222" s="502"/>
      <c r="AD222" s="501"/>
      <c r="AE222" s="502"/>
      <c r="AF222" s="501"/>
      <c r="AG222" s="502"/>
      <c r="AH222" s="501"/>
      <c r="AI222" s="502"/>
      <c r="AJ222" s="668" t="str">
        <f t="shared" si="6"/>
        <v/>
      </c>
      <c r="AK222" s="644">
        <f t="shared" si="7"/>
        <v>0</v>
      </c>
    </row>
    <row r="223" spans="1:37" s="34" customFormat="1" hidden="1" x14ac:dyDescent="0.2">
      <c r="A223" s="271"/>
      <c r="B223" s="272"/>
      <c r="C223" s="500"/>
      <c r="D223" s="501"/>
      <c r="E223" s="502"/>
      <c r="F223" s="501"/>
      <c r="G223" s="502"/>
      <c r="H223" s="501"/>
      <c r="I223" s="502"/>
      <c r="J223" s="501"/>
      <c r="K223" s="502"/>
      <c r="L223" s="501"/>
      <c r="M223" s="502"/>
      <c r="N223" s="501"/>
      <c r="O223" s="502"/>
      <c r="P223" s="501"/>
      <c r="Q223" s="502"/>
      <c r="R223" s="501"/>
      <c r="S223" s="502"/>
      <c r="T223" s="501"/>
      <c r="U223" s="502"/>
      <c r="V223" s="501"/>
      <c r="W223" s="502"/>
      <c r="X223" s="501"/>
      <c r="Y223" s="502"/>
      <c r="Z223" s="501"/>
      <c r="AA223" s="502"/>
      <c r="AB223" s="501"/>
      <c r="AC223" s="502"/>
      <c r="AD223" s="501"/>
      <c r="AE223" s="502"/>
      <c r="AF223" s="501"/>
      <c r="AG223" s="502"/>
      <c r="AH223" s="501"/>
      <c r="AI223" s="502"/>
      <c r="AJ223" s="668" t="str">
        <f t="shared" si="6"/>
        <v/>
      </c>
      <c r="AK223" s="644">
        <f t="shared" si="7"/>
        <v>0</v>
      </c>
    </row>
    <row r="224" spans="1:37" s="34" customFormat="1" hidden="1" x14ac:dyDescent="0.2">
      <c r="A224" s="271"/>
      <c r="B224" s="272"/>
      <c r="C224" s="500"/>
      <c r="D224" s="501"/>
      <c r="E224" s="502"/>
      <c r="F224" s="501"/>
      <c r="G224" s="502"/>
      <c r="H224" s="501"/>
      <c r="I224" s="502"/>
      <c r="J224" s="501"/>
      <c r="K224" s="502"/>
      <c r="L224" s="501"/>
      <c r="M224" s="502"/>
      <c r="N224" s="501"/>
      <c r="O224" s="502"/>
      <c r="P224" s="501"/>
      <c r="Q224" s="502"/>
      <c r="R224" s="501"/>
      <c r="S224" s="502"/>
      <c r="T224" s="501"/>
      <c r="U224" s="502"/>
      <c r="V224" s="501"/>
      <c r="W224" s="502"/>
      <c r="X224" s="501"/>
      <c r="Y224" s="502"/>
      <c r="Z224" s="501"/>
      <c r="AA224" s="502"/>
      <c r="AB224" s="501"/>
      <c r="AC224" s="502"/>
      <c r="AD224" s="501"/>
      <c r="AE224" s="502"/>
      <c r="AF224" s="501"/>
      <c r="AG224" s="502"/>
      <c r="AH224" s="501"/>
      <c r="AI224" s="502"/>
      <c r="AJ224" s="668" t="str">
        <f t="shared" si="6"/>
        <v/>
      </c>
      <c r="AK224" s="644">
        <f t="shared" si="7"/>
        <v>0</v>
      </c>
    </row>
    <row r="225" spans="1:37" s="34" customFormat="1" hidden="1" x14ac:dyDescent="0.2">
      <c r="A225" s="271"/>
      <c r="B225" s="272"/>
      <c r="C225" s="500"/>
      <c r="D225" s="501"/>
      <c r="E225" s="502"/>
      <c r="F225" s="501"/>
      <c r="G225" s="502"/>
      <c r="H225" s="501"/>
      <c r="I225" s="502"/>
      <c r="J225" s="501"/>
      <c r="K225" s="502"/>
      <c r="L225" s="501"/>
      <c r="M225" s="502"/>
      <c r="N225" s="501"/>
      <c r="O225" s="502"/>
      <c r="P225" s="501"/>
      <c r="Q225" s="502"/>
      <c r="R225" s="501"/>
      <c r="S225" s="502"/>
      <c r="T225" s="501"/>
      <c r="U225" s="502"/>
      <c r="V225" s="501"/>
      <c r="W225" s="502"/>
      <c r="X225" s="501"/>
      <c r="Y225" s="502"/>
      <c r="Z225" s="501"/>
      <c r="AA225" s="502"/>
      <c r="AB225" s="501"/>
      <c r="AC225" s="502"/>
      <c r="AD225" s="501"/>
      <c r="AE225" s="502"/>
      <c r="AF225" s="501"/>
      <c r="AG225" s="502"/>
      <c r="AH225" s="501"/>
      <c r="AI225" s="502"/>
      <c r="AJ225" s="668" t="str">
        <f t="shared" si="6"/>
        <v/>
      </c>
      <c r="AK225" s="644">
        <f t="shared" si="7"/>
        <v>0</v>
      </c>
    </row>
    <row r="226" spans="1:37" s="34" customFormat="1" hidden="1" x14ac:dyDescent="0.2">
      <c r="A226" s="271"/>
      <c r="B226" s="272"/>
      <c r="C226" s="500"/>
      <c r="D226" s="501"/>
      <c r="E226" s="502"/>
      <c r="F226" s="501"/>
      <c r="G226" s="502"/>
      <c r="H226" s="501"/>
      <c r="I226" s="502"/>
      <c r="J226" s="501"/>
      <c r="K226" s="502"/>
      <c r="L226" s="501"/>
      <c r="M226" s="502"/>
      <c r="N226" s="501"/>
      <c r="O226" s="502"/>
      <c r="P226" s="501"/>
      <c r="Q226" s="502"/>
      <c r="R226" s="501"/>
      <c r="S226" s="502"/>
      <c r="T226" s="501"/>
      <c r="U226" s="502"/>
      <c r="V226" s="501"/>
      <c r="W226" s="502"/>
      <c r="X226" s="501"/>
      <c r="Y226" s="502"/>
      <c r="Z226" s="501"/>
      <c r="AA226" s="502"/>
      <c r="AB226" s="501"/>
      <c r="AC226" s="502"/>
      <c r="AD226" s="501"/>
      <c r="AE226" s="502"/>
      <c r="AF226" s="501"/>
      <c r="AG226" s="502"/>
      <c r="AH226" s="501"/>
      <c r="AI226" s="502"/>
      <c r="AJ226" s="668" t="str">
        <f t="shared" si="6"/>
        <v/>
      </c>
      <c r="AK226" s="644">
        <f t="shared" si="7"/>
        <v>0</v>
      </c>
    </row>
    <row r="227" spans="1:37" s="34" customFormat="1" hidden="1" x14ac:dyDescent="0.2">
      <c r="A227" s="271"/>
      <c r="B227" s="272"/>
      <c r="C227" s="500"/>
      <c r="D227" s="501"/>
      <c r="E227" s="502"/>
      <c r="F227" s="501"/>
      <c r="G227" s="502"/>
      <c r="H227" s="501"/>
      <c r="I227" s="502"/>
      <c r="J227" s="501"/>
      <c r="K227" s="502"/>
      <c r="L227" s="501"/>
      <c r="M227" s="502"/>
      <c r="N227" s="501"/>
      <c r="O227" s="502"/>
      <c r="P227" s="501"/>
      <c r="Q227" s="502"/>
      <c r="R227" s="501"/>
      <c r="S227" s="502"/>
      <c r="T227" s="501"/>
      <c r="U227" s="502"/>
      <c r="V227" s="501"/>
      <c r="W227" s="502"/>
      <c r="X227" s="501"/>
      <c r="Y227" s="502"/>
      <c r="Z227" s="501"/>
      <c r="AA227" s="502"/>
      <c r="AB227" s="501"/>
      <c r="AC227" s="502"/>
      <c r="AD227" s="501"/>
      <c r="AE227" s="502"/>
      <c r="AF227" s="501"/>
      <c r="AG227" s="502"/>
      <c r="AH227" s="501"/>
      <c r="AI227" s="502"/>
      <c r="AJ227" s="668" t="str">
        <f t="shared" si="6"/>
        <v/>
      </c>
      <c r="AK227" s="644">
        <f t="shared" si="7"/>
        <v>0</v>
      </c>
    </row>
    <row r="228" spans="1:37" s="34" customFormat="1" hidden="1" x14ac:dyDescent="0.2">
      <c r="A228" s="271"/>
      <c r="B228" s="272"/>
      <c r="C228" s="500"/>
      <c r="D228" s="501"/>
      <c r="E228" s="502"/>
      <c r="F228" s="501"/>
      <c r="G228" s="502"/>
      <c r="H228" s="501"/>
      <c r="I228" s="502"/>
      <c r="J228" s="501"/>
      <c r="K228" s="502"/>
      <c r="L228" s="501"/>
      <c r="M228" s="502"/>
      <c r="N228" s="501"/>
      <c r="O228" s="502"/>
      <c r="P228" s="501"/>
      <c r="Q228" s="502"/>
      <c r="R228" s="501"/>
      <c r="S228" s="502"/>
      <c r="T228" s="501"/>
      <c r="U228" s="502"/>
      <c r="V228" s="501"/>
      <c r="W228" s="502"/>
      <c r="X228" s="501"/>
      <c r="Y228" s="502"/>
      <c r="Z228" s="501"/>
      <c r="AA228" s="502"/>
      <c r="AB228" s="501"/>
      <c r="AC228" s="502"/>
      <c r="AD228" s="501"/>
      <c r="AE228" s="502"/>
      <c r="AF228" s="501"/>
      <c r="AG228" s="502"/>
      <c r="AH228" s="501"/>
      <c r="AI228" s="502"/>
      <c r="AJ228" s="668" t="str">
        <f t="shared" si="6"/>
        <v/>
      </c>
      <c r="AK228" s="644">
        <f t="shared" si="7"/>
        <v>0</v>
      </c>
    </row>
    <row r="229" spans="1:37" s="34" customFormat="1" hidden="1" x14ac:dyDescent="0.2">
      <c r="A229" s="271"/>
      <c r="B229" s="272"/>
      <c r="C229" s="500"/>
      <c r="D229" s="501"/>
      <c r="E229" s="502"/>
      <c r="F229" s="501"/>
      <c r="G229" s="502"/>
      <c r="H229" s="501"/>
      <c r="I229" s="502"/>
      <c r="J229" s="501"/>
      <c r="K229" s="502"/>
      <c r="L229" s="501"/>
      <c r="M229" s="502"/>
      <c r="N229" s="501"/>
      <c r="O229" s="502"/>
      <c r="P229" s="501"/>
      <c r="Q229" s="502"/>
      <c r="R229" s="501"/>
      <c r="S229" s="502"/>
      <c r="T229" s="501"/>
      <c r="U229" s="502"/>
      <c r="V229" s="501"/>
      <c r="W229" s="502"/>
      <c r="X229" s="501"/>
      <c r="Y229" s="502"/>
      <c r="Z229" s="501"/>
      <c r="AA229" s="502"/>
      <c r="AB229" s="501"/>
      <c r="AC229" s="502"/>
      <c r="AD229" s="501"/>
      <c r="AE229" s="502"/>
      <c r="AF229" s="501"/>
      <c r="AG229" s="502"/>
      <c r="AH229" s="501"/>
      <c r="AI229" s="502"/>
      <c r="AJ229" s="668" t="str">
        <f t="shared" si="6"/>
        <v/>
      </c>
      <c r="AK229" s="644">
        <f t="shared" si="7"/>
        <v>0</v>
      </c>
    </row>
    <row r="230" spans="1:37" s="34" customFormat="1" hidden="1" x14ac:dyDescent="0.2">
      <c r="A230" s="271"/>
      <c r="B230" s="272"/>
      <c r="C230" s="500"/>
      <c r="D230" s="501"/>
      <c r="E230" s="502"/>
      <c r="F230" s="501"/>
      <c r="G230" s="502"/>
      <c r="H230" s="501"/>
      <c r="I230" s="502"/>
      <c r="J230" s="501"/>
      <c r="K230" s="502"/>
      <c r="L230" s="501"/>
      <c r="M230" s="502"/>
      <c r="N230" s="501"/>
      <c r="O230" s="502"/>
      <c r="P230" s="501"/>
      <c r="Q230" s="502"/>
      <c r="R230" s="501"/>
      <c r="S230" s="502"/>
      <c r="T230" s="501"/>
      <c r="U230" s="502"/>
      <c r="V230" s="501"/>
      <c r="W230" s="502"/>
      <c r="X230" s="501"/>
      <c r="Y230" s="502"/>
      <c r="Z230" s="501"/>
      <c r="AA230" s="502"/>
      <c r="AB230" s="501"/>
      <c r="AC230" s="502"/>
      <c r="AD230" s="501"/>
      <c r="AE230" s="502"/>
      <c r="AF230" s="501"/>
      <c r="AG230" s="502"/>
      <c r="AH230" s="501"/>
      <c r="AI230" s="502"/>
      <c r="AJ230" s="668" t="str">
        <f t="shared" si="6"/>
        <v/>
      </c>
      <c r="AK230" s="644">
        <f t="shared" si="7"/>
        <v>0</v>
      </c>
    </row>
    <row r="231" spans="1:37" s="34" customFormat="1" hidden="1" x14ac:dyDescent="0.2">
      <c r="A231" s="271"/>
      <c r="B231" s="272"/>
      <c r="C231" s="500"/>
      <c r="D231" s="501"/>
      <c r="E231" s="502"/>
      <c r="F231" s="501"/>
      <c r="G231" s="502"/>
      <c r="H231" s="501"/>
      <c r="I231" s="502"/>
      <c r="J231" s="501"/>
      <c r="K231" s="502"/>
      <c r="L231" s="501"/>
      <c r="M231" s="502"/>
      <c r="N231" s="501"/>
      <c r="O231" s="502"/>
      <c r="P231" s="501"/>
      <c r="Q231" s="502"/>
      <c r="R231" s="501"/>
      <c r="S231" s="502"/>
      <c r="T231" s="501"/>
      <c r="U231" s="502"/>
      <c r="V231" s="501"/>
      <c r="W231" s="502"/>
      <c r="X231" s="501"/>
      <c r="Y231" s="502"/>
      <c r="Z231" s="501"/>
      <c r="AA231" s="502"/>
      <c r="AB231" s="501"/>
      <c r="AC231" s="502"/>
      <c r="AD231" s="501"/>
      <c r="AE231" s="502"/>
      <c r="AF231" s="501"/>
      <c r="AG231" s="502"/>
      <c r="AH231" s="501"/>
      <c r="AI231" s="502"/>
      <c r="AJ231" s="668" t="str">
        <f t="shared" si="6"/>
        <v/>
      </c>
      <c r="AK231" s="644">
        <f t="shared" si="7"/>
        <v>0</v>
      </c>
    </row>
    <row r="232" spans="1:37" s="34" customFormat="1" hidden="1" x14ac:dyDescent="0.2">
      <c r="A232" s="271"/>
      <c r="B232" s="272"/>
      <c r="C232" s="500"/>
      <c r="D232" s="501"/>
      <c r="E232" s="502"/>
      <c r="F232" s="501"/>
      <c r="G232" s="502"/>
      <c r="H232" s="501"/>
      <c r="I232" s="502"/>
      <c r="J232" s="501"/>
      <c r="K232" s="502"/>
      <c r="L232" s="501"/>
      <c r="M232" s="502"/>
      <c r="N232" s="501"/>
      <c r="O232" s="502"/>
      <c r="P232" s="501"/>
      <c r="Q232" s="502"/>
      <c r="R232" s="501"/>
      <c r="S232" s="502"/>
      <c r="T232" s="501"/>
      <c r="U232" s="502"/>
      <c r="V232" s="501"/>
      <c r="W232" s="502"/>
      <c r="X232" s="501"/>
      <c r="Y232" s="502"/>
      <c r="Z232" s="501"/>
      <c r="AA232" s="502"/>
      <c r="AB232" s="501"/>
      <c r="AC232" s="502"/>
      <c r="AD232" s="501"/>
      <c r="AE232" s="502"/>
      <c r="AF232" s="501"/>
      <c r="AG232" s="502"/>
      <c r="AH232" s="501"/>
      <c r="AI232" s="502"/>
      <c r="AJ232" s="668" t="str">
        <f t="shared" si="6"/>
        <v/>
      </c>
      <c r="AK232" s="644">
        <f t="shared" si="7"/>
        <v>0</v>
      </c>
    </row>
    <row r="233" spans="1:37" s="34" customFormat="1" hidden="1" x14ac:dyDescent="0.2">
      <c r="A233" s="271"/>
      <c r="B233" s="272"/>
      <c r="C233" s="500"/>
      <c r="D233" s="501"/>
      <c r="E233" s="502"/>
      <c r="F233" s="501"/>
      <c r="G233" s="502"/>
      <c r="H233" s="501"/>
      <c r="I233" s="502"/>
      <c r="J233" s="501"/>
      <c r="K233" s="502"/>
      <c r="L233" s="501"/>
      <c r="M233" s="502"/>
      <c r="N233" s="501"/>
      <c r="O233" s="502"/>
      <c r="P233" s="501"/>
      <c r="Q233" s="502"/>
      <c r="R233" s="501"/>
      <c r="S233" s="502"/>
      <c r="T233" s="501"/>
      <c r="U233" s="502"/>
      <c r="V233" s="501"/>
      <c r="W233" s="502"/>
      <c r="X233" s="501"/>
      <c r="Y233" s="502"/>
      <c r="Z233" s="501"/>
      <c r="AA233" s="502"/>
      <c r="AB233" s="501"/>
      <c r="AC233" s="502"/>
      <c r="AD233" s="501"/>
      <c r="AE233" s="502"/>
      <c r="AF233" s="501"/>
      <c r="AG233" s="502"/>
      <c r="AH233" s="501"/>
      <c r="AI233" s="502"/>
      <c r="AJ233" s="668" t="str">
        <f t="shared" si="6"/>
        <v/>
      </c>
      <c r="AK233" s="644">
        <f t="shared" si="7"/>
        <v>0</v>
      </c>
    </row>
    <row r="234" spans="1:37" s="34" customFormat="1" hidden="1" x14ac:dyDescent="0.2">
      <c r="A234" s="271"/>
      <c r="B234" s="272"/>
      <c r="C234" s="500"/>
      <c r="D234" s="501"/>
      <c r="E234" s="502"/>
      <c r="F234" s="501"/>
      <c r="G234" s="502"/>
      <c r="H234" s="501"/>
      <c r="I234" s="502"/>
      <c r="J234" s="501"/>
      <c r="K234" s="502"/>
      <c r="L234" s="501"/>
      <c r="M234" s="502"/>
      <c r="N234" s="501"/>
      <c r="O234" s="502"/>
      <c r="P234" s="501"/>
      <c r="Q234" s="502"/>
      <c r="R234" s="501"/>
      <c r="S234" s="502"/>
      <c r="T234" s="501"/>
      <c r="U234" s="502"/>
      <c r="V234" s="501"/>
      <c r="W234" s="502"/>
      <c r="X234" s="501"/>
      <c r="Y234" s="502"/>
      <c r="Z234" s="501"/>
      <c r="AA234" s="502"/>
      <c r="AB234" s="501"/>
      <c r="AC234" s="502"/>
      <c r="AD234" s="501"/>
      <c r="AE234" s="502"/>
      <c r="AF234" s="501"/>
      <c r="AG234" s="502"/>
      <c r="AH234" s="501"/>
      <c r="AI234" s="502"/>
      <c r="AJ234" s="668" t="str">
        <f t="shared" si="6"/>
        <v/>
      </c>
      <c r="AK234" s="644">
        <f t="shared" si="7"/>
        <v>0</v>
      </c>
    </row>
    <row r="235" spans="1:37" s="34" customFormat="1" hidden="1" x14ac:dyDescent="0.2">
      <c r="A235" s="271"/>
      <c r="B235" s="272"/>
      <c r="C235" s="500"/>
      <c r="D235" s="501"/>
      <c r="E235" s="502"/>
      <c r="F235" s="501"/>
      <c r="G235" s="502"/>
      <c r="H235" s="501"/>
      <c r="I235" s="502"/>
      <c r="J235" s="501"/>
      <c r="K235" s="502"/>
      <c r="L235" s="501"/>
      <c r="M235" s="502"/>
      <c r="N235" s="501"/>
      <c r="O235" s="502"/>
      <c r="P235" s="501"/>
      <c r="Q235" s="502"/>
      <c r="R235" s="501"/>
      <c r="S235" s="502"/>
      <c r="T235" s="501"/>
      <c r="U235" s="502"/>
      <c r="V235" s="501"/>
      <c r="W235" s="502"/>
      <c r="X235" s="501"/>
      <c r="Y235" s="502"/>
      <c r="Z235" s="501"/>
      <c r="AA235" s="502"/>
      <c r="AB235" s="501"/>
      <c r="AC235" s="502"/>
      <c r="AD235" s="501"/>
      <c r="AE235" s="502"/>
      <c r="AF235" s="501"/>
      <c r="AG235" s="502"/>
      <c r="AH235" s="501"/>
      <c r="AI235" s="502"/>
      <c r="AJ235" s="668" t="str">
        <f t="shared" si="6"/>
        <v/>
      </c>
      <c r="AK235" s="644">
        <f t="shared" si="7"/>
        <v>0</v>
      </c>
    </row>
    <row r="236" spans="1:37" s="34" customFormat="1" hidden="1" x14ac:dyDescent="0.2">
      <c r="A236" s="271"/>
      <c r="B236" s="272"/>
      <c r="C236" s="500"/>
      <c r="D236" s="501"/>
      <c r="E236" s="502"/>
      <c r="F236" s="501"/>
      <c r="G236" s="502"/>
      <c r="H236" s="501"/>
      <c r="I236" s="502"/>
      <c r="J236" s="501"/>
      <c r="K236" s="502"/>
      <c r="L236" s="501"/>
      <c r="M236" s="502"/>
      <c r="N236" s="501"/>
      <c r="O236" s="502"/>
      <c r="P236" s="501"/>
      <c r="Q236" s="502"/>
      <c r="R236" s="501"/>
      <c r="S236" s="502"/>
      <c r="T236" s="501"/>
      <c r="U236" s="502"/>
      <c r="V236" s="501"/>
      <c r="W236" s="502"/>
      <c r="X236" s="501"/>
      <c r="Y236" s="502"/>
      <c r="Z236" s="501"/>
      <c r="AA236" s="502"/>
      <c r="AB236" s="501"/>
      <c r="AC236" s="502"/>
      <c r="AD236" s="501"/>
      <c r="AE236" s="502"/>
      <c r="AF236" s="501"/>
      <c r="AG236" s="502"/>
      <c r="AH236" s="501"/>
      <c r="AI236" s="502"/>
      <c r="AJ236" s="668" t="str">
        <f t="shared" si="6"/>
        <v/>
      </c>
      <c r="AK236" s="644">
        <f t="shared" si="7"/>
        <v>0</v>
      </c>
    </row>
    <row r="237" spans="1:37" s="34" customFormat="1" hidden="1" x14ac:dyDescent="0.2">
      <c r="A237" s="271"/>
      <c r="B237" s="272"/>
      <c r="C237" s="500"/>
      <c r="D237" s="501"/>
      <c r="E237" s="502"/>
      <c r="F237" s="501"/>
      <c r="G237" s="502"/>
      <c r="H237" s="501"/>
      <c r="I237" s="502"/>
      <c r="J237" s="501"/>
      <c r="K237" s="502"/>
      <c r="L237" s="501"/>
      <c r="M237" s="502"/>
      <c r="N237" s="501"/>
      <c r="O237" s="502"/>
      <c r="P237" s="501"/>
      <c r="Q237" s="502"/>
      <c r="R237" s="501"/>
      <c r="S237" s="502"/>
      <c r="T237" s="501"/>
      <c r="U237" s="502"/>
      <c r="V237" s="501"/>
      <c r="W237" s="502"/>
      <c r="X237" s="501"/>
      <c r="Y237" s="502"/>
      <c r="Z237" s="501"/>
      <c r="AA237" s="502"/>
      <c r="AB237" s="501"/>
      <c r="AC237" s="502"/>
      <c r="AD237" s="501"/>
      <c r="AE237" s="502"/>
      <c r="AF237" s="501"/>
      <c r="AG237" s="502"/>
      <c r="AH237" s="501"/>
      <c r="AI237" s="502"/>
      <c r="AJ237" s="668" t="str">
        <f t="shared" si="6"/>
        <v/>
      </c>
      <c r="AK237" s="644">
        <f t="shared" si="7"/>
        <v>0</v>
      </c>
    </row>
    <row r="238" spans="1:37" s="34" customFormat="1" hidden="1" x14ac:dyDescent="0.2">
      <c r="A238" s="271"/>
      <c r="B238" s="272"/>
      <c r="C238" s="500"/>
      <c r="D238" s="501"/>
      <c r="E238" s="502"/>
      <c r="F238" s="501"/>
      <c r="G238" s="502"/>
      <c r="H238" s="501"/>
      <c r="I238" s="502"/>
      <c r="J238" s="501"/>
      <c r="K238" s="502"/>
      <c r="L238" s="501"/>
      <c r="M238" s="502"/>
      <c r="N238" s="501"/>
      <c r="O238" s="502"/>
      <c r="P238" s="501"/>
      <c r="Q238" s="502"/>
      <c r="R238" s="501"/>
      <c r="S238" s="502"/>
      <c r="T238" s="501"/>
      <c r="U238" s="502"/>
      <c r="V238" s="501"/>
      <c r="W238" s="502"/>
      <c r="X238" s="501"/>
      <c r="Y238" s="502"/>
      <c r="Z238" s="501"/>
      <c r="AA238" s="502"/>
      <c r="AB238" s="501"/>
      <c r="AC238" s="502"/>
      <c r="AD238" s="501"/>
      <c r="AE238" s="502"/>
      <c r="AF238" s="501"/>
      <c r="AG238" s="502"/>
      <c r="AH238" s="501"/>
      <c r="AI238" s="502"/>
      <c r="AJ238" s="668" t="str">
        <f t="shared" si="6"/>
        <v/>
      </c>
      <c r="AK238" s="644">
        <f t="shared" si="7"/>
        <v>0</v>
      </c>
    </row>
    <row r="239" spans="1:37" s="34" customFormat="1" hidden="1" x14ac:dyDescent="0.2">
      <c r="A239" s="271"/>
      <c r="B239" s="272"/>
      <c r="C239" s="500"/>
      <c r="D239" s="501"/>
      <c r="E239" s="502"/>
      <c r="F239" s="501"/>
      <c r="G239" s="502"/>
      <c r="H239" s="501"/>
      <c r="I239" s="502"/>
      <c r="J239" s="501"/>
      <c r="K239" s="502"/>
      <c r="L239" s="501"/>
      <c r="M239" s="502"/>
      <c r="N239" s="501"/>
      <c r="O239" s="502"/>
      <c r="P239" s="501"/>
      <c r="Q239" s="502"/>
      <c r="R239" s="501"/>
      <c r="S239" s="502"/>
      <c r="T239" s="501"/>
      <c r="U239" s="502"/>
      <c r="V239" s="501"/>
      <c r="W239" s="502"/>
      <c r="X239" s="501"/>
      <c r="Y239" s="502"/>
      <c r="Z239" s="501"/>
      <c r="AA239" s="502"/>
      <c r="AB239" s="501"/>
      <c r="AC239" s="502"/>
      <c r="AD239" s="501"/>
      <c r="AE239" s="502"/>
      <c r="AF239" s="501"/>
      <c r="AG239" s="502"/>
      <c r="AH239" s="501"/>
      <c r="AI239" s="502"/>
      <c r="AJ239" s="668" t="str">
        <f t="shared" si="6"/>
        <v/>
      </c>
      <c r="AK239" s="644">
        <f t="shared" si="7"/>
        <v>0</v>
      </c>
    </row>
    <row r="240" spans="1:37" s="34" customFormat="1" hidden="1" x14ac:dyDescent="0.2">
      <c r="A240" s="271"/>
      <c r="B240" s="272"/>
      <c r="C240" s="500"/>
      <c r="D240" s="501"/>
      <c r="E240" s="502"/>
      <c r="F240" s="501"/>
      <c r="G240" s="502"/>
      <c r="H240" s="501"/>
      <c r="I240" s="502"/>
      <c r="J240" s="501"/>
      <c r="K240" s="502"/>
      <c r="L240" s="501"/>
      <c r="M240" s="502"/>
      <c r="N240" s="501"/>
      <c r="O240" s="502"/>
      <c r="P240" s="501"/>
      <c r="Q240" s="502"/>
      <c r="R240" s="501"/>
      <c r="S240" s="502"/>
      <c r="T240" s="501"/>
      <c r="U240" s="502"/>
      <c r="V240" s="501"/>
      <c r="W240" s="502"/>
      <c r="X240" s="501"/>
      <c r="Y240" s="502"/>
      <c r="Z240" s="501"/>
      <c r="AA240" s="502"/>
      <c r="AB240" s="501"/>
      <c r="AC240" s="502"/>
      <c r="AD240" s="501"/>
      <c r="AE240" s="502"/>
      <c r="AF240" s="501"/>
      <c r="AG240" s="502"/>
      <c r="AH240" s="501"/>
      <c r="AI240" s="502"/>
      <c r="AJ240" s="668" t="str">
        <f t="shared" si="6"/>
        <v/>
      </c>
      <c r="AK240" s="644">
        <f t="shared" si="7"/>
        <v>0</v>
      </c>
    </row>
    <row r="241" spans="1:37" s="34" customFormat="1" hidden="1" x14ac:dyDescent="0.2">
      <c r="A241" s="271"/>
      <c r="B241" s="272"/>
      <c r="C241" s="500"/>
      <c r="D241" s="501"/>
      <c r="E241" s="502"/>
      <c r="F241" s="501"/>
      <c r="G241" s="502"/>
      <c r="H241" s="501"/>
      <c r="I241" s="502"/>
      <c r="J241" s="501"/>
      <c r="K241" s="502"/>
      <c r="L241" s="501"/>
      <c r="M241" s="502"/>
      <c r="N241" s="501"/>
      <c r="O241" s="502"/>
      <c r="P241" s="501"/>
      <c r="Q241" s="502"/>
      <c r="R241" s="501"/>
      <c r="S241" s="502"/>
      <c r="T241" s="501"/>
      <c r="U241" s="502"/>
      <c r="V241" s="501"/>
      <c r="W241" s="502"/>
      <c r="X241" s="501"/>
      <c r="Y241" s="502"/>
      <c r="Z241" s="501"/>
      <c r="AA241" s="502"/>
      <c r="AB241" s="501"/>
      <c r="AC241" s="502"/>
      <c r="AD241" s="501"/>
      <c r="AE241" s="502"/>
      <c r="AF241" s="501"/>
      <c r="AG241" s="502"/>
      <c r="AH241" s="501"/>
      <c r="AI241" s="502"/>
      <c r="AJ241" s="668" t="str">
        <f t="shared" si="6"/>
        <v/>
      </c>
      <c r="AK241" s="644">
        <f t="shared" si="7"/>
        <v>0</v>
      </c>
    </row>
    <row r="242" spans="1:37" s="34" customFormat="1" hidden="1" x14ac:dyDescent="0.2">
      <c r="A242" s="271"/>
      <c r="B242" s="272"/>
      <c r="C242" s="500"/>
      <c r="D242" s="501"/>
      <c r="E242" s="502"/>
      <c r="F242" s="501"/>
      <c r="G242" s="502"/>
      <c r="H242" s="501"/>
      <c r="I242" s="502"/>
      <c r="J242" s="501"/>
      <c r="K242" s="502"/>
      <c r="L242" s="501"/>
      <c r="M242" s="502"/>
      <c r="N242" s="501"/>
      <c r="O242" s="502"/>
      <c r="P242" s="501"/>
      <c r="Q242" s="502"/>
      <c r="R242" s="501"/>
      <c r="S242" s="502"/>
      <c r="T242" s="501"/>
      <c r="U242" s="502"/>
      <c r="V242" s="501"/>
      <c r="W242" s="502"/>
      <c r="X242" s="501"/>
      <c r="Y242" s="502"/>
      <c r="Z242" s="501"/>
      <c r="AA242" s="502"/>
      <c r="AB242" s="501"/>
      <c r="AC242" s="502"/>
      <c r="AD242" s="501"/>
      <c r="AE242" s="502"/>
      <c r="AF242" s="501"/>
      <c r="AG242" s="502"/>
      <c r="AH242" s="501"/>
      <c r="AI242" s="502"/>
      <c r="AJ242" s="668" t="str">
        <f t="shared" si="6"/>
        <v/>
      </c>
      <c r="AK242" s="644">
        <f t="shared" si="7"/>
        <v>0</v>
      </c>
    </row>
    <row r="243" spans="1:37" s="34" customFormat="1" hidden="1" x14ac:dyDescent="0.2">
      <c r="A243" s="271"/>
      <c r="B243" s="272"/>
      <c r="C243" s="500"/>
      <c r="D243" s="501"/>
      <c r="E243" s="502"/>
      <c r="F243" s="501"/>
      <c r="G243" s="502"/>
      <c r="H243" s="501"/>
      <c r="I243" s="502"/>
      <c r="J243" s="501"/>
      <c r="K243" s="502"/>
      <c r="L243" s="501"/>
      <c r="M243" s="502"/>
      <c r="N243" s="501"/>
      <c r="O243" s="502"/>
      <c r="P243" s="501"/>
      <c r="Q243" s="502"/>
      <c r="R243" s="501"/>
      <c r="S243" s="502"/>
      <c r="T243" s="501"/>
      <c r="U243" s="502"/>
      <c r="V243" s="501"/>
      <c r="W243" s="502"/>
      <c r="X243" s="501"/>
      <c r="Y243" s="502"/>
      <c r="Z243" s="501"/>
      <c r="AA243" s="502"/>
      <c r="AB243" s="501"/>
      <c r="AC243" s="502"/>
      <c r="AD243" s="501"/>
      <c r="AE243" s="502"/>
      <c r="AF243" s="501"/>
      <c r="AG243" s="502"/>
      <c r="AH243" s="501"/>
      <c r="AI243" s="502"/>
      <c r="AJ243" s="668" t="str">
        <f t="shared" si="6"/>
        <v/>
      </c>
      <c r="AK243" s="644">
        <f t="shared" si="7"/>
        <v>0</v>
      </c>
    </row>
    <row r="244" spans="1:37" s="34" customFormat="1" hidden="1" x14ac:dyDescent="0.2">
      <c r="A244" s="271"/>
      <c r="B244" s="272"/>
      <c r="C244" s="500"/>
      <c r="D244" s="501"/>
      <c r="E244" s="502"/>
      <c r="F244" s="501"/>
      <c r="G244" s="502"/>
      <c r="H244" s="501"/>
      <c r="I244" s="502"/>
      <c r="J244" s="501"/>
      <c r="K244" s="502"/>
      <c r="L244" s="501"/>
      <c r="M244" s="502"/>
      <c r="N244" s="501"/>
      <c r="O244" s="502"/>
      <c r="P244" s="501"/>
      <c r="Q244" s="502"/>
      <c r="R244" s="501"/>
      <c r="S244" s="502"/>
      <c r="T244" s="501"/>
      <c r="U244" s="502"/>
      <c r="V244" s="501"/>
      <c r="W244" s="502"/>
      <c r="X244" s="501"/>
      <c r="Y244" s="502"/>
      <c r="Z244" s="501"/>
      <c r="AA244" s="502"/>
      <c r="AB244" s="501"/>
      <c r="AC244" s="502"/>
      <c r="AD244" s="501"/>
      <c r="AE244" s="502"/>
      <c r="AF244" s="501"/>
      <c r="AG244" s="502"/>
      <c r="AH244" s="501"/>
      <c r="AI244" s="502"/>
      <c r="AJ244" s="668" t="str">
        <f t="shared" si="6"/>
        <v/>
      </c>
      <c r="AK244" s="644">
        <f t="shared" si="7"/>
        <v>0</v>
      </c>
    </row>
    <row r="245" spans="1:37" s="34" customFormat="1" hidden="1" x14ac:dyDescent="0.2">
      <c r="A245" s="271"/>
      <c r="B245" s="272"/>
      <c r="C245" s="500"/>
      <c r="D245" s="501"/>
      <c r="E245" s="502"/>
      <c r="F245" s="501"/>
      <c r="G245" s="502"/>
      <c r="H245" s="501"/>
      <c r="I245" s="502"/>
      <c r="J245" s="501"/>
      <c r="K245" s="502"/>
      <c r="L245" s="501"/>
      <c r="M245" s="502"/>
      <c r="N245" s="501"/>
      <c r="O245" s="502"/>
      <c r="P245" s="501"/>
      <c r="Q245" s="502"/>
      <c r="R245" s="501"/>
      <c r="S245" s="502"/>
      <c r="T245" s="501"/>
      <c r="U245" s="502"/>
      <c r="V245" s="501"/>
      <c r="W245" s="502"/>
      <c r="X245" s="501"/>
      <c r="Y245" s="502"/>
      <c r="Z245" s="501"/>
      <c r="AA245" s="502"/>
      <c r="AB245" s="501"/>
      <c r="AC245" s="502"/>
      <c r="AD245" s="501"/>
      <c r="AE245" s="502"/>
      <c r="AF245" s="501"/>
      <c r="AG245" s="502"/>
      <c r="AH245" s="501"/>
      <c r="AI245" s="502"/>
      <c r="AJ245" s="668" t="str">
        <f t="shared" si="6"/>
        <v/>
      </c>
      <c r="AK245" s="644">
        <f t="shared" si="7"/>
        <v>0</v>
      </c>
    </row>
    <row r="246" spans="1:37" s="34" customFormat="1" hidden="1" x14ac:dyDescent="0.2">
      <c r="A246" s="271"/>
      <c r="B246" s="272"/>
      <c r="C246" s="500"/>
      <c r="D246" s="501"/>
      <c r="E246" s="502"/>
      <c r="F246" s="501"/>
      <c r="G246" s="502"/>
      <c r="H246" s="501"/>
      <c r="I246" s="502"/>
      <c r="J246" s="501"/>
      <c r="K246" s="502"/>
      <c r="L246" s="501"/>
      <c r="M246" s="502"/>
      <c r="N246" s="501"/>
      <c r="O246" s="502"/>
      <c r="P246" s="501"/>
      <c r="Q246" s="502"/>
      <c r="R246" s="501"/>
      <c r="S246" s="502"/>
      <c r="T246" s="501"/>
      <c r="U246" s="502"/>
      <c r="V246" s="501"/>
      <c r="W246" s="502"/>
      <c r="X246" s="501"/>
      <c r="Y246" s="502"/>
      <c r="Z246" s="501"/>
      <c r="AA246" s="502"/>
      <c r="AB246" s="501"/>
      <c r="AC246" s="502"/>
      <c r="AD246" s="501"/>
      <c r="AE246" s="502"/>
      <c r="AF246" s="501"/>
      <c r="AG246" s="502"/>
      <c r="AH246" s="501"/>
      <c r="AI246" s="502"/>
      <c r="AJ246" s="668" t="str">
        <f t="shared" si="6"/>
        <v/>
      </c>
      <c r="AK246" s="644">
        <f t="shared" si="7"/>
        <v>0</v>
      </c>
    </row>
    <row r="247" spans="1:37" s="34" customFormat="1" hidden="1" x14ac:dyDescent="0.2">
      <c r="A247" s="271"/>
      <c r="B247" s="272"/>
      <c r="C247" s="500"/>
      <c r="D247" s="501"/>
      <c r="E247" s="502"/>
      <c r="F247" s="501"/>
      <c r="G247" s="502"/>
      <c r="H247" s="501"/>
      <c r="I247" s="502"/>
      <c r="J247" s="501"/>
      <c r="K247" s="502"/>
      <c r="L247" s="501"/>
      <c r="M247" s="502"/>
      <c r="N247" s="501"/>
      <c r="O247" s="502"/>
      <c r="P247" s="501"/>
      <c r="Q247" s="502"/>
      <c r="R247" s="501"/>
      <c r="S247" s="502"/>
      <c r="T247" s="501"/>
      <c r="U247" s="502"/>
      <c r="V247" s="501"/>
      <c r="W247" s="502"/>
      <c r="X247" s="501"/>
      <c r="Y247" s="502"/>
      <c r="Z247" s="501"/>
      <c r="AA247" s="502"/>
      <c r="AB247" s="501"/>
      <c r="AC247" s="502"/>
      <c r="AD247" s="501"/>
      <c r="AE247" s="502"/>
      <c r="AF247" s="501"/>
      <c r="AG247" s="502"/>
      <c r="AH247" s="501"/>
      <c r="AI247" s="502"/>
      <c r="AJ247" s="668" t="str">
        <f t="shared" si="6"/>
        <v/>
      </c>
      <c r="AK247" s="644">
        <f t="shared" si="7"/>
        <v>0</v>
      </c>
    </row>
    <row r="248" spans="1:37" s="34" customFormat="1" hidden="1" x14ac:dyDescent="0.2">
      <c r="A248" s="271"/>
      <c r="B248" s="272"/>
      <c r="C248" s="500"/>
      <c r="D248" s="501"/>
      <c r="E248" s="502"/>
      <c r="F248" s="501"/>
      <c r="G248" s="502"/>
      <c r="H248" s="501"/>
      <c r="I248" s="502"/>
      <c r="J248" s="501"/>
      <c r="K248" s="502"/>
      <c r="L248" s="501"/>
      <c r="M248" s="502"/>
      <c r="N248" s="501"/>
      <c r="O248" s="502"/>
      <c r="P248" s="501"/>
      <c r="Q248" s="502"/>
      <c r="R248" s="501"/>
      <c r="S248" s="502"/>
      <c r="T248" s="501"/>
      <c r="U248" s="502"/>
      <c r="V248" s="501"/>
      <c r="W248" s="502"/>
      <c r="X248" s="501"/>
      <c r="Y248" s="502"/>
      <c r="Z248" s="501"/>
      <c r="AA248" s="502"/>
      <c r="AB248" s="501"/>
      <c r="AC248" s="502"/>
      <c r="AD248" s="501"/>
      <c r="AE248" s="502"/>
      <c r="AF248" s="501"/>
      <c r="AG248" s="502"/>
      <c r="AH248" s="501"/>
      <c r="AI248" s="502"/>
      <c r="AJ248" s="668" t="str">
        <f t="shared" si="6"/>
        <v/>
      </c>
      <c r="AK248" s="644">
        <f t="shared" si="7"/>
        <v>0</v>
      </c>
    </row>
    <row r="249" spans="1:37" s="34" customFormat="1" hidden="1" x14ac:dyDescent="0.2">
      <c r="A249" s="271"/>
      <c r="B249" s="272"/>
      <c r="C249" s="500"/>
      <c r="D249" s="501"/>
      <c r="E249" s="502"/>
      <c r="F249" s="501"/>
      <c r="G249" s="502"/>
      <c r="H249" s="501"/>
      <c r="I249" s="502"/>
      <c r="J249" s="501"/>
      <c r="K249" s="502"/>
      <c r="L249" s="501"/>
      <c r="M249" s="502"/>
      <c r="N249" s="501"/>
      <c r="O249" s="502"/>
      <c r="P249" s="501"/>
      <c r="Q249" s="502"/>
      <c r="R249" s="501"/>
      <c r="S249" s="502"/>
      <c r="T249" s="501"/>
      <c r="U249" s="502"/>
      <c r="V249" s="501"/>
      <c r="W249" s="502"/>
      <c r="X249" s="501"/>
      <c r="Y249" s="502"/>
      <c r="Z249" s="501"/>
      <c r="AA249" s="502"/>
      <c r="AB249" s="501"/>
      <c r="AC249" s="502"/>
      <c r="AD249" s="501"/>
      <c r="AE249" s="502"/>
      <c r="AF249" s="501"/>
      <c r="AG249" s="502"/>
      <c r="AH249" s="501"/>
      <c r="AI249" s="502"/>
      <c r="AJ249" s="668" t="str">
        <f t="shared" si="6"/>
        <v/>
      </c>
      <c r="AK249" s="644">
        <f t="shared" si="7"/>
        <v>0</v>
      </c>
    </row>
    <row r="250" spans="1:37" s="34" customFormat="1" hidden="1" x14ac:dyDescent="0.2">
      <c r="A250" s="271"/>
      <c r="B250" s="272"/>
      <c r="C250" s="500"/>
      <c r="D250" s="501"/>
      <c r="E250" s="502"/>
      <c r="F250" s="501"/>
      <c r="G250" s="502"/>
      <c r="H250" s="501"/>
      <c r="I250" s="502"/>
      <c r="J250" s="501"/>
      <c r="K250" s="502"/>
      <c r="L250" s="501"/>
      <c r="M250" s="502"/>
      <c r="N250" s="501"/>
      <c r="O250" s="502"/>
      <c r="P250" s="501"/>
      <c r="Q250" s="502"/>
      <c r="R250" s="501"/>
      <c r="S250" s="502"/>
      <c r="T250" s="501"/>
      <c r="U250" s="502"/>
      <c r="V250" s="501"/>
      <c r="W250" s="502"/>
      <c r="X250" s="501"/>
      <c r="Y250" s="502"/>
      <c r="Z250" s="501"/>
      <c r="AA250" s="502"/>
      <c r="AB250" s="501"/>
      <c r="AC250" s="502"/>
      <c r="AD250" s="501"/>
      <c r="AE250" s="502"/>
      <c r="AF250" s="501"/>
      <c r="AG250" s="502"/>
      <c r="AH250" s="501"/>
      <c r="AI250" s="502"/>
      <c r="AJ250" s="668" t="str">
        <f t="shared" si="6"/>
        <v/>
      </c>
      <c r="AK250" s="644">
        <f t="shared" si="7"/>
        <v>0</v>
      </c>
    </row>
    <row r="251" spans="1:37" s="34" customFormat="1" hidden="1" x14ac:dyDescent="0.2">
      <c r="A251" s="271"/>
      <c r="B251" s="272"/>
      <c r="C251" s="500"/>
      <c r="D251" s="501"/>
      <c r="E251" s="502"/>
      <c r="F251" s="501"/>
      <c r="G251" s="502"/>
      <c r="H251" s="501"/>
      <c r="I251" s="502"/>
      <c r="J251" s="501"/>
      <c r="K251" s="502"/>
      <c r="L251" s="501"/>
      <c r="M251" s="502"/>
      <c r="N251" s="501"/>
      <c r="O251" s="502"/>
      <c r="P251" s="501"/>
      <c r="Q251" s="502"/>
      <c r="R251" s="501"/>
      <c r="S251" s="502"/>
      <c r="T251" s="501"/>
      <c r="U251" s="502"/>
      <c r="V251" s="501"/>
      <c r="W251" s="502"/>
      <c r="X251" s="501"/>
      <c r="Y251" s="502"/>
      <c r="Z251" s="501"/>
      <c r="AA251" s="502"/>
      <c r="AB251" s="501"/>
      <c r="AC251" s="502"/>
      <c r="AD251" s="501"/>
      <c r="AE251" s="502"/>
      <c r="AF251" s="501"/>
      <c r="AG251" s="502"/>
      <c r="AH251" s="501"/>
      <c r="AI251" s="502"/>
      <c r="AJ251" s="668" t="str">
        <f t="shared" si="6"/>
        <v/>
      </c>
      <c r="AK251" s="644">
        <f t="shared" si="7"/>
        <v>0</v>
      </c>
    </row>
    <row r="252" spans="1:37" s="34" customFormat="1" hidden="1" x14ac:dyDescent="0.2">
      <c r="A252" s="271"/>
      <c r="B252" s="272"/>
      <c r="C252" s="500"/>
      <c r="D252" s="501"/>
      <c r="E252" s="502"/>
      <c r="F252" s="501"/>
      <c r="G252" s="502"/>
      <c r="H252" s="501"/>
      <c r="I252" s="502"/>
      <c r="J252" s="501"/>
      <c r="K252" s="502"/>
      <c r="L252" s="501"/>
      <c r="M252" s="502"/>
      <c r="N252" s="501"/>
      <c r="O252" s="502"/>
      <c r="P252" s="501"/>
      <c r="Q252" s="502"/>
      <c r="R252" s="501"/>
      <c r="S252" s="502"/>
      <c r="T252" s="501"/>
      <c r="U252" s="502"/>
      <c r="V252" s="501"/>
      <c r="W252" s="502"/>
      <c r="X252" s="501"/>
      <c r="Y252" s="502"/>
      <c r="Z252" s="501"/>
      <c r="AA252" s="502"/>
      <c r="AB252" s="501"/>
      <c r="AC252" s="502"/>
      <c r="AD252" s="501"/>
      <c r="AE252" s="502"/>
      <c r="AF252" s="501"/>
      <c r="AG252" s="502"/>
      <c r="AH252" s="501"/>
      <c r="AI252" s="502"/>
      <c r="AJ252" s="668" t="str">
        <f t="shared" si="6"/>
        <v/>
      </c>
      <c r="AK252" s="644">
        <f t="shared" si="7"/>
        <v>0</v>
      </c>
    </row>
    <row r="253" spans="1:37" s="34" customFormat="1" hidden="1" x14ac:dyDescent="0.2">
      <c r="A253" s="271"/>
      <c r="B253" s="272"/>
      <c r="C253" s="500"/>
      <c r="D253" s="501"/>
      <c r="E253" s="502"/>
      <c r="F253" s="501"/>
      <c r="G253" s="502"/>
      <c r="H253" s="501"/>
      <c r="I253" s="502"/>
      <c r="J253" s="501"/>
      <c r="K253" s="502"/>
      <c r="L253" s="501"/>
      <c r="M253" s="502"/>
      <c r="N253" s="501"/>
      <c r="O253" s="502"/>
      <c r="P253" s="501"/>
      <c r="Q253" s="502"/>
      <c r="R253" s="501"/>
      <c r="S253" s="502"/>
      <c r="T253" s="501"/>
      <c r="U253" s="502"/>
      <c r="V253" s="501"/>
      <c r="W253" s="502"/>
      <c r="X253" s="501"/>
      <c r="Y253" s="502"/>
      <c r="Z253" s="501"/>
      <c r="AA253" s="502"/>
      <c r="AB253" s="501"/>
      <c r="AC253" s="502"/>
      <c r="AD253" s="501"/>
      <c r="AE253" s="502"/>
      <c r="AF253" s="501"/>
      <c r="AG253" s="502"/>
      <c r="AH253" s="501"/>
      <c r="AI253" s="502"/>
      <c r="AJ253" s="668" t="str">
        <f t="shared" si="6"/>
        <v/>
      </c>
      <c r="AK253" s="644">
        <f t="shared" si="7"/>
        <v>0</v>
      </c>
    </row>
    <row r="254" spans="1:37" s="34" customFormat="1" hidden="1" x14ac:dyDescent="0.2">
      <c r="A254" s="271"/>
      <c r="B254" s="272"/>
      <c r="C254" s="500"/>
      <c r="D254" s="501"/>
      <c r="E254" s="502"/>
      <c r="F254" s="501"/>
      <c r="G254" s="502"/>
      <c r="H254" s="501"/>
      <c r="I254" s="502"/>
      <c r="J254" s="501"/>
      <c r="K254" s="502"/>
      <c r="L254" s="501"/>
      <c r="M254" s="502"/>
      <c r="N254" s="501"/>
      <c r="O254" s="502"/>
      <c r="P254" s="501"/>
      <c r="Q254" s="502"/>
      <c r="R254" s="501"/>
      <c r="S254" s="502"/>
      <c r="T254" s="501"/>
      <c r="U254" s="502"/>
      <c r="V254" s="501"/>
      <c r="W254" s="502"/>
      <c r="X254" s="501"/>
      <c r="Y254" s="502"/>
      <c r="Z254" s="501"/>
      <c r="AA254" s="502"/>
      <c r="AB254" s="501"/>
      <c r="AC254" s="502"/>
      <c r="AD254" s="501"/>
      <c r="AE254" s="502"/>
      <c r="AF254" s="501"/>
      <c r="AG254" s="502"/>
      <c r="AH254" s="501"/>
      <c r="AI254" s="502"/>
      <c r="AJ254" s="668" t="str">
        <f t="shared" si="6"/>
        <v/>
      </c>
      <c r="AK254" s="644">
        <f t="shared" si="7"/>
        <v>0</v>
      </c>
    </row>
    <row r="255" spans="1:37" s="34" customFormat="1" hidden="1" x14ac:dyDescent="0.2">
      <c r="A255" s="271"/>
      <c r="B255" s="272"/>
      <c r="C255" s="500"/>
      <c r="D255" s="501"/>
      <c r="E255" s="502"/>
      <c r="F255" s="501"/>
      <c r="G255" s="502"/>
      <c r="H255" s="501"/>
      <c r="I255" s="502"/>
      <c r="J255" s="501"/>
      <c r="K255" s="502"/>
      <c r="L255" s="501"/>
      <c r="M255" s="502"/>
      <c r="N255" s="501"/>
      <c r="O255" s="502"/>
      <c r="P255" s="501"/>
      <c r="Q255" s="502"/>
      <c r="R255" s="501"/>
      <c r="S255" s="502"/>
      <c r="T255" s="501"/>
      <c r="U255" s="502"/>
      <c r="V255" s="501"/>
      <c r="W255" s="502"/>
      <c r="X255" s="501"/>
      <c r="Y255" s="502"/>
      <c r="Z255" s="501"/>
      <c r="AA255" s="502"/>
      <c r="AB255" s="501"/>
      <c r="AC255" s="502"/>
      <c r="AD255" s="501"/>
      <c r="AE255" s="502"/>
      <c r="AF255" s="501"/>
      <c r="AG255" s="502"/>
      <c r="AH255" s="501"/>
      <c r="AI255" s="502"/>
      <c r="AJ255" s="668" t="str">
        <f t="shared" si="6"/>
        <v/>
      </c>
      <c r="AK255" s="644">
        <f t="shared" si="7"/>
        <v>0</v>
      </c>
    </row>
    <row r="256" spans="1:37" s="34" customFormat="1" hidden="1" x14ac:dyDescent="0.2">
      <c r="A256" s="271"/>
      <c r="B256" s="272"/>
      <c r="C256" s="500"/>
      <c r="D256" s="501"/>
      <c r="E256" s="502"/>
      <c r="F256" s="501"/>
      <c r="G256" s="502"/>
      <c r="H256" s="501"/>
      <c r="I256" s="502"/>
      <c r="J256" s="501"/>
      <c r="K256" s="502"/>
      <c r="L256" s="501"/>
      <c r="M256" s="502"/>
      <c r="N256" s="501"/>
      <c r="O256" s="502"/>
      <c r="P256" s="501"/>
      <c r="Q256" s="502"/>
      <c r="R256" s="501"/>
      <c r="S256" s="502"/>
      <c r="T256" s="501"/>
      <c r="U256" s="502"/>
      <c r="V256" s="501"/>
      <c r="W256" s="502"/>
      <c r="X256" s="501"/>
      <c r="Y256" s="502"/>
      <c r="Z256" s="501"/>
      <c r="AA256" s="502"/>
      <c r="AB256" s="501"/>
      <c r="AC256" s="502"/>
      <c r="AD256" s="501"/>
      <c r="AE256" s="502"/>
      <c r="AF256" s="501"/>
      <c r="AG256" s="502"/>
      <c r="AH256" s="501"/>
      <c r="AI256" s="502"/>
      <c r="AJ256" s="668" t="str">
        <f t="shared" si="6"/>
        <v/>
      </c>
      <c r="AK256" s="644">
        <f t="shared" si="7"/>
        <v>0</v>
      </c>
    </row>
    <row r="257" spans="1:37" s="34" customFormat="1" hidden="1" x14ac:dyDescent="0.2">
      <c r="A257" s="271"/>
      <c r="B257" s="272"/>
      <c r="C257" s="500"/>
      <c r="D257" s="501"/>
      <c r="E257" s="502"/>
      <c r="F257" s="501"/>
      <c r="G257" s="502"/>
      <c r="H257" s="501"/>
      <c r="I257" s="502"/>
      <c r="J257" s="501"/>
      <c r="K257" s="502"/>
      <c r="L257" s="501"/>
      <c r="M257" s="502"/>
      <c r="N257" s="501"/>
      <c r="O257" s="502"/>
      <c r="P257" s="501"/>
      <c r="Q257" s="502"/>
      <c r="R257" s="501"/>
      <c r="S257" s="502"/>
      <c r="T257" s="501"/>
      <c r="U257" s="502"/>
      <c r="V257" s="501"/>
      <c r="W257" s="502"/>
      <c r="X257" s="501"/>
      <c r="Y257" s="502"/>
      <c r="Z257" s="501"/>
      <c r="AA257" s="502"/>
      <c r="AB257" s="501"/>
      <c r="AC257" s="502"/>
      <c r="AD257" s="501"/>
      <c r="AE257" s="502"/>
      <c r="AF257" s="501"/>
      <c r="AG257" s="502"/>
      <c r="AH257" s="501"/>
      <c r="AI257" s="502"/>
      <c r="AJ257" s="668" t="str">
        <f t="shared" si="6"/>
        <v/>
      </c>
      <c r="AK257" s="644">
        <f t="shared" si="7"/>
        <v>0</v>
      </c>
    </row>
    <row r="258" spans="1:37" s="34" customFormat="1" hidden="1" x14ac:dyDescent="0.2">
      <c r="A258" s="271"/>
      <c r="B258" s="272"/>
      <c r="C258" s="500"/>
      <c r="D258" s="501"/>
      <c r="E258" s="502"/>
      <c r="F258" s="501"/>
      <c r="G258" s="502"/>
      <c r="H258" s="501"/>
      <c r="I258" s="502"/>
      <c r="J258" s="501"/>
      <c r="K258" s="502"/>
      <c r="L258" s="501"/>
      <c r="M258" s="502"/>
      <c r="N258" s="501"/>
      <c r="O258" s="502"/>
      <c r="P258" s="501"/>
      <c r="Q258" s="502"/>
      <c r="R258" s="501"/>
      <c r="S258" s="502"/>
      <c r="T258" s="501"/>
      <c r="U258" s="502"/>
      <c r="V258" s="501"/>
      <c r="W258" s="502"/>
      <c r="X258" s="501"/>
      <c r="Y258" s="502"/>
      <c r="Z258" s="501"/>
      <c r="AA258" s="502"/>
      <c r="AB258" s="501"/>
      <c r="AC258" s="502"/>
      <c r="AD258" s="501"/>
      <c r="AE258" s="502"/>
      <c r="AF258" s="501"/>
      <c r="AG258" s="502"/>
      <c r="AH258" s="501"/>
      <c r="AI258" s="502"/>
      <c r="AJ258" s="668" t="str">
        <f t="shared" si="6"/>
        <v/>
      </c>
      <c r="AK258" s="644">
        <f t="shared" si="7"/>
        <v>0</v>
      </c>
    </row>
    <row r="259" spans="1:37" s="34" customFormat="1" hidden="1" x14ac:dyDescent="0.2">
      <c r="A259" s="271"/>
      <c r="B259" s="272"/>
      <c r="C259" s="500"/>
      <c r="D259" s="501"/>
      <c r="E259" s="502"/>
      <c r="F259" s="501"/>
      <c r="G259" s="502"/>
      <c r="H259" s="501"/>
      <c r="I259" s="502"/>
      <c r="J259" s="501"/>
      <c r="K259" s="502"/>
      <c r="L259" s="501"/>
      <c r="M259" s="502"/>
      <c r="N259" s="501"/>
      <c r="O259" s="502"/>
      <c r="P259" s="501"/>
      <c r="Q259" s="502"/>
      <c r="R259" s="501"/>
      <c r="S259" s="502"/>
      <c r="T259" s="501"/>
      <c r="U259" s="502"/>
      <c r="V259" s="501"/>
      <c r="W259" s="502"/>
      <c r="X259" s="501"/>
      <c r="Y259" s="502"/>
      <c r="Z259" s="501"/>
      <c r="AA259" s="502"/>
      <c r="AB259" s="501"/>
      <c r="AC259" s="502"/>
      <c r="AD259" s="501"/>
      <c r="AE259" s="502"/>
      <c r="AF259" s="501"/>
      <c r="AG259" s="502"/>
      <c r="AH259" s="501"/>
      <c r="AI259" s="502"/>
      <c r="AJ259" s="668" t="str">
        <f t="shared" si="6"/>
        <v/>
      </c>
      <c r="AK259" s="644">
        <f t="shared" si="7"/>
        <v>0</v>
      </c>
    </row>
    <row r="260" spans="1:37" s="34" customFormat="1" hidden="1" x14ac:dyDescent="0.2">
      <c r="A260" s="271"/>
      <c r="B260" s="272"/>
      <c r="C260" s="500"/>
      <c r="D260" s="501"/>
      <c r="E260" s="502"/>
      <c r="F260" s="501"/>
      <c r="G260" s="502"/>
      <c r="H260" s="501"/>
      <c r="I260" s="502"/>
      <c r="J260" s="501"/>
      <c r="K260" s="502"/>
      <c r="L260" s="501"/>
      <c r="M260" s="502"/>
      <c r="N260" s="501"/>
      <c r="O260" s="502"/>
      <c r="P260" s="501"/>
      <c r="Q260" s="502"/>
      <c r="R260" s="501"/>
      <c r="S260" s="502"/>
      <c r="T260" s="501"/>
      <c r="U260" s="502"/>
      <c r="V260" s="501"/>
      <c r="W260" s="502"/>
      <c r="X260" s="501"/>
      <c r="Y260" s="502"/>
      <c r="Z260" s="501"/>
      <c r="AA260" s="502"/>
      <c r="AB260" s="501"/>
      <c r="AC260" s="502"/>
      <c r="AD260" s="501"/>
      <c r="AE260" s="502"/>
      <c r="AF260" s="501"/>
      <c r="AG260" s="502"/>
      <c r="AH260" s="501"/>
      <c r="AI260" s="502"/>
      <c r="AJ260" s="668" t="str">
        <f t="shared" si="6"/>
        <v/>
      </c>
      <c r="AK260" s="644">
        <f t="shared" si="7"/>
        <v>0</v>
      </c>
    </row>
    <row r="261" spans="1:37" s="34" customFormat="1" hidden="1" x14ac:dyDescent="0.2">
      <c r="A261" s="271"/>
      <c r="B261" s="272"/>
      <c r="C261" s="500"/>
      <c r="D261" s="501"/>
      <c r="E261" s="502"/>
      <c r="F261" s="501"/>
      <c r="G261" s="502"/>
      <c r="H261" s="501"/>
      <c r="I261" s="502"/>
      <c r="J261" s="501"/>
      <c r="K261" s="502"/>
      <c r="L261" s="501"/>
      <c r="M261" s="502"/>
      <c r="N261" s="501"/>
      <c r="O261" s="502"/>
      <c r="P261" s="501"/>
      <c r="Q261" s="502"/>
      <c r="R261" s="501"/>
      <c r="S261" s="502"/>
      <c r="T261" s="501"/>
      <c r="U261" s="502"/>
      <c r="V261" s="501"/>
      <c r="W261" s="502"/>
      <c r="X261" s="501"/>
      <c r="Y261" s="502"/>
      <c r="Z261" s="501"/>
      <c r="AA261" s="502"/>
      <c r="AB261" s="501"/>
      <c r="AC261" s="502"/>
      <c r="AD261" s="501"/>
      <c r="AE261" s="502"/>
      <c r="AF261" s="501"/>
      <c r="AG261" s="502"/>
      <c r="AH261" s="501"/>
      <c r="AI261" s="502"/>
      <c r="AJ261" s="668" t="str">
        <f t="shared" si="6"/>
        <v/>
      </c>
      <c r="AK261" s="644">
        <f t="shared" si="7"/>
        <v>0</v>
      </c>
    </row>
    <row r="262" spans="1:37" s="34" customFormat="1" hidden="1" x14ac:dyDescent="0.2">
      <c r="A262" s="271"/>
      <c r="B262" s="272"/>
      <c r="C262" s="500"/>
      <c r="D262" s="501"/>
      <c r="E262" s="502"/>
      <c r="F262" s="501"/>
      <c r="G262" s="502"/>
      <c r="H262" s="501"/>
      <c r="I262" s="502"/>
      <c r="J262" s="501"/>
      <c r="K262" s="502"/>
      <c r="L262" s="501"/>
      <c r="M262" s="502"/>
      <c r="N262" s="501"/>
      <c r="O262" s="502"/>
      <c r="P262" s="501"/>
      <c r="Q262" s="502"/>
      <c r="R262" s="501"/>
      <c r="S262" s="502"/>
      <c r="T262" s="501"/>
      <c r="U262" s="502"/>
      <c r="V262" s="501"/>
      <c r="W262" s="502"/>
      <c r="X262" s="501"/>
      <c r="Y262" s="502"/>
      <c r="Z262" s="501"/>
      <c r="AA262" s="502"/>
      <c r="AB262" s="501"/>
      <c r="AC262" s="502"/>
      <c r="AD262" s="501"/>
      <c r="AE262" s="502"/>
      <c r="AF262" s="501"/>
      <c r="AG262" s="502"/>
      <c r="AH262" s="501"/>
      <c r="AI262" s="502"/>
      <c r="AJ262" s="668" t="str">
        <f t="shared" si="6"/>
        <v/>
      </c>
      <c r="AK262" s="644">
        <f t="shared" si="7"/>
        <v>0</v>
      </c>
    </row>
    <row r="263" spans="1:37" s="34" customFormat="1" hidden="1" x14ac:dyDescent="0.2">
      <c r="A263" s="271"/>
      <c r="B263" s="272"/>
      <c r="C263" s="500"/>
      <c r="D263" s="501"/>
      <c r="E263" s="502"/>
      <c r="F263" s="501"/>
      <c r="G263" s="502"/>
      <c r="H263" s="501"/>
      <c r="I263" s="502"/>
      <c r="J263" s="501"/>
      <c r="K263" s="502"/>
      <c r="L263" s="501"/>
      <c r="M263" s="502"/>
      <c r="N263" s="501"/>
      <c r="O263" s="502"/>
      <c r="P263" s="501"/>
      <c r="Q263" s="502"/>
      <c r="R263" s="501"/>
      <c r="S263" s="502"/>
      <c r="T263" s="501"/>
      <c r="U263" s="502"/>
      <c r="V263" s="501"/>
      <c r="W263" s="502"/>
      <c r="X263" s="501"/>
      <c r="Y263" s="502"/>
      <c r="Z263" s="501"/>
      <c r="AA263" s="502"/>
      <c r="AB263" s="501"/>
      <c r="AC263" s="502"/>
      <c r="AD263" s="501"/>
      <c r="AE263" s="502"/>
      <c r="AF263" s="501"/>
      <c r="AG263" s="502"/>
      <c r="AH263" s="501"/>
      <c r="AI263" s="502"/>
      <c r="AJ263" s="668" t="str">
        <f t="shared" si="6"/>
        <v/>
      </c>
      <c r="AK263" s="644">
        <f t="shared" si="7"/>
        <v>0</v>
      </c>
    </row>
    <row r="264" spans="1:37" s="34" customFormat="1" hidden="1" x14ac:dyDescent="0.2">
      <c r="A264" s="271"/>
      <c r="B264" s="272"/>
      <c r="C264" s="500"/>
      <c r="D264" s="501"/>
      <c r="E264" s="502"/>
      <c r="F264" s="501"/>
      <c r="G264" s="502"/>
      <c r="H264" s="501"/>
      <c r="I264" s="502"/>
      <c r="J264" s="501"/>
      <c r="K264" s="502"/>
      <c r="L264" s="501"/>
      <c r="M264" s="502"/>
      <c r="N264" s="501"/>
      <c r="O264" s="502"/>
      <c r="P264" s="501"/>
      <c r="Q264" s="502"/>
      <c r="R264" s="501"/>
      <c r="S264" s="502"/>
      <c r="T264" s="501"/>
      <c r="U264" s="502"/>
      <c r="V264" s="501"/>
      <c r="W264" s="502"/>
      <c r="X264" s="501"/>
      <c r="Y264" s="502"/>
      <c r="Z264" s="501"/>
      <c r="AA264" s="502"/>
      <c r="AB264" s="501"/>
      <c r="AC264" s="502"/>
      <c r="AD264" s="501"/>
      <c r="AE264" s="502"/>
      <c r="AF264" s="501"/>
      <c r="AG264" s="502"/>
      <c r="AH264" s="501"/>
      <c r="AI264" s="502"/>
      <c r="AJ264" s="668" t="str">
        <f t="shared" si="6"/>
        <v/>
      </c>
      <c r="AK264" s="644">
        <f t="shared" si="7"/>
        <v>0</v>
      </c>
    </row>
    <row r="265" spans="1:37" s="34" customFormat="1" hidden="1" x14ac:dyDescent="0.2">
      <c r="A265" s="271"/>
      <c r="B265" s="272"/>
      <c r="C265" s="500"/>
      <c r="D265" s="501"/>
      <c r="E265" s="502"/>
      <c r="F265" s="501"/>
      <c r="G265" s="502"/>
      <c r="H265" s="501"/>
      <c r="I265" s="502"/>
      <c r="J265" s="501"/>
      <c r="K265" s="502"/>
      <c r="L265" s="501"/>
      <c r="M265" s="502"/>
      <c r="N265" s="501"/>
      <c r="O265" s="502"/>
      <c r="P265" s="501"/>
      <c r="Q265" s="502"/>
      <c r="R265" s="501"/>
      <c r="S265" s="502"/>
      <c r="T265" s="501"/>
      <c r="U265" s="502"/>
      <c r="V265" s="501"/>
      <c r="W265" s="502"/>
      <c r="X265" s="501"/>
      <c r="Y265" s="502"/>
      <c r="Z265" s="501"/>
      <c r="AA265" s="502"/>
      <c r="AB265" s="501"/>
      <c r="AC265" s="502"/>
      <c r="AD265" s="501"/>
      <c r="AE265" s="502"/>
      <c r="AF265" s="501"/>
      <c r="AG265" s="502"/>
      <c r="AH265" s="501"/>
      <c r="AI265" s="502"/>
      <c r="AJ265" s="668" t="str">
        <f t="shared" si="6"/>
        <v/>
      </c>
      <c r="AK265" s="644">
        <f t="shared" si="7"/>
        <v>0</v>
      </c>
    </row>
    <row r="266" spans="1:37" s="34" customFormat="1" hidden="1" x14ac:dyDescent="0.2">
      <c r="A266" s="271"/>
      <c r="B266" s="272"/>
      <c r="C266" s="500"/>
      <c r="D266" s="501"/>
      <c r="E266" s="502"/>
      <c r="F266" s="501"/>
      <c r="G266" s="502"/>
      <c r="H266" s="501"/>
      <c r="I266" s="502"/>
      <c r="J266" s="501"/>
      <c r="K266" s="502"/>
      <c r="L266" s="501"/>
      <c r="M266" s="502"/>
      <c r="N266" s="501"/>
      <c r="O266" s="502"/>
      <c r="P266" s="501"/>
      <c r="Q266" s="502"/>
      <c r="R266" s="501"/>
      <c r="S266" s="502"/>
      <c r="T266" s="501"/>
      <c r="U266" s="502"/>
      <c r="V266" s="501"/>
      <c r="W266" s="502"/>
      <c r="X266" s="501"/>
      <c r="Y266" s="502"/>
      <c r="Z266" s="501"/>
      <c r="AA266" s="502"/>
      <c r="AB266" s="501"/>
      <c r="AC266" s="502"/>
      <c r="AD266" s="501"/>
      <c r="AE266" s="502"/>
      <c r="AF266" s="501"/>
      <c r="AG266" s="502"/>
      <c r="AH266" s="501"/>
      <c r="AI266" s="502"/>
      <c r="AJ266" s="668" t="str">
        <f t="shared" si="6"/>
        <v/>
      </c>
      <c r="AK266" s="644">
        <f t="shared" si="7"/>
        <v>0</v>
      </c>
    </row>
    <row r="267" spans="1:37" s="34" customFormat="1" hidden="1" x14ac:dyDescent="0.2">
      <c r="A267" s="271"/>
      <c r="B267" s="272"/>
      <c r="C267" s="500"/>
      <c r="D267" s="501"/>
      <c r="E267" s="502"/>
      <c r="F267" s="501"/>
      <c r="G267" s="502"/>
      <c r="H267" s="501"/>
      <c r="I267" s="502"/>
      <c r="J267" s="501"/>
      <c r="K267" s="502"/>
      <c r="L267" s="501"/>
      <c r="M267" s="502"/>
      <c r="N267" s="501"/>
      <c r="O267" s="502"/>
      <c r="P267" s="501"/>
      <c r="Q267" s="502"/>
      <c r="R267" s="501"/>
      <c r="S267" s="502"/>
      <c r="T267" s="501"/>
      <c r="U267" s="502"/>
      <c r="V267" s="501"/>
      <c r="W267" s="502"/>
      <c r="X267" s="501"/>
      <c r="Y267" s="502"/>
      <c r="Z267" s="501"/>
      <c r="AA267" s="502"/>
      <c r="AB267" s="501"/>
      <c r="AC267" s="502"/>
      <c r="AD267" s="501"/>
      <c r="AE267" s="502"/>
      <c r="AF267" s="501"/>
      <c r="AG267" s="502"/>
      <c r="AH267" s="501"/>
      <c r="AI267" s="502"/>
      <c r="AJ267" s="668" t="str">
        <f t="shared" si="6"/>
        <v/>
      </c>
      <c r="AK267" s="644">
        <f t="shared" si="7"/>
        <v>0</v>
      </c>
    </row>
    <row r="268" spans="1:37" s="34" customFormat="1" hidden="1" x14ac:dyDescent="0.2">
      <c r="A268" s="271"/>
      <c r="B268" s="272"/>
      <c r="C268" s="500"/>
      <c r="D268" s="501"/>
      <c r="E268" s="502"/>
      <c r="F268" s="501"/>
      <c r="G268" s="502"/>
      <c r="H268" s="501"/>
      <c r="I268" s="502"/>
      <c r="J268" s="501"/>
      <c r="K268" s="502"/>
      <c r="L268" s="501"/>
      <c r="M268" s="502"/>
      <c r="N268" s="501"/>
      <c r="O268" s="502"/>
      <c r="P268" s="501"/>
      <c r="Q268" s="502"/>
      <c r="R268" s="501"/>
      <c r="S268" s="502"/>
      <c r="T268" s="501"/>
      <c r="U268" s="502"/>
      <c r="V268" s="501"/>
      <c r="W268" s="502"/>
      <c r="X268" s="501"/>
      <c r="Y268" s="502"/>
      <c r="Z268" s="501"/>
      <c r="AA268" s="502"/>
      <c r="AB268" s="501"/>
      <c r="AC268" s="502"/>
      <c r="AD268" s="501"/>
      <c r="AE268" s="502"/>
      <c r="AF268" s="501"/>
      <c r="AG268" s="502"/>
      <c r="AH268" s="501"/>
      <c r="AI268" s="502"/>
      <c r="AJ268" s="668" t="str">
        <f t="shared" si="6"/>
        <v/>
      </c>
      <c r="AK268" s="644">
        <f t="shared" si="7"/>
        <v>0</v>
      </c>
    </row>
    <row r="269" spans="1:37" s="34" customFormat="1" hidden="1" x14ac:dyDescent="0.2">
      <c r="A269" s="271"/>
      <c r="B269" s="272"/>
      <c r="C269" s="500"/>
      <c r="D269" s="501"/>
      <c r="E269" s="502"/>
      <c r="F269" s="501"/>
      <c r="G269" s="502"/>
      <c r="H269" s="501"/>
      <c r="I269" s="502"/>
      <c r="J269" s="501"/>
      <c r="K269" s="502"/>
      <c r="L269" s="501"/>
      <c r="M269" s="502"/>
      <c r="N269" s="501"/>
      <c r="O269" s="502"/>
      <c r="P269" s="501"/>
      <c r="Q269" s="502"/>
      <c r="R269" s="501"/>
      <c r="S269" s="502"/>
      <c r="T269" s="501"/>
      <c r="U269" s="502"/>
      <c r="V269" s="501"/>
      <c r="W269" s="502"/>
      <c r="X269" s="501"/>
      <c r="Y269" s="502"/>
      <c r="Z269" s="501"/>
      <c r="AA269" s="502"/>
      <c r="AB269" s="501"/>
      <c r="AC269" s="502"/>
      <c r="AD269" s="501"/>
      <c r="AE269" s="502"/>
      <c r="AF269" s="501"/>
      <c r="AG269" s="502"/>
      <c r="AH269" s="501"/>
      <c r="AI269" s="502"/>
      <c r="AJ269" s="668" t="str">
        <f t="shared" ref="AJ269:AJ332" si="8">IF((D269+F269+H269+J269+L269+N269+P269+R269+T269+V269+X269+Z269+AB269+AD269)&gt;0,D269+F269+H269+J269+L269+N269+P269+R269+T269+V269+X269+Z269+AB269+AD269,"")</f>
        <v/>
      </c>
      <c r="AK269" s="644">
        <f t="shared" ref="AK269:AK332" si="9">E269+G269+I269+K269+M269+O269+Q269+S269+U269+W269+Y269+AA269+AC269+AE269</f>
        <v>0</v>
      </c>
    </row>
    <row r="270" spans="1:37" s="34" customFormat="1" hidden="1" x14ac:dyDescent="0.2">
      <c r="A270" s="271"/>
      <c r="B270" s="272"/>
      <c r="C270" s="500"/>
      <c r="D270" s="501"/>
      <c r="E270" s="502"/>
      <c r="F270" s="501"/>
      <c r="G270" s="502"/>
      <c r="H270" s="501"/>
      <c r="I270" s="502"/>
      <c r="J270" s="501"/>
      <c r="K270" s="502"/>
      <c r="L270" s="501"/>
      <c r="M270" s="502"/>
      <c r="N270" s="501"/>
      <c r="O270" s="502"/>
      <c r="P270" s="501"/>
      <c r="Q270" s="502"/>
      <c r="R270" s="501"/>
      <c r="S270" s="502"/>
      <c r="T270" s="501"/>
      <c r="U270" s="502"/>
      <c r="V270" s="501"/>
      <c r="W270" s="502"/>
      <c r="X270" s="501"/>
      <c r="Y270" s="502"/>
      <c r="Z270" s="501"/>
      <c r="AA270" s="502"/>
      <c r="AB270" s="501"/>
      <c r="AC270" s="502"/>
      <c r="AD270" s="501"/>
      <c r="AE270" s="502"/>
      <c r="AF270" s="501"/>
      <c r="AG270" s="502"/>
      <c r="AH270" s="501"/>
      <c r="AI270" s="502"/>
      <c r="AJ270" s="668" t="str">
        <f t="shared" si="8"/>
        <v/>
      </c>
      <c r="AK270" s="644">
        <f t="shared" si="9"/>
        <v>0</v>
      </c>
    </row>
    <row r="271" spans="1:37" s="34" customFormat="1" hidden="1" x14ac:dyDescent="0.2">
      <c r="A271" s="271"/>
      <c r="B271" s="272"/>
      <c r="C271" s="500"/>
      <c r="D271" s="501"/>
      <c r="E271" s="502"/>
      <c r="F271" s="501"/>
      <c r="G271" s="502"/>
      <c r="H271" s="501"/>
      <c r="I271" s="502"/>
      <c r="J271" s="501"/>
      <c r="K271" s="502"/>
      <c r="L271" s="501"/>
      <c r="M271" s="502"/>
      <c r="N271" s="501"/>
      <c r="O271" s="502"/>
      <c r="P271" s="501"/>
      <c r="Q271" s="502"/>
      <c r="R271" s="501"/>
      <c r="S271" s="502"/>
      <c r="T271" s="501"/>
      <c r="U271" s="502"/>
      <c r="V271" s="501"/>
      <c r="W271" s="502"/>
      <c r="X271" s="501"/>
      <c r="Y271" s="502"/>
      <c r="Z271" s="501"/>
      <c r="AA271" s="502"/>
      <c r="AB271" s="501"/>
      <c r="AC271" s="502"/>
      <c r="AD271" s="501"/>
      <c r="AE271" s="502"/>
      <c r="AF271" s="501"/>
      <c r="AG271" s="502"/>
      <c r="AH271" s="501"/>
      <c r="AI271" s="502"/>
      <c r="AJ271" s="668" t="str">
        <f t="shared" si="8"/>
        <v/>
      </c>
      <c r="AK271" s="644">
        <f t="shared" si="9"/>
        <v>0</v>
      </c>
    </row>
    <row r="272" spans="1:37" s="34" customFormat="1" hidden="1" x14ac:dyDescent="0.2">
      <c r="A272" s="271"/>
      <c r="B272" s="272"/>
      <c r="C272" s="500"/>
      <c r="D272" s="501"/>
      <c r="E272" s="502"/>
      <c r="F272" s="501"/>
      <c r="G272" s="502"/>
      <c r="H272" s="501"/>
      <c r="I272" s="502"/>
      <c r="J272" s="501"/>
      <c r="K272" s="502"/>
      <c r="L272" s="501"/>
      <c r="M272" s="502"/>
      <c r="N272" s="501"/>
      <c r="O272" s="502"/>
      <c r="P272" s="501"/>
      <c r="Q272" s="502"/>
      <c r="R272" s="501"/>
      <c r="S272" s="502"/>
      <c r="T272" s="501"/>
      <c r="U272" s="502"/>
      <c r="V272" s="501"/>
      <c r="W272" s="502"/>
      <c r="X272" s="501"/>
      <c r="Y272" s="502"/>
      <c r="Z272" s="501"/>
      <c r="AA272" s="502"/>
      <c r="AB272" s="501"/>
      <c r="AC272" s="502"/>
      <c r="AD272" s="501"/>
      <c r="AE272" s="502"/>
      <c r="AF272" s="501"/>
      <c r="AG272" s="502"/>
      <c r="AH272" s="501"/>
      <c r="AI272" s="502"/>
      <c r="AJ272" s="668" t="str">
        <f t="shared" si="8"/>
        <v/>
      </c>
      <c r="AK272" s="644">
        <f t="shared" si="9"/>
        <v>0</v>
      </c>
    </row>
    <row r="273" spans="1:37" s="34" customFormat="1" hidden="1" x14ac:dyDescent="0.2">
      <c r="A273" s="271"/>
      <c r="B273" s="272"/>
      <c r="C273" s="500"/>
      <c r="D273" s="501"/>
      <c r="E273" s="502"/>
      <c r="F273" s="501"/>
      <c r="G273" s="502"/>
      <c r="H273" s="501"/>
      <c r="I273" s="502"/>
      <c r="J273" s="501"/>
      <c r="K273" s="502"/>
      <c r="L273" s="501"/>
      <c r="M273" s="502"/>
      <c r="N273" s="501"/>
      <c r="O273" s="502"/>
      <c r="P273" s="501"/>
      <c r="Q273" s="502"/>
      <c r="R273" s="501"/>
      <c r="S273" s="502"/>
      <c r="T273" s="501"/>
      <c r="U273" s="502"/>
      <c r="V273" s="501"/>
      <c r="W273" s="502"/>
      <c r="X273" s="501"/>
      <c r="Y273" s="502"/>
      <c r="Z273" s="501"/>
      <c r="AA273" s="502"/>
      <c r="AB273" s="501"/>
      <c r="AC273" s="502"/>
      <c r="AD273" s="501"/>
      <c r="AE273" s="502"/>
      <c r="AF273" s="501"/>
      <c r="AG273" s="502"/>
      <c r="AH273" s="501"/>
      <c r="AI273" s="502"/>
      <c r="AJ273" s="668" t="str">
        <f t="shared" si="8"/>
        <v/>
      </c>
      <c r="AK273" s="644">
        <f t="shared" si="9"/>
        <v>0</v>
      </c>
    </row>
    <row r="274" spans="1:37" s="34" customFormat="1" hidden="1" x14ac:dyDescent="0.2">
      <c r="A274" s="271"/>
      <c r="B274" s="272"/>
      <c r="C274" s="500"/>
      <c r="D274" s="501"/>
      <c r="E274" s="502"/>
      <c r="F274" s="501"/>
      <c r="G274" s="502"/>
      <c r="H274" s="501"/>
      <c r="I274" s="502"/>
      <c r="J274" s="501"/>
      <c r="K274" s="502"/>
      <c r="L274" s="501"/>
      <c r="M274" s="502"/>
      <c r="N274" s="501"/>
      <c r="O274" s="502"/>
      <c r="P274" s="501"/>
      <c r="Q274" s="502"/>
      <c r="R274" s="501"/>
      <c r="S274" s="502"/>
      <c r="T274" s="501"/>
      <c r="U274" s="502"/>
      <c r="V274" s="501"/>
      <c r="W274" s="502"/>
      <c r="X274" s="501"/>
      <c r="Y274" s="502"/>
      <c r="Z274" s="501"/>
      <c r="AA274" s="502"/>
      <c r="AB274" s="501"/>
      <c r="AC274" s="502"/>
      <c r="AD274" s="501"/>
      <c r="AE274" s="502"/>
      <c r="AF274" s="501"/>
      <c r="AG274" s="502"/>
      <c r="AH274" s="501"/>
      <c r="AI274" s="502"/>
      <c r="AJ274" s="668" t="str">
        <f t="shared" si="8"/>
        <v/>
      </c>
      <c r="AK274" s="644">
        <f t="shared" si="9"/>
        <v>0</v>
      </c>
    </row>
    <row r="275" spans="1:37" s="34" customFormat="1" hidden="1" x14ac:dyDescent="0.2">
      <c r="A275" s="271"/>
      <c r="B275" s="272"/>
      <c r="C275" s="500"/>
      <c r="D275" s="501"/>
      <c r="E275" s="502"/>
      <c r="F275" s="501"/>
      <c r="G275" s="502"/>
      <c r="H275" s="501"/>
      <c r="I275" s="502"/>
      <c r="J275" s="501"/>
      <c r="K275" s="502"/>
      <c r="L275" s="501"/>
      <c r="M275" s="502"/>
      <c r="N275" s="501"/>
      <c r="O275" s="502"/>
      <c r="P275" s="501"/>
      <c r="Q275" s="502"/>
      <c r="R275" s="501"/>
      <c r="S275" s="502"/>
      <c r="T275" s="501"/>
      <c r="U275" s="502"/>
      <c r="V275" s="501"/>
      <c r="W275" s="502"/>
      <c r="X275" s="501"/>
      <c r="Y275" s="502"/>
      <c r="Z275" s="501"/>
      <c r="AA275" s="502"/>
      <c r="AB275" s="501"/>
      <c r="AC275" s="502"/>
      <c r="AD275" s="501"/>
      <c r="AE275" s="502"/>
      <c r="AF275" s="501"/>
      <c r="AG275" s="502"/>
      <c r="AH275" s="501"/>
      <c r="AI275" s="502"/>
      <c r="AJ275" s="668" t="str">
        <f t="shared" si="8"/>
        <v/>
      </c>
      <c r="AK275" s="644">
        <f t="shared" si="9"/>
        <v>0</v>
      </c>
    </row>
    <row r="276" spans="1:37" s="34" customFormat="1" hidden="1" x14ac:dyDescent="0.2">
      <c r="A276" s="271"/>
      <c r="B276" s="272"/>
      <c r="C276" s="500"/>
      <c r="D276" s="501"/>
      <c r="E276" s="502"/>
      <c r="F276" s="501"/>
      <c r="G276" s="502"/>
      <c r="H276" s="501"/>
      <c r="I276" s="502"/>
      <c r="J276" s="501"/>
      <c r="K276" s="502"/>
      <c r="L276" s="501"/>
      <c r="M276" s="502"/>
      <c r="N276" s="501"/>
      <c r="O276" s="502"/>
      <c r="P276" s="501"/>
      <c r="Q276" s="502"/>
      <c r="R276" s="501"/>
      <c r="S276" s="502"/>
      <c r="T276" s="501"/>
      <c r="U276" s="502"/>
      <c r="V276" s="501"/>
      <c r="W276" s="502"/>
      <c r="X276" s="501"/>
      <c r="Y276" s="502"/>
      <c r="Z276" s="501"/>
      <c r="AA276" s="502"/>
      <c r="AB276" s="501"/>
      <c r="AC276" s="502"/>
      <c r="AD276" s="501"/>
      <c r="AE276" s="502"/>
      <c r="AF276" s="501"/>
      <c r="AG276" s="502"/>
      <c r="AH276" s="501"/>
      <c r="AI276" s="502"/>
      <c r="AJ276" s="668" t="str">
        <f t="shared" si="8"/>
        <v/>
      </c>
      <c r="AK276" s="644">
        <f t="shared" si="9"/>
        <v>0</v>
      </c>
    </row>
    <row r="277" spans="1:37" s="34" customFormat="1" hidden="1" x14ac:dyDescent="0.2">
      <c r="A277" s="271"/>
      <c r="B277" s="272"/>
      <c r="C277" s="500"/>
      <c r="D277" s="501"/>
      <c r="E277" s="502"/>
      <c r="F277" s="501"/>
      <c r="G277" s="502"/>
      <c r="H277" s="501"/>
      <c r="I277" s="502"/>
      <c r="J277" s="501"/>
      <c r="K277" s="502"/>
      <c r="L277" s="501"/>
      <c r="M277" s="502"/>
      <c r="N277" s="501"/>
      <c r="O277" s="502"/>
      <c r="P277" s="501"/>
      <c r="Q277" s="502"/>
      <c r="R277" s="501"/>
      <c r="S277" s="502"/>
      <c r="T277" s="501"/>
      <c r="U277" s="502"/>
      <c r="V277" s="501"/>
      <c r="W277" s="502"/>
      <c r="X277" s="501"/>
      <c r="Y277" s="502"/>
      <c r="Z277" s="501"/>
      <c r="AA277" s="502"/>
      <c r="AB277" s="501"/>
      <c r="AC277" s="502"/>
      <c r="AD277" s="501"/>
      <c r="AE277" s="502"/>
      <c r="AF277" s="501"/>
      <c r="AG277" s="502"/>
      <c r="AH277" s="501"/>
      <c r="AI277" s="502"/>
      <c r="AJ277" s="668" t="str">
        <f t="shared" si="8"/>
        <v/>
      </c>
      <c r="AK277" s="644">
        <f t="shared" si="9"/>
        <v>0</v>
      </c>
    </row>
    <row r="278" spans="1:37" s="34" customFormat="1" hidden="1" x14ac:dyDescent="0.2">
      <c r="A278" s="271"/>
      <c r="B278" s="272"/>
      <c r="C278" s="500"/>
      <c r="D278" s="501"/>
      <c r="E278" s="502"/>
      <c r="F278" s="501"/>
      <c r="G278" s="502"/>
      <c r="H278" s="501"/>
      <c r="I278" s="502"/>
      <c r="J278" s="501"/>
      <c r="K278" s="502"/>
      <c r="L278" s="501"/>
      <c r="M278" s="502"/>
      <c r="N278" s="501"/>
      <c r="O278" s="502"/>
      <c r="P278" s="501"/>
      <c r="Q278" s="502"/>
      <c r="R278" s="501"/>
      <c r="S278" s="502"/>
      <c r="T278" s="501"/>
      <c r="U278" s="502"/>
      <c r="V278" s="501"/>
      <c r="W278" s="502"/>
      <c r="X278" s="501"/>
      <c r="Y278" s="502"/>
      <c r="Z278" s="501"/>
      <c r="AA278" s="502"/>
      <c r="AB278" s="501"/>
      <c r="AC278" s="502"/>
      <c r="AD278" s="501"/>
      <c r="AE278" s="502"/>
      <c r="AF278" s="501"/>
      <c r="AG278" s="502"/>
      <c r="AH278" s="501"/>
      <c r="AI278" s="502"/>
      <c r="AJ278" s="668" t="str">
        <f t="shared" si="8"/>
        <v/>
      </c>
      <c r="AK278" s="644">
        <f t="shared" si="9"/>
        <v>0</v>
      </c>
    </row>
    <row r="279" spans="1:37" s="34" customFormat="1" hidden="1" x14ac:dyDescent="0.2">
      <c r="A279" s="271"/>
      <c r="B279" s="272"/>
      <c r="C279" s="500"/>
      <c r="D279" s="501"/>
      <c r="E279" s="502"/>
      <c r="F279" s="501"/>
      <c r="G279" s="502"/>
      <c r="H279" s="501"/>
      <c r="I279" s="502"/>
      <c r="J279" s="501"/>
      <c r="K279" s="502"/>
      <c r="L279" s="501"/>
      <c r="M279" s="502"/>
      <c r="N279" s="501"/>
      <c r="O279" s="502"/>
      <c r="P279" s="501"/>
      <c r="Q279" s="502"/>
      <c r="R279" s="501"/>
      <c r="S279" s="502"/>
      <c r="T279" s="501"/>
      <c r="U279" s="502"/>
      <c r="V279" s="501"/>
      <c r="W279" s="502"/>
      <c r="X279" s="501"/>
      <c r="Y279" s="502"/>
      <c r="Z279" s="501"/>
      <c r="AA279" s="502"/>
      <c r="AB279" s="501"/>
      <c r="AC279" s="502"/>
      <c r="AD279" s="501"/>
      <c r="AE279" s="502"/>
      <c r="AF279" s="501"/>
      <c r="AG279" s="502"/>
      <c r="AH279" s="501"/>
      <c r="AI279" s="502"/>
      <c r="AJ279" s="668" t="str">
        <f t="shared" si="8"/>
        <v/>
      </c>
      <c r="AK279" s="644">
        <f t="shared" si="9"/>
        <v>0</v>
      </c>
    </row>
    <row r="280" spans="1:37" s="34" customFormat="1" hidden="1" x14ac:dyDescent="0.2">
      <c r="A280" s="271"/>
      <c r="B280" s="272"/>
      <c r="C280" s="500"/>
      <c r="D280" s="501"/>
      <c r="E280" s="502"/>
      <c r="F280" s="501"/>
      <c r="G280" s="502"/>
      <c r="H280" s="501"/>
      <c r="I280" s="502"/>
      <c r="J280" s="501"/>
      <c r="K280" s="502"/>
      <c r="L280" s="501"/>
      <c r="M280" s="502"/>
      <c r="N280" s="501"/>
      <c r="O280" s="502"/>
      <c r="P280" s="501"/>
      <c r="Q280" s="502"/>
      <c r="R280" s="501"/>
      <c r="S280" s="502"/>
      <c r="T280" s="501"/>
      <c r="U280" s="502"/>
      <c r="V280" s="501"/>
      <c r="W280" s="502"/>
      <c r="X280" s="501"/>
      <c r="Y280" s="502"/>
      <c r="Z280" s="501"/>
      <c r="AA280" s="502"/>
      <c r="AB280" s="501"/>
      <c r="AC280" s="502"/>
      <c r="AD280" s="501"/>
      <c r="AE280" s="502"/>
      <c r="AF280" s="501"/>
      <c r="AG280" s="502"/>
      <c r="AH280" s="501"/>
      <c r="AI280" s="502"/>
      <c r="AJ280" s="668" t="str">
        <f t="shared" si="8"/>
        <v/>
      </c>
      <c r="AK280" s="644">
        <f t="shared" si="9"/>
        <v>0</v>
      </c>
    </row>
    <row r="281" spans="1:37" s="34" customFormat="1" hidden="1" x14ac:dyDescent="0.2">
      <c r="A281" s="271"/>
      <c r="B281" s="272"/>
      <c r="C281" s="500"/>
      <c r="D281" s="501"/>
      <c r="E281" s="502"/>
      <c r="F281" s="501"/>
      <c r="G281" s="502"/>
      <c r="H281" s="501"/>
      <c r="I281" s="502"/>
      <c r="J281" s="501"/>
      <c r="K281" s="502"/>
      <c r="L281" s="501"/>
      <c r="M281" s="502"/>
      <c r="N281" s="501"/>
      <c r="O281" s="502"/>
      <c r="P281" s="501"/>
      <c r="Q281" s="502"/>
      <c r="R281" s="501"/>
      <c r="S281" s="502"/>
      <c r="T281" s="501"/>
      <c r="U281" s="502"/>
      <c r="V281" s="501"/>
      <c r="W281" s="502"/>
      <c r="X281" s="501"/>
      <c r="Y281" s="502"/>
      <c r="Z281" s="501"/>
      <c r="AA281" s="502"/>
      <c r="AB281" s="501"/>
      <c r="AC281" s="502"/>
      <c r="AD281" s="501"/>
      <c r="AE281" s="502"/>
      <c r="AF281" s="501"/>
      <c r="AG281" s="502"/>
      <c r="AH281" s="501"/>
      <c r="AI281" s="502"/>
      <c r="AJ281" s="668" t="str">
        <f t="shared" si="8"/>
        <v/>
      </c>
      <c r="AK281" s="644">
        <f t="shared" si="9"/>
        <v>0</v>
      </c>
    </row>
    <row r="282" spans="1:37" s="34" customFormat="1" hidden="1" x14ac:dyDescent="0.2">
      <c r="A282" s="271"/>
      <c r="B282" s="272"/>
      <c r="C282" s="500"/>
      <c r="D282" s="501"/>
      <c r="E282" s="502"/>
      <c r="F282" s="501"/>
      <c r="G282" s="502"/>
      <c r="H282" s="501"/>
      <c r="I282" s="502"/>
      <c r="J282" s="501"/>
      <c r="K282" s="502"/>
      <c r="L282" s="501"/>
      <c r="M282" s="502"/>
      <c r="N282" s="501"/>
      <c r="O282" s="502"/>
      <c r="P282" s="501"/>
      <c r="Q282" s="502"/>
      <c r="R282" s="501"/>
      <c r="S282" s="502"/>
      <c r="T282" s="501"/>
      <c r="U282" s="502"/>
      <c r="V282" s="501"/>
      <c r="W282" s="502"/>
      <c r="X282" s="501"/>
      <c r="Y282" s="502"/>
      <c r="Z282" s="501"/>
      <c r="AA282" s="502"/>
      <c r="AB282" s="501"/>
      <c r="AC282" s="502"/>
      <c r="AD282" s="501"/>
      <c r="AE282" s="502"/>
      <c r="AF282" s="501"/>
      <c r="AG282" s="502"/>
      <c r="AH282" s="501"/>
      <c r="AI282" s="502"/>
      <c r="AJ282" s="668" t="str">
        <f t="shared" si="8"/>
        <v/>
      </c>
      <c r="AK282" s="644">
        <f t="shared" si="9"/>
        <v>0</v>
      </c>
    </row>
    <row r="283" spans="1:37" s="34" customFormat="1" hidden="1" x14ac:dyDescent="0.2">
      <c r="A283" s="271"/>
      <c r="B283" s="272"/>
      <c r="C283" s="500"/>
      <c r="D283" s="501"/>
      <c r="E283" s="502"/>
      <c r="F283" s="501"/>
      <c r="G283" s="502"/>
      <c r="H283" s="501"/>
      <c r="I283" s="502"/>
      <c r="J283" s="501"/>
      <c r="K283" s="502"/>
      <c r="L283" s="501"/>
      <c r="M283" s="502"/>
      <c r="N283" s="501"/>
      <c r="O283" s="502"/>
      <c r="P283" s="501"/>
      <c r="Q283" s="502"/>
      <c r="R283" s="501"/>
      <c r="S283" s="502"/>
      <c r="T283" s="501"/>
      <c r="U283" s="502"/>
      <c r="V283" s="501"/>
      <c r="W283" s="502"/>
      <c r="X283" s="501"/>
      <c r="Y283" s="502"/>
      <c r="Z283" s="501"/>
      <c r="AA283" s="502"/>
      <c r="AB283" s="501"/>
      <c r="AC283" s="502"/>
      <c r="AD283" s="501"/>
      <c r="AE283" s="502"/>
      <c r="AF283" s="501"/>
      <c r="AG283" s="502"/>
      <c r="AH283" s="501"/>
      <c r="AI283" s="502"/>
      <c r="AJ283" s="668" t="str">
        <f t="shared" si="8"/>
        <v/>
      </c>
      <c r="AK283" s="644">
        <f t="shared" si="9"/>
        <v>0</v>
      </c>
    </row>
    <row r="284" spans="1:37" s="34" customFormat="1" hidden="1" x14ac:dyDescent="0.2">
      <c r="A284" s="271"/>
      <c r="B284" s="272"/>
      <c r="C284" s="500"/>
      <c r="D284" s="501"/>
      <c r="E284" s="502"/>
      <c r="F284" s="501"/>
      <c r="G284" s="502"/>
      <c r="H284" s="501"/>
      <c r="I284" s="502"/>
      <c r="J284" s="501"/>
      <c r="K284" s="502"/>
      <c r="L284" s="501"/>
      <c r="M284" s="502"/>
      <c r="N284" s="501"/>
      <c r="O284" s="502"/>
      <c r="P284" s="501"/>
      <c r="Q284" s="502"/>
      <c r="R284" s="501"/>
      <c r="S284" s="502"/>
      <c r="T284" s="501"/>
      <c r="U284" s="502"/>
      <c r="V284" s="501"/>
      <c r="W284" s="502"/>
      <c r="X284" s="501"/>
      <c r="Y284" s="502"/>
      <c r="Z284" s="501"/>
      <c r="AA284" s="502"/>
      <c r="AB284" s="501"/>
      <c r="AC284" s="502"/>
      <c r="AD284" s="501"/>
      <c r="AE284" s="502"/>
      <c r="AF284" s="501"/>
      <c r="AG284" s="502"/>
      <c r="AH284" s="501"/>
      <c r="AI284" s="502"/>
      <c r="AJ284" s="668" t="str">
        <f t="shared" si="8"/>
        <v/>
      </c>
      <c r="AK284" s="644">
        <f t="shared" si="9"/>
        <v>0</v>
      </c>
    </row>
    <row r="285" spans="1:37" s="34" customFormat="1" hidden="1" x14ac:dyDescent="0.2">
      <c r="A285" s="271"/>
      <c r="B285" s="272"/>
      <c r="C285" s="500"/>
      <c r="D285" s="501"/>
      <c r="E285" s="502"/>
      <c r="F285" s="501"/>
      <c r="G285" s="502"/>
      <c r="H285" s="501"/>
      <c r="I285" s="502"/>
      <c r="J285" s="501"/>
      <c r="K285" s="502"/>
      <c r="L285" s="501"/>
      <c r="M285" s="502"/>
      <c r="N285" s="501"/>
      <c r="O285" s="502"/>
      <c r="P285" s="501"/>
      <c r="Q285" s="502"/>
      <c r="R285" s="501"/>
      <c r="S285" s="502"/>
      <c r="T285" s="501"/>
      <c r="U285" s="502"/>
      <c r="V285" s="501"/>
      <c r="W285" s="502"/>
      <c r="X285" s="501"/>
      <c r="Y285" s="502"/>
      <c r="Z285" s="501"/>
      <c r="AA285" s="502"/>
      <c r="AB285" s="501"/>
      <c r="AC285" s="502"/>
      <c r="AD285" s="501"/>
      <c r="AE285" s="502"/>
      <c r="AF285" s="501"/>
      <c r="AG285" s="502"/>
      <c r="AH285" s="501"/>
      <c r="AI285" s="502"/>
      <c r="AJ285" s="668" t="str">
        <f t="shared" si="8"/>
        <v/>
      </c>
      <c r="AK285" s="644">
        <f t="shared" si="9"/>
        <v>0</v>
      </c>
    </row>
    <row r="286" spans="1:37" s="34" customFormat="1" hidden="1" x14ac:dyDescent="0.2">
      <c r="A286" s="271"/>
      <c r="B286" s="272"/>
      <c r="C286" s="500"/>
      <c r="D286" s="501"/>
      <c r="E286" s="502"/>
      <c r="F286" s="501"/>
      <c r="G286" s="502"/>
      <c r="H286" s="501"/>
      <c r="I286" s="502"/>
      <c r="J286" s="501"/>
      <c r="K286" s="502"/>
      <c r="L286" s="501"/>
      <c r="M286" s="502"/>
      <c r="N286" s="501"/>
      <c r="O286" s="502"/>
      <c r="P286" s="501"/>
      <c r="Q286" s="502"/>
      <c r="R286" s="501"/>
      <c r="S286" s="502"/>
      <c r="T286" s="501"/>
      <c r="U286" s="502"/>
      <c r="V286" s="501"/>
      <c r="W286" s="502"/>
      <c r="X286" s="501"/>
      <c r="Y286" s="502"/>
      <c r="Z286" s="501"/>
      <c r="AA286" s="502"/>
      <c r="AB286" s="501"/>
      <c r="AC286" s="502"/>
      <c r="AD286" s="501"/>
      <c r="AE286" s="502"/>
      <c r="AF286" s="501"/>
      <c r="AG286" s="502"/>
      <c r="AH286" s="501"/>
      <c r="AI286" s="502"/>
      <c r="AJ286" s="668" t="str">
        <f t="shared" si="8"/>
        <v/>
      </c>
      <c r="AK286" s="644">
        <f t="shared" si="9"/>
        <v>0</v>
      </c>
    </row>
    <row r="287" spans="1:37" s="34" customFormat="1" hidden="1" x14ac:dyDescent="0.2">
      <c r="A287" s="271"/>
      <c r="B287" s="272"/>
      <c r="C287" s="500"/>
      <c r="D287" s="501"/>
      <c r="E287" s="502"/>
      <c r="F287" s="501"/>
      <c r="G287" s="502"/>
      <c r="H287" s="501"/>
      <c r="I287" s="502"/>
      <c r="J287" s="501"/>
      <c r="K287" s="502"/>
      <c r="L287" s="501"/>
      <c r="M287" s="502"/>
      <c r="N287" s="501"/>
      <c r="O287" s="502"/>
      <c r="P287" s="501"/>
      <c r="Q287" s="502"/>
      <c r="R287" s="501"/>
      <c r="S287" s="502"/>
      <c r="T287" s="501"/>
      <c r="U287" s="502"/>
      <c r="V287" s="501"/>
      <c r="W287" s="502"/>
      <c r="X287" s="501"/>
      <c r="Y287" s="502"/>
      <c r="Z287" s="501"/>
      <c r="AA287" s="502"/>
      <c r="AB287" s="501"/>
      <c r="AC287" s="502"/>
      <c r="AD287" s="501"/>
      <c r="AE287" s="502"/>
      <c r="AF287" s="501"/>
      <c r="AG287" s="502"/>
      <c r="AH287" s="501"/>
      <c r="AI287" s="502"/>
      <c r="AJ287" s="668" t="str">
        <f t="shared" si="8"/>
        <v/>
      </c>
      <c r="AK287" s="644">
        <f t="shared" si="9"/>
        <v>0</v>
      </c>
    </row>
    <row r="288" spans="1:37" s="34" customFormat="1" hidden="1" x14ac:dyDescent="0.2">
      <c r="A288" s="271"/>
      <c r="B288" s="272"/>
      <c r="C288" s="500"/>
      <c r="D288" s="501"/>
      <c r="E288" s="502"/>
      <c r="F288" s="501"/>
      <c r="G288" s="502"/>
      <c r="H288" s="501"/>
      <c r="I288" s="502"/>
      <c r="J288" s="501"/>
      <c r="K288" s="502"/>
      <c r="L288" s="501"/>
      <c r="M288" s="502"/>
      <c r="N288" s="501"/>
      <c r="O288" s="502"/>
      <c r="P288" s="501"/>
      <c r="Q288" s="502"/>
      <c r="R288" s="501"/>
      <c r="S288" s="502"/>
      <c r="T288" s="501"/>
      <c r="U288" s="502"/>
      <c r="V288" s="501"/>
      <c r="W288" s="502"/>
      <c r="X288" s="501"/>
      <c r="Y288" s="502"/>
      <c r="Z288" s="501"/>
      <c r="AA288" s="502"/>
      <c r="AB288" s="501"/>
      <c r="AC288" s="502"/>
      <c r="AD288" s="501"/>
      <c r="AE288" s="502"/>
      <c r="AF288" s="501"/>
      <c r="AG288" s="502"/>
      <c r="AH288" s="501"/>
      <c r="AI288" s="502"/>
      <c r="AJ288" s="668" t="str">
        <f t="shared" si="8"/>
        <v/>
      </c>
      <c r="AK288" s="644">
        <f t="shared" si="9"/>
        <v>0</v>
      </c>
    </row>
    <row r="289" spans="1:37" s="34" customFormat="1" hidden="1" x14ac:dyDescent="0.2">
      <c r="A289" s="271"/>
      <c r="B289" s="272"/>
      <c r="C289" s="500"/>
      <c r="D289" s="501"/>
      <c r="E289" s="502"/>
      <c r="F289" s="501"/>
      <c r="G289" s="502"/>
      <c r="H289" s="501"/>
      <c r="I289" s="502"/>
      <c r="J289" s="501"/>
      <c r="K289" s="502"/>
      <c r="L289" s="501"/>
      <c r="M289" s="502"/>
      <c r="N289" s="501"/>
      <c r="O289" s="502"/>
      <c r="P289" s="501"/>
      <c r="Q289" s="502"/>
      <c r="R289" s="501"/>
      <c r="S289" s="502"/>
      <c r="T289" s="501"/>
      <c r="U289" s="502"/>
      <c r="V289" s="501"/>
      <c r="W289" s="502"/>
      <c r="X289" s="501"/>
      <c r="Y289" s="502"/>
      <c r="Z289" s="501"/>
      <c r="AA289" s="502"/>
      <c r="AB289" s="501"/>
      <c r="AC289" s="502"/>
      <c r="AD289" s="501"/>
      <c r="AE289" s="502"/>
      <c r="AF289" s="501"/>
      <c r="AG289" s="502"/>
      <c r="AH289" s="501"/>
      <c r="AI289" s="502"/>
      <c r="AJ289" s="668" t="str">
        <f t="shared" si="8"/>
        <v/>
      </c>
      <c r="AK289" s="644">
        <f t="shared" si="9"/>
        <v>0</v>
      </c>
    </row>
    <row r="290" spans="1:37" s="34" customFormat="1" hidden="1" x14ac:dyDescent="0.2">
      <c r="A290" s="271"/>
      <c r="B290" s="272"/>
      <c r="C290" s="500"/>
      <c r="D290" s="501"/>
      <c r="E290" s="502"/>
      <c r="F290" s="501"/>
      <c r="G290" s="502"/>
      <c r="H290" s="501"/>
      <c r="I290" s="502"/>
      <c r="J290" s="501"/>
      <c r="K290" s="502"/>
      <c r="L290" s="501"/>
      <c r="M290" s="502"/>
      <c r="N290" s="501"/>
      <c r="O290" s="502"/>
      <c r="P290" s="501"/>
      <c r="Q290" s="502"/>
      <c r="R290" s="501"/>
      <c r="S290" s="502"/>
      <c r="T290" s="501"/>
      <c r="U290" s="502"/>
      <c r="V290" s="501"/>
      <c r="W290" s="502"/>
      <c r="X290" s="501"/>
      <c r="Y290" s="502"/>
      <c r="Z290" s="501"/>
      <c r="AA290" s="502"/>
      <c r="AB290" s="501"/>
      <c r="AC290" s="502"/>
      <c r="AD290" s="501"/>
      <c r="AE290" s="502"/>
      <c r="AF290" s="501"/>
      <c r="AG290" s="502"/>
      <c r="AH290" s="501"/>
      <c r="AI290" s="502"/>
      <c r="AJ290" s="668" t="str">
        <f t="shared" si="8"/>
        <v/>
      </c>
      <c r="AK290" s="644">
        <f t="shared" si="9"/>
        <v>0</v>
      </c>
    </row>
    <row r="291" spans="1:37" s="34" customFormat="1" hidden="1" x14ac:dyDescent="0.2">
      <c r="A291" s="271"/>
      <c r="B291" s="272"/>
      <c r="C291" s="500"/>
      <c r="D291" s="501"/>
      <c r="E291" s="502"/>
      <c r="F291" s="501"/>
      <c r="G291" s="502"/>
      <c r="H291" s="501"/>
      <c r="I291" s="502"/>
      <c r="J291" s="501"/>
      <c r="K291" s="502"/>
      <c r="L291" s="501"/>
      <c r="M291" s="502"/>
      <c r="N291" s="501"/>
      <c r="O291" s="502"/>
      <c r="P291" s="501"/>
      <c r="Q291" s="502"/>
      <c r="R291" s="501"/>
      <c r="S291" s="502"/>
      <c r="T291" s="501"/>
      <c r="U291" s="502"/>
      <c r="V291" s="501"/>
      <c r="W291" s="502"/>
      <c r="X291" s="501"/>
      <c r="Y291" s="502"/>
      <c r="Z291" s="501"/>
      <c r="AA291" s="502"/>
      <c r="AB291" s="501"/>
      <c r="AC291" s="502"/>
      <c r="AD291" s="501"/>
      <c r="AE291" s="502"/>
      <c r="AF291" s="501"/>
      <c r="AG291" s="502"/>
      <c r="AH291" s="501"/>
      <c r="AI291" s="502"/>
      <c r="AJ291" s="668" t="str">
        <f t="shared" si="8"/>
        <v/>
      </c>
      <c r="AK291" s="644">
        <f t="shared" si="9"/>
        <v>0</v>
      </c>
    </row>
    <row r="292" spans="1:37" s="34" customFormat="1" hidden="1" x14ac:dyDescent="0.2">
      <c r="A292" s="271"/>
      <c r="B292" s="272"/>
      <c r="C292" s="500"/>
      <c r="D292" s="501"/>
      <c r="E292" s="502"/>
      <c r="F292" s="501"/>
      <c r="G292" s="502"/>
      <c r="H292" s="501"/>
      <c r="I292" s="502"/>
      <c r="J292" s="501"/>
      <c r="K292" s="502"/>
      <c r="L292" s="501"/>
      <c r="M292" s="502"/>
      <c r="N292" s="501"/>
      <c r="O292" s="502"/>
      <c r="P292" s="501"/>
      <c r="Q292" s="502"/>
      <c r="R292" s="501"/>
      <c r="S292" s="502"/>
      <c r="T292" s="501"/>
      <c r="U292" s="502"/>
      <c r="V292" s="501"/>
      <c r="W292" s="502"/>
      <c r="X292" s="501"/>
      <c r="Y292" s="502"/>
      <c r="Z292" s="501"/>
      <c r="AA292" s="502"/>
      <c r="AB292" s="501"/>
      <c r="AC292" s="502"/>
      <c r="AD292" s="501"/>
      <c r="AE292" s="502"/>
      <c r="AF292" s="501"/>
      <c r="AG292" s="502"/>
      <c r="AH292" s="501"/>
      <c r="AI292" s="502"/>
      <c r="AJ292" s="668" t="str">
        <f t="shared" si="8"/>
        <v/>
      </c>
      <c r="AK292" s="644">
        <f t="shared" si="9"/>
        <v>0</v>
      </c>
    </row>
    <row r="293" spans="1:37" s="34" customFormat="1" hidden="1" x14ac:dyDescent="0.2">
      <c r="A293" s="271"/>
      <c r="B293" s="272"/>
      <c r="C293" s="500"/>
      <c r="D293" s="501"/>
      <c r="E293" s="502"/>
      <c r="F293" s="501"/>
      <c r="G293" s="502"/>
      <c r="H293" s="501"/>
      <c r="I293" s="502"/>
      <c r="J293" s="501"/>
      <c r="K293" s="502"/>
      <c r="L293" s="501"/>
      <c r="M293" s="502"/>
      <c r="N293" s="501"/>
      <c r="O293" s="502"/>
      <c r="P293" s="501"/>
      <c r="Q293" s="502"/>
      <c r="R293" s="501"/>
      <c r="S293" s="502"/>
      <c r="T293" s="501"/>
      <c r="U293" s="502"/>
      <c r="V293" s="501"/>
      <c r="W293" s="502"/>
      <c r="X293" s="501"/>
      <c r="Y293" s="502"/>
      <c r="Z293" s="501"/>
      <c r="AA293" s="502"/>
      <c r="AB293" s="501"/>
      <c r="AC293" s="502"/>
      <c r="AD293" s="501"/>
      <c r="AE293" s="502"/>
      <c r="AF293" s="501"/>
      <c r="AG293" s="502"/>
      <c r="AH293" s="501"/>
      <c r="AI293" s="502"/>
      <c r="AJ293" s="668" t="str">
        <f t="shared" si="8"/>
        <v/>
      </c>
      <c r="AK293" s="644">
        <f t="shared" si="9"/>
        <v>0</v>
      </c>
    </row>
    <row r="294" spans="1:37" s="34" customFormat="1" hidden="1" x14ac:dyDescent="0.2">
      <c r="A294" s="271"/>
      <c r="B294" s="272"/>
      <c r="C294" s="500"/>
      <c r="D294" s="501"/>
      <c r="E294" s="502"/>
      <c r="F294" s="501"/>
      <c r="G294" s="502"/>
      <c r="H294" s="501"/>
      <c r="I294" s="502"/>
      <c r="J294" s="501"/>
      <c r="K294" s="502"/>
      <c r="L294" s="501"/>
      <c r="M294" s="502"/>
      <c r="N294" s="501"/>
      <c r="O294" s="502"/>
      <c r="P294" s="501"/>
      <c r="Q294" s="502"/>
      <c r="R294" s="501"/>
      <c r="S294" s="502"/>
      <c r="T294" s="501"/>
      <c r="U294" s="502"/>
      <c r="V294" s="501"/>
      <c r="W294" s="502"/>
      <c r="X294" s="501"/>
      <c r="Y294" s="502"/>
      <c r="Z294" s="501"/>
      <c r="AA294" s="502"/>
      <c r="AB294" s="501"/>
      <c r="AC294" s="502"/>
      <c r="AD294" s="501"/>
      <c r="AE294" s="502"/>
      <c r="AF294" s="501"/>
      <c r="AG294" s="502"/>
      <c r="AH294" s="501"/>
      <c r="AI294" s="502"/>
      <c r="AJ294" s="668" t="str">
        <f t="shared" si="8"/>
        <v/>
      </c>
      <c r="AK294" s="644">
        <f t="shared" si="9"/>
        <v>0</v>
      </c>
    </row>
    <row r="295" spans="1:37" s="34" customFormat="1" hidden="1" x14ac:dyDescent="0.2">
      <c r="A295" s="271"/>
      <c r="B295" s="272"/>
      <c r="C295" s="500"/>
      <c r="D295" s="501"/>
      <c r="E295" s="502"/>
      <c r="F295" s="501"/>
      <c r="G295" s="502"/>
      <c r="H295" s="501"/>
      <c r="I295" s="502"/>
      <c r="J295" s="501"/>
      <c r="K295" s="502"/>
      <c r="L295" s="501"/>
      <c r="M295" s="502"/>
      <c r="N295" s="501"/>
      <c r="O295" s="502"/>
      <c r="P295" s="501"/>
      <c r="Q295" s="502"/>
      <c r="R295" s="501"/>
      <c r="S295" s="502"/>
      <c r="T295" s="501"/>
      <c r="U295" s="502"/>
      <c r="V295" s="501"/>
      <c r="W295" s="502"/>
      <c r="X295" s="501"/>
      <c r="Y295" s="502"/>
      <c r="Z295" s="501"/>
      <c r="AA295" s="502"/>
      <c r="AB295" s="501"/>
      <c r="AC295" s="502"/>
      <c r="AD295" s="501"/>
      <c r="AE295" s="502"/>
      <c r="AF295" s="501"/>
      <c r="AG295" s="502"/>
      <c r="AH295" s="501"/>
      <c r="AI295" s="502"/>
      <c r="AJ295" s="668" t="str">
        <f t="shared" si="8"/>
        <v/>
      </c>
      <c r="AK295" s="644">
        <f t="shared" si="9"/>
        <v>0</v>
      </c>
    </row>
    <row r="296" spans="1:37" s="34" customFormat="1" hidden="1" x14ac:dyDescent="0.2">
      <c r="A296" s="271"/>
      <c r="B296" s="272"/>
      <c r="C296" s="500"/>
      <c r="D296" s="501"/>
      <c r="E296" s="502"/>
      <c r="F296" s="501"/>
      <c r="G296" s="502"/>
      <c r="H296" s="501"/>
      <c r="I296" s="502"/>
      <c r="J296" s="501"/>
      <c r="K296" s="502"/>
      <c r="L296" s="501"/>
      <c r="M296" s="502"/>
      <c r="N296" s="501"/>
      <c r="O296" s="502"/>
      <c r="P296" s="501"/>
      <c r="Q296" s="502"/>
      <c r="R296" s="501"/>
      <c r="S296" s="502"/>
      <c r="T296" s="501"/>
      <c r="U296" s="502"/>
      <c r="V296" s="501"/>
      <c r="W296" s="502"/>
      <c r="X296" s="501"/>
      <c r="Y296" s="502"/>
      <c r="Z296" s="501"/>
      <c r="AA296" s="502"/>
      <c r="AB296" s="501"/>
      <c r="AC296" s="502"/>
      <c r="AD296" s="501"/>
      <c r="AE296" s="502"/>
      <c r="AF296" s="501"/>
      <c r="AG296" s="502"/>
      <c r="AH296" s="501"/>
      <c r="AI296" s="502"/>
      <c r="AJ296" s="668" t="str">
        <f t="shared" si="8"/>
        <v/>
      </c>
      <c r="AK296" s="644">
        <f t="shared" si="9"/>
        <v>0</v>
      </c>
    </row>
    <row r="297" spans="1:37" s="34" customFormat="1" hidden="1" x14ac:dyDescent="0.2">
      <c r="A297" s="271"/>
      <c r="B297" s="272"/>
      <c r="C297" s="500"/>
      <c r="D297" s="501"/>
      <c r="E297" s="502"/>
      <c r="F297" s="501"/>
      <c r="G297" s="502"/>
      <c r="H297" s="501"/>
      <c r="I297" s="502"/>
      <c r="J297" s="501"/>
      <c r="K297" s="502"/>
      <c r="L297" s="501"/>
      <c r="M297" s="502"/>
      <c r="N297" s="501"/>
      <c r="O297" s="502"/>
      <c r="P297" s="501"/>
      <c r="Q297" s="502"/>
      <c r="R297" s="501"/>
      <c r="S297" s="502"/>
      <c r="T297" s="501"/>
      <c r="U297" s="502"/>
      <c r="V297" s="501"/>
      <c r="W297" s="502"/>
      <c r="X297" s="501"/>
      <c r="Y297" s="502"/>
      <c r="Z297" s="501"/>
      <c r="AA297" s="502"/>
      <c r="AB297" s="501"/>
      <c r="AC297" s="502"/>
      <c r="AD297" s="501"/>
      <c r="AE297" s="502"/>
      <c r="AF297" s="501"/>
      <c r="AG297" s="502"/>
      <c r="AH297" s="501"/>
      <c r="AI297" s="502"/>
      <c r="AJ297" s="668" t="str">
        <f t="shared" si="8"/>
        <v/>
      </c>
      <c r="AK297" s="644">
        <f t="shared" si="9"/>
        <v>0</v>
      </c>
    </row>
    <row r="298" spans="1:37" s="34" customFormat="1" hidden="1" x14ac:dyDescent="0.2">
      <c r="A298" s="271"/>
      <c r="B298" s="272"/>
      <c r="C298" s="500"/>
      <c r="D298" s="501"/>
      <c r="E298" s="502"/>
      <c r="F298" s="501"/>
      <c r="G298" s="502"/>
      <c r="H298" s="501"/>
      <c r="I298" s="502"/>
      <c r="J298" s="501"/>
      <c r="K298" s="502"/>
      <c r="L298" s="501"/>
      <c r="M298" s="502"/>
      <c r="N298" s="501"/>
      <c r="O298" s="502"/>
      <c r="P298" s="501"/>
      <c r="Q298" s="502"/>
      <c r="R298" s="501"/>
      <c r="S298" s="502"/>
      <c r="T298" s="501"/>
      <c r="U298" s="502"/>
      <c r="V298" s="501"/>
      <c r="W298" s="502"/>
      <c r="X298" s="501"/>
      <c r="Y298" s="502"/>
      <c r="Z298" s="501"/>
      <c r="AA298" s="502"/>
      <c r="AB298" s="501"/>
      <c r="AC298" s="502"/>
      <c r="AD298" s="501"/>
      <c r="AE298" s="502"/>
      <c r="AF298" s="501"/>
      <c r="AG298" s="502"/>
      <c r="AH298" s="501"/>
      <c r="AI298" s="502"/>
      <c r="AJ298" s="668" t="str">
        <f t="shared" si="8"/>
        <v/>
      </c>
      <c r="AK298" s="644">
        <f t="shared" si="9"/>
        <v>0</v>
      </c>
    </row>
    <row r="299" spans="1:37" s="34" customFormat="1" hidden="1" x14ac:dyDescent="0.2">
      <c r="A299" s="271"/>
      <c r="B299" s="272"/>
      <c r="C299" s="500"/>
      <c r="D299" s="501"/>
      <c r="E299" s="502"/>
      <c r="F299" s="501"/>
      <c r="G299" s="502"/>
      <c r="H299" s="501"/>
      <c r="I299" s="502"/>
      <c r="J299" s="501"/>
      <c r="K299" s="502"/>
      <c r="L299" s="501"/>
      <c r="M299" s="502"/>
      <c r="N299" s="501"/>
      <c r="O299" s="502"/>
      <c r="P299" s="501"/>
      <c r="Q299" s="502"/>
      <c r="R299" s="501"/>
      <c r="S299" s="502"/>
      <c r="T299" s="501"/>
      <c r="U299" s="502"/>
      <c r="V299" s="501"/>
      <c r="W299" s="502"/>
      <c r="X299" s="501"/>
      <c r="Y299" s="502"/>
      <c r="Z299" s="501"/>
      <c r="AA299" s="502"/>
      <c r="AB299" s="501"/>
      <c r="AC299" s="502"/>
      <c r="AD299" s="501"/>
      <c r="AE299" s="502"/>
      <c r="AF299" s="501"/>
      <c r="AG299" s="502"/>
      <c r="AH299" s="501"/>
      <c r="AI299" s="502"/>
      <c r="AJ299" s="668" t="str">
        <f t="shared" si="8"/>
        <v/>
      </c>
      <c r="AK299" s="644">
        <f t="shared" si="9"/>
        <v>0</v>
      </c>
    </row>
    <row r="300" spans="1:37" s="34" customFormat="1" hidden="1" x14ac:dyDescent="0.2">
      <c r="A300" s="271"/>
      <c r="B300" s="272"/>
      <c r="C300" s="500"/>
      <c r="D300" s="501"/>
      <c r="E300" s="502"/>
      <c r="F300" s="501"/>
      <c r="G300" s="502"/>
      <c r="H300" s="501"/>
      <c r="I300" s="502"/>
      <c r="J300" s="501"/>
      <c r="K300" s="502"/>
      <c r="L300" s="501"/>
      <c r="M300" s="502"/>
      <c r="N300" s="501"/>
      <c r="O300" s="502"/>
      <c r="P300" s="501"/>
      <c r="Q300" s="502"/>
      <c r="R300" s="501"/>
      <c r="S300" s="502"/>
      <c r="T300" s="501"/>
      <c r="U300" s="502"/>
      <c r="V300" s="501"/>
      <c r="W300" s="502"/>
      <c r="X300" s="501"/>
      <c r="Y300" s="502"/>
      <c r="Z300" s="501"/>
      <c r="AA300" s="502"/>
      <c r="AB300" s="501"/>
      <c r="AC300" s="502"/>
      <c r="AD300" s="501"/>
      <c r="AE300" s="502"/>
      <c r="AF300" s="501"/>
      <c r="AG300" s="502"/>
      <c r="AH300" s="501"/>
      <c r="AI300" s="502"/>
      <c r="AJ300" s="668" t="str">
        <f t="shared" si="8"/>
        <v/>
      </c>
      <c r="AK300" s="644">
        <f t="shared" si="9"/>
        <v>0</v>
      </c>
    </row>
    <row r="301" spans="1:37" s="34" customFormat="1" hidden="1" x14ac:dyDescent="0.2">
      <c r="A301" s="271"/>
      <c r="B301" s="272"/>
      <c r="C301" s="500"/>
      <c r="D301" s="501"/>
      <c r="E301" s="502"/>
      <c r="F301" s="501"/>
      <c r="G301" s="502"/>
      <c r="H301" s="501"/>
      <c r="I301" s="502"/>
      <c r="J301" s="501"/>
      <c r="K301" s="502"/>
      <c r="L301" s="501"/>
      <c r="M301" s="502"/>
      <c r="N301" s="501"/>
      <c r="O301" s="502"/>
      <c r="P301" s="501"/>
      <c r="Q301" s="502"/>
      <c r="R301" s="501"/>
      <c r="S301" s="502"/>
      <c r="T301" s="501"/>
      <c r="U301" s="502"/>
      <c r="V301" s="501"/>
      <c r="W301" s="502"/>
      <c r="X301" s="501"/>
      <c r="Y301" s="502"/>
      <c r="Z301" s="501"/>
      <c r="AA301" s="502"/>
      <c r="AB301" s="501"/>
      <c r="AC301" s="502"/>
      <c r="AD301" s="501"/>
      <c r="AE301" s="502"/>
      <c r="AF301" s="501"/>
      <c r="AG301" s="502"/>
      <c r="AH301" s="501"/>
      <c r="AI301" s="502"/>
      <c r="AJ301" s="668" t="str">
        <f t="shared" si="8"/>
        <v/>
      </c>
      <c r="AK301" s="644">
        <f t="shared" si="9"/>
        <v>0</v>
      </c>
    </row>
    <row r="302" spans="1:37" s="34" customFormat="1" hidden="1" x14ac:dyDescent="0.2">
      <c r="A302" s="271"/>
      <c r="B302" s="272"/>
      <c r="C302" s="500"/>
      <c r="D302" s="501"/>
      <c r="E302" s="502"/>
      <c r="F302" s="501"/>
      <c r="G302" s="502"/>
      <c r="H302" s="501"/>
      <c r="I302" s="502"/>
      <c r="J302" s="501"/>
      <c r="K302" s="502"/>
      <c r="L302" s="501"/>
      <c r="M302" s="502"/>
      <c r="N302" s="501"/>
      <c r="O302" s="502"/>
      <c r="P302" s="501"/>
      <c r="Q302" s="502"/>
      <c r="R302" s="501"/>
      <c r="S302" s="502"/>
      <c r="T302" s="501"/>
      <c r="U302" s="502"/>
      <c r="V302" s="501"/>
      <c r="W302" s="502"/>
      <c r="X302" s="501"/>
      <c r="Y302" s="502"/>
      <c r="Z302" s="501"/>
      <c r="AA302" s="502"/>
      <c r="AB302" s="501"/>
      <c r="AC302" s="502"/>
      <c r="AD302" s="501"/>
      <c r="AE302" s="502"/>
      <c r="AF302" s="501"/>
      <c r="AG302" s="502"/>
      <c r="AH302" s="501"/>
      <c r="AI302" s="502"/>
      <c r="AJ302" s="668" t="str">
        <f t="shared" si="8"/>
        <v/>
      </c>
      <c r="AK302" s="644">
        <f t="shared" si="9"/>
        <v>0</v>
      </c>
    </row>
    <row r="303" spans="1:37" s="34" customFormat="1" hidden="1" x14ac:dyDescent="0.2">
      <c r="A303" s="271"/>
      <c r="B303" s="272"/>
      <c r="C303" s="500"/>
      <c r="D303" s="501"/>
      <c r="E303" s="502"/>
      <c r="F303" s="501"/>
      <c r="G303" s="502"/>
      <c r="H303" s="501"/>
      <c r="I303" s="502"/>
      <c r="J303" s="501"/>
      <c r="K303" s="502"/>
      <c r="L303" s="501"/>
      <c r="M303" s="502"/>
      <c r="N303" s="501"/>
      <c r="O303" s="502"/>
      <c r="P303" s="501"/>
      <c r="Q303" s="502"/>
      <c r="R303" s="501"/>
      <c r="S303" s="502"/>
      <c r="T303" s="501"/>
      <c r="U303" s="502"/>
      <c r="V303" s="501"/>
      <c r="W303" s="502"/>
      <c r="X303" s="501"/>
      <c r="Y303" s="502"/>
      <c r="Z303" s="501"/>
      <c r="AA303" s="502"/>
      <c r="AB303" s="501"/>
      <c r="AC303" s="502"/>
      <c r="AD303" s="501"/>
      <c r="AE303" s="502"/>
      <c r="AF303" s="501"/>
      <c r="AG303" s="502"/>
      <c r="AH303" s="501"/>
      <c r="AI303" s="502"/>
      <c r="AJ303" s="668" t="str">
        <f t="shared" si="8"/>
        <v/>
      </c>
      <c r="AK303" s="644">
        <f t="shared" si="9"/>
        <v>0</v>
      </c>
    </row>
    <row r="304" spans="1:37" s="34" customFormat="1" hidden="1" x14ac:dyDescent="0.2">
      <c r="A304" s="271"/>
      <c r="B304" s="272"/>
      <c r="C304" s="500"/>
      <c r="D304" s="501"/>
      <c r="E304" s="502"/>
      <c r="F304" s="501"/>
      <c r="G304" s="502"/>
      <c r="H304" s="501"/>
      <c r="I304" s="502"/>
      <c r="J304" s="501"/>
      <c r="K304" s="502"/>
      <c r="L304" s="501"/>
      <c r="M304" s="502"/>
      <c r="N304" s="501"/>
      <c r="O304" s="502"/>
      <c r="P304" s="501"/>
      <c r="Q304" s="502"/>
      <c r="R304" s="501"/>
      <c r="S304" s="502"/>
      <c r="T304" s="501"/>
      <c r="U304" s="502"/>
      <c r="V304" s="501"/>
      <c r="W304" s="502"/>
      <c r="X304" s="501"/>
      <c r="Y304" s="502"/>
      <c r="Z304" s="501"/>
      <c r="AA304" s="502"/>
      <c r="AB304" s="501"/>
      <c r="AC304" s="502"/>
      <c r="AD304" s="501"/>
      <c r="AE304" s="502"/>
      <c r="AF304" s="501"/>
      <c r="AG304" s="502"/>
      <c r="AH304" s="501"/>
      <c r="AI304" s="502"/>
      <c r="AJ304" s="668" t="str">
        <f t="shared" si="8"/>
        <v/>
      </c>
      <c r="AK304" s="644">
        <f t="shared" si="9"/>
        <v>0</v>
      </c>
    </row>
    <row r="305" spans="1:37" s="34" customFormat="1" hidden="1" x14ac:dyDescent="0.2">
      <c r="A305" s="271"/>
      <c r="B305" s="272"/>
      <c r="C305" s="500"/>
      <c r="D305" s="501"/>
      <c r="E305" s="502"/>
      <c r="F305" s="501"/>
      <c r="G305" s="502"/>
      <c r="H305" s="501"/>
      <c r="I305" s="502"/>
      <c r="J305" s="501"/>
      <c r="K305" s="502"/>
      <c r="L305" s="501"/>
      <c r="M305" s="502"/>
      <c r="N305" s="501"/>
      <c r="O305" s="502"/>
      <c r="P305" s="501"/>
      <c r="Q305" s="502"/>
      <c r="R305" s="501"/>
      <c r="S305" s="502"/>
      <c r="T305" s="501"/>
      <c r="U305" s="502"/>
      <c r="V305" s="501"/>
      <c r="W305" s="502"/>
      <c r="X305" s="501"/>
      <c r="Y305" s="502"/>
      <c r="Z305" s="501"/>
      <c r="AA305" s="502"/>
      <c r="AB305" s="501"/>
      <c r="AC305" s="502"/>
      <c r="AD305" s="501"/>
      <c r="AE305" s="502"/>
      <c r="AF305" s="501"/>
      <c r="AG305" s="502"/>
      <c r="AH305" s="501"/>
      <c r="AI305" s="502"/>
      <c r="AJ305" s="668" t="str">
        <f t="shared" si="8"/>
        <v/>
      </c>
      <c r="AK305" s="644">
        <f t="shared" si="9"/>
        <v>0</v>
      </c>
    </row>
    <row r="306" spans="1:37" s="34" customFormat="1" hidden="1" x14ac:dyDescent="0.2">
      <c r="A306" s="271"/>
      <c r="B306" s="272"/>
      <c r="C306" s="500"/>
      <c r="D306" s="501"/>
      <c r="E306" s="502"/>
      <c r="F306" s="501"/>
      <c r="G306" s="502"/>
      <c r="H306" s="501"/>
      <c r="I306" s="502"/>
      <c r="J306" s="501"/>
      <c r="K306" s="502"/>
      <c r="L306" s="501"/>
      <c r="M306" s="502"/>
      <c r="N306" s="501"/>
      <c r="O306" s="502"/>
      <c r="P306" s="501"/>
      <c r="Q306" s="502"/>
      <c r="R306" s="501"/>
      <c r="S306" s="502"/>
      <c r="T306" s="501"/>
      <c r="U306" s="502"/>
      <c r="V306" s="501"/>
      <c r="W306" s="502"/>
      <c r="X306" s="501"/>
      <c r="Y306" s="502"/>
      <c r="Z306" s="501"/>
      <c r="AA306" s="502"/>
      <c r="AB306" s="501"/>
      <c r="AC306" s="502"/>
      <c r="AD306" s="501"/>
      <c r="AE306" s="502"/>
      <c r="AF306" s="501"/>
      <c r="AG306" s="502"/>
      <c r="AH306" s="501"/>
      <c r="AI306" s="502"/>
      <c r="AJ306" s="668" t="str">
        <f t="shared" si="8"/>
        <v/>
      </c>
      <c r="AK306" s="644">
        <f t="shared" si="9"/>
        <v>0</v>
      </c>
    </row>
    <row r="307" spans="1:37" s="34" customFormat="1" hidden="1" x14ac:dyDescent="0.2">
      <c r="A307" s="271"/>
      <c r="B307" s="272"/>
      <c r="C307" s="500"/>
      <c r="D307" s="501"/>
      <c r="E307" s="502"/>
      <c r="F307" s="501"/>
      <c r="G307" s="502"/>
      <c r="H307" s="501"/>
      <c r="I307" s="502"/>
      <c r="J307" s="501"/>
      <c r="K307" s="502"/>
      <c r="L307" s="501"/>
      <c r="M307" s="502"/>
      <c r="N307" s="501"/>
      <c r="O307" s="502"/>
      <c r="P307" s="501"/>
      <c r="Q307" s="502"/>
      <c r="R307" s="501"/>
      <c r="S307" s="502"/>
      <c r="T307" s="501"/>
      <c r="U307" s="502"/>
      <c r="V307" s="501"/>
      <c r="W307" s="502"/>
      <c r="X307" s="501"/>
      <c r="Y307" s="502"/>
      <c r="Z307" s="501"/>
      <c r="AA307" s="502"/>
      <c r="AB307" s="501"/>
      <c r="AC307" s="502"/>
      <c r="AD307" s="501"/>
      <c r="AE307" s="502"/>
      <c r="AF307" s="501"/>
      <c r="AG307" s="502"/>
      <c r="AH307" s="501"/>
      <c r="AI307" s="502"/>
      <c r="AJ307" s="668" t="str">
        <f t="shared" si="8"/>
        <v/>
      </c>
      <c r="AK307" s="644">
        <f t="shared" si="9"/>
        <v>0</v>
      </c>
    </row>
    <row r="308" spans="1:37" s="34" customFormat="1" hidden="1" x14ac:dyDescent="0.2">
      <c r="A308" s="271"/>
      <c r="B308" s="272"/>
      <c r="C308" s="500"/>
      <c r="D308" s="501"/>
      <c r="E308" s="502"/>
      <c r="F308" s="501"/>
      <c r="G308" s="502"/>
      <c r="H308" s="501"/>
      <c r="I308" s="502"/>
      <c r="J308" s="501"/>
      <c r="K308" s="502"/>
      <c r="L308" s="501"/>
      <c r="M308" s="502"/>
      <c r="N308" s="501"/>
      <c r="O308" s="502"/>
      <c r="P308" s="501"/>
      <c r="Q308" s="502"/>
      <c r="R308" s="501"/>
      <c r="S308" s="502"/>
      <c r="T308" s="501"/>
      <c r="U308" s="502"/>
      <c r="V308" s="501"/>
      <c r="W308" s="502"/>
      <c r="X308" s="501"/>
      <c r="Y308" s="502"/>
      <c r="Z308" s="501"/>
      <c r="AA308" s="502"/>
      <c r="AB308" s="501"/>
      <c r="AC308" s="502"/>
      <c r="AD308" s="501"/>
      <c r="AE308" s="502"/>
      <c r="AF308" s="501"/>
      <c r="AG308" s="502"/>
      <c r="AH308" s="501"/>
      <c r="AI308" s="502"/>
      <c r="AJ308" s="668" t="str">
        <f t="shared" si="8"/>
        <v/>
      </c>
      <c r="AK308" s="644">
        <f t="shared" si="9"/>
        <v>0</v>
      </c>
    </row>
    <row r="309" spans="1:37" s="34" customFormat="1" hidden="1" x14ac:dyDescent="0.2">
      <c r="A309" s="271"/>
      <c r="B309" s="272"/>
      <c r="C309" s="500"/>
      <c r="D309" s="501"/>
      <c r="E309" s="502"/>
      <c r="F309" s="501"/>
      <c r="G309" s="502"/>
      <c r="H309" s="501"/>
      <c r="I309" s="502"/>
      <c r="J309" s="501"/>
      <c r="K309" s="502"/>
      <c r="L309" s="501"/>
      <c r="M309" s="502"/>
      <c r="N309" s="501"/>
      <c r="O309" s="502"/>
      <c r="P309" s="501"/>
      <c r="Q309" s="502"/>
      <c r="R309" s="501"/>
      <c r="S309" s="502"/>
      <c r="T309" s="501"/>
      <c r="U309" s="502"/>
      <c r="V309" s="501"/>
      <c r="W309" s="502"/>
      <c r="X309" s="501"/>
      <c r="Y309" s="502"/>
      <c r="Z309" s="501"/>
      <c r="AA309" s="502"/>
      <c r="AB309" s="501"/>
      <c r="AC309" s="502"/>
      <c r="AD309" s="501"/>
      <c r="AE309" s="502"/>
      <c r="AF309" s="501"/>
      <c r="AG309" s="502"/>
      <c r="AH309" s="501"/>
      <c r="AI309" s="502"/>
      <c r="AJ309" s="668" t="str">
        <f t="shared" si="8"/>
        <v/>
      </c>
      <c r="AK309" s="644">
        <f t="shared" si="9"/>
        <v>0</v>
      </c>
    </row>
    <row r="310" spans="1:37" s="34" customFormat="1" hidden="1" x14ac:dyDescent="0.2">
      <c r="A310" s="271"/>
      <c r="B310" s="272"/>
      <c r="C310" s="500"/>
      <c r="D310" s="501"/>
      <c r="E310" s="502"/>
      <c r="F310" s="501"/>
      <c r="G310" s="502"/>
      <c r="H310" s="501"/>
      <c r="I310" s="502"/>
      <c r="J310" s="501"/>
      <c r="K310" s="502"/>
      <c r="L310" s="501"/>
      <c r="M310" s="502"/>
      <c r="N310" s="501"/>
      <c r="O310" s="502"/>
      <c r="P310" s="501"/>
      <c r="Q310" s="502"/>
      <c r="R310" s="501"/>
      <c r="S310" s="502"/>
      <c r="T310" s="501"/>
      <c r="U310" s="502"/>
      <c r="V310" s="501"/>
      <c r="W310" s="502"/>
      <c r="X310" s="501"/>
      <c r="Y310" s="502"/>
      <c r="Z310" s="501"/>
      <c r="AA310" s="502"/>
      <c r="AB310" s="501"/>
      <c r="AC310" s="502"/>
      <c r="AD310" s="501"/>
      <c r="AE310" s="502"/>
      <c r="AF310" s="501"/>
      <c r="AG310" s="502"/>
      <c r="AH310" s="501"/>
      <c r="AI310" s="502"/>
      <c r="AJ310" s="668" t="str">
        <f t="shared" si="8"/>
        <v/>
      </c>
      <c r="AK310" s="644">
        <f t="shared" si="9"/>
        <v>0</v>
      </c>
    </row>
    <row r="311" spans="1:37" s="34" customFormat="1" hidden="1" x14ac:dyDescent="0.2">
      <c r="A311" s="271"/>
      <c r="B311" s="272"/>
      <c r="C311" s="500"/>
      <c r="D311" s="501"/>
      <c r="E311" s="502"/>
      <c r="F311" s="501"/>
      <c r="G311" s="502"/>
      <c r="H311" s="501"/>
      <c r="I311" s="502"/>
      <c r="J311" s="501"/>
      <c r="K311" s="502"/>
      <c r="L311" s="501"/>
      <c r="M311" s="502"/>
      <c r="N311" s="501"/>
      <c r="O311" s="502"/>
      <c r="P311" s="501"/>
      <c r="Q311" s="502"/>
      <c r="R311" s="501"/>
      <c r="S311" s="502"/>
      <c r="T311" s="501"/>
      <c r="U311" s="502"/>
      <c r="V311" s="501"/>
      <c r="W311" s="502"/>
      <c r="X311" s="501"/>
      <c r="Y311" s="502"/>
      <c r="Z311" s="501"/>
      <c r="AA311" s="502"/>
      <c r="AB311" s="501"/>
      <c r="AC311" s="502"/>
      <c r="AD311" s="501"/>
      <c r="AE311" s="502"/>
      <c r="AF311" s="501"/>
      <c r="AG311" s="502"/>
      <c r="AH311" s="501"/>
      <c r="AI311" s="502"/>
      <c r="AJ311" s="668" t="str">
        <f t="shared" si="8"/>
        <v/>
      </c>
      <c r="AK311" s="644">
        <f t="shared" si="9"/>
        <v>0</v>
      </c>
    </row>
    <row r="312" spans="1:37" s="34" customFormat="1" hidden="1" x14ac:dyDescent="0.2">
      <c r="A312" s="271"/>
      <c r="B312" s="272"/>
      <c r="C312" s="500"/>
      <c r="D312" s="501"/>
      <c r="E312" s="502"/>
      <c r="F312" s="501"/>
      <c r="G312" s="502"/>
      <c r="H312" s="501"/>
      <c r="I312" s="502"/>
      <c r="J312" s="501"/>
      <c r="K312" s="502"/>
      <c r="L312" s="501"/>
      <c r="M312" s="502"/>
      <c r="N312" s="501"/>
      <c r="O312" s="502"/>
      <c r="P312" s="501"/>
      <c r="Q312" s="502"/>
      <c r="R312" s="501"/>
      <c r="S312" s="502"/>
      <c r="T312" s="501"/>
      <c r="U312" s="502"/>
      <c r="V312" s="501"/>
      <c r="W312" s="502"/>
      <c r="X312" s="501"/>
      <c r="Y312" s="502"/>
      <c r="Z312" s="501"/>
      <c r="AA312" s="502"/>
      <c r="AB312" s="501"/>
      <c r="AC312" s="502"/>
      <c r="AD312" s="501"/>
      <c r="AE312" s="502"/>
      <c r="AF312" s="501"/>
      <c r="AG312" s="502"/>
      <c r="AH312" s="501"/>
      <c r="AI312" s="502"/>
      <c r="AJ312" s="668" t="str">
        <f t="shared" si="8"/>
        <v/>
      </c>
      <c r="AK312" s="644">
        <f t="shared" si="9"/>
        <v>0</v>
      </c>
    </row>
    <row r="313" spans="1:37" s="34" customFormat="1" hidden="1" x14ac:dyDescent="0.2">
      <c r="A313" s="271"/>
      <c r="B313" s="272"/>
      <c r="C313" s="500"/>
      <c r="D313" s="501"/>
      <c r="E313" s="502"/>
      <c r="F313" s="501"/>
      <c r="G313" s="502"/>
      <c r="H313" s="501"/>
      <c r="I313" s="502"/>
      <c r="J313" s="501"/>
      <c r="K313" s="502"/>
      <c r="L313" s="501"/>
      <c r="M313" s="502"/>
      <c r="N313" s="501"/>
      <c r="O313" s="502"/>
      <c r="P313" s="501"/>
      <c r="Q313" s="502"/>
      <c r="R313" s="501"/>
      <c r="S313" s="502"/>
      <c r="T313" s="501"/>
      <c r="U313" s="502"/>
      <c r="V313" s="501"/>
      <c r="W313" s="502"/>
      <c r="X313" s="501"/>
      <c r="Y313" s="502"/>
      <c r="Z313" s="501"/>
      <c r="AA313" s="502"/>
      <c r="AB313" s="501"/>
      <c r="AC313" s="502"/>
      <c r="AD313" s="501"/>
      <c r="AE313" s="502"/>
      <c r="AF313" s="501"/>
      <c r="AG313" s="502"/>
      <c r="AH313" s="501"/>
      <c r="AI313" s="502"/>
      <c r="AJ313" s="668" t="str">
        <f t="shared" si="8"/>
        <v/>
      </c>
      <c r="AK313" s="644">
        <f t="shared" si="9"/>
        <v>0</v>
      </c>
    </row>
    <row r="314" spans="1:37" s="34" customFormat="1" hidden="1" x14ac:dyDescent="0.2">
      <c r="A314" s="271"/>
      <c r="B314" s="272"/>
      <c r="C314" s="500"/>
      <c r="D314" s="501"/>
      <c r="E314" s="502"/>
      <c r="F314" s="501"/>
      <c r="G314" s="502"/>
      <c r="H314" s="501"/>
      <c r="I314" s="502"/>
      <c r="J314" s="501"/>
      <c r="K314" s="502"/>
      <c r="L314" s="501"/>
      <c r="M314" s="502"/>
      <c r="N314" s="501"/>
      <c r="O314" s="502"/>
      <c r="P314" s="501"/>
      <c r="Q314" s="502"/>
      <c r="R314" s="501"/>
      <c r="S314" s="502"/>
      <c r="T314" s="501"/>
      <c r="U314" s="502"/>
      <c r="V314" s="501"/>
      <c r="W314" s="502"/>
      <c r="X314" s="501"/>
      <c r="Y314" s="502"/>
      <c r="Z314" s="501"/>
      <c r="AA314" s="502"/>
      <c r="AB314" s="501"/>
      <c r="AC314" s="502"/>
      <c r="AD314" s="501"/>
      <c r="AE314" s="502"/>
      <c r="AF314" s="501"/>
      <c r="AG314" s="502"/>
      <c r="AH314" s="501"/>
      <c r="AI314" s="502"/>
      <c r="AJ314" s="668" t="str">
        <f t="shared" si="8"/>
        <v/>
      </c>
      <c r="AK314" s="644">
        <f t="shared" si="9"/>
        <v>0</v>
      </c>
    </row>
    <row r="315" spans="1:37" s="34" customFormat="1" hidden="1" x14ac:dyDescent="0.2">
      <c r="A315" s="271"/>
      <c r="B315" s="272"/>
      <c r="C315" s="500"/>
      <c r="D315" s="501"/>
      <c r="E315" s="502"/>
      <c r="F315" s="501"/>
      <c r="G315" s="502"/>
      <c r="H315" s="501"/>
      <c r="I315" s="502"/>
      <c r="J315" s="501"/>
      <c r="K315" s="502"/>
      <c r="L315" s="501"/>
      <c r="M315" s="502"/>
      <c r="N315" s="501"/>
      <c r="O315" s="502"/>
      <c r="P315" s="501"/>
      <c r="Q315" s="502"/>
      <c r="R315" s="501"/>
      <c r="S315" s="502"/>
      <c r="T315" s="501"/>
      <c r="U315" s="502"/>
      <c r="V315" s="501"/>
      <c r="W315" s="502"/>
      <c r="X315" s="501"/>
      <c r="Y315" s="502"/>
      <c r="Z315" s="501"/>
      <c r="AA315" s="502"/>
      <c r="AB315" s="501"/>
      <c r="AC315" s="502"/>
      <c r="AD315" s="501"/>
      <c r="AE315" s="502"/>
      <c r="AF315" s="501"/>
      <c r="AG315" s="502"/>
      <c r="AH315" s="501"/>
      <c r="AI315" s="502"/>
      <c r="AJ315" s="668" t="str">
        <f t="shared" si="8"/>
        <v/>
      </c>
      <c r="AK315" s="644">
        <f t="shared" si="9"/>
        <v>0</v>
      </c>
    </row>
    <row r="316" spans="1:37" s="34" customFormat="1" hidden="1" x14ac:dyDescent="0.2">
      <c r="A316" s="271"/>
      <c r="B316" s="272"/>
      <c r="C316" s="500"/>
      <c r="D316" s="501"/>
      <c r="E316" s="502"/>
      <c r="F316" s="501"/>
      <c r="G316" s="502"/>
      <c r="H316" s="501"/>
      <c r="I316" s="502"/>
      <c r="J316" s="501"/>
      <c r="K316" s="502"/>
      <c r="L316" s="501"/>
      <c r="M316" s="502"/>
      <c r="N316" s="501"/>
      <c r="O316" s="502"/>
      <c r="P316" s="501"/>
      <c r="Q316" s="502"/>
      <c r="R316" s="501"/>
      <c r="S316" s="502"/>
      <c r="T316" s="501"/>
      <c r="U316" s="502"/>
      <c r="V316" s="501"/>
      <c r="W316" s="502"/>
      <c r="X316" s="501"/>
      <c r="Y316" s="502"/>
      <c r="Z316" s="501"/>
      <c r="AA316" s="502"/>
      <c r="AB316" s="501"/>
      <c r="AC316" s="502"/>
      <c r="AD316" s="501"/>
      <c r="AE316" s="502"/>
      <c r="AF316" s="501"/>
      <c r="AG316" s="502"/>
      <c r="AH316" s="501"/>
      <c r="AI316" s="502"/>
      <c r="AJ316" s="668" t="str">
        <f t="shared" si="8"/>
        <v/>
      </c>
      <c r="AK316" s="644">
        <f t="shared" si="9"/>
        <v>0</v>
      </c>
    </row>
    <row r="317" spans="1:37" s="34" customFormat="1" hidden="1" x14ac:dyDescent="0.2">
      <c r="A317" s="271"/>
      <c r="B317" s="272"/>
      <c r="C317" s="500"/>
      <c r="D317" s="501"/>
      <c r="E317" s="502"/>
      <c r="F317" s="501"/>
      <c r="G317" s="502"/>
      <c r="H317" s="501"/>
      <c r="I317" s="502"/>
      <c r="J317" s="501"/>
      <c r="K317" s="502"/>
      <c r="L317" s="501"/>
      <c r="M317" s="502"/>
      <c r="N317" s="501"/>
      <c r="O317" s="502"/>
      <c r="P317" s="501"/>
      <c r="Q317" s="502"/>
      <c r="R317" s="501"/>
      <c r="S317" s="502"/>
      <c r="T317" s="501"/>
      <c r="U317" s="502"/>
      <c r="V317" s="501"/>
      <c r="W317" s="502"/>
      <c r="X317" s="501"/>
      <c r="Y317" s="502"/>
      <c r="Z317" s="501"/>
      <c r="AA317" s="502"/>
      <c r="AB317" s="501"/>
      <c r="AC317" s="502"/>
      <c r="AD317" s="501"/>
      <c r="AE317" s="502"/>
      <c r="AF317" s="501"/>
      <c r="AG317" s="502"/>
      <c r="AH317" s="501"/>
      <c r="AI317" s="502"/>
      <c r="AJ317" s="668" t="str">
        <f t="shared" si="8"/>
        <v/>
      </c>
      <c r="AK317" s="644">
        <f t="shared" si="9"/>
        <v>0</v>
      </c>
    </row>
    <row r="318" spans="1:37" s="34" customFormat="1" hidden="1" x14ac:dyDescent="0.2">
      <c r="A318" s="271"/>
      <c r="B318" s="272"/>
      <c r="C318" s="500"/>
      <c r="D318" s="501"/>
      <c r="E318" s="502"/>
      <c r="F318" s="501"/>
      <c r="G318" s="502"/>
      <c r="H318" s="501"/>
      <c r="I318" s="502"/>
      <c r="J318" s="501"/>
      <c r="K318" s="502"/>
      <c r="L318" s="501"/>
      <c r="M318" s="502"/>
      <c r="N318" s="501"/>
      <c r="O318" s="502"/>
      <c r="P318" s="501"/>
      <c r="Q318" s="502"/>
      <c r="R318" s="501"/>
      <c r="S318" s="502"/>
      <c r="T318" s="501"/>
      <c r="U318" s="502"/>
      <c r="V318" s="501"/>
      <c r="W318" s="502"/>
      <c r="X318" s="501"/>
      <c r="Y318" s="502"/>
      <c r="Z318" s="501"/>
      <c r="AA318" s="502"/>
      <c r="AB318" s="501"/>
      <c r="AC318" s="502"/>
      <c r="AD318" s="501"/>
      <c r="AE318" s="502"/>
      <c r="AF318" s="501"/>
      <c r="AG318" s="502"/>
      <c r="AH318" s="501"/>
      <c r="AI318" s="502"/>
      <c r="AJ318" s="668" t="str">
        <f t="shared" si="8"/>
        <v/>
      </c>
      <c r="AK318" s="644">
        <f t="shared" si="9"/>
        <v>0</v>
      </c>
    </row>
    <row r="319" spans="1:37" s="34" customFormat="1" hidden="1" x14ac:dyDescent="0.2">
      <c r="A319" s="271"/>
      <c r="B319" s="272"/>
      <c r="C319" s="500"/>
      <c r="D319" s="501"/>
      <c r="E319" s="502"/>
      <c r="F319" s="501"/>
      <c r="G319" s="502"/>
      <c r="H319" s="501"/>
      <c r="I319" s="502"/>
      <c r="J319" s="501"/>
      <c r="K319" s="502"/>
      <c r="L319" s="501"/>
      <c r="M319" s="502"/>
      <c r="N319" s="501"/>
      <c r="O319" s="502"/>
      <c r="P319" s="501"/>
      <c r="Q319" s="502"/>
      <c r="R319" s="501"/>
      <c r="S319" s="502"/>
      <c r="T319" s="501"/>
      <c r="U319" s="502"/>
      <c r="V319" s="501"/>
      <c r="W319" s="502"/>
      <c r="X319" s="501"/>
      <c r="Y319" s="502"/>
      <c r="Z319" s="501"/>
      <c r="AA319" s="502"/>
      <c r="AB319" s="501"/>
      <c r="AC319" s="502"/>
      <c r="AD319" s="501"/>
      <c r="AE319" s="502"/>
      <c r="AF319" s="501"/>
      <c r="AG319" s="502"/>
      <c r="AH319" s="501"/>
      <c r="AI319" s="502"/>
      <c r="AJ319" s="668" t="str">
        <f t="shared" si="8"/>
        <v/>
      </c>
      <c r="AK319" s="644">
        <f t="shared" si="9"/>
        <v>0</v>
      </c>
    </row>
    <row r="320" spans="1:37" s="34" customFormat="1" hidden="1" x14ac:dyDescent="0.2">
      <c r="A320" s="271"/>
      <c r="B320" s="272"/>
      <c r="C320" s="500"/>
      <c r="D320" s="501"/>
      <c r="E320" s="502"/>
      <c r="F320" s="501"/>
      <c r="G320" s="502"/>
      <c r="H320" s="501"/>
      <c r="I320" s="502"/>
      <c r="J320" s="501"/>
      <c r="K320" s="502"/>
      <c r="L320" s="501"/>
      <c r="M320" s="502"/>
      <c r="N320" s="501"/>
      <c r="O320" s="502"/>
      <c r="P320" s="501"/>
      <c r="Q320" s="502"/>
      <c r="R320" s="501"/>
      <c r="S320" s="502"/>
      <c r="T320" s="501"/>
      <c r="U320" s="502"/>
      <c r="V320" s="501"/>
      <c r="W320" s="502"/>
      <c r="X320" s="501"/>
      <c r="Y320" s="502"/>
      <c r="Z320" s="501"/>
      <c r="AA320" s="502"/>
      <c r="AB320" s="501"/>
      <c r="AC320" s="502"/>
      <c r="AD320" s="501"/>
      <c r="AE320" s="502"/>
      <c r="AF320" s="501"/>
      <c r="AG320" s="502"/>
      <c r="AH320" s="501"/>
      <c r="AI320" s="502"/>
      <c r="AJ320" s="668" t="str">
        <f t="shared" si="8"/>
        <v/>
      </c>
      <c r="AK320" s="644">
        <f t="shared" si="9"/>
        <v>0</v>
      </c>
    </row>
    <row r="321" spans="1:37" s="34" customFormat="1" hidden="1" x14ac:dyDescent="0.2">
      <c r="A321" s="271"/>
      <c r="B321" s="272"/>
      <c r="C321" s="500"/>
      <c r="D321" s="501"/>
      <c r="E321" s="502"/>
      <c r="F321" s="501"/>
      <c r="G321" s="502"/>
      <c r="H321" s="501"/>
      <c r="I321" s="502"/>
      <c r="J321" s="501"/>
      <c r="K321" s="502"/>
      <c r="L321" s="501"/>
      <c r="M321" s="502"/>
      <c r="N321" s="501"/>
      <c r="O321" s="502"/>
      <c r="P321" s="501"/>
      <c r="Q321" s="502"/>
      <c r="R321" s="501"/>
      <c r="S321" s="502"/>
      <c r="T321" s="501"/>
      <c r="U321" s="502"/>
      <c r="V321" s="501"/>
      <c r="W321" s="502"/>
      <c r="X321" s="501"/>
      <c r="Y321" s="502"/>
      <c r="Z321" s="501"/>
      <c r="AA321" s="502"/>
      <c r="AB321" s="501"/>
      <c r="AC321" s="502"/>
      <c r="AD321" s="501"/>
      <c r="AE321" s="502"/>
      <c r="AF321" s="501"/>
      <c r="AG321" s="502"/>
      <c r="AH321" s="501"/>
      <c r="AI321" s="502"/>
      <c r="AJ321" s="668" t="str">
        <f t="shared" si="8"/>
        <v/>
      </c>
      <c r="AK321" s="644">
        <f t="shared" si="9"/>
        <v>0</v>
      </c>
    </row>
    <row r="322" spans="1:37" s="34" customFormat="1" hidden="1" x14ac:dyDescent="0.2">
      <c r="A322" s="271"/>
      <c r="B322" s="272"/>
      <c r="C322" s="500"/>
      <c r="D322" s="501"/>
      <c r="E322" s="502"/>
      <c r="F322" s="501"/>
      <c r="G322" s="502"/>
      <c r="H322" s="501"/>
      <c r="I322" s="502"/>
      <c r="J322" s="501"/>
      <c r="K322" s="502"/>
      <c r="L322" s="501"/>
      <c r="M322" s="502"/>
      <c r="N322" s="501"/>
      <c r="O322" s="502"/>
      <c r="P322" s="501"/>
      <c r="Q322" s="502"/>
      <c r="R322" s="501"/>
      <c r="S322" s="502"/>
      <c r="T322" s="501"/>
      <c r="U322" s="502"/>
      <c r="V322" s="501"/>
      <c r="W322" s="502"/>
      <c r="X322" s="501"/>
      <c r="Y322" s="502"/>
      <c r="Z322" s="501"/>
      <c r="AA322" s="502"/>
      <c r="AB322" s="501"/>
      <c r="AC322" s="502"/>
      <c r="AD322" s="501"/>
      <c r="AE322" s="502"/>
      <c r="AF322" s="501"/>
      <c r="AG322" s="502"/>
      <c r="AH322" s="501"/>
      <c r="AI322" s="502"/>
      <c r="AJ322" s="668" t="str">
        <f t="shared" si="8"/>
        <v/>
      </c>
      <c r="AK322" s="644">
        <f t="shared" si="9"/>
        <v>0</v>
      </c>
    </row>
    <row r="323" spans="1:37" s="34" customFormat="1" hidden="1" x14ac:dyDescent="0.2">
      <c r="A323" s="271"/>
      <c r="B323" s="272"/>
      <c r="C323" s="500"/>
      <c r="D323" s="501"/>
      <c r="E323" s="502"/>
      <c r="F323" s="501"/>
      <c r="G323" s="502"/>
      <c r="H323" s="501"/>
      <c r="I323" s="502"/>
      <c r="J323" s="501"/>
      <c r="K323" s="502"/>
      <c r="L323" s="501"/>
      <c r="M323" s="502"/>
      <c r="N323" s="501"/>
      <c r="O323" s="502"/>
      <c r="P323" s="501"/>
      <c r="Q323" s="502"/>
      <c r="R323" s="501"/>
      <c r="S323" s="502"/>
      <c r="T323" s="501"/>
      <c r="U323" s="502"/>
      <c r="V323" s="501"/>
      <c r="W323" s="502"/>
      <c r="X323" s="501"/>
      <c r="Y323" s="502"/>
      <c r="Z323" s="501"/>
      <c r="AA323" s="502"/>
      <c r="AB323" s="501"/>
      <c r="AC323" s="502"/>
      <c r="AD323" s="501"/>
      <c r="AE323" s="502"/>
      <c r="AF323" s="501"/>
      <c r="AG323" s="502"/>
      <c r="AH323" s="501"/>
      <c r="AI323" s="502"/>
      <c r="AJ323" s="668" t="str">
        <f t="shared" si="8"/>
        <v/>
      </c>
      <c r="AK323" s="644">
        <f t="shared" si="9"/>
        <v>0</v>
      </c>
    </row>
    <row r="324" spans="1:37" s="34" customFormat="1" hidden="1" x14ac:dyDescent="0.2">
      <c r="A324" s="271"/>
      <c r="B324" s="272"/>
      <c r="C324" s="500"/>
      <c r="D324" s="501"/>
      <c r="E324" s="502"/>
      <c r="F324" s="501"/>
      <c r="G324" s="502"/>
      <c r="H324" s="501"/>
      <c r="I324" s="502"/>
      <c r="J324" s="501"/>
      <c r="K324" s="502"/>
      <c r="L324" s="501"/>
      <c r="M324" s="502"/>
      <c r="N324" s="501"/>
      <c r="O324" s="502"/>
      <c r="P324" s="501"/>
      <c r="Q324" s="502"/>
      <c r="R324" s="501"/>
      <c r="S324" s="502"/>
      <c r="T324" s="501"/>
      <c r="U324" s="502"/>
      <c r="V324" s="501"/>
      <c r="W324" s="502"/>
      <c r="X324" s="501"/>
      <c r="Y324" s="502"/>
      <c r="Z324" s="501"/>
      <c r="AA324" s="502"/>
      <c r="AB324" s="501"/>
      <c r="AC324" s="502"/>
      <c r="AD324" s="501"/>
      <c r="AE324" s="502"/>
      <c r="AF324" s="501"/>
      <c r="AG324" s="502"/>
      <c r="AH324" s="501"/>
      <c r="AI324" s="502"/>
      <c r="AJ324" s="668" t="str">
        <f t="shared" si="8"/>
        <v/>
      </c>
      <c r="AK324" s="644">
        <f t="shared" si="9"/>
        <v>0</v>
      </c>
    </row>
    <row r="325" spans="1:37" s="34" customFormat="1" hidden="1" x14ac:dyDescent="0.2">
      <c r="A325" s="271"/>
      <c r="B325" s="272"/>
      <c r="C325" s="500"/>
      <c r="D325" s="501"/>
      <c r="E325" s="502"/>
      <c r="F325" s="501"/>
      <c r="G325" s="502"/>
      <c r="H325" s="501"/>
      <c r="I325" s="502"/>
      <c r="J325" s="501"/>
      <c r="K325" s="502"/>
      <c r="L325" s="501"/>
      <c r="M325" s="502"/>
      <c r="N325" s="501"/>
      <c r="O325" s="502"/>
      <c r="P325" s="501"/>
      <c r="Q325" s="502"/>
      <c r="R325" s="501"/>
      <c r="S325" s="502"/>
      <c r="T325" s="501"/>
      <c r="U325" s="502"/>
      <c r="V325" s="501"/>
      <c r="W325" s="502"/>
      <c r="X325" s="501"/>
      <c r="Y325" s="502"/>
      <c r="Z325" s="501"/>
      <c r="AA325" s="502"/>
      <c r="AB325" s="501"/>
      <c r="AC325" s="502"/>
      <c r="AD325" s="501"/>
      <c r="AE325" s="502"/>
      <c r="AF325" s="501"/>
      <c r="AG325" s="502"/>
      <c r="AH325" s="501"/>
      <c r="AI325" s="502"/>
      <c r="AJ325" s="668" t="str">
        <f t="shared" si="8"/>
        <v/>
      </c>
      <c r="AK325" s="644">
        <f t="shared" si="9"/>
        <v>0</v>
      </c>
    </row>
    <row r="326" spans="1:37" s="34" customFormat="1" hidden="1" x14ac:dyDescent="0.2">
      <c r="A326" s="271"/>
      <c r="B326" s="272"/>
      <c r="C326" s="500"/>
      <c r="D326" s="501"/>
      <c r="E326" s="502"/>
      <c r="F326" s="501"/>
      <c r="G326" s="502"/>
      <c r="H326" s="501"/>
      <c r="I326" s="502"/>
      <c r="J326" s="501"/>
      <c r="K326" s="502"/>
      <c r="L326" s="501"/>
      <c r="M326" s="502"/>
      <c r="N326" s="501"/>
      <c r="O326" s="502"/>
      <c r="P326" s="501"/>
      <c r="Q326" s="502"/>
      <c r="R326" s="501"/>
      <c r="S326" s="502"/>
      <c r="T326" s="501"/>
      <c r="U326" s="502"/>
      <c r="V326" s="501"/>
      <c r="W326" s="502"/>
      <c r="X326" s="501"/>
      <c r="Y326" s="502"/>
      <c r="Z326" s="501"/>
      <c r="AA326" s="502"/>
      <c r="AB326" s="501"/>
      <c r="AC326" s="502"/>
      <c r="AD326" s="501"/>
      <c r="AE326" s="502"/>
      <c r="AF326" s="501"/>
      <c r="AG326" s="502"/>
      <c r="AH326" s="501"/>
      <c r="AI326" s="502"/>
      <c r="AJ326" s="668" t="str">
        <f t="shared" si="8"/>
        <v/>
      </c>
      <c r="AK326" s="644">
        <f t="shared" si="9"/>
        <v>0</v>
      </c>
    </row>
    <row r="327" spans="1:37" s="34" customFormat="1" hidden="1" x14ac:dyDescent="0.2">
      <c r="A327" s="271"/>
      <c r="B327" s="272"/>
      <c r="C327" s="500"/>
      <c r="D327" s="501"/>
      <c r="E327" s="502"/>
      <c r="F327" s="501"/>
      <c r="G327" s="502"/>
      <c r="H327" s="501"/>
      <c r="I327" s="502"/>
      <c r="J327" s="501"/>
      <c r="K327" s="502"/>
      <c r="L327" s="501"/>
      <c r="M327" s="502"/>
      <c r="N327" s="501"/>
      <c r="O327" s="502"/>
      <c r="P327" s="501"/>
      <c r="Q327" s="502"/>
      <c r="R327" s="501"/>
      <c r="S327" s="502"/>
      <c r="T327" s="501"/>
      <c r="U327" s="502"/>
      <c r="V327" s="501"/>
      <c r="W327" s="502"/>
      <c r="X327" s="501"/>
      <c r="Y327" s="502"/>
      <c r="Z327" s="501"/>
      <c r="AA327" s="502"/>
      <c r="AB327" s="501"/>
      <c r="AC327" s="502"/>
      <c r="AD327" s="501"/>
      <c r="AE327" s="502"/>
      <c r="AF327" s="501"/>
      <c r="AG327" s="502"/>
      <c r="AH327" s="501"/>
      <c r="AI327" s="502"/>
      <c r="AJ327" s="668" t="str">
        <f t="shared" si="8"/>
        <v/>
      </c>
      <c r="AK327" s="644">
        <f t="shared" si="9"/>
        <v>0</v>
      </c>
    </row>
    <row r="328" spans="1:37" s="34" customFormat="1" hidden="1" x14ac:dyDescent="0.2">
      <c r="A328" s="271"/>
      <c r="B328" s="272"/>
      <c r="C328" s="500"/>
      <c r="D328" s="501"/>
      <c r="E328" s="502"/>
      <c r="F328" s="501"/>
      <c r="G328" s="502"/>
      <c r="H328" s="501"/>
      <c r="I328" s="502"/>
      <c r="J328" s="501"/>
      <c r="K328" s="502"/>
      <c r="L328" s="501"/>
      <c r="M328" s="502"/>
      <c r="N328" s="501"/>
      <c r="O328" s="502"/>
      <c r="P328" s="501"/>
      <c r="Q328" s="502"/>
      <c r="R328" s="501"/>
      <c r="S328" s="502"/>
      <c r="T328" s="501"/>
      <c r="U328" s="502"/>
      <c r="V328" s="501"/>
      <c r="W328" s="502"/>
      <c r="X328" s="501"/>
      <c r="Y328" s="502"/>
      <c r="Z328" s="501"/>
      <c r="AA328" s="502"/>
      <c r="AB328" s="501"/>
      <c r="AC328" s="502"/>
      <c r="AD328" s="501"/>
      <c r="AE328" s="502"/>
      <c r="AF328" s="501"/>
      <c r="AG328" s="502"/>
      <c r="AH328" s="501"/>
      <c r="AI328" s="502"/>
      <c r="AJ328" s="668" t="str">
        <f t="shared" si="8"/>
        <v/>
      </c>
      <c r="AK328" s="644">
        <f t="shared" si="9"/>
        <v>0</v>
      </c>
    </row>
    <row r="329" spans="1:37" s="34" customFormat="1" hidden="1" x14ac:dyDescent="0.2">
      <c r="A329" s="271"/>
      <c r="B329" s="272"/>
      <c r="C329" s="500"/>
      <c r="D329" s="501"/>
      <c r="E329" s="502"/>
      <c r="F329" s="501"/>
      <c r="G329" s="502"/>
      <c r="H329" s="501"/>
      <c r="I329" s="502"/>
      <c r="J329" s="501"/>
      <c r="K329" s="502"/>
      <c r="L329" s="501"/>
      <c r="M329" s="502"/>
      <c r="N329" s="501"/>
      <c r="O329" s="502"/>
      <c r="P329" s="501"/>
      <c r="Q329" s="502"/>
      <c r="R329" s="501"/>
      <c r="S329" s="502"/>
      <c r="T329" s="501"/>
      <c r="U329" s="502"/>
      <c r="V329" s="501"/>
      <c r="W329" s="502"/>
      <c r="X329" s="501"/>
      <c r="Y329" s="502"/>
      <c r="Z329" s="501"/>
      <c r="AA329" s="502"/>
      <c r="AB329" s="501"/>
      <c r="AC329" s="502"/>
      <c r="AD329" s="501"/>
      <c r="AE329" s="502"/>
      <c r="AF329" s="501"/>
      <c r="AG329" s="502"/>
      <c r="AH329" s="501"/>
      <c r="AI329" s="502"/>
      <c r="AJ329" s="668" t="str">
        <f t="shared" si="8"/>
        <v/>
      </c>
      <c r="AK329" s="644">
        <f t="shared" si="9"/>
        <v>0</v>
      </c>
    </row>
    <row r="330" spans="1:37" s="34" customFormat="1" hidden="1" x14ac:dyDescent="0.2">
      <c r="A330" s="271"/>
      <c r="B330" s="272"/>
      <c r="C330" s="500"/>
      <c r="D330" s="501"/>
      <c r="E330" s="502"/>
      <c r="F330" s="501"/>
      <c r="G330" s="502"/>
      <c r="H330" s="501"/>
      <c r="I330" s="502"/>
      <c r="J330" s="501"/>
      <c r="K330" s="502"/>
      <c r="L330" s="501"/>
      <c r="M330" s="502"/>
      <c r="N330" s="501"/>
      <c r="O330" s="502"/>
      <c r="P330" s="501"/>
      <c r="Q330" s="502"/>
      <c r="R330" s="501"/>
      <c r="S330" s="502"/>
      <c r="T330" s="501"/>
      <c r="U330" s="502"/>
      <c r="V330" s="501"/>
      <c r="W330" s="502"/>
      <c r="X330" s="501"/>
      <c r="Y330" s="502"/>
      <c r="Z330" s="501"/>
      <c r="AA330" s="502"/>
      <c r="AB330" s="501"/>
      <c r="AC330" s="502"/>
      <c r="AD330" s="501"/>
      <c r="AE330" s="502"/>
      <c r="AF330" s="501"/>
      <c r="AG330" s="502"/>
      <c r="AH330" s="501"/>
      <c r="AI330" s="502"/>
      <c r="AJ330" s="668" t="str">
        <f t="shared" si="8"/>
        <v/>
      </c>
      <c r="AK330" s="644">
        <f t="shared" si="9"/>
        <v>0</v>
      </c>
    </row>
    <row r="331" spans="1:37" s="34" customFormat="1" hidden="1" x14ac:dyDescent="0.2">
      <c r="A331" s="271"/>
      <c r="B331" s="272"/>
      <c r="C331" s="500"/>
      <c r="D331" s="501"/>
      <c r="E331" s="502"/>
      <c r="F331" s="501"/>
      <c r="G331" s="502"/>
      <c r="H331" s="501"/>
      <c r="I331" s="502"/>
      <c r="J331" s="501"/>
      <c r="K331" s="502"/>
      <c r="L331" s="501"/>
      <c r="M331" s="502"/>
      <c r="N331" s="501"/>
      <c r="O331" s="502"/>
      <c r="P331" s="501"/>
      <c r="Q331" s="502"/>
      <c r="R331" s="501"/>
      <c r="S331" s="502"/>
      <c r="T331" s="501"/>
      <c r="U331" s="502"/>
      <c r="V331" s="501"/>
      <c r="W331" s="502"/>
      <c r="X331" s="501"/>
      <c r="Y331" s="502"/>
      <c r="Z331" s="501"/>
      <c r="AA331" s="502"/>
      <c r="AB331" s="501"/>
      <c r="AC331" s="502"/>
      <c r="AD331" s="501"/>
      <c r="AE331" s="502"/>
      <c r="AF331" s="501"/>
      <c r="AG331" s="502"/>
      <c r="AH331" s="501"/>
      <c r="AI331" s="502"/>
      <c r="AJ331" s="668" t="str">
        <f t="shared" si="8"/>
        <v/>
      </c>
      <c r="AK331" s="644">
        <f t="shared" si="9"/>
        <v>0</v>
      </c>
    </row>
    <row r="332" spans="1:37" s="34" customFormat="1" hidden="1" x14ac:dyDescent="0.2">
      <c r="A332" s="271"/>
      <c r="B332" s="272"/>
      <c r="C332" s="500"/>
      <c r="D332" s="501"/>
      <c r="E332" s="502"/>
      <c r="F332" s="501"/>
      <c r="G332" s="502"/>
      <c r="H332" s="501"/>
      <c r="I332" s="502"/>
      <c r="J332" s="501"/>
      <c r="K332" s="502"/>
      <c r="L332" s="501"/>
      <c r="M332" s="502"/>
      <c r="N332" s="501"/>
      <c r="O332" s="502"/>
      <c r="P332" s="501"/>
      <c r="Q332" s="502"/>
      <c r="R332" s="501"/>
      <c r="S332" s="502"/>
      <c r="T332" s="501"/>
      <c r="U332" s="502"/>
      <c r="V332" s="501"/>
      <c r="W332" s="502"/>
      <c r="X332" s="501"/>
      <c r="Y332" s="502"/>
      <c r="Z332" s="501"/>
      <c r="AA332" s="502"/>
      <c r="AB332" s="501"/>
      <c r="AC332" s="502"/>
      <c r="AD332" s="501"/>
      <c r="AE332" s="502"/>
      <c r="AF332" s="501"/>
      <c r="AG332" s="502"/>
      <c r="AH332" s="501"/>
      <c r="AI332" s="502"/>
      <c r="AJ332" s="668" t="str">
        <f t="shared" si="8"/>
        <v/>
      </c>
      <c r="AK332" s="644">
        <f t="shared" si="9"/>
        <v>0</v>
      </c>
    </row>
    <row r="333" spans="1:37" s="34" customFormat="1" hidden="1" x14ac:dyDescent="0.2">
      <c r="A333" s="271"/>
      <c r="B333" s="272"/>
      <c r="C333" s="500"/>
      <c r="D333" s="501"/>
      <c r="E333" s="502"/>
      <c r="F333" s="501"/>
      <c r="G333" s="502"/>
      <c r="H333" s="501"/>
      <c r="I333" s="502"/>
      <c r="J333" s="501"/>
      <c r="K333" s="502"/>
      <c r="L333" s="501"/>
      <c r="M333" s="502"/>
      <c r="N333" s="501"/>
      <c r="O333" s="502"/>
      <c r="P333" s="501"/>
      <c r="Q333" s="502"/>
      <c r="R333" s="501"/>
      <c r="S333" s="502"/>
      <c r="T333" s="501"/>
      <c r="U333" s="502"/>
      <c r="V333" s="501"/>
      <c r="W333" s="502"/>
      <c r="X333" s="501"/>
      <c r="Y333" s="502"/>
      <c r="Z333" s="501"/>
      <c r="AA333" s="502"/>
      <c r="AB333" s="501"/>
      <c r="AC333" s="502"/>
      <c r="AD333" s="501"/>
      <c r="AE333" s="502"/>
      <c r="AF333" s="501"/>
      <c r="AG333" s="502"/>
      <c r="AH333" s="501"/>
      <c r="AI333" s="502"/>
      <c r="AJ333" s="668" t="str">
        <f t="shared" ref="AJ333:AJ396" si="10">IF((D333+F333+H333+J333+L333+N333+P333+R333+T333+V333+X333+Z333+AB333+AD333)&gt;0,D333+F333+H333+J333+L333+N333+P333+R333+T333+V333+X333+Z333+AB333+AD333,"")</f>
        <v/>
      </c>
      <c r="AK333" s="644">
        <f t="shared" ref="AK333:AK396" si="11">E333+G333+I333+K333+M333+O333+Q333+S333+U333+W333+Y333+AA333+AC333+AE333</f>
        <v>0</v>
      </c>
    </row>
    <row r="334" spans="1:37" s="34" customFormat="1" hidden="1" x14ac:dyDescent="0.2">
      <c r="A334" s="271"/>
      <c r="B334" s="272"/>
      <c r="C334" s="500"/>
      <c r="D334" s="501"/>
      <c r="E334" s="502"/>
      <c r="F334" s="501"/>
      <c r="G334" s="502"/>
      <c r="H334" s="501"/>
      <c r="I334" s="502"/>
      <c r="J334" s="501"/>
      <c r="K334" s="502"/>
      <c r="L334" s="501"/>
      <c r="M334" s="502"/>
      <c r="N334" s="501"/>
      <c r="O334" s="502"/>
      <c r="P334" s="501"/>
      <c r="Q334" s="502"/>
      <c r="R334" s="501"/>
      <c r="S334" s="502"/>
      <c r="T334" s="501"/>
      <c r="U334" s="502"/>
      <c r="V334" s="501"/>
      <c r="W334" s="502"/>
      <c r="X334" s="501"/>
      <c r="Y334" s="502"/>
      <c r="Z334" s="501"/>
      <c r="AA334" s="502"/>
      <c r="AB334" s="501"/>
      <c r="AC334" s="502"/>
      <c r="AD334" s="501"/>
      <c r="AE334" s="502"/>
      <c r="AF334" s="501"/>
      <c r="AG334" s="502"/>
      <c r="AH334" s="501"/>
      <c r="AI334" s="502"/>
      <c r="AJ334" s="668" t="str">
        <f t="shared" si="10"/>
        <v/>
      </c>
      <c r="AK334" s="644">
        <f t="shared" si="11"/>
        <v>0</v>
      </c>
    </row>
    <row r="335" spans="1:37" s="34" customFormat="1" hidden="1" x14ac:dyDescent="0.2">
      <c r="A335" s="271"/>
      <c r="B335" s="272"/>
      <c r="C335" s="500"/>
      <c r="D335" s="501"/>
      <c r="E335" s="502"/>
      <c r="F335" s="501"/>
      <c r="G335" s="502"/>
      <c r="H335" s="501"/>
      <c r="I335" s="502"/>
      <c r="J335" s="501"/>
      <c r="K335" s="502"/>
      <c r="L335" s="501"/>
      <c r="M335" s="502"/>
      <c r="N335" s="501"/>
      <c r="O335" s="502"/>
      <c r="P335" s="501"/>
      <c r="Q335" s="502"/>
      <c r="R335" s="501"/>
      <c r="S335" s="502"/>
      <c r="T335" s="501"/>
      <c r="U335" s="502"/>
      <c r="V335" s="501"/>
      <c r="W335" s="502"/>
      <c r="X335" s="501"/>
      <c r="Y335" s="502"/>
      <c r="Z335" s="501"/>
      <c r="AA335" s="502"/>
      <c r="AB335" s="501"/>
      <c r="AC335" s="502"/>
      <c r="AD335" s="501"/>
      <c r="AE335" s="502"/>
      <c r="AF335" s="501"/>
      <c r="AG335" s="502"/>
      <c r="AH335" s="501"/>
      <c r="AI335" s="502"/>
      <c r="AJ335" s="668" t="str">
        <f t="shared" si="10"/>
        <v/>
      </c>
      <c r="AK335" s="644">
        <f t="shared" si="11"/>
        <v>0</v>
      </c>
    </row>
    <row r="336" spans="1:37" s="34" customFormat="1" hidden="1" x14ac:dyDescent="0.2">
      <c r="A336" s="271"/>
      <c r="B336" s="272"/>
      <c r="C336" s="500"/>
      <c r="D336" s="501"/>
      <c r="E336" s="502"/>
      <c r="F336" s="501"/>
      <c r="G336" s="502"/>
      <c r="H336" s="501"/>
      <c r="I336" s="502"/>
      <c r="J336" s="501"/>
      <c r="K336" s="502"/>
      <c r="L336" s="501"/>
      <c r="M336" s="502"/>
      <c r="N336" s="501"/>
      <c r="O336" s="502"/>
      <c r="P336" s="501"/>
      <c r="Q336" s="502"/>
      <c r="R336" s="501"/>
      <c r="S336" s="502"/>
      <c r="T336" s="501"/>
      <c r="U336" s="502"/>
      <c r="V336" s="501"/>
      <c r="W336" s="502"/>
      <c r="X336" s="501"/>
      <c r="Y336" s="502"/>
      <c r="Z336" s="501"/>
      <c r="AA336" s="502"/>
      <c r="AB336" s="501"/>
      <c r="AC336" s="502"/>
      <c r="AD336" s="501"/>
      <c r="AE336" s="502"/>
      <c r="AF336" s="501"/>
      <c r="AG336" s="502"/>
      <c r="AH336" s="501"/>
      <c r="AI336" s="502"/>
      <c r="AJ336" s="668" t="str">
        <f t="shared" si="10"/>
        <v/>
      </c>
      <c r="AK336" s="644">
        <f t="shared" si="11"/>
        <v>0</v>
      </c>
    </row>
    <row r="337" spans="1:37" s="34" customFormat="1" hidden="1" x14ac:dyDescent="0.2">
      <c r="A337" s="271"/>
      <c r="B337" s="272"/>
      <c r="C337" s="500"/>
      <c r="D337" s="501"/>
      <c r="E337" s="502"/>
      <c r="F337" s="501"/>
      <c r="G337" s="502"/>
      <c r="H337" s="501"/>
      <c r="I337" s="502"/>
      <c r="J337" s="501"/>
      <c r="K337" s="502"/>
      <c r="L337" s="501"/>
      <c r="M337" s="502"/>
      <c r="N337" s="501"/>
      <c r="O337" s="502"/>
      <c r="P337" s="501"/>
      <c r="Q337" s="502"/>
      <c r="R337" s="501"/>
      <c r="S337" s="502"/>
      <c r="T337" s="501"/>
      <c r="U337" s="502"/>
      <c r="V337" s="501"/>
      <c r="W337" s="502"/>
      <c r="X337" s="501"/>
      <c r="Y337" s="502"/>
      <c r="Z337" s="501"/>
      <c r="AA337" s="502"/>
      <c r="AB337" s="501"/>
      <c r="AC337" s="502"/>
      <c r="AD337" s="501"/>
      <c r="AE337" s="502"/>
      <c r="AF337" s="501"/>
      <c r="AG337" s="502"/>
      <c r="AH337" s="501"/>
      <c r="AI337" s="502"/>
      <c r="AJ337" s="668" t="str">
        <f t="shared" si="10"/>
        <v/>
      </c>
      <c r="AK337" s="644">
        <f t="shared" si="11"/>
        <v>0</v>
      </c>
    </row>
    <row r="338" spans="1:37" s="34" customFormat="1" hidden="1" x14ac:dyDescent="0.2">
      <c r="A338" s="271"/>
      <c r="B338" s="272"/>
      <c r="C338" s="500"/>
      <c r="D338" s="501"/>
      <c r="E338" s="502"/>
      <c r="F338" s="501"/>
      <c r="G338" s="502"/>
      <c r="H338" s="501"/>
      <c r="I338" s="502"/>
      <c r="J338" s="501"/>
      <c r="K338" s="502"/>
      <c r="L338" s="501"/>
      <c r="M338" s="502"/>
      <c r="N338" s="501"/>
      <c r="O338" s="502"/>
      <c r="P338" s="501"/>
      <c r="Q338" s="502"/>
      <c r="R338" s="501"/>
      <c r="S338" s="502"/>
      <c r="T338" s="501"/>
      <c r="U338" s="502"/>
      <c r="V338" s="501"/>
      <c r="W338" s="502"/>
      <c r="X338" s="501"/>
      <c r="Y338" s="502"/>
      <c r="Z338" s="501"/>
      <c r="AA338" s="502"/>
      <c r="AB338" s="501"/>
      <c r="AC338" s="502"/>
      <c r="AD338" s="501"/>
      <c r="AE338" s="502"/>
      <c r="AF338" s="501"/>
      <c r="AG338" s="502"/>
      <c r="AH338" s="501"/>
      <c r="AI338" s="502"/>
      <c r="AJ338" s="668" t="str">
        <f t="shared" si="10"/>
        <v/>
      </c>
      <c r="AK338" s="644">
        <f t="shared" si="11"/>
        <v>0</v>
      </c>
    </row>
    <row r="339" spans="1:37" s="34" customFormat="1" hidden="1" x14ac:dyDescent="0.2">
      <c r="A339" s="271"/>
      <c r="B339" s="272"/>
      <c r="C339" s="500"/>
      <c r="D339" s="501"/>
      <c r="E339" s="502"/>
      <c r="F339" s="501"/>
      <c r="G339" s="502"/>
      <c r="H339" s="501"/>
      <c r="I339" s="502"/>
      <c r="J339" s="501"/>
      <c r="K339" s="502"/>
      <c r="L339" s="501"/>
      <c r="M339" s="502"/>
      <c r="N339" s="501"/>
      <c r="O339" s="502"/>
      <c r="P339" s="501"/>
      <c r="Q339" s="502"/>
      <c r="R339" s="501"/>
      <c r="S339" s="502"/>
      <c r="T339" s="501"/>
      <c r="U339" s="502"/>
      <c r="V339" s="501"/>
      <c r="W339" s="502"/>
      <c r="X339" s="501"/>
      <c r="Y339" s="502"/>
      <c r="Z339" s="501"/>
      <c r="AA339" s="502"/>
      <c r="AB339" s="501"/>
      <c r="AC339" s="502"/>
      <c r="AD339" s="501"/>
      <c r="AE339" s="502"/>
      <c r="AF339" s="501"/>
      <c r="AG339" s="502"/>
      <c r="AH339" s="501"/>
      <c r="AI339" s="502"/>
      <c r="AJ339" s="668" t="str">
        <f t="shared" si="10"/>
        <v/>
      </c>
      <c r="AK339" s="644">
        <f t="shared" si="11"/>
        <v>0</v>
      </c>
    </row>
    <row r="340" spans="1:37" s="34" customFormat="1" hidden="1" x14ac:dyDescent="0.2">
      <c r="A340" s="271"/>
      <c r="B340" s="272"/>
      <c r="C340" s="500"/>
      <c r="D340" s="501"/>
      <c r="E340" s="502"/>
      <c r="F340" s="501"/>
      <c r="G340" s="502"/>
      <c r="H340" s="501"/>
      <c r="I340" s="502"/>
      <c r="J340" s="501"/>
      <c r="K340" s="502"/>
      <c r="L340" s="501"/>
      <c r="M340" s="502"/>
      <c r="N340" s="501"/>
      <c r="O340" s="502"/>
      <c r="P340" s="501"/>
      <c r="Q340" s="502"/>
      <c r="R340" s="501"/>
      <c r="S340" s="502"/>
      <c r="T340" s="501"/>
      <c r="U340" s="502"/>
      <c r="V340" s="501"/>
      <c r="W340" s="502"/>
      <c r="X340" s="501"/>
      <c r="Y340" s="502"/>
      <c r="Z340" s="501"/>
      <c r="AA340" s="502"/>
      <c r="AB340" s="501"/>
      <c r="AC340" s="502"/>
      <c r="AD340" s="501"/>
      <c r="AE340" s="502"/>
      <c r="AF340" s="501"/>
      <c r="AG340" s="502"/>
      <c r="AH340" s="501"/>
      <c r="AI340" s="502"/>
      <c r="AJ340" s="668" t="str">
        <f t="shared" si="10"/>
        <v/>
      </c>
      <c r="AK340" s="644">
        <f t="shared" si="11"/>
        <v>0</v>
      </c>
    </row>
    <row r="341" spans="1:37" s="34" customFormat="1" hidden="1" x14ac:dyDescent="0.2">
      <c r="A341" s="271"/>
      <c r="B341" s="272"/>
      <c r="C341" s="500"/>
      <c r="D341" s="501"/>
      <c r="E341" s="502"/>
      <c r="F341" s="501"/>
      <c r="G341" s="502"/>
      <c r="H341" s="501"/>
      <c r="I341" s="502"/>
      <c r="J341" s="501"/>
      <c r="K341" s="502"/>
      <c r="L341" s="501"/>
      <c r="M341" s="502"/>
      <c r="N341" s="501"/>
      <c r="O341" s="502"/>
      <c r="P341" s="501"/>
      <c r="Q341" s="502"/>
      <c r="R341" s="501"/>
      <c r="S341" s="502"/>
      <c r="T341" s="501"/>
      <c r="U341" s="502"/>
      <c r="V341" s="501"/>
      <c r="W341" s="502"/>
      <c r="X341" s="501"/>
      <c r="Y341" s="502"/>
      <c r="Z341" s="501"/>
      <c r="AA341" s="502"/>
      <c r="AB341" s="501"/>
      <c r="AC341" s="502"/>
      <c r="AD341" s="501"/>
      <c r="AE341" s="502"/>
      <c r="AF341" s="501"/>
      <c r="AG341" s="502"/>
      <c r="AH341" s="501"/>
      <c r="AI341" s="502"/>
      <c r="AJ341" s="668" t="str">
        <f t="shared" si="10"/>
        <v/>
      </c>
      <c r="AK341" s="644">
        <f t="shared" si="11"/>
        <v>0</v>
      </c>
    </row>
    <row r="342" spans="1:37" s="34" customFormat="1" hidden="1" x14ac:dyDescent="0.2">
      <c r="A342" s="271"/>
      <c r="B342" s="272"/>
      <c r="C342" s="500"/>
      <c r="D342" s="501"/>
      <c r="E342" s="502"/>
      <c r="F342" s="501"/>
      <c r="G342" s="502"/>
      <c r="H342" s="501"/>
      <c r="I342" s="502"/>
      <c r="J342" s="501"/>
      <c r="K342" s="502"/>
      <c r="L342" s="501"/>
      <c r="M342" s="502"/>
      <c r="N342" s="501"/>
      <c r="O342" s="502"/>
      <c r="P342" s="501"/>
      <c r="Q342" s="502"/>
      <c r="R342" s="501"/>
      <c r="S342" s="502"/>
      <c r="T342" s="501"/>
      <c r="U342" s="502"/>
      <c r="V342" s="501"/>
      <c r="W342" s="502"/>
      <c r="X342" s="501"/>
      <c r="Y342" s="502"/>
      <c r="Z342" s="501"/>
      <c r="AA342" s="502"/>
      <c r="AB342" s="501"/>
      <c r="AC342" s="502"/>
      <c r="AD342" s="501"/>
      <c r="AE342" s="502"/>
      <c r="AF342" s="501"/>
      <c r="AG342" s="502"/>
      <c r="AH342" s="501"/>
      <c r="AI342" s="502"/>
      <c r="AJ342" s="668" t="str">
        <f t="shared" si="10"/>
        <v/>
      </c>
      <c r="AK342" s="644">
        <f t="shared" si="11"/>
        <v>0</v>
      </c>
    </row>
    <row r="343" spans="1:37" s="34" customFormat="1" hidden="1" x14ac:dyDescent="0.2">
      <c r="A343" s="271"/>
      <c r="B343" s="272"/>
      <c r="C343" s="500"/>
      <c r="D343" s="501"/>
      <c r="E343" s="502"/>
      <c r="F343" s="501"/>
      <c r="G343" s="502"/>
      <c r="H343" s="501"/>
      <c r="I343" s="502"/>
      <c r="J343" s="501"/>
      <c r="K343" s="502"/>
      <c r="L343" s="501"/>
      <c r="M343" s="502"/>
      <c r="N343" s="501"/>
      <c r="O343" s="502"/>
      <c r="P343" s="501"/>
      <c r="Q343" s="502"/>
      <c r="R343" s="501"/>
      <c r="S343" s="502"/>
      <c r="T343" s="501"/>
      <c r="U343" s="502"/>
      <c r="V343" s="501"/>
      <c r="W343" s="502"/>
      <c r="X343" s="501"/>
      <c r="Y343" s="502"/>
      <c r="Z343" s="501"/>
      <c r="AA343" s="502"/>
      <c r="AB343" s="501"/>
      <c r="AC343" s="502"/>
      <c r="AD343" s="501"/>
      <c r="AE343" s="502"/>
      <c r="AF343" s="501"/>
      <c r="AG343" s="502"/>
      <c r="AH343" s="501"/>
      <c r="AI343" s="502"/>
      <c r="AJ343" s="668" t="str">
        <f t="shared" si="10"/>
        <v/>
      </c>
      <c r="AK343" s="644">
        <f t="shared" si="11"/>
        <v>0</v>
      </c>
    </row>
    <row r="344" spans="1:37" s="34" customFormat="1" hidden="1" x14ac:dyDescent="0.2">
      <c r="A344" s="271"/>
      <c r="B344" s="272"/>
      <c r="C344" s="500"/>
      <c r="D344" s="501"/>
      <c r="E344" s="502"/>
      <c r="F344" s="501"/>
      <c r="G344" s="502"/>
      <c r="H344" s="501"/>
      <c r="I344" s="502"/>
      <c r="J344" s="501"/>
      <c r="K344" s="502"/>
      <c r="L344" s="501"/>
      <c r="M344" s="502"/>
      <c r="N344" s="501"/>
      <c r="O344" s="502"/>
      <c r="P344" s="501"/>
      <c r="Q344" s="502"/>
      <c r="R344" s="501"/>
      <c r="S344" s="502"/>
      <c r="T344" s="501"/>
      <c r="U344" s="502"/>
      <c r="V344" s="501"/>
      <c r="W344" s="502"/>
      <c r="X344" s="501"/>
      <c r="Y344" s="502"/>
      <c r="Z344" s="501"/>
      <c r="AA344" s="502"/>
      <c r="AB344" s="501"/>
      <c r="AC344" s="502"/>
      <c r="AD344" s="501"/>
      <c r="AE344" s="502"/>
      <c r="AF344" s="501"/>
      <c r="AG344" s="502"/>
      <c r="AH344" s="501"/>
      <c r="AI344" s="502"/>
      <c r="AJ344" s="668" t="str">
        <f t="shared" si="10"/>
        <v/>
      </c>
      <c r="AK344" s="644">
        <f t="shared" si="11"/>
        <v>0</v>
      </c>
    </row>
    <row r="345" spans="1:37" s="34" customFormat="1" hidden="1" x14ac:dyDescent="0.2">
      <c r="A345" s="271"/>
      <c r="B345" s="272"/>
      <c r="C345" s="500"/>
      <c r="D345" s="501"/>
      <c r="E345" s="502"/>
      <c r="F345" s="501"/>
      <c r="G345" s="502"/>
      <c r="H345" s="501"/>
      <c r="I345" s="502"/>
      <c r="J345" s="501"/>
      <c r="K345" s="502"/>
      <c r="L345" s="501"/>
      <c r="M345" s="502"/>
      <c r="N345" s="501"/>
      <c r="O345" s="502"/>
      <c r="P345" s="501"/>
      <c r="Q345" s="502"/>
      <c r="R345" s="501"/>
      <c r="S345" s="502"/>
      <c r="T345" s="501"/>
      <c r="U345" s="502"/>
      <c r="V345" s="501"/>
      <c r="W345" s="502"/>
      <c r="X345" s="501"/>
      <c r="Y345" s="502"/>
      <c r="Z345" s="501"/>
      <c r="AA345" s="502"/>
      <c r="AB345" s="501"/>
      <c r="AC345" s="502"/>
      <c r="AD345" s="501"/>
      <c r="AE345" s="502"/>
      <c r="AF345" s="501"/>
      <c r="AG345" s="502"/>
      <c r="AH345" s="501"/>
      <c r="AI345" s="502"/>
      <c r="AJ345" s="668" t="str">
        <f t="shared" si="10"/>
        <v/>
      </c>
      <c r="AK345" s="644">
        <f t="shared" si="11"/>
        <v>0</v>
      </c>
    </row>
    <row r="346" spans="1:37" s="34" customFormat="1" hidden="1" x14ac:dyDescent="0.2">
      <c r="A346" s="271"/>
      <c r="B346" s="272"/>
      <c r="C346" s="500"/>
      <c r="D346" s="501"/>
      <c r="E346" s="502"/>
      <c r="F346" s="501"/>
      <c r="G346" s="502"/>
      <c r="H346" s="501"/>
      <c r="I346" s="502"/>
      <c r="J346" s="501"/>
      <c r="K346" s="502"/>
      <c r="L346" s="501"/>
      <c r="M346" s="502"/>
      <c r="N346" s="501"/>
      <c r="O346" s="502"/>
      <c r="P346" s="501"/>
      <c r="Q346" s="502"/>
      <c r="R346" s="501"/>
      <c r="S346" s="502"/>
      <c r="T346" s="501"/>
      <c r="U346" s="502"/>
      <c r="V346" s="501"/>
      <c r="W346" s="502"/>
      <c r="X346" s="501"/>
      <c r="Y346" s="502"/>
      <c r="Z346" s="501"/>
      <c r="AA346" s="502"/>
      <c r="AB346" s="501"/>
      <c r="AC346" s="502"/>
      <c r="AD346" s="501"/>
      <c r="AE346" s="502"/>
      <c r="AF346" s="501"/>
      <c r="AG346" s="502"/>
      <c r="AH346" s="501"/>
      <c r="AI346" s="502"/>
      <c r="AJ346" s="668" t="str">
        <f t="shared" si="10"/>
        <v/>
      </c>
      <c r="AK346" s="644">
        <f t="shared" si="11"/>
        <v>0</v>
      </c>
    </row>
    <row r="347" spans="1:37" s="34" customFormat="1" hidden="1" x14ac:dyDescent="0.2">
      <c r="A347" s="271"/>
      <c r="B347" s="272"/>
      <c r="C347" s="500"/>
      <c r="D347" s="501"/>
      <c r="E347" s="502"/>
      <c r="F347" s="501"/>
      <c r="G347" s="502"/>
      <c r="H347" s="501"/>
      <c r="I347" s="502"/>
      <c r="J347" s="501"/>
      <c r="K347" s="502"/>
      <c r="L347" s="501"/>
      <c r="M347" s="502"/>
      <c r="N347" s="501"/>
      <c r="O347" s="502"/>
      <c r="P347" s="501"/>
      <c r="Q347" s="502"/>
      <c r="R347" s="501"/>
      <c r="S347" s="502"/>
      <c r="T347" s="501"/>
      <c r="U347" s="502"/>
      <c r="V347" s="501"/>
      <c r="W347" s="502"/>
      <c r="X347" s="501"/>
      <c r="Y347" s="502"/>
      <c r="Z347" s="501"/>
      <c r="AA347" s="502"/>
      <c r="AB347" s="501"/>
      <c r="AC347" s="502"/>
      <c r="AD347" s="501"/>
      <c r="AE347" s="502"/>
      <c r="AF347" s="501"/>
      <c r="AG347" s="502"/>
      <c r="AH347" s="501"/>
      <c r="AI347" s="502"/>
      <c r="AJ347" s="668" t="str">
        <f t="shared" si="10"/>
        <v/>
      </c>
      <c r="AK347" s="644">
        <f t="shared" si="11"/>
        <v>0</v>
      </c>
    </row>
    <row r="348" spans="1:37" s="34" customFormat="1" hidden="1" x14ac:dyDescent="0.2">
      <c r="A348" s="271"/>
      <c r="B348" s="272"/>
      <c r="C348" s="500"/>
      <c r="D348" s="501"/>
      <c r="E348" s="502"/>
      <c r="F348" s="501"/>
      <c r="G348" s="502"/>
      <c r="H348" s="501"/>
      <c r="I348" s="502"/>
      <c r="J348" s="501"/>
      <c r="K348" s="502"/>
      <c r="L348" s="501"/>
      <c r="M348" s="502"/>
      <c r="N348" s="501"/>
      <c r="O348" s="502"/>
      <c r="P348" s="501"/>
      <c r="Q348" s="502"/>
      <c r="R348" s="501"/>
      <c r="S348" s="502"/>
      <c r="T348" s="501"/>
      <c r="U348" s="502"/>
      <c r="V348" s="501"/>
      <c r="W348" s="502"/>
      <c r="X348" s="501"/>
      <c r="Y348" s="502"/>
      <c r="Z348" s="501"/>
      <c r="AA348" s="502"/>
      <c r="AB348" s="501"/>
      <c r="AC348" s="502"/>
      <c r="AD348" s="501"/>
      <c r="AE348" s="502"/>
      <c r="AF348" s="501"/>
      <c r="AG348" s="502"/>
      <c r="AH348" s="501"/>
      <c r="AI348" s="502"/>
      <c r="AJ348" s="668" t="str">
        <f t="shared" si="10"/>
        <v/>
      </c>
      <c r="AK348" s="644">
        <f t="shared" si="11"/>
        <v>0</v>
      </c>
    </row>
    <row r="349" spans="1:37" s="34" customFormat="1" hidden="1" x14ac:dyDescent="0.2">
      <c r="A349" s="271"/>
      <c r="B349" s="272"/>
      <c r="C349" s="500"/>
      <c r="D349" s="501"/>
      <c r="E349" s="502"/>
      <c r="F349" s="501"/>
      <c r="G349" s="502"/>
      <c r="H349" s="501"/>
      <c r="I349" s="502"/>
      <c r="J349" s="501"/>
      <c r="K349" s="502"/>
      <c r="L349" s="501"/>
      <c r="M349" s="502"/>
      <c r="N349" s="501"/>
      <c r="O349" s="502"/>
      <c r="P349" s="501"/>
      <c r="Q349" s="502"/>
      <c r="R349" s="501"/>
      <c r="S349" s="502"/>
      <c r="T349" s="501"/>
      <c r="U349" s="502"/>
      <c r="V349" s="501"/>
      <c r="W349" s="502"/>
      <c r="X349" s="501"/>
      <c r="Y349" s="502"/>
      <c r="Z349" s="501"/>
      <c r="AA349" s="502"/>
      <c r="AB349" s="501"/>
      <c r="AC349" s="502"/>
      <c r="AD349" s="501"/>
      <c r="AE349" s="502"/>
      <c r="AF349" s="501"/>
      <c r="AG349" s="502"/>
      <c r="AH349" s="501"/>
      <c r="AI349" s="502"/>
      <c r="AJ349" s="668" t="str">
        <f t="shared" si="10"/>
        <v/>
      </c>
      <c r="AK349" s="644">
        <f t="shared" si="11"/>
        <v>0</v>
      </c>
    </row>
    <row r="350" spans="1:37" s="34" customFormat="1" hidden="1" x14ac:dyDescent="0.2">
      <c r="A350" s="271"/>
      <c r="B350" s="272"/>
      <c r="C350" s="500"/>
      <c r="D350" s="501"/>
      <c r="E350" s="502"/>
      <c r="F350" s="501"/>
      <c r="G350" s="502"/>
      <c r="H350" s="501"/>
      <c r="I350" s="502"/>
      <c r="J350" s="501"/>
      <c r="K350" s="502"/>
      <c r="L350" s="501"/>
      <c r="M350" s="502"/>
      <c r="N350" s="501"/>
      <c r="O350" s="502"/>
      <c r="P350" s="501"/>
      <c r="Q350" s="502"/>
      <c r="R350" s="501"/>
      <c r="S350" s="502"/>
      <c r="T350" s="501"/>
      <c r="U350" s="502"/>
      <c r="V350" s="501"/>
      <c r="W350" s="502"/>
      <c r="X350" s="501"/>
      <c r="Y350" s="502"/>
      <c r="Z350" s="501"/>
      <c r="AA350" s="502"/>
      <c r="AB350" s="501"/>
      <c r="AC350" s="502"/>
      <c r="AD350" s="501"/>
      <c r="AE350" s="502"/>
      <c r="AF350" s="501"/>
      <c r="AG350" s="502"/>
      <c r="AH350" s="501"/>
      <c r="AI350" s="502"/>
      <c r="AJ350" s="668" t="str">
        <f t="shared" si="10"/>
        <v/>
      </c>
      <c r="AK350" s="644">
        <f t="shared" si="11"/>
        <v>0</v>
      </c>
    </row>
    <row r="351" spans="1:37" s="34" customFormat="1" hidden="1" x14ac:dyDescent="0.2">
      <c r="A351" s="271"/>
      <c r="B351" s="272"/>
      <c r="C351" s="500"/>
      <c r="D351" s="501"/>
      <c r="E351" s="502"/>
      <c r="F351" s="501"/>
      <c r="G351" s="502"/>
      <c r="H351" s="501"/>
      <c r="I351" s="502"/>
      <c r="J351" s="501"/>
      <c r="K351" s="502"/>
      <c r="L351" s="501"/>
      <c r="M351" s="502"/>
      <c r="N351" s="501"/>
      <c r="O351" s="502"/>
      <c r="P351" s="501"/>
      <c r="Q351" s="502"/>
      <c r="R351" s="501"/>
      <c r="S351" s="502"/>
      <c r="T351" s="501"/>
      <c r="U351" s="502"/>
      <c r="V351" s="501"/>
      <c r="W351" s="502"/>
      <c r="X351" s="501"/>
      <c r="Y351" s="502"/>
      <c r="Z351" s="501"/>
      <c r="AA351" s="502"/>
      <c r="AB351" s="501"/>
      <c r="AC351" s="502"/>
      <c r="AD351" s="501"/>
      <c r="AE351" s="502"/>
      <c r="AF351" s="501"/>
      <c r="AG351" s="502"/>
      <c r="AH351" s="501"/>
      <c r="AI351" s="502"/>
      <c r="AJ351" s="668" t="str">
        <f t="shared" si="10"/>
        <v/>
      </c>
      <c r="AK351" s="644">
        <f t="shared" si="11"/>
        <v>0</v>
      </c>
    </row>
    <row r="352" spans="1:37" s="34" customFormat="1" hidden="1" x14ac:dyDescent="0.2">
      <c r="A352" s="271"/>
      <c r="B352" s="272"/>
      <c r="C352" s="500"/>
      <c r="D352" s="501"/>
      <c r="E352" s="502"/>
      <c r="F352" s="501"/>
      <c r="G352" s="502"/>
      <c r="H352" s="501"/>
      <c r="I352" s="502"/>
      <c r="J352" s="501"/>
      <c r="K352" s="502"/>
      <c r="L352" s="501"/>
      <c r="M352" s="502"/>
      <c r="N352" s="501"/>
      <c r="O352" s="502"/>
      <c r="P352" s="501"/>
      <c r="Q352" s="502"/>
      <c r="R352" s="501"/>
      <c r="S352" s="502"/>
      <c r="T352" s="501"/>
      <c r="U352" s="502"/>
      <c r="V352" s="501"/>
      <c r="W352" s="502"/>
      <c r="X352" s="501"/>
      <c r="Y352" s="502"/>
      <c r="Z352" s="501"/>
      <c r="AA352" s="502"/>
      <c r="AB352" s="501"/>
      <c r="AC352" s="502"/>
      <c r="AD352" s="501"/>
      <c r="AE352" s="502"/>
      <c r="AF352" s="501"/>
      <c r="AG352" s="502"/>
      <c r="AH352" s="501"/>
      <c r="AI352" s="502"/>
      <c r="AJ352" s="668" t="str">
        <f t="shared" si="10"/>
        <v/>
      </c>
      <c r="AK352" s="644">
        <f t="shared" si="11"/>
        <v>0</v>
      </c>
    </row>
    <row r="353" spans="1:37" s="34" customFormat="1" hidden="1" x14ac:dyDescent="0.2">
      <c r="A353" s="271"/>
      <c r="B353" s="272"/>
      <c r="C353" s="500"/>
      <c r="D353" s="501"/>
      <c r="E353" s="502"/>
      <c r="F353" s="501"/>
      <c r="G353" s="502"/>
      <c r="H353" s="501"/>
      <c r="I353" s="502"/>
      <c r="J353" s="501"/>
      <c r="K353" s="502"/>
      <c r="L353" s="501"/>
      <c r="M353" s="502"/>
      <c r="N353" s="501"/>
      <c r="O353" s="502"/>
      <c r="P353" s="501"/>
      <c r="Q353" s="502"/>
      <c r="R353" s="501"/>
      <c r="S353" s="502"/>
      <c r="T353" s="501"/>
      <c r="U353" s="502"/>
      <c r="V353" s="501"/>
      <c r="W353" s="502"/>
      <c r="X353" s="501"/>
      <c r="Y353" s="502"/>
      <c r="Z353" s="501"/>
      <c r="AA353" s="502"/>
      <c r="AB353" s="501"/>
      <c r="AC353" s="502"/>
      <c r="AD353" s="501"/>
      <c r="AE353" s="502"/>
      <c r="AF353" s="501"/>
      <c r="AG353" s="502"/>
      <c r="AH353" s="501"/>
      <c r="AI353" s="502"/>
      <c r="AJ353" s="668" t="str">
        <f t="shared" si="10"/>
        <v/>
      </c>
      <c r="AK353" s="644">
        <f t="shared" si="11"/>
        <v>0</v>
      </c>
    </row>
    <row r="354" spans="1:37" s="34" customFormat="1" hidden="1" x14ac:dyDescent="0.2">
      <c r="A354" s="271"/>
      <c r="B354" s="272"/>
      <c r="C354" s="500"/>
      <c r="D354" s="501"/>
      <c r="E354" s="502"/>
      <c r="F354" s="501"/>
      <c r="G354" s="502"/>
      <c r="H354" s="501"/>
      <c r="I354" s="502"/>
      <c r="J354" s="501"/>
      <c r="K354" s="502"/>
      <c r="L354" s="501"/>
      <c r="M354" s="502"/>
      <c r="N354" s="501"/>
      <c r="O354" s="502"/>
      <c r="P354" s="501"/>
      <c r="Q354" s="502"/>
      <c r="R354" s="501"/>
      <c r="S354" s="502"/>
      <c r="T354" s="501"/>
      <c r="U354" s="502"/>
      <c r="V354" s="501"/>
      <c r="W354" s="502"/>
      <c r="X354" s="501"/>
      <c r="Y354" s="502"/>
      <c r="Z354" s="501"/>
      <c r="AA354" s="502"/>
      <c r="AB354" s="501"/>
      <c r="AC354" s="502"/>
      <c r="AD354" s="501"/>
      <c r="AE354" s="502"/>
      <c r="AF354" s="501"/>
      <c r="AG354" s="502"/>
      <c r="AH354" s="501"/>
      <c r="AI354" s="502"/>
      <c r="AJ354" s="668" t="str">
        <f t="shared" si="10"/>
        <v/>
      </c>
      <c r="AK354" s="644">
        <f t="shared" si="11"/>
        <v>0</v>
      </c>
    </row>
    <row r="355" spans="1:37" s="34" customFormat="1" hidden="1" x14ac:dyDescent="0.2">
      <c r="A355" s="271"/>
      <c r="B355" s="272"/>
      <c r="C355" s="500"/>
      <c r="D355" s="501"/>
      <c r="E355" s="502"/>
      <c r="F355" s="501"/>
      <c r="G355" s="502"/>
      <c r="H355" s="501"/>
      <c r="I355" s="502"/>
      <c r="J355" s="501"/>
      <c r="K355" s="502"/>
      <c r="L355" s="501"/>
      <c r="M355" s="502"/>
      <c r="N355" s="501"/>
      <c r="O355" s="502"/>
      <c r="P355" s="501"/>
      <c r="Q355" s="502"/>
      <c r="R355" s="501"/>
      <c r="S355" s="502"/>
      <c r="T355" s="501"/>
      <c r="U355" s="502"/>
      <c r="V355" s="501"/>
      <c r="W355" s="502"/>
      <c r="X355" s="501"/>
      <c r="Y355" s="502"/>
      <c r="Z355" s="501"/>
      <c r="AA355" s="502"/>
      <c r="AB355" s="501"/>
      <c r="AC355" s="502"/>
      <c r="AD355" s="501"/>
      <c r="AE355" s="502"/>
      <c r="AF355" s="501"/>
      <c r="AG355" s="502"/>
      <c r="AH355" s="501"/>
      <c r="AI355" s="502"/>
      <c r="AJ355" s="668" t="str">
        <f t="shared" si="10"/>
        <v/>
      </c>
      <c r="AK355" s="644">
        <f t="shared" si="11"/>
        <v>0</v>
      </c>
    </row>
    <row r="356" spans="1:37" s="34" customFormat="1" hidden="1" x14ac:dyDescent="0.2">
      <c r="A356" s="271"/>
      <c r="B356" s="272"/>
      <c r="C356" s="500"/>
      <c r="D356" s="501"/>
      <c r="E356" s="502"/>
      <c r="F356" s="501"/>
      <c r="G356" s="502"/>
      <c r="H356" s="501"/>
      <c r="I356" s="502"/>
      <c r="J356" s="501"/>
      <c r="K356" s="502"/>
      <c r="L356" s="501"/>
      <c r="M356" s="502"/>
      <c r="N356" s="501"/>
      <c r="O356" s="502"/>
      <c r="P356" s="501"/>
      <c r="Q356" s="502"/>
      <c r="R356" s="501"/>
      <c r="S356" s="502"/>
      <c r="T356" s="501"/>
      <c r="U356" s="502"/>
      <c r="V356" s="501"/>
      <c r="W356" s="502"/>
      <c r="X356" s="501"/>
      <c r="Y356" s="502"/>
      <c r="Z356" s="501"/>
      <c r="AA356" s="502"/>
      <c r="AB356" s="501"/>
      <c r="AC356" s="502"/>
      <c r="AD356" s="501"/>
      <c r="AE356" s="502"/>
      <c r="AF356" s="501"/>
      <c r="AG356" s="502"/>
      <c r="AH356" s="501"/>
      <c r="AI356" s="502"/>
      <c r="AJ356" s="668" t="str">
        <f t="shared" si="10"/>
        <v/>
      </c>
      <c r="AK356" s="644">
        <f t="shared" si="11"/>
        <v>0</v>
      </c>
    </row>
    <row r="357" spans="1:37" s="34" customFormat="1" hidden="1" x14ac:dyDescent="0.2">
      <c r="A357" s="271"/>
      <c r="B357" s="272"/>
      <c r="C357" s="500"/>
      <c r="D357" s="501"/>
      <c r="E357" s="502"/>
      <c r="F357" s="501"/>
      <c r="G357" s="502"/>
      <c r="H357" s="501"/>
      <c r="I357" s="502"/>
      <c r="J357" s="501"/>
      <c r="K357" s="502"/>
      <c r="L357" s="501"/>
      <c r="M357" s="502"/>
      <c r="N357" s="501"/>
      <c r="O357" s="502"/>
      <c r="P357" s="501"/>
      <c r="Q357" s="502"/>
      <c r="R357" s="501"/>
      <c r="S357" s="502"/>
      <c r="T357" s="501"/>
      <c r="U357" s="502"/>
      <c r="V357" s="501"/>
      <c r="W357" s="502"/>
      <c r="X357" s="501"/>
      <c r="Y357" s="502"/>
      <c r="Z357" s="501"/>
      <c r="AA357" s="502"/>
      <c r="AB357" s="501"/>
      <c r="AC357" s="502"/>
      <c r="AD357" s="501"/>
      <c r="AE357" s="502"/>
      <c r="AF357" s="501"/>
      <c r="AG357" s="502"/>
      <c r="AH357" s="501"/>
      <c r="AI357" s="502"/>
      <c r="AJ357" s="668" t="str">
        <f t="shared" si="10"/>
        <v/>
      </c>
      <c r="AK357" s="644">
        <f t="shared" si="11"/>
        <v>0</v>
      </c>
    </row>
    <row r="358" spans="1:37" s="34" customFormat="1" hidden="1" x14ac:dyDescent="0.2">
      <c r="A358" s="271"/>
      <c r="B358" s="272"/>
      <c r="C358" s="500"/>
      <c r="D358" s="501"/>
      <c r="E358" s="502"/>
      <c r="F358" s="501"/>
      <c r="G358" s="502"/>
      <c r="H358" s="501"/>
      <c r="I358" s="502"/>
      <c r="J358" s="501"/>
      <c r="K358" s="502"/>
      <c r="L358" s="501"/>
      <c r="M358" s="502"/>
      <c r="N358" s="501"/>
      <c r="O358" s="502"/>
      <c r="P358" s="501"/>
      <c r="Q358" s="502"/>
      <c r="R358" s="501"/>
      <c r="S358" s="502"/>
      <c r="T358" s="501"/>
      <c r="U358" s="502"/>
      <c r="V358" s="501"/>
      <c r="W358" s="502"/>
      <c r="X358" s="501"/>
      <c r="Y358" s="502"/>
      <c r="Z358" s="501"/>
      <c r="AA358" s="502"/>
      <c r="AB358" s="501"/>
      <c r="AC358" s="502"/>
      <c r="AD358" s="501"/>
      <c r="AE358" s="502"/>
      <c r="AF358" s="501"/>
      <c r="AG358" s="502"/>
      <c r="AH358" s="501"/>
      <c r="AI358" s="502"/>
      <c r="AJ358" s="668" t="str">
        <f t="shared" si="10"/>
        <v/>
      </c>
      <c r="AK358" s="644">
        <f t="shared" si="11"/>
        <v>0</v>
      </c>
    </row>
    <row r="359" spans="1:37" s="34" customFormat="1" hidden="1" x14ac:dyDescent="0.2">
      <c r="A359" s="271"/>
      <c r="B359" s="272"/>
      <c r="C359" s="500"/>
      <c r="D359" s="501"/>
      <c r="E359" s="502"/>
      <c r="F359" s="501"/>
      <c r="G359" s="502"/>
      <c r="H359" s="501"/>
      <c r="I359" s="502"/>
      <c r="J359" s="501"/>
      <c r="K359" s="502"/>
      <c r="L359" s="501"/>
      <c r="M359" s="502"/>
      <c r="N359" s="501"/>
      <c r="O359" s="502"/>
      <c r="P359" s="501"/>
      <c r="Q359" s="502"/>
      <c r="R359" s="501"/>
      <c r="S359" s="502"/>
      <c r="T359" s="501"/>
      <c r="U359" s="502"/>
      <c r="V359" s="501"/>
      <c r="W359" s="502"/>
      <c r="X359" s="501"/>
      <c r="Y359" s="502"/>
      <c r="Z359" s="501"/>
      <c r="AA359" s="502"/>
      <c r="AB359" s="501"/>
      <c r="AC359" s="502"/>
      <c r="AD359" s="501"/>
      <c r="AE359" s="502"/>
      <c r="AF359" s="501"/>
      <c r="AG359" s="502"/>
      <c r="AH359" s="501"/>
      <c r="AI359" s="502"/>
      <c r="AJ359" s="668" t="str">
        <f t="shared" si="10"/>
        <v/>
      </c>
      <c r="AK359" s="644">
        <f t="shared" si="11"/>
        <v>0</v>
      </c>
    </row>
    <row r="360" spans="1:37" s="34" customFormat="1" hidden="1" x14ac:dyDescent="0.2">
      <c r="A360" s="271"/>
      <c r="B360" s="272"/>
      <c r="C360" s="500"/>
      <c r="D360" s="501"/>
      <c r="E360" s="502"/>
      <c r="F360" s="501"/>
      <c r="G360" s="502"/>
      <c r="H360" s="501"/>
      <c r="I360" s="502"/>
      <c r="J360" s="501"/>
      <c r="K360" s="502"/>
      <c r="L360" s="501"/>
      <c r="M360" s="502"/>
      <c r="N360" s="501"/>
      <c r="O360" s="502"/>
      <c r="P360" s="501"/>
      <c r="Q360" s="502"/>
      <c r="R360" s="501"/>
      <c r="S360" s="502"/>
      <c r="T360" s="501"/>
      <c r="U360" s="502"/>
      <c r="V360" s="501"/>
      <c r="W360" s="502"/>
      <c r="X360" s="501"/>
      <c r="Y360" s="502"/>
      <c r="Z360" s="501"/>
      <c r="AA360" s="502"/>
      <c r="AB360" s="501"/>
      <c r="AC360" s="502"/>
      <c r="AD360" s="501"/>
      <c r="AE360" s="502"/>
      <c r="AF360" s="501"/>
      <c r="AG360" s="502"/>
      <c r="AH360" s="501"/>
      <c r="AI360" s="502"/>
      <c r="AJ360" s="668" t="str">
        <f t="shared" si="10"/>
        <v/>
      </c>
      <c r="AK360" s="644">
        <f t="shared" si="11"/>
        <v>0</v>
      </c>
    </row>
    <row r="361" spans="1:37" s="34" customFormat="1" hidden="1" x14ac:dyDescent="0.2">
      <c r="A361" s="271"/>
      <c r="B361" s="272"/>
      <c r="C361" s="500"/>
      <c r="D361" s="501"/>
      <c r="E361" s="502"/>
      <c r="F361" s="501"/>
      <c r="G361" s="502"/>
      <c r="H361" s="501"/>
      <c r="I361" s="502"/>
      <c r="J361" s="501"/>
      <c r="K361" s="502"/>
      <c r="L361" s="501"/>
      <c r="M361" s="502"/>
      <c r="N361" s="501"/>
      <c r="O361" s="502"/>
      <c r="P361" s="501"/>
      <c r="Q361" s="502"/>
      <c r="R361" s="501"/>
      <c r="S361" s="502"/>
      <c r="T361" s="501"/>
      <c r="U361" s="502"/>
      <c r="V361" s="501"/>
      <c r="W361" s="502"/>
      <c r="X361" s="501"/>
      <c r="Y361" s="502"/>
      <c r="Z361" s="501"/>
      <c r="AA361" s="502"/>
      <c r="AB361" s="501"/>
      <c r="AC361" s="502"/>
      <c r="AD361" s="501"/>
      <c r="AE361" s="502"/>
      <c r="AF361" s="501"/>
      <c r="AG361" s="502"/>
      <c r="AH361" s="501"/>
      <c r="AI361" s="502"/>
      <c r="AJ361" s="668" t="str">
        <f t="shared" si="10"/>
        <v/>
      </c>
      <c r="AK361" s="644">
        <f t="shared" si="11"/>
        <v>0</v>
      </c>
    </row>
    <row r="362" spans="1:37" s="34" customFormat="1" hidden="1" x14ac:dyDescent="0.2">
      <c r="A362" s="271"/>
      <c r="B362" s="272"/>
      <c r="C362" s="500"/>
      <c r="D362" s="501"/>
      <c r="E362" s="502"/>
      <c r="F362" s="501"/>
      <c r="G362" s="502"/>
      <c r="H362" s="501"/>
      <c r="I362" s="502"/>
      <c r="J362" s="501"/>
      <c r="K362" s="502"/>
      <c r="L362" s="501"/>
      <c r="M362" s="502"/>
      <c r="N362" s="501"/>
      <c r="O362" s="502"/>
      <c r="P362" s="501"/>
      <c r="Q362" s="502"/>
      <c r="R362" s="501"/>
      <c r="S362" s="502"/>
      <c r="T362" s="501"/>
      <c r="U362" s="502"/>
      <c r="V362" s="501"/>
      <c r="W362" s="502"/>
      <c r="X362" s="501"/>
      <c r="Y362" s="502"/>
      <c r="Z362" s="501"/>
      <c r="AA362" s="502"/>
      <c r="AB362" s="501"/>
      <c r="AC362" s="502"/>
      <c r="AD362" s="501"/>
      <c r="AE362" s="502"/>
      <c r="AF362" s="501"/>
      <c r="AG362" s="502"/>
      <c r="AH362" s="501"/>
      <c r="AI362" s="502"/>
      <c r="AJ362" s="668" t="str">
        <f t="shared" si="10"/>
        <v/>
      </c>
      <c r="AK362" s="644">
        <f t="shared" si="11"/>
        <v>0</v>
      </c>
    </row>
    <row r="363" spans="1:37" s="34" customFormat="1" hidden="1" x14ac:dyDescent="0.2">
      <c r="A363" s="271"/>
      <c r="B363" s="272"/>
      <c r="C363" s="500"/>
      <c r="D363" s="501"/>
      <c r="E363" s="502"/>
      <c r="F363" s="501"/>
      <c r="G363" s="502"/>
      <c r="H363" s="501"/>
      <c r="I363" s="502"/>
      <c r="J363" s="501"/>
      <c r="K363" s="502"/>
      <c r="L363" s="501"/>
      <c r="M363" s="502"/>
      <c r="N363" s="501"/>
      <c r="O363" s="502"/>
      <c r="P363" s="501"/>
      <c r="Q363" s="502"/>
      <c r="R363" s="501"/>
      <c r="S363" s="502"/>
      <c r="T363" s="501"/>
      <c r="U363" s="502"/>
      <c r="V363" s="501"/>
      <c r="W363" s="502"/>
      <c r="X363" s="501"/>
      <c r="Y363" s="502"/>
      <c r="Z363" s="501"/>
      <c r="AA363" s="502"/>
      <c r="AB363" s="501"/>
      <c r="AC363" s="502"/>
      <c r="AD363" s="501"/>
      <c r="AE363" s="502"/>
      <c r="AF363" s="501"/>
      <c r="AG363" s="502"/>
      <c r="AH363" s="501"/>
      <c r="AI363" s="502"/>
      <c r="AJ363" s="668" t="str">
        <f t="shared" si="10"/>
        <v/>
      </c>
      <c r="AK363" s="644">
        <f t="shared" si="11"/>
        <v>0</v>
      </c>
    </row>
    <row r="364" spans="1:37" s="34" customFormat="1" hidden="1" x14ac:dyDescent="0.2">
      <c r="A364" s="271"/>
      <c r="B364" s="272"/>
      <c r="C364" s="500"/>
      <c r="D364" s="501"/>
      <c r="E364" s="502"/>
      <c r="F364" s="501"/>
      <c r="G364" s="502"/>
      <c r="H364" s="501"/>
      <c r="I364" s="502"/>
      <c r="J364" s="501"/>
      <c r="K364" s="502"/>
      <c r="L364" s="501"/>
      <c r="M364" s="502"/>
      <c r="N364" s="501"/>
      <c r="O364" s="502"/>
      <c r="P364" s="501"/>
      <c r="Q364" s="502"/>
      <c r="R364" s="501"/>
      <c r="S364" s="502"/>
      <c r="T364" s="501"/>
      <c r="U364" s="502"/>
      <c r="V364" s="501"/>
      <c r="W364" s="502"/>
      <c r="X364" s="501"/>
      <c r="Y364" s="502"/>
      <c r="Z364" s="501"/>
      <c r="AA364" s="502"/>
      <c r="AB364" s="501"/>
      <c r="AC364" s="502"/>
      <c r="AD364" s="501"/>
      <c r="AE364" s="502"/>
      <c r="AF364" s="501"/>
      <c r="AG364" s="502"/>
      <c r="AH364" s="501"/>
      <c r="AI364" s="502"/>
      <c r="AJ364" s="668" t="str">
        <f t="shared" si="10"/>
        <v/>
      </c>
      <c r="AK364" s="644">
        <f t="shared" si="11"/>
        <v>0</v>
      </c>
    </row>
    <row r="365" spans="1:37" s="34" customFormat="1" hidden="1" x14ac:dyDescent="0.2">
      <c r="A365" s="271"/>
      <c r="B365" s="272"/>
      <c r="C365" s="500"/>
      <c r="D365" s="501"/>
      <c r="E365" s="502"/>
      <c r="F365" s="501"/>
      <c r="G365" s="502"/>
      <c r="H365" s="501"/>
      <c r="I365" s="502"/>
      <c r="J365" s="501"/>
      <c r="K365" s="502"/>
      <c r="L365" s="501"/>
      <c r="M365" s="502"/>
      <c r="N365" s="501"/>
      <c r="O365" s="502"/>
      <c r="P365" s="501"/>
      <c r="Q365" s="502"/>
      <c r="R365" s="501"/>
      <c r="S365" s="502"/>
      <c r="T365" s="501"/>
      <c r="U365" s="502"/>
      <c r="V365" s="501"/>
      <c r="W365" s="502"/>
      <c r="X365" s="501"/>
      <c r="Y365" s="502"/>
      <c r="Z365" s="501"/>
      <c r="AA365" s="502"/>
      <c r="AB365" s="501"/>
      <c r="AC365" s="502"/>
      <c r="AD365" s="501"/>
      <c r="AE365" s="502"/>
      <c r="AF365" s="501"/>
      <c r="AG365" s="502"/>
      <c r="AH365" s="501"/>
      <c r="AI365" s="502"/>
      <c r="AJ365" s="668" t="str">
        <f t="shared" si="10"/>
        <v/>
      </c>
      <c r="AK365" s="644">
        <f t="shared" si="11"/>
        <v>0</v>
      </c>
    </row>
    <row r="366" spans="1:37" s="34" customFormat="1" hidden="1" x14ac:dyDescent="0.2">
      <c r="A366" s="271"/>
      <c r="B366" s="272"/>
      <c r="C366" s="500"/>
      <c r="D366" s="501"/>
      <c r="E366" s="502"/>
      <c r="F366" s="501"/>
      <c r="G366" s="502"/>
      <c r="H366" s="501"/>
      <c r="I366" s="502"/>
      <c r="J366" s="501"/>
      <c r="K366" s="502"/>
      <c r="L366" s="501"/>
      <c r="M366" s="502"/>
      <c r="N366" s="501"/>
      <c r="O366" s="502"/>
      <c r="P366" s="501"/>
      <c r="Q366" s="502"/>
      <c r="R366" s="501"/>
      <c r="S366" s="502"/>
      <c r="T366" s="501"/>
      <c r="U366" s="502"/>
      <c r="V366" s="501"/>
      <c r="W366" s="502"/>
      <c r="X366" s="501"/>
      <c r="Y366" s="502"/>
      <c r="Z366" s="501"/>
      <c r="AA366" s="502"/>
      <c r="AB366" s="501"/>
      <c r="AC366" s="502"/>
      <c r="AD366" s="501"/>
      <c r="AE366" s="502"/>
      <c r="AF366" s="501"/>
      <c r="AG366" s="502"/>
      <c r="AH366" s="501"/>
      <c r="AI366" s="502"/>
      <c r="AJ366" s="668" t="str">
        <f t="shared" si="10"/>
        <v/>
      </c>
      <c r="AK366" s="644">
        <f t="shared" si="11"/>
        <v>0</v>
      </c>
    </row>
    <row r="367" spans="1:37" s="34" customFormat="1" hidden="1" x14ac:dyDescent="0.2">
      <c r="A367" s="271"/>
      <c r="B367" s="272"/>
      <c r="C367" s="500"/>
      <c r="D367" s="501"/>
      <c r="E367" s="502"/>
      <c r="F367" s="501"/>
      <c r="G367" s="502"/>
      <c r="H367" s="501"/>
      <c r="I367" s="502"/>
      <c r="J367" s="501"/>
      <c r="K367" s="502"/>
      <c r="L367" s="501"/>
      <c r="M367" s="502"/>
      <c r="N367" s="501"/>
      <c r="O367" s="502"/>
      <c r="P367" s="501"/>
      <c r="Q367" s="502"/>
      <c r="R367" s="501"/>
      <c r="S367" s="502"/>
      <c r="T367" s="501"/>
      <c r="U367" s="502"/>
      <c r="V367" s="501"/>
      <c r="W367" s="502"/>
      <c r="X367" s="501"/>
      <c r="Y367" s="502"/>
      <c r="Z367" s="501"/>
      <c r="AA367" s="502"/>
      <c r="AB367" s="501"/>
      <c r="AC367" s="502"/>
      <c r="AD367" s="501"/>
      <c r="AE367" s="502"/>
      <c r="AF367" s="501"/>
      <c r="AG367" s="502"/>
      <c r="AH367" s="501"/>
      <c r="AI367" s="502"/>
      <c r="AJ367" s="668" t="str">
        <f t="shared" si="10"/>
        <v/>
      </c>
      <c r="AK367" s="644">
        <f t="shared" si="11"/>
        <v>0</v>
      </c>
    </row>
    <row r="368" spans="1:37" s="34" customFormat="1" hidden="1" x14ac:dyDescent="0.2">
      <c r="A368" s="271"/>
      <c r="B368" s="272"/>
      <c r="C368" s="500"/>
      <c r="D368" s="501"/>
      <c r="E368" s="502"/>
      <c r="F368" s="501"/>
      <c r="G368" s="502"/>
      <c r="H368" s="501"/>
      <c r="I368" s="502"/>
      <c r="J368" s="501"/>
      <c r="K368" s="502"/>
      <c r="L368" s="501"/>
      <c r="M368" s="502"/>
      <c r="N368" s="501"/>
      <c r="O368" s="502"/>
      <c r="P368" s="501"/>
      <c r="Q368" s="502"/>
      <c r="R368" s="501"/>
      <c r="S368" s="502"/>
      <c r="T368" s="501"/>
      <c r="U368" s="502"/>
      <c r="V368" s="501"/>
      <c r="W368" s="502"/>
      <c r="X368" s="501"/>
      <c r="Y368" s="502"/>
      <c r="Z368" s="501"/>
      <c r="AA368" s="502"/>
      <c r="AB368" s="501"/>
      <c r="AC368" s="502"/>
      <c r="AD368" s="501"/>
      <c r="AE368" s="502"/>
      <c r="AF368" s="501"/>
      <c r="AG368" s="502"/>
      <c r="AH368" s="501"/>
      <c r="AI368" s="502"/>
      <c r="AJ368" s="668" t="str">
        <f t="shared" si="10"/>
        <v/>
      </c>
      <c r="AK368" s="644">
        <f t="shared" si="11"/>
        <v>0</v>
      </c>
    </row>
    <row r="369" spans="1:37" s="34" customFormat="1" hidden="1" x14ac:dyDescent="0.2">
      <c r="A369" s="271"/>
      <c r="B369" s="272"/>
      <c r="C369" s="500"/>
      <c r="D369" s="501"/>
      <c r="E369" s="502"/>
      <c r="F369" s="501"/>
      <c r="G369" s="502"/>
      <c r="H369" s="501"/>
      <c r="I369" s="502"/>
      <c r="J369" s="501"/>
      <c r="K369" s="502"/>
      <c r="L369" s="501"/>
      <c r="M369" s="502"/>
      <c r="N369" s="501"/>
      <c r="O369" s="502"/>
      <c r="P369" s="501"/>
      <c r="Q369" s="502"/>
      <c r="R369" s="501"/>
      <c r="S369" s="502"/>
      <c r="T369" s="501"/>
      <c r="U369" s="502"/>
      <c r="V369" s="501"/>
      <c r="W369" s="502"/>
      <c r="X369" s="501"/>
      <c r="Y369" s="502"/>
      <c r="Z369" s="501"/>
      <c r="AA369" s="502"/>
      <c r="AB369" s="501"/>
      <c r="AC369" s="502"/>
      <c r="AD369" s="501"/>
      <c r="AE369" s="502"/>
      <c r="AF369" s="501"/>
      <c r="AG369" s="502"/>
      <c r="AH369" s="501"/>
      <c r="AI369" s="502"/>
      <c r="AJ369" s="668" t="str">
        <f t="shared" si="10"/>
        <v/>
      </c>
      <c r="AK369" s="644">
        <f t="shared" si="11"/>
        <v>0</v>
      </c>
    </row>
    <row r="370" spans="1:37" s="34" customFormat="1" hidden="1" x14ac:dyDescent="0.2">
      <c r="A370" s="271"/>
      <c r="B370" s="272"/>
      <c r="C370" s="500"/>
      <c r="D370" s="501"/>
      <c r="E370" s="502"/>
      <c r="F370" s="501"/>
      <c r="G370" s="502"/>
      <c r="H370" s="501"/>
      <c r="I370" s="502"/>
      <c r="J370" s="501"/>
      <c r="K370" s="502"/>
      <c r="L370" s="501"/>
      <c r="M370" s="502"/>
      <c r="N370" s="501"/>
      <c r="O370" s="502"/>
      <c r="P370" s="501"/>
      <c r="Q370" s="502"/>
      <c r="R370" s="501"/>
      <c r="S370" s="502"/>
      <c r="T370" s="501"/>
      <c r="U370" s="502"/>
      <c r="V370" s="501"/>
      <c r="W370" s="502"/>
      <c r="X370" s="501"/>
      <c r="Y370" s="502"/>
      <c r="Z370" s="501"/>
      <c r="AA370" s="502"/>
      <c r="AB370" s="501"/>
      <c r="AC370" s="502"/>
      <c r="AD370" s="501"/>
      <c r="AE370" s="502"/>
      <c r="AF370" s="501"/>
      <c r="AG370" s="502"/>
      <c r="AH370" s="501"/>
      <c r="AI370" s="502"/>
      <c r="AJ370" s="668" t="str">
        <f t="shared" si="10"/>
        <v/>
      </c>
      <c r="AK370" s="644">
        <f t="shared" si="11"/>
        <v>0</v>
      </c>
    </row>
    <row r="371" spans="1:37" s="34" customFormat="1" hidden="1" x14ac:dyDescent="0.2">
      <c r="A371" s="271"/>
      <c r="B371" s="272"/>
      <c r="C371" s="500"/>
      <c r="D371" s="501"/>
      <c r="E371" s="502"/>
      <c r="F371" s="501"/>
      <c r="G371" s="502"/>
      <c r="H371" s="501"/>
      <c r="I371" s="502"/>
      <c r="J371" s="501"/>
      <c r="K371" s="502"/>
      <c r="L371" s="501"/>
      <c r="M371" s="502"/>
      <c r="N371" s="501"/>
      <c r="O371" s="502"/>
      <c r="P371" s="501"/>
      <c r="Q371" s="502"/>
      <c r="R371" s="501"/>
      <c r="S371" s="502"/>
      <c r="T371" s="501"/>
      <c r="U371" s="502"/>
      <c r="V371" s="501"/>
      <c r="W371" s="502"/>
      <c r="X371" s="501"/>
      <c r="Y371" s="502"/>
      <c r="Z371" s="501"/>
      <c r="AA371" s="502"/>
      <c r="AB371" s="501"/>
      <c r="AC371" s="502"/>
      <c r="AD371" s="501"/>
      <c r="AE371" s="502"/>
      <c r="AF371" s="501"/>
      <c r="AG371" s="502"/>
      <c r="AH371" s="501"/>
      <c r="AI371" s="502"/>
      <c r="AJ371" s="668" t="str">
        <f t="shared" si="10"/>
        <v/>
      </c>
      <c r="AK371" s="644">
        <f t="shared" si="11"/>
        <v>0</v>
      </c>
    </row>
    <row r="372" spans="1:37" s="34" customFormat="1" hidden="1" x14ac:dyDescent="0.2">
      <c r="A372" s="271"/>
      <c r="B372" s="272"/>
      <c r="C372" s="500"/>
      <c r="D372" s="501"/>
      <c r="E372" s="502"/>
      <c r="F372" s="501"/>
      <c r="G372" s="502"/>
      <c r="H372" s="501"/>
      <c r="I372" s="502"/>
      <c r="J372" s="501"/>
      <c r="K372" s="502"/>
      <c r="L372" s="501"/>
      <c r="M372" s="502"/>
      <c r="N372" s="501"/>
      <c r="O372" s="502"/>
      <c r="P372" s="501"/>
      <c r="Q372" s="502"/>
      <c r="R372" s="501"/>
      <c r="S372" s="502"/>
      <c r="T372" s="501"/>
      <c r="U372" s="502"/>
      <c r="V372" s="501"/>
      <c r="W372" s="502"/>
      <c r="X372" s="501"/>
      <c r="Y372" s="502"/>
      <c r="Z372" s="501"/>
      <c r="AA372" s="502"/>
      <c r="AB372" s="501"/>
      <c r="AC372" s="502"/>
      <c r="AD372" s="501"/>
      <c r="AE372" s="502"/>
      <c r="AF372" s="501"/>
      <c r="AG372" s="502"/>
      <c r="AH372" s="501"/>
      <c r="AI372" s="502"/>
      <c r="AJ372" s="668" t="str">
        <f t="shared" si="10"/>
        <v/>
      </c>
      <c r="AK372" s="644">
        <f t="shared" si="11"/>
        <v>0</v>
      </c>
    </row>
    <row r="373" spans="1:37" s="34" customFormat="1" hidden="1" x14ac:dyDescent="0.2">
      <c r="A373" s="271"/>
      <c r="B373" s="272"/>
      <c r="C373" s="500"/>
      <c r="D373" s="501"/>
      <c r="E373" s="502"/>
      <c r="F373" s="501"/>
      <c r="G373" s="502"/>
      <c r="H373" s="501"/>
      <c r="I373" s="502"/>
      <c r="J373" s="501"/>
      <c r="K373" s="502"/>
      <c r="L373" s="501"/>
      <c r="M373" s="502"/>
      <c r="N373" s="501"/>
      <c r="O373" s="502"/>
      <c r="P373" s="501"/>
      <c r="Q373" s="502"/>
      <c r="R373" s="501"/>
      <c r="S373" s="502"/>
      <c r="T373" s="501"/>
      <c r="U373" s="502"/>
      <c r="V373" s="501"/>
      <c r="W373" s="502"/>
      <c r="X373" s="501"/>
      <c r="Y373" s="502"/>
      <c r="Z373" s="501"/>
      <c r="AA373" s="502"/>
      <c r="AB373" s="501"/>
      <c r="AC373" s="502"/>
      <c r="AD373" s="501"/>
      <c r="AE373" s="502"/>
      <c r="AF373" s="501"/>
      <c r="AG373" s="502"/>
      <c r="AH373" s="501"/>
      <c r="AI373" s="502"/>
      <c r="AJ373" s="668" t="str">
        <f t="shared" si="10"/>
        <v/>
      </c>
      <c r="AK373" s="644">
        <f t="shared" si="11"/>
        <v>0</v>
      </c>
    </row>
    <row r="374" spans="1:37" s="34" customFormat="1" hidden="1" x14ac:dyDescent="0.2">
      <c r="A374" s="271"/>
      <c r="B374" s="272"/>
      <c r="C374" s="500"/>
      <c r="D374" s="501"/>
      <c r="E374" s="502"/>
      <c r="F374" s="501"/>
      <c r="G374" s="502"/>
      <c r="H374" s="501"/>
      <c r="I374" s="502"/>
      <c r="J374" s="501"/>
      <c r="K374" s="502"/>
      <c r="L374" s="501"/>
      <c r="M374" s="502"/>
      <c r="N374" s="501"/>
      <c r="O374" s="502"/>
      <c r="P374" s="501"/>
      <c r="Q374" s="502"/>
      <c r="R374" s="501"/>
      <c r="S374" s="502"/>
      <c r="T374" s="501"/>
      <c r="U374" s="502"/>
      <c r="V374" s="501"/>
      <c r="W374" s="502"/>
      <c r="X374" s="501"/>
      <c r="Y374" s="502"/>
      <c r="Z374" s="501"/>
      <c r="AA374" s="502"/>
      <c r="AB374" s="501"/>
      <c r="AC374" s="502"/>
      <c r="AD374" s="501"/>
      <c r="AE374" s="502"/>
      <c r="AF374" s="501"/>
      <c r="AG374" s="502"/>
      <c r="AH374" s="501"/>
      <c r="AI374" s="502"/>
      <c r="AJ374" s="668" t="str">
        <f t="shared" si="10"/>
        <v/>
      </c>
      <c r="AK374" s="644">
        <f t="shared" si="11"/>
        <v>0</v>
      </c>
    </row>
    <row r="375" spans="1:37" s="34" customFormat="1" hidden="1" x14ac:dyDescent="0.2">
      <c r="A375" s="271"/>
      <c r="B375" s="272"/>
      <c r="C375" s="500"/>
      <c r="D375" s="501"/>
      <c r="E375" s="502"/>
      <c r="F375" s="501"/>
      <c r="G375" s="502"/>
      <c r="H375" s="501"/>
      <c r="I375" s="502"/>
      <c r="J375" s="501"/>
      <c r="K375" s="502"/>
      <c r="L375" s="501"/>
      <c r="M375" s="502"/>
      <c r="N375" s="501"/>
      <c r="O375" s="502"/>
      <c r="P375" s="501"/>
      <c r="Q375" s="502"/>
      <c r="R375" s="501"/>
      <c r="S375" s="502"/>
      <c r="T375" s="501"/>
      <c r="U375" s="502"/>
      <c r="V375" s="501"/>
      <c r="W375" s="502"/>
      <c r="X375" s="501"/>
      <c r="Y375" s="502"/>
      <c r="Z375" s="501"/>
      <c r="AA375" s="502"/>
      <c r="AB375" s="501"/>
      <c r="AC375" s="502"/>
      <c r="AD375" s="501"/>
      <c r="AE375" s="502"/>
      <c r="AF375" s="501"/>
      <c r="AG375" s="502"/>
      <c r="AH375" s="501"/>
      <c r="AI375" s="502"/>
      <c r="AJ375" s="668" t="str">
        <f t="shared" si="10"/>
        <v/>
      </c>
      <c r="AK375" s="644">
        <f t="shared" si="11"/>
        <v>0</v>
      </c>
    </row>
    <row r="376" spans="1:37" s="34" customFormat="1" hidden="1" x14ac:dyDescent="0.2">
      <c r="A376" s="271"/>
      <c r="B376" s="272"/>
      <c r="C376" s="500"/>
      <c r="D376" s="501"/>
      <c r="E376" s="502"/>
      <c r="F376" s="501"/>
      <c r="G376" s="502"/>
      <c r="H376" s="501"/>
      <c r="I376" s="502"/>
      <c r="J376" s="501"/>
      <c r="K376" s="502"/>
      <c r="L376" s="501"/>
      <c r="M376" s="502"/>
      <c r="N376" s="501"/>
      <c r="O376" s="502"/>
      <c r="P376" s="501"/>
      <c r="Q376" s="502"/>
      <c r="R376" s="501"/>
      <c r="S376" s="502"/>
      <c r="T376" s="501"/>
      <c r="U376" s="502"/>
      <c r="V376" s="501"/>
      <c r="W376" s="502"/>
      <c r="X376" s="501"/>
      <c r="Y376" s="502"/>
      <c r="Z376" s="501"/>
      <c r="AA376" s="502"/>
      <c r="AB376" s="501"/>
      <c r="AC376" s="502"/>
      <c r="AD376" s="501"/>
      <c r="AE376" s="502"/>
      <c r="AF376" s="501"/>
      <c r="AG376" s="502"/>
      <c r="AH376" s="501"/>
      <c r="AI376" s="502"/>
      <c r="AJ376" s="668" t="str">
        <f t="shared" si="10"/>
        <v/>
      </c>
      <c r="AK376" s="644">
        <f t="shared" si="11"/>
        <v>0</v>
      </c>
    </row>
    <row r="377" spans="1:37" s="34" customFormat="1" hidden="1" x14ac:dyDescent="0.2">
      <c r="A377" s="271"/>
      <c r="B377" s="272"/>
      <c r="C377" s="500"/>
      <c r="D377" s="501"/>
      <c r="E377" s="502"/>
      <c r="F377" s="501"/>
      <c r="G377" s="502"/>
      <c r="H377" s="501"/>
      <c r="I377" s="502"/>
      <c r="J377" s="501"/>
      <c r="K377" s="502"/>
      <c r="L377" s="501"/>
      <c r="M377" s="502"/>
      <c r="N377" s="501"/>
      <c r="O377" s="502"/>
      <c r="P377" s="501"/>
      <c r="Q377" s="502"/>
      <c r="R377" s="501"/>
      <c r="S377" s="502"/>
      <c r="T377" s="501"/>
      <c r="U377" s="502"/>
      <c r="V377" s="501"/>
      <c r="W377" s="502"/>
      <c r="X377" s="501"/>
      <c r="Y377" s="502"/>
      <c r="Z377" s="501"/>
      <c r="AA377" s="502"/>
      <c r="AB377" s="501"/>
      <c r="AC377" s="502"/>
      <c r="AD377" s="501"/>
      <c r="AE377" s="502"/>
      <c r="AF377" s="501"/>
      <c r="AG377" s="502"/>
      <c r="AH377" s="501"/>
      <c r="AI377" s="502"/>
      <c r="AJ377" s="668" t="str">
        <f t="shared" si="10"/>
        <v/>
      </c>
      <c r="AK377" s="644">
        <f t="shared" si="11"/>
        <v>0</v>
      </c>
    </row>
    <row r="378" spans="1:37" s="34" customFormat="1" hidden="1" x14ac:dyDescent="0.2">
      <c r="A378" s="271"/>
      <c r="B378" s="272"/>
      <c r="C378" s="500"/>
      <c r="D378" s="501"/>
      <c r="E378" s="502"/>
      <c r="F378" s="501"/>
      <c r="G378" s="502"/>
      <c r="H378" s="501"/>
      <c r="I378" s="502"/>
      <c r="J378" s="501"/>
      <c r="K378" s="502"/>
      <c r="L378" s="501"/>
      <c r="M378" s="502"/>
      <c r="N378" s="501"/>
      <c r="O378" s="502"/>
      <c r="P378" s="501"/>
      <c r="Q378" s="502"/>
      <c r="R378" s="501"/>
      <c r="S378" s="502"/>
      <c r="T378" s="501"/>
      <c r="U378" s="502"/>
      <c r="V378" s="501"/>
      <c r="W378" s="502"/>
      <c r="X378" s="501"/>
      <c r="Y378" s="502"/>
      <c r="Z378" s="501"/>
      <c r="AA378" s="502"/>
      <c r="AB378" s="501"/>
      <c r="AC378" s="502"/>
      <c r="AD378" s="501"/>
      <c r="AE378" s="502"/>
      <c r="AF378" s="501"/>
      <c r="AG378" s="502"/>
      <c r="AH378" s="501"/>
      <c r="AI378" s="502"/>
      <c r="AJ378" s="668" t="str">
        <f t="shared" si="10"/>
        <v/>
      </c>
      <c r="AK378" s="644">
        <f t="shared" si="11"/>
        <v>0</v>
      </c>
    </row>
    <row r="379" spans="1:37" s="34" customFormat="1" hidden="1" x14ac:dyDescent="0.2">
      <c r="A379" s="271"/>
      <c r="B379" s="272"/>
      <c r="C379" s="500"/>
      <c r="D379" s="501"/>
      <c r="E379" s="502"/>
      <c r="F379" s="501"/>
      <c r="G379" s="502"/>
      <c r="H379" s="501"/>
      <c r="I379" s="502"/>
      <c r="J379" s="501"/>
      <c r="K379" s="502"/>
      <c r="L379" s="501"/>
      <c r="M379" s="502"/>
      <c r="N379" s="501"/>
      <c r="O379" s="502"/>
      <c r="P379" s="501"/>
      <c r="Q379" s="502"/>
      <c r="R379" s="501"/>
      <c r="S379" s="502"/>
      <c r="T379" s="501"/>
      <c r="U379" s="502"/>
      <c r="V379" s="501"/>
      <c r="W379" s="502"/>
      <c r="X379" s="501"/>
      <c r="Y379" s="502"/>
      <c r="Z379" s="501"/>
      <c r="AA379" s="502"/>
      <c r="AB379" s="501"/>
      <c r="AC379" s="502"/>
      <c r="AD379" s="501"/>
      <c r="AE379" s="502"/>
      <c r="AF379" s="501"/>
      <c r="AG379" s="502"/>
      <c r="AH379" s="501"/>
      <c r="AI379" s="502"/>
      <c r="AJ379" s="668" t="str">
        <f t="shared" si="10"/>
        <v/>
      </c>
      <c r="AK379" s="644">
        <f t="shared" si="11"/>
        <v>0</v>
      </c>
    </row>
    <row r="380" spans="1:37" s="34" customFormat="1" hidden="1" x14ac:dyDescent="0.2">
      <c r="A380" s="271"/>
      <c r="B380" s="272"/>
      <c r="C380" s="500"/>
      <c r="D380" s="501"/>
      <c r="E380" s="502"/>
      <c r="F380" s="501"/>
      <c r="G380" s="502"/>
      <c r="H380" s="501"/>
      <c r="I380" s="502"/>
      <c r="J380" s="501"/>
      <c r="K380" s="502"/>
      <c r="L380" s="501"/>
      <c r="M380" s="502"/>
      <c r="N380" s="501"/>
      <c r="O380" s="502"/>
      <c r="P380" s="501"/>
      <c r="Q380" s="502"/>
      <c r="R380" s="501"/>
      <c r="S380" s="502"/>
      <c r="T380" s="501"/>
      <c r="U380" s="502"/>
      <c r="V380" s="501"/>
      <c r="W380" s="502"/>
      <c r="X380" s="501"/>
      <c r="Y380" s="502"/>
      <c r="Z380" s="501"/>
      <c r="AA380" s="502"/>
      <c r="AB380" s="501"/>
      <c r="AC380" s="502"/>
      <c r="AD380" s="501"/>
      <c r="AE380" s="502"/>
      <c r="AF380" s="501"/>
      <c r="AG380" s="502"/>
      <c r="AH380" s="501"/>
      <c r="AI380" s="502"/>
      <c r="AJ380" s="668" t="str">
        <f t="shared" si="10"/>
        <v/>
      </c>
      <c r="AK380" s="644">
        <f t="shared" si="11"/>
        <v>0</v>
      </c>
    </row>
    <row r="381" spans="1:37" s="34" customFormat="1" hidden="1" x14ac:dyDescent="0.2">
      <c r="A381" s="271"/>
      <c r="B381" s="272"/>
      <c r="C381" s="500"/>
      <c r="D381" s="501"/>
      <c r="E381" s="502"/>
      <c r="F381" s="501"/>
      <c r="G381" s="502"/>
      <c r="H381" s="501"/>
      <c r="I381" s="502"/>
      <c r="J381" s="501"/>
      <c r="K381" s="502"/>
      <c r="L381" s="501"/>
      <c r="M381" s="502"/>
      <c r="N381" s="501"/>
      <c r="O381" s="502"/>
      <c r="P381" s="501"/>
      <c r="Q381" s="502"/>
      <c r="R381" s="501"/>
      <c r="S381" s="502"/>
      <c r="T381" s="501"/>
      <c r="U381" s="502"/>
      <c r="V381" s="501"/>
      <c r="W381" s="502"/>
      <c r="X381" s="501"/>
      <c r="Y381" s="502"/>
      <c r="Z381" s="501"/>
      <c r="AA381" s="502"/>
      <c r="AB381" s="501"/>
      <c r="AC381" s="502"/>
      <c r="AD381" s="501"/>
      <c r="AE381" s="502"/>
      <c r="AF381" s="501"/>
      <c r="AG381" s="502"/>
      <c r="AH381" s="501"/>
      <c r="AI381" s="502"/>
      <c r="AJ381" s="668" t="str">
        <f t="shared" si="10"/>
        <v/>
      </c>
      <c r="AK381" s="644">
        <f t="shared" si="11"/>
        <v>0</v>
      </c>
    </row>
    <row r="382" spans="1:37" s="34" customFormat="1" hidden="1" x14ac:dyDescent="0.2">
      <c r="A382" s="271"/>
      <c r="B382" s="272"/>
      <c r="C382" s="500"/>
      <c r="D382" s="501"/>
      <c r="E382" s="502"/>
      <c r="F382" s="501"/>
      <c r="G382" s="502"/>
      <c r="H382" s="501"/>
      <c r="I382" s="502"/>
      <c r="J382" s="501"/>
      <c r="K382" s="502"/>
      <c r="L382" s="501"/>
      <c r="M382" s="502"/>
      <c r="N382" s="501"/>
      <c r="O382" s="502"/>
      <c r="P382" s="501"/>
      <c r="Q382" s="502"/>
      <c r="R382" s="501"/>
      <c r="S382" s="502"/>
      <c r="T382" s="501"/>
      <c r="U382" s="502"/>
      <c r="V382" s="501"/>
      <c r="W382" s="502"/>
      <c r="X382" s="501"/>
      <c r="Y382" s="502"/>
      <c r="Z382" s="501"/>
      <c r="AA382" s="502"/>
      <c r="AB382" s="501"/>
      <c r="AC382" s="502"/>
      <c r="AD382" s="501"/>
      <c r="AE382" s="502"/>
      <c r="AF382" s="501"/>
      <c r="AG382" s="502"/>
      <c r="AH382" s="501"/>
      <c r="AI382" s="502"/>
      <c r="AJ382" s="668" t="str">
        <f t="shared" si="10"/>
        <v/>
      </c>
      <c r="AK382" s="644">
        <f t="shared" si="11"/>
        <v>0</v>
      </c>
    </row>
    <row r="383" spans="1:37" s="34" customFormat="1" hidden="1" x14ac:dyDescent="0.2">
      <c r="A383" s="271"/>
      <c r="B383" s="272"/>
      <c r="C383" s="500"/>
      <c r="D383" s="501"/>
      <c r="E383" s="502"/>
      <c r="F383" s="501"/>
      <c r="G383" s="502"/>
      <c r="H383" s="501"/>
      <c r="I383" s="502"/>
      <c r="J383" s="501"/>
      <c r="K383" s="502"/>
      <c r="L383" s="501"/>
      <c r="M383" s="502"/>
      <c r="N383" s="501"/>
      <c r="O383" s="502"/>
      <c r="P383" s="501"/>
      <c r="Q383" s="502"/>
      <c r="R383" s="501"/>
      <c r="S383" s="502"/>
      <c r="T383" s="501"/>
      <c r="U383" s="502"/>
      <c r="V383" s="501"/>
      <c r="W383" s="502"/>
      <c r="X383" s="501"/>
      <c r="Y383" s="502"/>
      <c r="Z383" s="501"/>
      <c r="AA383" s="502"/>
      <c r="AB383" s="501"/>
      <c r="AC383" s="502"/>
      <c r="AD383" s="501"/>
      <c r="AE383" s="502"/>
      <c r="AF383" s="501"/>
      <c r="AG383" s="502"/>
      <c r="AH383" s="501"/>
      <c r="AI383" s="502"/>
      <c r="AJ383" s="668" t="str">
        <f t="shared" si="10"/>
        <v/>
      </c>
      <c r="AK383" s="644">
        <f t="shared" si="11"/>
        <v>0</v>
      </c>
    </row>
    <row r="384" spans="1:37" s="34" customFormat="1" hidden="1" x14ac:dyDescent="0.2">
      <c r="A384" s="271"/>
      <c r="B384" s="272"/>
      <c r="C384" s="500"/>
      <c r="D384" s="501"/>
      <c r="E384" s="502"/>
      <c r="F384" s="501"/>
      <c r="G384" s="502"/>
      <c r="H384" s="501"/>
      <c r="I384" s="502"/>
      <c r="J384" s="501"/>
      <c r="K384" s="502"/>
      <c r="L384" s="501"/>
      <c r="M384" s="502"/>
      <c r="N384" s="501"/>
      <c r="O384" s="502"/>
      <c r="P384" s="501"/>
      <c r="Q384" s="502"/>
      <c r="R384" s="501"/>
      <c r="S384" s="502"/>
      <c r="T384" s="501"/>
      <c r="U384" s="502"/>
      <c r="V384" s="501"/>
      <c r="W384" s="502"/>
      <c r="X384" s="501"/>
      <c r="Y384" s="502"/>
      <c r="Z384" s="501"/>
      <c r="AA384" s="502"/>
      <c r="AB384" s="501"/>
      <c r="AC384" s="502"/>
      <c r="AD384" s="501"/>
      <c r="AE384" s="502"/>
      <c r="AF384" s="501"/>
      <c r="AG384" s="502"/>
      <c r="AH384" s="501"/>
      <c r="AI384" s="502"/>
      <c r="AJ384" s="668" t="str">
        <f t="shared" si="10"/>
        <v/>
      </c>
      <c r="AK384" s="644">
        <f t="shared" si="11"/>
        <v>0</v>
      </c>
    </row>
    <row r="385" spans="1:37" s="34" customFormat="1" hidden="1" x14ac:dyDescent="0.2">
      <c r="A385" s="271"/>
      <c r="B385" s="272"/>
      <c r="C385" s="500"/>
      <c r="D385" s="501"/>
      <c r="E385" s="502"/>
      <c r="F385" s="501"/>
      <c r="G385" s="502"/>
      <c r="H385" s="501"/>
      <c r="I385" s="502"/>
      <c r="J385" s="501"/>
      <c r="K385" s="502"/>
      <c r="L385" s="501"/>
      <c r="M385" s="502"/>
      <c r="N385" s="501"/>
      <c r="O385" s="502"/>
      <c r="P385" s="501"/>
      <c r="Q385" s="502"/>
      <c r="R385" s="501"/>
      <c r="S385" s="502"/>
      <c r="T385" s="501"/>
      <c r="U385" s="502"/>
      <c r="V385" s="501"/>
      <c r="W385" s="502"/>
      <c r="X385" s="501"/>
      <c r="Y385" s="502"/>
      <c r="Z385" s="501"/>
      <c r="AA385" s="502"/>
      <c r="AB385" s="501"/>
      <c r="AC385" s="502"/>
      <c r="AD385" s="501"/>
      <c r="AE385" s="502"/>
      <c r="AF385" s="501"/>
      <c r="AG385" s="502"/>
      <c r="AH385" s="501"/>
      <c r="AI385" s="502"/>
      <c r="AJ385" s="668" t="str">
        <f t="shared" si="10"/>
        <v/>
      </c>
      <c r="AK385" s="644">
        <f t="shared" si="11"/>
        <v>0</v>
      </c>
    </row>
    <row r="386" spans="1:37" s="34" customFormat="1" hidden="1" x14ac:dyDescent="0.2">
      <c r="A386" s="271"/>
      <c r="B386" s="272"/>
      <c r="C386" s="500"/>
      <c r="D386" s="501"/>
      <c r="E386" s="502"/>
      <c r="F386" s="501"/>
      <c r="G386" s="502"/>
      <c r="H386" s="501"/>
      <c r="I386" s="502"/>
      <c r="J386" s="501"/>
      <c r="K386" s="502"/>
      <c r="L386" s="501"/>
      <c r="M386" s="502"/>
      <c r="N386" s="501"/>
      <c r="O386" s="502"/>
      <c r="P386" s="501"/>
      <c r="Q386" s="502"/>
      <c r="R386" s="501"/>
      <c r="S386" s="502"/>
      <c r="T386" s="501"/>
      <c r="U386" s="502"/>
      <c r="V386" s="501"/>
      <c r="W386" s="502"/>
      <c r="X386" s="501"/>
      <c r="Y386" s="502"/>
      <c r="Z386" s="501"/>
      <c r="AA386" s="502"/>
      <c r="AB386" s="501"/>
      <c r="AC386" s="502"/>
      <c r="AD386" s="501"/>
      <c r="AE386" s="502"/>
      <c r="AF386" s="501"/>
      <c r="AG386" s="502"/>
      <c r="AH386" s="501"/>
      <c r="AI386" s="502"/>
      <c r="AJ386" s="668" t="str">
        <f t="shared" si="10"/>
        <v/>
      </c>
      <c r="AK386" s="644">
        <f t="shared" si="11"/>
        <v>0</v>
      </c>
    </row>
    <row r="387" spans="1:37" s="34" customFormat="1" hidden="1" x14ac:dyDescent="0.2">
      <c r="A387" s="271"/>
      <c r="B387" s="272"/>
      <c r="C387" s="500"/>
      <c r="D387" s="501"/>
      <c r="E387" s="502"/>
      <c r="F387" s="501"/>
      <c r="G387" s="502"/>
      <c r="H387" s="501"/>
      <c r="I387" s="502"/>
      <c r="J387" s="501"/>
      <c r="K387" s="502"/>
      <c r="L387" s="501"/>
      <c r="M387" s="502"/>
      <c r="N387" s="501"/>
      <c r="O387" s="502"/>
      <c r="P387" s="501"/>
      <c r="Q387" s="502"/>
      <c r="R387" s="501"/>
      <c r="S387" s="502"/>
      <c r="T387" s="501"/>
      <c r="U387" s="502"/>
      <c r="V387" s="501"/>
      <c r="W387" s="502"/>
      <c r="X387" s="501"/>
      <c r="Y387" s="502"/>
      <c r="Z387" s="501"/>
      <c r="AA387" s="502"/>
      <c r="AB387" s="501"/>
      <c r="AC387" s="502"/>
      <c r="AD387" s="501"/>
      <c r="AE387" s="502"/>
      <c r="AF387" s="501"/>
      <c r="AG387" s="502"/>
      <c r="AH387" s="501"/>
      <c r="AI387" s="502"/>
      <c r="AJ387" s="668" t="str">
        <f t="shared" si="10"/>
        <v/>
      </c>
      <c r="AK387" s="644">
        <f t="shared" si="11"/>
        <v>0</v>
      </c>
    </row>
    <row r="388" spans="1:37" s="34" customFormat="1" hidden="1" x14ac:dyDescent="0.2">
      <c r="A388" s="271"/>
      <c r="B388" s="272"/>
      <c r="C388" s="500"/>
      <c r="D388" s="501"/>
      <c r="E388" s="502"/>
      <c r="F388" s="501"/>
      <c r="G388" s="502"/>
      <c r="H388" s="501"/>
      <c r="I388" s="502"/>
      <c r="J388" s="501"/>
      <c r="K388" s="502"/>
      <c r="L388" s="501"/>
      <c r="M388" s="502"/>
      <c r="N388" s="501"/>
      <c r="O388" s="502"/>
      <c r="P388" s="501"/>
      <c r="Q388" s="502"/>
      <c r="R388" s="501"/>
      <c r="S388" s="502"/>
      <c r="T388" s="501"/>
      <c r="U388" s="502"/>
      <c r="V388" s="501"/>
      <c r="W388" s="502"/>
      <c r="X388" s="501"/>
      <c r="Y388" s="502"/>
      <c r="Z388" s="501"/>
      <c r="AA388" s="502"/>
      <c r="AB388" s="501"/>
      <c r="AC388" s="502"/>
      <c r="AD388" s="501"/>
      <c r="AE388" s="502"/>
      <c r="AF388" s="501"/>
      <c r="AG388" s="502"/>
      <c r="AH388" s="501"/>
      <c r="AI388" s="502"/>
      <c r="AJ388" s="668" t="str">
        <f t="shared" si="10"/>
        <v/>
      </c>
      <c r="AK388" s="644">
        <f t="shared" si="11"/>
        <v>0</v>
      </c>
    </row>
    <row r="389" spans="1:37" s="34" customFormat="1" hidden="1" x14ac:dyDescent="0.2">
      <c r="A389" s="271"/>
      <c r="B389" s="272"/>
      <c r="C389" s="500"/>
      <c r="D389" s="501"/>
      <c r="E389" s="502"/>
      <c r="F389" s="501"/>
      <c r="G389" s="502"/>
      <c r="H389" s="501"/>
      <c r="I389" s="502"/>
      <c r="J389" s="501"/>
      <c r="K389" s="502"/>
      <c r="L389" s="501"/>
      <c r="M389" s="502"/>
      <c r="N389" s="501"/>
      <c r="O389" s="502"/>
      <c r="P389" s="501"/>
      <c r="Q389" s="502"/>
      <c r="R389" s="501"/>
      <c r="S389" s="502"/>
      <c r="T389" s="501"/>
      <c r="U389" s="502"/>
      <c r="V389" s="501"/>
      <c r="W389" s="502"/>
      <c r="X389" s="501"/>
      <c r="Y389" s="502"/>
      <c r="Z389" s="501"/>
      <c r="AA389" s="502"/>
      <c r="AB389" s="501"/>
      <c r="AC389" s="502"/>
      <c r="AD389" s="501"/>
      <c r="AE389" s="502"/>
      <c r="AF389" s="501"/>
      <c r="AG389" s="502"/>
      <c r="AH389" s="501"/>
      <c r="AI389" s="502"/>
      <c r="AJ389" s="668" t="str">
        <f t="shared" si="10"/>
        <v/>
      </c>
      <c r="AK389" s="644">
        <f t="shared" si="11"/>
        <v>0</v>
      </c>
    </row>
    <row r="390" spans="1:37" s="34" customFormat="1" hidden="1" x14ac:dyDescent="0.2">
      <c r="A390" s="271"/>
      <c r="B390" s="272"/>
      <c r="C390" s="500"/>
      <c r="D390" s="501"/>
      <c r="E390" s="502"/>
      <c r="F390" s="501"/>
      <c r="G390" s="502"/>
      <c r="H390" s="501"/>
      <c r="I390" s="502"/>
      <c r="J390" s="501"/>
      <c r="K390" s="502"/>
      <c r="L390" s="501"/>
      <c r="M390" s="502"/>
      <c r="N390" s="501"/>
      <c r="O390" s="502"/>
      <c r="P390" s="501"/>
      <c r="Q390" s="502"/>
      <c r="R390" s="501"/>
      <c r="S390" s="502"/>
      <c r="T390" s="501"/>
      <c r="U390" s="502"/>
      <c r="V390" s="501"/>
      <c r="W390" s="502"/>
      <c r="X390" s="501"/>
      <c r="Y390" s="502"/>
      <c r="Z390" s="501"/>
      <c r="AA390" s="502"/>
      <c r="AB390" s="501"/>
      <c r="AC390" s="502"/>
      <c r="AD390" s="501"/>
      <c r="AE390" s="502"/>
      <c r="AF390" s="501"/>
      <c r="AG390" s="502"/>
      <c r="AH390" s="501"/>
      <c r="AI390" s="502"/>
      <c r="AJ390" s="668" t="str">
        <f t="shared" si="10"/>
        <v/>
      </c>
      <c r="AK390" s="644">
        <f t="shared" si="11"/>
        <v>0</v>
      </c>
    </row>
    <row r="391" spans="1:37" s="34" customFormat="1" hidden="1" x14ac:dyDescent="0.2">
      <c r="A391" s="271"/>
      <c r="B391" s="272"/>
      <c r="C391" s="500"/>
      <c r="D391" s="501"/>
      <c r="E391" s="502"/>
      <c r="F391" s="501"/>
      <c r="G391" s="502"/>
      <c r="H391" s="501"/>
      <c r="I391" s="502"/>
      <c r="J391" s="501"/>
      <c r="K391" s="502"/>
      <c r="L391" s="501"/>
      <c r="M391" s="502"/>
      <c r="N391" s="501"/>
      <c r="O391" s="502"/>
      <c r="P391" s="501"/>
      <c r="Q391" s="502"/>
      <c r="R391" s="501"/>
      <c r="S391" s="502"/>
      <c r="T391" s="501"/>
      <c r="U391" s="502"/>
      <c r="V391" s="501"/>
      <c r="W391" s="502"/>
      <c r="X391" s="501"/>
      <c r="Y391" s="502"/>
      <c r="Z391" s="501"/>
      <c r="AA391" s="502"/>
      <c r="AB391" s="501"/>
      <c r="AC391" s="502"/>
      <c r="AD391" s="501"/>
      <c r="AE391" s="502"/>
      <c r="AF391" s="501"/>
      <c r="AG391" s="502"/>
      <c r="AH391" s="501"/>
      <c r="AI391" s="502"/>
      <c r="AJ391" s="668" t="str">
        <f t="shared" si="10"/>
        <v/>
      </c>
      <c r="AK391" s="644">
        <f t="shared" si="11"/>
        <v>0</v>
      </c>
    </row>
    <row r="392" spans="1:37" s="34" customFormat="1" hidden="1" x14ac:dyDescent="0.2">
      <c r="A392" s="271"/>
      <c r="B392" s="272"/>
      <c r="C392" s="500"/>
      <c r="D392" s="501"/>
      <c r="E392" s="502"/>
      <c r="F392" s="501"/>
      <c r="G392" s="502"/>
      <c r="H392" s="501"/>
      <c r="I392" s="502"/>
      <c r="J392" s="501"/>
      <c r="K392" s="502"/>
      <c r="L392" s="501"/>
      <c r="M392" s="502"/>
      <c r="N392" s="501"/>
      <c r="O392" s="502"/>
      <c r="P392" s="501"/>
      <c r="Q392" s="502"/>
      <c r="R392" s="501"/>
      <c r="S392" s="502"/>
      <c r="T392" s="501"/>
      <c r="U392" s="502"/>
      <c r="V392" s="501"/>
      <c r="W392" s="502"/>
      <c r="X392" s="501"/>
      <c r="Y392" s="502"/>
      <c r="Z392" s="501"/>
      <c r="AA392" s="502"/>
      <c r="AB392" s="501"/>
      <c r="AC392" s="502"/>
      <c r="AD392" s="501"/>
      <c r="AE392" s="502"/>
      <c r="AF392" s="501"/>
      <c r="AG392" s="502"/>
      <c r="AH392" s="501"/>
      <c r="AI392" s="502"/>
      <c r="AJ392" s="668" t="str">
        <f t="shared" si="10"/>
        <v/>
      </c>
      <c r="AK392" s="644">
        <f t="shared" si="11"/>
        <v>0</v>
      </c>
    </row>
    <row r="393" spans="1:37" s="34" customFormat="1" hidden="1" x14ac:dyDescent="0.2">
      <c r="A393" s="271"/>
      <c r="B393" s="272"/>
      <c r="C393" s="500"/>
      <c r="D393" s="501"/>
      <c r="E393" s="502"/>
      <c r="F393" s="501"/>
      <c r="G393" s="502"/>
      <c r="H393" s="501"/>
      <c r="I393" s="502"/>
      <c r="J393" s="501"/>
      <c r="K393" s="502"/>
      <c r="L393" s="501"/>
      <c r="M393" s="502"/>
      <c r="N393" s="501"/>
      <c r="O393" s="502"/>
      <c r="P393" s="501"/>
      <c r="Q393" s="502"/>
      <c r="R393" s="501"/>
      <c r="S393" s="502"/>
      <c r="T393" s="501"/>
      <c r="U393" s="502"/>
      <c r="V393" s="501"/>
      <c r="W393" s="502"/>
      <c r="X393" s="501"/>
      <c r="Y393" s="502"/>
      <c r="Z393" s="501"/>
      <c r="AA393" s="502"/>
      <c r="AB393" s="501"/>
      <c r="AC393" s="502"/>
      <c r="AD393" s="501"/>
      <c r="AE393" s="502"/>
      <c r="AF393" s="501"/>
      <c r="AG393" s="502"/>
      <c r="AH393" s="501"/>
      <c r="AI393" s="502"/>
      <c r="AJ393" s="668" t="str">
        <f t="shared" si="10"/>
        <v/>
      </c>
      <c r="AK393" s="644">
        <f t="shared" si="11"/>
        <v>0</v>
      </c>
    </row>
    <row r="394" spans="1:37" s="34" customFormat="1" hidden="1" x14ac:dyDescent="0.2">
      <c r="A394" s="271"/>
      <c r="B394" s="272"/>
      <c r="C394" s="500"/>
      <c r="D394" s="501"/>
      <c r="E394" s="502"/>
      <c r="F394" s="501"/>
      <c r="G394" s="502"/>
      <c r="H394" s="501"/>
      <c r="I394" s="502"/>
      <c r="J394" s="501"/>
      <c r="K394" s="502"/>
      <c r="L394" s="501"/>
      <c r="M394" s="502"/>
      <c r="N394" s="501"/>
      <c r="O394" s="502"/>
      <c r="P394" s="501"/>
      <c r="Q394" s="502"/>
      <c r="R394" s="501"/>
      <c r="S394" s="502"/>
      <c r="T394" s="501"/>
      <c r="U394" s="502"/>
      <c r="V394" s="501"/>
      <c r="W394" s="502"/>
      <c r="X394" s="501"/>
      <c r="Y394" s="502"/>
      <c r="Z394" s="501"/>
      <c r="AA394" s="502"/>
      <c r="AB394" s="501"/>
      <c r="AC394" s="502"/>
      <c r="AD394" s="501"/>
      <c r="AE394" s="502"/>
      <c r="AF394" s="501"/>
      <c r="AG394" s="502"/>
      <c r="AH394" s="501"/>
      <c r="AI394" s="502"/>
      <c r="AJ394" s="668" t="str">
        <f t="shared" si="10"/>
        <v/>
      </c>
      <c r="AK394" s="644">
        <f t="shared" si="11"/>
        <v>0</v>
      </c>
    </row>
    <row r="395" spans="1:37" s="34" customFormat="1" hidden="1" x14ac:dyDescent="0.2">
      <c r="A395" s="271"/>
      <c r="B395" s="272"/>
      <c r="C395" s="500"/>
      <c r="D395" s="501"/>
      <c r="E395" s="502"/>
      <c r="F395" s="501"/>
      <c r="G395" s="502"/>
      <c r="H395" s="501"/>
      <c r="I395" s="502"/>
      <c r="J395" s="501"/>
      <c r="K395" s="502"/>
      <c r="L395" s="501"/>
      <c r="M395" s="502"/>
      <c r="N395" s="501"/>
      <c r="O395" s="502"/>
      <c r="P395" s="501"/>
      <c r="Q395" s="502"/>
      <c r="R395" s="501"/>
      <c r="S395" s="502"/>
      <c r="T395" s="501"/>
      <c r="U395" s="502"/>
      <c r="V395" s="501"/>
      <c r="W395" s="502"/>
      <c r="X395" s="501"/>
      <c r="Y395" s="502"/>
      <c r="Z395" s="501"/>
      <c r="AA395" s="502"/>
      <c r="AB395" s="501"/>
      <c r="AC395" s="502"/>
      <c r="AD395" s="501"/>
      <c r="AE395" s="502"/>
      <c r="AF395" s="501"/>
      <c r="AG395" s="502"/>
      <c r="AH395" s="501"/>
      <c r="AI395" s="502"/>
      <c r="AJ395" s="668" t="str">
        <f t="shared" si="10"/>
        <v/>
      </c>
      <c r="AK395" s="644">
        <f t="shared" si="11"/>
        <v>0</v>
      </c>
    </row>
    <row r="396" spans="1:37" s="34" customFormat="1" hidden="1" x14ac:dyDescent="0.2">
      <c r="A396" s="271"/>
      <c r="B396" s="272"/>
      <c r="C396" s="500"/>
      <c r="D396" s="501"/>
      <c r="E396" s="502"/>
      <c r="F396" s="501"/>
      <c r="G396" s="502"/>
      <c r="H396" s="501"/>
      <c r="I396" s="502"/>
      <c r="J396" s="501"/>
      <c r="K396" s="502"/>
      <c r="L396" s="501"/>
      <c r="M396" s="502"/>
      <c r="N396" s="501"/>
      <c r="O396" s="502"/>
      <c r="P396" s="501"/>
      <c r="Q396" s="502"/>
      <c r="R396" s="501"/>
      <c r="S396" s="502"/>
      <c r="T396" s="501"/>
      <c r="U396" s="502"/>
      <c r="V396" s="501"/>
      <c r="W396" s="502"/>
      <c r="X396" s="501"/>
      <c r="Y396" s="502"/>
      <c r="Z396" s="501"/>
      <c r="AA396" s="502"/>
      <c r="AB396" s="501"/>
      <c r="AC396" s="502"/>
      <c r="AD396" s="501"/>
      <c r="AE396" s="502"/>
      <c r="AF396" s="501"/>
      <c r="AG396" s="502"/>
      <c r="AH396" s="501"/>
      <c r="AI396" s="502"/>
      <c r="AJ396" s="668" t="str">
        <f t="shared" si="10"/>
        <v/>
      </c>
      <c r="AK396" s="644">
        <f t="shared" si="11"/>
        <v>0</v>
      </c>
    </row>
    <row r="397" spans="1:37" s="34" customFormat="1" hidden="1" x14ac:dyDescent="0.2">
      <c r="A397" s="271"/>
      <c r="B397" s="273"/>
      <c r="C397" s="500"/>
      <c r="D397" s="504"/>
      <c r="E397" s="502"/>
      <c r="F397" s="504"/>
      <c r="G397" s="502"/>
      <c r="H397" s="504"/>
      <c r="I397" s="502"/>
      <c r="J397" s="504"/>
      <c r="K397" s="502"/>
      <c r="L397" s="504"/>
      <c r="M397" s="502"/>
      <c r="N397" s="504"/>
      <c r="O397" s="502"/>
      <c r="P397" s="504"/>
      <c r="Q397" s="502"/>
      <c r="R397" s="504"/>
      <c r="S397" s="502"/>
      <c r="T397" s="504"/>
      <c r="U397" s="502"/>
      <c r="V397" s="504"/>
      <c r="W397" s="502"/>
      <c r="X397" s="504"/>
      <c r="Y397" s="502"/>
      <c r="Z397" s="504"/>
      <c r="AA397" s="502"/>
      <c r="AB397" s="504"/>
      <c r="AC397" s="502"/>
      <c r="AD397" s="504"/>
      <c r="AE397" s="502"/>
      <c r="AF397" s="504"/>
      <c r="AG397" s="502"/>
      <c r="AH397" s="504"/>
      <c r="AI397" s="502"/>
      <c r="AJ397" s="668" t="str">
        <f t="shared" ref="AJ397:AJ460" si="12">IF((D397+F397+H397+J397+L397+N397+P397+R397+T397+V397+X397+Z397+AB397+AD397)&gt;0,D397+F397+H397+J397+L397+N397+P397+R397+T397+V397+X397+Z397+AB397+AD397,"")</f>
        <v/>
      </c>
      <c r="AK397" s="644">
        <f t="shared" ref="AK397:AK460" si="13">E397+G397+I397+K397+M397+O397+Q397+S397+U397+W397+Y397+AA397+AC397+AE397</f>
        <v>0</v>
      </c>
    </row>
    <row r="398" spans="1:37" s="34" customFormat="1" hidden="1" x14ac:dyDescent="0.2">
      <c r="A398" s="505"/>
      <c r="B398" s="506"/>
      <c r="C398" s="507"/>
      <c r="D398" s="508"/>
      <c r="E398" s="502"/>
      <c r="F398" s="508"/>
      <c r="G398" s="502"/>
      <c r="H398" s="508"/>
      <c r="I398" s="502"/>
      <c r="J398" s="508"/>
      <c r="K398" s="502"/>
      <c r="L398" s="508"/>
      <c r="M398" s="502"/>
      <c r="N398" s="508"/>
      <c r="O398" s="502"/>
      <c r="P398" s="508"/>
      <c r="Q398" s="502"/>
      <c r="R398" s="508"/>
      <c r="S398" s="502"/>
      <c r="T398" s="508"/>
      <c r="U398" s="502"/>
      <c r="V398" s="508"/>
      <c r="W398" s="502"/>
      <c r="X398" s="508"/>
      <c r="Y398" s="502"/>
      <c r="Z398" s="508"/>
      <c r="AA398" s="502"/>
      <c r="AB398" s="508"/>
      <c r="AC398" s="502"/>
      <c r="AD398" s="508"/>
      <c r="AE398" s="502"/>
      <c r="AF398" s="508"/>
      <c r="AG398" s="502"/>
      <c r="AH398" s="508"/>
      <c r="AI398" s="502"/>
      <c r="AJ398" s="668" t="str">
        <f t="shared" si="12"/>
        <v/>
      </c>
      <c r="AK398" s="644">
        <f t="shared" si="13"/>
        <v>0</v>
      </c>
    </row>
    <row r="399" spans="1:37" s="34" customFormat="1" hidden="1" x14ac:dyDescent="0.2">
      <c r="A399" s="271"/>
      <c r="B399" s="272"/>
      <c r="C399" s="500"/>
      <c r="D399" s="501"/>
      <c r="E399" s="502"/>
      <c r="F399" s="501"/>
      <c r="G399" s="502"/>
      <c r="H399" s="501"/>
      <c r="I399" s="502"/>
      <c r="J399" s="501"/>
      <c r="K399" s="502"/>
      <c r="L399" s="501"/>
      <c r="M399" s="502"/>
      <c r="N399" s="501"/>
      <c r="O399" s="502"/>
      <c r="P399" s="501"/>
      <c r="Q399" s="502"/>
      <c r="R399" s="501"/>
      <c r="S399" s="502"/>
      <c r="T399" s="501"/>
      <c r="U399" s="502"/>
      <c r="V399" s="501"/>
      <c r="W399" s="502"/>
      <c r="X399" s="501"/>
      <c r="Y399" s="502"/>
      <c r="Z399" s="501"/>
      <c r="AA399" s="502"/>
      <c r="AB399" s="501"/>
      <c r="AC399" s="502"/>
      <c r="AD399" s="501"/>
      <c r="AE399" s="502"/>
      <c r="AF399" s="501"/>
      <c r="AG399" s="502"/>
      <c r="AH399" s="501"/>
      <c r="AI399" s="502"/>
      <c r="AJ399" s="668" t="str">
        <f t="shared" si="12"/>
        <v/>
      </c>
      <c r="AK399" s="644">
        <f t="shared" si="13"/>
        <v>0</v>
      </c>
    </row>
    <row r="400" spans="1:37" s="34" customFormat="1" hidden="1" x14ac:dyDescent="0.2">
      <c r="A400" s="271"/>
      <c r="B400" s="272"/>
      <c r="C400" s="500"/>
      <c r="D400" s="501"/>
      <c r="E400" s="502"/>
      <c r="F400" s="501"/>
      <c r="G400" s="502"/>
      <c r="H400" s="501"/>
      <c r="I400" s="502"/>
      <c r="J400" s="501"/>
      <c r="K400" s="502"/>
      <c r="L400" s="501"/>
      <c r="M400" s="502"/>
      <c r="N400" s="501"/>
      <c r="O400" s="502"/>
      <c r="P400" s="501"/>
      <c r="Q400" s="502"/>
      <c r="R400" s="501"/>
      <c r="S400" s="502"/>
      <c r="T400" s="501"/>
      <c r="U400" s="502"/>
      <c r="V400" s="501"/>
      <c r="W400" s="502"/>
      <c r="X400" s="501"/>
      <c r="Y400" s="502"/>
      <c r="Z400" s="501"/>
      <c r="AA400" s="502"/>
      <c r="AB400" s="501"/>
      <c r="AC400" s="502"/>
      <c r="AD400" s="501"/>
      <c r="AE400" s="502"/>
      <c r="AF400" s="501"/>
      <c r="AG400" s="502"/>
      <c r="AH400" s="501"/>
      <c r="AI400" s="502"/>
      <c r="AJ400" s="668" t="str">
        <f t="shared" si="12"/>
        <v/>
      </c>
      <c r="AK400" s="644">
        <f t="shared" si="13"/>
        <v>0</v>
      </c>
    </row>
    <row r="401" spans="1:37" s="34" customFormat="1" hidden="1" x14ac:dyDescent="0.2">
      <c r="A401" s="271"/>
      <c r="B401" s="272"/>
      <c r="C401" s="500"/>
      <c r="D401" s="501"/>
      <c r="E401" s="502"/>
      <c r="F401" s="501"/>
      <c r="G401" s="502"/>
      <c r="H401" s="501"/>
      <c r="I401" s="502"/>
      <c r="J401" s="501"/>
      <c r="K401" s="502"/>
      <c r="L401" s="501"/>
      <c r="M401" s="502"/>
      <c r="N401" s="501"/>
      <c r="O401" s="502"/>
      <c r="P401" s="501"/>
      <c r="Q401" s="502"/>
      <c r="R401" s="501"/>
      <c r="S401" s="502"/>
      <c r="T401" s="501"/>
      <c r="U401" s="502"/>
      <c r="V401" s="501"/>
      <c r="W401" s="502"/>
      <c r="X401" s="501"/>
      <c r="Y401" s="502"/>
      <c r="Z401" s="501"/>
      <c r="AA401" s="502"/>
      <c r="AB401" s="501"/>
      <c r="AC401" s="502"/>
      <c r="AD401" s="501"/>
      <c r="AE401" s="502"/>
      <c r="AF401" s="501"/>
      <c r="AG401" s="502"/>
      <c r="AH401" s="501"/>
      <c r="AI401" s="502"/>
      <c r="AJ401" s="668" t="str">
        <f t="shared" si="12"/>
        <v/>
      </c>
      <c r="AK401" s="644">
        <f t="shared" si="13"/>
        <v>0</v>
      </c>
    </row>
    <row r="402" spans="1:37" s="34" customFormat="1" hidden="1" x14ac:dyDescent="0.2">
      <c r="A402" s="271"/>
      <c r="B402" s="272"/>
      <c r="C402" s="500"/>
      <c r="D402" s="501"/>
      <c r="E402" s="502"/>
      <c r="F402" s="501"/>
      <c r="G402" s="502"/>
      <c r="H402" s="501"/>
      <c r="I402" s="502"/>
      <c r="J402" s="501"/>
      <c r="K402" s="502"/>
      <c r="L402" s="501"/>
      <c r="M402" s="502"/>
      <c r="N402" s="501"/>
      <c r="O402" s="502"/>
      <c r="P402" s="501"/>
      <c r="Q402" s="502"/>
      <c r="R402" s="501"/>
      <c r="S402" s="502"/>
      <c r="T402" s="501"/>
      <c r="U402" s="502"/>
      <c r="V402" s="501"/>
      <c r="W402" s="502"/>
      <c r="X402" s="501"/>
      <c r="Y402" s="502"/>
      <c r="Z402" s="501"/>
      <c r="AA402" s="502"/>
      <c r="AB402" s="501"/>
      <c r="AC402" s="502"/>
      <c r="AD402" s="501"/>
      <c r="AE402" s="502"/>
      <c r="AF402" s="501"/>
      <c r="AG402" s="502"/>
      <c r="AH402" s="501"/>
      <c r="AI402" s="502"/>
      <c r="AJ402" s="668" t="str">
        <f t="shared" si="12"/>
        <v/>
      </c>
      <c r="AK402" s="644">
        <f t="shared" si="13"/>
        <v>0</v>
      </c>
    </row>
    <row r="403" spans="1:37" s="34" customFormat="1" hidden="1" x14ac:dyDescent="0.2">
      <c r="A403" s="271"/>
      <c r="B403" s="272"/>
      <c r="C403" s="500"/>
      <c r="D403" s="501"/>
      <c r="E403" s="502"/>
      <c r="F403" s="501"/>
      <c r="G403" s="502"/>
      <c r="H403" s="501"/>
      <c r="I403" s="502"/>
      <c r="J403" s="501"/>
      <c r="K403" s="502"/>
      <c r="L403" s="501"/>
      <c r="M403" s="502"/>
      <c r="N403" s="501"/>
      <c r="O403" s="502"/>
      <c r="P403" s="501"/>
      <c r="Q403" s="502"/>
      <c r="R403" s="501"/>
      <c r="S403" s="502"/>
      <c r="T403" s="501"/>
      <c r="U403" s="502"/>
      <c r="V403" s="501"/>
      <c r="W403" s="502"/>
      <c r="X403" s="501"/>
      <c r="Y403" s="502"/>
      <c r="Z403" s="501"/>
      <c r="AA403" s="502"/>
      <c r="AB403" s="501"/>
      <c r="AC403" s="502"/>
      <c r="AD403" s="501"/>
      <c r="AE403" s="502"/>
      <c r="AF403" s="501"/>
      <c r="AG403" s="502"/>
      <c r="AH403" s="501"/>
      <c r="AI403" s="502"/>
      <c r="AJ403" s="668" t="str">
        <f t="shared" si="12"/>
        <v/>
      </c>
      <c r="AK403" s="644">
        <f t="shared" si="13"/>
        <v>0</v>
      </c>
    </row>
    <row r="404" spans="1:37" s="34" customFormat="1" hidden="1" x14ac:dyDescent="0.2">
      <c r="A404" s="271"/>
      <c r="B404" s="272"/>
      <c r="C404" s="500"/>
      <c r="D404" s="501"/>
      <c r="E404" s="502"/>
      <c r="F404" s="501"/>
      <c r="G404" s="502"/>
      <c r="H404" s="501"/>
      <c r="I404" s="502"/>
      <c r="J404" s="501"/>
      <c r="K404" s="502"/>
      <c r="L404" s="501"/>
      <c r="M404" s="502"/>
      <c r="N404" s="501"/>
      <c r="O404" s="502"/>
      <c r="P404" s="501"/>
      <c r="Q404" s="502"/>
      <c r="R404" s="501"/>
      <c r="S404" s="502"/>
      <c r="T404" s="501"/>
      <c r="U404" s="502"/>
      <c r="V404" s="501"/>
      <c r="W404" s="502"/>
      <c r="X404" s="501"/>
      <c r="Y404" s="502"/>
      <c r="Z404" s="501"/>
      <c r="AA404" s="502"/>
      <c r="AB404" s="501"/>
      <c r="AC404" s="502"/>
      <c r="AD404" s="501"/>
      <c r="AE404" s="502"/>
      <c r="AF404" s="501"/>
      <c r="AG404" s="502"/>
      <c r="AH404" s="501"/>
      <c r="AI404" s="502"/>
      <c r="AJ404" s="668" t="str">
        <f t="shared" si="12"/>
        <v/>
      </c>
      <c r="AK404" s="644">
        <f t="shared" si="13"/>
        <v>0</v>
      </c>
    </row>
    <row r="405" spans="1:37" s="34" customFormat="1" hidden="1" x14ac:dyDescent="0.2">
      <c r="A405" s="271"/>
      <c r="B405" s="273"/>
      <c r="C405" s="500"/>
      <c r="D405" s="504"/>
      <c r="E405" s="502"/>
      <c r="F405" s="504"/>
      <c r="G405" s="502"/>
      <c r="H405" s="504"/>
      <c r="I405" s="502"/>
      <c r="J405" s="504"/>
      <c r="K405" s="502"/>
      <c r="L405" s="504"/>
      <c r="M405" s="502"/>
      <c r="N405" s="504"/>
      <c r="O405" s="502"/>
      <c r="P405" s="504"/>
      <c r="Q405" s="502"/>
      <c r="R405" s="504"/>
      <c r="S405" s="502"/>
      <c r="T405" s="504"/>
      <c r="U405" s="502"/>
      <c r="V405" s="504"/>
      <c r="W405" s="502"/>
      <c r="X405" s="504"/>
      <c r="Y405" s="502"/>
      <c r="Z405" s="504"/>
      <c r="AA405" s="502"/>
      <c r="AB405" s="504"/>
      <c r="AC405" s="502"/>
      <c r="AD405" s="504"/>
      <c r="AE405" s="502"/>
      <c r="AF405" s="504"/>
      <c r="AG405" s="502"/>
      <c r="AH405" s="504"/>
      <c r="AI405" s="502"/>
      <c r="AJ405" s="668" t="str">
        <f t="shared" si="12"/>
        <v/>
      </c>
      <c r="AK405" s="644">
        <f t="shared" si="13"/>
        <v>0</v>
      </c>
    </row>
    <row r="406" spans="1:37" s="34" customFormat="1" hidden="1" x14ac:dyDescent="0.2">
      <c r="A406" s="505"/>
      <c r="B406" s="506"/>
      <c r="C406" s="507"/>
      <c r="D406" s="508"/>
      <c r="E406" s="502"/>
      <c r="F406" s="508"/>
      <c r="G406" s="502"/>
      <c r="H406" s="508"/>
      <c r="I406" s="502"/>
      <c r="J406" s="508"/>
      <c r="K406" s="502"/>
      <c r="L406" s="508"/>
      <c r="M406" s="502"/>
      <c r="N406" s="508"/>
      <c r="O406" s="502"/>
      <c r="P406" s="508"/>
      <c r="Q406" s="502"/>
      <c r="R406" s="508"/>
      <c r="S406" s="502"/>
      <c r="T406" s="508"/>
      <c r="U406" s="502"/>
      <c r="V406" s="508"/>
      <c r="W406" s="502"/>
      <c r="X406" s="508"/>
      <c r="Y406" s="502"/>
      <c r="Z406" s="508"/>
      <c r="AA406" s="502"/>
      <c r="AB406" s="508"/>
      <c r="AC406" s="502"/>
      <c r="AD406" s="508"/>
      <c r="AE406" s="502"/>
      <c r="AF406" s="508"/>
      <c r="AG406" s="502"/>
      <c r="AH406" s="508"/>
      <c r="AI406" s="502"/>
      <c r="AJ406" s="668" t="str">
        <f t="shared" si="12"/>
        <v/>
      </c>
      <c r="AK406" s="644">
        <f t="shared" si="13"/>
        <v>0</v>
      </c>
    </row>
    <row r="407" spans="1:37" s="34" customFormat="1" hidden="1" x14ac:dyDescent="0.2">
      <c r="A407" s="271"/>
      <c r="B407" s="272"/>
      <c r="C407" s="500"/>
      <c r="D407" s="501"/>
      <c r="E407" s="502"/>
      <c r="F407" s="501"/>
      <c r="G407" s="502"/>
      <c r="H407" s="501"/>
      <c r="I407" s="502"/>
      <c r="J407" s="501"/>
      <c r="K407" s="502"/>
      <c r="L407" s="501"/>
      <c r="M407" s="502"/>
      <c r="N407" s="501"/>
      <c r="O407" s="502"/>
      <c r="P407" s="501"/>
      <c r="Q407" s="502"/>
      <c r="R407" s="501"/>
      <c r="S407" s="502"/>
      <c r="T407" s="501"/>
      <c r="U407" s="502"/>
      <c r="V407" s="501"/>
      <c r="W407" s="502"/>
      <c r="X407" s="501"/>
      <c r="Y407" s="502"/>
      <c r="Z407" s="501"/>
      <c r="AA407" s="502"/>
      <c r="AB407" s="501"/>
      <c r="AC407" s="502"/>
      <c r="AD407" s="501"/>
      <c r="AE407" s="502"/>
      <c r="AF407" s="501"/>
      <c r="AG407" s="502"/>
      <c r="AH407" s="501"/>
      <c r="AI407" s="502"/>
      <c r="AJ407" s="668" t="str">
        <f t="shared" si="12"/>
        <v/>
      </c>
      <c r="AK407" s="644">
        <f t="shared" si="13"/>
        <v>0</v>
      </c>
    </row>
    <row r="408" spans="1:37" s="34" customFormat="1" hidden="1" x14ac:dyDescent="0.2">
      <c r="A408" s="271"/>
      <c r="B408" s="272"/>
      <c r="C408" s="500"/>
      <c r="D408" s="501"/>
      <c r="E408" s="502"/>
      <c r="F408" s="501"/>
      <c r="G408" s="502"/>
      <c r="H408" s="501"/>
      <c r="I408" s="502"/>
      <c r="J408" s="501"/>
      <c r="K408" s="502"/>
      <c r="L408" s="501"/>
      <c r="M408" s="502"/>
      <c r="N408" s="501"/>
      <c r="O408" s="502"/>
      <c r="P408" s="501"/>
      <c r="Q408" s="502"/>
      <c r="R408" s="501"/>
      <c r="S408" s="502"/>
      <c r="T408" s="501"/>
      <c r="U408" s="502"/>
      <c r="V408" s="501"/>
      <c r="W408" s="502"/>
      <c r="X408" s="501"/>
      <c r="Y408" s="502"/>
      <c r="Z408" s="501"/>
      <c r="AA408" s="502"/>
      <c r="AB408" s="501"/>
      <c r="AC408" s="502"/>
      <c r="AD408" s="501"/>
      <c r="AE408" s="502"/>
      <c r="AF408" s="501"/>
      <c r="AG408" s="502"/>
      <c r="AH408" s="501"/>
      <c r="AI408" s="502"/>
      <c r="AJ408" s="668" t="str">
        <f t="shared" si="12"/>
        <v/>
      </c>
      <c r="AK408" s="644">
        <f t="shared" si="13"/>
        <v>0</v>
      </c>
    </row>
    <row r="409" spans="1:37" s="34" customFormat="1" hidden="1" x14ac:dyDescent="0.2">
      <c r="A409" s="271"/>
      <c r="B409" s="272"/>
      <c r="C409" s="500"/>
      <c r="D409" s="501"/>
      <c r="E409" s="502"/>
      <c r="F409" s="501"/>
      <c r="G409" s="502"/>
      <c r="H409" s="501"/>
      <c r="I409" s="502"/>
      <c r="J409" s="501"/>
      <c r="K409" s="502"/>
      <c r="L409" s="501"/>
      <c r="M409" s="502"/>
      <c r="N409" s="501"/>
      <c r="O409" s="502"/>
      <c r="P409" s="501"/>
      <c r="Q409" s="502"/>
      <c r="R409" s="501"/>
      <c r="S409" s="502"/>
      <c r="T409" s="501"/>
      <c r="U409" s="502"/>
      <c r="V409" s="501"/>
      <c r="W409" s="502"/>
      <c r="X409" s="501"/>
      <c r="Y409" s="502"/>
      <c r="Z409" s="501"/>
      <c r="AA409" s="502"/>
      <c r="AB409" s="501"/>
      <c r="AC409" s="502"/>
      <c r="AD409" s="501"/>
      <c r="AE409" s="502"/>
      <c r="AF409" s="501"/>
      <c r="AG409" s="502"/>
      <c r="AH409" s="501"/>
      <c r="AI409" s="502"/>
      <c r="AJ409" s="668" t="str">
        <f t="shared" si="12"/>
        <v/>
      </c>
      <c r="AK409" s="644">
        <f t="shared" si="13"/>
        <v>0</v>
      </c>
    </row>
    <row r="410" spans="1:37" s="34" customFormat="1" hidden="1" x14ac:dyDescent="0.2">
      <c r="A410" s="271"/>
      <c r="B410" s="272"/>
      <c r="C410" s="500"/>
      <c r="D410" s="501"/>
      <c r="E410" s="502"/>
      <c r="F410" s="501"/>
      <c r="G410" s="502"/>
      <c r="H410" s="501"/>
      <c r="I410" s="502"/>
      <c r="J410" s="501"/>
      <c r="K410" s="502"/>
      <c r="L410" s="501"/>
      <c r="M410" s="502"/>
      <c r="N410" s="501"/>
      <c r="O410" s="502"/>
      <c r="P410" s="501"/>
      <c r="Q410" s="502"/>
      <c r="R410" s="501"/>
      <c r="S410" s="502"/>
      <c r="T410" s="501"/>
      <c r="U410" s="502"/>
      <c r="V410" s="501"/>
      <c r="W410" s="502"/>
      <c r="X410" s="501"/>
      <c r="Y410" s="502"/>
      <c r="Z410" s="501"/>
      <c r="AA410" s="502"/>
      <c r="AB410" s="501"/>
      <c r="AC410" s="502"/>
      <c r="AD410" s="501"/>
      <c r="AE410" s="502"/>
      <c r="AF410" s="501"/>
      <c r="AG410" s="502"/>
      <c r="AH410" s="501"/>
      <c r="AI410" s="502"/>
      <c r="AJ410" s="668" t="str">
        <f t="shared" si="12"/>
        <v/>
      </c>
      <c r="AK410" s="644">
        <f t="shared" si="13"/>
        <v>0</v>
      </c>
    </row>
    <row r="411" spans="1:37" s="34" customFormat="1" hidden="1" x14ac:dyDescent="0.2">
      <c r="A411" s="271"/>
      <c r="B411" s="272"/>
      <c r="C411" s="500"/>
      <c r="D411" s="501"/>
      <c r="E411" s="502"/>
      <c r="F411" s="501"/>
      <c r="G411" s="502"/>
      <c r="H411" s="501"/>
      <c r="I411" s="502"/>
      <c r="J411" s="501"/>
      <c r="K411" s="502"/>
      <c r="L411" s="501"/>
      <c r="M411" s="502"/>
      <c r="N411" s="501"/>
      <c r="O411" s="502"/>
      <c r="P411" s="501"/>
      <c r="Q411" s="502"/>
      <c r="R411" s="501"/>
      <c r="S411" s="502"/>
      <c r="T411" s="501"/>
      <c r="U411" s="502"/>
      <c r="V411" s="501"/>
      <c r="W411" s="502"/>
      <c r="X411" s="501"/>
      <c r="Y411" s="502"/>
      <c r="Z411" s="501"/>
      <c r="AA411" s="502"/>
      <c r="AB411" s="501"/>
      <c r="AC411" s="502"/>
      <c r="AD411" s="501"/>
      <c r="AE411" s="502"/>
      <c r="AF411" s="501"/>
      <c r="AG411" s="502"/>
      <c r="AH411" s="501"/>
      <c r="AI411" s="502"/>
      <c r="AJ411" s="668" t="str">
        <f t="shared" si="12"/>
        <v/>
      </c>
      <c r="AK411" s="644">
        <f t="shared" si="13"/>
        <v>0</v>
      </c>
    </row>
    <row r="412" spans="1:37" s="34" customFormat="1" hidden="1" x14ac:dyDescent="0.2">
      <c r="A412" s="271"/>
      <c r="B412" s="272"/>
      <c r="C412" s="500"/>
      <c r="D412" s="501"/>
      <c r="E412" s="502"/>
      <c r="F412" s="501"/>
      <c r="G412" s="502"/>
      <c r="H412" s="501"/>
      <c r="I412" s="502"/>
      <c r="J412" s="501"/>
      <c r="K412" s="502"/>
      <c r="L412" s="501"/>
      <c r="M412" s="502"/>
      <c r="N412" s="501"/>
      <c r="O412" s="502"/>
      <c r="P412" s="501"/>
      <c r="Q412" s="502"/>
      <c r="R412" s="501"/>
      <c r="S412" s="502"/>
      <c r="T412" s="501"/>
      <c r="U412" s="502"/>
      <c r="V412" s="501"/>
      <c r="W412" s="502"/>
      <c r="X412" s="501"/>
      <c r="Y412" s="502"/>
      <c r="Z412" s="501"/>
      <c r="AA412" s="502"/>
      <c r="AB412" s="501"/>
      <c r="AC412" s="502"/>
      <c r="AD412" s="501"/>
      <c r="AE412" s="502"/>
      <c r="AF412" s="501"/>
      <c r="AG412" s="502"/>
      <c r="AH412" s="501"/>
      <c r="AI412" s="502"/>
      <c r="AJ412" s="668" t="str">
        <f t="shared" si="12"/>
        <v/>
      </c>
      <c r="AK412" s="644">
        <f t="shared" si="13"/>
        <v>0</v>
      </c>
    </row>
    <row r="413" spans="1:37" s="34" customFormat="1" hidden="1" x14ac:dyDescent="0.2">
      <c r="A413" s="271"/>
      <c r="B413" s="273"/>
      <c r="C413" s="500"/>
      <c r="D413" s="504"/>
      <c r="E413" s="502"/>
      <c r="F413" s="504"/>
      <c r="G413" s="502"/>
      <c r="H413" s="504"/>
      <c r="I413" s="502"/>
      <c r="J413" s="504"/>
      <c r="K413" s="502"/>
      <c r="L413" s="504"/>
      <c r="M413" s="502"/>
      <c r="N413" s="504"/>
      <c r="O413" s="502"/>
      <c r="P413" s="504"/>
      <c r="Q413" s="502"/>
      <c r="R413" s="504"/>
      <c r="S413" s="502"/>
      <c r="T413" s="504"/>
      <c r="U413" s="502"/>
      <c r="V413" s="504"/>
      <c r="W413" s="502"/>
      <c r="X413" s="504"/>
      <c r="Y413" s="502"/>
      <c r="Z413" s="504"/>
      <c r="AA413" s="502"/>
      <c r="AB413" s="504"/>
      <c r="AC413" s="502"/>
      <c r="AD413" s="504"/>
      <c r="AE413" s="502"/>
      <c r="AF413" s="504"/>
      <c r="AG413" s="502"/>
      <c r="AH413" s="504"/>
      <c r="AI413" s="502"/>
      <c r="AJ413" s="668" t="str">
        <f t="shared" si="12"/>
        <v/>
      </c>
      <c r="AK413" s="644">
        <f t="shared" si="13"/>
        <v>0</v>
      </c>
    </row>
    <row r="414" spans="1:37" s="34" customFormat="1" hidden="1" x14ac:dyDescent="0.2">
      <c r="A414" s="505"/>
      <c r="B414" s="506"/>
      <c r="C414" s="507"/>
      <c r="D414" s="508"/>
      <c r="E414" s="502"/>
      <c r="F414" s="508"/>
      <c r="G414" s="502"/>
      <c r="H414" s="508"/>
      <c r="I414" s="502"/>
      <c r="J414" s="508"/>
      <c r="K414" s="502"/>
      <c r="L414" s="508"/>
      <c r="M414" s="502"/>
      <c r="N414" s="508"/>
      <c r="O414" s="502"/>
      <c r="P414" s="508"/>
      <c r="Q414" s="502"/>
      <c r="R414" s="508"/>
      <c r="S414" s="502"/>
      <c r="T414" s="508"/>
      <c r="U414" s="502"/>
      <c r="V414" s="508"/>
      <c r="W414" s="502"/>
      <c r="X414" s="508"/>
      <c r="Y414" s="502"/>
      <c r="Z414" s="508"/>
      <c r="AA414" s="502"/>
      <c r="AB414" s="508"/>
      <c r="AC414" s="502"/>
      <c r="AD414" s="508"/>
      <c r="AE414" s="502"/>
      <c r="AF414" s="508"/>
      <c r="AG414" s="502"/>
      <c r="AH414" s="508"/>
      <c r="AI414" s="502"/>
      <c r="AJ414" s="668" t="str">
        <f t="shared" si="12"/>
        <v/>
      </c>
      <c r="AK414" s="644">
        <f t="shared" si="13"/>
        <v>0</v>
      </c>
    </row>
    <row r="415" spans="1:37" s="34" customFormat="1" hidden="1" x14ac:dyDescent="0.2">
      <c r="A415" s="271"/>
      <c r="B415" s="272"/>
      <c r="C415" s="500"/>
      <c r="D415" s="501"/>
      <c r="E415" s="502"/>
      <c r="F415" s="501"/>
      <c r="G415" s="502"/>
      <c r="H415" s="501"/>
      <c r="I415" s="502"/>
      <c r="J415" s="501"/>
      <c r="K415" s="502"/>
      <c r="L415" s="501"/>
      <c r="M415" s="502"/>
      <c r="N415" s="501"/>
      <c r="O415" s="502"/>
      <c r="P415" s="501"/>
      <c r="Q415" s="502"/>
      <c r="R415" s="501"/>
      <c r="S415" s="502"/>
      <c r="T415" s="501"/>
      <c r="U415" s="502"/>
      <c r="V415" s="501"/>
      <c r="W415" s="502"/>
      <c r="X415" s="501"/>
      <c r="Y415" s="502"/>
      <c r="Z415" s="501"/>
      <c r="AA415" s="502"/>
      <c r="AB415" s="501"/>
      <c r="AC415" s="502"/>
      <c r="AD415" s="501"/>
      <c r="AE415" s="502"/>
      <c r="AF415" s="501"/>
      <c r="AG415" s="502"/>
      <c r="AH415" s="501"/>
      <c r="AI415" s="502"/>
      <c r="AJ415" s="668" t="str">
        <f t="shared" si="12"/>
        <v/>
      </c>
      <c r="AK415" s="644">
        <f t="shared" si="13"/>
        <v>0</v>
      </c>
    </row>
    <row r="416" spans="1:37" s="34" customFormat="1" hidden="1" x14ac:dyDescent="0.2">
      <c r="A416" s="271"/>
      <c r="B416" s="272"/>
      <c r="C416" s="500"/>
      <c r="D416" s="501"/>
      <c r="E416" s="502"/>
      <c r="F416" s="501"/>
      <c r="G416" s="502"/>
      <c r="H416" s="501"/>
      <c r="I416" s="502"/>
      <c r="J416" s="501"/>
      <c r="K416" s="502"/>
      <c r="L416" s="501"/>
      <c r="M416" s="502"/>
      <c r="N416" s="501"/>
      <c r="O416" s="502"/>
      <c r="P416" s="501"/>
      <c r="Q416" s="502"/>
      <c r="R416" s="501"/>
      <c r="S416" s="502"/>
      <c r="T416" s="501"/>
      <c r="U416" s="502"/>
      <c r="V416" s="501"/>
      <c r="W416" s="502"/>
      <c r="X416" s="501"/>
      <c r="Y416" s="502"/>
      <c r="Z416" s="501"/>
      <c r="AA416" s="502"/>
      <c r="AB416" s="501"/>
      <c r="AC416" s="502"/>
      <c r="AD416" s="501"/>
      <c r="AE416" s="502"/>
      <c r="AF416" s="501"/>
      <c r="AG416" s="502"/>
      <c r="AH416" s="501"/>
      <c r="AI416" s="502"/>
      <c r="AJ416" s="668" t="str">
        <f t="shared" si="12"/>
        <v/>
      </c>
      <c r="AK416" s="644">
        <f t="shared" si="13"/>
        <v>0</v>
      </c>
    </row>
    <row r="417" spans="1:37" s="34" customFormat="1" hidden="1" x14ac:dyDescent="0.2">
      <c r="A417" s="271"/>
      <c r="B417" s="272"/>
      <c r="C417" s="500"/>
      <c r="D417" s="501"/>
      <c r="E417" s="502"/>
      <c r="F417" s="501"/>
      <c r="G417" s="502"/>
      <c r="H417" s="501"/>
      <c r="I417" s="502"/>
      <c r="J417" s="501"/>
      <c r="K417" s="502"/>
      <c r="L417" s="501"/>
      <c r="M417" s="502"/>
      <c r="N417" s="501"/>
      <c r="O417" s="502"/>
      <c r="P417" s="501"/>
      <c r="Q417" s="502"/>
      <c r="R417" s="501"/>
      <c r="S417" s="502"/>
      <c r="T417" s="501"/>
      <c r="U417" s="502"/>
      <c r="V417" s="501"/>
      <c r="W417" s="502"/>
      <c r="X417" s="501"/>
      <c r="Y417" s="502"/>
      <c r="Z417" s="501"/>
      <c r="AA417" s="502"/>
      <c r="AB417" s="501"/>
      <c r="AC417" s="502"/>
      <c r="AD417" s="501"/>
      <c r="AE417" s="502"/>
      <c r="AF417" s="501"/>
      <c r="AG417" s="502"/>
      <c r="AH417" s="501"/>
      <c r="AI417" s="502"/>
      <c r="AJ417" s="668" t="str">
        <f t="shared" si="12"/>
        <v/>
      </c>
      <c r="AK417" s="644">
        <f t="shared" si="13"/>
        <v>0</v>
      </c>
    </row>
    <row r="418" spans="1:37" s="34" customFormat="1" hidden="1" x14ac:dyDescent="0.2">
      <c r="A418" s="271"/>
      <c r="B418" s="272"/>
      <c r="C418" s="500"/>
      <c r="D418" s="501"/>
      <c r="E418" s="502"/>
      <c r="F418" s="501"/>
      <c r="G418" s="502"/>
      <c r="H418" s="501"/>
      <c r="I418" s="502"/>
      <c r="J418" s="501"/>
      <c r="K418" s="502"/>
      <c r="L418" s="501"/>
      <c r="M418" s="502"/>
      <c r="N418" s="501"/>
      <c r="O418" s="502"/>
      <c r="P418" s="501"/>
      <c r="Q418" s="502"/>
      <c r="R418" s="501"/>
      <c r="S418" s="502"/>
      <c r="T418" s="501"/>
      <c r="U418" s="502"/>
      <c r="V418" s="501"/>
      <c r="W418" s="502"/>
      <c r="X418" s="501"/>
      <c r="Y418" s="502"/>
      <c r="Z418" s="501"/>
      <c r="AA418" s="502"/>
      <c r="AB418" s="501"/>
      <c r="AC418" s="502"/>
      <c r="AD418" s="501"/>
      <c r="AE418" s="502"/>
      <c r="AF418" s="501"/>
      <c r="AG418" s="502"/>
      <c r="AH418" s="501"/>
      <c r="AI418" s="502"/>
      <c r="AJ418" s="668" t="str">
        <f t="shared" si="12"/>
        <v/>
      </c>
      <c r="AK418" s="644">
        <f t="shared" si="13"/>
        <v>0</v>
      </c>
    </row>
    <row r="419" spans="1:37" s="34" customFormat="1" hidden="1" x14ac:dyDescent="0.2">
      <c r="A419" s="271"/>
      <c r="B419" s="272"/>
      <c r="C419" s="500"/>
      <c r="D419" s="501"/>
      <c r="E419" s="502"/>
      <c r="F419" s="501"/>
      <c r="G419" s="502"/>
      <c r="H419" s="501"/>
      <c r="I419" s="502"/>
      <c r="J419" s="501"/>
      <c r="K419" s="502"/>
      <c r="L419" s="501"/>
      <c r="M419" s="502"/>
      <c r="N419" s="501"/>
      <c r="O419" s="502"/>
      <c r="P419" s="501"/>
      <c r="Q419" s="502"/>
      <c r="R419" s="501"/>
      <c r="S419" s="502"/>
      <c r="T419" s="501"/>
      <c r="U419" s="502"/>
      <c r="V419" s="501"/>
      <c r="W419" s="502"/>
      <c r="X419" s="501"/>
      <c r="Y419" s="502"/>
      <c r="Z419" s="501"/>
      <c r="AA419" s="502"/>
      <c r="AB419" s="501"/>
      <c r="AC419" s="502"/>
      <c r="AD419" s="501"/>
      <c r="AE419" s="502"/>
      <c r="AF419" s="501"/>
      <c r="AG419" s="502"/>
      <c r="AH419" s="501"/>
      <c r="AI419" s="502"/>
      <c r="AJ419" s="668" t="str">
        <f t="shared" si="12"/>
        <v/>
      </c>
      <c r="AK419" s="644">
        <f t="shared" si="13"/>
        <v>0</v>
      </c>
    </row>
    <row r="420" spans="1:37" s="34" customFormat="1" hidden="1" x14ac:dyDescent="0.2">
      <c r="A420" s="271"/>
      <c r="B420" s="272"/>
      <c r="C420" s="500"/>
      <c r="D420" s="501"/>
      <c r="E420" s="502"/>
      <c r="F420" s="501"/>
      <c r="G420" s="502"/>
      <c r="H420" s="501"/>
      <c r="I420" s="502"/>
      <c r="J420" s="501"/>
      <c r="K420" s="502"/>
      <c r="L420" s="501"/>
      <c r="M420" s="502"/>
      <c r="N420" s="501"/>
      <c r="O420" s="502"/>
      <c r="P420" s="501"/>
      <c r="Q420" s="502"/>
      <c r="R420" s="501"/>
      <c r="S420" s="502"/>
      <c r="T420" s="501"/>
      <c r="U420" s="502"/>
      <c r="V420" s="501"/>
      <c r="W420" s="502"/>
      <c r="X420" s="501"/>
      <c r="Y420" s="502"/>
      <c r="Z420" s="501"/>
      <c r="AA420" s="502"/>
      <c r="AB420" s="501"/>
      <c r="AC420" s="502"/>
      <c r="AD420" s="501"/>
      <c r="AE420" s="502"/>
      <c r="AF420" s="501"/>
      <c r="AG420" s="502"/>
      <c r="AH420" s="501"/>
      <c r="AI420" s="502"/>
      <c r="AJ420" s="668" t="str">
        <f t="shared" si="12"/>
        <v/>
      </c>
      <c r="AK420" s="644">
        <f t="shared" si="13"/>
        <v>0</v>
      </c>
    </row>
    <row r="421" spans="1:37" s="34" customFormat="1" hidden="1" x14ac:dyDescent="0.2">
      <c r="A421" s="271"/>
      <c r="B421" s="273"/>
      <c r="C421" s="500"/>
      <c r="D421" s="504"/>
      <c r="E421" s="502"/>
      <c r="F421" s="504"/>
      <c r="G421" s="502"/>
      <c r="H421" s="504"/>
      <c r="I421" s="502"/>
      <c r="J421" s="504"/>
      <c r="K421" s="502"/>
      <c r="L421" s="504"/>
      <c r="M421" s="502"/>
      <c r="N421" s="504"/>
      <c r="O421" s="502"/>
      <c r="P421" s="504"/>
      <c r="Q421" s="502"/>
      <c r="R421" s="504"/>
      <c r="S421" s="502"/>
      <c r="T421" s="504"/>
      <c r="U421" s="502"/>
      <c r="V421" s="504"/>
      <c r="W421" s="502"/>
      <c r="X421" s="504"/>
      <c r="Y421" s="502"/>
      <c r="Z421" s="504"/>
      <c r="AA421" s="502"/>
      <c r="AB421" s="504"/>
      <c r="AC421" s="502"/>
      <c r="AD421" s="504"/>
      <c r="AE421" s="502"/>
      <c r="AF421" s="504"/>
      <c r="AG421" s="502"/>
      <c r="AH421" s="504"/>
      <c r="AI421" s="502"/>
      <c r="AJ421" s="668" t="str">
        <f t="shared" si="12"/>
        <v/>
      </c>
      <c r="AK421" s="644">
        <f t="shared" si="13"/>
        <v>0</v>
      </c>
    </row>
    <row r="422" spans="1:37" s="34" customFormat="1" hidden="1" x14ac:dyDescent="0.2">
      <c r="A422" s="505"/>
      <c r="B422" s="506"/>
      <c r="C422" s="507"/>
      <c r="D422" s="508"/>
      <c r="E422" s="502"/>
      <c r="F422" s="508"/>
      <c r="G422" s="502"/>
      <c r="H422" s="508"/>
      <c r="I422" s="502"/>
      <c r="J422" s="508"/>
      <c r="K422" s="502"/>
      <c r="L422" s="508"/>
      <c r="M422" s="502"/>
      <c r="N422" s="508"/>
      <c r="O422" s="502"/>
      <c r="P422" s="508"/>
      <c r="Q422" s="502"/>
      <c r="R422" s="508"/>
      <c r="S422" s="502"/>
      <c r="T422" s="508"/>
      <c r="U422" s="502"/>
      <c r="V422" s="508"/>
      <c r="W422" s="502"/>
      <c r="X422" s="508"/>
      <c r="Y422" s="502"/>
      <c r="Z422" s="508"/>
      <c r="AA422" s="502"/>
      <c r="AB422" s="508"/>
      <c r="AC422" s="502"/>
      <c r="AD422" s="508"/>
      <c r="AE422" s="502"/>
      <c r="AF422" s="508"/>
      <c r="AG422" s="502"/>
      <c r="AH422" s="508"/>
      <c r="AI422" s="502"/>
      <c r="AJ422" s="668" t="str">
        <f t="shared" si="12"/>
        <v/>
      </c>
      <c r="AK422" s="644">
        <f t="shared" si="13"/>
        <v>0</v>
      </c>
    </row>
    <row r="423" spans="1:37" s="34" customFormat="1" hidden="1" x14ac:dyDescent="0.2">
      <c r="A423" s="271"/>
      <c r="B423" s="272"/>
      <c r="C423" s="500"/>
      <c r="D423" s="501"/>
      <c r="E423" s="502"/>
      <c r="F423" s="501"/>
      <c r="G423" s="502"/>
      <c r="H423" s="501"/>
      <c r="I423" s="502"/>
      <c r="J423" s="501"/>
      <c r="K423" s="502"/>
      <c r="L423" s="501"/>
      <c r="M423" s="502"/>
      <c r="N423" s="501"/>
      <c r="O423" s="502"/>
      <c r="P423" s="501"/>
      <c r="Q423" s="502"/>
      <c r="R423" s="501"/>
      <c r="S423" s="502"/>
      <c r="T423" s="501"/>
      <c r="U423" s="502"/>
      <c r="V423" s="501"/>
      <c r="W423" s="502"/>
      <c r="X423" s="501"/>
      <c r="Y423" s="502"/>
      <c r="Z423" s="501"/>
      <c r="AA423" s="502"/>
      <c r="AB423" s="501"/>
      <c r="AC423" s="502"/>
      <c r="AD423" s="501"/>
      <c r="AE423" s="502"/>
      <c r="AF423" s="501"/>
      <c r="AG423" s="502"/>
      <c r="AH423" s="501"/>
      <c r="AI423" s="502"/>
      <c r="AJ423" s="668" t="str">
        <f t="shared" si="12"/>
        <v/>
      </c>
      <c r="AK423" s="644">
        <f t="shared" si="13"/>
        <v>0</v>
      </c>
    </row>
    <row r="424" spans="1:37" s="34" customFormat="1" hidden="1" x14ac:dyDescent="0.2">
      <c r="A424" s="271"/>
      <c r="B424" s="272"/>
      <c r="C424" s="500"/>
      <c r="D424" s="501"/>
      <c r="E424" s="502"/>
      <c r="F424" s="501"/>
      <c r="G424" s="502"/>
      <c r="H424" s="501"/>
      <c r="I424" s="502"/>
      <c r="J424" s="501"/>
      <c r="K424" s="502"/>
      <c r="L424" s="501"/>
      <c r="M424" s="502"/>
      <c r="N424" s="501"/>
      <c r="O424" s="502"/>
      <c r="P424" s="501"/>
      <c r="Q424" s="502"/>
      <c r="R424" s="501"/>
      <c r="S424" s="502"/>
      <c r="T424" s="501"/>
      <c r="U424" s="502"/>
      <c r="V424" s="501"/>
      <c r="W424" s="502"/>
      <c r="X424" s="501"/>
      <c r="Y424" s="502"/>
      <c r="Z424" s="501"/>
      <c r="AA424" s="502"/>
      <c r="AB424" s="501"/>
      <c r="AC424" s="502"/>
      <c r="AD424" s="501"/>
      <c r="AE424" s="502"/>
      <c r="AF424" s="501"/>
      <c r="AG424" s="502"/>
      <c r="AH424" s="501"/>
      <c r="AI424" s="502"/>
      <c r="AJ424" s="668" t="str">
        <f t="shared" si="12"/>
        <v/>
      </c>
      <c r="AK424" s="644">
        <f t="shared" si="13"/>
        <v>0</v>
      </c>
    </row>
    <row r="425" spans="1:37" s="34" customFormat="1" hidden="1" x14ac:dyDescent="0.2">
      <c r="A425" s="271"/>
      <c r="B425" s="272"/>
      <c r="C425" s="500"/>
      <c r="D425" s="501"/>
      <c r="E425" s="502"/>
      <c r="F425" s="501"/>
      <c r="G425" s="502"/>
      <c r="H425" s="501"/>
      <c r="I425" s="502"/>
      <c r="J425" s="501"/>
      <c r="K425" s="502"/>
      <c r="L425" s="501"/>
      <c r="M425" s="502"/>
      <c r="N425" s="501"/>
      <c r="O425" s="502"/>
      <c r="P425" s="501"/>
      <c r="Q425" s="502"/>
      <c r="R425" s="501"/>
      <c r="S425" s="502"/>
      <c r="T425" s="501"/>
      <c r="U425" s="502"/>
      <c r="V425" s="501"/>
      <c r="W425" s="502"/>
      <c r="X425" s="501"/>
      <c r="Y425" s="502"/>
      <c r="Z425" s="501"/>
      <c r="AA425" s="502"/>
      <c r="AB425" s="501"/>
      <c r="AC425" s="502"/>
      <c r="AD425" s="501"/>
      <c r="AE425" s="502"/>
      <c r="AF425" s="501"/>
      <c r="AG425" s="502"/>
      <c r="AH425" s="501"/>
      <c r="AI425" s="502"/>
      <c r="AJ425" s="668" t="str">
        <f t="shared" si="12"/>
        <v/>
      </c>
      <c r="AK425" s="644">
        <f t="shared" si="13"/>
        <v>0</v>
      </c>
    </row>
    <row r="426" spans="1:37" s="34" customFormat="1" hidden="1" x14ac:dyDescent="0.2">
      <c r="A426" s="271"/>
      <c r="B426" s="272"/>
      <c r="C426" s="500"/>
      <c r="D426" s="501"/>
      <c r="E426" s="502"/>
      <c r="F426" s="501"/>
      <c r="G426" s="502"/>
      <c r="H426" s="501"/>
      <c r="I426" s="502"/>
      <c r="J426" s="501"/>
      <c r="K426" s="502"/>
      <c r="L426" s="501"/>
      <c r="M426" s="502"/>
      <c r="N426" s="501"/>
      <c r="O426" s="502"/>
      <c r="P426" s="501"/>
      <c r="Q426" s="502"/>
      <c r="R426" s="501"/>
      <c r="S426" s="502"/>
      <c r="T426" s="501"/>
      <c r="U426" s="502"/>
      <c r="V426" s="501"/>
      <c r="W426" s="502"/>
      <c r="X426" s="501"/>
      <c r="Y426" s="502"/>
      <c r="Z426" s="501"/>
      <c r="AA426" s="502"/>
      <c r="AB426" s="501"/>
      <c r="AC426" s="502"/>
      <c r="AD426" s="501"/>
      <c r="AE426" s="502"/>
      <c r="AF426" s="501"/>
      <c r="AG426" s="502"/>
      <c r="AH426" s="501"/>
      <c r="AI426" s="502"/>
      <c r="AJ426" s="668" t="str">
        <f t="shared" si="12"/>
        <v/>
      </c>
      <c r="AK426" s="644">
        <f t="shared" si="13"/>
        <v>0</v>
      </c>
    </row>
    <row r="427" spans="1:37" s="34" customFormat="1" hidden="1" x14ac:dyDescent="0.2">
      <c r="A427" s="271"/>
      <c r="B427" s="272"/>
      <c r="C427" s="500"/>
      <c r="D427" s="501"/>
      <c r="E427" s="502"/>
      <c r="F427" s="501"/>
      <c r="G427" s="502"/>
      <c r="H427" s="501"/>
      <c r="I427" s="502"/>
      <c r="J427" s="501"/>
      <c r="K427" s="502"/>
      <c r="L427" s="501"/>
      <c r="M427" s="502"/>
      <c r="N427" s="501"/>
      <c r="O427" s="502"/>
      <c r="P427" s="501"/>
      <c r="Q427" s="502"/>
      <c r="R427" s="501"/>
      <c r="S427" s="502"/>
      <c r="T427" s="501"/>
      <c r="U427" s="502"/>
      <c r="V427" s="501"/>
      <c r="W427" s="502"/>
      <c r="X427" s="501"/>
      <c r="Y427" s="502"/>
      <c r="Z427" s="501"/>
      <c r="AA427" s="502"/>
      <c r="AB427" s="501"/>
      <c r="AC427" s="502"/>
      <c r="AD427" s="501"/>
      <c r="AE427" s="502"/>
      <c r="AF427" s="501"/>
      <c r="AG427" s="502"/>
      <c r="AH427" s="501"/>
      <c r="AI427" s="502"/>
      <c r="AJ427" s="668" t="str">
        <f t="shared" si="12"/>
        <v/>
      </c>
      <c r="AK427" s="644">
        <f t="shared" si="13"/>
        <v>0</v>
      </c>
    </row>
    <row r="428" spans="1:37" s="34" customFormat="1" hidden="1" x14ac:dyDescent="0.2">
      <c r="A428" s="271"/>
      <c r="B428" s="272"/>
      <c r="C428" s="500"/>
      <c r="D428" s="501"/>
      <c r="E428" s="502"/>
      <c r="F428" s="501"/>
      <c r="G428" s="502"/>
      <c r="H428" s="501"/>
      <c r="I428" s="502"/>
      <c r="J428" s="501"/>
      <c r="K428" s="502"/>
      <c r="L428" s="501"/>
      <c r="M428" s="502"/>
      <c r="N428" s="501"/>
      <c r="O428" s="502"/>
      <c r="P428" s="501"/>
      <c r="Q428" s="502"/>
      <c r="R428" s="501"/>
      <c r="S428" s="502"/>
      <c r="T428" s="501"/>
      <c r="U428" s="502"/>
      <c r="V428" s="501"/>
      <c r="W428" s="502"/>
      <c r="X428" s="501"/>
      <c r="Y428" s="502"/>
      <c r="Z428" s="501"/>
      <c r="AA428" s="502"/>
      <c r="AB428" s="501"/>
      <c r="AC428" s="502"/>
      <c r="AD428" s="501"/>
      <c r="AE428" s="502"/>
      <c r="AF428" s="501"/>
      <c r="AG428" s="502"/>
      <c r="AH428" s="501"/>
      <c r="AI428" s="502"/>
      <c r="AJ428" s="668" t="str">
        <f t="shared" si="12"/>
        <v/>
      </c>
      <c r="AK428" s="644">
        <f t="shared" si="13"/>
        <v>0</v>
      </c>
    </row>
    <row r="429" spans="1:37" s="34" customFormat="1" hidden="1" x14ac:dyDescent="0.2">
      <c r="A429" s="271"/>
      <c r="B429" s="273"/>
      <c r="C429" s="500"/>
      <c r="D429" s="504"/>
      <c r="E429" s="502"/>
      <c r="F429" s="504"/>
      <c r="G429" s="502"/>
      <c r="H429" s="504"/>
      <c r="I429" s="502"/>
      <c r="J429" s="504"/>
      <c r="K429" s="502"/>
      <c r="L429" s="504"/>
      <c r="M429" s="502"/>
      <c r="N429" s="504"/>
      <c r="O429" s="502"/>
      <c r="P429" s="504"/>
      <c r="Q429" s="502"/>
      <c r="R429" s="504"/>
      <c r="S429" s="502"/>
      <c r="T429" s="504"/>
      <c r="U429" s="502"/>
      <c r="V429" s="504"/>
      <c r="W429" s="502"/>
      <c r="X429" s="504"/>
      <c r="Y429" s="502"/>
      <c r="Z429" s="504"/>
      <c r="AA429" s="502"/>
      <c r="AB429" s="504"/>
      <c r="AC429" s="502"/>
      <c r="AD429" s="504"/>
      <c r="AE429" s="502"/>
      <c r="AF429" s="504"/>
      <c r="AG429" s="502"/>
      <c r="AH429" s="504"/>
      <c r="AI429" s="502"/>
      <c r="AJ429" s="668" t="str">
        <f t="shared" si="12"/>
        <v/>
      </c>
      <c r="AK429" s="644">
        <f t="shared" si="13"/>
        <v>0</v>
      </c>
    </row>
    <row r="430" spans="1:37" s="34" customFormat="1" hidden="1" x14ac:dyDescent="0.2">
      <c r="A430" s="505"/>
      <c r="B430" s="506"/>
      <c r="C430" s="507"/>
      <c r="D430" s="508"/>
      <c r="E430" s="502"/>
      <c r="F430" s="508"/>
      <c r="G430" s="502"/>
      <c r="H430" s="508"/>
      <c r="I430" s="502"/>
      <c r="J430" s="508"/>
      <c r="K430" s="502"/>
      <c r="L430" s="508"/>
      <c r="M430" s="502"/>
      <c r="N430" s="508"/>
      <c r="O430" s="502"/>
      <c r="P430" s="508"/>
      <c r="Q430" s="502"/>
      <c r="R430" s="508"/>
      <c r="S430" s="502"/>
      <c r="T430" s="508"/>
      <c r="U430" s="502"/>
      <c r="V430" s="508"/>
      <c r="W430" s="502"/>
      <c r="X430" s="508"/>
      <c r="Y430" s="502"/>
      <c r="Z430" s="508"/>
      <c r="AA430" s="502"/>
      <c r="AB430" s="508"/>
      <c r="AC430" s="502"/>
      <c r="AD430" s="508"/>
      <c r="AE430" s="502"/>
      <c r="AF430" s="508"/>
      <c r="AG430" s="502"/>
      <c r="AH430" s="508"/>
      <c r="AI430" s="502"/>
      <c r="AJ430" s="668" t="str">
        <f t="shared" si="12"/>
        <v/>
      </c>
      <c r="AK430" s="644">
        <f t="shared" si="13"/>
        <v>0</v>
      </c>
    </row>
    <row r="431" spans="1:37" s="34" customFormat="1" hidden="1" x14ac:dyDescent="0.2">
      <c r="A431" s="271"/>
      <c r="B431" s="272"/>
      <c r="C431" s="500"/>
      <c r="D431" s="501"/>
      <c r="E431" s="502"/>
      <c r="F431" s="501"/>
      <c r="G431" s="502"/>
      <c r="H431" s="501"/>
      <c r="I431" s="502"/>
      <c r="J431" s="501"/>
      <c r="K431" s="502"/>
      <c r="L431" s="501"/>
      <c r="M431" s="502"/>
      <c r="N431" s="501"/>
      <c r="O431" s="502"/>
      <c r="P431" s="501"/>
      <c r="Q431" s="502"/>
      <c r="R431" s="501"/>
      <c r="S431" s="502"/>
      <c r="T431" s="501"/>
      <c r="U431" s="502"/>
      <c r="V431" s="501"/>
      <c r="W431" s="502"/>
      <c r="X431" s="501"/>
      <c r="Y431" s="502"/>
      <c r="Z431" s="501"/>
      <c r="AA431" s="502"/>
      <c r="AB431" s="501"/>
      <c r="AC431" s="502"/>
      <c r="AD431" s="501"/>
      <c r="AE431" s="502"/>
      <c r="AF431" s="501"/>
      <c r="AG431" s="502"/>
      <c r="AH431" s="501"/>
      <c r="AI431" s="502"/>
      <c r="AJ431" s="668" t="str">
        <f t="shared" si="12"/>
        <v/>
      </c>
      <c r="AK431" s="644">
        <f t="shared" si="13"/>
        <v>0</v>
      </c>
    </row>
    <row r="432" spans="1:37" s="34" customFormat="1" hidden="1" x14ac:dyDescent="0.2">
      <c r="A432" s="271"/>
      <c r="B432" s="272"/>
      <c r="C432" s="500"/>
      <c r="D432" s="501"/>
      <c r="E432" s="502"/>
      <c r="F432" s="501"/>
      <c r="G432" s="502"/>
      <c r="H432" s="501"/>
      <c r="I432" s="502"/>
      <c r="J432" s="501"/>
      <c r="K432" s="502"/>
      <c r="L432" s="501"/>
      <c r="M432" s="502"/>
      <c r="N432" s="501"/>
      <c r="O432" s="502"/>
      <c r="P432" s="501"/>
      <c r="Q432" s="502"/>
      <c r="R432" s="501"/>
      <c r="S432" s="502"/>
      <c r="T432" s="501"/>
      <c r="U432" s="502"/>
      <c r="V432" s="501"/>
      <c r="W432" s="502"/>
      <c r="X432" s="501"/>
      <c r="Y432" s="502"/>
      <c r="Z432" s="501"/>
      <c r="AA432" s="502"/>
      <c r="AB432" s="501"/>
      <c r="AC432" s="502"/>
      <c r="AD432" s="501"/>
      <c r="AE432" s="502"/>
      <c r="AF432" s="501"/>
      <c r="AG432" s="502"/>
      <c r="AH432" s="501"/>
      <c r="AI432" s="502"/>
      <c r="AJ432" s="668" t="str">
        <f t="shared" si="12"/>
        <v/>
      </c>
      <c r="AK432" s="644">
        <f t="shared" si="13"/>
        <v>0</v>
      </c>
    </row>
    <row r="433" spans="1:37" s="34" customFormat="1" hidden="1" x14ac:dyDescent="0.2">
      <c r="A433" s="271"/>
      <c r="B433" s="272"/>
      <c r="C433" s="500"/>
      <c r="D433" s="501"/>
      <c r="E433" s="502"/>
      <c r="F433" s="501"/>
      <c r="G433" s="502"/>
      <c r="H433" s="501"/>
      <c r="I433" s="502"/>
      <c r="J433" s="501"/>
      <c r="K433" s="502"/>
      <c r="L433" s="501"/>
      <c r="M433" s="502"/>
      <c r="N433" s="501"/>
      <c r="O433" s="502"/>
      <c r="P433" s="501"/>
      <c r="Q433" s="502"/>
      <c r="R433" s="501"/>
      <c r="S433" s="502"/>
      <c r="T433" s="501"/>
      <c r="U433" s="502"/>
      <c r="V433" s="501"/>
      <c r="W433" s="502"/>
      <c r="X433" s="501"/>
      <c r="Y433" s="502"/>
      <c r="Z433" s="501"/>
      <c r="AA433" s="502"/>
      <c r="AB433" s="501"/>
      <c r="AC433" s="502"/>
      <c r="AD433" s="501"/>
      <c r="AE433" s="502"/>
      <c r="AF433" s="501"/>
      <c r="AG433" s="502"/>
      <c r="AH433" s="501"/>
      <c r="AI433" s="502"/>
      <c r="AJ433" s="668" t="str">
        <f t="shared" si="12"/>
        <v/>
      </c>
      <c r="AK433" s="644">
        <f t="shared" si="13"/>
        <v>0</v>
      </c>
    </row>
    <row r="434" spans="1:37" s="34" customFormat="1" hidden="1" x14ac:dyDescent="0.2">
      <c r="A434" s="271"/>
      <c r="B434" s="272"/>
      <c r="C434" s="500"/>
      <c r="D434" s="501"/>
      <c r="E434" s="502"/>
      <c r="F434" s="501"/>
      <c r="G434" s="502"/>
      <c r="H434" s="501"/>
      <c r="I434" s="502"/>
      <c r="J434" s="501"/>
      <c r="K434" s="502"/>
      <c r="L434" s="501"/>
      <c r="M434" s="502"/>
      <c r="N434" s="501"/>
      <c r="O434" s="502"/>
      <c r="P434" s="501"/>
      <c r="Q434" s="502"/>
      <c r="R434" s="501"/>
      <c r="S434" s="502"/>
      <c r="T434" s="501"/>
      <c r="U434" s="502"/>
      <c r="V434" s="501"/>
      <c r="W434" s="502"/>
      <c r="X434" s="501"/>
      <c r="Y434" s="502"/>
      <c r="Z434" s="501"/>
      <c r="AA434" s="502"/>
      <c r="AB434" s="501"/>
      <c r="AC434" s="502"/>
      <c r="AD434" s="501"/>
      <c r="AE434" s="502"/>
      <c r="AF434" s="501"/>
      <c r="AG434" s="502"/>
      <c r="AH434" s="501"/>
      <c r="AI434" s="502"/>
      <c r="AJ434" s="668" t="str">
        <f t="shared" si="12"/>
        <v/>
      </c>
      <c r="AK434" s="644">
        <f t="shared" si="13"/>
        <v>0</v>
      </c>
    </row>
    <row r="435" spans="1:37" s="34" customFormat="1" hidden="1" x14ac:dyDescent="0.2">
      <c r="A435" s="271"/>
      <c r="B435" s="272"/>
      <c r="C435" s="500"/>
      <c r="D435" s="501"/>
      <c r="E435" s="502"/>
      <c r="F435" s="501"/>
      <c r="G435" s="502"/>
      <c r="H435" s="501"/>
      <c r="I435" s="502"/>
      <c r="J435" s="501"/>
      <c r="K435" s="502"/>
      <c r="L435" s="501"/>
      <c r="M435" s="502"/>
      <c r="N435" s="501"/>
      <c r="O435" s="502"/>
      <c r="P435" s="501"/>
      <c r="Q435" s="502"/>
      <c r="R435" s="501"/>
      <c r="S435" s="502"/>
      <c r="T435" s="501"/>
      <c r="U435" s="502"/>
      <c r="V435" s="501"/>
      <c r="W435" s="502"/>
      <c r="X435" s="501"/>
      <c r="Y435" s="502"/>
      <c r="Z435" s="501"/>
      <c r="AA435" s="502"/>
      <c r="AB435" s="501"/>
      <c r="AC435" s="502"/>
      <c r="AD435" s="501"/>
      <c r="AE435" s="502"/>
      <c r="AF435" s="501"/>
      <c r="AG435" s="502"/>
      <c r="AH435" s="501"/>
      <c r="AI435" s="502"/>
      <c r="AJ435" s="668" t="str">
        <f t="shared" si="12"/>
        <v/>
      </c>
      <c r="AK435" s="644">
        <f t="shared" si="13"/>
        <v>0</v>
      </c>
    </row>
    <row r="436" spans="1:37" s="34" customFormat="1" hidden="1" x14ac:dyDescent="0.2">
      <c r="A436" s="271"/>
      <c r="B436" s="272"/>
      <c r="C436" s="500"/>
      <c r="D436" s="501"/>
      <c r="E436" s="502"/>
      <c r="F436" s="501"/>
      <c r="G436" s="502"/>
      <c r="H436" s="501"/>
      <c r="I436" s="502"/>
      <c r="J436" s="501"/>
      <c r="K436" s="502"/>
      <c r="L436" s="501"/>
      <c r="M436" s="502"/>
      <c r="N436" s="501"/>
      <c r="O436" s="502"/>
      <c r="P436" s="501"/>
      <c r="Q436" s="502"/>
      <c r="R436" s="501"/>
      <c r="S436" s="502"/>
      <c r="T436" s="501"/>
      <c r="U436" s="502"/>
      <c r="V436" s="501"/>
      <c r="W436" s="502"/>
      <c r="X436" s="501"/>
      <c r="Y436" s="502"/>
      <c r="Z436" s="501"/>
      <c r="AA436" s="502"/>
      <c r="AB436" s="501"/>
      <c r="AC436" s="502"/>
      <c r="AD436" s="501"/>
      <c r="AE436" s="502"/>
      <c r="AF436" s="501"/>
      <c r="AG436" s="502"/>
      <c r="AH436" s="501"/>
      <c r="AI436" s="502"/>
      <c r="AJ436" s="668" t="str">
        <f t="shared" si="12"/>
        <v/>
      </c>
      <c r="AK436" s="644">
        <f t="shared" si="13"/>
        <v>0</v>
      </c>
    </row>
    <row r="437" spans="1:37" s="34" customFormat="1" hidden="1" x14ac:dyDescent="0.2">
      <c r="A437" s="271"/>
      <c r="B437" s="273"/>
      <c r="C437" s="500"/>
      <c r="D437" s="504"/>
      <c r="E437" s="502"/>
      <c r="F437" s="504"/>
      <c r="G437" s="502"/>
      <c r="H437" s="504"/>
      <c r="I437" s="502"/>
      <c r="J437" s="504"/>
      <c r="K437" s="502"/>
      <c r="L437" s="504"/>
      <c r="M437" s="502"/>
      <c r="N437" s="504"/>
      <c r="O437" s="502"/>
      <c r="P437" s="504"/>
      <c r="Q437" s="502"/>
      <c r="R437" s="504"/>
      <c r="S437" s="502"/>
      <c r="T437" s="504"/>
      <c r="U437" s="502"/>
      <c r="V437" s="504"/>
      <c r="W437" s="502"/>
      <c r="X437" s="504"/>
      <c r="Y437" s="502"/>
      <c r="Z437" s="504"/>
      <c r="AA437" s="502"/>
      <c r="AB437" s="504"/>
      <c r="AC437" s="502"/>
      <c r="AD437" s="504"/>
      <c r="AE437" s="502"/>
      <c r="AF437" s="504"/>
      <c r="AG437" s="502"/>
      <c r="AH437" s="504"/>
      <c r="AI437" s="502"/>
      <c r="AJ437" s="668" t="str">
        <f t="shared" si="12"/>
        <v/>
      </c>
      <c r="AK437" s="644">
        <f t="shared" si="13"/>
        <v>0</v>
      </c>
    </row>
    <row r="438" spans="1:37" s="34" customFormat="1" hidden="1" x14ac:dyDescent="0.2">
      <c r="A438" s="505"/>
      <c r="B438" s="506"/>
      <c r="C438" s="507"/>
      <c r="D438" s="508"/>
      <c r="E438" s="502"/>
      <c r="F438" s="508"/>
      <c r="G438" s="502"/>
      <c r="H438" s="508"/>
      <c r="I438" s="502"/>
      <c r="J438" s="508"/>
      <c r="K438" s="502"/>
      <c r="L438" s="508"/>
      <c r="M438" s="502"/>
      <c r="N438" s="508"/>
      <c r="O438" s="502"/>
      <c r="P438" s="508"/>
      <c r="Q438" s="502"/>
      <c r="R438" s="508"/>
      <c r="S438" s="502"/>
      <c r="T438" s="508"/>
      <c r="U438" s="502"/>
      <c r="V438" s="508"/>
      <c r="W438" s="502"/>
      <c r="X438" s="508"/>
      <c r="Y438" s="502"/>
      <c r="Z438" s="508"/>
      <c r="AA438" s="502"/>
      <c r="AB438" s="508"/>
      <c r="AC438" s="502"/>
      <c r="AD438" s="508"/>
      <c r="AE438" s="502"/>
      <c r="AF438" s="508"/>
      <c r="AG438" s="502"/>
      <c r="AH438" s="508"/>
      <c r="AI438" s="502"/>
      <c r="AJ438" s="668" t="str">
        <f t="shared" si="12"/>
        <v/>
      </c>
      <c r="AK438" s="644">
        <f t="shared" si="13"/>
        <v>0</v>
      </c>
    </row>
    <row r="439" spans="1:37" s="34" customFormat="1" hidden="1" x14ac:dyDescent="0.2">
      <c r="A439" s="271"/>
      <c r="B439" s="272"/>
      <c r="C439" s="500"/>
      <c r="D439" s="501"/>
      <c r="E439" s="502"/>
      <c r="F439" s="501"/>
      <c r="G439" s="502"/>
      <c r="H439" s="501"/>
      <c r="I439" s="502"/>
      <c r="J439" s="501"/>
      <c r="K439" s="502"/>
      <c r="L439" s="501"/>
      <c r="M439" s="502"/>
      <c r="N439" s="501"/>
      <c r="O439" s="502"/>
      <c r="P439" s="501"/>
      <c r="Q439" s="502"/>
      <c r="R439" s="501"/>
      <c r="S439" s="502"/>
      <c r="T439" s="501"/>
      <c r="U439" s="502"/>
      <c r="V439" s="501"/>
      <c r="W439" s="502"/>
      <c r="X439" s="501"/>
      <c r="Y439" s="502"/>
      <c r="Z439" s="501"/>
      <c r="AA439" s="502"/>
      <c r="AB439" s="501"/>
      <c r="AC439" s="502"/>
      <c r="AD439" s="501"/>
      <c r="AE439" s="502"/>
      <c r="AF439" s="501"/>
      <c r="AG439" s="502"/>
      <c r="AH439" s="501"/>
      <c r="AI439" s="502"/>
      <c r="AJ439" s="668" t="str">
        <f t="shared" si="12"/>
        <v/>
      </c>
      <c r="AK439" s="644">
        <f t="shared" si="13"/>
        <v>0</v>
      </c>
    </row>
    <row r="440" spans="1:37" s="34" customFormat="1" hidden="1" x14ac:dyDescent="0.2">
      <c r="A440" s="271"/>
      <c r="B440" s="272"/>
      <c r="C440" s="500"/>
      <c r="D440" s="501"/>
      <c r="E440" s="502"/>
      <c r="F440" s="501"/>
      <c r="G440" s="502"/>
      <c r="H440" s="501"/>
      <c r="I440" s="502"/>
      <c r="J440" s="501"/>
      <c r="K440" s="502"/>
      <c r="L440" s="501"/>
      <c r="M440" s="502"/>
      <c r="N440" s="501"/>
      <c r="O440" s="502"/>
      <c r="P440" s="501"/>
      <c r="Q440" s="502"/>
      <c r="R440" s="501"/>
      <c r="S440" s="502"/>
      <c r="T440" s="501"/>
      <c r="U440" s="502"/>
      <c r="V440" s="501"/>
      <c r="W440" s="502"/>
      <c r="X440" s="501"/>
      <c r="Y440" s="502"/>
      <c r="Z440" s="501"/>
      <c r="AA440" s="502"/>
      <c r="AB440" s="501"/>
      <c r="AC440" s="502"/>
      <c r="AD440" s="501"/>
      <c r="AE440" s="502"/>
      <c r="AF440" s="501"/>
      <c r="AG440" s="502"/>
      <c r="AH440" s="501"/>
      <c r="AI440" s="502"/>
      <c r="AJ440" s="668" t="str">
        <f t="shared" si="12"/>
        <v/>
      </c>
      <c r="AK440" s="644">
        <f t="shared" si="13"/>
        <v>0</v>
      </c>
    </row>
    <row r="441" spans="1:37" s="34" customFormat="1" hidden="1" x14ac:dyDescent="0.2">
      <c r="A441" s="271"/>
      <c r="B441" s="272"/>
      <c r="C441" s="500"/>
      <c r="D441" s="501"/>
      <c r="E441" s="502"/>
      <c r="F441" s="501"/>
      <c r="G441" s="502"/>
      <c r="H441" s="501"/>
      <c r="I441" s="502"/>
      <c r="J441" s="501"/>
      <c r="K441" s="502"/>
      <c r="L441" s="501"/>
      <c r="M441" s="502"/>
      <c r="N441" s="501"/>
      <c r="O441" s="502"/>
      <c r="P441" s="501"/>
      <c r="Q441" s="502"/>
      <c r="R441" s="501"/>
      <c r="S441" s="502"/>
      <c r="T441" s="501"/>
      <c r="U441" s="502"/>
      <c r="V441" s="501"/>
      <c r="W441" s="502"/>
      <c r="X441" s="501"/>
      <c r="Y441" s="502"/>
      <c r="Z441" s="501"/>
      <c r="AA441" s="502"/>
      <c r="AB441" s="501"/>
      <c r="AC441" s="502"/>
      <c r="AD441" s="501"/>
      <c r="AE441" s="502"/>
      <c r="AF441" s="501"/>
      <c r="AG441" s="502"/>
      <c r="AH441" s="501"/>
      <c r="AI441" s="502"/>
      <c r="AJ441" s="668" t="str">
        <f t="shared" si="12"/>
        <v/>
      </c>
      <c r="AK441" s="644">
        <f t="shared" si="13"/>
        <v>0</v>
      </c>
    </row>
    <row r="442" spans="1:37" s="34" customFormat="1" hidden="1" x14ac:dyDescent="0.2">
      <c r="A442" s="271"/>
      <c r="B442" s="272"/>
      <c r="C442" s="500"/>
      <c r="D442" s="501"/>
      <c r="E442" s="502"/>
      <c r="F442" s="501"/>
      <c r="G442" s="502"/>
      <c r="H442" s="501"/>
      <c r="I442" s="502"/>
      <c r="J442" s="501"/>
      <c r="K442" s="502"/>
      <c r="L442" s="501"/>
      <c r="M442" s="502"/>
      <c r="N442" s="501"/>
      <c r="O442" s="502"/>
      <c r="P442" s="501"/>
      <c r="Q442" s="502"/>
      <c r="R442" s="501"/>
      <c r="S442" s="502"/>
      <c r="T442" s="501"/>
      <c r="U442" s="502"/>
      <c r="V442" s="501"/>
      <c r="W442" s="502"/>
      <c r="X442" s="501"/>
      <c r="Y442" s="502"/>
      <c r="Z442" s="501"/>
      <c r="AA442" s="502"/>
      <c r="AB442" s="501"/>
      <c r="AC442" s="502"/>
      <c r="AD442" s="501"/>
      <c r="AE442" s="502"/>
      <c r="AF442" s="501"/>
      <c r="AG442" s="502"/>
      <c r="AH442" s="501"/>
      <c r="AI442" s="502"/>
      <c r="AJ442" s="668" t="str">
        <f t="shared" si="12"/>
        <v/>
      </c>
      <c r="AK442" s="644">
        <f t="shared" si="13"/>
        <v>0</v>
      </c>
    </row>
    <row r="443" spans="1:37" s="34" customFormat="1" hidden="1" x14ac:dyDescent="0.2">
      <c r="A443" s="271"/>
      <c r="B443" s="272"/>
      <c r="C443" s="500"/>
      <c r="D443" s="501"/>
      <c r="E443" s="502"/>
      <c r="F443" s="501"/>
      <c r="G443" s="502"/>
      <c r="H443" s="501"/>
      <c r="I443" s="502"/>
      <c r="J443" s="501"/>
      <c r="K443" s="502"/>
      <c r="L443" s="501"/>
      <c r="M443" s="502"/>
      <c r="N443" s="501"/>
      <c r="O443" s="502"/>
      <c r="P443" s="501"/>
      <c r="Q443" s="502"/>
      <c r="R443" s="501"/>
      <c r="S443" s="502"/>
      <c r="T443" s="501"/>
      <c r="U443" s="502"/>
      <c r="V443" s="501"/>
      <c r="W443" s="502"/>
      <c r="X443" s="501"/>
      <c r="Y443" s="502"/>
      <c r="Z443" s="501"/>
      <c r="AA443" s="502"/>
      <c r="AB443" s="501"/>
      <c r="AC443" s="502"/>
      <c r="AD443" s="501"/>
      <c r="AE443" s="502"/>
      <c r="AF443" s="501"/>
      <c r="AG443" s="502"/>
      <c r="AH443" s="501"/>
      <c r="AI443" s="502"/>
      <c r="AJ443" s="668" t="str">
        <f t="shared" si="12"/>
        <v/>
      </c>
      <c r="AK443" s="644">
        <f t="shared" si="13"/>
        <v>0</v>
      </c>
    </row>
    <row r="444" spans="1:37" s="34" customFormat="1" hidden="1" x14ac:dyDescent="0.2">
      <c r="A444" s="271"/>
      <c r="B444" s="272"/>
      <c r="C444" s="500"/>
      <c r="D444" s="501"/>
      <c r="E444" s="502"/>
      <c r="F444" s="501"/>
      <c r="G444" s="502"/>
      <c r="H444" s="501"/>
      <c r="I444" s="502"/>
      <c r="J444" s="501"/>
      <c r="K444" s="502"/>
      <c r="L444" s="501"/>
      <c r="M444" s="502"/>
      <c r="N444" s="501"/>
      <c r="O444" s="502"/>
      <c r="P444" s="501"/>
      <c r="Q444" s="502"/>
      <c r="R444" s="501"/>
      <c r="S444" s="502"/>
      <c r="T444" s="501"/>
      <c r="U444" s="502"/>
      <c r="V444" s="501"/>
      <c r="W444" s="502"/>
      <c r="X444" s="501"/>
      <c r="Y444" s="502"/>
      <c r="Z444" s="501"/>
      <c r="AA444" s="502"/>
      <c r="AB444" s="501"/>
      <c r="AC444" s="502"/>
      <c r="AD444" s="501"/>
      <c r="AE444" s="502"/>
      <c r="AF444" s="501"/>
      <c r="AG444" s="502"/>
      <c r="AH444" s="501"/>
      <c r="AI444" s="502"/>
      <c r="AJ444" s="668" t="str">
        <f t="shared" si="12"/>
        <v/>
      </c>
      <c r="AK444" s="644">
        <f t="shared" si="13"/>
        <v>0</v>
      </c>
    </row>
    <row r="445" spans="1:37" s="34" customFormat="1" hidden="1" x14ac:dyDescent="0.2">
      <c r="A445" s="271"/>
      <c r="B445" s="273"/>
      <c r="C445" s="500"/>
      <c r="D445" s="504"/>
      <c r="E445" s="502"/>
      <c r="F445" s="504"/>
      <c r="G445" s="502"/>
      <c r="H445" s="504"/>
      <c r="I445" s="502"/>
      <c r="J445" s="504"/>
      <c r="K445" s="502"/>
      <c r="L445" s="504"/>
      <c r="M445" s="502"/>
      <c r="N445" s="504"/>
      <c r="O445" s="502"/>
      <c r="P445" s="504"/>
      <c r="Q445" s="502"/>
      <c r="R445" s="504"/>
      <c r="S445" s="502"/>
      <c r="T445" s="504"/>
      <c r="U445" s="502"/>
      <c r="V445" s="504"/>
      <c r="W445" s="502"/>
      <c r="X445" s="504"/>
      <c r="Y445" s="502"/>
      <c r="Z445" s="504"/>
      <c r="AA445" s="502"/>
      <c r="AB445" s="504"/>
      <c r="AC445" s="502"/>
      <c r="AD445" s="504"/>
      <c r="AE445" s="502"/>
      <c r="AF445" s="504"/>
      <c r="AG445" s="502"/>
      <c r="AH445" s="504"/>
      <c r="AI445" s="502"/>
      <c r="AJ445" s="668" t="str">
        <f t="shared" si="12"/>
        <v/>
      </c>
      <c r="AK445" s="644">
        <f t="shared" si="13"/>
        <v>0</v>
      </c>
    </row>
    <row r="446" spans="1:37" s="34" customFormat="1" hidden="1" x14ac:dyDescent="0.2">
      <c r="A446" s="505"/>
      <c r="B446" s="506"/>
      <c r="C446" s="507"/>
      <c r="D446" s="508"/>
      <c r="E446" s="502"/>
      <c r="F446" s="508"/>
      <c r="G446" s="502"/>
      <c r="H446" s="508"/>
      <c r="I446" s="502"/>
      <c r="J446" s="508"/>
      <c r="K446" s="502"/>
      <c r="L446" s="508"/>
      <c r="M446" s="502"/>
      <c r="N446" s="508"/>
      <c r="O446" s="502"/>
      <c r="P446" s="508"/>
      <c r="Q446" s="502"/>
      <c r="R446" s="508"/>
      <c r="S446" s="502"/>
      <c r="T446" s="508"/>
      <c r="U446" s="502"/>
      <c r="V446" s="508"/>
      <c r="W446" s="502"/>
      <c r="X446" s="508"/>
      <c r="Y446" s="502"/>
      <c r="Z446" s="508"/>
      <c r="AA446" s="502"/>
      <c r="AB446" s="508"/>
      <c r="AC446" s="502"/>
      <c r="AD446" s="508"/>
      <c r="AE446" s="502"/>
      <c r="AF446" s="508"/>
      <c r="AG446" s="502"/>
      <c r="AH446" s="508"/>
      <c r="AI446" s="502"/>
      <c r="AJ446" s="668" t="str">
        <f t="shared" si="12"/>
        <v/>
      </c>
      <c r="AK446" s="644">
        <f t="shared" si="13"/>
        <v>0</v>
      </c>
    </row>
    <row r="447" spans="1:37" s="34" customFormat="1" hidden="1" x14ac:dyDescent="0.2">
      <c r="A447" s="271"/>
      <c r="B447" s="272"/>
      <c r="C447" s="500"/>
      <c r="D447" s="501"/>
      <c r="E447" s="502"/>
      <c r="F447" s="501"/>
      <c r="G447" s="502"/>
      <c r="H447" s="501"/>
      <c r="I447" s="502"/>
      <c r="J447" s="501"/>
      <c r="K447" s="502"/>
      <c r="L447" s="501"/>
      <c r="M447" s="502"/>
      <c r="N447" s="501"/>
      <c r="O447" s="502"/>
      <c r="P447" s="501"/>
      <c r="Q447" s="502"/>
      <c r="R447" s="501"/>
      <c r="S447" s="502"/>
      <c r="T447" s="501"/>
      <c r="U447" s="502"/>
      <c r="V447" s="501"/>
      <c r="W447" s="502"/>
      <c r="X447" s="501"/>
      <c r="Y447" s="502"/>
      <c r="Z447" s="501"/>
      <c r="AA447" s="502"/>
      <c r="AB447" s="501"/>
      <c r="AC447" s="502"/>
      <c r="AD447" s="501"/>
      <c r="AE447" s="502"/>
      <c r="AF447" s="501"/>
      <c r="AG447" s="502"/>
      <c r="AH447" s="501"/>
      <c r="AI447" s="502"/>
      <c r="AJ447" s="668" t="str">
        <f t="shared" si="12"/>
        <v/>
      </c>
      <c r="AK447" s="644">
        <f t="shared" si="13"/>
        <v>0</v>
      </c>
    </row>
    <row r="448" spans="1:37" s="34" customFormat="1" hidden="1" x14ac:dyDescent="0.2">
      <c r="A448" s="271"/>
      <c r="B448" s="272"/>
      <c r="C448" s="500"/>
      <c r="D448" s="501"/>
      <c r="E448" s="502"/>
      <c r="F448" s="501"/>
      <c r="G448" s="502"/>
      <c r="H448" s="501"/>
      <c r="I448" s="502"/>
      <c r="J448" s="501"/>
      <c r="K448" s="502"/>
      <c r="L448" s="501"/>
      <c r="M448" s="502"/>
      <c r="N448" s="501"/>
      <c r="O448" s="502"/>
      <c r="P448" s="501"/>
      <c r="Q448" s="502"/>
      <c r="R448" s="501"/>
      <c r="S448" s="502"/>
      <c r="T448" s="501"/>
      <c r="U448" s="502"/>
      <c r="V448" s="501"/>
      <c r="W448" s="502"/>
      <c r="X448" s="501"/>
      <c r="Y448" s="502"/>
      <c r="Z448" s="501"/>
      <c r="AA448" s="502"/>
      <c r="AB448" s="501"/>
      <c r="AC448" s="502"/>
      <c r="AD448" s="501"/>
      <c r="AE448" s="502"/>
      <c r="AF448" s="501"/>
      <c r="AG448" s="502"/>
      <c r="AH448" s="501"/>
      <c r="AI448" s="502"/>
      <c r="AJ448" s="668" t="str">
        <f t="shared" si="12"/>
        <v/>
      </c>
      <c r="AK448" s="644">
        <f t="shared" si="13"/>
        <v>0</v>
      </c>
    </row>
    <row r="449" spans="1:37" s="34" customFormat="1" hidden="1" x14ac:dyDescent="0.2">
      <c r="A449" s="271"/>
      <c r="B449" s="272"/>
      <c r="C449" s="500"/>
      <c r="D449" s="501"/>
      <c r="E449" s="502"/>
      <c r="F449" s="501"/>
      <c r="G449" s="502"/>
      <c r="H449" s="501"/>
      <c r="I449" s="502"/>
      <c r="J449" s="501"/>
      <c r="K449" s="502"/>
      <c r="L449" s="501"/>
      <c r="M449" s="502"/>
      <c r="N449" s="501"/>
      <c r="O449" s="502"/>
      <c r="P449" s="501"/>
      <c r="Q449" s="502"/>
      <c r="R449" s="501"/>
      <c r="S449" s="502"/>
      <c r="T449" s="501"/>
      <c r="U449" s="502"/>
      <c r="V449" s="501"/>
      <c r="W449" s="502"/>
      <c r="X449" s="501"/>
      <c r="Y449" s="502"/>
      <c r="Z449" s="501"/>
      <c r="AA449" s="502"/>
      <c r="AB449" s="501"/>
      <c r="AC449" s="502"/>
      <c r="AD449" s="501"/>
      <c r="AE449" s="502"/>
      <c r="AF449" s="501"/>
      <c r="AG449" s="502"/>
      <c r="AH449" s="501"/>
      <c r="AI449" s="502"/>
      <c r="AJ449" s="668" t="str">
        <f t="shared" si="12"/>
        <v/>
      </c>
      <c r="AK449" s="644">
        <f t="shared" si="13"/>
        <v>0</v>
      </c>
    </row>
    <row r="450" spans="1:37" s="34" customFormat="1" hidden="1" x14ac:dyDescent="0.2">
      <c r="A450" s="271"/>
      <c r="B450" s="272"/>
      <c r="C450" s="500"/>
      <c r="D450" s="501"/>
      <c r="E450" s="502"/>
      <c r="F450" s="501"/>
      <c r="G450" s="502"/>
      <c r="H450" s="501"/>
      <c r="I450" s="502"/>
      <c r="J450" s="501"/>
      <c r="K450" s="502"/>
      <c r="L450" s="501"/>
      <c r="M450" s="502"/>
      <c r="N450" s="501"/>
      <c r="O450" s="502"/>
      <c r="P450" s="501"/>
      <c r="Q450" s="502"/>
      <c r="R450" s="501"/>
      <c r="S450" s="502"/>
      <c r="T450" s="501"/>
      <c r="U450" s="502"/>
      <c r="V450" s="501"/>
      <c r="W450" s="502"/>
      <c r="X450" s="501"/>
      <c r="Y450" s="502"/>
      <c r="Z450" s="501"/>
      <c r="AA450" s="502"/>
      <c r="AB450" s="501"/>
      <c r="AC450" s="502"/>
      <c r="AD450" s="501"/>
      <c r="AE450" s="502"/>
      <c r="AF450" s="501"/>
      <c r="AG450" s="502"/>
      <c r="AH450" s="501"/>
      <c r="AI450" s="502"/>
      <c r="AJ450" s="668" t="str">
        <f t="shared" si="12"/>
        <v/>
      </c>
      <c r="AK450" s="644">
        <f t="shared" si="13"/>
        <v>0</v>
      </c>
    </row>
    <row r="451" spans="1:37" s="34" customFormat="1" hidden="1" x14ac:dyDescent="0.2">
      <c r="A451" s="271"/>
      <c r="B451" s="272"/>
      <c r="C451" s="500"/>
      <c r="D451" s="501"/>
      <c r="E451" s="502"/>
      <c r="F451" s="501"/>
      <c r="G451" s="502"/>
      <c r="H451" s="501"/>
      <c r="I451" s="502"/>
      <c r="J451" s="501"/>
      <c r="K451" s="502"/>
      <c r="L451" s="501"/>
      <c r="M451" s="502"/>
      <c r="N451" s="501"/>
      <c r="O451" s="502"/>
      <c r="P451" s="501"/>
      <c r="Q451" s="502"/>
      <c r="R451" s="501"/>
      <c r="S451" s="502"/>
      <c r="T451" s="501"/>
      <c r="U451" s="502"/>
      <c r="V451" s="501"/>
      <c r="W451" s="502"/>
      <c r="X451" s="501"/>
      <c r="Y451" s="502"/>
      <c r="Z451" s="501"/>
      <c r="AA451" s="502"/>
      <c r="AB451" s="501"/>
      <c r="AC451" s="502"/>
      <c r="AD451" s="501"/>
      <c r="AE451" s="502"/>
      <c r="AF451" s="501"/>
      <c r="AG451" s="502"/>
      <c r="AH451" s="501"/>
      <c r="AI451" s="502"/>
      <c r="AJ451" s="668" t="str">
        <f t="shared" si="12"/>
        <v/>
      </c>
      <c r="AK451" s="644">
        <f t="shared" si="13"/>
        <v>0</v>
      </c>
    </row>
    <row r="452" spans="1:37" s="34" customFormat="1" hidden="1" x14ac:dyDescent="0.2">
      <c r="A452" s="271"/>
      <c r="B452" s="272"/>
      <c r="C452" s="500"/>
      <c r="D452" s="501"/>
      <c r="E452" s="502"/>
      <c r="F452" s="501"/>
      <c r="G452" s="502"/>
      <c r="H452" s="501"/>
      <c r="I452" s="502"/>
      <c r="J452" s="501"/>
      <c r="K452" s="502"/>
      <c r="L452" s="501"/>
      <c r="M452" s="502"/>
      <c r="N452" s="501"/>
      <c r="O452" s="502"/>
      <c r="P452" s="501"/>
      <c r="Q452" s="502"/>
      <c r="R452" s="501"/>
      <c r="S452" s="502"/>
      <c r="T452" s="501"/>
      <c r="U452" s="502"/>
      <c r="V452" s="501"/>
      <c r="W452" s="502"/>
      <c r="X452" s="501"/>
      <c r="Y452" s="502"/>
      <c r="Z452" s="501"/>
      <c r="AA452" s="502"/>
      <c r="AB452" s="501"/>
      <c r="AC452" s="502"/>
      <c r="AD452" s="501"/>
      <c r="AE452" s="502"/>
      <c r="AF452" s="501"/>
      <c r="AG452" s="502"/>
      <c r="AH452" s="501"/>
      <c r="AI452" s="502"/>
      <c r="AJ452" s="668" t="str">
        <f t="shared" si="12"/>
        <v/>
      </c>
      <c r="AK452" s="644">
        <f t="shared" si="13"/>
        <v>0</v>
      </c>
    </row>
    <row r="453" spans="1:37" s="34" customFormat="1" hidden="1" x14ac:dyDescent="0.2">
      <c r="A453" s="271"/>
      <c r="B453" s="273"/>
      <c r="C453" s="500"/>
      <c r="D453" s="504"/>
      <c r="E453" s="502"/>
      <c r="F453" s="504"/>
      <c r="G453" s="502"/>
      <c r="H453" s="504"/>
      <c r="I453" s="502"/>
      <c r="J453" s="504"/>
      <c r="K453" s="502"/>
      <c r="L453" s="504"/>
      <c r="M453" s="502"/>
      <c r="N453" s="504"/>
      <c r="O453" s="502"/>
      <c r="P453" s="504"/>
      <c r="Q453" s="502"/>
      <c r="R453" s="504"/>
      <c r="S453" s="502"/>
      <c r="T453" s="504"/>
      <c r="U453" s="502"/>
      <c r="V453" s="504"/>
      <c r="W453" s="502"/>
      <c r="X453" s="504"/>
      <c r="Y453" s="502"/>
      <c r="Z453" s="504"/>
      <c r="AA453" s="502"/>
      <c r="AB453" s="504"/>
      <c r="AC453" s="502"/>
      <c r="AD453" s="504"/>
      <c r="AE453" s="502"/>
      <c r="AF453" s="504"/>
      <c r="AG453" s="502"/>
      <c r="AH453" s="504"/>
      <c r="AI453" s="502"/>
      <c r="AJ453" s="668" t="str">
        <f t="shared" si="12"/>
        <v/>
      </c>
      <c r="AK453" s="644">
        <f t="shared" si="13"/>
        <v>0</v>
      </c>
    </row>
    <row r="454" spans="1:37" s="34" customFormat="1" hidden="1" x14ac:dyDescent="0.2">
      <c r="A454" s="505"/>
      <c r="B454" s="506"/>
      <c r="C454" s="507"/>
      <c r="D454" s="508"/>
      <c r="E454" s="502"/>
      <c r="F454" s="508"/>
      <c r="G454" s="502"/>
      <c r="H454" s="508"/>
      <c r="I454" s="502"/>
      <c r="J454" s="508"/>
      <c r="K454" s="502"/>
      <c r="L454" s="508"/>
      <c r="M454" s="502"/>
      <c r="N454" s="508"/>
      <c r="O454" s="502"/>
      <c r="P454" s="508"/>
      <c r="Q454" s="502"/>
      <c r="R454" s="508"/>
      <c r="S454" s="502"/>
      <c r="T454" s="508"/>
      <c r="U454" s="502"/>
      <c r="V454" s="508"/>
      <c r="W454" s="502"/>
      <c r="X454" s="508"/>
      <c r="Y454" s="502"/>
      <c r="Z454" s="508"/>
      <c r="AA454" s="502"/>
      <c r="AB454" s="508"/>
      <c r="AC454" s="502"/>
      <c r="AD454" s="508"/>
      <c r="AE454" s="502"/>
      <c r="AF454" s="508"/>
      <c r="AG454" s="502"/>
      <c r="AH454" s="508"/>
      <c r="AI454" s="502"/>
      <c r="AJ454" s="668" t="str">
        <f t="shared" si="12"/>
        <v/>
      </c>
      <c r="AK454" s="644">
        <f t="shared" si="13"/>
        <v>0</v>
      </c>
    </row>
    <row r="455" spans="1:37" s="34" customFormat="1" hidden="1" x14ac:dyDescent="0.2">
      <c r="A455" s="271"/>
      <c r="B455" s="272"/>
      <c r="C455" s="500"/>
      <c r="D455" s="501"/>
      <c r="E455" s="502"/>
      <c r="F455" s="501"/>
      <c r="G455" s="502"/>
      <c r="H455" s="501"/>
      <c r="I455" s="502"/>
      <c r="J455" s="501"/>
      <c r="K455" s="502"/>
      <c r="L455" s="501"/>
      <c r="M455" s="502"/>
      <c r="N455" s="501"/>
      <c r="O455" s="502"/>
      <c r="P455" s="501"/>
      <c r="Q455" s="502"/>
      <c r="R455" s="501"/>
      <c r="S455" s="502"/>
      <c r="T455" s="501"/>
      <c r="U455" s="502"/>
      <c r="V455" s="501"/>
      <c r="W455" s="502"/>
      <c r="X455" s="501"/>
      <c r="Y455" s="502"/>
      <c r="Z455" s="501"/>
      <c r="AA455" s="502"/>
      <c r="AB455" s="501"/>
      <c r="AC455" s="502"/>
      <c r="AD455" s="501"/>
      <c r="AE455" s="502"/>
      <c r="AF455" s="501"/>
      <c r="AG455" s="502"/>
      <c r="AH455" s="501"/>
      <c r="AI455" s="502"/>
      <c r="AJ455" s="668" t="str">
        <f t="shared" si="12"/>
        <v/>
      </c>
      <c r="AK455" s="644">
        <f t="shared" si="13"/>
        <v>0</v>
      </c>
    </row>
    <row r="456" spans="1:37" s="34" customFormat="1" hidden="1" x14ac:dyDescent="0.2">
      <c r="A456" s="271"/>
      <c r="B456" s="272"/>
      <c r="C456" s="500"/>
      <c r="D456" s="501"/>
      <c r="E456" s="502"/>
      <c r="F456" s="501"/>
      <c r="G456" s="502"/>
      <c r="H456" s="501"/>
      <c r="I456" s="502"/>
      <c r="J456" s="501"/>
      <c r="K456" s="502"/>
      <c r="L456" s="501"/>
      <c r="M456" s="502"/>
      <c r="N456" s="501"/>
      <c r="O456" s="502"/>
      <c r="P456" s="501"/>
      <c r="Q456" s="502"/>
      <c r="R456" s="501"/>
      <c r="S456" s="502"/>
      <c r="T456" s="501"/>
      <c r="U456" s="502"/>
      <c r="V456" s="501"/>
      <c r="W456" s="502"/>
      <c r="X456" s="501"/>
      <c r="Y456" s="502"/>
      <c r="Z456" s="501"/>
      <c r="AA456" s="502"/>
      <c r="AB456" s="501"/>
      <c r="AC456" s="502"/>
      <c r="AD456" s="501"/>
      <c r="AE456" s="502"/>
      <c r="AF456" s="501"/>
      <c r="AG456" s="502"/>
      <c r="AH456" s="501"/>
      <c r="AI456" s="502"/>
      <c r="AJ456" s="668" t="str">
        <f t="shared" si="12"/>
        <v/>
      </c>
      <c r="AK456" s="644">
        <f t="shared" si="13"/>
        <v>0</v>
      </c>
    </row>
    <row r="457" spans="1:37" s="34" customFormat="1" hidden="1" x14ac:dyDescent="0.2">
      <c r="A457" s="271"/>
      <c r="B457" s="272"/>
      <c r="C457" s="500"/>
      <c r="D457" s="501"/>
      <c r="E457" s="502"/>
      <c r="F457" s="501"/>
      <c r="G457" s="502"/>
      <c r="H457" s="501"/>
      <c r="I457" s="502"/>
      <c r="J457" s="501"/>
      <c r="K457" s="502"/>
      <c r="L457" s="501"/>
      <c r="M457" s="502"/>
      <c r="N457" s="501"/>
      <c r="O457" s="502"/>
      <c r="P457" s="501"/>
      <c r="Q457" s="502"/>
      <c r="R457" s="501"/>
      <c r="S457" s="502"/>
      <c r="T457" s="501"/>
      <c r="U457" s="502"/>
      <c r="V457" s="501"/>
      <c r="W457" s="502"/>
      <c r="X457" s="501"/>
      <c r="Y457" s="502"/>
      <c r="Z457" s="501"/>
      <c r="AA457" s="502"/>
      <c r="AB457" s="501"/>
      <c r="AC457" s="502"/>
      <c r="AD457" s="501"/>
      <c r="AE457" s="502"/>
      <c r="AF457" s="501"/>
      <c r="AG457" s="502"/>
      <c r="AH457" s="501"/>
      <c r="AI457" s="502"/>
      <c r="AJ457" s="668" t="str">
        <f t="shared" si="12"/>
        <v/>
      </c>
      <c r="AK457" s="644">
        <f t="shared" si="13"/>
        <v>0</v>
      </c>
    </row>
    <row r="458" spans="1:37" s="34" customFormat="1" hidden="1" x14ac:dyDescent="0.2">
      <c r="A458" s="271"/>
      <c r="B458" s="272"/>
      <c r="C458" s="500"/>
      <c r="D458" s="501"/>
      <c r="E458" s="502"/>
      <c r="F458" s="501"/>
      <c r="G458" s="502"/>
      <c r="H458" s="501"/>
      <c r="I458" s="502"/>
      <c r="J458" s="501"/>
      <c r="K458" s="502"/>
      <c r="L458" s="501"/>
      <c r="M458" s="502"/>
      <c r="N458" s="501"/>
      <c r="O458" s="502"/>
      <c r="P458" s="501"/>
      <c r="Q458" s="502"/>
      <c r="R458" s="501"/>
      <c r="S458" s="502"/>
      <c r="T458" s="501"/>
      <c r="U458" s="502"/>
      <c r="V458" s="501"/>
      <c r="W458" s="502"/>
      <c r="X458" s="501"/>
      <c r="Y458" s="502"/>
      <c r="Z458" s="501"/>
      <c r="AA458" s="502"/>
      <c r="AB458" s="501"/>
      <c r="AC458" s="502"/>
      <c r="AD458" s="501"/>
      <c r="AE458" s="502"/>
      <c r="AF458" s="501"/>
      <c r="AG458" s="502"/>
      <c r="AH458" s="501"/>
      <c r="AI458" s="502"/>
      <c r="AJ458" s="668" t="str">
        <f t="shared" si="12"/>
        <v/>
      </c>
      <c r="AK458" s="644">
        <f t="shared" si="13"/>
        <v>0</v>
      </c>
    </row>
    <row r="459" spans="1:37" s="34" customFormat="1" hidden="1" x14ac:dyDescent="0.2">
      <c r="A459" s="271"/>
      <c r="B459" s="272"/>
      <c r="C459" s="500"/>
      <c r="D459" s="501"/>
      <c r="E459" s="502"/>
      <c r="F459" s="501"/>
      <c r="G459" s="502"/>
      <c r="H459" s="501"/>
      <c r="I459" s="502"/>
      <c r="J459" s="501"/>
      <c r="K459" s="502"/>
      <c r="L459" s="501"/>
      <c r="M459" s="502"/>
      <c r="N459" s="501"/>
      <c r="O459" s="502"/>
      <c r="P459" s="501"/>
      <c r="Q459" s="502"/>
      <c r="R459" s="501"/>
      <c r="S459" s="502"/>
      <c r="T459" s="501"/>
      <c r="U459" s="502"/>
      <c r="V459" s="501"/>
      <c r="W459" s="502"/>
      <c r="X459" s="501"/>
      <c r="Y459" s="502"/>
      <c r="Z459" s="501"/>
      <c r="AA459" s="502"/>
      <c r="AB459" s="501"/>
      <c r="AC459" s="502"/>
      <c r="AD459" s="501"/>
      <c r="AE459" s="502"/>
      <c r="AF459" s="501"/>
      <c r="AG459" s="502"/>
      <c r="AH459" s="501"/>
      <c r="AI459" s="502"/>
      <c r="AJ459" s="668" t="str">
        <f t="shared" si="12"/>
        <v/>
      </c>
      <c r="AK459" s="644">
        <f t="shared" si="13"/>
        <v>0</v>
      </c>
    </row>
    <row r="460" spans="1:37" s="34" customFormat="1" hidden="1" x14ac:dyDescent="0.2">
      <c r="A460" s="271"/>
      <c r="B460" s="272"/>
      <c r="C460" s="500"/>
      <c r="D460" s="501"/>
      <c r="E460" s="502"/>
      <c r="F460" s="501"/>
      <c r="G460" s="502"/>
      <c r="H460" s="501"/>
      <c r="I460" s="502"/>
      <c r="J460" s="501"/>
      <c r="K460" s="502"/>
      <c r="L460" s="501"/>
      <c r="M460" s="502"/>
      <c r="N460" s="501"/>
      <c r="O460" s="502"/>
      <c r="P460" s="501"/>
      <c r="Q460" s="502"/>
      <c r="R460" s="501"/>
      <c r="S460" s="502"/>
      <c r="T460" s="501"/>
      <c r="U460" s="502"/>
      <c r="V460" s="501"/>
      <c r="W460" s="502"/>
      <c r="X460" s="501"/>
      <c r="Y460" s="502"/>
      <c r="Z460" s="501"/>
      <c r="AA460" s="502"/>
      <c r="AB460" s="501"/>
      <c r="AC460" s="502"/>
      <c r="AD460" s="501"/>
      <c r="AE460" s="502"/>
      <c r="AF460" s="501"/>
      <c r="AG460" s="502"/>
      <c r="AH460" s="501"/>
      <c r="AI460" s="502"/>
      <c r="AJ460" s="668" t="str">
        <f t="shared" si="12"/>
        <v/>
      </c>
      <c r="AK460" s="644">
        <f t="shared" si="13"/>
        <v>0</v>
      </c>
    </row>
    <row r="461" spans="1:37" s="34" customFormat="1" hidden="1" x14ac:dyDescent="0.2">
      <c r="A461" s="271"/>
      <c r="B461" s="273"/>
      <c r="C461" s="500"/>
      <c r="D461" s="504"/>
      <c r="E461" s="502"/>
      <c r="F461" s="504"/>
      <c r="G461" s="502"/>
      <c r="H461" s="504"/>
      <c r="I461" s="502"/>
      <c r="J461" s="504"/>
      <c r="K461" s="502"/>
      <c r="L461" s="504"/>
      <c r="M461" s="502"/>
      <c r="N461" s="504"/>
      <c r="O461" s="502"/>
      <c r="P461" s="504"/>
      <c r="Q461" s="502"/>
      <c r="R461" s="504"/>
      <c r="S461" s="502"/>
      <c r="T461" s="504"/>
      <c r="U461" s="502"/>
      <c r="V461" s="504"/>
      <c r="W461" s="502"/>
      <c r="X461" s="504"/>
      <c r="Y461" s="502"/>
      <c r="Z461" s="504"/>
      <c r="AA461" s="502"/>
      <c r="AB461" s="504"/>
      <c r="AC461" s="502"/>
      <c r="AD461" s="504"/>
      <c r="AE461" s="502"/>
      <c r="AF461" s="504"/>
      <c r="AG461" s="502"/>
      <c r="AH461" s="504"/>
      <c r="AI461" s="502"/>
      <c r="AJ461" s="668" t="str">
        <f t="shared" ref="AJ461:AJ524" si="14">IF((D461+F461+H461+J461+L461+N461+P461+R461+T461+V461+X461+Z461+AB461+AD461)&gt;0,D461+F461+H461+J461+L461+N461+P461+R461+T461+V461+X461+Z461+AB461+AD461,"")</f>
        <v/>
      </c>
      <c r="AK461" s="644">
        <f t="shared" ref="AK461:AK524" si="15">E461+G461+I461+K461+M461+O461+Q461+S461+U461+W461+Y461+AA461+AC461+AE461</f>
        <v>0</v>
      </c>
    </row>
    <row r="462" spans="1:37" s="34" customFormat="1" hidden="1" x14ac:dyDescent="0.2">
      <c r="A462" s="505"/>
      <c r="B462" s="506"/>
      <c r="C462" s="507"/>
      <c r="D462" s="508"/>
      <c r="E462" s="502"/>
      <c r="F462" s="508"/>
      <c r="G462" s="502"/>
      <c r="H462" s="508"/>
      <c r="I462" s="502"/>
      <c r="J462" s="508"/>
      <c r="K462" s="502"/>
      <c r="L462" s="508"/>
      <c r="M462" s="502"/>
      <c r="N462" s="508"/>
      <c r="O462" s="502"/>
      <c r="P462" s="508"/>
      <c r="Q462" s="502"/>
      <c r="R462" s="508"/>
      <c r="S462" s="502"/>
      <c r="T462" s="508"/>
      <c r="U462" s="502"/>
      <c r="V462" s="508"/>
      <c r="W462" s="502"/>
      <c r="X462" s="508"/>
      <c r="Y462" s="502"/>
      <c r="Z462" s="508"/>
      <c r="AA462" s="502"/>
      <c r="AB462" s="508"/>
      <c r="AC462" s="502"/>
      <c r="AD462" s="508"/>
      <c r="AE462" s="502"/>
      <c r="AF462" s="508"/>
      <c r="AG462" s="502"/>
      <c r="AH462" s="508"/>
      <c r="AI462" s="502"/>
      <c r="AJ462" s="668" t="str">
        <f t="shared" si="14"/>
        <v/>
      </c>
      <c r="AK462" s="644">
        <f t="shared" si="15"/>
        <v>0</v>
      </c>
    </row>
    <row r="463" spans="1:37" s="34" customFormat="1" hidden="1" x14ac:dyDescent="0.2">
      <c r="A463" s="271"/>
      <c r="B463" s="272"/>
      <c r="C463" s="500"/>
      <c r="D463" s="501"/>
      <c r="E463" s="502"/>
      <c r="F463" s="501"/>
      <c r="G463" s="502"/>
      <c r="H463" s="501"/>
      <c r="I463" s="502"/>
      <c r="J463" s="501"/>
      <c r="K463" s="502"/>
      <c r="L463" s="501"/>
      <c r="M463" s="502"/>
      <c r="N463" s="501"/>
      <c r="O463" s="502"/>
      <c r="P463" s="501"/>
      <c r="Q463" s="502"/>
      <c r="R463" s="501"/>
      <c r="S463" s="502"/>
      <c r="T463" s="501"/>
      <c r="U463" s="502"/>
      <c r="V463" s="501"/>
      <c r="W463" s="502"/>
      <c r="X463" s="501"/>
      <c r="Y463" s="502"/>
      <c r="Z463" s="501"/>
      <c r="AA463" s="502"/>
      <c r="AB463" s="501"/>
      <c r="AC463" s="502"/>
      <c r="AD463" s="501"/>
      <c r="AE463" s="502"/>
      <c r="AF463" s="501"/>
      <c r="AG463" s="502"/>
      <c r="AH463" s="501"/>
      <c r="AI463" s="502"/>
      <c r="AJ463" s="668" t="str">
        <f t="shared" si="14"/>
        <v/>
      </c>
      <c r="AK463" s="644">
        <f t="shared" si="15"/>
        <v>0</v>
      </c>
    </row>
    <row r="464" spans="1:37" s="34" customFormat="1" hidden="1" x14ac:dyDescent="0.2">
      <c r="A464" s="271"/>
      <c r="B464" s="272"/>
      <c r="C464" s="500"/>
      <c r="D464" s="501"/>
      <c r="E464" s="502"/>
      <c r="F464" s="501"/>
      <c r="G464" s="502"/>
      <c r="H464" s="501"/>
      <c r="I464" s="502"/>
      <c r="J464" s="501"/>
      <c r="K464" s="502"/>
      <c r="L464" s="501"/>
      <c r="M464" s="502"/>
      <c r="N464" s="501"/>
      <c r="O464" s="502"/>
      <c r="P464" s="501"/>
      <c r="Q464" s="502"/>
      <c r="R464" s="501"/>
      <c r="S464" s="502"/>
      <c r="T464" s="501"/>
      <c r="U464" s="502"/>
      <c r="V464" s="501"/>
      <c r="W464" s="502"/>
      <c r="X464" s="501"/>
      <c r="Y464" s="502"/>
      <c r="Z464" s="501"/>
      <c r="AA464" s="502"/>
      <c r="AB464" s="501"/>
      <c r="AC464" s="502"/>
      <c r="AD464" s="501"/>
      <c r="AE464" s="502"/>
      <c r="AF464" s="501"/>
      <c r="AG464" s="502"/>
      <c r="AH464" s="501"/>
      <c r="AI464" s="502"/>
      <c r="AJ464" s="668" t="str">
        <f t="shared" si="14"/>
        <v/>
      </c>
      <c r="AK464" s="644">
        <f t="shared" si="15"/>
        <v>0</v>
      </c>
    </row>
    <row r="465" spans="1:37" s="34" customFormat="1" hidden="1" x14ac:dyDescent="0.2">
      <c r="A465" s="271"/>
      <c r="B465" s="272"/>
      <c r="C465" s="500"/>
      <c r="D465" s="501"/>
      <c r="E465" s="502"/>
      <c r="F465" s="501"/>
      <c r="G465" s="502"/>
      <c r="H465" s="501"/>
      <c r="I465" s="502"/>
      <c r="J465" s="501"/>
      <c r="K465" s="502"/>
      <c r="L465" s="501"/>
      <c r="M465" s="502"/>
      <c r="N465" s="501"/>
      <c r="O465" s="502"/>
      <c r="P465" s="501"/>
      <c r="Q465" s="502"/>
      <c r="R465" s="501"/>
      <c r="S465" s="502"/>
      <c r="T465" s="501"/>
      <c r="U465" s="502"/>
      <c r="V465" s="501"/>
      <c r="W465" s="502"/>
      <c r="X465" s="501"/>
      <c r="Y465" s="502"/>
      <c r="Z465" s="501"/>
      <c r="AA465" s="502"/>
      <c r="AB465" s="501"/>
      <c r="AC465" s="502"/>
      <c r="AD465" s="501"/>
      <c r="AE465" s="502"/>
      <c r="AF465" s="501"/>
      <c r="AG465" s="502"/>
      <c r="AH465" s="501"/>
      <c r="AI465" s="502"/>
      <c r="AJ465" s="668" t="str">
        <f t="shared" si="14"/>
        <v/>
      </c>
      <c r="AK465" s="644">
        <f t="shared" si="15"/>
        <v>0</v>
      </c>
    </row>
    <row r="466" spans="1:37" s="34" customFormat="1" hidden="1" x14ac:dyDescent="0.2">
      <c r="A466" s="271"/>
      <c r="B466" s="272"/>
      <c r="C466" s="500"/>
      <c r="D466" s="501"/>
      <c r="E466" s="502"/>
      <c r="F466" s="501"/>
      <c r="G466" s="502"/>
      <c r="H466" s="501"/>
      <c r="I466" s="502"/>
      <c r="J466" s="501"/>
      <c r="K466" s="502"/>
      <c r="L466" s="501"/>
      <c r="M466" s="502"/>
      <c r="N466" s="501"/>
      <c r="O466" s="502"/>
      <c r="P466" s="501"/>
      <c r="Q466" s="502"/>
      <c r="R466" s="501"/>
      <c r="S466" s="502"/>
      <c r="T466" s="501"/>
      <c r="U466" s="502"/>
      <c r="V466" s="501"/>
      <c r="W466" s="502"/>
      <c r="X466" s="501"/>
      <c r="Y466" s="502"/>
      <c r="Z466" s="501"/>
      <c r="AA466" s="502"/>
      <c r="AB466" s="501"/>
      <c r="AC466" s="502"/>
      <c r="AD466" s="501"/>
      <c r="AE466" s="502"/>
      <c r="AF466" s="501"/>
      <c r="AG466" s="502"/>
      <c r="AH466" s="501"/>
      <c r="AI466" s="502"/>
      <c r="AJ466" s="668" t="str">
        <f t="shared" si="14"/>
        <v/>
      </c>
      <c r="AK466" s="644">
        <f t="shared" si="15"/>
        <v>0</v>
      </c>
    </row>
    <row r="467" spans="1:37" s="34" customFormat="1" hidden="1" x14ac:dyDescent="0.2">
      <c r="A467" s="271"/>
      <c r="B467" s="272"/>
      <c r="C467" s="500"/>
      <c r="D467" s="501"/>
      <c r="E467" s="502"/>
      <c r="F467" s="501"/>
      <c r="G467" s="502"/>
      <c r="H467" s="501"/>
      <c r="I467" s="502"/>
      <c r="J467" s="501"/>
      <c r="K467" s="502"/>
      <c r="L467" s="501"/>
      <c r="M467" s="502"/>
      <c r="N467" s="501"/>
      <c r="O467" s="502"/>
      <c r="P467" s="501"/>
      <c r="Q467" s="502"/>
      <c r="R467" s="501"/>
      <c r="S467" s="502"/>
      <c r="T467" s="501"/>
      <c r="U467" s="502"/>
      <c r="V467" s="501"/>
      <c r="W467" s="502"/>
      <c r="X467" s="501"/>
      <c r="Y467" s="502"/>
      <c r="Z467" s="501"/>
      <c r="AA467" s="502"/>
      <c r="AB467" s="501"/>
      <c r="AC467" s="502"/>
      <c r="AD467" s="501"/>
      <c r="AE467" s="502"/>
      <c r="AF467" s="501"/>
      <c r="AG467" s="502"/>
      <c r="AH467" s="501"/>
      <c r="AI467" s="502"/>
      <c r="AJ467" s="668" t="str">
        <f t="shared" si="14"/>
        <v/>
      </c>
      <c r="AK467" s="644">
        <f t="shared" si="15"/>
        <v>0</v>
      </c>
    </row>
    <row r="468" spans="1:37" s="34" customFormat="1" hidden="1" x14ac:dyDescent="0.2">
      <c r="A468" s="271"/>
      <c r="B468" s="272"/>
      <c r="C468" s="500"/>
      <c r="D468" s="501"/>
      <c r="E468" s="502"/>
      <c r="F468" s="501"/>
      <c r="G468" s="502"/>
      <c r="H468" s="501"/>
      <c r="I468" s="502"/>
      <c r="J468" s="501"/>
      <c r="K468" s="502"/>
      <c r="L468" s="501"/>
      <c r="M468" s="502"/>
      <c r="N468" s="501"/>
      <c r="O468" s="502"/>
      <c r="P468" s="501"/>
      <c r="Q468" s="502"/>
      <c r="R468" s="501"/>
      <c r="S468" s="502"/>
      <c r="T468" s="501"/>
      <c r="U468" s="502"/>
      <c r="V468" s="501"/>
      <c r="W468" s="502"/>
      <c r="X468" s="501"/>
      <c r="Y468" s="502"/>
      <c r="Z468" s="501"/>
      <c r="AA468" s="502"/>
      <c r="AB468" s="501"/>
      <c r="AC468" s="502"/>
      <c r="AD468" s="501"/>
      <c r="AE468" s="502"/>
      <c r="AF468" s="501"/>
      <c r="AG468" s="502"/>
      <c r="AH468" s="501"/>
      <c r="AI468" s="502"/>
      <c r="AJ468" s="668" t="str">
        <f t="shared" si="14"/>
        <v/>
      </c>
      <c r="AK468" s="644">
        <f t="shared" si="15"/>
        <v>0</v>
      </c>
    </row>
    <row r="469" spans="1:37" s="34" customFormat="1" hidden="1" x14ac:dyDescent="0.2">
      <c r="A469" s="271"/>
      <c r="B469" s="273"/>
      <c r="C469" s="500"/>
      <c r="D469" s="504"/>
      <c r="E469" s="502"/>
      <c r="F469" s="504"/>
      <c r="G469" s="502"/>
      <c r="H469" s="504"/>
      <c r="I469" s="502"/>
      <c r="J469" s="504"/>
      <c r="K469" s="502"/>
      <c r="L469" s="504"/>
      <c r="M469" s="502"/>
      <c r="N469" s="504"/>
      <c r="O469" s="502"/>
      <c r="P469" s="504"/>
      <c r="Q469" s="502"/>
      <c r="R469" s="504"/>
      <c r="S469" s="502"/>
      <c r="T469" s="504"/>
      <c r="U469" s="502"/>
      <c r="V469" s="504"/>
      <c r="W469" s="502"/>
      <c r="X469" s="504"/>
      <c r="Y469" s="502"/>
      <c r="Z469" s="504"/>
      <c r="AA469" s="502"/>
      <c r="AB469" s="504"/>
      <c r="AC469" s="502"/>
      <c r="AD469" s="504"/>
      <c r="AE469" s="502"/>
      <c r="AF469" s="504"/>
      <c r="AG469" s="502"/>
      <c r="AH469" s="504"/>
      <c r="AI469" s="502"/>
      <c r="AJ469" s="668" t="str">
        <f t="shared" si="14"/>
        <v/>
      </c>
      <c r="AK469" s="644">
        <f t="shared" si="15"/>
        <v>0</v>
      </c>
    </row>
    <row r="470" spans="1:37" s="34" customFormat="1" hidden="1" x14ac:dyDescent="0.2">
      <c r="A470" s="505"/>
      <c r="B470" s="506"/>
      <c r="C470" s="507"/>
      <c r="D470" s="508"/>
      <c r="E470" s="502"/>
      <c r="F470" s="508"/>
      <c r="G470" s="502"/>
      <c r="H470" s="508"/>
      <c r="I470" s="502"/>
      <c r="J470" s="508"/>
      <c r="K470" s="502"/>
      <c r="L470" s="508"/>
      <c r="M470" s="502"/>
      <c r="N470" s="508"/>
      <c r="O470" s="502"/>
      <c r="P470" s="508"/>
      <c r="Q470" s="502"/>
      <c r="R470" s="508"/>
      <c r="S470" s="502"/>
      <c r="T470" s="508"/>
      <c r="U470" s="502"/>
      <c r="V470" s="508"/>
      <c r="W470" s="502"/>
      <c r="X470" s="508"/>
      <c r="Y470" s="502"/>
      <c r="Z470" s="508"/>
      <c r="AA470" s="502"/>
      <c r="AB470" s="508"/>
      <c r="AC470" s="502"/>
      <c r="AD470" s="508"/>
      <c r="AE470" s="502"/>
      <c r="AF470" s="508"/>
      <c r="AG470" s="502"/>
      <c r="AH470" s="508"/>
      <c r="AI470" s="502"/>
      <c r="AJ470" s="668" t="str">
        <f t="shared" si="14"/>
        <v/>
      </c>
      <c r="AK470" s="644">
        <f t="shared" si="15"/>
        <v>0</v>
      </c>
    </row>
    <row r="471" spans="1:37" s="34" customFormat="1" hidden="1" x14ac:dyDescent="0.2">
      <c r="A471" s="271"/>
      <c r="B471" s="272"/>
      <c r="C471" s="500"/>
      <c r="D471" s="501"/>
      <c r="E471" s="502"/>
      <c r="F471" s="501"/>
      <c r="G471" s="502"/>
      <c r="H471" s="501"/>
      <c r="I471" s="502"/>
      <c r="J471" s="501"/>
      <c r="K471" s="502"/>
      <c r="L471" s="501"/>
      <c r="M471" s="502"/>
      <c r="N471" s="501"/>
      <c r="O471" s="502"/>
      <c r="P471" s="501"/>
      <c r="Q471" s="502"/>
      <c r="R471" s="501"/>
      <c r="S471" s="502"/>
      <c r="T471" s="501"/>
      <c r="U471" s="502"/>
      <c r="V471" s="501"/>
      <c r="W471" s="502"/>
      <c r="X471" s="501"/>
      <c r="Y471" s="502"/>
      <c r="Z471" s="501"/>
      <c r="AA471" s="502"/>
      <c r="AB471" s="501"/>
      <c r="AC471" s="502"/>
      <c r="AD471" s="501"/>
      <c r="AE471" s="502"/>
      <c r="AF471" s="501"/>
      <c r="AG471" s="502"/>
      <c r="AH471" s="501"/>
      <c r="AI471" s="502"/>
      <c r="AJ471" s="668" t="str">
        <f t="shared" si="14"/>
        <v/>
      </c>
      <c r="AK471" s="644">
        <f t="shared" si="15"/>
        <v>0</v>
      </c>
    </row>
    <row r="472" spans="1:37" s="34" customFormat="1" hidden="1" x14ac:dyDescent="0.2">
      <c r="A472" s="271"/>
      <c r="B472" s="272"/>
      <c r="C472" s="500"/>
      <c r="D472" s="501"/>
      <c r="E472" s="502"/>
      <c r="F472" s="501"/>
      <c r="G472" s="502"/>
      <c r="H472" s="501"/>
      <c r="I472" s="502"/>
      <c r="J472" s="501"/>
      <c r="K472" s="502"/>
      <c r="L472" s="501"/>
      <c r="M472" s="502"/>
      <c r="N472" s="501"/>
      <c r="O472" s="502"/>
      <c r="P472" s="501"/>
      <c r="Q472" s="502"/>
      <c r="R472" s="501"/>
      <c r="S472" s="502"/>
      <c r="T472" s="501"/>
      <c r="U472" s="502"/>
      <c r="V472" s="501"/>
      <c r="W472" s="502"/>
      <c r="X472" s="501"/>
      <c r="Y472" s="502"/>
      <c r="Z472" s="501"/>
      <c r="AA472" s="502"/>
      <c r="AB472" s="501"/>
      <c r="AC472" s="502"/>
      <c r="AD472" s="501"/>
      <c r="AE472" s="502"/>
      <c r="AF472" s="501"/>
      <c r="AG472" s="502"/>
      <c r="AH472" s="501"/>
      <c r="AI472" s="502"/>
      <c r="AJ472" s="668" t="str">
        <f t="shared" si="14"/>
        <v/>
      </c>
      <c r="AK472" s="644">
        <f t="shared" si="15"/>
        <v>0</v>
      </c>
    </row>
    <row r="473" spans="1:37" s="34" customFormat="1" hidden="1" x14ac:dyDescent="0.2">
      <c r="A473" s="271"/>
      <c r="B473" s="272"/>
      <c r="C473" s="500"/>
      <c r="D473" s="501"/>
      <c r="E473" s="502"/>
      <c r="F473" s="501"/>
      <c r="G473" s="502"/>
      <c r="H473" s="501"/>
      <c r="I473" s="502"/>
      <c r="J473" s="501"/>
      <c r="K473" s="502"/>
      <c r="L473" s="501"/>
      <c r="M473" s="502"/>
      <c r="N473" s="501"/>
      <c r="O473" s="502"/>
      <c r="P473" s="501"/>
      <c r="Q473" s="502"/>
      <c r="R473" s="501"/>
      <c r="S473" s="502"/>
      <c r="T473" s="501"/>
      <c r="U473" s="502"/>
      <c r="V473" s="501"/>
      <c r="W473" s="502"/>
      <c r="X473" s="501"/>
      <c r="Y473" s="502"/>
      <c r="Z473" s="501"/>
      <c r="AA473" s="502"/>
      <c r="AB473" s="501"/>
      <c r="AC473" s="502"/>
      <c r="AD473" s="501"/>
      <c r="AE473" s="502"/>
      <c r="AF473" s="501"/>
      <c r="AG473" s="502"/>
      <c r="AH473" s="501"/>
      <c r="AI473" s="502"/>
      <c r="AJ473" s="668" t="str">
        <f t="shared" si="14"/>
        <v/>
      </c>
      <c r="AK473" s="644">
        <f t="shared" si="15"/>
        <v>0</v>
      </c>
    </row>
    <row r="474" spans="1:37" s="34" customFormat="1" hidden="1" x14ac:dyDescent="0.2">
      <c r="A474" s="271"/>
      <c r="B474" s="272"/>
      <c r="C474" s="500"/>
      <c r="D474" s="501"/>
      <c r="E474" s="502"/>
      <c r="F474" s="501"/>
      <c r="G474" s="502"/>
      <c r="H474" s="501"/>
      <c r="I474" s="502"/>
      <c r="J474" s="501"/>
      <c r="K474" s="502"/>
      <c r="L474" s="501"/>
      <c r="M474" s="502"/>
      <c r="N474" s="501"/>
      <c r="O474" s="502"/>
      <c r="P474" s="501"/>
      <c r="Q474" s="502"/>
      <c r="R474" s="501"/>
      <c r="S474" s="502"/>
      <c r="T474" s="501"/>
      <c r="U474" s="502"/>
      <c r="V474" s="501"/>
      <c r="W474" s="502"/>
      <c r="X474" s="501"/>
      <c r="Y474" s="502"/>
      <c r="Z474" s="501"/>
      <c r="AA474" s="502"/>
      <c r="AB474" s="501"/>
      <c r="AC474" s="502"/>
      <c r="AD474" s="501"/>
      <c r="AE474" s="502"/>
      <c r="AF474" s="501"/>
      <c r="AG474" s="502"/>
      <c r="AH474" s="501"/>
      <c r="AI474" s="502"/>
      <c r="AJ474" s="668" t="str">
        <f t="shared" si="14"/>
        <v/>
      </c>
      <c r="AK474" s="644">
        <f t="shared" si="15"/>
        <v>0</v>
      </c>
    </row>
    <row r="475" spans="1:37" s="34" customFormat="1" hidden="1" x14ac:dyDescent="0.2">
      <c r="A475" s="271"/>
      <c r="B475" s="272"/>
      <c r="C475" s="500"/>
      <c r="D475" s="501"/>
      <c r="E475" s="502"/>
      <c r="F475" s="501"/>
      <c r="G475" s="502"/>
      <c r="H475" s="501"/>
      <c r="I475" s="502"/>
      <c r="J475" s="501"/>
      <c r="K475" s="502"/>
      <c r="L475" s="501"/>
      <c r="M475" s="502"/>
      <c r="N475" s="501"/>
      <c r="O475" s="502"/>
      <c r="P475" s="501"/>
      <c r="Q475" s="502"/>
      <c r="R475" s="501"/>
      <c r="S475" s="502"/>
      <c r="T475" s="501"/>
      <c r="U475" s="502"/>
      <c r="V475" s="501"/>
      <c r="W475" s="502"/>
      <c r="X475" s="501"/>
      <c r="Y475" s="502"/>
      <c r="Z475" s="501"/>
      <c r="AA475" s="502"/>
      <c r="AB475" s="501"/>
      <c r="AC475" s="502"/>
      <c r="AD475" s="501"/>
      <c r="AE475" s="502"/>
      <c r="AF475" s="501"/>
      <c r="AG475" s="502"/>
      <c r="AH475" s="501"/>
      <c r="AI475" s="502"/>
      <c r="AJ475" s="668" t="str">
        <f t="shared" si="14"/>
        <v/>
      </c>
      <c r="AK475" s="644">
        <f t="shared" si="15"/>
        <v>0</v>
      </c>
    </row>
    <row r="476" spans="1:37" s="34" customFormat="1" hidden="1" x14ac:dyDescent="0.2">
      <c r="A476" s="271"/>
      <c r="B476" s="272"/>
      <c r="C476" s="500"/>
      <c r="D476" s="501"/>
      <c r="E476" s="502"/>
      <c r="F476" s="501"/>
      <c r="G476" s="502"/>
      <c r="H476" s="501"/>
      <c r="I476" s="502"/>
      <c r="J476" s="501"/>
      <c r="K476" s="502"/>
      <c r="L476" s="501"/>
      <c r="M476" s="502"/>
      <c r="N476" s="501"/>
      <c r="O476" s="502"/>
      <c r="P476" s="501"/>
      <c r="Q476" s="502"/>
      <c r="R476" s="501"/>
      <c r="S476" s="502"/>
      <c r="T476" s="501"/>
      <c r="U476" s="502"/>
      <c r="V476" s="501"/>
      <c r="W476" s="502"/>
      <c r="X476" s="501"/>
      <c r="Y476" s="502"/>
      <c r="Z476" s="501"/>
      <c r="AA476" s="502"/>
      <c r="AB476" s="501"/>
      <c r="AC476" s="502"/>
      <c r="AD476" s="501"/>
      <c r="AE476" s="502"/>
      <c r="AF476" s="501"/>
      <c r="AG476" s="502"/>
      <c r="AH476" s="501"/>
      <c r="AI476" s="502"/>
      <c r="AJ476" s="668" t="str">
        <f t="shared" si="14"/>
        <v/>
      </c>
      <c r="AK476" s="644">
        <f t="shared" si="15"/>
        <v>0</v>
      </c>
    </row>
    <row r="477" spans="1:37" s="34" customFormat="1" hidden="1" x14ac:dyDescent="0.2">
      <c r="A477" s="271"/>
      <c r="B477" s="273"/>
      <c r="C477" s="500"/>
      <c r="D477" s="504"/>
      <c r="E477" s="502"/>
      <c r="F477" s="504"/>
      <c r="G477" s="502"/>
      <c r="H477" s="504"/>
      <c r="I477" s="502"/>
      <c r="J477" s="504"/>
      <c r="K477" s="502"/>
      <c r="L477" s="504"/>
      <c r="M477" s="502"/>
      <c r="N477" s="504"/>
      <c r="O477" s="502"/>
      <c r="P477" s="504"/>
      <c r="Q477" s="502"/>
      <c r="R477" s="504"/>
      <c r="S477" s="502"/>
      <c r="T477" s="504"/>
      <c r="U477" s="502"/>
      <c r="V477" s="504"/>
      <c r="W477" s="502"/>
      <c r="X477" s="504"/>
      <c r="Y477" s="502"/>
      <c r="Z477" s="504"/>
      <c r="AA477" s="502"/>
      <c r="AB477" s="504"/>
      <c r="AC477" s="502"/>
      <c r="AD477" s="504"/>
      <c r="AE477" s="502"/>
      <c r="AF477" s="504"/>
      <c r="AG477" s="502"/>
      <c r="AH477" s="504"/>
      <c r="AI477" s="502"/>
      <c r="AJ477" s="668" t="str">
        <f t="shared" si="14"/>
        <v/>
      </c>
      <c r="AK477" s="644">
        <f t="shared" si="15"/>
        <v>0</v>
      </c>
    </row>
    <row r="478" spans="1:37" s="34" customFormat="1" hidden="1" x14ac:dyDescent="0.2">
      <c r="A478" s="505"/>
      <c r="B478" s="506"/>
      <c r="C478" s="507"/>
      <c r="D478" s="508"/>
      <c r="E478" s="502"/>
      <c r="F478" s="508"/>
      <c r="G478" s="502"/>
      <c r="H478" s="508"/>
      <c r="I478" s="502"/>
      <c r="J478" s="508"/>
      <c r="K478" s="502"/>
      <c r="L478" s="508"/>
      <c r="M478" s="502"/>
      <c r="N478" s="508"/>
      <c r="O478" s="502"/>
      <c r="P478" s="508"/>
      <c r="Q478" s="502"/>
      <c r="R478" s="508"/>
      <c r="S478" s="502"/>
      <c r="T478" s="508"/>
      <c r="U478" s="502"/>
      <c r="V478" s="508"/>
      <c r="W478" s="502"/>
      <c r="X478" s="508"/>
      <c r="Y478" s="502"/>
      <c r="Z478" s="508"/>
      <c r="AA478" s="502"/>
      <c r="AB478" s="508"/>
      <c r="AC478" s="502"/>
      <c r="AD478" s="508"/>
      <c r="AE478" s="502"/>
      <c r="AF478" s="508"/>
      <c r="AG478" s="502"/>
      <c r="AH478" s="508"/>
      <c r="AI478" s="502"/>
      <c r="AJ478" s="668" t="str">
        <f t="shared" si="14"/>
        <v/>
      </c>
      <c r="AK478" s="644">
        <f t="shared" si="15"/>
        <v>0</v>
      </c>
    </row>
    <row r="479" spans="1:37" s="34" customFormat="1" hidden="1" x14ac:dyDescent="0.2">
      <c r="A479" s="271"/>
      <c r="B479" s="272"/>
      <c r="C479" s="500"/>
      <c r="D479" s="501"/>
      <c r="E479" s="502"/>
      <c r="F479" s="501"/>
      <c r="G479" s="502"/>
      <c r="H479" s="501"/>
      <c r="I479" s="502"/>
      <c r="J479" s="501"/>
      <c r="K479" s="502"/>
      <c r="L479" s="501"/>
      <c r="M479" s="502"/>
      <c r="N479" s="501"/>
      <c r="O479" s="502"/>
      <c r="P479" s="501"/>
      <c r="Q479" s="502"/>
      <c r="R479" s="501"/>
      <c r="S479" s="502"/>
      <c r="T479" s="501"/>
      <c r="U479" s="502"/>
      <c r="V479" s="501"/>
      <c r="W479" s="502"/>
      <c r="X479" s="501"/>
      <c r="Y479" s="502"/>
      <c r="Z479" s="501"/>
      <c r="AA479" s="502"/>
      <c r="AB479" s="501"/>
      <c r="AC479" s="502"/>
      <c r="AD479" s="501"/>
      <c r="AE479" s="502"/>
      <c r="AF479" s="501"/>
      <c r="AG479" s="502"/>
      <c r="AH479" s="501"/>
      <c r="AI479" s="502"/>
      <c r="AJ479" s="668" t="str">
        <f t="shared" si="14"/>
        <v/>
      </c>
      <c r="AK479" s="644">
        <f t="shared" si="15"/>
        <v>0</v>
      </c>
    </row>
    <row r="480" spans="1:37" s="34" customFormat="1" hidden="1" x14ac:dyDescent="0.2">
      <c r="A480" s="271"/>
      <c r="B480" s="272"/>
      <c r="C480" s="500"/>
      <c r="D480" s="501"/>
      <c r="E480" s="502"/>
      <c r="F480" s="501"/>
      <c r="G480" s="502"/>
      <c r="H480" s="501"/>
      <c r="I480" s="502"/>
      <c r="J480" s="501"/>
      <c r="K480" s="502"/>
      <c r="L480" s="501"/>
      <c r="M480" s="502"/>
      <c r="N480" s="501"/>
      <c r="O480" s="502"/>
      <c r="P480" s="501"/>
      <c r="Q480" s="502"/>
      <c r="R480" s="501"/>
      <c r="S480" s="502"/>
      <c r="T480" s="501"/>
      <c r="U480" s="502"/>
      <c r="V480" s="501"/>
      <c r="W480" s="502"/>
      <c r="X480" s="501"/>
      <c r="Y480" s="502"/>
      <c r="Z480" s="501"/>
      <c r="AA480" s="502"/>
      <c r="AB480" s="501"/>
      <c r="AC480" s="502"/>
      <c r="AD480" s="501"/>
      <c r="AE480" s="502"/>
      <c r="AF480" s="501"/>
      <c r="AG480" s="502"/>
      <c r="AH480" s="501"/>
      <c r="AI480" s="502"/>
      <c r="AJ480" s="668" t="str">
        <f t="shared" si="14"/>
        <v/>
      </c>
      <c r="AK480" s="644">
        <f t="shared" si="15"/>
        <v>0</v>
      </c>
    </row>
    <row r="481" spans="1:37" s="34" customFormat="1" hidden="1" x14ac:dyDescent="0.2">
      <c r="A481" s="271"/>
      <c r="B481" s="272"/>
      <c r="C481" s="500"/>
      <c r="D481" s="501"/>
      <c r="E481" s="502"/>
      <c r="F481" s="501"/>
      <c r="G481" s="502"/>
      <c r="H481" s="501"/>
      <c r="I481" s="502"/>
      <c r="J481" s="501"/>
      <c r="K481" s="502"/>
      <c r="L481" s="501"/>
      <c r="M481" s="502"/>
      <c r="N481" s="501"/>
      <c r="O481" s="502"/>
      <c r="P481" s="501"/>
      <c r="Q481" s="502"/>
      <c r="R481" s="501"/>
      <c r="S481" s="502"/>
      <c r="T481" s="501"/>
      <c r="U481" s="502"/>
      <c r="V481" s="501"/>
      <c r="W481" s="502"/>
      <c r="X481" s="501"/>
      <c r="Y481" s="502"/>
      <c r="Z481" s="501"/>
      <c r="AA481" s="502"/>
      <c r="AB481" s="501"/>
      <c r="AC481" s="502"/>
      <c r="AD481" s="501"/>
      <c r="AE481" s="502"/>
      <c r="AF481" s="501"/>
      <c r="AG481" s="502"/>
      <c r="AH481" s="501"/>
      <c r="AI481" s="502"/>
      <c r="AJ481" s="668" t="str">
        <f t="shared" si="14"/>
        <v/>
      </c>
      <c r="AK481" s="644">
        <f t="shared" si="15"/>
        <v>0</v>
      </c>
    </row>
    <row r="482" spans="1:37" s="34" customFormat="1" hidden="1" x14ac:dyDescent="0.2">
      <c r="A482" s="271"/>
      <c r="B482" s="272"/>
      <c r="C482" s="500"/>
      <c r="D482" s="501"/>
      <c r="E482" s="502"/>
      <c r="F482" s="501"/>
      <c r="G482" s="502"/>
      <c r="H482" s="501"/>
      <c r="I482" s="502"/>
      <c r="J482" s="501"/>
      <c r="K482" s="502"/>
      <c r="L482" s="501"/>
      <c r="M482" s="502"/>
      <c r="N482" s="501"/>
      <c r="O482" s="502"/>
      <c r="P482" s="501"/>
      <c r="Q482" s="502"/>
      <c r="R482" s="501"/>
      <c r="S482" s="502"/>
      <c r="T482" s="501"/>
      <c r="U482" s="502"/>
      <c r="V482" s="501"/>
      <c r="W482" s="502"/>
      <c r="X482" s="501"/>
      <c r="Y482" s="502"/>
      <c r="Z482" s="501"/>
      <c r="AA482" s="502"/>
      <c r="AB482" s="501"/>
      <c r="AC482" s="502"/>
      <c r="AD482" s="501"/>
      <c r="AE482" s="502"/>
      <c r="AF482" s="501"/>
      <c r="AG482" s="502"/>
      <c r="AH482" s="501"/>
      <c r="AI482" s="502"/>
      <c r="AJ482" s="668" t="str">
        <f t="shared" si="14"/>
        <v/>
      </c>
      <c r="AK482" s="644">
        <f t="shared" si="15"/>
        <v>0</v>
      </c>
    </row>
    <row r="483" spans="1:37" s="34" customFormat="1" hidden="1" x14ac:dyDescent="0.2">
      <c r="A483" s="271"/>
      <c r="B483" s="272"/>
      <c r="C483" s="500"/>
      <c r="D483" s="501"/>
      <c r="E483" s="502"/>
      <c r="F483" s="501"/>
      <c r="G483" s="502"/>
      <c r="H483" s="501"/>
      <c r="I483" s="502"/>
      <c r="J483" s="501"/>
      <c r="K483" s="502"/>
      <c r="L483" s="501"/>
      <c r="M483" s="502"/>
      <c r="N483" s="501"/>
      <c r="O483" s="502"/>
      <c r="P483" s="501"/>
      <c r="Q483" s="502"/>
      <c r="R483" s="501"/>
      <c r="S483" s="502"/>
      <c r="T483" s="501"/>
      <c r="U483" s="502"/>
      <c r="V483" s="501"/>
      <c r="W483" s="502"/>
      <c r="X483" s="501"/>
      <c r="Y483" s="502"/>
      <c r="Z483" s="501"/>
      <c r="AA483" s="502"/>
      <c r="AB483" s="501"/>
      <c r="AC483" s="502"/>
      <c r="AD483" s="501"/>
      <c r="AE483" s="502"/>
      <c r="AF483" s="501"/>
      <c r="AG483" s="502"/>
      <c r="AH483" s="501"/>
      <c r="AI483" s="502"/>
      <c r="AJ483" s="668" t="str">
        <f t="shared" si="14"/>
        <v/>
      </c>
      <c r="AK483" s="644">
        <f t="shared" si="15"/>
        <v>0</v>
      </c>
    </row>
    <row r="484" spans="1:37" s="34" customFormat="1" hidden="1" x14ac:dyDescent="0.2">
      <c r="A484" s="271"/>
      <c r="B484" s="272"/>
      <c r="C484" s="500"/>
      <c r="D484" s="501"/>
      <c r="E484" s="502"/>
      <c r="F484" s="501"/>
      <c r="G484" s="502"/>
      <c r="H484" s="501"/>
      <c r="I484" s="502"/>
      <c r="J484" s="501"/>
      <c r="K484" s="502"/>
      <c r="L484" s="501"/>
      <c r="M484" s="502"/>
      <c r="N484" s="501"/>
      <c r="O484" s="502"/>
      <c r="P484" s="501"/>
      <c r="Q484" s="502"/>
      <c r="R484" s="501"/>
      <c r="S484" s="502"/>
      <c r="T484" s="501"/>
      <c r="U484" s="502"/>
      <c r="V484" s="501"/>
      <c r="W484" s="502"/>
      <c r="X484" s="501"/>
      <c r="Y484" s="502"/>
      <c r="Z484" s="501"/>
      <c r="AA484" s="502"/>
      <c r="AB484" s="501"/>
      <c r="AC484" s="502"/>
      <c r="AD484" s="501"/>
      <c r="AE484" s="502"/>
      <c r="AF484" s="501"/>
      <c r="AG484" s="502"/>
      <c r="AH484" s="501"/>
      <c r="AI484" s="502"/>
      <c r="AJ484" s="668" t="str">
        <f t="shared" si="14"/>
        <v/>
      </c>
      <c r="AK484" s="644">
        <f t="shared" si="15"/>
        <v>0</v>
      </c>
    </row>
    <row r="485" spans="1:37" s="34" customFormat="1" hidden="1" x14ac:dyDescent="0.2">
      <c r="A485" s="271"/>
      <c r="B485" s="273"/>
      <c r="C485" s="500"/>
      <c r="D485" s="504"/>
      <c r="E485" s="502"/>
      <c r="F485" s="504"/>
      <c r="G485" s="502"/>
      <c r="H485" s="504"/>
      <c r="I485" s="502"/>
      <c r="J485" s="504"/>
      <c r="K485" s="502"/>
      <c r="L485" s="504"/>
      <c r="M485" s="502"/>
      <c r="N485" s="504"/>
      <c r="O485" s="502"/>
      <c r="P485" s="504"/>
      <c r="Q485" s="502"/>
      <c r="R485" s="504"/>
      <c r="S485" s="502"/>
      <c r="T485" s="504"/>
      <c r="U485" s="502"/>
      <c r="V485" s="504"/>
      <c r="W485" s="502"/>
      <c r="X485" s="504"/>
      <c r="Y485" s="502"/>
      <c r="Z485" s="504"/>
      <c r="AA485" s="502"/>
      <c r="AB485" s="504"/>
      <c r="AC485" s="502"/>
      <c r="AD485" s="504"/>
      <c r="AE485" s="502"/>
      <c r="AF485" s="504"/>
      <c r="AG485" s="502"/>
      <c r="AH485" s="504"/>
      <c r="AI485" s="502"/>
      <c r="AJ485" s="668" t="str">
        <f t="shared" si="14"/>
        <v/>
      </c>
      <c r="AK485" s="644">
        <f t="shared" si="15"/>
        <v>0</v>
      </c>
    </row>
    <row r="486" spans="1:37" s="34" customFormat="1" hidden="1" x14ac:dyDescent="0.2">
      <c r="A486" s="505"/>
      <c r="B486" s="506"/>
      <c r="C486" s="507"/>
      <c r="D486" s="508"/>
      <c r="E486" s="502"/>
      <c r="F486" s="508"/>
      <c r="G486" s="502"/>
      <c r="H486" s="508"/>
      <c r="I486" s="502"/>
      <c r="J486" s="508"/>
      <c r="K486" s="502"/>
      <c r="L486" s="508"/>
      <c r="M486" s="502"/>
      <c r="N486" s="508"/>
      <c r="O486" s="502"/>
      <c r="P486" s="508"/>
      <c r="Q486" s="502"/>
      <c r="R486" s="508"/>
      <c r="S486" s="502"/>
      <c r="T486" s="508"/>
      <c r="U486" s="502"/>
      <c r="V486" s="508"/>
      <c r="W486" s="502"/>
      <c r="X486" s="508"/>
      <c r="Y486" s="502"/>
      <c r="Z486" s="508"/>
      <c r="AA486" s="502"/>
      <c r="AB486" s="508"/>
      <c r="AC486" s="502"/>
      <c r="AD486" s="508"/>
      <c r="AE486" s="502"/>
      <c r="AF486" s="508"/>
      <c r="AG486" s="502"/>
      <c r="AH486" s="508"/>
      <c r="AI486" s="502"/>
      <c r="AJ486" s="668" t="str">
        <f t="shared" si="14"/>
        <v/>
      </c>
      <c r="AK486" s="644">
        <f t="shared" si="15"/>
        <v>0</v>
      </c>
    </row>
    <row r="487" spans="1:37" s="34" customFormat="1" hidden="1" x14ac:dyDescent="0.2">
      <c r="A487" s="271"/>
      <c r="B487" s="272"/>
      <c r="C487" s="500"/>
      <c r="D487" s="501"/>
      <c r="E487" s="502"/>
      <c r="F487" s="501"/>
      <c r="G487" s="502"/>
      <c r="H487" s="501"/>
      <c r="I487" s="502"/>
      <c r="J487" s="501"/>
      <c r="K487" s="502"/>
      <c r="L487" s="501"/>
      <c r="M487" s="502"/>
      <c r="N487" s="501"/>
      <c r="O487" s="502"/>
      <c r="P487" s="501"/>
      <c r="Q487" s="502"/>
      <c r="R487" s="501"/>
      <c r="S487" s="502"/>
      <c r="T487" s="501"/>
      <c r="U487" s="502"/>
      <c r="V487" s="501"/>
      <c r="W487" s="502"/>
      <c r="X487" s="501"/>
      <c r="Y487" s="502"/>
      <c r="Z487" s="501"/>
      <c r="AA487" s="502"/>
      <c r="AB487" s="501"/>
      <c r="AC487" s="502"/>
      <c r="AD487" s="501"/>
      <c r="AE487" s="502"/>
      <c r="AF487" s="501"/>
      <c r="AG487" s="502"/>
      <c r="AH487" s="501"/>
      <c r="AI487" s="502"/>
      <c r="AJ487" s="668" t="str">
        <f t="shared" si="14"/>
        <v/>
      </c>
      <c r="AK487" s="644">
        <f t="shared" si="15"/>
        <v>0</v>
      </c>
    </row>
    <row r="488" spans="1:37" s="34" customFormat="1" hidden="1" x14ac:dyDescent="0.2">
      <c r="A488" s="271"/>
      <c r="B488" s="272"/>
      <c r="C488" s="500"/>
      <c r="D488" s="501"/>
      <c r="E488" s="502"/>
      <c r="F488" s="501"/>
      <c r="G488" s="502"/>
      <c r="H488" s="501"/>
      <c r="I488" s="502"/>
      <c r="J488" s="501"/>
      <c r="K488" s="502"/>
      <c r="L488" s="501"/>
      <c r="M488" s="502"/>
      <c r="N488" s="501"/>
      <c r="O488" s="502"/>
      <c r="P488" s="501"/>
      <c r="Q488" s="502"/>
      <c r="R488" s="501"/>
      <c r="S488" s="502"/>
      <c r="T488" s="501"/>
      <c r="U488" s="502"/>
      <c r="V488" s="501"/>
      <c r="W488" s="502"/>
      <c r="X488" s="501"/>
      <c r="Y488" s="502"/>
      <c r="Z488" s="501"/>
      <c r="AA488" s="502"/>
      <c r="AB488" s="501"/>
      <c r="AC488" s="502"/>
      <c r="AD488" s="501"/>
      <c r="AE488" s="502"/>
      <c r="AF488" s="501"/>
      <c r="AG488" s="502"/>
      <c r="AH488" s="501"/>
      <c r="AI488" s="502"/>
      <c r="AJ488" s="668" t="str">
        <f t="shared" si="14"/>
        <v/>
      </c>
      <c r="AK488" s="644">
        <f t="shared" si="15"/>
        <v>0</v>
      </c>
    </row>
    <row r="489" spans="1:37" s="34" customFormat="1" hidden="1" x14ac:dyDescent="0.2">
      <c r="A489" s="271"/>
      <c r="B489" s="272"/>
      <c r="C489" s="500"/>
      <c r="D489" s="501"/>
      <c r="E489" s="502"/>
      <c r="F489" s="501"/>
      <c r="G489" s="502"/>
      <c r="H489" s="501"/>
      <c r="I489" s="502"/>
      <c r="J489" s="501"/>
      <c r="K489" s="502"/>
      <c r="L489" s="501"/>
      <c r="M489" s="502"/>
      <c r="N489" s="501"/>
      <c r="O489" s="502"/>
      <c r="P489" s="501"/>
      <c r="Q489" s="502"/>
      <c r="R489" s="501"/>
      <c r="S489" s="502"/>
      <c r="T489" s="501"/>
      <c r="U489" s="502"/>
      <c r="V489" s="501"/>
      <c r="W489" s="502"/>
      <c r="X489" s="501"/>
      <c r="Y489" s="502"/>
      <c r="Z489" s="501"/>
      <c r="AA489" s="502"/>
      <c r="AB489" s="501"/>
      <c r="AC489" s="502"/>
      <c r="AD489" s="501"/>
      <c r="AE489" s="502"/>
      <c r="AF489" s="501"/>
      <c r="AG489" s="502"/>
      <c r="AH489" s="501"/>
      <c r="AI489" s="502"/>
      <c r="AJ489" s="668" t="str">
        <f t="shared" si="14"/>
        <v/>
      </c>
      <c r="AK489" s="644">
        <f t="shared" si="15"/>
        <v>0</v>
      </c>
    </row>
    <row r="490" spans="1:37" s="34" customFormat="1" hidden="1" x14ac:dyDescent="0.2">
      <c r="A490" s="271"/>
      <c r="B490" s="272"/>
      <c r="C490" s="500"/>
      <c r="D490" s="501"/>
      <c r="E490" s="502"/>
      <c r="F490" s="501"/>
      <c r="G490" s="502"/>
      <c r="H490" s="501"/>
      <c r="I490" s="502"/>
      <c r="J490" s="501"/>
      <c r="K490" s="502"/>
      <c r="L490" s="501"/>
      <c r="M490" s="502"/>
      <c r="N490" s="501"/>
      <c r="O490" s="502"/>
      <c r="P490" s="501"/>
      <c r="Q490" s="502"/>
      <c r="R490" s="501"/>
      <c r="S490" s="502"/>
      <c r="T490" s="501"/>
      <c r="U490" s="502"/>
      <c r="V490" s="501"/>
      <c r="W490" s="502"/>
      <c r="X490" s="501"/>
      <c r="Y490" s="502"/>
      <c r="Z490" s="501"/>
      <c r="AA490" s="502"/>
      <c r="AB490" s="501"/>
      <c r="AC490" s="502"/>
      <c r="AD490" s="501"/>
      <c r="AE490" s="502"/>
      <c r="AF490" s="501"/>
      <c r="AG490" s="502"/>
      <c r="AH490" s="501"/>
      <c r="AI490" s="502"/>
      <c r="AJ490" s="668" t="str">
        <f t="shared" si="14"/>
        <v/>
      </c>
      <c r="AK490" s="644">
        <f t="shared" si="15"/>
        <v>0</v>
      </c>
    </row>
    <row r="491" spans="1:37" s="34" customFormat="1" hidden="1" x14ac:dyDescent="0.2">
      <c r="A491" s="271"/>
      <c r="B491" s="272"/>
      <c r="C491" s="500"/>
      <c r="D491" s="501"/>
      <c r="E491" s="502"/>
      <c r="F491" s="501"/>
      <c r="G491" s="502"/>
      <c r="H491" s="501"/>
      <c r="I491" s="502"/>
      <c r="J491" s="501"/>
      <c r="K491" s="502"/>
      <c r="L491" s="501"/>
      <c r="M491" s="502"/>
      <c r="N491" s="501"/>
      <c r="O491" s="502"/>
      <c r="P491" s="501"/>
      <c r="Q491" s="502"/>
      <c r="R491" s="501"/>
      <c r="S491" s="502"/>
      <c r="T491" s="501"/>
      <c r="U491" s="502"/>
      <c r="V491" s="501"/>
      <c r="W491" s="502"/>
      <c r="X491" s="501"/>
      <c r="Y491" s="502"/>
      <c r="Z491" s="501"/>
      <c r="AA491" s="502"/>
      <c r="AB491" s="501"/>
      <c r="AC491" s="502"/>
      <c r="AD491" s="501"/>
      <c r="AE491" s="502"/>
      <c r="AF491" s="501"/>
      <c r="AG491" s="502"/>
      <c r="AH491" s="501"/>
      <c r="AI491" s="502"/>
      <c r="AJ491" s="668" t="str">
        <f t="shared" si="14"/>
        <v/>
      </c>
      <c r="AK491" s="644">
        <f t="shared" si="15"/>
        <v>0</v>
      </c>
    </row>
    <row r="492" spans="1:37" s="34" customFormat="1" hidden="1" x14ac:dyDescent="0.2">
      <c r="A492" s="271"/>
      <c r="B492" s="272"/>
      <c r="C492" s="500"/>
      <c r="D492" s="501"/>
      <c r="E492" s="502"/>
      <c r="F492" s="501"/>
      <c r="G492" s="502"/>
      <c r="H492" s="501"/>
      <c r="I492" s="502"/>
      <c r="J492" s="501"/>
      <c r="K492" s="502"/>
      <c r="L492" s="501"/>
      <c r="M492" s="502"/>
      <c r="N492" s="501"/>
      <c r="O492" s="502"/>
      <c r="P492" s="501"/>
      <c r="Q492" s="502"/>
      <c r="R492" s="501"/>
      <c r="S492" s="502"/>
      <c r="T492" s="501"/>
      <c r="U492" s="502"/>
      <c r="V492" s="501"/>
      <c r="W492" s="502"/>
      <c r="X492" s="501"/>
      <c r="Y492" s="502"/>
      <c r="Z492" s="501"/>
      <c r="AA492" s="502"/>
      <c r="AB492" s="501"/>
      <c r="AC492" s="502"/>
      <c r="AD492" s="501"/>
      <c r="AE492" s="502"/>
      <c r="AF492" s="501"/>
      <c r="AG492" s="502"/>
      <c r="AH492" s="501"/>
      <c r="AI492" s="502"/>
      <c r="AJ492" s="668" t="str">
        <f t="shared" si="14"/>
        <v/>
      </c>
      <c r="AK492" s="644">
        <f t="shared" si="15"/>
        <v>0</v>
      </c>
    </row>
    <row r="493" spans="1:37" s="34" customFormat="1" hidden="1" x14ac:dyDescent="0.2">
      <c r="A493" s="271"/>
      <c r="B493" s="273"/>
      <c r="C493" s="500"/>
      <c r="D493" s="504"/>
      <c r="E493" s="502"/>
      <c r="F493" s="504"/>
      <c r="G493" s="502"/>
      <c r="H493" s="504"/>
      <c r="I493" s="502"/>
      <c r="J493" s="504"/>
      <c r="K493" s="502"/>
      <c r="L493" s="504"/>
      <c r="M493" s="502"/>
      <c r="N493" s="504"/>
      <c r="O493" s="502"/>
      <c r="P493" s="504"/>
      <c r="Q493" s="502"/>
      <c r="R493" s="504"/>
      <c r="S493" s="502"/>
      <c r="T493" s="504"/>
      <c r="U493" s="502"/>
      <c r="V493" s="504"/>
      <c r="W493" s="502"/>
      <c r="X493" s="504"/>
      <c r="Y493" s="502"/>
      <c r="Z493" s="504"/>
      <c r="AA493" s="502"/>
      <c r="AB493" s="504"/>
      <c r="AC493" s="502"/>
      <c r="AD493" s="504"/>
      <c r="AE493" s="502"/>
      <c r="AF493" s="504"/>
      <c r="AG493" s="502"/>
      <c r="AH493" s="504"/>
      <c r="AI493" s="502"/>
      <c r="AJ493" s="668" t="str">
        <f t="shared" si="14"/>
        <v/>
      </c>
      <c r="AK493" s="644">
        <f t="shared" si="15"/>
        <v>0</v>
      </c>
    </row>
    <row r="494" spans="1:37" s="34" customFormat="1" hidden="1" x14ac:dyDescent="0.2">
      <c r="A494" s="505"/>
      <c r="B494" s="506"/>
      <c r="C494" s="507"/>
      <c r="D494" s="508"/>
      <c r="E494" s="502"/>
      <c r="F494" s="508"/>
      <c r="G494" s="502"/>
      <c r="H494" s="508"/>
      <c r="I494" s="502"/>
      <c r="J494" s="508"/>
      <c r="K494" s="502"/>
      <c r="L494" s="508"/>
      <c r="M494" s="502"/>
      <c r="N494" s="508"/>
      <c r="O494" s="502"/>
      <c r="P494" s="508"/>
      <c r="Q494" s="502"/>
      <c r="R494" s="508"/>
      <c r="S494" s="502"/>
      <c r="T494" s="508"/>
      <c r="U494" s="502"/>
      <c r="V494" s="508"/>
      <c r="W494" s="502"/>
      <c r="X494" s="508"/>
      <c r="Y494" s="502"/>
      <c r="Z494" s="508"/>
      <c r="AA494" s="502"/>
      <c r="AB494" s="508"/>
      <c r="AC494" s="502"/>
      <c r="AD494" s="508"/>
      <c r="AE494" s="502"/>
      <c r="AF494" s="508"/>
      <c r="AG494" s="502"/>
      <c r="AH494" s="508"/>
      <c r="AI494" s="502"/>
      <c r="AJ494" s="668" t="str">
        <f t="shared" si="14"/>
        <v/>
      </c>
      <c r="AK494" s="644">
        <f t="shared" si="15"/>
        <v>0</v>
      </c>
    </row>
    <row r="495" spans="1:37" s="34" customFormat="1" hidden="1" x14ac:dyDescent="0.2">
      <c r="A495" s="271"/>
      <c r="B495" s="272"/>
      <c r="C495" s="500"/>
      <c r="D495" s="501"/>
      <c r="E495" s="502"/>
      <c r="F495" s="501"/>
      <c r="G495" s="502"/>
      <c r="H495" s="501"/>
      <c r="I495" s="502"/>
      <c r="J495" s="501"/>
      <c r="K495" s="502"/>
      <c r="L495" s="501"/>
      <c r="M495" s="502"/>
      <c r="N495" s="501"/>
      <c r="O495" s="502"/>
      <c r="P495" s="501"/>
      <c r="Q495" s="502"/>
      <c r="R495" s="501"/>
      <c r="S495" s="502"/>
      <c r="T495" s="501"/>
      <c r="U495" s="502"/>
      <c r="V495" s="501"/>
      <c r="W495" s="502"/>
      <c r="X495" s="501"/>
      <c r="Y495" s="502"/>
      <c r="Z495" s="501"/>
      <c r="AA495" s="502"/>
      <c r="AB495" s="501"/>
      <c r="AC495" s="502"/>
      <c r="AD495" s="501"/>
      <c r="AE495" s="502"/>
      <c r="AF495" s="501"/>
      <c r="AG495" s="502"/>
      <c r="AH495" s="501"/>
      <c r="AI495" s="502"/>
      <c r="AJ495" s="668" t="str">
        <f t="shared" si="14"/>
        <v/>
      </c>
      <c r="AK495" s="644">
        <f t="shared" si="15"/>
        <v>0</v>
      </c>
    </row>
    <row r="496" spans="1:37" s="34" customFormat="1" hidden="1" x14ac:dyDescent="0.2">
      <c r="A496" s="271"/>
      <c r="B496" s="272"/>
      <c r="C496" s="500"/>
      <c r="D496" s="501"/>
      <c r="E496" s="502"/>
      <c r="F496" s="501"/>
      <c r="G496" s="502"/>
      <c r="H496" s="501"/>
      <c r="I496" s="502"/>
      <c r="J496" s="501"/>
      <c r="K496" s="502"/>
      <c r="L496" s="501"/>
      <c r="M496" s="502"/>
      <c r="N496" s="501"/>
      <c r="O496" s="502"/>
      <c r="P496" s="501"/>
      <c r="Q496" s="502"/>
      <c r="R496" s="501"/>
      <c r="S496" s="502"/>
      <c r="T496" s="501"/>
      <c r="U496" s="502"/>
      <c r="V496" s="501"/>
      <c r="W496" s="502"/>
      <c r="X496" s="501"/>
      <c r="Y496" s="502"/>
      <c r="Z496" s="501"/>
      <c r="AA496" s="502"/>
      <c r="AB496" s="501"/>
      <c r="AC496" s="502"/>
      <c r="AD496" s="501"/>
      <c r="AE496" s="502"/>
      <c r="AF496" s="501"/>
      <c r="AG496" s="502"/>
      <c r="AH496" s="501"/>
      <c r="AI496" s="502"/>
      <c r="AJ496" s="668" t="str">
        <f t="shared" si="14"/>
        <v/>
      </c>
      <c r="AK496" s="644">
        <f t="shared" si="15"/>
        <v>0</v>
      </c>
    </row>
    <row r="497" spans="1:37" s="34" customFormat="1" hidden="1" x14ac:dyDescent="0.2">
      <c r="A497" s="271"/>
      <c r="B497" s="272"/>
      <c r="C497" s="500"/>
      <c r="D497" s="501"/>
      <c r="E497" s="502"/>
      <c r="F497" s="501"/>
      <c r="G497" s="502"/>
      <c r="H497" s="501"/>
      <c r="I497" s="502"/>
      <c r="J497" s="501"/>
      <c r="K497" s="502"/>
      <c r="L497" s="501"/>
      <c r="M497" s="502"/>
      <c r="N497" s="501"/>
      <c r="O497" s="502"/>
      <c r="P497" s="501"/>
      <c r="Q497" s="502"/>
      <c r="R497" s="501"/>
      <c r="S497" s="502"/>
      <c r="T497" s="501"/>
      <c r="U497" s="502"/>
      <c r="V497" s="501"/>
      <c r="W497" s="502"/>
      <c r="X497" s="501"/>
      <c r="Y497" s="502"/>
      <c r="Z497" s="501"/>
      <c r="AA497" s="502"/>
      <c r="AB497" s="501"/>
      <c r="AC497" s="502"/>
      <c r="AD497" s="501"/>
      <c r="AE497" s="502"/>
      <c r="AF497" s="501"/>
      <c r="AG497" s="502"/>
      <c r="AH497" s="501"/>
      <c r="AI497" s="502"/>
      <c r="AJ497" s="668" t="str">
        <f t="shared" si="14"/>
        <v/>
      </c>
      <c r="AK497" s="644">
        <f t="shared" si="15"/>
        <v>0</v>
      </c>
    </row>
    <row r="498" spans="1:37" s="34" customFormat="1" hidden="1" x14ac:dyDescent="0.2">
      <c r="A498" s="271"/>
      <c r="B498" s="272"/>
      <c r="C498" s="500"/>
      <c r="D498" s="501"/>
      <c r="E498" s="502"/>
      <c r="F498" s="501"/>
      <c r="G498" s="502"/>
      <c r="H498" s="501"/>
      <c r="I498" s="502"/>
      <c r="J498" s="501"/>
      <c r="K498" s="502"/>
      <c r="L498" s="501"/>
      <c r="M498" s="502"/>
      <c r="N498" s="501"/>
      <c r="O498" s="502"/>
      <c r="P498" s="501"/>
      <c r="Q498" s="502"/>
      <c r="R498" s="501"/>
      <c r="S498" s="502"/>
      <c r="T498" s="501"/>
      <c r="U498" s="502"/>
      <c r="V498" s="501"/>
      <c r="W498" s="502"/>
      <c r="X498" s="501"/>
      <c r="Y498" s="502"/>
      <c r="Z498" s="501"/>
      <c r="AA498" s="502"/>
      <c r="AB498" s="501"/>
      <c r="AC498" s="502"/>
      <c r="AD498" s="501"/>
      <c r="AE498" s="502"/>
      <c r="AF498" s="501"/>
      <c r="AG498" s="502"/>
      <c r="AH498" s="501"/>
      <c r="AI498" s="502"/>
      <c r="AJ498" s="668" t="str">
        <f t="shared" si="14"/>
        <v/>
      </c>
      <c r="AK498" s="644">
        <f t="shared" si="15"/>
        <v>0</v>
      </c>
    </row>
    <row r="499" spans="1:37" s="34" customFormat="1" hidden="1" x14ac:dyDescent="0.2">
      <c r="A499" s="271"/>
      <c r="B499" s="272"/>
      <c r="C499" s="500"/>
      <c r="D499" s="501"/>
      <c r="E499" s="502"/>
      <c r="F499" s="501"/>
      <c r="G499" s="502"/>
      <c r="H499" s="501"/>
      <c r="I499" s="502"/>
      <c r="J499" s="501"/>
      <c r="K499" s="502"/>
      <c r="L499" s="501"/>
      <c r="M499" s="502"/>
      <c r="N499" s="501"/>
      <c r="O499" s="502"/>
      <c r="P499" s="501"/>
      <c r="Q499" s="502"/>
      <c r="R499" s="501"/>
      <c r="S499" s="502"/>
      <c r="T499" s="501"/>
      <c r="U499" s="502"/>
      <c r="V499" s="501"/>
      <c r="W499" s="502"/>
      <c r="X499" s="501"/>
      <c r="Y499" s="502"/>
      <c r="Z499" s="501"/>
      <c r="AA499" s="502"/>
      <c r="AB499" s="501"/>
      <c r="AC499" s="502"/>
      <c r="AD499" s="501"/>
      <c r="AE499" s="502"/>
      <c r="AF499" s="501"/>
      <c r="AG499" s="502"/>
      <c r="AH499" s="501"/>
      <c r="AI499" s="502"/>
      <c r="AJ499" s="668" t="str">
        <f t="shared" si="14"/>
        <v/>
      </c>
      <c r="AK499" s="644">
        <f t="shared" si="15"/>
        <v>0</v>
      </c>
    </row>
    <row r="500" spans="1:37" s="34" customFormat="1" hidden="1" x14ac:dyDescent="0.2">
      <c r="A500" s="271"/>
      <c r="B500" s="272"/>
      <c r="C500" s="500"/>
      <c r="D500" s="501"/>
      <c r="E500" s="502"/>
      <c r="F500" s="501"/>
      <c r="G500" s="502"/>
      <c r="H500" s="501"/>
      <c r="I500" s="502"/>
      <c r="J500" s="501"/>
      <c r="K500" s="502"/>
      <c r="L500" s="501"/>
      <c r="M500" s="502"/>
      <c r="N500" s="501"/>
      <c r="O500" s="502"/>
      <c r="P500" s="501"/>
      <c r="Q500" s="502"/>
      <c r="R500" s="501"/>
      <c r="S500" s="502"/>
      <c r="T500" s="501"/>
      <c r="U500" s="502"/>
      <c r="V500" s="501"/>
      <c r="W500" s="502"/>
      <c r="X500" s="501"/>
      <c r="Y500" s="502"/>
      <c r="Z500" s="501"/>
      <c r="AA500" s="502"/>
      <c r="AB500" s="501"/>
      <c r="AC500" s="502"/>
      <c r="AD500" s="501"/>
      <c r="AE500" s="502"/>
      <c r="AF500" s="501"/>
      <c r="AG500" s="502"/>
      <c r="AH500" s="501"/>
      <c r="AI500" s="502"/>
      <c r="AJ500" s="668" t="str">
        <f t="shared" si="14"/>
        <v/>
      </c>
      <c r="AK500" s="644">
        <f t="shared" si="15"/>
        <v>0</v>
      </c>
    </row>
    <row r="501" spans="1:37" s="34" customFormat="1" hidden="1" x14ac:dyDescent="0.2">
      <c r="A501" s="271"/>
      <c r="B501" s="273"/>
      <c r="C501" s="500"/>
      <c r="D501" s="504"/>
      <c r="E501" s="502"/>
      <c r="F501" s="504"/>
      <c r="G501" s="502"/>
      <c r="H501" s="504"/>
      <c r="I501" s="502"/>
      <c r="J501" s="504"/>
      <c r="K501" s="502"/>
      <c r="L501" s="504"/>
      <c r="M501" s="502"/>
      <c r="N501" s="504"/>
      <c r="O501" s="502"/>
      <c r="P501" s="504"/>
      <c r="Q501" s="502"/>
      <c r="R501" s="504"/>
      <c r="S501" s="502"/>
      <c r="T501" s="504"/>
      <c r="U501" s="502"/>
      <c r="V501" s="504"/>
      <c r="W501" s="502"/>
      <c r="X501" s="504"/>
      <c r="Y501" s="502"/>
      <c r="Z501" s="504"/>
      <c r="AA501" s="502"/>
      <c r="AB501" s="504"/>
      <c r="AC501" s="502"/>
      <c r="AD501" s="504"/>
      <c r="AE501" s="502"/>
      <c r="AF501" s="504"/>
      <c r="AG501" s="502"/>
      <c r="AH501" s="504"/>
      <c r="AI501" s="502"/>
      <c r="AJ501" s="668" t="str">
        <f t="shared" si="14"/>
        <v/>
      </c>
      <c r="AK501" s="644">
        <f t="shared" si="15"/>
        <v>0</v>
      </c>
    </row>
    <row r="502" spans="1:37" s="34" customFormat="1" hidden="1" x14ac:dyDescent="0.2">
      <c r="A502" s="505"/>
      <c r="B502" s="506"/>
      <c r="C502" s="507"/>
      <c r="D502" s="508"/>
      <c r="E502" s="502"/>
      <c r="F502" s="508"/>
      <c r="G502" s="502"/>
      <c r="H502" s="508"/>
      <c r="I502" s="502"/>
      <c r="J502" s="508"/>
      <c r="K502" s="502"/>
      <c r="L502" s="508"/>
      <c r="M502" s="502"/>
      <c r="N502" s="508"/>
      <c r="O502" s="502"/>
      <c r="P502" s="508"/>
      <c r="Q502" s="502"/>
      <c r="R502" s="508"/>
      <c r="S502" s="502"/>
      <c r="T502" s="508"/>
      <c r="U502" s="502"/>
      <c r="V502" s="508"/>
      <c r="W502" s="502"/>
      <c r="X502" s="508"/>
      <c r="Y502" s="502"/>
      <c r="Z502" s="508"/>
      <c r="AA502" s="502"/>
      <c r="AB502" s="508"/>
      <c r="AC502" s="502"/>
      <c r="AD502" s="508"/>
      <c r="AE502" s="502"/>
      <c r="AF502" s="508"/>
      <c r="AG502" s="502"/>
      <c r="AH502" s="508"/>
      <c r="AI502" s="502"/>
      <c r="AJ502" s="668" t="str">
        <f t="shared" si="14"/>
        <v/>
      </c>
      <c r="AK502" s="644">
        <f t="shared" si="15"/>
        <v>0</v>
      </c>
    </row>
    <row r="503" spans="1:37" s="34" customFormat="1" hidden="1" x14ac:dyDescent="0.2">
      <c r="A503" s="271"/>
      <c r="B503" s="272"/>
      <c r="C503" s="500"/>
      <c r="D503" s="501"/>
      <c r="E503" s="502"/>
      <c r="F503" s="501"/>
      <c r="G503" s="502"/>
      <c r="H503" s="501"/>
      <c r="I503" s="502"/>
      <c r="J503" s="501"/>
      <c r="K503" s="502"/>
      <c r="L503" s="501"/>
      <c r="M503" s="502"/>
      <c r="N503" s="501"/>
      <c r="O503" s="502"/>
      <c r="P503" s="501"/>
      <c r="Q503" s="502"/>
      <c r="R503" s="501"/>
      <c r="S503" s="502"/>
      <c r="T503" s="501"/>
      <c r="U503" s="502"/>
      <c r="V503" s="501"/>
      <c r="W503" s="502"/>
      <c r="X503" s="501"/>
      <c r="Y503" s="502"/>
      <c r="Z503" s="501"/>
      <c r="AA503" s="502"/>
      <c r="AB503" s="501"/>
      <c r="AC503" s="502"/>
      <c r="AD503" s="501"/>
      <c r="AE503" s="502"/>
      <c r="AF503" s="501"/>
      <c r="AG503" s="502"/>
      <c r="AH503" s="501"/>
      <c r="AI503" s="502"/>
      <c r="AJ503" s="668" t="str">
        <f t="shared" si="14"/>
        <v/>
      </c>
      <c r="AK503" s="644">
        <f t="shared" si="15"/>
        <v>0</v>
      </c>
    </row>
    <row r="504" spans="1:37" s="34" customFormat="1" hidden="1" x14ac:dyDescent="0.2">
      <c r="A504" s="271"/>
      <c r="B504" s="272"/>
      <c r="C504" s="500"/>
      <c r="D504" s="501"/>
      <c r="E504" s="502"/>
      <c r="F504" s="501"/>
      <c r="G504" s="502"/>
      <c r="H504" s="501"/>
      <c r="I504" s="502"/>
      <c r="J504" s="501"/>
      <c r="K504" s="502"/>
      <c r="L504" s="501"/>
      <c r="M504" s="502"/>
      <c r="N504" s="501"/>
      <c r="O504" s="502"/>
      <c r="P504" s="501"/>
      <c r="Q504" s="502"/>
      <c r="R504" s="501"/>
      <c r="S504" s="502"/>
      <c r="T504" s="501"/>
      <c r="U504" s="502"/>
      <c r="V504" s="501"/>
      <c r="W504" s="502"/>
      <c r="X504" s="501"/>
      <c r="Y504" s="502"/>
      <c r="Z504" s="501"/>
      <c r="AA504" s="502"/>
      <c r="AB504" s="501"/>
      <c r="AC504" s="502"/>
      <c r="AD504" s="501"/>
      <c r="AE504" s="502"/>
      <c r="AF504" s="501"/>
      <c r="AG504" s="502"/>
      <c r="AH504" s="501"/>
      <c r="AI504" s="502"/>
      <c r="AJ504" s="668" t="str">
        <f t="shared" si="14"/>
        <v/>
      </c>
      <c r="AK504" s="644">
        <f t="shared" si="15"/>
        <v>0</v>
      </c>
    </row>
    <row r="505" spans="1:37" s="34" customFormat="1" hidden="1" x14ac:dyDescent="0.2">
      <c r="A505" s="271"/>
      <c r="B505" s="272"/>
      <c r="C505" s="500"/>
      <c r="D505" s="501"/>
      <c r="E505" s="502"/>
      <c r="F505" s="501"/>
      <c r="G505" s="502"/>
      <c r="H505" s="501"/>
      <c r="I505" s="502"/>
      <c r="J505" s="501"/>
      <c r="K505" s="502"/>
      <c r="L505" s="501"/>
      <c r="M505" s="502"/>
      <c r="N505" s="501"/>
      <c r="O505" s="502"/>
      <c r="P505" s="501"/>
      <c r="Q505" s="502"/>
      <c r="R505" s="501"/>
      <c r="S505" s="502"/>
      <c r="T505" s="501"/>
      <c r="U505" s="502"/>
      <c r="V505" s="501"/>
      <c r="W505" s="502"/>
      <c r="X505" s="501"/>
      <c r="Y505" s="502"/>
      <c r="Z505" s="501"/>
      <c r="AA505" s="502"/>
      <c r="AB505" s="501"/>
      <c r="AC505" s="502"/>
      <c r="AD505" s="501"/>
      <c r="AE505" s="502"/>
      <c r="AF505" s="501"/>
      <c r="AG505" s="502"/>
      <c r="AH505" s="501"/>
      <c r="AI505" s="502"/>
      <c r="AJ505" s="668" t="str">
        <f t="shared" si="14"/>
        <v/>
      </c>
      <c r="AK505" s="644">
        <f t="shared" si="15"/>
        <v>0</v>
      </c>
    </row>
    <row r="506" spans="1:37" s="34" customFormat="1" hidden="1" x14ac:dyDescent="0.2">
      <c r="A506" s="271"/>
      <c r="B506" s="272"/>
      <c r="C506" s="500"/>
      <c r="D506" s="501"/>
      <c r="E506" s="502"/>
      <c r="F506" s="501"/>
      <c r="G506" s="502"/>
      <c r="H506" s="501"/>
      <c r="I506" s="502"/>
      <c r="J506" s="501"/>
      <c r="K506" s="502"/>
      <c r="L506" s="501"/>
      <c r="M506" s="502"/>
      <c r="N506" s="501"/>
      <c r="O506" s="502"/>
      <c r="P506" s="501"/>
      <c r="Q506" s="502"/>
      <c r="R506" s="501"/>
      <c r="S506" s="502"/>
      <c r="T506" s="501"/>
      <c r="U506" s="502"/>
      <c r="V506" s="501"/>
      <c r="W506" s="502"/>
      <c r="X506" s="501"/>
      <c r="Y506" s="502"/>
      <c r="Z506" s="501"/>
      <c r="AA506" s="502"/>
      <c r="AB506" s="501"/>
      <c r="AC506" s="502"/>
      <c r="AD506" s="501"/>
      <c r="AE506" s="502"/>
      <c r="AF506" s="501"/>
      <c r="AG506" s="502"/>
      <c r="AH506" s="501"/>
      <c r="AI506" s="502"/>
      <c r="AJ506" s="668" t="str">
        <f t="shared" si="14"/>
        <v/>
      </c>
      <c r="AK506" s="644">
        <f t="shared" si="15"/>
        <v>0</v>
      </c>
    </row>
    <row r="507" spans="1:37" s="34" customFormat="1" hidden="1" x14ac:dyDescent="0.2">
      <c r="A507" s="271"/>
      <c r="B507" s="272"/>
      <c r="C507" s="500"/>
      <c r="D507" s="501"/>
      <c r="E507" s="502"/>
      <c r="F507" s="501"/>
      <c r="G507" s="502"/>
      <c r="H507" s="501"/>
      <c r="I507" s="502"/>
      <c r="J507" s="501"/>
      <c r="K507" s="502"/>
      <c r="L507" s="501"/>
      <c r="M507" s="502"/>
      <c r="N507" s="501"/>
      <c r="O507" s="502"/>
      <c r="P507" s="501"/>
      <c r="Q507" s="502"/>
      <c r="R507" s="501"/>
      <c r="S507" s="502"/>
      <c r="T507" s="501"/>
      <c r="U507" s="502"/>
      <c r="V507" s="501"/>
      <c r="W507" s="502"/>
      <c r="X507" s="501"/>
      <c r="Y507" s="502"/>
      <c r="Z507" s="501"/>
      <c r="AA507" s="502"/>
      <c r="AB507" s="501"/>
      <c r="AC507" s="502"/>
      <c r="AD507" s="501"/>
      <c r="AE507" s="502"/>
      <c r="AF507" s="501"/>
      <c r="AG507" s="502"/>
      <c r="AH507" s="501"/>
      <c r="AI507" s="502"/>
      <c r="AJ507" s="668" t="str">
        <f t="shared" si="14"/>
        <v/>
      </c>
      <c r="AK507" s="644">
        <f t="shared" si="15"/>
        <v>0</v>
      </c>
    </row>
    <row r="508" spans="1:37" s="34" customFormat="1" hidden="1" x14ac:dyDescent="0.2">
      <c r="A508" s="271"/>
      <c r="B508" s="272"/>
      <c r="C508" s="500"/>
      <c r="D508" s="501"/>
      <c r="E508" s="502"/>
      <c r="F508" s="501"/>
      <c r="G508" s="502"/>
      <c r="H508" s="501"/>
      <c r="I508" s="502"/>
      <c r="J508" s="501"/>
      <c r="K508" s="502"/>
      <c r="L508" s="501"/>
      <c r="M508" s="502"/>
      <c r="N508" s="501"/>
      <c r="O508" s="502"/>
      <c r="P508" s="501"/>
      <c r="Q508" s="502"/>
      <c r="R508" s="501"/>
      <c r="S508" s="502"/>
      <c r="T508" s="501"/>
      <c r="U508" s="502"/>
      <c r="V508" s="501"/>
      <c r="W508" s="502"/>
      <c r="X508" s="501"/>
      <c r="Y508" s="502"/>
      <c r="Z508" s="501"/>
      <c r="AA508" s="502"/>
      <c r="AB508" s="501"/>
      <c r="AC508" s="502"/>
      <c r="AD508" s="501"/>
      <c r="AE508" s="502"/>
      <c r="AF508" s="501"/>
      <c r="AG508" s="502"/>
      <c r="AH508" s="501"/>
      <c r="AI508" s="502"/>
      <c r="AJ508" s="668" t="str">
        <f t="shared" si="14"/>
        <v/>
      </c>
      <c r="AK508" s="644">
        <f t="shared" si="15"/>
        <v>0</v>
      </c>
    </row>
    <row r="509" spans="1:37" s="34" customFormat="1" hidden="1" x14ac:dyDescent="0.2">
      <c r="A509" s="271"/>
      <c r="B509" s="273"/>
      <c r="C509" s="500"/>
      <c r="D509" s="504"/>
      <c r="E509" s="502"/>
      <c r="F509" s="504"/>
      <c r="G509" s="502"/>
      <c r="H509" s="504"/>
      <c r="I509" s="502"/>
      <c r="J509" s="504"/>
      <c r="K509" s="502"/>
      <c r="L509" s="504"/>
      <c r="M509" s="502"/>
      <c r="N509" s="504"/>
      <c r="O509" s="502"/>
      <c r="P509" s="504"/>
      <c r="Q509" s="502"/>
      <c r="R509" s="504"/>
      <c r="S509" s="502"/>
      <c r="T509" s="504"/>
      <c r="U509" s="502"/>
      <c r="V509" s="504"/>
      <c r="W509" s="502"/>
      <c r="X509" s="504"/>
      <c r="Y509" s="502"/>
      <c r="Z509" s="504"/>
      <c r="AA509" s="502"/>
      <c r="AB509" s="504"/>
      <c r="AC509" s="502"/>
      <c r="AD509" s="504"/>
      <c r="AE509" s="502"/>
      <c r="AF509" s="504"/>
      <c r="AG509" s="502"/>
      <c r="AH509" s="504"/>
      <c r="AI509" s="502"/>
      <c r="AJ509" s="668" t="str">
        <f t="shared" si="14"/>
        <v/>
      </c>
      <c r="AK509" s="644">
        <f t="shared" si="15"/>
        <v>0</v>
      </c>
    </row>
    <row r="510" spans="1:37" s="34" customFormat="1" hidden="1" x14ac:dyDescent="0.2">
      <c r="A510" s="505"/>
      <c r="B510" s="506"/>
      <c r="C510" s="507"/>
      <c r="D510" s="508"/>
      <c r="E510" s="502"/>
      <c r="F510" s="508"/>
      <c r="G510" s="502"/>
      <c r="H510" s="508"/>
      <c r="I510" s="502"/>
      <c r="J510" s="508"/>
      <c r="K510" s="502"/>
      <c r="L510" s="508"/>
      <c r="M510" s="502"/>
      <c r="N510" s="508"/>
      <c r="O510" s="502"/>
      <c r="P510" s="508"/>
      <c r="Q510" s="502"/>
      <c r="R510" s="508"/>
      <c r="S510" s="502"/>
      <c r="T510" s="508"/>
      <c r="U510" s="502"/>
      <c r="V510" s="508"/>
      <c r="W510" s="502"/>
      <c r="X510" s="508"/>
      <c r="Y510" s="502"/>
      <c r="Z510" s="508"/>
      <c r="AA510" s="502"/>
      <c r="AB510" s="508"/>
      <c r="AC510" s="502"/>
      <c r="AD510" s="508"/>
      <c r="AE510" s="502"/>
      <c r="AF510" s="508"/>
      <c r="AG510" s="502"/>
      <c r="AH510" s="508"/>
      <c r="AI510" s="502"/>
      <c r="AJ510" s="668" t="str">
        <f t="shared" si="14"/>
        <v/>
      </c>
      <c r="AK510" s="644">
        <f t="shared" si="15"/>
        <v>0</v>
      </c>
    </row>
    <row r="511" spans="1:37" s="34" customFormat="1" hidden="1" x14ac:dyDescent="0.2">
      <c r="A511" s="271"/>
      <c r="B511" s="272"/>
      <c r="C511" s="500"/>
      <c r="D511" s="501"/>
      <c r="E511" s="502"/>
      <c r="F511" s="501"/>
      <c r="G511" s="502"/>
      <c r="H511" s="501"/>
      <c r="I511" s="502"/>
      <c r="J511" s="501"/>
      <c r="K511" s="502"/>
      <c r="L511" s="501"/>
      <c r="M511" s="502"/>
      <c r="N511" s="501"/>
      <c r="O511" s="502"/>
      <c r="P511" s="501"/>
      <c r="Q511" s="502"/>
      <c r="R511" s="501"/>
      <c r="S511" s="502"/>
      <c r="T511" s="501"/>
      <c r="U511" s="502"/>
      <c r="V511" s="501"/>
      <c r="W511" s="502"/>
      <c r="X511" s="501"/>
      <c r="Y511" s="502"/>
      <c r="Z511" s="501"/>
      <c r="AA511" s="502"/>
      <c r="AB511" s="501"/>
      <c r="AC511" s="502"/>
      <c r="AD511" s="501"/>
      <c r="AE511" s="502"/>
      <c r="AF511" s="501"/>
      <c r="AG511" s="502"/>
      <c r="AH511" s="501"/>
      <c r="AI511" s="502"/>
      <c r="AJ511" s="668" t="str">
        <f t="shared" si="14"/>
        <v/>
      </c>
      <c r="AK511" s="644">
        <f t="shared" si="15"/>
        <v>0</v>
      </c>
    </row>
    <row r="512" spans="1:37" s="34" customFormat="1" hidden="1" x14ac:dyDescent="0.2">
      <c r="A512" s="271"/>
      <c r="B512" s="272"/>
      <c r="C512" s="500"/>
      <c r="D512" s="501"/>
      <c r="E512" s="502"/>
      <c r="F512" s="501"/>
      <c r="G512" s="502"/>
      <c r="H512" s="501"/>
      <c r="I512" s="502"/>
      <c r="J512" s="501"/>
      <c r="K512" s="502"/>
      <c r="L512" s="501"/>
      <c r="M512" s="502"/>
      <c r="N512" s="501"/>
      <c r="O512" s="502"/>
      <c r="P512" s="501"/>
      <c r="Q512" s="502"/>
      <c r="R512" s="501"/>
      <c r="S512" s="502"/>
      <c r="T512" s="501"/>
      <c r="U512" s="502"/>
      <c r="V512" s="501"/>
      <c r="W512" s="502"/>
      <c r="X512" s="501"/>
      <c r="Y512" s="502"/>
      <c r="Z512" s="501"/>
      <c r="AA512" s="502"/>
      <c r="AB512" s="501"/>
      <c r="AC512" s="502"/>
      <c r="AD512" s="501"/>
      <c r="AE512" s="502"/>
      <c r="AF512" s="501"/>
      <c r="AG512" s="502"/>
      <c r="AH512" s="501"/>
      <c r="AI512" s="502"/>
      <c r="AJ512" s="668" t="str">
        <f t="shared" si="14"/>
        <v/>
      </c>
      <c r="AK512" s="644">
        <f t="shared" si="15"/>
        <v>0</v>
      </c>
    </row>
    <row r="513" spans="1:37" s="34" customFormat="1" hidden="1" x14ac:dyDescent="0.2">
      <c r="A513" s="271"/>
      <c r="B513" s="272"/>
      <c r="C513" s="500"/>
      <c r="D513" s="501"/>
      <c r="E513" s="502"/>
      <c r="F513" s="501"/>
      <c r="G513" s="502"/>
      <c r="H513" s="501"/>
      <c r="I513" s="502"/>
      <c r="J513" s="501"/>
      <c r="K513" s="502"/>
      <c r="L513" s="501"/>
      <c r="M513" s="502"/>
      <c r="N513" s="501"/>
      <c r="O513" s="502"/>
      <c r="P513" s="501"/>
      <c r="Q513" s="502"/>
      <c r="R513" s="501"/>
      <c r="S513" s="502"/>
      <c r="T513" s="501"/>
      <c r="U513" s="502"/>
      <c r="V513" s="501"/>
      <c r="W513" s="502"/>
      <c r="X513" s="501"/>
      <c r="Y513" s="502"/>
      <c r="Z513" s="501"/>
      <c r="AA513" s="502"/>
      <c r="AB513" s="501"/>
      <c r="AC513" s="502"/>
      <c r="AD513" s="501"/>
      <c r="AE513" s="502"/>
      <c r="AF513" s="501"/>
      <c r="AG513" s="502"/>
      <c r="AH513" s="501"/>
      <c r="AI513" s="502"/>
      <c r="AJ513" s="668" t="str">
        <f t="shared" si="14"/>
        <v/>
      </c>
      <c r="AK513" s="644">
        <f t="shared" si="15"/>
        <v>0</v>
      </c>
    </row>
    <row r="514" spans="1:37" s="34" customFormat="1" hidden="1" x14ac:dyDescent="0.2">
      <c r="A514" s="271"/>
      <c r="B514" s="272"/>
      <c r="C514" s="500"/>
      <c r="D514" s="501"/>
      <c r="E514" s="502"/>
      <c r="F514" s="501"/>
      <c r="G514" s="502"/>
      <c r="H514" s="501"/>
      <c r="I514" s="502"/>
      <c r="J514" s="501"/>
      <c r="K514" s="502"/>
      <c r="L514" s="501"/>
      <c r="M514" s="502"/>
      <c r="N514" s="501"/>
      <c r="O514" s="502"/>
      <c r="P514" s="501"/>
      <c r="Q514" s="502"/>
      <c r="R514" s="501"/>
      <c r="S514" s="502"/>
      <c r="T514" s="501"/>
      <c r="U514" s="502"/>
      <c r="V514" s="501"/>
      <c r="W514" s="502"/>
      <c r="X514" s="501"/>
      <c r="Y514" s="502"/>
      <c r="Z514" s="501"/>
      <c r="AA514" s="502"/>
      <c r="AB514" s="501"/>
      <c r="AC514" s="502"/>
      <c r="AD514" s="501"/>
      <c r="AE514" s="502"/>
      <c r="AF514" s="501"/>
      <c r="AG514" s="502"/>
      <c r="AH514" s="501"/>
      <c r="AI514" s="502"/>
      <c r="AJ514" s="668" t="str">
        <f t="shared" si="14"/>
        <v/>
      </c>
      <c r="AK514" s="644">
        <f t="shared" si="15"/>
        <v>0</v>
      </c>
    </row>
    <row r="515" spans="1:37" s="34" customFormat="1" hidden="1" x14ac:dyDescent="0.2">
      <c r="A515" s="271"/>
      <c r="B515" s="272"/>
      <c r="C515" s="500"/>
      <c r="D515" s="501"/>
      <c r="E515" s="502"/>
      <c r="F515" s="501"/>
      <c r="G515" s="502"/>
      <c r="H515" s="501"/>
      <c r="I515" s="502"/>
      <c r="J515" s="501"/>
      <c r="K515" s="502"/>
      <c r="L515" s="501"/>
      <c r="M515" s="502"/>
      <c r="N515" s="501"/>
      <c r="O515" s="502"/>
      <c r="P515" s="501"/>
      <c r="Q515" s="502"/>
      <c r="R515" s="501"/>
      <c r="S515" s="502"/>
      <c r="T515" s="501"/>
      <c r="U515" s="502"/>
      <c r="V515" s="501"/>
      <c r="W515" s="502"/>
      <c r="X515" s="501"/>
      <c r="Y515" s="502"/>
      <c r="Z515" s="501"/>
      <c r="AA515" s="502"/>
      <c r="AB515" s="501"/>
      <c r="AC515" s="502"/>
      <c r="AD515" s="501"/>
      <c r="AE515" s="502"/>
      <c r="AF515" s="501"/>
      <c r="AG515" s="502"/>
      <c r="AH515" s="501"/>
      <c r="AI515" s="502"/>
      <c r="AJ515" s="668" t="str">
        <f t="shared" si="14"/>
        <v/>
      </c>
      <c r="AK515" s="644">
        <f t="shared" si="15"/>
        <v>0</v>
      </c>
    </row>
    <row r="516" spans="1:37" s="34" customFormat="1" hidden="1" x14ac:dyDescent="0.2">
      <c r="A516" s="271"/>
      <c r="B516" s="272"/>
      <c r="C516" s="500"/>
      <c r="D516" s="501"/>
      <c r="E516" s="502"/>
      <c r="F516" s="501"/>
      <c r="G516" s="502"/>
      <c r="H516" s="501"/>
      <c r="I516" s="502"/>
      <c r="J516" s="501"/>
      <c r="K516" s="502"/>
      <c r="L516" s="501"/>
      <c r="M516" s="502"/>
      <c r="N516" s="501"/>
      <c r="O516" s="502"/>
      <c r="P516" s="501"/>
      <c r="Q516" s="502"/>
      <c r="R516" s="501"/>
      <c r="S516" s="502"/>
      <c r="T516" s="501"/>
      <c r="U516" s="502"/>
      <c r="V516" s="501"/>
      <c r="W516" s="502"/>
      <c r="X516" s="501"/>
      <c r="Y516" s="502"/>
      <c r="Z516" s="501"/>
      <c r="AA516" s="502"/>
      <c r="AB516" s="501"/>
      <c r="AC516" s="502"/>
      <c r="AD516" s="501"/>
      <c r="AE516" s="502"/>
      <c r="AF516" s="501"/>
      <c r="AG516" s="502"/>
      <c r="AH516" s="501"/>
      <c r="AI516" s="502"/>
      <c r="AJ516" s="668" t="str">
        <f t="shared" si="14"/>
        <v/>
      </c>
      <c r="AK516" s="644">
        <f t="shared" si="15"/>
        <v>0</v>
      </c>
    </row>
    <row r="517" spans="1:37" s="34" customFormat="1" hidden="1" x14ac:dyDescent="0.2">
      <c r="A517" s="271"/>
      <c r="B517" s="273"/>
      <c r="C517" s="500"/>
      <c r="D517" s="504"/>
      <c r="E517" s="502"/>
      <c r="F517" s="504"/>
      <c r="G517" s="502"/>
      <c r="H517" s="504"/>
      <c r="I517" s="502"/>
      <c r="J517" s="504"/>
      <c r="K517" s="502"/>
      <c r="L517" s="504"/>
      <c r="M517" s="502"/>
      <c r="N517" s="504"/>
      <c r="O517" s="502"/>
      <c r="P517" s="504"/>
      <c r="Q517" s="502"/>
      <c r="R517" s="504"/>
      <c r="S517" s="502"/>
      <c r="T517" s="504"/>
      <c r="U517" s="502"/>
      <c r="V517" s="504"/>
      <c r="W517" s="502"/>
      <c r="X517" s="504"/>
      <c r="Y517" s="502"/>
      <c r="Z517" s="504"/>
      <c r="AA517" s="502"/>
      <c r="AB517" s="504"/>
      <c r="AC517" s="502"/>
      <c r="AD517" s="504"/>
      <c r="AE517" s="502"/>
      <c r="AF517" s="504"/>
      <c r="AG517" s="502"/>
      <c r="AH517" s="504"/>
      <c r="AI517" s="502"/>
      <c r="AJ517" s="668" t="str">
        <f t="shared" si="14"/>
        <v/>
      </c>
      <c r="AK517" s="644">
        <f t="shared" si="15"/>
        <v>0</v>
      </c>
    </row>
    <row r="518" spans="1:37" s="34" customFormat="1" hidden="1" x14ac:dyDescent="0.2">
      <c r="A518" s="505"/>
      <c r="B518" s="506"/>
      <c r="C518" s="507"/>
      <c r="D518" s="508"/>
      <c r="E518" s="502"/>
      <c r="F518" s="508"/>
      <c r="G518" s="502"/>
      <c r="H518" s="508"/>
      <c r="I518" s="502"/>
      <c r="J518" s="508"/>
      <c r="K518" s="502"/>
      <c r="L518" s="508"/>
      <c r="M518" s="502"/>
      <c r="N518" s="508"/>
      <c r="O518" s="502"/>
      <c r="P518" s="508"/>
      <c r="Q518" s="502"/>
      <c r="R518" s="508"/>
      <c r="S518" s="502"/>
      <c r="T518" s="508"/>
      <c r="U518" s="502"/>
      <c r="V518" s="508"/>
      <c r="W518" s="502"/>
      <c r="X518" s="508"/>
      <c r="Y518" s="502"/>
      <c r="Z518" s="508"/>
      <c r="AA518" s="502"/>
      <c r="AB518" s="508"/>
      <c r="AC518" s="502"/>
      <c r="AD518" s="508"/>
      <c r="AE518" s="502"/>
      <c r="AF518" s="508"/>
      <c r="AG518" s="502"/>
      <c r="AH518" s="508"/>
      <c r="AI518" s="502"/>
      <c r="AJ518" s="668" t="str">
        <f t="shared" si="14"/>
        <v/>
      </c>
      <c r="AK518" s="644">
        <f t="shared" si="15"/>
        <v>0</v>
      </c>
    </row>
    <row r="519" spans="1:37" s="34" customFormat="1" hidden="1" x14ac:dyDescent="0.2">
      <c r="A519" s="271"/>
      <c r="B519" s="272"/>
      <c r="C519" s="500"/>
      <c r="D519" s="501"/>
      <c r="E519" s="502"/>
      <c r="F519" s="501"/>
      <c r="G519" s="502"/>
      <c r="H519" s="501"/>
      <c r="I519" s="502"/>
      <c r="J519" s="501"/>
      <c r="K519" s="502"/>
      <c r="L519" s="501"/>
      <c r="M519" s="502"/>
      <c r="N519" s="501"/>
      <c r="O519" s="502"/>
      <c r="P519" s="501"/>
      <c r="Q519" s="502"/>
      <c r="R519" s="501"/>
      <c r="S519" s="502"/>
      <c r="T519" s="501"/>
      <c r="U519" s="502"/>
      <c r="V519" s="501"/>
      <c r="W519" s="502"/>
      <c r="X519" s="501"/>
      <c r="Y519" s="502"/>
      <c r="Z519" s="501"/>
      <c r="AA519" s="502"/>
      <c r="AB519" s="501"/>
      <c r="AC519" s="502"/>
      <c r="AD519" s="501"/>
      <c r="AE519" s="502"/>
      <c r="AF519" s="501"/>
      <c r="AG519" s="502"/>
      <c r="AH519" s="501"/>
      <c r="AI519" s="502"/>
      <c r="AJ519" s="668" t="str">
        <f t="shared" si="14"/>
        <v/>
      </c>
      <c r="AK519" s="644">
        <f t="shared" si="15"/>
        <v>0</v>
      </c>
    </row>
    <row r="520" spans="1:37" s="34" customFormat="1" hidden="1" x14ac:dyDescent="0.2">
      <c r="A520" s="271"/>
      <c r="B520" s="272"/>
      <c r="C520" s="500"/>
      <c r="D520" s="501"/>
      <c r="E520" s="502"/>
      <c r="F520" s="501"/>
      <c r="G520" s="502"/>
      <c r="H520" s="501"/>
      <c r="I520" s="502"/>
      <c r="J520" s="501"/>
      <c r="K520" s="502"/>
      <c r="L520" s="501"/>
      <c r="M520" s="502"/>
      <c r="N520" s="501"/>
      <c r="O520" s="502"/>
      <c r="P520" s="501"/>
      <c r="Q520" s="502"/>
      <c r="R520" s="501"/>
      <c r="S520" s="502"/>
      <c r="T520" s="501"/>
      <c r="U520" s="502"/>
      <c r="V520" s="501"/>
      <c r="W520" s="502"/>
      <c r="X520" s="501"/>
      <c r="Y520" s="502"/>
      <c r="Z520" s="501"/>
      <c r="AA520" s="502"/>
      <c r="AB520" s="501"/>
      <c r="AC520" s="502"/>
      <c r="AD520" s="501"/>
      <c r="AE520" s="502"/>
      <c r="AF520" s="501"/>
      <c r="AG520" s="502"/>
      <c r="AH520" s="501"/>
      <c r="AI520" s="502"/>
      <c r="AJ520" s="668" t="str">
        <f t="shared" si="14"/>
        <v/>
      </c>
      <c r="AK520" s="644">
        <f t="shared" si="15"/>
        <v>0</v>
      </c>
    </row>
    <row r="521" spans="1:37" s="34" customFormat="1" hidden="1" x14ac:dyDescent="0.2">
      <c r="A521" s="271"/>
      <c r="B521" s="272"/>
      <c r="C521" s="500"/>
      <c r="D521" s="501"/>
      <c r="E521" s="502"/>
      <c r="F521" s="501"/>
      <c r="G521" s="502"/>
      <c r="H521" s="501"/>
      <c r="I521" s="502"/>
      <c r="J521" s="501"/>
      <c r="K521" s="502"/>
      <c r="L521" s="501"/>
      <c r="M521" s="502"/>
      <c r="N521" s="501"/>
      <c r="O521" s="502"/>
      <c r="P521" s="501"/>
      <c r="Q521" s="502"/>
      <c r="R521" s="501"/>
      <c r="S521" s="502"/>
      <c r="T521" s="501"/>
      <c r="U521" s="502"/>
      <c r="V521" s="501"/>
      <c r="W521" s="502"/>
      <c r="X521" s="501"/>
      <c r="Y521" s="502"/>
      <c r="Z521" s="501"/>
      <c r="AA521" s="502"/>
      <c r="AB521" s="501"/>
      <c r="AC521" s="502"/>
      <c r="AD521" s="501"/>
      <c r="AE521" s="502"/>
      <c r="AF521" s="501"/>
      <c r="AG521" s="502"/>
      <c r="AH521" s="501"/>
      <c r="AI521" s="502"/>
      <c r="AJ521" s="668" t="str">
        <f t="shared" si="14"/>
        <v/>
      </c>
      <c r="AK521" s="644">
        <f t="shared" si="15"/>
        <v>0</v>
      </c>
    </row>
    <row r="522" spans="1:37" s="34" customFormat="1" hidden="1" x14ac:dyDescent="0.2">
      <c r="A522" s="271"/>
      <c r="B522" s="272"/>
      <c r="C522" s="500"/>
      <c r="D522" s="501"/>
      <c r="E522" s="502"/>
      <c r="F522" s="501"/>
      <c r="G522" s="502"/>
      <c r="H522" s="501"/>
      <c r="I522" s="502"/>
      <c r="J522" s="501"/>
      <c r="K522" s="502"/>
      <c r="L522" s="501"/>
      <c r="M522" s="502"/>
      <c r="N522" s="501"/>
      <c r="O522" s="502"/>
      <c r="P522" s="501"/>
      <c r="Q522" s="502"/>
      <c r="R522" s="501"/>
      <c r="S522" s="502"/>
      <c r="T522" s="501"/>
      <c r="U522" s="502"/>
      <c r="V522" s="501"/>
      <c r="W522" s="502"/>
      <c r="X522" s="501"/>
      <c r="Y522" s="502"/>
      <c r="Z522" s="501"/>
      <c r="AA522" s="502"/>
      <c r="AB522" s="501"/>
      <c r="AC522" s="502"/>
      <c r="AD522" s="501"/>
      <c r="AE522" s="502"/>
      <c r="AF522" s="501"/>
      <c r="AG522" s="502"/>
      <c r="AH522" s="501"/>
      <c r="AI522" s="502"/>
      <c r="AJ522" s="668" t="str">
        <f t="shared" si="14"/>
        <v/>
      </c>
      <c r="AK522" s="644">
        <f t="shared" si="15"/>
        <v>0</v>
      </c>
    </row>
    <row r="523" spans="1:37" s="34" customFormat="1" hidden="1" x14ac:dyDescent="0.2">
      <c r="A523" s="271"/>
      <c r="B523" s="272"/>
      <c r="C523" s="500"/>
      <c r="D523" s="501"/>
      <c r="E523" s="502"/>
      <c r="F523" s="501"/>
      <c r="G523" s="502"/>
      <c r="H523" s="501"/>
      <c r="I523" s="502"/>
      <c r="J523" s="501"/>
      <c r="K523" s="502"/>
      <c r="L523" s="501"/>
      <c r="M523" s="502"/>
      <c r="N523" s="501"/>
      <c r="O523" s="502"/>
      <c r="P523" s="501"/>
      <c r="Q523" s="502"/>
      <c r="R523" s="501"/>
      <c r="S523" s="502"/>
      <c r="T523" s="501"/>
      <c r="U523" s="502"/>
      <c r="V523" s="501"/>
      <c r="W523" s="502"/>
      <c r="X523" s="501"/>
      <c r="Y523" s="502"/>
      <c r="Z523" s="501"/>
      <c r="AA523" s="502"/>
      <c r="AB523" s="501"/>
      <c r="AC523" s="502"/>
      <c r="AD523" s="501"/>
      <c r="AE523" s="502"/>
      <c r="AF523" s="501"/>
      <c r="AG523" s="502"/>
      <c r="AH523" s="501"/>
      <c r="AI523" s="502"/>
      <c r="AJ523" s="668" t="str">
        <f t="shared" si="14"/>
        <v/>
      </c>
      <c r="AK523" s="644">
        <f t="shared" si="15"/>
        <v>0</v>
      </c>
    </row>
    <row r="524" spans="1:37" s="34" customFormat="1" hidden="1" x14ac:dyDescent="0.2">
      <c r="A524" s="271"/>
      <c r="B524" s="272"/>
      <c r="C524" s="500"/>
      <c r="D524" s="501"/>
      <c r="E524" s="502"/>
      <c r="F524" s="501"/>
      <c r="G524" s="502"/>
      <c r="H524" s="501"/>
      <c r="I524" s="502"/>
      <c r="J524" s="501"/>
      <c r="K524" s="502"/>
      <c r="L524" s="501"/>
      <c r="M524" s="502"/>
      <c r="N524" s="501"/>
      <c r="O524" s="502"/>
      <c r="P524" s="501"/>
      <c r="Q524" s="502"/>
      <c r="R524" s="501"/>
      <c r="S524" s="502"/>
      <c r="T524" s="501"/>
      <c r="U524" s="502"/>
      <c r="V524" s="501"/>
      <c r="W524" s="502"/>
      <c r="X524" s="501"/>
      <c r="Y524" s="502"/>
      <c r="Z524" s="501"/>
      <c r="AA524" s="502"/>
      <c r="AB524" s="501"/>
      <c r="AC524" s="502"/>
      <c r="AD524" s="501"/>
      <c r="AE524" s="502"/>
      <c r="AF524" s="501"/>
      <c r="AG524" s="502"/>
      <c r="AH524" s="501"/>
      <c r="AI524" s="502"/>
      <c r="AJ524" s="668" t="str">
        <f t="shared" si="14"/>
        <v/>
      </c>
      <c r="AK524" s="644">
        <f t="shared" si="15"/>
        <v>0</v>
      </c>
    </row>
    <row r="525" spans="1:37" s="34" customFormat="1" hidden="1" x14ac:dyDescent="0.2">
      <c r="A525" s="271"/>
      <c r="B525" s="273"/>
      <c r="C525" s="500"/>
      <c r="D525" s="504"/>
      <c r="E525" s="502"/>
      <c r="F525" s="504"/>
      <c r="G525" s="502"/>
      <c r="H525" s="504"/>
      <c r="I525" s="502"/>
      <c r="J525" s="504"/>
      <c r="K525" s="502"/>
      <c r="L525" s="504"/>
      <c r="M525" s="502"/>
      <c r="N525" s="504"/>
      <c r="O525" s="502"/>
      <c r="P525" s="504"/>
      <c r="Q525" s="502"/>
      <c r="R525" s="504"/>
      <c r="S525" s="502"/>
      <c r="T525" s="504"/>
      <c r="U525" s="502"/>
      <c r="V525" s="504"/>
      <c r="W525" s="502"/>
      <c r="X525" s="504"/>
      <c r="Y525" s="502"/>
      <c r="Z525" s="504"/>
      <c r="AA525" s="502"/>
      <c r="AB525" s="504"/>
      <c r="AC525" s="502"/>
      <c r="AD525" s="504"/>
      <c r="AE525" s="502"/>
      <c r="AF525" s="504"/>
      <c r="AG525" s="502"/>
      <c r="AH525" s="504"/>
      <c r="AI525" s="502"/>
      <c r="AJ525" s="668" t="str">
        <f t="shared" ref="AJ525:AJ588" si="16">IF((D525+F525+H525+J525+L525+N525+P525+R525+T525+V525+X525+Z525+AB525+AD525)&gt;0,D525+F525+H525+J525+L525+N525+P525+R525+T525+V525+X525+Z525+AB525+AD525,"")</f>
        <v/>
      </c>
      <c r="AK525" s="644">
        <f t="shared" ref="AK525:AK588" si="17">E525+G525+I525+K525+M525+O525+Q525+S525+U525+W525+Y525+AA525+AC525+AE525</f>
        <v>0</v>
      </c>
    </row>
    <row r="526" spans="1:37" s="34" customFormat="1" hidden="1" x14ac:dyDescent="0.2">
      <c r="A526" s="505"/>
      <c r="B526" s="506"/>
      <c r="C526" s="507"/>
      <c r="D526" s="508"/>
      <c r="E526" s="502"/>
      <c r="F526" s="508"/>
      <c r="G526" s="502"/>
      <c r="H526" s="508"/>
      <c r="I526" s="502"/>
      <c r="J526" s="508"/>
      <c r="K526" s="502"/>
      <c r="L526" s="508"/>
      <c r="M526" s="502"/>
      <c r="N526" s="508"/>
      <c r="O526" s="502"/>
      <c r="P526" s="508"/>
      <c r="Q526" s="502"/>
      <c r="R526" s="508"/>
      <c r="S526" s="502"/>
      <c r="T526" s="508"/>
      <c r="U526" s="502"/>
      <c r="V526" s="508"/>
      <c r="W526" s="502"/>
      <c r="X526" s="508"/>
      <c r="Y526" s="502"/>
      <c r="Z526" s="508"/>
      <c r="AA526" s="502"/>
      <c r="AB526" s="508"/>
      <c r="AC526" s="502"/>
      <c r="AD526" s="508"/>
      <c r="AE526" s="502"/>
      <c r="AF526" s="508"/>
      <c r="AG526" s="502"/>
      <c r="AH526" s="508"/>
      <c r="AI526" s="502"/>
      <c r="AJ526" s="668" t="str">
        <f t="shared" si="16"/>
        <v/>
      </c>
      <c r="AK526" s="644">
        <f t="shared" si="17"/>
        <v>0</v>
      </c>
    </row>
    <row r="527" spans="1:37" s="34" customFormat="1" hidden="1" x14ac:dyDescent="0.2">
      <c r="A527" s="271"/>
      <c r="B527" s="272"/>
      <c r="C527" s="500"/>
      <c r="D527" s="501"/>
      <c r="E527" s="502"/>
      <c r="F527" s="501"/>
      <c r="G527" s="502"/>
      <c r="H527" s="501"/>
      <c r="I527" s="502"/>
      <c r="J527" s="501"/>
      <c r="K527" s="502"/>
      <c r="L527" s="501"/>
      <c r="M527" s="502"/>
      <c r="N527" s="501"/>
      <c r="O527" s="502"/>
      <c r="P527" s="501"/>
      <c r="Q527" s="502"/>
      <c r="R527" s="501"/>
      <c r="S527" s="502"/>
      <c r="T527" s="501"/>
      <c r="U527" s="502"/>
      <c r="V527" s="501"/>
      <c r="W527" s="502"/>
      <c r="X527" s="501"/>
      <c r="Y527" s="502"/>
      <c r="Z527" s="501"/>
      <c r="AA527" s="502"/>
      <c r="AB527" s="501"/>
      <c r="AC527" s="502"/>
      <c r="AD527" s="501"/>
      <c r="AE527" s="502"/>
      <c r="AF527" s="501"/>
      <c r="AG527" s="502"/>
      <c r="AH527" s="501"/>
      <c r="AI527" s="502"/>
      <c r="AJ527" s="668" t="str">
        <f t="shared" si="16"/>
        <v/>
      </c>
      <c r="AK527" s="644">
        <f t="shared" si="17"/>
        <v>0</v>
      </c>
    </row>
    <row r="528" spans="1:37" s="34" customFormat="1" hidden="1" x14ac:dyDescent="0.2">
      <c r="A528" s="271"/>
      <c r="B528" s="272"/>
      <c r="C528" s="500"/>
      <c r="D528" s="501"/>
      <c r="E528" s="502"/>
      <c r="F528" s="501"/>
      <c r="G528" s="502"/>
      <c r="H528" s="501"/>
      <c r="I528" s="502"/>
      <c r="J528" s="501"/>
      <c r="K528" s="502"/>
      <c r="L528" s="501"/>
      <c r="M528" s="502"/>
      <c r="N528" s="501"/>
      <c r="O528" s="502"/>
      <c r="P528" s="501"/>
      <c r="Q528" s="502"/>
      <c r="R528" s="501"/>
      <c r="S528" s="502"/>
      <c r="T528" s="501"/>
      <c r="U528" s="502"/>
      <c r="V528" s="501"/>
      <c r="W528" s="502"/>
      <c r="X528" s="501"/>
      <c r="Y528" s="502"/>
      <c r="Z528" s="501"/>
      <c r="AA528" s="502"/>
      <c r="AB528" s="501"/>
      <c r="AC528" s="502"/>
      <c r="AD528" s="501"/>
      <c r="AE528" s="502"/>
      <c r="AF528" s="501"/>
      <c r="AG528" s="502"/>
      <c r="AH528" s="501"/>
      <c r="AI528" s="502"/>
      <c r="AJ528" s="668" t="str">
        <f t="shared" si="16"/>
        <v/>
      </c>
      <c r="AK528" s="644">
        <f t="shared" si="17"/>
        <v>0</v>
      </c>
    </row>
    <row r="529" spans="1:37" s="34" customFormat="1" hidden="1" x14ac:dyDescent="0.2">
      <c r="A529" s="271"/>
      <c r="B529" s="272"/>
      <c r="C529" s="500"/>
      <c r="D529" s="501"/>
      <c r="E529" s="502"/>
      <c r="F529" s="501"/>
      <c r="G529" s="502"/>
      <c r="H529" s="501"/>
      <c r="I529" s="502"/>
      <c r="J529" s="501"/>
      <c r="K529" s="502"/>
      <c r="L529" s="501"/>
      <c r="M529" s="502"/>
      <c r="N529" s="501"/>
      <c r="O529" s="502"/>
      <c r="P529" s="501"/>
      <c r="Q529" s="502"/>
      <c r="R529" s="501"/>
      <c r="S529" s="502"/>
      <c r="T529" s="501"/>
      <c r="U529" s="502"/>
      <c r="V529" s="501"/>
      <c r="W529" s="502"/>
      <c r="X529" s="501"/>
      <c r="Y529" s="502"/>
      <c r="Z529" s="501"/>
      <c r="AA529" s="502"/>
      <c r="AB529" s="501"/>
      <c r="AC529" s="502"/>
      <c r="AD529" s="501"/>
      <c r="AE529" s="502"/>
      <c r="AF529" s="501"/>
      <c r="AG529" s="502"/>
      <c r="AH529" s="501"/>
      <c r="AI529" s="502"/>
      <c r="AJ529" s="668" t="str">
        <f t="shared" si="16"/>
        <v/>
      </c>
      <c r="AK529" s="644">
        <f t="shared" si="17"/>
        <v>0</v>
      </c>
    </row>
    <row r="530" spans="1:37" s="34" customFormat="1" hidden="1" x14ac:dyDescent="0.2">
      <c r="A530" s="271"/>
      <c r="B530" s="272"/>
      <c r="C530" s="500"/>
      <c r="D530" s="501"/>
      <c r="E530" s="502"/>
      <c r="F530" s="501"/>
      <c r="G530" s="502"/>
      <c r="H530" s="501"/>
      <c r="I530" s="502"/>
      <c r="J530" s="501"/>
      <c r="K530" s="502"/>
      <c r="L530" s="501"/>
      <c r="M530" s="502"/>
      <c r="N530" s="501"/>
      <c r="O530" s="502"/>
      <c r="P530" s="501"/>
      <c r="Q530" s="502"/>
      <c r="R530" s="501"/>
      <c r="S530" s="502"/>
      <c r="T530" s="501"/>
      <c r="U530" s="502"/>
      <c r="V530" s="501"/>
      <c r="W530" s="502"/>
      <c r="X530" s="501"/>
      <c r="Y530" s="502"/>
      <c r="Z530" s="501"/>
      <c r="AA530" s="502"/>
      <c r="AB530" s="501"/>
      <c r="AC530" s="502"/>
      <c r="AD530" s="501"/>
      <c r="AE530" s="502"/>
      <c r="AF530" s="501"/>
      <c r="AG530" s="502"/>
      <c r="AH530" s="501"/>
      <c r="AI530" s="502"/>
      <c r="AJ530" s="668" t="str">
        <f t="shared" si="16"/>
        <v/>
      </c>
      <c r="AK530" s="644">
        <f t="shared" si="17"/>
        <v>0</v>
      </c>
    </row>
    <row r="531" spans="1:37" s="34" customFormat="1" hidden="1" x14ac:dyDescent="0.2">
      <c r="A531" s="271"/>
      <c r="B531" s="272"/>
      <c r="C531" s="500"/>
      <c r="D531" s="501"/>
      <c r="E531" s="502"/>
      <c r="F531" s="501"/>
      <c r="G531" s="502"/>
      <c r="H531" s="501"/>
      <c r="I531" s="502"/>
      <c r="J531" s="501"/>
      <c r="K531" s="502"/>
      <c r="L531" s="501"/>
      <c r="M531" s="502"/>
      <c r="N531" s="501"/>
      <c r="O531" s="502"/>
      <c r="P531" s="501"/>
      <c r="Q531" s="502"/>
      <c r="R531" s="501"/>
      <c r="S531" s="502"/>
      <c r="T531" s="501"/>
      <c r="U531" s="502"/>
      <c r="V531" s="501"/>
      <c r="W531" s="502"/>
      <c r="X531" s="501"/>
      <c r="Y531" s="502"/>
      <c r="Z531" s="501"/>
      <c r="AA531" s="502"/>
      <c r="AB531" s="501"/>
      <c r="AC531" s="502"/>
      <c r="AD531" s="501"/>
      <c r="AE531" s="502"/>
      <c r="AF531" s="501"/>
      <c r="AG531" s="502"/>
      <c r="AH531" s="501"/>
      <c r="AI531" s="502"/>
      <c r="AJ531" s="668" t="str">
        <f t="shared" si="16"/>
        <v/>
      </c>
      <c r="AK531" s="644">
        <f t="shared" si="17"/>
        <v>0</v>
      </c>
    </row>
    <row r="532" spans="1:37" s="34" customFormat="1" hidden="1" x14ac:dyDescent="0.2">
      <c r="A532" s="271"/>
      <c r="B532" s="272"/>
      <c r="C532" s="500"/>
      <c r="D532" s="501"/>
      <c r="E532" s="502"/>
      <c r="F532" s="501"/>
      <c r="G532" s="502"/>
      <c r="H532" s="501"/>
      <c r="I532" s="502"/>
      <c r="J532" s="501"/>
      <c r="K532" s="502"/>
      <c r="L532" s="501"/>
      <c r="M532" s="502"/>
      <c r="N532" s="501"/>
      <c r="O532" s="502"/>
      <c r="P532" s="501"/>
      <c r="Q532" s="502"/>
      <c r="R532" s="501"/>
      <c r="S532" s="502"/>
      <c r="T532" s="501"/>
      <c r="U532" s="502"/>
      <c r="V532" s="501"/>
      <c r="W532" s="502"/>
      <c r="X532" s="501"/>
      <c r="Y532" s="502"/>
      <c r="Z532" s="501"/>
      <c r="AA532" s="502"/>
      <c r="AB532" s="501"/>
      <c r="AC532" s="502"/>
      <c r="AD532" s="501"/>
      <c r="AE532" s="502"/>
      <c r="AF532" s="501"/>
      <c r="AG532" s="502"/>
      <c r="AH532" s="501"/>
      <c r="AI532" s="502"/>
      <c r="AJ532" s="668" t="str">
        <f t="shared" si="16"/>
        <v/>
      </c>
      <c r="AK532" s="644">
        <f t="shared" si="17"/>
        <v>0</v>
      </c>
    </row>
    <row r="533" spans="1:37" s="34" customFormat="1" hidden="1" x14ac:dyDescent="0.2">
      <c r="A533" s="271"/>
      <c r="B533" s="273"/>
      <c r="C533" s="500"/>
      <c r="D533" s="504"/>
      <c r="E533" s="502"/>
      <c r="F533" s="504"/>
      <c r="G533" s="502"/>
      <c r="H533" s="504"/>
      <c r="I533" s="502"/>
      <c r="J533" s="504"/>
      <c r="K533" s="502"/>
      <c r="L533" s="504"/>
      <c r="M533" s="502"/>
      <c r="N533" s="504"/>
      <c r="O533" s="502"/>
      <c r="P533" s="504"/>
      <c r="Q533" s="502"/>
      <c r="R533" s="504"/>
      <c r="S533" s="502"/>
      <c r="T533" s="504"/>
      <c r="U533" s="502"/>
      <c r="V533" s="504"/>
      <c r="W533" s="502"/>
      <c r="X533" s="504"/>
      <c r="Y533" s="502"/>
      <c r="Z533" s="504"/>
      <c r="AA533" s="502"/>
      <c r="AB533" s="504"/>
      <c r="AC533" s="502"/>
      <c r="AD533" s="504"/>
      <c r="AE533" s="502"/>
      <c r="AF533" s="504"/>
      <c r="AG533" s="502"/>
      <c r="AH533" s="504"/>
      <c r="AI533" s="502"/>
      <c r="AJ533" s="668" t="str">
        <f t="shared" si="16"/>
        <v/>
      </c>
      <c r="AK533" s="644">
        <f t="shared" si="17"/>
        <v>0</v>
      </c>
    </row>
    <row r="534" spans="1:37" s="34" customFormat="1" hidden="1" x14ac:dyDescent="0.2">
      <c r="A534" s="505"/>
      <c r="B534" s="506"/>
      <c r="C534" s="507"/>
      <c r="D534" s="508"/>
      <c r="E534" s="502"/>
      <c r="F534" s="508"/>
      <c r="G534" s="502"/>
      <c r="H534" s="508"/>
      <c r="I534" s="502"/>
      <c r="J534" s="508"/>
      <c r="K534" s="502"/>
      <c r="L534" s="508"/>
      <c r="M534" s="502"/>
      <c r="N534" s="508"/>
      <c r="O534" s="502"/>
      <c r="P534" s="508"/>
      <c r="Q534" s="502"/>
      <c r="R534" s="508"/>
      <c r="S534" s="502"/>
      <c r="T534" s="508"/>
      <c r="U534" s="502"/>
      <c r="V534" s="508"/>
      <c r="W534" s="502"/>
      <c r="X534" s="508"/>
      <c r="Y534" s="502"/>
      <c r="Z534" s="508"/>
      <c r="AA534" s="502"/>
      <c r="AB534" s="508"/>
      <c r="AC534" s="502"/>
      <c r="AD534" s="508"/>
      <c r="AE534" s="502"/>
      <c r="AF534" s="508"/>
      <c r="AG534" s="502"/>
      <c r="AH534" s="508"/>
      <c r="AI534" s="502"/>
      <c r="AJ534" s="668" t="str">
        <f t="shared" si="16"/>
        <v/>
      </c>
      <c r="AK534" s="644">
        <f t="shared" si="17"/>
        <v>0</v>
      </c>
    </row>
    <row r="535" spans="1:37" s="34" customFormat="1" hidden="1" x14ac:dyDescent="0.2">
      <c r="A535" s="271"/>
      <c r="B535" s="272"/>
      <c r="C535" s="500"/>
      <c r="D535" s="501"/>
      <c r="E535" s="502"/>
      <c r="F535" s="501"/>
      <c r="G535" s="502"/>
      <c r="H535" s="501"/>
      <c r="I535" s="502"/>
      <c r="J535" s="501"/>
      <c r="K535" s="502"/>
      <c r="L535" s="501"/>
      <c r="M535" s="502"/>
      <c r="N535" s="501"/>
      <c r="O535" s="502"/>
      <c r="P535" s="501"/>
      <c r="Q535" s="502"/>
      <c r="R535" s="501"/>
      <c r="S535" s="502"/>
      <c r="T535" s="501"/>
      <c r="U535" s="502"/>
      <c r="V535" s="501"/>
      <c r="W535" s="502"/>
      <c r="X535" s="501"/>
      <c r="Y535" s="502"/>
      <c r="Z535" s="501"/>
      <c r="AA535" s="502"/>
      <c r="AB535" s="501"/>
      <c r="AC535" s="502"/>
      <c r="AD535" s="501"/>
      <c r="AE535" s="502"/>
      <c r="AF535" s="501"/>
      <c r="AG535" s="502"/>
      <c r="AH535" s="501"/>
      <c r="AI535" s="502"/>
      <c r="AJ535" s="668" t="str">
        <f t="shared" si="16"/>
        <v/>
      </c>
      <c r="AK535" s="644">
        <f t="shared" si="17"/>
        <v>0</v>
      </c>
    </row>
    <row r="536" spans="1:37" s="34" customFormat="1" hidden="1" x14ac:dyDescent="0.2">
      <c r="A536" s="271"/>
      <c r="B536" s="272"/>
      <c r="C536" s="500"/>
      <c r="D536" s="501"/>
      <c r="E536" s="502"/>
      <c r="F536" s="501"/>
      <c r="G536" s="502"/>
      <c r="H536" s="501"/>
      <c r="I536" s="502"/>
      <c r="J536" s="501"/>
      <c r="K536" s="502"/>
      <c r="L536" s="501"/>
      <c r="M536" s="502"/>
      <c r="N536" s="501"/>
      <c r="O536" s="502"/>
      <c r="P536" s="501"/>
      <c r="Q536" s="502"/>
      <c r="R536" s="501"/>
      <c r="S536" s="502"/>
      <c r="T536" s="501"/>
      <c r="U536" s="502"/>
      <c r="V536" s="501"/>
      <c r="W536" s="502"/>
      <c r="X536" s="501"/>
      <c r="Y536" s="502"/>
      <c r="Z536" s="501"/>
      <c r="AA536" s="502"/>
      <c r="AB536" s="501"/>
      <c r="AC536" s="502"/>
      <c r="AD536" s="501"/>
      <c r="AE536" s="502"/>
      <c r="AF536" s="501"/>
      <c r="AG536" s="502"/>
      <c r="AH536" s="501"/>
      <c r="AI536" s="502"/>
      <c r="AJ536" s="668" t="str">
        <f t="shared" si="16"/>
        <v/>
      </c>
      <c r="AK536" s="644">
        <f t="shared" si="17"/>
        <v>0</v>
      </c>
    </row>
    <row r="537" spans="1:37" s="34" customFormat="1" hidden="1" x14ac:dyDescent="0.2">
      <c r="A537" s="271"/>
      <c r="B537" s="272"/>
      <c r="C537" s="500"/>
      <c r="D537" s="501"/>
      <c r="E537" s="502"/>
      <c r="F537" s="501"/>
      <c r="G537" s="502"/>
      <c r="H537" s="501"/>
      <c r="I537" s="502"/>
      <c r="J537" s="501"/>
      <c r="K537" s="502"/>
      <c r="L537" s="501"/>
      <c r="M537" s="502"/>
      <c r="N537" s="501"/>
      <c r="O537" s="502"/>
      <c r="P537" s="501"/>
      <c r="Q537" s="502"/>
      <c r="R537" s="501"/>
      <c r="S537" s="502"/>
      <c r="T537" s="501"/>
      <c r="U537" s="502"/>
      <c r="V537" s="501"/>
      <c r="W537" s="502"/>
      <c r="X537" s="501"/>
      <c r="Y537" s="502"/>
      <c r="Z537" s="501"/>
      <c r="AA537" s="502"/>
      <c r="AB537" s="501"/>
      <c r="AC537" s="502"/>
      <c r="AD537" s="501"/>
      <c r="AE537" s="502"/>
      <c r="AF537" s="501"/>
      <c r="AG537" s="502"/>
      <c r="AH537" s="501"/>
      <c r="AI537" s="502"/>
      <c r="AJ537" s="668" t="str">
        <f t="shared" si="16"/>
        <v/>
      </c>
      <c r="AK537" s="644">
        <f t="shared" si="17"/>
        <v>0</v>
      </c>
    </row>
    <row r="538" spans="1:37" s="34" customFormat="1" hidden="1" x14ac:dyDescent="0.2">
      <c r="A538" s="271"/>
      <c r="B538" s="272"/>
      <c r="C538" s="500"/>
      <c r="D538" s="501"/>
      <c r="E538" s="502"/>
      <c r="F538" s="501"/>
      <c r="G538" s="502"/>
      <c r="H538" s="501"/>
      <c r="I538" s="502"/>
      <c r="J538" s="501"/>
      <c r="K538" s="502"/>
      <c r="L538" s="501"/>
      <c r="M538" s="502"/>
      <c r="N538" s="501"/>
      <c r="O538" s="502"/>
      <c r="P538" s="501"/>
      <c r="Q538" s="502"/>
      <c r="R538" s="501"/>
      <c r="S538" s="502"/>
      <c r="T538" s="501"/>
      <c r="U538" s="502"/>
      <c r="V538" s="501"/>
      <c r="W538" s="502"/>
      <c r="X538" s="501"/>
      <c r="Y538" s="502"/>
      <c r="Z538" s="501"/>
      <c r="AA538" s="502"/>
      <c r="AB538" s="501"/>
      <c r="AC538" s="502"/>
      <c r="AD538" s="501"/>
      <c r="AE538" s="502"/>
      <c r="AF538" s="501"/>
      <c r="AG538" s="502"/>
      <c r="AH538" s="501"/>
      <c r="AI538" s="502"/>
      <c r="AJ538" s="668" t="str">
        <f t="shared" si="16"/>
        <v/>
      </c>
      <c r="AK538" s="644">
        <f t="shared" si="17"/>
        <v>0</v>
      </c>
    </row>
    <row r="539" spans="1:37" s="34" customFormat="1" hidden="1" x14ac:dyDescent="0.2">
      <c r="A539" s="271"/>
      <c r="B539" s="272"/>
      <c r="C539" s="500"/>
      <c r="D539" s="501"/>
      <c r="E539" s="502"/>
      <c r="F539" s="501"/>
      <c r="G539" s="502"/>
      <c r="H539" s="501"/>
      <c r="I539" s="502"/>
      <c r="J539" s="501"/>
      <c r="K539" s="502"/>
      <c r="L539" s="501"/>
      <c r="M539" s="502"/>
      <c r="N539" s="501"/>
      <c r="O539" s="502"/>
      <c r="P539" s="501"/>
      <c r="Q539" s="502"/>
      <c r="R539" s="501"/>
      <c r="S539" s="502"/>
      <c r="T539" s="501"/>
      <c r="U539" s="502"/>
      <c r="V539" s="501"/>
      <c r="W539" s="502"/>
      <c r="X539" s="501"/>
      <c r="Y539" s="502"/>
      <c r="Z539" s="501"/>
      <c r="AA539" s="502"/>
      <c r="AB539" s="501"/>
      <c r="AC539" s="502"/>
      <c r="AD539" s="501"/>
      <c r="AE539" s="502"/>
      <c r="AF539" s="501"/>
      <c r="AG539" s="502"/>
      <c r="AH539" s="501"/>
      <c r="AI539" s="502"/>
      <c r="AJ539" s="668" t="str">
        <f t="shared" si="16"/>
        <v/>
      </c>
      <c r="AK539" s="644">
        <f t="shared" si="17"/>
        <v>0</v>
      </c>
    </row>
    <row r="540" spans="1:37" s="34" customFormat="1" hidden="1" x14ac:dyDescent="0.2">
      <c r="A540" s="271"/>
      <c r="B540" s="272"/>
      <c r="C540" s="500"/>
      <c r="D540" s="501"/>
      <c r="E540" s="502"/>
      <c r="F540" s="501"/>
      <c r="G540" s="502"/>
      <c r="H540" s="501"/>
      <c r="I540" s="502"/>
      <c r="J540" s="501"/>
      <c r="K540" s="502"/>
      <c r="L540" s="501"/>
      <c r="M540" s="502"/>
      <c r="N540" s="501"/>
      <c r="O540" s="502"/>
      <c r="P540" s="501"/>
      <c r="Q540" s="502"/>
      <c r="R540" s="501"/>
      <c r="S540" s="502"/>
      <c r="T540" s="501"/>
      <c r="U540" s="502"/>
      <c r="V540" s="501"/>
      <c r="W540" s="502"/>
      <c r="X540" s="501"/>
      <c r="Y540" s="502"/>
      <c r="Z540" s="501"/>
      <c r="AA540" s="502"/>
      <c r="AB540" s="501"/>
      <c r="AC540" s="502"/>
      <c r="AD540" s="501"/>
      <c r="AE540" s="502"/>
      <c r="AF540" s="501"/>
      <c r="AG540" s="502"/>
      <c r="AH540" s="501"/>
      <c r="AI540" s="502"/>
      <c r="AJ540" s="668" t="str">
        <f t="shared" si="16"/>
        <v/>
      </c>
      <c r="AK540" s="644">
        <f t="shared" si="17"/>
        <v>0</v>
      </c>
    </row>
    <row r="541" spans="1:37" s="34" customFormat="1" hidden="1" x14ac:dyDescent="0.2">
      <c r="A541" s="271"/>
      <c r="B541" s="273"/>
      <c r="C541" s="500"/>
      <c r="D541" s="504"/>
      <c r="E541" s="502"/>
      <c r="F541" s="504"/>
      <c r="G541" s="502"/>
      <c r="H541" s="504"/>
      <c r="I541" s="502"/>
      <c r="J541" s="504"/>
      <c r="K541" s="502"/>
      <c r="L541" s="504"/>
      <c r="M541" s="502"/>
      <c r="N541" s="504"/>
      <c r="O541" s="502"/>
      <c r="P541" s="504"/>
      <c r="Q541" s="502"/>
      <c r="R541" s="504"/>
      <c r="S541" s="502"/>
      <c r="T541" s="504"/>
      <c r="U541" s="502"/>
      <c r="V541" s="504"/>
      <c r="W541" s="502"/>
      <c r="X541" s="504"/>
      <c r="Y541" s="502"/>
      <c r="Z541" s="504"/>
      <c r="AA541" s="502"/>
      <c r="AB541" s="504"/>
      <c r="AC541" s="502"/>
      <c r="AD541" s="504"/>
      <c r="AE541" s="502"/>
      <c r="AF541" s="504"/>
      <c r="AG541" s="502"/>
      <c r="AH541" s="504"/>
      <c r="AI541" s="502"/>
      <c r="AJ541" s="668" t="str">
        <f t="shared" si="16"/>
        <v/>
      </c>
      <c r="AK541" s="644">
        <f t="shared" si="17"/>
        <v>0</v>
      </c>
    </row>
    <row r="542" spans="1:37" s="34" customFormat="1" hidden="1" x14ac:dyDescent="0.2">
      <c r="A542" s="505"/>
      <c r="B542" s="506"/>
      <c r="C542" s="507"/>
      <c r="D542" s="508"/>
      <c r="E542" s="502"/>
      <c r="F542" s="508"/>
      <c r="G542" s="502"/>
      <c r="H542" s="508"/>
      <c r="I542" s="502"/>
      <c r="J542" s="508"/>
      <c r="K542" s="502"/>
      <c r="L542" s="508"/>
      <c r="M542" s="502"/>
      <c r="N542" s="508"/>
      <c r="O542" s="502"/>
      <c r="P542" s="508"/>
      <c r="Q542" s="502"/>
      <c r="R542" s="508"/>
      <c r="S542" s="502"/>
      <c r="T542" s="508"/>
      <c r="U542" s="502"/>
      <c r="V542" s="508"/>
      <c r="W542" s="502"/>
      <c r="X542" s="508"/>
      <c r="Y542" s="502"/>
      <c r="Z542" s="508"/>
      <c r="AA542" s="502"/>
      <c r="AB542" s="508"/>
      <c r="AC542" s="502"/>
      <c r="AD542" s="508"/>
      <c r="AE542" s="502"/>
      <c r="AF542" s="508"/>
      <c r="AG542" s="502"/>
      <c r="AH542" s="508"/>
      <c r="AI542" s="502"/>
      <c r="AJ542" s="668" t="str">
        <f t="shared" si="16"/>
        <v/>
      </c>
      <c r="AK542" s="644">
        <f t="shared" si="17"/>
        <v>0</v>
      </c>
    </row>
    <row r="543" spans="1:37" s="34" customFormat="1" hidden="1" x14ac:dyDescent="0.2">
      <c r="A543" s="271"/>
      <c r="B543" s="272"/>
      <c r="C543" s="500"/>
      <c r="D543" s="501"/>
      <c r="E543" s="502"/>
      <c r="F543" s="501"/>
      <c r="G543" s="502"/>
      <c r="H543" s="501"/>
      <c r="I543" s="502"/>
      <c r="J543" s="501"/>
      <c r="K543" s="502"/>
      <c r="L543" s="501"/>
      <c r="M543" s="502"/>
      <c r="N543" s="501"/>
      <c r="O543" s="502"/>
      <c r="P543" s="501"/>
      <c r="Q543" s="502"/>
      <c r="R543" s="501"/>
      <c r="S543" s="502"/>
      <c r="T543" s="501"/>
      <c r="U543" s="502"/>
      <c r="V543" s="501"/>
      <c r="W543" s="502"/>
      <c r="X543" s="501"/>
      <c r="Y543" s="502"/>
      <c r="Z543" s="501"/>
      <c r="AA543" s="502"/>
      <c r="AB543" s="501"/>
      <c r="AC543" s="502"/>
      <c r="AD543" s="501"/>
      <c r="AE543" s="502"/>
      <c r="AF543" s="501"/>
      <c r="AG543" s="502"/>
      <c r="AH543" s="501"/>
      <c r="AI543" s="502"/>
      <c r="AJ543" s="668" t="str">
        <f t="shared" si="16"/>
        <v/>
      </c>
      <c r="AK543" s="644">
        <f t="shared" si="17"/>
        <v>0</v>
      </c>
    </row>
    <row r="544" spans="1:37" s="34" customFormat="1" hidden="1" x14ac:dyDescent="0.2">
      <c r="A544" s="271"/>
      <c r="B544" s="272"/>
      <c r="C544" s="500"/>
      <c r="D544" s="501"/>
      <c r="E544" s="502"/>
      <c r="F544" s="501"/>
      <c r="G544" s="502"/>
      <c r="H544" s="501"/>
      <c r="I544" s="502"/>
      <c r="J544" s="501"/>
      <c r="K544" s="502"/>
      <c r="L544" s="501"/>
      <c r="M544" s="502"/>
      <c r="N544" s="501"/>
      <c r="O544" s="502"/>
      <c r="P544" s="501"/>
      <c r="Q544" s="502"/>
      <c r="R544" s="501"/>
      <c r="S544" s="502"/>
      <c r="T544" s="501"/>
      <c r="U544" s="502"/>
      <c r="V544" s="501"/>
      <c r="W544" s="502"/>
      <c r="X544" s="501"/>
      <c r="Y544" s="502"/>
      <c r="Z544" s="501"/>
      <c r="AA544" s="502"/>
      <c r="AB544" s="501"/>
      <c r="AC544" s="502"/>
      <c r="AD544" s="501"/>
      <c r="AE544" s="502"/>
      <c r="AF544" s="501"/>
      <c r="AG544" s="502"/>
      <c r="AH544" s="501"/>
      <c r="AI544" s="502"/>
      <c r="AJ544" s="668" t="str">
        <f t="shared" si="16"/>
        <v/>
      </c>
      <c r="AK544" s="644">
        <f t="shared" si="17"/>
        <v>0</v>
      </c>
    </row>
    <row r="545" spans="1:37" s="34" customFormat="1" hidden="1" x14ac:dyDescent="0.2">
      <c r="A545" s="271"/>
      <c r="B545" s="272"/>
      <c r="C545" s="500"/>
      <c r="D545" s="501"/>
      <c r="E545" s="502"/>
      <c r="F545" s="501"/>
      <c r="G545" s="502"/>
      <c r="H545" s="501"/>
      <c r="I545" s="502"/>
      <c r="J545" s="501"/>
      <c r="K545" s="502"/>
      <c r="L545" s="501"/>
      <c r="M545" s="502"/>
      <c r="N545" s="501"/>
      <c r="O545" s="502"/>
      <c r="P545" s="501"/>
      <c r="Q545" s="502"/>
      <c r="R545" s="501"/>
      <c r="S545" s="502"/>
      <c r="T545" s="501"/>
      <c r="U545" s="502"/>
      <c r="V545" s="501"/>
      <c r="W545" s="502"/>
      <c r="X545" s="501"/>
      <c r="Y545" s="502"/>
      <c r="Z545" s="501"/>
      <c r="AA545" s="502"/>
      <c r="AB545" s="501"/>
      <c r="AC545" s="502"/>
      <c r="AD545" s="501"/>
      <c r="AE545" s="502"/>
      <c r="AF545" s="501"/>
      <c r="AG545" s="502"/>
      <c r="AH545" s="501"/>
      <c r="AI545" s="502"/>
      <c r="AJ545" s="668" t="str">
        <f t="shared" si="16"/>
        <v/>
      </c>
      <c r="AK545" s="644">
        <f t="shared" si="17"/>
        <v>0</v>
      </c>
    </row>
    <row r="546" spans="1:37" s="34" customFormat="1" hidden="1" x14ac:dyDescent="0.2">
      <c r="A546" s="271"/>
      <c r="B546" s="272"/>
      <c r="C546" s="500"/>
      <c r="D546" s="501"/>
      <c r="E546" s="502"/>
      <c r="F546" s="501"/>
      <c r="G546" s="502"/>
      <c r="H546" s="501"/>
      <c r="I546" s="502"/>
      <c r="J546" s="501"/>
      <c r="K546" s="502"/>
      <c r="L546" s="501"/>
      <c r="M546" s="502"/>
      <c r="N546" s="501"/>
      <c r="O546" s="502"/>
      <c r="P546" s="501"/>
      <c r="Q546" s="502"/>
      <c r="R546" s="501"/>
      <c r="S546" s="502"/>
      <c r="T546" s="501"/>
      <c r="U546" s="502"/>
      <c r="V546" s="501"/>
      <c r="W546" s="502"/>
      <c r="X546" s="501"/>
      <c r="Y546" s="502"/>
      <c r="Z546" s="501"/>
      <c r="AA546" s="502"/>
      <c r="AB546" s="501"/>
      <c r="AC546" s="502"/>
      <c r="AD546" s="501"/>
      <c r="AE546" s="502"/>
      <c r="AF546" s="501"/>
      <c r="AG546" s="502"/>
      <c r="AH546" s="501"/>
      <c r="AI546" s="502"/>
      <c r="AJ546" s="668" t="str">
        <f t="shared" si="16"/>
        <v/>
      </c>
      <c r="AK546" s="644">
        <f t="shared" si="17"/>
        <v>0</v>
      </c>
    </row>
    <row r="547" spans="1:37" s="34" customFormat="1" hidden="1" x14ac:dyDescent="0.2">
      <c r="A547" s="271"/>
      <c r="B547" s="272"/>
      <c r="C547" s="500"/>
      <c r="D547" s="501"/>
      <c r="E547" s="502"/>
      <c r="F547" s="501"/>
      <c r="G547" s="502"/>
      <c r="H547" s="501"/>
      <c r="I547" s="502"/>
      <c r="J547" s="501"/>
      <c r="K547" s="502"/>
      <c r="L547" s="501"/>
      <c r="M547" s="502"/>
      <c r="N547" s="501"/>
      <c r="O547" s="502"/>
      <c r="P547" s="501"/>
      <c r="Q547" s="502"/>
      <c r="R547" s="501"/>
      <c r="S547" s="502"/>
      <c r="T547" s="501"/>
      <c r="U547" s="502"/>
      <c r="V547" s="501"/>
      <c r="W547" s="502"/>
      <c r="X547" s="501"/>
      <c r="Y547" s="502"/>
      <c r="Z547" s="501"/>
      <c r="AA547" s="502"/>
      <c r="AB547" s="501"/>
      <c r="AC547" s="502"/>
      <c r="AD547" s="501"/>
      <c r="AE547" s="502"/>
      <c r="AF547" s="501"/>
      <c r="AG547" s="502"/>
      <c r="AH547" s="501"/>
      <c r="AI547" s="502"/>
      <c r="AJ547" s="668" t="str">
        <f t="shared" si="16"/>
        <v/>
      </c>
      <c r="AK547" s="644">
        <f t="shared" si="17"/>
        <v>0</v>
      </c>
    </row>
    <row r="548" spans="1:37" s="34" customFormat="1" hidden="1" x14ac:dyDescent="0.2">
      <c r="A548" s="271"/>
      <c r="B548" s="272"/>
      <c r="C548" s="500"/>
      <c r="D548" s="501"/>
      <c r="E548" s="502"/>
      <c r="F548" s="501"/>
      <c r="G548" s="502"/>
      <c r="H548" s="501"/>
      <c r="I548" s="502"/>
      <c r="J548" s="501"/>
      <c r="K548" s="502"/>
      <c r="L548" s="501"/>
      <c r="M548" s="502"/>
      <c r="N548" s="501"/>
      <c r="O548" s="502"/>
      <c r="P548" s="501"/>
      <c r="Q548" s="502"/>
      <c r="R548" s="501"/>
      <c r="S548" s="502"/>
      <c r="T548" s="501"/>
      <c r="U548" s="502"/>
      <c r="V548" s="501"/>
      <c r="W548" s="502"/>
      <c r="X548" s="501"/>
      <c r="Y548" s="502"/>
      <c r="Z548" s="501"/>
      <c r="AA548" s="502"/>
      <c r="AB548" s="501"/>
      <c r="AC548" s="502"/>
      <c r="AD548" s="501"/>
      <c r="AE548" s="502"/>
      <c r="AF548" s="501"/>
      <c r="AG548" s="502"/>
      <c r="AH548" s="501"/>
      <c r="AI548" s="502"/>
      <c r="AJ548" s="668" t="str">
        <f t="shared" si="16"/>
        <v/>
      </c>
      <c r="AK548" s="644">
        <f t="shared" si="17"/>
        <v>0</v>
      </c>
    </row>
    <row r="549" spans="1:37" s="34" customFormat="1" hidden="1" x14ac:dyDescent="0.2">
      <c r="A549" s="271"/>
      <c r="B549" s="273"/>
      <c r="C549" s="500"/>
      <c r="D549" s="504"/>
      <c r="E549" s="502"/>
      <c r="F549" s="504"/>
      <c r="G549" s="502"/>
      <c r="H549" s="504"/>
      <c r="I549" s="502"/>
      <c r="J549" s="504"/>
      <c r="K549" s="502"/>
      <c r="L549" s="504"/>
      <c r="M549" s="502"/>
      <c r="N549" s="504"/>
      <c r="O549" s="502"/>
      <c r="P549" s="504"/>
      <c r="Q549" s="502"/>
      <c r="R549" s="504"/>
      <c r="S549" s="502"/>
      <c r="T549" s="504"/>
      <c r="U549" s="502"/>
      <c r="V549" s="504"/>
      <c r="W549" s="502"/>
      <c r="X549" s="504"/>
      <c r="Y549" s="502"/>
      <c r="Z549" s="504"/>
      <c r="AA549" s="502"/>
      <c r="AB549" s="504"/>
      <c r="AC549" s="502"/>
      <c r="AD549" s="504"/>
      <c r="AE549" s="502"/>
      <c r="AF549" s="504"/>
      <c r="AG549" s="502"/>
      <c r="AH549" s="504"/>
      <c r="AI549" s="502"/>
      <c r="AJ549" s="668" t="str">
        <f t="shared" si="16"/>
        <v/>
      </c>
      <c r="AK549" s="644">
        <f t="shared" si="17"/>
        <v>0</v>
      </c>
    </row>
    <row r="550" spans="1:37" s="34" customFormat="1" hidden="1" x14ac:dyDescent="0.2">
      <c r="A550" s="505"/>
      <c r="B550" s="506"/>
      <c r="C550" s="507"/>
      <c r="D550" s="508"/>
      <c r="E550" s="502"/>
      <c r="F550" s="508"/>
      <c r="G550" s="502"/>
      <c r="H550" s="508"/>
      <c r="I550" s="502"/>
      <c r="J550" s="508"/>
      <c r="K550" s="502"/>
      <c r="L550" s="508"/>
      <c r="M550" s="502"/>
      <c r="N550" s="508"/>
      <c r="O550" s="502"/>
      <c r="P550" s="508"/>
      <c r="Q550" s="502"/>
      <c r="R550" s="508"/>
      <c r="S550" s="502"/>
      <c r="T550" s="508"/>
      <c r="U550" s="502"/>
      <c r="V550" s="508"/>
      <c r="W550" s="502"/>
      <c r="X550" s="508"/>
      <c r="Y550" s="502"/>
      <c r="Z550" s="508"/>
      <c r="AA550" s="502"/>
      <c r="AB550" s="508"/>
      <c r="AC550" s="502"/>
      <c r="AD550" s="508"/>
      <c r="AE550" s="502"/>
      <c r="AF550" s="508"/>
      <c r="AG550" s="502"/>
      <c r="AH550" s="508"/>
      <c r="AI550" s="502"/>
      <c r="AJ550" s="668" t="str">
        <f t="shared" si="16"/>
        <v/>
      </c>
      <c r="AK550" s="644">
        <f t="shared" si="17"/>
        <v>0</v>
      </c>
    </row>
    <row r="551" spans="1:37" s="34" customFormat="1" hidden="1" x14ac:dyDescent="0.2">
      <c r="A551" s="271"/>
      <c r="B551" s="272"/>
      <c r="C551" s="500"/>
      <c r="D551" s="501"/>
      <c r="E551" s="502"/>
      <c r="F551" s="501"/>
      <c r="G551" s="502"/>
      <c r="H551" s="501"/>
      <c r="I551" s="502"/>
      <c r="J551" s="501"/>
      <c r="K551" s="502"/>
      <c r="L551" s="501"/>
      <c r="M551" s="502"/>
      <c r="N551" s="501"/>
      <c r="O551" s="502"/>
      <c r="P551" s="501"/>
      <c r="Q551" s="502"/>
      <c r="R551" s="501"/>
      <c r="S551" s="502"/>
      <c r="T551" s="501"/>
      <c r="U551" s="502"/>
      <c r="V551" s="501"/>
      <c r="W551" s="502"/>
      <c r="X551" s="501"/>
      <c r="Y551" s="502"/>
      <c r="Z551" s="501"/>
      <c r="AA551" s="502"/>
      <c r="AB551" s="501"/>
      <c r="AC551" s="502"/>
      <c r="AD551" s="501"/>
      <c r="AE551" s="502"/>
      <c r="AF551" s="501"/>
      <c r="AG551" s="502"/>
      <c r="AH551" s="501"/>
      <c r="AI551" s="502"/>
      <c r="AJ551" s="668" t="str">
        <f t="shared" si="16"/>
        <v/>
      </c>
      <c r="AK551" s="644">
        <f t="shared" si="17"/>
        <v>0</v>
      </c>
    </row>
    <row r="552" spans="1:37" s="34" customFormat="1" hidden="1" x14ac:dyDescent="0.2">
      <c r="A552" s="271"/>
      <c r="B552" s="272"/>
      <c r="C552" s="500"/>
      <c r="D552" s="501"/>
      <c r="E552" s="502"/>
      <c r="F552" s="501"/>
      <c r="G552" s="502"/>
      <c r="H552" s="501"/>
      <c r="I552" s="502"/>
      <c r="J552" s="501"/>
      <c r="K552" s="502"/>
      <c r="L552" s="501"/>
      <c r="M552" s="502"/>
      <c r="N552" s="501"/>
      <c r="O552" s="502"/>
      <c r="P552" s="501"/>
      <c r="Q552" s="502"/>
      <c r="R552" s="501"/>
      <c r="S552" s="502"/>
      <c r="T552" s="501"/>
      <c r="U552" s="502"/>
      <c r="V552" s="501"/>
      <c r="W552" s="502"/>
      <c r="X552" s="501"/>
      <c r="Y552" s="502"/>
      <c r="Z552" s="501"/>
      <c r="AA552" s="502"/>
      <c r="AB552" s="501"/>
      <c r="AC552" s="502"/>
      <c r="AD552" s="501"/>
      <c r="AE552" s="502"/>
      <c r="AF552" s="501"/>
      <c r="AG552" s="502"/>
      <c r="AH552" s="501"/>
      <c r="AI552" s="502"/>
      <c r="AJ552" s="668" t="str">
        <f t="shared" si="16"/>
        <v/>
      </c>
      <c r="AK552" s="644">
        <f t="shared" si="17"/>
        <v>0</v>
      </c>
    </row>
    <row r="553" spans="1:37" s="34" customFormat="1" hidden="1" x14ac:dyDescent="0.2">
      <c r="A553" s="271"/>
      <c r="B553" s="272"/>
      <c r="C553" s="500"/>
      <c r="D553" s="501"/>
      <c r="E553" s="502"/>
      <c r="F553" s="501"/>
      <c r="G553" s="502"/>
      <c r="H553" s="501"/>
      <c r="I553" s="502"/>
      <c r="J553" s="501"/>
      <c r="K553" s="502"/>
      <c r="L553" s="501"/>
      <c r="M553" s="502"/>
      <c r="N553" s="501"/>
      <c r="O553" s="502"/>
      <c r="P553" s="501"/>
      <c r="Q553" s="502"/>
      <c r="R553" s="501"/>
      <c r="S553" s="502"/>
      <c r="T553" s="501"/>
      <c r="U553" s="502"/>
      <c r="V553" s="501"/>
      <c r="W553" s="502"/>
      <c r="X553" s="501"/>
      <c r="Y553" s="502"/>
      <c r="Z553" s="501"/>
      <c r="AA553" s="502"/>
      <c r="AB553" s="501"/>
      <c r="AC553" s="502"/>
      <c r="AD553" s="501"/>
      <c r="AE553" s="502"/>
      <c r="AF553" s="501"/>
      <c r="AG553" s="502"/>
      <c r="AH553" s="501"/>
      <c r="AI553" s="502"/>
      <c r="AJ553" s="668" t="str">
        <f t="shared" si="16"/>
        <v/>
      </c>
      <c r="AK553" s="644">
        <f t="shared" si="17"/>
        <v>0</v>
      </c>
    </row>
    <row r="554" spans="1:37" s="34" customFormat="1" hidden="1" x14ac:dyDescent="0.2">
      <c r="A554" s="271"/>
      <c r="B554" s="272"/>
      <c r="C554" s="500"/>
      <c r="D554" s="501"/>
      <c r="E554" s="502"/>
      <c r="F554" s="501"/>
      <c r="G554" s="502"/>
      <c r="H554" s="501"/>
      <c r="I554" s="502"/>
      <c r="J554" s="501"/>
      <c r="K554" s="502"/>
      <c r="L554" s="501"/>
      <c r="M554" s="502"/>
      <c r="N554" s="501"/>
      <c r="O554" s="502"/>
      <c r="P554" s="501"/>
      <c r="Q554" s="502"/>
      <c r="R554" s="501"/>
      <c r="S554" s="502"/>
      <c r="T554" s="501"/>
      <c r="U554" s="502"/>
      <c r="V554" s="501"/>
      <c r="W554" s="502"/>
      <c r="X554" s="501"/>
      <c r="Y554" s="502"/>
      <c r="Z554" s="501"/>
      <c r="AA554" s="502"/>
      <c r="AB554" s="501"/>
      <c r="AC554" s="502"/>
      <c r="AD554" s="501"/>
      <c r="AE554" s="502"/>
      <c r="AF554" s="501"/>
      <c r="AG554" s="502"/>
      <c r="AH554" s="501"/>
      <c r="AI554" s="502"/>
      <c r="AJ554" s="668" t="str">
        <f t="shared" si="16"/>
        <v/>
      </c>
      <c r="AK554" s="644">
        <f t="shared" si="17"/>
        <v>0</v>
      </c>
    </row>
    <row r="555" spans="1:37" s="34" customFormat="1" hidden="1" x14ac:dyDescent="0.2">
      <c r="A555" s="271"/>
      <c r="B555" s="272"/>
      <c r="C555" s="500"/>
      <c r="D555" s="501"/>
      <c r="E555" s="502"/>
      <c r="F555" s="501"/>
      <c r="G555" s="502"/>
      <c r="H555" s="501"/>
      <c r="I555" s="502"/>
      <c r="J555" s="501"/>
      <c r="K555" s="502"/>
      <c r="L555" s="501"/>
      <c r="M555" s="502"/>
      <c r="N555" s="501"/>
      <c r="O555" s="502"/>
      <c r="P555" s="501"/>
      <c r="Q555" s="502"/>
      <c r="R555" s="501"/>
      <c r="S555" s="502"/>
      <c r="T555" s="501"/>
      <c r="U555" s="502"/>
      <c r="V555" s="501"/>
      <c r="W555" s="502"/>
      <c r="X555" s="501"/>
      <c r="Y555" s="502"/>
      <c r="Z555" s="501"/>
      <c r="AA555" s="502"/>
      <c r="AB555" s="501"/>
      <c r="AC555" s="502"/>
      <c r="AD555" s="501"/>
      <c r="AE555" s="502"/>
      <c r="AF555" s="501"/>
      <c r="AG555" s="502"/>
      <c r="AH555" s="501"/>
      <c r="AI555" s="502"/>
      <c r="AJ555" s="668" t="str">
        <f t="shared" si="16"/>
        <v/>
      </c>
      <c r="AK555" s="644">
        <f t="shared" si="17"/>
        <v>0</v>
      </c>
    </row>
    <row r="556" spans="1:37" s="34" customFormat="1" hidden="1" x14ac:dyDescent="0.2">
      <c r="A556" s="271"/>
      <c r="B556" s="272"/>
      <c r="C556" s="500"/>
      <c r="D556" s="501"/>
      <c r="E556" s="502"/>
      <c r="F556" s="501"/>
      <c r="G556" s="502"/>
      <c r="H556" s="501"/>
      <c r="I556" s="502"/>
      <c r="J556" s="501"/>
      <c r="K556" s="502"/>
      <c r="L556" s="501"/>
      <c r="M556" s="502"/>
      <c r="N556" s="501"/>
      <c r="O556" s="502"/>
      <c r="P556" s="501"/>
      <c r="Q556" s="502"/>
      <c r="R556" s="501"/>
      <c r="S556" s="502"/>
      <c r="T556" s="501"/>
      <c r="U556" s="502"/>
      <c r="V556" s="501"/>
      <c r="W556" s="502"/>
      <c r="X556" s="501"/>
      <c r="Y556" s="502"/>
      <c r="Z556" s="501"/>
      <c r="AA556" s="502"/>
      <c r="AB556" s="501"/>
      <c r="AC556" s="502"/>
      <c r="AD556" s="501"/>
      <c r="AE556" s="502"/>
      <c r="AF556" s="501"/>
      <c r="AG556" s="502"/>
      <c r="AH556" s="501"/>
      <c r="AI556" s="502"/>
      <c r="AJ556" s="668" t="str">
        <f t="shared" si="16"/>
        <v/>
      </c>
      <c r="AK556" s="644">
        <f t="shared" si="17"/>
        <v>0</v>
      </c>
    </row>
    <row r="557" spans="1:37" s="34" customFormat="1" hidden="1" x14ac:dyDescent="0.2">
      <c r="A557" s="271"/>
      <c r="B557" s="273"/>
      <c r="C557" s="500"/>
      <c r="D557" s="504"/>
      <c r="E557" s="502"/>
      <c r="F557" s="504"/>
      <c r="G557" s="502"/>
      <c r="H557" s="504"/>
      <c r="I557" s="502"/>
      <c r="J557" s="504"/>
      <c r="K557" s="502"/>
      <c r="L557" s="504"/>
      <c r="M557" s="502"/>
      <c r="N557" s="504"/>
      <c r="O557" s="502"/>
      <c r="P557" s="504"/>
      <c r="Q557" s="502"/>
      <c r="R557" s="504"/>
      <c r="S557" s="502"/>
      <c r="T557" s="504"/>
      <c r="U557" s="502"/>
      <c r="V557" s="504"/>
      <c r="W557" s="502"/>
      <c r="X557" s="504"/>
      <c r="Y557" s="502"/>
      <c r="Z557" s="504"/>
      <c r="AA557" s="502"/>
      <c r="AB557" s="504"/>
      <c r="AC557" s="502"/>
      <c r="AD557" s="504"/>
      <c r="AE557" s="502"/>
      <c r="AF557" s="504"/>
      <c r="AG557" s="502"/>
      <c r="AH557" s="504"/>
      <c r="AI557" s="502"/>
      <c r="AJ557" s="668" t="str">
        <f t="shared" si="16"/>
        <v/>
      </c>
      <c r="AK557" s="644">
        <f t="shared" si="17"/>
        <v>0</v>
      </c>
    </row>
    <row r="558" spans="1:37" s="34" customFormat="1" hidden="1" x14ac:dyDescent="0.2">
      <c r="A558" s="505"/>
      <c r="B558" s="506"/>
      <c r="C558" s="507"/>
      <c r="D558" s="508"/>
      <c r="E558" s="502"/>
      <c r="F558" s="508"/>
      <c r="G558" s="502"/>
      <c r="H558" s="508"/>
      <c r="I558" s="502"/>
      <c r="J558" s="508"/>
      <c r="K558" s="502"/>
      <c r="L558" s="508"/>
      <c r="M558" s="502"/>
      <c r="N558" s="508"/>
      <c r="O558" s="502"/>
      <c r="P558" s="508"/>
      <c r="Q558" s="502"/>
      <c r="R558" s="508"/>
      <c r="S558" s="502"/>
      <c r="T558" s="508"/>
      <c r="U558" s="502"/>
      <c r="V558" s="508"/>
      <c r="W558" s="502"/>
      <c r="X558" s="508"/>
      <c r="Y558" s="502"/>
      <c r="Z558" s="508"/>
      <c r="AA558" s="502"/>
      <c r="AB558" s="508"/>
      <c r="AC558" s="502"/>
      <c r="AD558" s="508"/>
      <c r="AE558" s="502"/>
      <c r="AF558" s="508"/>
      <c r="AG558" s="502"/>
      <c r="AH558" s="508"/>
      <c r="AI558" s="502"/>
      <c r="AJ558" s="668" t="str">
        <f t="shared" si="16"/>
        <v/>
      </c>
      <c r="AK558" s="644">
        <f t="shared" si="17"/>
        <v>0</v>
      </c>
    </row>
    <row r="559" spans="1:37" s="34" customFormat="1" hidden="1" x14ac:dyDescent="0.2">
      <c r="A559" s="271"/>
      <c r="B559" s="272"/>
      <c r="C559" s="500"/>
      <c r="D559" s="501"/>
      <c r="E559" s="502"/>
      <c r="F559" s="501"/>
      <c r="G559" s="502"/>
      <c r="H559" s="501"/>
      <c r="I559" s="502"/>
      <c r="J559" s="501"/>
      <c r="K559" s="502"/>
      <c r="L559" s="501"/>
      <c r="M559" s="502"/>
      <c r="N559" s="501"/>
      <c r="O559" s="502"/>
      <c r="P559" s="501"/>
      <c r="Q559" s="502"/>
      <c r="R559" s="501"/>
      <c r="S559" s="502"/>
      <c r="T559" s="501"/>
      <c r="U559" s="502"/>
      <c r="V559" s="501"/>
      <c r="W559" s="502"/>
      <c r="X559" s="501"/>
      <c r="Y559" s="502"/>
      <c r="Z559" s="501"/>
      <c r="AA559" s="502"/>
      <c r="AB559" s="501"/>
      <c r="AC559" s="502"/>
      <c r="AD559" s="501"/>
      <c r="AE559" s="502"/>
      <c r="AF559" s="501"/>
      <c r="AG559" s="502"/>
      <c r="AH559" s="501"/>
      <c r="AI559" s="502"/>
      <c r="AJ559" s="668" t="str">
        <f t="shared" si="16"/>
        <v/>
      </c>
      <c r="AK559" s="644">
        <f t="shared" si="17"/>
        <v>0</v>
      </c>
    </row>
    <row r="560" spans="1:37" s="34" customFormat="1" hidden="1" x14ac:dyDescent="0.2">
      <c r="A560" s="271"/>
      <c r="B560" s="272"/>
      <c r="C560" s="500"/>
      <c r="D560" s="501"/>
      <c r="E560" s="502"/>
      <c r="F560" s="501"/>
      <c r="G560" s="502"/>
      <c r="H560" s="501"/>
      <c r="I560" s="502"/>
      <c r="J560" s="501"/>
      <c r="K560" s="502"/>
      <c r="L560" s="501"/>
      <c r="M560" s="502"/>
      <c r="N560" s="501"/>
      <c r="O560" s="502"/>
      <c r="P560" s="501"/>
      <c r="Q560" s="502"/>
      <c r="R560" s="501"/>
      <c r="S560" s="502"/>
      <c r="T560" s="501"/>
      <c r="U560" s="502"/>
      <c r="V560" s="501"/>
      <c r="W560" s="502"/>
      <c r="X560" s="501"/>
      <c r="Y560" s="502"/>
      <c r="Z560" s="501"/>
      <c r="AA560" s="502"/>
      <c r="AB560" s="501"/>
      <c r="AC560" s="502"/>
      <c r="AD560" s="501"/>
      <c r="AE560" s="502"/>
      <c r="AF560" s="501"/>
      <c r="AG560" s="502"/>
      <c r="AH560" s="501"/>
      <c r="AI560" s="502"/>
      <c r="AJ560" s="668" t="str">
        <f t="shared" si="16"/>
        <v/>
      </c>
      <c r="AK560" s="644">
        <f t="shared" si="17"/>
        <v>0</v>
      </c>
    </row>
    <row r="561" spans="1:37" s="34" customFormat="1" hidden="1" x14ac:dyDescent="0.2">
      <c r="A561" s="271"/>
      <c r="B561" s="272"/>
      <c r="C561" s="500"/>
      <c r="D561" s="501"/>
      <c r="E561" s="502"/>
      <c r="F561" s="501"/>
      <c r="G561" s="502"/>
      <c r="H561" s="501"/>
      <c r="I561" s="502"/>
      <c r="J561" s="501"/>
      <c r="K561" s="502"/>
      <c r="L561" s="501"/>
      <c r="M561" s="502"/>
      <c r="N561" s="501"/>
      <c r="O561" s="502"/>
      <c r="P561" s="501"/>
      <c r="Q561" s="502"/>
      <c r="R561" s="501"/>
      <c r="S561" s="502"/>
      <c r="T561" s="501"/>
      <c r="U561" s="502"/>
      <c r="V561" s="501"/>
      <c r="W561" s="502"/>
      <c r="X561" s="501"/>
      <c r="Y561" s="502"/>
      <c r="Z561" s="501"/>
      <c r="AA561" s="502"/>
      <c r="AB561" s="501"/>
      <c r="AC561" s="502"/>
      <c r="AD561" s="501"/>
      <c r="AE561" s="502"/>
      <c r="AF561" s="501"/>
      <c r="AG561" s="502"/>
      <c r="AH561" s="501"/>
      <c r="AI561" s="502"/>
      <c r="AJ561" s="668" t="str">
        <f t="shared" si="16"/>
        <v/>
      </c>
      <c r="AK561" s="644">
        <f t="shared" si="17"/>
        <v>0</v>
      </c>
    </row>
    <row r="562" spans="1:37" s="34" customFormat="1" hidden="1" x14ac:dyDescent="0.2">
      <c r="A562" s="271"/>
      <c r="B562" s="272"/>
      <c r="C562" s="500"/>
      <c r="D562" s="501"/>
      <c r="E562" s="502"/>
      <c r="F562" s="501"/>
      <c r="G562" s="502"/>
      <c r="H562" s="501"/>
      <c r="I562" s="502"/>
      <c r="J562" s="501"/>
      <c r="K562" s="502"/>
      <c r="L562" s="501"/>
      <c r="M562" s="502"/>
      <c r="N562" s="501"/>
      <c r="O562" s="502"/>
      <c r="P562" s="501"/>
      <c r="Q562" s="502"/>
      <c r="R562" s="501"/>
      <c r="S562" s="502"/>
      <c r="T562" s="501"/>
      <c r="U562" s="502"/>
      <c r="V562" s="501"/>
      <c r="W562" s="502"/>
      <c r="X562" s="501"/>
      <c r="Y562" s="502"/>
      <c r="Z562" s="501"/>
      <c r="AA562" s="502"/>
      <c r="AB562" s="501"/>
      <c r="AC562" s="502"/>
      <c r="AD562" s="501"/>
      <c r="AE562" s="502"/>
      <c r="AF562" s="501"/>
      <c r="AG562" s="502"/>
      <c r="AH562" s="501"/>
      <c r="AI562" s="502"/>
      <c r="AJ562" s="668" t="str">
        <f t="shared" si="16"/>
        <v/>
      </c>
      <c r="AK562" s="644">
        <f t="shared" si="17"/>
        <v>0</v>
      </c>
    </row>
    <row r="563" spans="1:37" s="34" customFormat="1" hidden="1" x14ac:dyDescent="0.2">
      <c r="A563" s="271"/>
      <c r="B563" s="272"/>
      <c r="C563" s="500"/>
      <c r="D563" s="501"/>
      <c r="E563" s="502"/>
      <c r="F563" s="501"/>
      <c r="G563" s="502"/>
      <c r="H563" s="501"/>
      <c r="I563" s="502"/>
      <c r="J563" s="501"/>
      <c r="K563" s="502"/>
      <c r="L563" s="501"/>
      <c r="M563" s="502"/>
      <c r="N563" s="501"/>
      <c r="O563" s="502"/>
      <c r="P563" s="501"/>
      <c r="Q563" s="502"/>
      <c r="R563" s="501"/>
      <c r="S563" s="502"/>
      <c r="T563" s="501"/>
      <c r="U563" s="502"/>
      <c r="V563" s="501"/>
      <c r="W563" s="502"/>
      <c r="X563" s="501"/>
      <c r="Y563" s="502"/>
      <c r="Z563" s="501"/>
      <c r="AA563" s="502"/>
      <c r="AB563" s="501"/>
      <c r="AC563" s="502"/>
      <c r="AD563" s="501"/>
      <c r="AE563" s="502"/>
      <c r="AF563" s="501"/>
      <c r="AG563" s="502"/>
      <c r="AH563" s="501"/>
      <c r="AI563" s="502"/>
      <c r="AJ563" s="668" t="str">
        <f t="shared" si="16"/>
        <v/>
      </c>
      <c r="AK563" s="644">
        <f t="shared" si="17"/>
        <v>0</v>
      </c>
    </row>
    <row r="564" spans="1:37" s="34" customFormat="1" hidden="1" x14ac:dyDescent="0.2">
      <c r="A564" s="271"/>
      <c r="B564" s="272"/>
      <c r="C564" s="500"/>
      <c r="D564" s="501"/>
      <c r="E564" s="502"/>
      <c r="F564" s="501"/>
      <c r="G564" s="502"/>
      <c r="H564" s="501"/>
      <c r="I564" s="502"/>
      <c r="J564" s="501"/>
      <c r="K564" s="502"/>
      <c r="L564" s="501"/>
      <c r="M564" s="502"/>
      <c r="N564" s="501"/>
      <c r="O564" s="502"/>
      <c r="P564" s="501"/>
      <c r="Q564" s="502"/>
      <c r="R564" s="501"/>
      <c r="S564" s="502"/>
      <c r="T564" s="501"/>
      <c r="U564" s="502"/>
      <c r="V564" s="501"/>
      <c r="W564" s="502"/>
      <c r="X564" s="501"/>
      <c r="Y564" s="502"/>
      <c r="Z564" s="501"/>
      <c r="AA564" s="502"/>
      <c r="AB564" s="501"/>
      <c r="AC564" s="502"/>
      <c r="AD564" s="501"/>
      <c r="AE564" s="502"/>
      <c r="AF564" s="501"/>
      <c r="AG564" s="502"/>
      <c r="AH564" s="501"/>
      <c r="AI564" s="502"/>
      <c r="AJ564" s="668" t="str">
        <f t="shared" si="16"/>
        <v/>
      </c>
      <c r="AK564" s="644">
        <f t="shared" si="17"/>
        <v>0</v>
      </c>
    </row>
    <row r="565" spans="1:37" s="34" customFormat="1" hidden="1" x14ac:dyDescent="0.2">
      <c r="A565" s="271"/>
      <c r="B565" s="273"/>
      <c r="C565" s="500"/>
      <c r="D565" s="504"/>
      <c r="E565" s="502"/>
      <c r="F565" s="504"/>
      <c r="G565" s="502"/>
      <c r="H565" s="504"/>
      <c r="I565" s="502"/>
      <c r="J565" s="504"/>
      <c r="K565" s="502"/>
      <c r="L565" s="504"/>
      <c r="M565" s="502"/>
      <c r="N565" s="504"/>
      <c r="O565" s="502"/>
      <c r="P565" s="504"/>
      <c r="Q565" s="502"/>
      <c r="R565" s="504"/>
      <c r="S565" s="502"/>
      <c r="T565" s="504"/>
      <c r="U565" s="502"/>
      <c r="V565" s="504"/>
      <c r="W565" s="502"/>
      <c r="X565" s="504"/>
      <c r="Y565" s="502"/>
      <c r="Z565" s="504"/>
      <c r="AA565" s="502"/>
      <c r="AB565" s="504"/>
      <c r="AC565" s="502"/>
      <c r="AD565" s="504"/>
      <c r="AE565" s="502"/>
      <c r="AF565" s="504"/>
      <c r="AG565" s="502"/>
      <c r="AH565" s="504"/>
      <c r="AI565" s="502"/>
      <c r="AJ565" s="668" t="str">
        <f t="shared" si="16"/>
        <v/>
      </c>
      <c r="AK565" s="644">
        <f t="shared" si="17"/>
        <v>0</v>
      </c>
    </row>
    <row r="566" spans="1:37" s="34" customFormat="1" hidden="1" x14ac:dyDescent="0.2">
      <c r="A566" s="505"/>
      <c r="B566" s="506"/>
      <c r="C566" s="507"/>
      <c r="D566" s="508"/>
      <c r="E566" s="502"/>
      <c r="F566" s="508"/>
      <c r="G566" s="502"/>
      <c r="H566" s="508"/>
      <c r="I566" s="502"/>
      <c r="J566" s="508"/>
      <c r="K566" s="502"/>
      <c r="L566" s="508"/>
      <c r="M566" s="502"/>
      <c r="N566" s="508"/>
      <c r="O566" s="502"/>
      <c r="P566" s="508"/>
      <c r="Q566" s="502"/>
      <c r="R566" s="508"/>
      <c r="S566" s="502"/>
      <c r="T566" s="508"/>
      <c r="U566" s="502"/>
      <c r="V566" s="508"/>
      <c r="W566" s="502"/>
      <c r="X566" s="508"/>
      <c r="Y566" s="502"/>
      <c r="Z566" s="508"/>
      <c r="AA566" s="502"/>
      <c r="AB566" s="508"/>
      <c r="AC566" s="502"/>
      <c r="AD566" s="508"/>
      <c r="AE566" s="502"/>
      <c r="AF566" s="508"/>
      <c r="AG566" s="502"/>
      <c r="AH566" s="508"/>
      <c r="AI566" s="502"/>
      <c r="AJ566" s="668" t="str">
        <f t="shared" si="16"/>
        <v/>
      </c>
      <c r="AK566" s="644">
        <f t="shared" si="17"/>
        <v>0</v>
      </c>
    </row>
    <row r="567" spans="1:37" s="34" customFormat="1" hidden="1" x14ac:dyDescent="0.2">
      <c r="A567" s="271"/>
      <c r="B567" s="272"/>
      <c r="C567" s="500"/>
      <c r="D567" s="501"/>
      <c r="E567" s="502"/>
      <c r="F567" s="501"/>
      <c r="G567" s="502"/>
      <c r="H567" s="501"/>
      <c r="I567" s="502"/>
      <c r="J567" s="501"/>
      <c r="K567" s="502"/>
      <c r="L567" s="501"/>
      <c r="M567" s="502"/>
      <c r="N567" s="501"/>
      <c r="O567" s="502"/>
      <c r="P567" s="501"/>
      <c r="Q567" s="502"/>
      <c r="R567" s="501"/>
      <c r="S567" s="502"/>
      <c r="T567" s="501"/>
      <c r="U567" s="502"/>
      <c r="V567" s="501"/>
      <c r="W567" s="502"/>
      <c r="X567" s="501"/>
      <c r="Y567" s="502"/>
      <c r="Z567" s="501"/>
      <c r="AA567" s="502"/>
      <c r="AB567" s="501"/>
      <c r="AC567" s="502"/>
      <c r="AD567" s="501"/>
      <c r="AE567" s="502"/>
      <c r="AF567" s="501"/>
      <c r="AG567" s="502"/>
      <c r="AH567" s="501"/>
      <c r="AI567" s="502"/>
      <c r="AJ567" s="668" t="str">
        <f t="shared" si="16"/>
        <v/>
      </c>
      <c r="AK567" s="644">
        <f t="shared" si="17"/>
        <v>0</v>
      </c>
    </row>
    <row r="568" spans="1:37" s="34" customFormat="1" hidden="1" x14ac:dyDescent="0.2">
      <c r="A568" s="271"/>
      <c r="B568" s="272"/>
      <c r="C568" s="500"/>
      <c r="D568" s="501"/>
      <c r="E568" s="502"/>
      <c r="F568" s="501"/>
      <c r="G568" s="502"/>
      <c r="H568" s="501"/>
      <c r="I568" s="502"/>
      <c r="J568" s="501"/>
      <c r="K568" s="502"/>
      <c r="L568" s="501"/>
      <c r="M568" s="502"/>
      <c r="N568" s="501"/>
      <c r="O568" s="502"/>
      <c r="P568" s="501"/>
      <c r="Q568" s="502"/>
      <c r="R568" s="501"/>
      <c r="S568" s="502"/>
      <c r="T568" s="501"/>
      <c r="U568" s="502"/>
      <c r="V568" s="501"/>
      <c r="W568" s="502"/>
      <c r="X568" s="501"/>
      <c r="Y568" s="502"/>
      <c r="Z568" s="501"/>
      <c r="AA568" s="502"/>
      <c r="AB568" s="501"/>
      <c r="AC568" s="502"/>
      <c r="AD568" s="501"/>
      <c r="AE568" s="502"/>
      <c r="AF568" s="501"/>
      <c r="AG568" s="502"/>
      <c r="AH568" s="501"/>
      <c r="AI568" s="502"/>
      <c r="AJ568" s="668" t="str">
        <f t="shared" si="16"/>
        <v/>
      </c>
      <c r="AK568" s="644">
        <f t="shared" si="17"/>
        <v>0</v>
      </c>
    </row>
    <row r="569" spans="1:37" s="34" customFormat="1" hidden="1" x14ac:dyDescent="0.2">
      <c r="A569" s="271"/>
      <c r="B569" s="272"/>
      <c r="C569" s="500"/>
      <c r="D569" s="501"/>
      <c r="E569" s="502"/>
      <c r="F569" s="501"/>
      <c r="G569" s="502"/>
      <c r="H569" s="501"/>
      <c r="I569" s="502"/>
      <c r="J569" s="501"/>
      <c r="K569" s="502"/>
      <c r="L569" s="501"/>
      <c r="M569" s="502"/>
      <c r="N569" s="501"/>
      <c r="O569" s="502"/>
      <c r="P569" s="501"/>
      <c r="Q569" s="502"/>
      <c r="R569" s="501"/>
      <c r="S569" s="502"/>
      <c r="T569" s="501"/>
      <c r="U569" s="502"/>
      <c r="V569" s="501"/>
      <c r="W569" s="502"/>
      <c r="X569" s="501"/>
      <c r="Y569" s="502"/>
      <c r="Z569" s="501"/>
      <c r="AA569" s="502"/>
      <c r="AB569" s="501"/>
      <c r="AC569" s="502"/>
      <c r="AD569" s="501"/>
      <c r="AE569" s="502"/>
      <c r="AF569" s="501"/>
      <c r="AG569" s="502"/>
      <c r="AH569" s="501"/>
      <c r="AI569" s="502"/>
      <c r="AJ569" s="668" t="str">
        <f t="shared" si="16"/>
        <v/>
      </c>
      <c r="AK569" s="644">
        <f t="shared" si="17"/>
        <v>0</v>
      </c>
    </row>
    <row r="570" spans="1:37" s="34" customFormat="1" hidden="1" x14ac:dyDescent="0.2">
      <c r="A570" s="271"/>
      <c r="B570" s="272"/>
      <c r="C570" s="500"/>
      <c r="D570" s="501"/>
      <c r="E570" s="502"/>
      <c r="F570" s="501"/>
      <c r="G570" s="502"/>
      <c r="H570" s="501"/>
      <c r="I570" s="502"/>
      <c r="J570" s="501"/>
      <c r="K570" s="502"/>
      <c r="L570" s="501"/>
      <c r="M570" s="502"/>
      <c r="N570" s="501"/>
      <c r="O570" s="502"/>
      <c r="P570" s="501"/>
      <c r="Q570" s="502"/>
      <c r="R570" s="501"/>
      <c r="S570" s="502"/>
      <c r="T570" s="501"/>
      <c r="U570" s="502"/>
      <c r="V570" s="501"/>
      <c r="W570" s="502"/>
      <c r="X570" s="501"/>
      <c r="Y570" s="502"/>
      <c r="Z570" s="501"/>
      <c r="AA570" s="502"/>
      <c r="AB570" s="501"/>
      <c r="AC570" s="502"/>
      <c r="AD570" s="501"/>
      <c r="AE570" s="502"/>
      <c r="AF570" s="501"/>
      <c r="AG570" s="502"/>
      <c r="AH570" s="501"/>
      <c r="AI570" s="502"/>
      <c r="AJ570" s="668" t="str">
        <f t="shared" si="16"/>
        <v/>
      </c>
      <c r="AK570" s="644">
        <f t="shared" si="17"/>
        <v>0</v>
      </c>
    </row>
    <row r="571" spans="1:37" s="34" customFormat="1" hidden="1" x14ac:dyDescent="0.2">
      <c r="A571" s="271"/>
      <c r="B571" s="272"/>
      <c r="C571" s="500"/>
      <c r="D571" s="501"/>
      <c r="E571" s="502"/>
      <c r="F571" s="501"/>
      <c r="G571" s="502"/>
      <c r="H571" s="501"/>
      <c r="I571" s="502"/>
      <c r="J571" s="501"/>
      <c r="K571" s="502"/>
      <c r="L571" s="501"/>
      <c r="M571" s="502"/>
      <c r="N571" s="501"/>
      <c r="O571" s="502"/>
      <c r="P571" s="501"/>
      <c r="Q571" s="502"/>
      <c r="R571" s="501"/>
      <c r="S571" s="502"/>
      <c r="T571" s="501"/>
      <c r="U571" s="502"/>
      <c r="V571" s="501"/>
      <c r="W571" s="502"/>
      <c r="X571" s="501"/>
      <c r="Y571" s="502"/>
      <c r="Z571" s="501"/>
      <c r="AA571" s="502"/>
      <c r="AB571" s="501"/>
      <c r="AC571" s="502"/>
      <c r="AD571" s="501"/>
      <c r="AE571" s="502"/>
      <c r="AF571" s="501"/>
      <c r="AG571" s="502"/>
      <c r="AH571" s="501"/>
      <c r="AI571" s="502"/>
      <c r="AJ571" s="668" t="str">
        <f t="shared" si="16"/>
        <v/>
      </c>
      <c r="AK571" s="644">
        <f t="shared" si="17"/>
        <v>0</v>
      </c>
    </row>
    <row r="572" spans="1:37" s="34" customFormat="1" hidden="1" x14ac:dyDescent="0.2">
      <c r="A572" s="271"/>
      <c r="B572" s="272"/>
      <c r="C572" s="500"/>
      <c r="D572" s="501"/>
      <c r="E572" s="502"/>
      <c r="F572" s="501"/>
      <c r="G572" s="502"/>
      <c r="H572" s="501"/>
      <c r="I572" s="502"/>
      <c r="J572" s="501"/>
      <c r="K572" s="502"/>
      <c r="L572" s="501"/>
      <c r="M572" s="502"/>
      <c r="N572" s="501"/>
      <c r="O572" s="502"/>
      <c r="P572" s="501"/>
      <c r="Q572" s="502"/>
      <c r="R572" s="501"/>
      <c r="S572" s="502"/>
      <c r="T572" s="501"/>
      <c r="U572" s="502"/>
      <c r="V572" s="501"/>
      <c r="W572" s="502"/>
      <c r="X572" s="501"/>
      <c r="Y572" s="502"/>
      <c r="Z572" s="501"/>
      <c r="AA572" s="502"/>
      <c r="AB572" s="501"/>
      <c r="AC572" s="502"/>
      <c r="AD572" s="501"/>
      <c r="AE572" s="502"/>
      <c r="AF572" s="501"/>
      <c r="AG572" s="502"/>
      <c r="AH572" s="501"/>
      <c r="AI572" s="502"/>
      <c r="AJ572" s="668" t="str">
        <f t="shared" si="16"/>
        <v/>
      </c>
      <c r="AK572" s="644">
        <f t="shared" si="17"/>
        <v>0</v>
      </c>
    </row>
    <row r="573" spans="1:37" s="34" customFormat="1" hidden="1" x14ac:dyDescent="0.2">
      <c r="A573" s="271"/>
      <c r="B573" s="273"/>
      <c r="C573" s="500"/>
      <c r="D573" s="504"/>
      <c r="E573" s="502"/>
      <c r="F573" s="504"/>
      <c r="G573" s="502"/>
      <c r="H573" s="504"/>
      <c r="I573" s="502"/>
      <c r="J573" s="504"/>
      <c r="K573" s="502"/>
      <c r="L573" s="504"/>
      <c r="M573" s="502"/>
      <c r="N573" s="504"/>
      <c r="O573" s="502"/>
      <c r="P573" s="504"/>
      <c r="Q573" s="502"/>
      <c r="R573" s="504"/>
      <c r="S573" s="502"/>
      <c r="T573" s="504"/>
      <c r="U573" s="502"/>
      <c r="V573" s="504"/>
      <c r="W573" s="502"/>
      <c r="X573" s="504"/>
      <c r="Y573" s="502"/>
      <c r="Z573" s="504"/>
      <c r="AA573" s="502"/>
      <c r="AB573" s="504"/>
      <c r="AC573" s="502"/>
      <c r="AD573" s="504"/>
      <c r="AE573" s="502"/>
      <c r="AF573" s="504"/>
      <c r="AG573" s="502"/>
      <c r="AH573" s="504"/>
      <c r="AI573" s="502"/>
      <c r="AJ573" s="668" t="str">
        <f t="shared" si="16"/>
        <v/>
      </c>
      <c r="AK573" s="644">
        <f t="shared" si="17"/>
        <v>0</v>
      </c>
    </row>
    <row r="574" spans="1:37" s="34" customFormat="1" hidden="1" x14ac:dyDescent="0.2">
      <c r="A574" s="505"/>
      <c r="B574" s="506"/>
      <c r="C574" s="507"/>
      <c r="D574" s="508"/>
      <c r="E574" s="502"/>
      <c r="F574" s="508"/>
      <c r="G574" s="502"/>
      <c r="H574" s="508"/>
      <c r="I574" s="502"/>
      <c r="J574" s="508"/>
      <c r="K574" s="502"/>
      <c r="L574" s="508"/>
      <c r="M574" s="502"/>
      <c r="N574" s="508"/>
      <c r="O574" s="502"/>
      <c r="P574" s="508"/>
      <c r="Q574" s="502"/>
      <c r="R574" s="508"/>
      <c r="S574" s="502"/>
      <c r="T574" s="508"/>
      <c r="U574" s="502"/>
      <c r="V574" s="508"/>
      <c r="W574" s="502"/>
      <c r="X574" s="508"/>
      <c r="Y574" s="502"/>
      <c r="Z574" s="508"/>
      <c r="AA574" s="502"/>
      <c r="AB574" s="508"/>
      <c r="AC574" s="502"/>
      <c r="AD574" s="508"/>
      <c r="AE574" s="502"/>
      <c r="AF574" s="508"/>
      <c r="AG574" s="502"/>
      <c r="AH574" s="508"/>
      <c r="AI574" s="502"/>
      <c r="AJ574" s="668" t="str">
        <f t="shared" si="16"/>
        <v/>
      </c>
      <c r="AK574" s="644">
        <f t="shared" si="17"/>
        <v>0</v>
      </c>
    </row>
    <row r="575" spans="1:37" s="34" customFormat="1" hidden="1" x14ac:dyDescent="0.2">
      <c r="A575" s="271"/>
      <c r="B575" s="272"/>
      <c r="C575" s="500"/>
      <c r="D575" s="501"/>
      <c r="E575" s="502"/>
      <c r="F575" s="501"/>
      <c r="G575" s="502"/>
      <c r="H575" s="501"/>
      <c r="I575" s="502"/>
      <c r="J575" s="501"/>
      <c r="K575" s="502"/>
      <c r="L575" s="501"/>
      <c r="M575" s="502"/>
      <c r="N575" s="501"/>
      <c r="O575" s="502"/>
      <c r="P575" s="501"/>
      <c r="Q575" s="502"/>
      <c r="R575" s="501"/>
      <c r="S575" s="502"/>
      <c r="T575" s="501"/>
      <c r="U575" s="502"/>
      <c r="V575" s="501"/>
      <c r="W575" s="502"/>
      <c r="X575" s="501"/>
      <c r="Y575" s="502"/>
      <c r="Z575" s="501"/>
      <c r="AA575" s="502"/>
      <c r="AB575" s="501"/>
      <c r="AC575" s="502"/>
      <c r="AD575" s="501"/>
      <c r="AE575" s="502"/>
      <c r="AF575" s="501"/>
      <c r="AG575" s="502"/>
      <c r="AH575" s="501"/>
      <c r="AI575" s="502"/>
      <c r="AJ575" s="668" t="str">
        <f t="shared" si="16"/>
        <v/>
      </c>
      <c r="AK575" s="644">
        <f t="shared" si="17"/>
        <v>0</v>
      </c>
    </row>
    <row r="576" spans="1:37" s="34" customFormat="1" hidden="1" x14ac:dyDescent="0.2">
      <c r="A576" s="271"/>
      <c r="B576" s="272"/>
      <c r="C576" s="500"/>
      <c r="D576" s="501"/>
      <c r="E576" s="502"/>
      <c r="F576" s="501"/>
      <c r="G576" s="502"/>
      <c r="H576" s="501"/>
      <c r="I576" s="502"/>
      <c r="J576" s="501"/>
      <c r="K576" s="502"/>
      <c r="L576" s="501"/>
      <c r="M576" s="502"/>
      <c r="N576" s="501"/>
      <c r="O576" s="502"/>
      <c r="P576" s="501"/>
      <c r="Q576" s="502"/>
      <c r="R576" s="501"/>
      <c r="S576" s="502"/>
      <c r="T576" s="501"/>
      <c r="U576" s="502"/>
      <c r="V576" s="501"/>
      <c r="W576" s="502"/>
      <c r="X576" s="501"/>
      <c r="Y576" s="502"/>
      <c r="Z576" s="501"/>
      <c r="AA576" s="502"/>
      <c r="AB576" s="501"/>
      <c r="AC576" s="502"/>
      <c r="AD576" s="501"/>
      <c r="AE576" s="502"/>
      <c r="AF576" s="501"/>
      <c r="AG576" s="502"/>
      <c r="AH576" s="501"/>
      <c r="AI576" s="502"/>
      <c r="AJ576" s="668" t="str">
        <f t="shared" si="16"/>
        <v/>
      </c>
      <c r="AK576" s="644">
        <f t="shared" si="17"/>
        <v>0</v>
      </c>
    </row>
    <row r="577" spans="1:37" s="34" customFormat="1" hidden="1" x14ac:dyDescent="0.2">
      <c r="A577" s="271"/>
      <c r="B577" s="272"/>
      <c r="C577" s="500"/>
      <c r="D577" s="501"/>
      <c r="E577" s="502"/>
      <c r="F577" s="501"/>
      <c r="G577" s="502"/>
      <c r="H577" s="501"/>
      <c r="I577" s="502"/>
      <c r="J577" s="501"/>
      <c r="K577" s="502"/>
      <c r="L577" s="501"/>
      <c r="M577" s="502"/>
      <c r="N577" s="501"/>
      <c r="O577" s="502"/>
      <c r="P577" s="501"/>
      <c r="Q577" s="502"/>
      <c r="R577" s="501"/>
      <c r="S577" s="502"/>
      <c r="T577" s="501"/>
      <c r="U577" s="502"/>
      <c r="V577" s="501"/>
      <c r="W577" s="502"/>
      <c r="X577" s="501"/>
      <c r="Y577" s="502"/>
      <c r="Z577" s="501"/>
      <c r="AA577" s="502"/>
      <c r="AB577" s="501"/>
      <c r="AC577" s="502"/>
      <c r="AD577" s="501"/>
      <c r="AE577" s="502"/>
      <c r="AF577" s="501"/>
      <c r="AG577" s="502"/>
      <c r="AH577" s="501"/>
      <c r="AI577" s="502"/>
      <c r="AJ577" s="668" t="str">
        <f t="shared" si="16"/>
        <v/>
      </c>
      <c r="AK577" s="644">
        <f t="shared" si="17"/>
        <v>0</v>
      </c>
    </row>
    <row r="578" spans="1:37" s="34" customFormat="1" hidden="1" x14ac:dyDescent="0.2">
      <c r="A578" s="271"/>
      <c r="B578" s="272"/>
      <c r="C578" s="500"/>
      <c r="D578" s="501"/>
      <c r="E578" s="502"/>
      <c r="F578" s="501"/>
      <c r="G578" s="502"/>
      <c r="H578" s="501"/>
      <c r="I578" s="502"/>
      <c r="J578" s="501"/>
      <c r="K578" s="502"/>
      <c r="L578" s="501"/>
      <c r="M578" s="502"/>
      <c r="N578" s="501"/>
      <c r="O578" s="502"/>
      <c r="P578" s="501"/>
      <c r="Q578" s="502"/>
      <c r="R578" s="501"/>
      <c r="S578" s="502"/>
      <c r="T578" s="501"/>
      <c r="U578" s="502"/>
      <c r="V578" s="501"/>
      <c r="W578" s="502"/>
      <c r="X578" s="501"/>
      <c r="Y578" s="502"/>
      <c r="Z578" s="501"/>
      <c r="AA578" s="502"/>
      <c r="AB578" s="501"/>
      <c r="AC578" s="502"/>
      <c r="AD578" s="501"/>
      <c r="AE578" s="502"/>
      <c r="AF578" s="501"/>
      <c r="AG578" s="502"/>
      <c r="AH578" s="501"/>
      <c r="AI578" s="502"/>
      <c r="AJ578" s="668" t="str">
        <f t="shared" si="16"/>
        <v/>
      </c>
      <c r="AK578" s="644">
        <f t="shared" si="17"/>
        <v>0</v>
      </c>
    </row>
    <row r="579" spans="1:37" s="34" customFormat="1" hidden="1" x14ac:dyDescent="0.2">
      <c r="A579" s="271"/>
      <c r="B579" s="272"/>
      <c r="C579" s="500"/>
      <c r="D579" s="501"/>
      <c r="E579" s="502"/>
      <c r="F579" s="501"/>
      <c r="G579" s="502"/>
      <c r="H579" s="501"/>
      <c r="I579" s="502"/>
      <c r="J579" s="501"/>
      <c r="K579" s="502"/>
      <c r="L579" s="501"/>
      <c r="M579" s="502"/>
      <c r="N579" s="501"/>
      <c r="O579" s="502"/>
      <c r="P579" s="501"/>
      <c r="Q579" s="502"/>
      <c r="R579" s="501"/>
      <c r="S579" s="502"/>
      <c r="T579" s="501"/>
      <c r="U579" s="502"/>
      <c r="V579" s="501"/>
      <c r="W579" s="502"/>
      <c r="X579" s="501"/>
      <c r="Y579" s="502"/>
      <c r="Z579" s="501"/>
      <c r="AA579" s="502"/>
      <c r="AB579" s="501"/>
      <c r="AC579" s="502"/>
      <c r="AD579" s="501"/>
      <c r="AE579" s="502"/>
      <c r="AF579" s="501"/>
      <c r="AG579" s="502"/>
      <c r="AH579" s="501"/>
      <c r="AI579" s="502"/>
      <c r="AJ579" s="668" t="str">
        <f t="shared" si="16"/>
        <v/>
      </c>
      <c r="AK579" s="644">
        <f t="shared" si="17"/>
        <v>0</v>
      </c>
    </row>
    <row r="580" spans="1:37" s="34" customFormat="1" hidden="1" x14ac:dyDescent="0.2">
      <c r="A580" s="271"/>
      <c r="B580" s="272"/>
      <c r="C580" s="500"/>
      <c r="D580" s="501"/>
      <c r="E580" s="502"/>
      <c r="F580" s="501"/>
      <c r="G580" s="502"/>
      <c r="H580" s="501"/>
      <c r="I580" s="502"/>
      <c r="J580" s="501"/>
      <c r="K580" s="502"/>
      <c r="L580" s="501"/>
      <c r="M580" s="502"/>
      <c r="N580" s="501"/>
      <c r="O580" s="502"/>
      <c r="P580" s="501"/>
      <c r="Q580" s="502"/>
      <c r="R580" s="501"/>
      <c r="S580" s="502"/>
      <c r="T580" s="501"/>
      <c r="U580" s="502"/>
      <c r="V580" s="501"/>
      <c r="W580" s="502"/>
      <c r="X580" s="501"/>
      <c r="Y580" s="502"/>
      <c r="Z580" s="501"/>
      <c r="AA580" s="502"/>
      <c r="AB580" s="501"/>
      <c r="AC580" s="502"/>
      <c r="AD580" s="501"/>
      <c r="AE580" s="502"/>
      <c r="AF580" s="501"/>
      <c r="AG580" s="502"/>
      <c r="AH580" s="501"/>
      <c r="AI580" s="502"/>
      <c r="AJ580" s="668" t="str">
        <f t="shared" si="16"/>
        <v/>
      </c>
      <c r="AK580" s="644">
        <f t="shared" si="17"/>
        <v>0</v>
      </c>
    </row>
    <row r="581" spans="1:37" s="34" customFormat="1" hidden="1" x14ac:dyDescent="0.2">
      <c r="A581" s="271"/>
      <c r="B581" s="273"/>
      <c r="C581" s="500"/>
      <c r="D581" s="504"/>
      <c r="E581" s="502"/>
      <c r="F581" s="504"/>
      <c r="G581" s="502"/>
      <c r="H581" s="504"/>
      <c r="I581" s="502"/>
      <c r="J581" s="504"/>
      <c r="K581" s="502"/>
      <c r="L581" s="504"/>
      <c r="M581" s="502"/>
      <c r="N581" s="504"/>
      <c r="O581" s="502"/>
      <c r="P581" s="504"/>
      <c r="Q581" s="502"/>
      <c r="R581" s="504"/>
      <c r="S581" s="502"/>
      <c r="T581" s="504"/>
      <c r="U581" s="502"/>
      <c r="V581" s="504"/>
      <c r="W581" s="502"/>
      <c r="X581" s="504"/>
      <c r="Y581" s="502"/>
      <c r="Z581" s="504"/>
      <c r="AA581" s="502"/>
      <c r="AB581" s="504"/>
      <c r="AC581" s="502"/>
      <c r="AD581" s="504"/>
      <c r="AE581" s="502"/>
      <c r="AF581" s="504"/>
      <c r="AG581" s="502"/>
      <c r="AH581" s="504"/>
      <c r="AI581" s="502"/>
      <c r="AJ581" s="668" t="str">
        <f t="shared" si="16"/>
        <v/>
      </c>
      <c r="AK581" s="644">
        <f t="shared" si="17"/>
        <v>0</v>
      </c>
    </row>
    <row r="582" spans="1:37" s="34" customFormat="1" hidden="1" x14ac:dyDescent="0.2">
      <c r="A582" s="505"/>
      <c r="B582" s="506"/>
      <c r="C582" s="507"/>
      <c r="D582" s="508"/>
      <c r="E582" s="502"/>
      <c r="F582" s="508"/>
      <c r="G582" s="502"/>
      <c r="H582" s="508"/>
      <c r="I582" s="502"/>
      <c r="J582" s="508"/>
      <c r="K582" s="502"/>
      <c r="L582" s="508"/>
      <c r="M582" s="502"/>
      <c r="N582" s="508"/>
      <c r="O582" s="502"/>
      <c r="P582" s="508"/>
      <c r="Q582" s="502"/>
      <c r="R582" s="508"/>
      <c r="S582" s="502"/>
      <c r="T582" s="508"/>
      <c r="U582" s="502"/>
      <c r="V582" s="508"/>
      <c r="W582" s="502"/>
      <c r="X582" s="508"/>
      <c r="Y582" s="502"/>
      <c r="Z582" s="508"/>
      <c r="AA582" s="502"/>
      <c r="AB582" s="508"/>
      <c r="AC582" s="502"/>
      <c r="AD582" s="508"/>
      <c r="AE582" s="502"/>
      <c r="AF582" s="508"/>
      <c r="AG582" s="502"/>
      <c r="AH582" s="508"/>
      <c r="AI582" s="502"/>
      <c r="AJ582" s="668" t="str">
        <f t="shared" si="16"/>
        <v/>
      </c>
      <c r="AK582" s="644">
        <f t="shared" si="17"/>
        <v>0</v>
      </c>
    </row>
    <row r="583" spans="1:37" s="34" customFormat="1" hidden="1" x14ac:dyDescent="0.2">
      <c r="A583" s="271"/>
      <c r="B583" s="272"/>
      <c r="C583" s="500"/>
      <c r="D583" s="501"/>
      <c r="E583" s="502"/>
      <c r="F583" s="501"/>
      <c r="G583" s="502"/>
      <c r="H583" s="501"/>
      <c r="I583" s="502"/>
      <c r="J583" s="501"/>
      <c r="K583" s="502"/>
      <c r="L583" s="501"/>
      <c r="M583" s="502"/>
      <c r="N583" s="501"/>
      <c r="O583" s="502"/>
      <c r="P583" s="501"/>
      <c r="Q583" s="502"/>
      <c r="R583" s="501"/>
      <c r="S583" s="502"/>
      <c r="T583" s="501"/>
      <c r="U583" s="502"/>
      <c r="V583" s="501"/>
      <c r="W583" s="502"/>
      <c r="X583" s="501"/>
      <c r="Y583" s="502"/>
      <c r="Z583" s="501"/>
      <c r="AA583" s="502"/>
      <c r="AB583" s="501"/>
      <c r="AC583" s="502"/>
      <c r="AD583" s="501"/>
      <c r="AE583" s="502"/>
      <c r="AF583" s="501"/>
      <c r="AG583" s="502"/>
      <c r="AH583" s="501"/>
      <c r="AI583" s="502"/>
      <c r="AJ583" s="668" t="str">
        <f t="shared" si="16"/>
        <v/>
      </c>
      <c r="AK583" s="644">
        <f t="shared" si="17"/>
        <v>0</v>
      </c>
    </row>
    <row r="584" spans="1:37" s="34" customFormat="1" hidden="1" x14ac:dyDescent="0.2">
      <c r="A584" s="271"/>
      <c r="B584" s="272"/>
      <c r="C584" s="500"/>
      <c r="D584" s="501"/>
      <c r="E584" s="502"/>
      <c r="F584" s="501"/>
      <c r="G584" s="502"/>
      <c r="H584" s="501"/>
      <c r="I584" s="502"/>
      <c r="J584" s="501"/>
      <c r="K584" s="502"/>
      <c r="L584" s="501"/>
      <c r="M584" s="502"/>
      <c r="N584" s="501"/>
      <c r="O584" s="502"/>
      <c r="P584" s="501"/>
      <c r="Q584" s="502"/>
      <c r="R584" s="501"/>
      <c r="S584" s="502"/>
      <c r="T584" s="501"/>
      <c r="U584" s="502"/>
      <c r="V584" s="501"/>
      <c r="W584" s="502"/>
      <c r="X584" s="501"/>
      <c r="Y584" s="502"/>
      <c r="Z584" s="501"/>
      <c r="AA584" s="502"/>
      <c r="AB584" s="501"/>
      <c r="AC584" s="502"/>
      <c r="AD584" s="501"/>
      <c r="AE584" s="502"/>
      <c r="AF584" s="501"/>
      <c r="AG584" s="502"/>
      <c r="AH584" s="501"/>
      <c r="AI584" s="502"/>
      <c r="AJ584" s="668" t="str">
        <f t="shared" si="16"/>
        <v/>
      </c>
      <c r="AK584" s="644">
        <f t="shared" si="17"/>
        <v>0</v>
      </c>
    </row>
    <row r="585" spans="1:37" s="34" customFormat="1" hidden="1" x14ac:dyDescent="0.2">
      <c r="A585" s="271"/>
      <c r="B585" s="272"/>
      <c r="C585" s="500"/>
      <c r="D585" s="501"/>
      <c r="E585" s="502"/>
      <c r="F585" s="501"/>
      <c r="G585" s="502"/>
      <c r="H585" s="501"/>
      <c r="I585" s="502"/>
      <c r="J585" s="501"/>
      <c r="K585" s="502"/>
      <c r="L585" s="501"/>
      <c r="M585" s="502"/>
      <c r="N585" s="501"/>
      <c r="O585" s="502"/>
      <c r="P585" s="501"/>
      <c r="Q585" s="502"/>
      <c r="R585" s="501"/>
      <c r="S585" s="502"/>
      <c r="T585" s="501"/>
      <c r="U585" s="502"/>
      <c r="V585" s="501"/>
      <c r="W585" s="502"/>
      <c r="X585" s="501"/>
      <c r="Y585" s="502"/>
      <c r="Z585" s="501"/>
      <c r="AA585" s="502"/>
      <c r="AB585" s="501"/>
      <c r="AC585" s="502"/>
      <c r="AD585" s="501"/>
      <c r="AE585" s="502"/>
      <c r="AF585" s="501"/>
      <c r="AG585" s="502"/>
      <c r="AH585" s="501"/>
      <c r="AI585" s="502"/>
      <c r="AJ585" s="668" t="str">
        <f t="shared" si="16"/>
        <v/>
      </c>
      <c r="AK585" s="644">
        <f t="shared" si="17"/>
        <v>0</v>
      </c>
    </row>
    <row r="586" spans="1:37" s="34" customFormat="1" hidden="1" x14ac:dyDescent="0.2">
      <c r="A586" s="271"/>
      <c r="B586" s="272"/>
      <c r="C586" s="500"/>
      <c r="D586" s="501"/>
      <c r="E586" s="502"/>
      <c r="F586" s="501"/>
      <c r="G586" s="502"/>
      <c r="H586" s="501"/>
      <c r="I586" s="502"/>
      <c r="J586" s="501"/>
      <c r="K586" s="502"/>
      <c r="L586" s="501"/>
      <c r="M586" s="502"/>
      <c r="N586" s="501"/>
      <c r="O586" s="502"/>
      <c r="P586" s="501"/>
      <c r="Q586" s="502"/>
      <c r="R586" s="501"/>
      <c r="S586" s="502"/>
      <c r="T586" s="501"/>
      <c r="U586" s="502"/>
      <c r="V586" s="501"/>
      <c r="W586" s="502"/>
      <c r="X586" s="501"/>
      <c r="Y586" s="502"/>
      <c r="Z586" s="501"/>
      <c r="AA586" s="502"/>
      <c r="AB586" s="501"/>
      <c r="AC586" s="502"/>
      <c r="AD586" s="501"/>
      <c r="AE586" s="502"/>
      <c r="AF586" s="501"/>
      <c r="AG586" s="502"/>
      <c r="AH586" s="501"/>
      <c r="AI586" s="502"/>
      <c r="AJ586" s="668" t="str">
        <f t="shared" si="16"/>
        <v/>
      </c>
      <c r="AK586" s="644">
        <f t="shared" si="17"/>
        <v>0</v>
      </c>
    </row>
    <row r="587" spans="1:37" s="34" customFormat="1" hidden="1" x14ac:dyDescent="0.2">
      <c r="A587" s="271"/>
      <c r="B587" s="272"/>
      <c r="C587" s="500"/>
      <c r="D587" s="501"/>
      <c r="E587" s="502"/>
      <c r="F587" s="501"/>
      <c r="G587" s="502"/>
      <c r="H587" s="501"/>
      <c r="I587" s="502"/>
      <c r="J587" s="501"/>
      <c r="K587" s="502"/>
      <c r="L587" s="501"/>
      <c r="M587" s="502"/>
      <c r="N587" s="501"/>
      <c r="O587" s="502"/>
      <c r="P587" s="501"/>
      <c r="Q587" s="502"/>
      <c r="R587" s="501"/>
      <c r="S587" s="502"/>
      <c r="T587" s="501"/>
      <c r="U587" s="502"/>
      <c r="V587" s="501"/>
      <c r="W587" s="502"/>
      <c r="X587" s="501"/>
      <c r="Y587" s="502"/>
      <c r="Z587" s="501"/>
      <c r="AA587" s="502"/>
      <c r="AB587" s="501"/>
      <c r="AC587" s="502"/>
      <c r="AD587" s="501"/>
      <c r="AE587" s="502"/>
      <c r="AF587" s="501"/>
      <c r="AG587" s="502"/>
      <c r="AH587" s="501"/>
      <c r="AI587" s="502"/>
      <c r="AJ587" s="668" t="str">
        <f t="shared" si="16"/>
        <v/>
      </c>
      <c r="AK587" s="644">
        <f t="shared" si="17"/>
        <v>0</v>
      </c>
    </row>
    <row r="588" spans="1:37" s="34" customFormat="1" hidden="1" x14ac:dyDescent="0.2">
      <c r="A588" s="271"/>
      <c r="B588" s="272"/>
      <c r="C588" s="500"/>
      <c r="D588" s="501"/>
      <c r="E588" s="502"/>
      <c r="F588" s="501"/>
      <c r="G588" s="502"/>
      <c r="H588" s="501"/>
      <c r="I588" s="502"/>
      <c r="J588" s="501"/>
      <c r="K588" s="502"/>
      <c r="L588" s="501"/>
      <c r="M588" s="502"/>
      <c r="N588" s="501"/>
      <c r="O588" s="502"/>
      <c r="P588" s="501"/>
      <c r="Q588" s="502"/>
      <c r="R588" s="501"/>
      <c r="S588" s="502"/>
      <c r="T588" s="501"/>
      <c r="U588" s="502"/>
      <c r="V588" s="501"/>
      <c r="W588" s="502"/>
      <c r="X588" s="501"/>
      <c r="Y588" s="502"/>
      <c r="Z588" s="501"/>
      <c r="AA588" s="502"/>
      <c r="AB588" s="501"/>
      <c r="AC588" s="502"/>
      <c r="AD588" s="501"/>
      <c r="AE588" s="502"/>
      <c r="AF588" s="501"/>
      <c r="AG588" s="502"/>
      <c r="AH588" s="501"/>
      <c r="AI588" s="502"/>
      <c r="AJ588" s="668" t="str">
        <f t="shared" si="16"/>
        <v/>
      </c>
      <c r="AK588" s="644">
        <f t="shared" si="17"/>
        <v>0</v>
      </c>
    </row>
    <row r="589" spans="1:37" s="34" customFormat="1" hidden="1" x14ac:dyDescent="0.2">
      <c r="A589" s="271"/>
      <c r="B589" s="273"/>
      <c r="C589" s="500"/>
      <c r="D589" s="504"/>
      <c r="E589" s="502"/>
      <c r="F589" s="504"/>
      <c r="G589" s="502"/>
      <c r="H589" s="504"/>
      <c r="I589" s="502"/>
      <c r="J589" s="504"/>
      <c r="K589" s="502"/>
      <c r="L589" s="504"/>
      <c r="M589" s="502"/>
      <c r="N589" s="504"/>
      <c r="O589" s="502"/>
      <c r="P589" s="504"/>
      <c r="Q589" s="502"/>
      <c r="R589" s="504"/>
      <c r="S589" s="502"/>
      <c r="T589" s="504"/>
      <c r="U589" s="502"/>
      <c r="V589" s="504"/>
      <c r="W589" s="502"/>
      <c r="X589" s="504"/>
      <c r="Y589" s="502"/>
      <c r="Z589" s="504"/>
      <c r="AA589" s="502"/>
      <c r="AB589" s="504"/>
      <c r="AC589" s="502"/>
      <c r="AD589" s="504"/>
      <c r="AE589" s="502"/>
      <c r="AF589" s="504"/>
      <c r="AG589" s="502"/>
      <c r="AH589" s="504"/>
      <c r="AI589" s="502"/>
      <c r="AJ589" s="668" t="str">
        <f t="shared" ref="AJ589:AJ652" si="18">IF((D589+F589+H589+J589+L589+N589+P589+R589+T589+V589+X589+Z589+AB589+AD589)&gt;0,D589+F589+H589+J589+L589+N589+P589+R589+T589+V589+X589+Z589+AB589+AD589,"")</f>
        <v/>
      </c>
      <c r="AK589" s="644">
        <f t="shared" ref="AK589:AK652" si="19">E589+G589+I589+K589+M589+O589+Q589+S589+U589+W589+Y589+AA589+AC589+AE589</f>
        <v>0</v>
      </c>
    </row>
    <row r="590" spans="1:37" s="34" customFormat="1" hidden="1" x14ac:dyDescent="0.2">
      <c r="A590" s="505"/>
      <c r="B590" s="506"/>
      <c r="C590" s="507"/>
      <c r="D590" s="508"/>
      <c r="E590" s="502"/>
      <c r="F590" s="508"/>
      <c r="G590" s="502"/>
      <c r="H590" s="508"/>
      <c r="I590" s="502"/>
      <c r="J590" s="508"/>
      <c r="K590" s="502"/>
      <c r="L590" s="508"/>
      <c r="M590" s="502"/>
      <c r="N590" s="508"/>
      <c r="O590" s="502"/>
      <c r="P590" s="508"/>
      <c r="Q590" s="502"/>
      <c r="R590" s="508"/>
      <c r="S590" s="502"/>
      <c r="T590" s="508"/>
      <c r="U590" s="502"/>
      <c r="V590" s="508"/>
      <c r="W590" s="502"/>
      <c r="X590" s="508"/>
      <c r="Y590" s="502"/>
      <c r="Z590" s="508"/>
      <c r="AA590" s="502"/>
      <c r="AB590" s="508"/>
      <c r="AC590" s="502"/>
      <c r="AD590" s="508"/>
      <c r="AE590" s="502"/>
      <c r="AF590" s="508"/>
      <c r="AG590" s="502"/>
      <c r="AH590" s="508"/>
      <c r="AI590" s="502"/>
      <c r="AJ590" s="668" t="str">
        <f t="shared" si="18"/>
        <v/>
      </c>
      <c r="AK590" s="644">
        <f t="shared" si="19"/>
        <v>0</v>
      </c>
    </row>
    <row r="591" spans="1:37" s="34" customFormat="1" hidden="1" x14ac:dyDescent="0.2">
      <c r="A591" s="271"/>
      <c r="B591" s="272"/>
      <c r="C591" s="500"/>
      <c r="D591" s="501"/>
      <c r="E591" s="502"/>
      <c r="F591" s="501"/>
      <c r="G591" s="502"/>
      <c r="H591" s="501"/>
      <c r="I591" s="502"/>
      <c r="J591" s="501"/>
      <c r="K591" s="502"/>
      <c r="L591" s="501"/>
      <c r="M591" s="502"/>
      <c r="N591" s="501"/>
      <c r="O591" s="502"/>
      <c r="P591" s="501"/>
      <c r="Q591" s="502"/>
      <c r="R591" s="501"/>
      <c r="S591" s="502"/>
      <c r="T591" s="501"/>
      <c r="U591" s="502"/>
      <c r="V591" s="501"/>
      <c r="W591" s="502"/>
      <c r="X591" s="501"/>
      <c r="Y591" s="502"/>
      <c r="Z591" s="501"/>
      <c r="AA591" s="502"/>
      <c r="AB591" s="501"/>
      <c r="AC591" s="502"/>
      <c r="AD591" s="501"/>
      <c r="AE591" s="502"/>
      <c r="AF591" s="501"/>
      <c r="AG591" s="502"/>
      <c r="AH591" s="501"/>
      <c r="AI591" s="502"/>
      <c r="AJ591" s="668" t="str">
        <f t="shared" si="18"/>
        <v/>
      </c>
      <c r="AK591" s="644">
        <f t="shared" si="19"/>
        <v>0</v>
      </c>
    </row>
    <row r="592" spans="1:37" s="34" customFormat="1" hidden="1" x14ac:dyDescent="0.2">
      <c r="A592" s="271"/>
      <c r="B592" s="272"/>
      <c r="C592" s="500"/>
      <c r="D592" s="501"/>
      <c r="E592" s="502"/>
      <c r="F592" s="501"/>
      <c r="G592" s="502"/>
      <c r="H592" s="501"/>
      <c r="I592" s="502"/>
      <c r="J592" s="501"/>
      <c r="K592" s="502"/>
      <c r="L592" s="501"/>
      <c r="M592" s="502"/>
      <c r="N592" s="501"/>
      <c r="O592" s="502"/>
      <c r="P592" s="501"/>
      <c r="Q592" s="502"/>
      <c r="R592" s="501"/>
      <c r="S592" s="502"/>
      <c r="T592" s="501"/>
      <c r="U592" s="502"/>
      <c r="V592" s="501"/>
      <c r="W592" s="502"/>
      <c r="X592" s="501"/>
      <c r="Y592" s="502"/>
      <c r="Z592" s="501"/>
      <c r="AA592" s="502"/>
      <c r="AB592" s="501"/>
      <c r="AC592" s="502"/>
      <c r="AD592" s="501"/>
      <c r="AE592" s="502"/>
      <c r="AF592" s="501"/>
      <c r="AG592" s="502"/>
      <c r="AH592" s="501"/>
      <c r="AI592" s="502"/>
      <c r="AJ592" s="668" t="str">
        <f t="shared" si="18"/>
        <v/>
      </c>
      <c r="AK592" s="644">
        <f t="shared" si="19"/>
        <v>0</v>
      </c>
    </row>
    <row r="593" spans="1:37" s="34" customFormat="1" hidden="1" x14ac:dyDescent="0.2">
      <c r="A593" s="271"/>
      <c r="B593" s="272"/>
      <c r="C593" s="500"/>
      <c r="D593" s="501"/>
      <c r="E593" s="502"/>
      <c r="F593" s="501"/>
      <c r="G593" s="502"/>
      <c r="H593" s="501"/>
      <c r="I593" s="502"/>
      <c r="J593" s="501"/>
      <c r="K593" s="502"/>
      <c r="L593" s="501"/>
      <c r="M593" s="502"/>
      <c r="N593" s="501"/>
      <c r="O593" s="502"/>
      <c r="P593" s="501"/>
      <c r="Q593" s="502"/>
      <c r="R593" s="501"/>
      <c r="S593" s="502"/>
      <c r="T593" s="501"/>
      <c r="U593" s="502"/>
      <c r="V593" s="501"/>
      <c r="W593" s="502"/>
      <c r="X593" s="501"/>
      <c r="Y593" s="502"/>
      <c r="Z593" s="501"/>
      <c r="AA593" s="502"/>
      <c r="AB593" s="501"/>
      <c r="AC593" s="502"/>
      <c r="AD593" s="501"/>
      <c r="AE593" s="502"/>
      <c r="AF593" s="501"/>
      <c r="AG593" s="502"/>
      <c r="AH593" s="501"/>
      <c r="AI593" s="502"/>
      <c r="AJ593" s="668" t="str">
        <f t="shared" si="18"/>
        <v/>
      </c>
      <c r="AK593" s="644">
        <f t="shared" si="19"/>
        <v>0</v>
      </c>
    </row>
    <row r="594" spans="1:37" s="34" customFormat="1" hidden="1" x14ac:dyDescent="0.2">
      <c r="A594" s="271"/>
      <c r="B594" s="272"/>
      <c r="C594" s="500"/>
      <c r="D594" s="501"/>
      <c r="E594" s="502"/>
      <c r="F594" s="501"/>
      <c r="G594" s="502"/>
      <c r="H594" s="501"/>
      <c r="I594" s="502"/>
      <c r="J594" s="501"/>
      <c r="K594" s="502"/>
      <c r="L594" s="501"/>
      <c r="M594" s="502"/>
      <c r="N594" s="501"/>
      <c r="O594" s="502"/>
      <c r="P594" s="501"/>
      <c r="Q594" s="502"/>
      <c r="R594" s="501"/>
      <c r="S594" s="502"/>
      <c r="T594" s="501"/>
      <c r="U594" s="502"/>
      <c r="V594" s="501"/>
      <c r="W594" s="502"/>
      <c r="X594" s="501"/>
      <c r="Y594" s="502"/>
      <c r="Z594" s="501"/>
      <c r="AA594" s="502"/>
      <c r="AB594" s="501"/>
      <c r="AC594" s="502"/>
      <c r="AD594" s="501"/>
      <c r="AE594" s="502"/>
      <c r="AF594" s="501"/>
      <c r="AG594" s="502"/>
      <c r="AH594" s="501"/>
      <c r="AI594" s="502"/>
      <c r="AJ594" s="668" t="str">
        <f t="shared" si="18"/>
        <v/>
      </c>
      <c r="AK594" s="644">
        <f t="shared" si="19"/>
        <v>0</v>
      </c>
    </row>
    <row r="595" spans="1:37" s="34" customFormat="1" hidden="1" x14ac:dyDescent="0.2">
      <c r="A595" s="271"/>
      <c r="B595" s="272"/>
      <c r="C595" s="500"/>
      <c r="D595" s="501"/>
      <c r="E595" s="502"/>
      <c r="F595" s="501"/>
      <c r="G595" s="502"/>
      <c r="H595" s="501"/>
      <c r="I595" s="502"/>
      <c r="J595" s="501"/>
      <c r="K595" s="502"/>
      <c r="L595" s="501"/>
      <c r="M595" s="502"/>
      <c r="N595" s="501"/>
      <c r="O595" s="502"/>
      <c r="P595" s="501"/>
      <c r="Q595" s="502"/>
      <c r="R595" s="501"/>
      <c r="S595" s="502"/>
      <c r="T595" s="501"/>
      <c r="U595" s="502"/>
      <c r="V595" s="501"/>
      <c r="W595" s="502"/>
      <c r="X595" s="501"/>
      <c r="Y595" s="502"/>
      <c r="Z595" s="501"/>
      <c r="AA595" s="502"/>
      <c r="AB595" s="501"/>
      <c r="AC595" s="502"/>
      <c r="AD595" s="501"/>
      <c r="AE595" s="502"/>
      <c r="AF595" s="501"/>
      <c r="AG595" s="502"/>
      <c r="AH595" s="501"/>
      <c r="AI595" s="502"/>
      <c r="AJ595" s="668" t="str">
        <f t="shared" si="18"/>
        <v/>
      </c>
      <c r="AK595" s="644">
        <f t="shared" si="19"/>
        <v>0</v>
      </c>
    </row>
    <row r="596" spans="1:37" s="34" customFormat="1" hidden="1" x14ac:dyDescent="0.2">
      <c r="A596" s="271"/>
      <c r="B596" s="272"/>
      <c r="C596" s="500"/>
      <c r="D596" s="501"/>
      <c r="E596" s="502"/>
      <c r="F596" s="501"/>
      <c r="G596" s="502"/>
      <c r="H596" s="501"/>
      <c r="I596" s="502"/>
      <c r="J596" s="501"/>
      <c r="K596" s="502"/>
      <c r="L596" s="501"/>
      <c r="M596" s="502"/>
      <c r="N596" s="501"/>
      <c r="O596" s="502"/>
      <c r="P596" s="501"/>
      <c r="Q596" s="502"/>
      <c r="R596" s="501"/>
      <c r="S596" s="502"/>
      <c r="T596" s="501"/>
      <c r="U596" s="502"/>
      <c r="V596" s="501"/>
      <c r="W596" s="502"/>
      <c r="X596" s="501"/>
      <c r="Y596" s="502"/>
      <c r="Z596" s="501"/>
      <c r="AA596" s="502"/>
      <c r="AB596" s="501"/>
      <c r="AC596" s="502"/>
      <c r="AD596" s="501"/>
      <c r="AE596" s="502"/>
      <c r="AF596" s="501"/>
      <c r="AG596" s="502"/>
      <c r="AH596" s="501"/>
      <c r="AI596" s="502"/>
      <c r="AJ596" s="668" t="str">
        <f t="shared" si="18"/>
        <v/>
      </c>
      <c r="AK596" s="644">
        <f t="shared" si="19"/>
        <v>0</v>
      </c>
    </row>
    <row r="597" spans="1:37" s="34" customFormat="1" hidden="1" x14ac:dyDescent="0.2">
      <c r="A597" s="271"/>
      <c r="B597" s="273"/>
      <c r="C597" s="500"/>
      <c r="D597" s="504"/>
      <c r="E597" s="502"/>
      <c r="F597" s="504"/>
      <c r="G597" s="502"/>
      <c r="H597" s="504"/>
      <c r="I597" s="502"/>
      <c r="J597" s="504"/>
      <c r="K597" s="502"/>
      <c r="L597" s="504"/>
      <c r="M597" s="502"/>
      <c r="N597" s="504"/>
      <c r="O597" s="502"/>
      <c r="P597" s="504"/>
      <c r="Q597" s="502"/>
      <c r="R597" s="504"/>
      <c r="S597" s="502"/>
      <c r="T597" s="504"/>
      <c r="U597" s="502"/>
      <c r="V597" s="504"/>
      <c r="W597" s="502"/>
      <c r="X597" s="504"/>
      <c r="Y597" s="502"/>
      <c r="Z597" s="504"/>
      <c r="AA597" s="502"/>
      <c r="AB597" s="504"/>
      <c r="AC597" s="502"/>
      <c r="AD597" s="504"/>
      <c r="AE597" s="502"/>
      <c r="AF597" s="504"/>
      <c r="AG597" s="502"/>
      <c r="AH597" s="504"/>
      <c r="AI597" s="502"/>
      <c r="AJ597" s="668" t="str">
        <f t="shared" si="18"/>
        <v/>
      </c>
      <c r="AK597" s="644">
        <f t="shared" si="19"/>
        <v>0</v>
      </c>
    </row>
    <row r="598" spans="1:37" s="34" customFormat="1" hidden="1" x14ac:dyDescent="0.2">
      <c r="A598" s="505"/>
      <c r="B598" s="506"/>
      <c r="C598" s="507"/>
      <c r="D598" s="508"/>
      <c r="E598" s="502"/>
      <c r="F598" s="508"/>
      <c r="G598" s="502"/>
      <c r="H598" s="508"/>
      <c r="I598" s="502"/>
      <c r="J598" s="508"/>
      <c r="K598" s="502"/>
      <c r="L598" s="508"/>
      <c r="M598" s="502"/>
      <c r="N598" s="508"/>
      <c r="O598" s="502"/>
      <c r="P598" s="508"/>
      <c r="Q598" s="502"/>
      <c r="R598" s="508"/>
      <c r="S598" s="502"/>
      <c r="T598" s="508"/>
      <c r="U598" s="502"/>
      <c r="V598" s="508"/>
      <c r="W598" s="502"/>
      <c r="X598" s="508"/>
      <c r="Y598" s="502"/>
      <c r="Z598" s="508"/>
      <c r="AA598" s="502"/>
      <c r="AB598" s="508"/>
      <c r="AC598" s="502"/>
      <c r="AD598" s="508"/>
      <c r="AE598" s="502"/>
      <c r="AF598" s="508"/>
      <c r="AG598" s="502"/>
      <c r="AH598" s="508"/>
      <c r="AI598" s="502"/>
      <c r="AJ598" s="668" t="str">
        <f t="shared" si="18"/>
        <v/>
      </c>
      <c r="AK598" s="644">
        <f t="shared" si="19"/>
        <v>0</v>
      </c>
    </row>
    <row r="599" spans="1:37" s="34" customFormat="1" hidden="1" x14ac:dyDescent="0.2">
      <c r="A599" s="271"/>
      <c r="B599" s="272"/>
      <c r="C599" s="500"/>
      <c r="D599" s="501"/>
      <c r="E599" s="502"/>
      <c r="F599" s="501"/>
      <c r="G599" s="502"/>
      <c r="H599" s="501"/>
      <c r="I599" s="502"/>
      <c r="J599" s="501"/>
      <c r="K599" s="502"/>
      <c r="L599" s="501"/>
      <c r="M599" s="502"/>
      <c r="N599" s="501"/>
      <c r="O599" s="502"/>
      <c r="P599" s="501"/>
      <c r="Q599" s="502"/>
      <c r="R599" s="501"/>
      <c r="S599" s="502"/>
      <c r="T599" s="501"/>
      <c r="U599" s="502"/>
      <c r="V599" s="501"/>
      <c r="W599" s="502"/>
      <c r="X599" s="501"/>
      <c r="Y599" s="502"/>
      <c r="Z599" s="501"/>
      <c r="AA599" s="502"/>
      <c r="AB599" s="501"/>
      <c r="AC599" s="502"/>
      <c r="AD599" s="501"/>
      <c r="AE599" s="502"/>
      <c r="AF599" s="501"/>
      <c r="AG599" s="502"/>
      <c r="AH599" s="501"/>
      <c r="AI599" s="502"/>
      <c r="AJ599" s="668" t="str">
        <f t="shared" si="18"/>
        <v/>
      </c>
      <c r="AK599" s="644">
        <f t="shared" si="19"/>
        <v>0</v>
      </c>
    </row>
    <row r="600" spans="1:37" s="34" customFormat="1" hidden="1" x14ac:dyDescent="0.2">
      <c r="A600" s="271"/>
      <c r="B600" s="272"/>
      <c r="C600" s="500"/>
      <c r="D600" s="501"/>
      <c r="E600" s="502"/>
      <c r="F600" s="501"/>
      <c r="G600" s="502"/>
      <c r="H600" s="501"/>
      <c r="I600" s="502"/>
      <c r="J600" s="501"/>
      <c r="K600" s="502"/>
      <c r="L600" s="501"/>
      <c r="M600" s="502"/>
      <c r="N600" s="501"/>
      <c r="O600" s="502"/>
      <c r="P600" s="501"/>
      <c r="Q600" s="502"/>
      <c r="R600" s="501"/>
      <c r="S600" s="502"/>
      <c r="T600" s="501"/>
      <c r="U600" s="502"/>
      <c r="V600" s="501"/>
      <c r="W600" s="502"/>
      <c r="X600" s="501"/>
      <c r="Y600" s="502"/>
      <c r="Z600" s="501"/>
      <c r="AA600" s="502"/>
      <c r="AB600" s="501"/>
      <c r="AC600" s="502"/>
      <c r="AD600" s="501"/>
      <c r="AE600" s="502"/>
      <c r="AF600" s="501"/>
      <c r="AG600" s="502"/>
      <c r="AH600" s="501"/>
      <c r="AI600" s="502"/>
      <c r="AJ600" s="668" t="str">
        <f t="shared" si="18"/>
        <v/>
      </c>
      <c r="AK600" s="644">
        <f t="shared" si="19"/>
        <v>0</v>
      </c>
    </row>
    <row r="601" spans="1:37" s="34" customFormat="1" hidden="1" x14ac:dyDescent="0.2">
      <c r="A601" s="271"/>
      <c r="B601" s="272"/>
      <c r="C601" s="500"/>
      <c r="D601" s="501"/>
      <c r="E601" s="502"/>
      <c r="F601" s="501"/>
      <c r="G601" s="502"/>
      <c r="H601" s="501"/>
      <c r="I601" s="502"/>
      <c r="J601" s="501"/>
      <c r="K601" s="502"/>
      <c r="L601" s="501"/>
      <c r="M601" s="502"/>
      <c r="N601" s="501"/>
      <c r="O601" s="502"/>
      <c r="P601" s="501"/>
      <c r="Q601" s="502"/>
      <c r="R601" s="501"/>
      <c r="S601" s="502"/>
      <c r="T601" s="501"/>
      <c r="U601" s="502"/>
      <c r="V601" s="501"/>
      <c r="W601" s="502"/>
      <c r="X601" s="501"/>
      <c r="Y601" s="502"/>
      <c r="Z601" s="501"/>
      <c r="AA601" s="502"/>
      <c r="AB601" s="501"/>
      <c r="AC601" s="502"/>
      <c r="AD601" s="501"/>
      <c r="AE601" s="502"/>
      <c r="AF601" s="501"/>
      <c r="AG601" s="502"/>
      <c r="AH601" s="501"/>
      <c r="AI601" s="502"/>
      <c r="AJ601" s="668" t="str">
        <f t="shared" si="18"/>
        <v/>
      </c>
      <c r="AK601" s="644">
        <f t="shared" si="19"/>
        <v>0</v>
      </c>
    </row>
    <row r="602" spans="1:37" s="34" customFormat="1" hidden="1" x14ac:dyDescent="0.2">
      <c r="A602" s="271"/>
      <c r="B602" s="272"/>
      <c r="C602" s="500"/>
      <c r="D602" s="501"/>
      <c r="E602" s="502"/>
      <c r="F602" s="501"/>
      <c r="G602" s="502"/>
      <c r="H602" s="501"/>
      <c r="I602" s="502"/>
      <c r="J602" s="501"/>
      <c r="K602" s="502"/>
      <c r="L602" s="501"/>
      <c r="M602" s="502"/>
      <c r="N602" s="501"/>
      <c r="O602" s="502"/>
      <c r="P602" s="501"/>
      <c r="Q602" s="502"/>
      <c r="R602" s="501"/>
      <c r="S602" s="502"/>
      <c r="T602" s="501"/>
      <c r="U602" s="502"/>
      <c r="V602" s="501"/>
      <c r="W602" s="502"/>
      <c r="X602" s="501"/>
      <c r="Y602" s="502"/>
      <c r="Z602" s="501"/>
      <c r="AA602" s="502"/>
      <c r="AB602" s="501"/>
      <c r="AC602" s="502"/>
      <c r="AD602" s="501"/>
      <c r="AE602" s="502"/>
      <c r="AF602" s="501"/>
      <c r="AG602" s="502"/>
      <c r="AH602" s="501"/>
      <c r="AI602" s="502"/>
      <c r="AJ602" s="668" t="str">
        <f t="shared" si="18"/>
        <v/>
      </c>
      <c r="AK602" s="644">
        <f t="shared" si="19"/>
        <v>0</v>
      </c>
    </row>
    <row r="603" spans="1:37" s="34" customFormat="1" hidden="1" x14ac:dyDescent="0.2">
      <c r="A603" s="271"/>
      <c r="B603" s="272"/>
      <c r="C603" s="500"/>
      <c r="D603" s="501"/>
      <c r="E603" s="502"/>
      <c r="F603" s="501"/>
      <c r="G603" s="502"/>
      <c r="H603" s="501"/>
      <c r="I603" s="502"/>
      <c r="J603" s="501"/>
      <c r="K603" s="502"/>
      <c r="L603" s="501"/>
      <c r="M603" s="502"/>
      <c r="N603" s="501"/>
      <c r="O603" s="502"/>
      <c r="P603" s="501"/>
      <c r="Q603" s="502"/>
      <c r="R603" s="501"/>
      <c r="S603" s="502"/>
      <c r="T603" s="501"/>
      <c r="U603" s="502"/>
      <c r="V603" s="501"/>
      <c r="W603" s="502"/>
      <c r="X603" s="501"/>
      <c r="Y603" s="502"/>
      <c r="Z603" s="501"/>
      <c r="AA603" s="502"/>
      <c r="AB603" s="501"/>
      <c r="AC603" s="502"/>
      <c r="AD603" s="501"/>
      <c r="AE603" s="502"/>
      <c r="AF603" s="501"/>
      <c r="AG603" s="502"/>
      <c r="AH603" s="501"/>
      <c r="AI603" s="502"/>
      <c r="AJ603" s="668" t="str">
        <f t="shared" si="18"/>
        <v/>
      </c>
      <c r="AK603" s="644">
        <f t="shared" si="19"/>
        <v>0</v>
      </c>
    </row>
    <row r="604" spans="1:37" s="34" customFormat="1" hidden="1" x14ac:dyDescent="0.2">
      <c r="A604" s="271"/>
      <c r="B604" s="272"/>
      <c r="C604" s="500"/>
      <c r="D604" s="501"/>
      <c r="E604" s="502"/>
      <c r="F604" s="501"/>
      <c r="G604" s="502"/>
      <c r="H604" s="501"/>
      <c r="I604" s="502"/>
      <c r="J604" s="501"/>
      <c r="K604" s="502"/>
      <c r="L604" s="501"/>
      <c r="M604" s="502"/>
      <c r="N604" s="501"/>
      <c r="O604" s="502"/>
      <c r="P604" s="501"/>
      <c r="Q604" s="502"/>
      <c r="R604" s="501"/>
      <c r="S604" s="502"/>
      <c r="T604" s="501"/>
      <c r="U604" s="502"/>
      <c r="V604" s="501"/>
      <c r="W604" s="502"/>
      <c r="X604" s="501"/>
      <c r="Y604" s="502"/>
      <c r="Z604" s="501"/>
      <c r="AA604" s="502"/>
      <c r="AB604" s="501"/>
      <c r="AC604" s="502"/>
      <c r="AD604" s="501"/>
      <c r="AE604" s="502"/>
      <c r="AF604" s="501"/>
      <c r="AG604" s="502"/>
      <c r="AH604" s="501"/>
      <c r="AI604" s="502"/>
      <c r="AJ604" s="668" t="str">
        <f t="shared" si="18"/>
        <v/>
      </c>
      <c r="AK604" s="644">
        <f t="shared" si="19"/>
        <v>0</v>
      </c>
    </row>
    <row r="605" spans="1:37" s="34" customFormat="1" hidden="1" x14ac:dyDescent="0.2">
      <c r="A605" s="271"/>
      <c r="B605" s="273"/>
      <c r="C605" s="500"/>
      <c r="D605" s="504"/>
      <c r="E605" s="502"/>
      <c r="F605" s="504"/>
      <c r="G605" s="502"/>
      <c r="H605" s="504"/>
      <c r="I605" s="502"/>
      <c r="J605" s="504"/>
      <c r="K605" s="502"/>
      <c r="L605" s="504"/>
      <c r="M605" s="502"/>
      <c r="N605" s="504"/>
      <c r="O605" s="502"/>
      <c r="P605" s="504"/>
      <c r="Q605" s="502"/>
      <c r="R605" s="504"/>
      <c r="S605" s="502"/>
      <c r="T605" s="504"/>
      <c r="U605" s="502"/>
      <c r="V605" s="504"/>
      <c r="W605" s="502"/>
      <c r="X605" s="504"/>
      <c r="Y605" s="502"/>
      <c r="Z605" s="504"/>
      <c r="AA605" s="502"/>
      <c r="AB605" s="504"/>
      <c r="AC605" s="502"/>
      <c r="AD605" s="504"/>
      <c r="AE605" s="502"/>
      <c r="AF605" s="504"/>
      <c r="AG605" s="502"/>
      <c r="AH605" s="504"/>
      <c r="AI605" s="502"/>
      <c r="AJ605" s="668" t="str">
        <f t="shared" si="18"/>
        <v/>
      </c>
      <c r="AK605" s="644">
        <f t="shared" si="19"/>
        <v>0</v>
      </c>
    </row>
    <row r="606" spans="1:37" s="34" customFormat="1" hidden="1" x14ac:dyDescent="0.2">
      <c r="A606" s="505"/>
      <c r="B606" s="506"/>
      <c r="C606" s="507"/>
      <c r="D606" s="508"/>
      <c r="E606" s="502"/>
      <c r="F606" s="508"/>
      <c r="G606" s="502"/>
      <c r="H606" s="508"/>
      <c r="I606" s="502"/>
      <c r="J606" s="508"/>
      <c r="K606" s="502"/>
      <c r="L606" s="508"/>
      <c r="M606" s="502"/>
      <c r="N606" s="508"/>
      <c r="O606" s="502"/>
      <c r="P606" s="508"/>
      <c r="Q606" s="502"/>
      <c r="R606" s="508"/>
      <c r="S606" s="502"/>
      <c r="T606" s="508"/>
      <c r="U606" s="502"/>
      <c r="V606" s="508"/>
      <c r="W606" s="502"/>
      <c r="X606" s="508"/>
      <c r="Y606" s="502"/>
      <c r="Z606" s="508"/>
      <c r="AA606" s="502"/>
      <c r="AB606" s="508"/>
      <c r="AC606" s="502"/>
      <c r="AD606" s="508"/>
      <c r="AE606" s="502"/>
      <c r="AF606" s="508"/>
      <c r="AG606" s="502"/>
      <c r="AH606" s="508"/>
      <c r="AI606" s="502"/>
      <c r="AJ606" s="668" t="str">
        <f t="shared" si="18"/>
        <v/>
      </c>
      <c r="AK606" s="644">
        <f t="shared" si="19"/>
        <v>0</v>
      </c>
    </row>
    <row r="607" spans="1:37" s="34" customFormat="1" hidden="1" x14ac:dyDescent="0.2">
      <c r="A607" s="271"/>
      <c r="B607" s="272"/>
      <c r="C607" s="500"/>
      <c r="D607" s="501"/>
      <c r="E607" s="502"/>
      <c r="F607" s="501"/>
      <c r="G607" s="502"/>
      <c r="H607" s="501"/>
      <c r="I607" s="502"/>
      <c r="J607" s="501"/>
      <c r="K607" s="502"/>
      <c r="L607" s="501"/>
      <c r="M607" s="502"/>
      <c r="N607" s="501"/>
      <c r="O607" s="502"/>
      <c r="P607" s="501"/>
      <c r="Q607" s="502"/>
      <c r="R607" s="501"/>
      <c r="S607" s="502"/>
      <c r="T607" s="501"/>
      <c r="U607" s="502"/>
      <c r="V607" s="501"/>
      <c r="W607" s="502"/>
      <c r="X607" s="501"/>
      <c r="Y607" s="502"/>
      <c r="Z607" s="501"/>
      <c r="AA607" s="502"/>
      <c r="AB607" s="501"/>
      <c r="AC607" s="502"/>
      <c r="AD607" s="501"/>
      <c r="AE607" s="502"/>
      <c r="AF607" s="501"/>
      <c r="AG607" s="502"/>
      <c r="AH607" s="501"/>
      <c r="AI607" s="502"/>
      <c r="AJ607" s="668" t="str">
        <f t="shared" si="18"/>
        <v/>
      </c>
      <c r="AK607" s="644">
        <f t="shared" si="19"/>
        <v>0</v>
      </c>
    </row>
    <row r="608" spans="1:37" s="34" customFormat="1" hidden="1" x14ac:dyDescent="0.2">
      <c r="A608" s="271"/>
      <c r="B608" s="272"/>
      <c r="C608" s="500"/>
      <c r="D608" s="501"/>
      <c r="E608" s="502"/>
      <c r="F608" s="501"/>
      <c r="G608" s="502"/>
      <c r="H608" s="501"/>
      <c r="I608" s="502"/>
      <c r="J608" s="501"/>
      <c r="K608" s="502"/>
      <c r="L608" s="501"/>
      <c r="M608" s="502"/>
      <c r="N608" s="501"/>
      <c r="O608" s="502"/>
      <c r="P608" s="501"/>
      <c r="Q608" s="502"/>
      <c r="R608" s="501"/>
      <c r="S608" s="502"/>
      <c r="T608" s="501"/>
      <c r="U608" s="502"/>
      <c r="V608" s="501"/>
      <c r="W608" s="502"/>
      <c r="X608" s="501"/>
      <c r="Y608" s="502"/>
      <c r="Z608" s="501"/>
      <c r="AA608" s="502"/>
      <c r="AB608" s="501"/>
      <c r="AC608" s="502"/>
      <c r="AD608" s="501"/>
      <c r="AE608" s="502"/>
      <c r="AF608" s="501"/>
      <c r="AG608" s="502"/>
      <c r="AH608" s="501"/>
      <c r="AI608" s="502"/>
      <c r="AJ608" s="668" t="str">
        <f t="shared" si="18"/>
        <v/>
      </c>
      <c r="AK608" s="644">
        <f t="shared" si="19"/>
        <v>0</v>
      </c>
    </row>
    <row r="609" spans="1:37" s="34" customFormat="1" hidden="1" x14ac:dyDescent="0.2">
      <c r="A609" s="271"/>
      <c r="B609" s="272"/>
      <c r="C609" s="500"/>
      <c r="D609" s="501"/>
      <c r="E609" s="502"/>
      <c r="F609" s="501"/>
      <c r="G609" s="502"/>
      <c r="H609" s="501"/>
      <c r="I609" s="502"/>
      <c r="J609" s="501"/>
      <c r="K609" s="502"/>
      <c r="L609" s="501"/>
      <c r="M609" s="502"/>
      <c r="N609" s="501"/>
      <c r="O609" s="502"/>
      <c r="P609" s="501"/>
      <c r="Q609" s="502"/>
      <c r="R609" s="501"/>
      <c r="S609" s="502"/>
      <c r="T609" s="501"/>
      <c r="U609" s="502"/>
      <c r="V609" s="501"/>
      <c r="W609" s="502"/>
      <c r="X609" s="501"/>
      <c r="Y609" s="502"/>
      <c r="Z609" s="501"/>
      <c r="AA609" s="502"/>
      <c r="AB609" s="501"/>
      <c r="AC609" s="502"/>
      <c r="AD609" s="501"/>
      <c r="AE609" s="502"/>
      <c r="AF609" s="501"/>
      <c r="AG609" s="502"/>
      <c r="AH609" s="501"/>
      <c r="AI609" s="502"/>
      <c r="AJ609" s="668" t="str">
        <f t="shared" si="18"/>
        <v/>
      </c>
      <c r="AK609" s="644">
        <f t="shared" si="19"/>
        <v>0</v>
      </c>
    </row>
    <row r="610" spans="1:37" s="34" customFormat="1" hidden="1" x14ac:dyDescent="0.2">
      <c r="A610" s="271"/>
      <c r="B610" s="272"/>
      <c r="C610" s="500"/>
      <c r="D610" s="501"/>
      <c r="E610" s="502"/>
      <c r="F610" s="501"/>
      <c r="G610" s="502"/>
      <c r="H610" s="501"/>
      <c r="I610" s="502"/>
      <c r="J610" s="501"/>
      <c r="K610" s="502"/>
      <c r="L610" s="501"/>
      <c r="M610" s="502"/>
      <c r="N610" s="501"/>
      <c r="O610" s="502"/>
      <c r="P610" s="501"/>
      <c r="Q610" s="502"/>
      <c r="R610" s="501"/>
      <c r="S610" s="502"/>
      <c r="T610" s="501"/>
      <c r="U610" s="502"/>
      <c r="V610" s="501"/>
      <c r="W610" s="502"/>
      <c r="X610" s="501"/>
      <c r="Y610" s="502"/>
      <c r="Z610" s="501"/>
      <c r="AA610" s="502"/>
      <c r="AB610" s="501"/>
      <c r="AC610" s="502"/>
      <c r="AD610" s="501"/>
      <c r="AE610" s="502"/>
      <c r="AF610" s="501"/>
      <c r="AG610" s="502"/>
      <c r="AH610" s="501"/>
      <c r="AI610" s="502"/>
      <c r="AJ610" s="668" t="str">
        <f t="shared" si="18"/>
        <v/>
      </c>
      <c r="AK610" s="644">
        <f t="shared" si="19"/>
        <v>0</v>
      </c>
    </row>
    <row r="611" spans="1:37" s="34" customFormat="1" hidden="1" x14ac:dyDescent="0.2">
      <c r="A611" s="271"/>
      <c r="B611" s="272"/>
      <c r="C611" s="500"/>
      <c r="D611" s="501"/>
      <c r="E611" s="502"/>
      <c r="F611" s="501"/>
      <c r="G611" s="502"/>
      <c r="H611" s="501"/>
      <c r="I611" s="502"/>
      <c r="J611" s="501"/>
      <c r="K611" s="502"/>
      <c r="L611" s="501"/>
      <c r="M611" s="502"/>
      <c r="N611" s="501"/>
      <c r="O611" s="502"/>
      <c r="P611" s="501"/>
      <c r="Q611" s="502"/>
      <c r="R611" s="501"/>
      <c r="S611" s="502"/>
      <c r="T611" s="501"/>
      <c r="U611" s="502"/>
      <c r="V611" s="501"/>
      <c r="W611" s="502"/>
      <c r="X611" s="501"/>
      <c r="Y611" s="502"/>
      <c r="Z611" s="501"/>
      <c r="AA611" s="502"/>
      <c r="AB611" s="501"/>
      <c r="AC611" s="502"/>
      <c r="AD611" s="501"/>
      <c r="AE611" s="502"/>
      <c r="AF611" s="501"/>
      <c r="AG611" s="502"/>
      <c r="AH611" s="501"/>
      <c r="AI611" s="502"/>
      <c r="AJ611" s="668" t="str">
        <f t="shared" si="18"/>
        <v/>
      </c>
      <c r="AK611" s="644">
        <f t="shared" si="19"/>
        <v>0</v>
      </c>
    </row>
    <row r="612" spans="1:37" s="34" customFormat="1" hidden="1" x14ac:dyDescent="0.2">
      <c r="A612" s="271"/>
      <c r="B612" s="272"/>
      <c r="C612" s="500"/>
      <c r="D612" s="501"/>
      <c r="E612" s="502"/>
      <c r="F612" s="501"/>
      <c r="G612" s="502"/>
      <c r="H612" s="501"/>
      <c r="I612" s="502"/>
      <c r="J612" s="501"/>
      <c r="K612" s="502"/>
      <c r="L612" s="501"/>
      <c r="M612" s="502"/>
      <c r="N612" s="501"/>
      <c r="O612" s="502"/>
      <c r="P612" s="501"/>
      <c r="Q612" s="502"/>
      <c r="R612" s="501"/>
      <c r="S612" s="502"/>
      <c r="T612" s="501"/>
      <c r="U612" s="502"/>
      <c r="V612" s="501"/>
      <c r="W612" s="502"/>
      <c r="X612" s="501"/>
      <c r="Y612" s="502"/>
      <c r="Z612" s="501"/>
      <c r="AA612" s="502"/>
      <c r="AB612" s="501"/>
      <c r="AC612" s="502"/>
      <c r="AD612" s="501"/>
      <c r="AE612" s="502"/>
      <c r="AF612" s="501"/>
      <c r="AG612" s="502"/>
      <c r="AH612" s="501"/>
      <c r="AI612" s="502"/>
      <c r="AJ612" s="668" t="str">
        <f t="shared" si="18"/>
        <v/>
      </c>
      <c r="AK612" s="644">
        <f t="shared" si="19"/>
        <v>0</v>
      </c>
    </row>
    <row r="613" spans="1:37" s="34" customFormat="1" hidden="1" x14ac:dyDescent="0.2">
      <c r="A613" s="271"/>
      <c r="B613" s="273"/>
      <c r="C613" s="500"/>
      <c r="D613" s="504"/>
      <c r="E613" s="502"/>
      <c r="F613" s="504"/>
      <c r="G613" s="502"/>
      <c r="H613" s="504"/>
      <c r="I613" s="502"/>
      <c r="J613" s="504"/>
      <c r="K613" s="502"/>
      <c r="L613" s="504"/>
      <c r="M613" s="502"/>
      <c r="N613" s="504"/>
      <c r="O613" s="502"/>
      <c r="P613" s="504"/>
      <c r="Q613" s="502"/>
      <c r="R613" s="504"/>
      <c r="S613" s="502"/>
      <c r="T613" s="504"/>
      <c r="U613" s="502"/>
      <c r="V613" s="504"/>
      <c r="W613" s="502"/>
      <c r="X613" s="504"/>
      <c r="Y613" s="502"/>
      <c r="Z613" s="504"/>
      <c r="AA613" s="502"/>
      <c r="AB613" s="504"/>
      <c r="AC613" s="502"/>
      <c r="AD613" s="504"/>
      <c r="AE613" s="502"/>
      <c r="AF613" s="504"/>
      <c r="AG613" s="502"/>
      <c r="AH613" s="504"/>
      <c r="AI613" s="502"/>
      <c r="AJ613" s="668" t="str">
        <f t="shared" si="18"/>
        <v/>
      </c>
      <c r="AK613" s="644">
        <f t="shared" si="19"/>
        <v>0</v>
      </c>
    </row>
    <row r="614" spans="1:37" s="34" customFormat="1" hidden="1" x14ac:dyDescent="0.2">
      <c r="A614" s="505"/>
      <c r="B614" s="506"/>
      <c r="C614" s="507"/>
      <c r="D614" s="508"/>
      <c r="E614" s="502"/>
      <c r="F614" s="508"/>
      <c r="G614" s="502"/>
      <c r="H614" s="508"/>
      <c r="I614" s="502"/>
      <c r="J614" s="508"/>
      <c r="K614" s="502"/>
      <c r="L614" s="508"/>
      <c r="M614" s="502"/>
      <c r="N614" s="508"/>
      <c r="O614" s="502"/>
      <c r="P614" s="508"/>
      <c r="Q614" s="502"/>
      <c r="R614" s="508"/>
      <c r="S614" s="502"/>
      <c r="T614" s="508"/>
      <c r="U614" s="502"/>
      <c r="V614" s="508"/>
      <c r="W614" s="502"/>
      <c r="X614" s="508"/>
      <c r="Y614" s="502"/>
      <c r="Z614" s="508"/>
      <c r="AA614" s="502"/>
      <c r="AB614" s="508"/>
      <c r="AC614" s="502"/>
      <c r="AD614" s="508"/>
      <c r="AE614" s="502"/>
      <c r="AF614" s="508"/>
      <c r="AG614" s="502"/>
      <c r="AH614" s="508"/>
      <c r="AI614" s="502"/>
      <c r="AJ614" s="668" t="str">
        <f t="shared" si="18"/>
        <v/>
      </c>
      <c r="AK614" s="644">
        <f t="shared" si="19"/>
        <v>0</v>
      </c>
    </row>
    <row r="615" spans="1:37" s="34" customFormat="1" hidden="1" x14ac:dyDescent="0.2">
      <c r="A615" s="271"/>
      <c r="B615" s="272"/>
      <c r="C615" s="500"/>
      <c r="D615" s="501"/>
      <c r="E615" s="502"/>
      <c r="F615" s="501"/>
      <c r="G615" s="502"/>
      <c r="H615" s="501"/>
      <c r="I615" s="502"/>
      <c r="J615" s="501"/>
      <c r="K615" s="502"/>
      <c r="L615" s="501"/>
      <c r="M615" s="502"/>
      <c r="N615" s="501"/>
      <c r="O615" s="502"/>
      <c r="P615" s="501"/>
      <c r="Q615" s="502"/>
      <c r="R615" s="501"/>
      <c r="S615" s="502"/>
      <c r="T615" s="501"/>
      <c r="U615" s="502"/>
      <c r="V615" s="501"/>
      <c r="W615" s="502"/>
      <c r="X615" s="501"/>
      <c r="Y615" s="502"/>
      <c r="Z615" s="501"/>
      <c r="AA615" s="502"/>
      <c r="AB615" s="501"/>
      <c r="AC615" s="502"/>
      <c r="AD615" s="501"/>
      <c r="AE615" s="502"/>
      <c r="AF615" s="501"/>
      <c r="AG615" s="502"/>
      <c r="AH615" s="501"/>
      <c r="AI615" s="502"/>
      <c r="AJ615" s="668" t="str">
        <f t="shared" si="18"/>
        <v/>
      </c>
      <c r="AK615" s="644">
        <f t="shared" si="19"/>
        <v>0</v>
      </c>
    </row>
    <row r="616" spans="1:37" s="34" customFormat="1" hidden="1" x14ac:dyDescent="0.2">
      <c r="A616" s="271"/>
      <c r="B616" s="272"/>
      <c r="C616" s="500"/>
      <c r="D616" s="501"/>
      <c r="E616" s="502"/>
      <c r="F616" s="501"/>
      <c r="G616" s="502"/>
      <c r="H616" s="501"/>
      <c r="I616" s="502"/>
      <c r="J616" s="501"/>
      <c r="K616" s="502"/>
      <c r="L616" s="501"/>
      <c r="M616" s="502"/>
      <c r="N616" s="501"/>
      <c r="O616" s="502"/>
      <c r="P616" s="501"/>
      <c r="Q616" s="502"/>
      <c r="R616" s="501"/>
      <c r="S616" s="502"/>
      <c r="T616" s="501"/>
      <c r="U616" s="502"/>
      <c r="V616" s="501"/>
      <c r="W616" s="502"/>
      <c r="X616" s="501"/>
      <c r="Y616" s="502"/>
      <c r="Z616" s="501"/>
      <c r="AA616" s="502"/>
      <c r="AB616" s="501"/>
      <c r="AC616" s="502"/>
      <c r="AD616" s="501"/>
      <c r="AE616" s="502"/>
      <c r="AF616" s="501"/>
      <c r="AG616" s="502"/>
      <c r="AH616" s="501"/>
      <c r="AI616" s="502"/>
      <c r="AJ616" s="668" t="str">
        <f t="shared" si="18"/>
        <v/>
      </c>
      <c r="AK616" s="644">
        <f t="shared" si="19"/>
        <v>0</v>
      </c>
    </row>
    <row r="617" spans="1:37" s="34" customFormat="1" hidden="1" x14ac:dyDescent="0.2">
      <c r="A617" s="271"/>
      <c r="B617" s="272"/>
      <c r="C617" s="500"/>
      <c r="D617" s="501"/>
      <c r="E617" s="502"/>
      <c r="F617" s="501"/>
      <c r="G617" s="502"/>
      <c r="H617" s="501"/>
      <c r="I617" s="502"/>
      <c r="J617" s="501"/>
      <c r="K617" s="502"/>
      <c r="L617" s="501"/>
      <c r="M617" s="502"/>
      <c r="N617" s="501"/>
      <c r="O617" s="502"/>
      <c r="P617" s="501"/>
      <c r="Q617" s="502"/>
      <c r="R617" s="501"/>
      <c r="S617" s="502"/>
      <c r="T617" s="501"/>
      <c r="U617" s="502"/>
      <c r="V617" s="501"/>
      <c r="W617" s="502"/>
      <c r="X617" s="501"/>
      <c r="Y617" s="502"/>
      <c r="Z617" s="501"/>
      <c r="AA617" s="502"/>
      <c r="AB617" s="501"/>
      <c r="AC617" s="502"/>
      <c r="AD617" s="501"/>
      <c r="AE617" s="502"/>
      <c r="AF617" s="501"/>
      <c r="AG617" s="502"/>
      <c r="AH617" s="501"/>
      <c r="AI617" s="502"/>
      <c r="AJ617" s="668" t="str">
        <f t="shared" si="18"/>
        <v/>
      </c>
      <c r="AK617" s="644">
        <f t="shared" si="19"/>
        <v>0</v>
      </c>
    </row>
    <row r="618" spans="1:37" s="34" customFormat="1" hidden="1" x14ac:dyDescent="0.2">
      <c r="A618" s="271"/>
      <c r="B618" s="272"/>
      <c r="C618" s="500"/>
      <c r="D618" s="501"/>
      <c r="E618" s="502"/>
      <c r="F618" s="501"/>
      <c r="G618" s="502"/>
      <c r="H618" s="501"/>
      <c r="I618" s="502"/>
      <c r="J618" s="501"/>
      <c r="K618" s="502"/>
      <c r="L618" s="501"/>
      <c r="M618" s="502"/>
      <c r="N618" s="501"/>
      <c r="O618" s="502"/>
      <c r="P618" s="501"/>
      <c r="Q618" s="502"/>
      <c r="R618" s="501"/>
      <c r="S618" s="502"/>
      <c r="T618" s="501"/>
      <c r="U618" s="502"/>
      <c r="V618" s="501"/>
      <c r="W618" s="502"/>
      <c r="X618" s="501"/>
      <c r="Y618" s="502"/>
      <c r="Z618" s="501"/>
      <c r="AA618" s="502"/>
      <c r="AB618" s="501"/>
      <c r="AC618" s="502"/>
      <c r="AD618" s="501"/>
      <c r="AE618" s="502"/>
      <c r="AF618" s="501"/>
      <c r="AG618" s="502"/>
      <c r="AH618" s="501"/>
      <c r="AI618" s="502"/>
      <c r="AJ618" s="668" t="str">
        <f t="shared" si="18"/>
        <v/>
      </c>
      <c r="AK618" s="644">
        <f t="shared" si="19"/>
        <v>0</v>
      </c>
    </row>
    <row r="619" spans="1:37" s="34" customFormat="1" hidden="1" x14ac:dyDescent="0.2">
      <c r="A619" s="271"/>
      <c r="B619" s="272"/>
      <c r="C619" s="500"/>
      <c r="D619" s="501"/>
      <c r="E619" s="502"/>
      <c r="F619" s="501"/>
      <c r="G619" s="502"/>
      <c r="H619" s="501"/>
      <c r="I619" s="502"/>
      <c r="J619" s="501"/>
      <c r="K619" s="502"/>
      <c r="L619" s="501"/>
      <c r="M619" s="502"/>
      <c r="N619" s="501"/>
      <c r="O619" s="502"/>
      <c r="P619" s="501"/>
      <c r="Q619" s="502"/>
      <c r="R619" s="501"/>
      <c r="S619" s="502"/>
      <c r="T619" s="501"/>
      <c r="U619" s="502"/>
      <c r="V619" s="501"/>
      <c r="W619" s="502"/>
      <c r="X619" s="501"/>
      <c r="Y619" s="502"/>
      <c r="Z619" s="501"/>
      <c r="AA619" s="502"/>
      <c r="AB619" s="501"/>
      <c r="AC619" s="502"/>
      <c r="AD619" s="501"/>
      <c r="AE619" s="502"/>
      <c r="AF619" s="501"/>
      <c r="AG619" s="502"/>
      <c r="AH619" s="501"/>
      <c r="AI619" s="502"/>
      <c r="AJ619" s="668" t="str">
        <f t="shared" si="18"/>
        <v/>
      </c>
      <c r="AK619" s="644">
        <f t="shared" si="19"/>
        <v>0</v>
      </c>
    </row>
    <row r="620" spans="1:37" s="34" customFormat="1" hidden="1" x14ac:dyDescent="0.2">
      <c r="A620" s="271"/>
      <c r="B620" s="272"/>
      <c r="C620" s="500"/>
      <c r="D620" s="501"/>
      <c r="E620" s="502"/>
      <c r="F620" s="501"/>
      <c r="G620" s="502"/>
      <c r="H620" s="501"/>
      <c r="I620" s="502"/>
      <c r="J620" s="501"/>
      <c r="K620" s="502"/>
      <c r="L620" s="501"/>
      <c r="M620" s="502"/>
      <c r="N620" s="501"/>
      <c r="O620" s="502"/>
      <c r="P620" s="501"/>
      <c r="Q620" s="502"/>
      <c r="R620" s="501"/>
      <c r="S620" s="502"/>
      <c r="T620" s="501"/>
      <c r="U620" s="502"/>
      <c r="V620" s="501"/>
      <c r="W620" s="502"/>
      <c r="X620" s="501"/>
      <c r="Y620" s="502"/>
      <c r="Z620" s="501"/>
      <c r="AA620" s="502"/>
      <c r="AB620" s="501"/>
      <c r="AC620" s="502"/>
      <c r="AD620" s="501"/>
      <c r="AE620" s="502"/>
      <c r="AF620" s="501"/>
      <c r="AG620" s="502"/>
      <c r="AH620" s="501"/>
      <c r="AI620" s="502"/>
      <c r="AJ620" s="668" t="str">
        <f t="shared" si="18"/>
        <v/>
      </c>
      <c r="AK620" s="644">
        <f t="shared" si="19"/>
        <v>0</v>
      </c>
    </row>
    <row r="621" spans="1:37" s="34" customFormat="1" hidden="1" x14ac:dyDescent="0.2">
      <c r="A621" s="271"/>
      <c r="B621" s="273"/>
      <c r="C621" s="500"/>
      <c r="D621" s="504"/>
      <c r="E621" s="502"/>
      <c r="F621" s="504"/>
      <c r="G621" s="502"/>
      <c r="H621" s="504"/>
      <c r="I621" s="502"/>
      <c r="J621" s="504"/>
      <c r="K621" s="502"/>
      <c r="L621" s="504"/>
      <c r="M621" s="502"/>
      <c r="N621" s="504"/>
      <c r="O621" s="502"/>
      <c r="P621" s="504"/>
      <c r="Q621" s="502"/>
      <c r="R621" s="504"/>
      <c r="S621" s="502"/>
      <c r="T621" s="504"/>
      <c r="U621" s="502"/>
      <c r="V621" s="504"/>
      <c r="W621" s="502"/>
      <c r="X621" s="504"/>
      <c r="Y621" s="502"/>
      <c r="Z621" s="504"/>
      <c r="AA621" s="502"/>
      <c r="AB621" s="504"/>
      <c r="AC621" s="502"/>
      <c r="AD621" s="504"/>
      <c r="AE621" s="502"/>
      <c r="AF621" s="504"/>
      <c r="AG621" s="502"/>
      <c r="AH621" s="504"/>
      <c r="AI621" s="502"/>
      <c r="AJ621" s="668" t="str">
        <f t="shared" si="18"/>
        <v/>
      </c>
      <c r="AK621" s="644">
        <f t="shared" si="19"/>
        <v>0</v>
      </c>
    </row>
    <row r="622" spans="1:37" s="34" customFormat="1" hidden="1" x14ac:dyDescent="0.2">
      <c r="A622" s="505"/>
      <c r="B622" s="506"/>
      <c r="C622" s="507"/>
      <c r="D622" s="508"/>
      <c r="E622" s="502"/>
      <c r="F622" s="508"/>
      <c r="G622" s="502"/>
      <c r="H622" s="508"/>
      <c r="I622" s="502"/>
      <c r="J622" s="508"/>
      <c r="K622" s="502"/>
      <c r="L622" s="508"/>
      <c r="M622" s="502"/>
      <c r="N622" s="508"/>
      <c r="O622" s="502"/>
      <c r="P622" s="508"/>
      <c r="Q622" s="502"/>
      <c r="R622" s="508"/>
      <c r="S622" s="502"/>
      <c r="T622" s="508"/>
      <c r="U622" s="502"/>
      <c r="V622" s="508"/>
      <c r="W622" s="502"/>
      <c r="X622" s="508"/>
      <c r="Y622" s="502"/>
      <c r="Z622" s="508"/>
      <c r="AA622" s="502"/>
      <c r="AB622" s="508"/>
      <c r="AC622" s="502"/>
      <c r="AD622" s="508"/>
      <c r="AE622" s="502"/>
      <c r="AF622" s="508"/>
      <c r="AG622" s="502"/>
      <c r="AH622" s="508"/>
      <c r="AI622" s="502"/>
      <c r="AJ622" s="668" t="str">
        <f t="shared" si="18"/>
        <v/>
      </c>
      <c r="AK622" s="644">
        <f t="shared" si="19"/>
        <v>0</v>
      </c>
    </row>
    <row r="623" spans="1:37" s="34" customFormat="1" hidden="1" x14ac:dyDescent="0.2">
      <c r="A623" s="271"/>
      <c r="B623" s="272"/>
      <c r="C623" s="500"/>
      <c r="D623" s="501"/>
      <c r="E623" s="502"/>
      <c r="F623" s="501"/>
      <c r="G623" s="502"/>
      <c r="H623" s="501"/>
      <c r="I623" s="502"/>
      <c r="J623" s="501"/>
      <c r="K623" s="502"/>
      <c r="L623" s="501"/>
      <c r="M623" s="502"/>
      <c r="N623" s="501"/>
      <c r="O623" s="502"/>
      <c r="P623" s="501"/>
      <c r="Q623" s="502"/>
      <c r="R623" s="501"/>
      <c r="S623" s="502"/>
      <c r="T623" s="501"/>
      <c r="U623" s="502"/>
      <c r="V623" s="501"/>
      <c r="W623" s="502"/>
      <c r="X623" s="501"/>
      <c r="Y623" s="502"/>
      <c r="Z623" s="501"/>
      <c r="AA623" s="502"/>
      <c r="AB623" s="501"/>
      <c r="AC623" s="502"/>
      <c r="AD623" s="501"/>
      <c r="AE623" s="502"/>
      <c r="AF623" s="501"/>
      <c r="AG623" s="502"/>
      <c r="AH623" s="501"/>
      <c r="AI623" s="502"/>
      <c r="AJ623" s="668" t="str">
        <f t="shared" si="18"/>
        <v/>
      </c>
      <c r="AK623" s="644">
        <f t="shared" si="19"/>
        <v>0</v>
      </c>
    </row>
    <row r="624" spans="1:37" s="34" customFormat="1" hidden="1" x14ac:dyDescent="0.2">
      <c r="A624" s="271"/>
      <c r="B624" s="272"/>
      <c r="C624" s="500"/>
      <c r="D624" s="501"/>
      <c r="E624" s="502"/>
      <c r="F624" s="501"/>
      <c r="G624" s="502"/>
      <c r="H624" s="501"/>
      <c r="I624" s="502"/>
      <c r="J624" s="501"/>
      <c r="K624" s="502"/>
      <c r="L624" s="501"/>
      <c r="M624" s="502"/>
      <c r="N624" s="501"/>
      <c r="O624" s="502"/>
      <c r="P624" s="501"/>
      <c r="Q624" s="502"/>
      <c r="R624" s="501"/>
      <c r="S624" s="502"/>
      <c r="T624" s="501"/>
      <c r="U624" s="502"/>
      <c r="V624" s="501"/>
      <c r="W624" s="502"/>
      <c r="X624" s="501"/>
      <c r="Y624" s="502"/>
      <c r="Z624" s="501"/>
      <c r="AA624" s="502"/>
      <c r="AB624" s="501"/>
      <c r="AC624" s="502"/>
      <c r="AD624" s="501"/>
      <c r="AE624" s="502"/>
      <c r="AF624" s="501"/>
      <c r="AG624" s="502"/>
      <c r="AH624" s="501"/>
      <c r="AI624" s="502"/>
      <c r="AJ624" s="668" t="str">
        <f t="shared" si="18"/>
        <v/>
      </c>
      <c r="AK624" s="644">
        <f t="shared" si="19"/>
        <v>0</v>
      </c>
    </row>
    <row r="625" spans="1:37" s="34" customFormat="1" hidden="1" x14ac:dyDescent="0.2">
      <c r="A625" s="271"/>
      <c r="B625" s="272"/>
      <c r="C625" s="500"/>
      <c r="D625" s="501"/>
      <c r="E625" s="502"/>
      <c r="F625" s="501"/>
      <c r="G625" s="502"/>
      <c r="H625" s="501"/>
      <c r="I625" s="502"/>
      <c r="J625" s="501"/>
      <c r="K625" s="502"/>
      <c r="L625" s="501"/>
      <c r="M625" s="502"/>
      <c r="N625" s="501"/>
      <c r="O625" s="502"/>
      <c r="P625" s="501"/>
      <c r="Q625" s="502"/>
      <c r="R625" s="501"/>
      <c r="S625" s="502"/>
      <c r="T625" s="501"/>
      <c r="U625" s="502"/>
      <c r="V625" s="501"/>
      <c r="W625" s="502"/>
      <c r="X625" s="501"/>
      <c r="Y625" s="502"/>
      <c r="Z625" s="501"/>
      <c r="AA625" s="502"/>
      <c r="AB625" s="501"/>
      <c r="AC625" s="502"/>
      <c r="AD625" s="501"/>
      <c r="AE625" s="502"/>
      <c r="AF625" s="501"/>
      <c r="AG625" s="502"/>
      <c r="AH625" s="501"/>
      <c r="AI625" s="502"/>
      <c r="AJ625" s="668" t="str">
        <f t="shared" si="18"/>
        <v/>
      </c>
      <c r="AK625" s="644">
        <f t="shared" si="19"/>
        <v>0</v>
      </c>
    </row>
    <row r="626" spans="1:37" s="34" customFormat="1" hidden="1" x14ac:dyDescent="0.2">
      <c r="A626" s="271"/>
      <c r="B626" s="272"/>
      <c r="C626" s="500"/>
      <c r="D626" s="501"/>
      <c r="E626" s="502"/>
      <c r="F626" s="501"/>
      <c r="G626" s="502"/>
      <c r="H626" s="501"/>
      <c r="I626" s="502"/>
      <c r="J626" s="501"/>
      <c r="K626" s="502"/>
      <c r="L626" s="501"/>
      <c r="M626" s="502"/>
      <c r="N626" s="501"/>
      <c r="O626" s="502"/>
      <c r="P626" s="501"/>
      <c r="Q626" s="502"/>
      <c r="R626" s="501"/>
      <c r="S626" s="502"/>
      <c r="T626" s="501"/>
      <c r="U626" s="502"/>
      <c r="V626" s="501"/>
      <c r="W626" s="502"/>
      <c r="X626" s="501"/>
      <c r="Y626" s="502"/>
      <c r="Z626" s="501"/>
      <c r="AA626" s="502"/>
      <c r="AB626" s="501"/>
      <c r="AC626" s="502"/>
      <c r="AD626" s="501"/>
      <c r="AE626" s="502"/>
      <c r="AF626" s="501"/>
      <c r="AG626" s="502"/>
      <c r="AH626" s="501"/>
      <c r="AI626" s="502"/>
      <c r="AJ626" s="668" t="str">
        <f t="shared" si="18"/>
        <v/>
      </c>
      <c r="AK626" s="644">
        <f t="shared" si="19"/>
        <v>0</v>
      </c>
    </row>
    <row r="627" spans="1:37" s="34" customFormat="1" hidden="1" x14ac:dyDescent="0.2">
      <c r="A627" s="271"/>
      <c r="B627" s="272"/>
      <c r="C627" s="500"/>
      <c r="D627" s="501"/>
      <c r="E627" s="502"/>
      <c r="F627" s="501"/>
      <c r="G627" s="502"/>
      <c r="H627" s="501"/>
      <c r="I627" s="502"/>
      <c r="J627" s="501"/>
      <c r="K627" s="502"/>
      <c r="L627" s="501"/>
      <c r="M627" s="502"/>
      <c r="N627" s="501"/>
      <c r="O627" s="502"/>
      <c r="P627" s="501"/>
      <c r="Q627" s="502"/>
      <c r="R627" s="501"/>
      <c r="S627" s="502"/>
      <c r="T627" s="501"/>
      <c r="U627" s="502"/>
      <c r="V627" s="501"/>
      <c r="W627" s="502"/>
      <c r="X627" s="501"/>
      <c r="Y627" s="502"/>
      <c r="Z627" s="501"/>
      <c r="AA627" s="502"/>
      <c r="AB627" s="501"/>
      <c r="AC627" s="502"/>
      <c r="AD627" s="501"/>
      <c r="AE627" s="502"/>
      <c r="AF627" s="501"/>
      <c r="AG627" s="502"/>
      <c r="AH627" s="501"/>
      <c r="AI627" s="502"/>
      <c r="AJ627" s="668" t="str">
        <f t="shared" si="18"/>
        <v/>
      </c>
      <c r="AK627" s="644">
        <f t="shared" si="19"/>
        <v>0</v>
      </c>
    </row>
    <row r="628" spans="1:37" s="34" customFormat="1" hidden="1" x14ac:dyDescent="0.2">
      <c r="A628" s="271"/>
      <c r="B628" s="272"/>
      <c r="C628" s="500"/>
      <c r="D628" s="501"/>
      <c r="E628" s="502"/>
      <c r="F628" s="501"/>
      <c r="G628" s="502"/>
      <c r="H628" s="501"/>
      <c r="I628" s="502"/>
      <c r="J628" s="501"/>
      <c r="K628" s="502"/>
      <c r="L628" s="501"/>
      <c r="M628" s="502"/>
      <c r="N628" s="501"/>
      <c r="O628" s="502"/>
      <c r="P628" s="501"/>
      <c r="Q628" s="502"/>
      <c r="R628" s="501"/>
      <c r="S628" s="502"/>
      <c r="T628" s="501"/>
      <c r="U628" s="502"/>
      <c r="V628" s="501"/>
      <c r="W628" s="502"/>
      <c r="X628" s="501"/>
      <c r="Y628" s="502"/>
      <c r="Z628" s="501"/>
      <c r="AA628" s="502"/>
      <c r="AB628" s="501"/>
      <c r="AC628" s="502"/>
      <c r="AD628" s="501"/>
      <c r="AE628" s="502"/>
      <c r="AF628" s="501"/>
      <c r="AG628" s="502"/>
      <c r="AH628" s="501"/>
      <c r="AI628" s="502"/>
      <c r="AJ628" s="668" t="str">
        <f t="shared" si="18"/>
        <v/>
      </c>
      <c r="AK628" s="644">
        <f t="shared" si="19"/>
        <v>0</v>
      </c>
    </row>
    <row r="629" spans="1:37" s="34" customFormat="1" hidden="1" x14ac:dyDescent="0.2">
      <c r="A629" s="271"/>
      <c r="B629" s="273"/>
      <c r="C629" s="500"/>
      <c r="D629" s="504"/>
      <c r="E629" s="502"/>
      <c r="F629" s="504"/>
      <c r="G629" s="502"/>
      <c r="H629" s="504"/>
      <c r="I629" s="502"/>
      <c r="J629" s="504"/>
      <c r="K629" s="502"/>
      <c r="L629" s="504"/>
      <c r="M629" s="502"/>
      <c r="N629" s="504"/>
      <c r="O629" s="502"/>
      <c r="P629" s="504"/>
      <c r="Q629" s="502"/>
      <c r="R629" s="504"/>
      <c r="S629" s="502"/>
      <c r="T629" s="504"/>
      <c r="U629" s="502"/>
      <c r="V629" s="504"/>
      <c r="W629" s="502"/>
      <c r="X629" s="504"/>
      <c r="Y629" s="502"/>
      <c r="Z629" s="504"/>
      <c r="AA629" s="502"/>
      <c r="AB629" s="504"/>
      <c r="AC629" s="502"/>
      <c r="AD629" s="504"/>
      <c r="AE629" s="502"/>
      <c r="AF629" s="504"/>
      <c r="AG629" s="502"/>
      <c r="AH629" s="504"/>
      <c r="AI629" s="502"/>
      <c r="AJ629" s="668" t="str">
        <f t="shared" si="18"/>
        <v/>
      </c>
      <c r="AK629" s="644">
        <f t="shared" si="19"/>
        <v>0</v>
      </c>
    </row>
    <row r="630" spans="1:37" s="34" customFormat="1" hidden="1" x14ac:dyDescent="0.2">
      <c r="A630" s="505"/>
      <c r="B630" s="506"/>
      <c r="C630" s="507"/>
      <c r="D630" s="508"/>
      <c r="E630" s="502"/>
      <c r="F630" s="508"/>
      <c r="G630" s="502"/>
      <c r="H630" s="508"/>
      <c r="I630" s="502"/>
      <c r="J630" s="508"/>
      <c r="K630" s="502"/>
      <c r="L630" s="508"/>
      <c r="M630" s="502"/>
      <c r="N630" s="508"/>
      <c r="O630" s="502"/>
      <c r="P630" s="508"/>
      <c r="Q630" s="502"/>
      <c r="R630" s="508"/>
      <c r="S630" s="502"/>
      <c r="T630" s="508"/>
      <c r="U630" s="502"/>
      <c r="V630" s="508"/>
      <c r="W630" s="502"/>
      <c r="X630" s="508"/>
      <c r="Y630" s="502"/>
      <c r="Z630" s="508"/>
      <c r="AA630" s="502"/>
      <c r="AB630" s="508"/>
      <c r="AC630" s="502"/>
      <c r="AD630" s="508"/>
      <c r="AE630" s="502"/>
      <c r="AF630" s="508"/>
      <c r="AG630" s="502"/>
      <c r="AH630" s="508"/>
      <c r="AI630" s="502"/>
      <c r="AJ630" s="668" t="str">
        <f t="shared" si="18"/>
        <v/>
      </c>
      <c r="AK630" s="644">
        <f t="shared" si="19"/>
        <v>0</v>
      </c>
    </row>
    <row r="631" spans="1:37" s="34" customFormat="1" hidden="1" x14ac:dyDescent="0.2">
      <c r="A631" s="271"/>
      <c r="B631" s="272"/>
      <c r="C631" s="500"/>
      <c r="D631" s="501"/>
      <c r="E631" s="502"/>
      <c r="F631" s="501"/>
      <c r="G631" s="502"/>
      <c r="H631" s="501"/>
      <c r="I631" s="502"/>
      <c r="J631" s="501"/>
      <c r="K631" s="502"/>
      <c r="L631" s="501"/>
      <c r="M631" s="502"/>
      <c r="N631" s="501"/>
      <c r="O631" s="502"/>
      <c r="P631" s="501"/>
      <c r="Q631" s="502"/>
      <c r="R631" s="501"/>
      <c r="S631" s="502"/>
      <c r="T631" s="501"/>
      <c r="U631" s="502"/>
      <c r="V631" s="501"/>
      <c r="W631" s="502"/>
      <c r="X631" s="501"/>
      <c r="Y631" s="502"/>
      <c r="Z631" s="501"/>
      <c r="AA631" s="502"/>
      <c r="AB631" s="501"/>
      <c r="AC631" s="502"/>
      <c r="AD631" s="501"/>
      <c r="AE631" s="502"/>
      <c r="AF631" s="501"/>
      <c r="AG631" s="502"/>
      <c r="AH631" s="501"/>
      <c r="AI631" s="502"/>
      <c r="AJ631" s="668" t="str">
        <f t="shared" si="18"/>
        <v/>
      </c>
      <c r="AK631" s="644">
        <f t="shared" si="19"/>
        <v>0</v>
      </c>
    </row>
    <row r="632" spans="1:37" s="34" customFormat="1" hidden="1" x14ac:dyDescent="0.2">
      <c r="A632" s="271"/>
      <c r="B632" s="272"/>
      <c r="C632" s="500"/>
      <c r="D632" s="501"/>
      <c r="E632" s="502"/>
      <c r="F632" s="501"/>
      <c r="G632" s="502"/>
      <c r="H632" s="501"/>
      <c r="I632" s="502"/>
      <c r="J632" s="501"/>
      <c r="K632" s="502"/>
      <c r="L632" s="501"/>
      <c r="M632" s="502"/>
      <c r="N632" s="501"/>
      <c r="O632" s="502"/>
      <c r="P632" s="501"/>
      <c r="Q632" s="502"/>
      <c r="R632" s="501"/>
      <c r="S632" s="502"/>
      <c r="T632" s="501"/>
      <c r="U632" s="502"/>
      <c r="V632" s="501"/>
      <c r="W632" s="502"/>
      <c r="X632" s="501"/>
      <c r="Y632" s="502"/>
      <c r="Z632" s="501"/>
      <c r="AA632" s="502"/>
      <c r="AB632" s="501"/>
      <c r="AC632" s="502"/>
      <c r="AD632" s="501"/>
      <c r="AE632" s="502"/>
      <c r="AF632" s="501"/>
      <c r="AG632" s="502"/>
      <c r="AH632" s="501"/>
      <c r="AI632" s="502"/>
      <c r="AJ632" s="668" t="str">
        <f t="shared" si="18"/>
        <v/>
      </c>
      <c r="AK632" s="644">
        <f t="shared" si="19"/>
        <v>0</v>
      </c>
    </row>
    <row r="633" spans="1:37" s="34" customFormat="1" hidden="1" x14ac:dyDescent="0.2">
      <c r="A633" s="271"/>
      <c r="B633" s="272"/>
      <c r="C633" s="500"/>
      <c r="D633" s="501"/>
      <c r="E633" s="502"/>
      <c r="F633" s="501"/>
      <c r="G633" s="502"/>
      <c r="H633" s="501"/>
      <c r="I633" s="502"/>
      <c r="J633" s="501"/>
      <c r="K633" s="502"/>
      <c r="L633" s="501"/>
      <c r="M633" s="502"/>
      <c r="N633" s="501"/>
      <c r="O633" s="502"/>
      <c r="P633" s="501"/>
      <c r="Q633" s="502"/>
      <c r="R633" s="501"/>
      <c r="S633" s="502"/>
      <c r="T633" s="501"/>
      <c r="U633" s="502"/>
      <c r="V633" s="501"/>
      <c r="W633" s="502"/>
      <c r="X633" s="501"/>
      <c r="Y633" s="502"/>
      <c r="Z633" s="501"/>
      <c r="AA633" s="502"/>
      <c r="AB633" s="501"/>
      <c r="AC633" s="502"/>
      <c r="AD633" s="501"/>
      <c r="AE633" s="502"/>
      <c r="AF633" s="501"/>
      <c r="AG633" s="502"/>
      <c r="AH633" s="501"/>
      <c r="AI633" s="502"/>
      <c r="AJ633" s="668" t="str">
        <f t="shared" si="18"/>
        <v/>
      </c>
      <c r="AK633" s="644">
        <f t="shared" si="19"/>
        <v>0</v>
      </c>
    </row>
    <row r="634" spans="1:37" s="34" customFormat="1" hidden="1" x14ac:dyDescent="0.2">
      <c r="A634" s="271"/>
      <c r="B634" s="272"/>
      <c r="C634" s="500"/>
      <c r="D634" s="501"/>
      <c r="E634" s="502"/>
      <c r="F634" s="501"/>
      <c r="G634" s="502"/>
      <c r="H634" s="501"/>
      <c r="I634" s="502"/>
      <c r="J634" s="501"/>
      <c r="K634" s="502"/>
      <c r="L634" s="501"/>
      <c r="M634" s="502"/>
      <c r="N634" s="501"/>
      <c r="O634" s="502"/>
      <c r="P634" s="501"/>
      <c r="Q634" s="502"/>
      <c r="R634" s="501"/>
      <c r="S634" s="502"/>
      <c r="T634" s="501"/>
      <c r="U634" s="502"/>
      <c r="V634" s="501"/>
      <c r="W634" s="502"/>
      <c r="X634" s="501"/>
      <c r="Y634" s="502"/>
      <c r="Z634" s="501"/>
      <c r="AA634" s="502"/>
      <c r="AB634" s="501"/>
      <c r="AC634" s="502"/>
      <c r="AD634" s="501"/>
      <c r="AE634" s="502"/>
      <c r="AF634" s="501"/>
      <c r="AG634" s="502"/>
      <c r="AH634" s="501"/>
      <c r="AI634" s="502"/>
      <c r="AJ634" s="668" t="str">
        <f t="shared" si="18"/>
        <v/>
      </c>
      <c r="AK634" s="644">
        <f t="shared" si="19"/>
        <v>0</v>
      </c>
    </row>
    <row r="635" spans="1:37" s="34" customFormat="1" hidden="1" x14ac:dyDescent="0.2">
      <c r="A635" s="271"/>
      <c r="B635" s="272"/>
      <c r="C635" s="500"/>
      <c r="D635" s="501"/>
      <c r="E635" s="502"/>
      <c r="F635" s="501"/>
      <c r="G635" s="502"/>
      <c r="H635" s="501"/>
      <c r="I635" s="502"/>
      <c r="J635" s="501"/>
      <c r="K635" s="502"/>
      <c r="L635" s="501"/>
      <c r="M635" s="502"/>
      <c r="N635" s="501"/>
      <c r="O635" s="502"/>
      <c r="P635" s="501"/>
      <c r="Q635" s="502"/>
      <c r="R635" s="501"/>
      <c r="S635" s="502"/>
      <c r="T635" s="501"/>
      <c r="U635" s="502"/>
      <c r="V635" s="501"/>
      <c r="W635" s="502"/>
      <c r="X635" s="501"/>
      <c r="Y635" s="502"/>
      <c r="Z635" s="501"/>
      <c r="AA635" s="502"/>
      <c r="AB635" s="501"/>
      <c r="AC635" s="502"/>
      <c r="AD635" s="501"/>
      <c r="AE635" s="502"/>
      <c r="AF635" s="501"/>
      <c r="AG635" s="502"/>
      <c r="AH635" s="501"/>
      <c r="AI635" s="502"/>
      <c r="AJ635" s="668" t="str">
        <f t="shared" si="18"/>
        <v/>
      </c>
      <c r="AK635" s="644">
        <f t="shared" si="19"/>
        <v>0</v>
      </c>
    </row>
    <row r="636" spans="1:37" s="34" customFormat="1" hidden="1" x14ac:dyDescent="0.2">
      <c r="A636" s="271"/>
      <c r="B636" s="272"/>
      <c r="C636" s="500"/>
      <c r="D636" s="501"/>
      <c r="E636" s="502"/>
      <c r="F636" s="501"/>
      <c r="G636" s="502"/>
      <c r="H636" s="501"/>
      <c r="I636" s="502"/>
      <c r="J636" s="501"/>
      <c r="K636" s="502"/>
      <c r="L636" s="501"/>
      <c r="M636" s="502"/>
      <c r="N636" s="501"/>
      <c r="O636" s="502"/>
      <c r="P636" s="501"/>
      <c r="Q636" s="502"/>
      <c r="R636" s="501"/>
      <c r="S636" s="502"/>
      <c r="T636" s="501"/>
      <c r="U636" s="502"/>
      <c r="V636" s="501"/>
      <c r="W636" s="502"/>
      <c r="X636" s="501"/>
      <c r="Y636" s="502"/>
      <c r="Z636" s="501"/>
      <c r="AA636" s="502"/>
      <c r="AB636" s="501"/>
      <c r="AC636" s="502"/>
      <c r="AD636" s="501"/>
      <c r="AE636" s="502"/>
      <c r="AF636" s="501"/>
      <c r="AG636" s="502"/>
      <c r="AH636" s="501"/>
      <c r="AI636" s="502"/>
      <c r="AJ636" s="668" t="str">
        <f t="shared" si="18"/>
        <v/>
      </c>
      <c r="AK636" s="644">
        <f t="shared" si="19"/>
        <v>0</v>
      </c>
    </row>
    <row r="637" spans="1:37" s="34" customFormat="1" hidden="1" x14ac:dyDescent="0.2">
      <c r="A637" s="271"/>
      <c r="B637" s="273"/>
      <c r="C637" s="500"/>
      <c r="D637" s="504"/>
      <c r="E637" s="502"/>
      <c r="F637" s="504"/>
      <c r="G637" s="502"/>
      <c r="H637" s="504"/>
      <c r="I637" s="502"/>
      <c r="J637" s="504"/>
      <c r="K637" s="502"/>
      <c r="L637" s="504"/>
      <c r="M637" s="502"/>
      <c r="N637" s="504"/>
      <c r="O637" s="502"/>
      <c r="P637" s="504"/>
      <c r="Q637" s="502"/>
      <c r="R637" s="504"/>
      <c r="S637" s="502"/>
      <c r="T637" s="504"/>
      <c r="U637" s="502"/>
      <c r="V637" s="504"/>
      <c r="W637" s="502"/>
      <c r="X637" s="504"/>
      <c r="Y637" s="502"/>
      <c r="Z637" s="504"/>
      <c r="AA637" s="502"/>
      <c r="AB637" s="504"/>
      <c r="AC637" s="502"/>
      <c r="AD637" s="504"/>
      <c r="AE637" s="502"/>
      <c r="AF637" s="504"/>
      <c r="AG637" s="502"/>
      <c r="AH637" s="504"/>
      <c r="AI637" s="502"/>
      <c r="AJ637" s="668" t="str">
        <f t="shared" si="18"/>
        <v/>
      </c>
      <c r="AK637" s="644">
        <f t="shared" si="19"/>
        <v>0</v>
      </c>
    </row>
    <row r="638" spans="1:37" s="34" customFormat="1" hidden="1" x14ac:dyDescent="0.2">
      <c r="A638" s="505"/>
      <c r="B638" s="506"/>
      <c r="C638" s="507"/>
      <c r="D638" s="508"/>
      <c r="E638" s="502"/>
      <c r="F638" s="508"/>
      <c r="G638" s="502"/>
      <c r="H638" s="508"/>
      <c r="I638" s="502"/>
      <c r="J638" s="508"/>
      <c r="K638" s="502"/>
      <c r="L638" s="508"/>
      <c r="M638" s="502"/>
      <c r="N638" s="508"/>
      <c r="O638" s="502"/>
      <c r="P638" s="508"/>
      <c r="Q638" s="502"/>
      <c r="R638" s="508"/>
      <c r="S638" s="502"/>
      <c r="T638" s="508"/>
      <c r="U638" s="502"/>
      <c r="V638" s="508"/>
      <c r="W638" s="502"/>
      <c r="X638" s="508"/>
      <c r="Y638" s="502"/>
      <c r="Z638" s="508"/>
      <c r="AA638" s="502"/>
      <c r="AB638" s="508"/>
      <c r="AC638" s="502"/>
      <c r="AD638" s="508"/>
      <c r="AE638" s="502"/>
      <c r="AF638" s="508"/>
      <c r="AG638" s="502"/>
      <c r="AH638" s="508"/>
      <c r="AI638" s="502"/>
      <c r="AJ638" s="668" t="str">
        <f t="shared" si="18"/>
        <v/>
      </c>
      <c r="AK638" s="644">
        <f t="shared" si="19"/>
        <v>0</v>
      </c>
    </row>
    <row r="639" spans="1:37" s="34" customFormat="1" hidden="1" x14ac:dyDescent="0.2">
      <c r="A639" s="271"/>
      <c r="B639" s="272"/>
      <c r="C639" s="500"/>
      <c r="D639" s="501"/>
      <c r="E639" s="502"/>
      <c r="F639" s="501"/>
      <c r="G639" s="502"/>
      <c r="H639" s="501"/>
      <c r="I639" s="502"/>
      <c r="J639" s="501"/>
      <c r="K639" s="502"/>
      <c r="L639" s="501"/>
      <c r="M639" s="502"/>
      <c r="N639" s="501"/>
      <c r="O639" s="502"/>
      <c r="P639" s="501"/>
      <c r="Q639" s="502"/>
      <c r="R639" s="501"/>
      <c r="S639" s="502"/>
      <c r="T639" s="501"/>
      <c r="U639" s="502"/>
      <c r="V639" s="501"/>
      <c r="W639" s="502"/>
      <c r="X639" s="501"/>
      <c r="Y639" s="502"/>
      <c r="Z639" s="501"/>
      <c r="AA639" s="502"/>
      <c r="AB639" s="501"/>
      <c r="AC639" s="502"/>
      <c r="AD639" s="501"/>
      <c r="AE639" s="502"/>
      <c r="AF639" s="501"/>
      <c r="AG639" s="502"/>
      <c r="AH639" s="501"/>
      <c r="AI639" s="502"/>
      <c r="AJ639" s="668" t="str">
        <f t="shared" si="18"/>
        <v/>
      </c>
      <c r="AK639" s="644">
        <f t="shared" si="19"/>
        <v>0</v>
      </c>
    </row>
    <row r="640" spans="1:37" s="34" customFormat="1" hidden="1" x14ac:dyDescent="0.2">
      <c r="A640" s="271"/>
      <c r="B640" s="272"/>
      <c r="C640" s="500"/>
      <c r="D640" s="501"/>
      <c r="E640" s="502"/>
      <c r="F640" s="501"/>
      <c r="G640" s="502"/>
      <c r="H640" s="501"/>
      <c r="I640" s="502"/>
      <c r="J640" s="501"/>
      <c r="K640" s="502"/>
      <c r="L640" s="501"/>
      <c r="M640" s="502"/>
      <c r="N640" s="501"/>
      <c r="O640" s="502"/>
      <c r="P640" s="501"/>
      <c r="Q640" s="502"/>
      <c r="R640" s="501"/>
      <c r="S640" s="502"/>
      <c r="T640" s="501"/>
      <c r="U640" s="502"/>
      <c r="V640" s="501"/>
      <c r="W640" s="502"/>
      <c r="X640" s="501"/>
      <c r="Y640" s="502"/>
      <c r="Z640" s="501"/>
      <c r="AA640" s="502"/>
      <c r="AB640" s="501"/>
      <c r="AC640" s="502"/>
      <c r="AD640" s="501"/>
      <c r="AE640" s="502"/>
      <c r="AF640" s="501"/>
      <c r="AG640" s="502"/>
      <c r="AH640" s="501"/>
      <c r="AI640" s="502"/>
      <c r="AJ640" s="668" t="str">
        <f t="shared" si="18"/>
        <v/>
      </c>
      <c r="AK640" s="644">
        <f t="shared" si="19"/>
        <v>0</v>
      </c>
    </row>
    <row r="641" spans="1:37" s="34" customFormat="1" hidden="1" x14ac:dyDescent="0.2">
      <c r="A641" s="271"/>
      <c r="B641" s="272"/>
      <c r="C641" s="500"/>
      <c r="D641" s="501"/>
      <c r="E641" s="502"/>
      <c r="F641" s="501"/>
      <c r="G641" s="502"/>
      <c r="H641" s="501"/>
      <c r="I641" s="502"/>
      <c r="J641" s="501"/>
      <c r="K641" s="502"/>
      <c r="L641" s="501"/>
      <c r="M641" s="502"/>
      <c r="N641" s="501"/>
      <c r="O641" s="502"/>
      <c r="P641" s="501"/>
      <c r="Q641" s="502"/>
      <c r="R641" s="501"/>
      <c r="S641" s="502"/>
      <c r="T641" s="501"/>
      <c r="U641" s="502"/>
      <c r="V641" s="501"/>
      <c r="W641" s="502"/>
      <c r="X641" s="501"/>
      <c r="Y641" s="502"/>
      <c r="Z641" s="501"/>
      <c r="AA641" s="502"/>
      <c r="AB641" s="501"/>
      <c r="AC641" s="502"/>
      <c r="AD641" s="501"/>
      <c r="AE641" s="502"/>
      <c r="AF641" s="501"/>
      <c r="AG641" s="502"/>
      <c r="AH641" s="501"/>
      <c r="AI641" s="502"/>
      <c r="AJ641" s="668" t="str">
        <f t="shared" si="18"/>
        <v/>
      </c>
      <c r="AK641" s="644">
        <f t="shared" si="19"/>
        <v>0</v>
      </c>
    </row>
    <row r="642" spans="1:37" s="34" customFormat="1" hidden="1" x14ac:dyDescent="0.2">
      <c r="A642" s="271"/>
      <c r="B642" s="272"/>
      <c r="C642" s="500"/>
      <c r="D642" s="501"/>
      <c r="E642" s="502"/>
      <c r="F642" s="501"/>
      <c r="G642" s="502"/>
      <c r="H642" s="501"/>
      <c r="I642" s="502"/>
      <c r="J642" s="501"/>
      <c r="K642" s="502"/>
      <c r="L642" s="501"/>
      <c r="M642" s="502"/>
      <c r="N642" s="501"/>
      <c r="O642" s="502"/>
      <c r="P642" s="501"/>
      <c r="Q642" s="502"/>
      <c r="R642" s="501"/>
      <c r="S642" s="502"/>
      <c r="T642" s="501"/>
      <c r="U642" s="502"/>
      <c r="V642" s="501"/>
      <c r="W642" s="502"/>
      <c r="X642" s="501"/>
      <c r="Y642" s="502"/>
      <c r="Z642" s="501"/>
      <c r="AA642" s="502"/>
      <c r="AB642" s="501"/>
      <c r="AC642" s="502"/>
      <c r="AD642" s="501"/>
      <c r="AE642" s="502"/>
      <c r="AF642" s="501"/>
      <c r="AG642" s="502"/>
      <c r="AH642" s="501"/>
      <c r="AI642" s="502"/>
      <c r="AJ642" s="668" t="str">
        <f t="shared" si="18"/>
        <v/>
      </c>
      <c r="AK642" s="644">
        <f t="shared" si="19"/>
        <v>0</v>
      </c>
    </row>
    <row r="643" spans="1:37" s="34" customFormat="1" hidden="1" x14ac:dyDescent="0.2">
      <c r="A643" s="271"/>
      <c r="B643" s="272"/>
      <c r="C643" s="500"/>
      <c r="D643" s="501"/>
      <c r="E643" s="502"/>
      <c r="F643" s="501"/>
      <c r="G643" s="502"/>
      <c r="H643" s="501"/>
      <c r="I643" s="502"/>
      <c r="J643" s="501"/>
      <c r="K643" s="502"/>
      <c r="L643" s="501"/>
      <c r="M643" s="502"/>
      <c r="N643" s="501"/>
      <c r="O643" s="502"/>
      <c r="P643" s="501"/>
      <c r="Q643" s="502"/>
      <c r="R643" s="501"/>
      <c r="S643" s="502"/>
      <c r="T643" s="501"/>
      <c r="U643" s="502"/>
      <c r="V643" s="501"/>
      <c r="W643" s="502"/>
      <c r="X643" s="501"/>
      <c r="Y643" s="502"/>
      <c r="Z643" s="501"/>
      <c r="AA643" s="502"/>
      <c r="AB643" s="501"/>
      <c r="AC643" s="502"/>
      <c r="AD643" s="501"/>
      <c r="AE643" s="502"/>
      <c r="AF643" s="501"/>
      <c r="AG643" s="502"/>
      <c r="AH643" s="501"/>
      <c r="AI643" s="502"/>
      <c r="AJ643" s="668" t="str">
        <f t="shared" si="18"/>
        <v/>
      </c>
      <c r="AK643" s="644">
        <f t="shared" si="19"/>
        <v>0</v>
      </c>
    </row>
    <row r="644" spans="1:37" s="34" customFormat="1" hidden="1" x14ac:dyDescent="0.2">
      <c r="A644" s="271"/>
      <c r="B644" s="272"/>
      <c r="C644" s="500"/>
      <c r="D644" s="501"/>
      <c r="E644" s="502"/>
      <c r="F644" s="501"/>
      <c r="G644" s="502"/>
      <c r="H644" s="501"/>
      <c r="I644" s="502"/>
      <c r="J644" s="501"/>
      <c r="K644" s="502"/>
      <c r="L644" s="501"/>
      <c r="M644" s="502"/>
      <c r="N644" s="501"/>
      <c r="O644" s="502"/>
      <c r="P644" s="501"/>
      <c r="Q644" s="502"/>
      <c r="R644" s="501"/>
      <c r="S644" s="502"/>
      <c r="T644" s="501"/>
      <c r="U644" s="502"/>
      <c r="V644" s="501"/>
      <c r="W644" s="502"/>
      <c r="X644" s="501"/>
      <c r="Y644" s="502"/>
      <c r="Z644" s="501"/>
      <c r="AA644" s="502"/>
      <c r="AB644" s="501"/>
      <c r="AC644" s="502"/>
      <c r="AD644" s="501"/>
      <c r="AE644" s="502"/>
      <c r="AF644" s="501"/>
      <c r="AG644" s="502"/>
      <c r="AH644" s="501"/>
      <c r="AI644" s="502"/>
      <c r="AJ644" s="668" t="str">
        <f t="shared" si="18"/>
        <v/>
      </c>
      <c r="AK644" s="644">
        <f t="shared" si="19"/>
        <v>0</v>
      </c>
    </row>
    <row r="645" spans="1:37" s="34" customFormat="1" hidden="1" x14ac:dyDescent="0.2">
      <c r="A645" s="271"/>
      <c r="B645" s="273"/>
      <c r="C645" s="500"/>
      <c r="D645" s="504"/>
      <c r="E645" s="502"/>
      <c r="F645" s="504"/>
      <c r="G645" s="502"/>
      <c r="H645" s="504"/>
      <c r="I645" s="502"/>
      <c r="J645" s="504"/>
      <c r="K645" s="502"/>
      <c r="L645" s="504"/>
      <c r="M645" s="502"/>
      <c r="N645" s="504"/>
      <c r="O645" s="502"/>
      <c r="P645" s="504"/>
      <c r="Q645" s="502"/>
      <c r="R645" s="504"/>
      <c r="S645" s="502"/>
      <c r="T645" s="504"/>
      <c r="U645" s="502"/>
      <c r="V645" s="504"/>
      <c r="W645" s="502"/>
      <c r="X645" s="504"/>
      <c r="Y645" s="502"/>
      <c r="Z645" s="504"/>
      <c r="AA645" s="502"/>
      <c r="AB645" s="504"/>
      <c r="AC645" s="502"/>
      <c r="AD645" s="504"/>
      <c r="AE645" s="502"/>
      <c r="AF645" s="504"/>
      <c r="AG645" s="502"/>
      <c r="AH645" s="504"/>
      <c r="AI645" s="502"/>
      <c r="AJ645" s="668" t="str">
        <f t="shared" si="18"/>
        <v/>
      </c>
      <c r="AK645" s="644">
        <f t="shared" si="19"/>
        <v>0</v>
      </c>
    </row>
    <row r="646" spans="1:37" s="34" customFormat="1" hidden="1" x14ac:dyDescent="0.2">
      <c r="A646" s="505"/>
      <c r="B646" s="506"/>
      <c r="C646" s="507"/>
      <c r="D646" s="508"/>
      <c r="E646" s="502"/>
      <c r="F646" s="508"/>
      <c r="G646" s="502"/>
      <c r="H646" s="508"/>
      <c r="I646" s="502"/>
      <c r="J646" s="508"/>
      <c r="K646" s="502"/>
      <c r="L646" s="508"/>
      <c r="M646" s="502"/>
      <c r="N646" s="508"/>
      <c r="O646" s="502"/>
      <c r="P646" s="508"/>
      <c r="Q646" s="502"/>
      <c r="R646" s="508"/>
      <c r="S646" s="502"/>
      <c r="T646" s="508"/>
      <c r="U646" s="502"/>
      <c r="V646" s="508"/>
      <c r="W646" s="502"/>
      <c r="X646" s="508"/>
      <c r="Y646" s="502"/>
      <c r="Z646" s="508"/>
      <c r="AA646" s="502"/>
      <c r="AB646" s="508"/>
      <c r="AC646" s="502"/>
      <c r="AD646" s="508"/>
      <c r="AE646" s="502"/>
      <c r="AF646" s="508"/>
      <c r="AG646" s="502"/>
      <c r="AH646" s="508"/>
      <c r="AI646" s="502"/>
      <c r="AJ646" s="668" t="str">
        <f t="shared" si="18"/>
        <v/>
      </c>
      <c r="AK646" s="644">
        <f t="shared" si="19"/>
        <v>0</v>
      </c>
    </row>
    <row r="647" spans="1:37" s="34" customFormat="1" hidden="1" x14ac:dyDescent="0.2">
      <c r="A647" s="271"/>
      <c r="B647" s="272"/>
      <c r="C647" s="500"/>
      <c r="D647" s="501"/>
      <c r="E647" s="502"/>
      <c r="F647" s="501"/>
      <c r="G647" s="502"/>
      <c r="H647" s="501"/>
      <c r="I647" s="502"/>
      <c r="J647" s="501"/>
      <c r="K647" s="502"/>
      <c r="L647" s="501"/>
      <c r="M647" s="502"/>
      <c r="N647" s="501"/>
      <c r="O647" s="502"/>
      <c r="P647" s="501"/>
      <c r="Q647" s="502"/>
      <c r="R647" s="501"/>
      <c r="S647" s="502"/>
      <c r="T647" s="501"/>
      <c r="U647" s="502"/>
      <c r="V647" s="501"/>
      <c r="W647" s="502"/>
      <c r="X647" s="501"/>
      <c r="Y647" s="502"/>
      <c r="Z647" s="501"/>
      <c r="AA647" s="502"/>
      <c r="AB647" s="501"/>
      <c r="AC647" s="502"/>
      <c r="AD647" s="501"/>
      <c r="AE647" s="502"/>
      <c r="AF647" s="501"/>
      <c r="AG647" s="502"/>
      <c r="AH647" s="501"/>
      <c r="AI647" s="502"/>
      <c r="AJ647" s="668" t="str">
        <f t="shared" si="18"/>
        <v/>
      </c>
      <c r="AK647" s="644">
        <f t="shared" si="19"/>
        <v>0</v>
      </c>
    </row>
    <row r="648" spans="1:37" s="34" customFormat="1" hidden="1" x14ac:dyDescent="0.2">
      <c r="A648" s="271"/>
      <c r="B648" s="272"/>
      <c r="C648" s="500"/>
      <c r="D648" s="501"/>
      <c r="E648" s="502"/>
      <c r="F648" s="501"/>
      <c r="G648" s="502"/>
      <c r="H648" s="501"/>
      <c r="I648" s="502"/>
      <c r="J648" s="501"/>
      <c r="K648" s="502"/>
      <c r="L648" s="501"/>
      <c r="M648" s="502"/>
      <c r="N648" s="501"/>
      <c r="O648" s="502"/>
      <c r="P648" s="501"/>
      <c r="Q648" s="502"/>
      <c r="R648" s="501"/>
      <c r="S648" s="502"/>
      <c r="T648" s="501"/>
      <c r="U648" s="502"/>
      <c r="V648" s="501"/>
      <c r="W648" s="502"/>
      <c r="X648" s="501"/>
      <c r="Y648" s="502"/>
      <c r="Z648" s="501"/>
      <c r="AA648" s="502"/>
      <c r="AB648" s="501"/>
      <c r="AC648" s="502"/>
      <c r="AD648" s="501"/>
      <c r="AE648" s="502"/>
      <c r="AF648" s="501"/>
      <c r="AG648" s="502"/>
      <c r="AH648" s="501"/>
      <c r="AI648" s="502"/>
      <c r="AJ648" s="668" t="str">
        <f t="shared" si="18"/>
        <v/>
      </c>
      <c r="AK648" s="644">
        <f t="shared" si="19"/>
        <v>0</v>
      </c>
    </row>
    <row r="649" spans="1:37" s="34" customFormat="1" hidden="1" x14ac:dyDescent="0.2">
      <c r="A649" s="271"/>
      <c r="B649" s="272"/>
      <c r="C649" s="500"/>
      <c r="D649" s="501"/>
      <c r="E649" s="502"/>
      <c r="F649" s="501"/>
      <c r="G649" s="502"/>
      <c r="H649" s="501"/>
      <c r="I649" s="502"/>
      <c r="J649" s="501"/>
      <c r="K649" s="502"/>
      <c r="L649" s="501"/>
      <c r="M649" s="502"/>
      <c r="N649" s="501"/>
      <c r="O649" s="502"/>
      <c r="P649" s="501"/>
      <c r="Q649" s="502"/>
      <c r="R649" s="501"/>
      <c r="S649" s="502"/>
      <c r="T649" s="501"/>
      <c r="U649" s="502"/>
      <c r="V649" s="501"/>
      <c r="W649" s="502"/>
      <c r="X649" s="501"/>
      <c r="Y649" s="502"/>
      <c r="Z649" s="501"/>
      <c r="AA649" s="502"/>
      <c r="AB649" s="501"/>
      <c r="AC649" s="502"/>
      <c r="AD649" s="501"/>
      <c r="AE649" s="502"/>
      <c r="AF649" s="501"/>
      <c r="AG649" s="502"/>
      <c r="AH649" s="501"/>
      <c r="AI649" s="502"/>
      <c r="AJ649" s="668" t="str">
        <f t="shared" si="18"/>
        <v/>
      </c>
      <c r="AK649" s="644">
        <f t="shared" si="19"/>
        <v>0</v>
      </c>
    </row>
    <row r="650" spans="1:37" s="34" customFormat="1" hidden="1" x14ac:dyDescent="0.2">
      <c r="A650" s="271"/>
      <c r="B650" s="272"/>
      <c r="C650" s="500"/>
      <c r="D650" s="501"/>
      <c r="E650" s="502"/>
      <c r="F650" s="501"/>
      <c r="G650" s="502"/>
      <c r="H650" s="501"/>
      <c r="I650" s="502"/>
      <c r="J650" s="501"/>
      <c r="K650" s="502"/>
      <c r="L650" s="501"/>
      <c r="M650" s="502"/>
      <c r="N650" s="501"/>
      <c r="O650" s="502"/>
      <c r="P650" s="501"/>
      <c r="Q650" s="502"/>
      <c r="R650" s="501"/>
      <c r="S650" s="502"/>
      <c r="T650" s="501"/>
      <c r="U650" s="502"/>
      <c r="V650" s="501"/>
      <c r="W650" s="502"/>
      <c r="X650" s="501"/>
      <c r="Y650" s="502"/>
      <c r="Z650" s="501"/>
      <c r="AA650" s="502"/>
      <c r="AB650" s="501"/>
      <c r="AC650" s="502"/>
      <c r="AD650" s="501"/>
      <c r="AE650" s="502"/>
      <c r="AF650" s="501"/>
      <c r="AG650" s="502"/>
      <c r="AH650" s="501"/>
      <c r="AI650" s="502"/>
      <c r="AJ650" s="668" t="str">
        <f t="shared" si="18"/>
        <v/>
      </c>
      <c r="AK650" s="644">
        <f t="shared" si="19"/>
        <v>0</v>
      </c>
    </row>
    <row r="651" spans="1:37" s="34" customFormat="1" hidden="1" x14ac:dyDescent="0.2">
      <c r="A651" s="271"/>
      <c r="B651" s="272"/>
      <c r="C651" s="500"/>
      <c r="D651" s="501"/>
      <c r="E651" s="502"/>
      <c r="F651" s="501"/>
      <c r="G651" s="502"/>
      <c r="H651" s="501"/>
      <c r="I651" s="502"/>
      <c r="J651" s="501"/>
      <c r="K651" s="502"/>
      <c r="L651" s="501"/>
      <c r="M651" s="502"/>
      <c r="N651" s="501"/>
      <c r="O651" s="502"/>
      <c r="P651" s="501"/>
      <c r="Q651" s="502"/>
      <c r="R651" s="501"/>
      <c r="S651" s="502"/>
      <c r="T651" s="501"/>
      <c r="U651" s="502"/>
      <c r="V651" s="501"/>
      <c r="W651" s="502"/>
      <c r="X651" s="501"/>
      <c r="Y651" s="502"/>
      <c r="Z651" s="501"/>
      <c r="AA651" s="502"/>
      <c r="AB651" s="501"/>
      <c r="AC651" s="502"/>
      <c r="AD651" s="501"/>
      <c r="AE651" s="502"/>
      <c r="AF651" s="501"/>
      <c r="AG651" s="502"/>
      <c r="AH651" s="501"/>
      <c r="AI651" s="502"/>
      <c r="AJ651" s="668" t="str">
        <f t="shared" si="18"/>
        <v/>
      </c>
      <c r="AK651" s="644">
        <f t="shared" si="19"/>
        <v>0</v>
      </c>
    </row>
    <row r="652" spans="1:37" s="34" customFormat="1" hidden="1" x14ac:dyDescent="0.2">
      <c r="A652" s="271"/>
      <c r="B652" s="272"/>
      <c r="C652" s="500"/>
      <c r="D652" s="501"/>
      <c r="E652" s="502"/>
      <c r="F652" s="501"/>
      <c r="G652" s="502"/>
      <c r="H652" s="501"/>
      <c r="I652" s="502"/>
      <c r="J652" s="501"/>
      <c r="K652" s="502"/>
      <c r="L652" s="501"/>
      <c r="M652" s="502"/>
      <c r="N652" s="501"/>
      <c r="O652" s="502"/>
      <c r="P652" s="501"/>
      <c r="Q652" s="502"/>
      <c r="R652" s="501"/>
      <c r="S652" s="502"/>
      <c r="T652" s="501"/>
      <c r="U652" s="502"/>
      <c r="V652" s="501"/>
      <c r="W652" s="502"/>
      <c r="X652" s="501"/>
      <c r="Y652" s="502"/>
      <c r="Z652" s="501"/>
      <c r="AA652" s="502"/>
      <c r="AB652" s="501"/>
      <c r="AC652" s="502"/>
      <c r="AD652" s="501"/>
      <c r="AE652" s="502"/>
      <c r="AF652" s="501"/>
      <c r="AG652" s="502"/>
      <c r="AH652" s="501"/>
      <c r="AI652" s="502"/>
      <c r="AJ652" s="668" t="str">
        <f t="shared" si="18"/>
        <v/>
      </c>
      <c r="AK652" s="644">
        <f t="shared" si="19"/>
        <v>0</v>
      </c>
    </row>
    <row r="653" spans="1:37" s="34" customFormat="1" hidden="1" x14ac:dyDescent="0.2">
      <c r="A653" s="271"/>
      <c r="B653" s="273"/>
      <c r="C653" s="500"/>
      <c r="D653" s="504"/>
      <c r="E653" s="502"/>
      <c r="F653" s="504"/>
      <c r="G653" s="502"/>
      <c r="H653" s="504"/>
      <c r="I653" s="502"/>
      <c r="J653" s="504"/>
      <c r="K653" s="502"/>
      <c r="L653" s="504"/>
      <c r="M653" s="502"/>
      <c r="N653" s="504"/>
      <c r="O653" s="502"/>
      <c r="P653" s="504"/>
      <c r="Q653" s="502"/>
      <c r="R653" s="504"/>
      <c r="S653" s="502"/>
      <c r="T653" s="504"/>
      <c r="U653" s="502"/>
      <c r="V653" s="504"/>
      <c r="W653" s="502"/>
      <c r="X653" s="504"/>
      <c r="Y653" s="502"/>
      <c r="Z653" s="504"/>
      <c r="AA653" s="502"/>
      <c r="AB653" s="504"/>
      <c r="AC653" s="502"/>
      <c r="AD653" s="504"/>
      <c r="AE653" s="502"/>
      <c r="AF653" s="504"/>
      <c r="AG653" s="502"/>
      <c r="AH653" s="504"/>
      <c r="AI653" s="502"/>
      <c r="AJ653" s="668" t="str">
        <f t="shared" ref="AJ653:AJ716" si="20">IF((D653+F653+H653+J653+L653+N653+P653+R653+T653+V653+X653+Z653+AB653+AD653)&gt;0,D653+F653+H653+J653+L653+N653+P653+R653+T653+V653+X653+Z653+AB653+AD653,"")</f>
        <v/>
      </c>
      <c r="AK653" s="644">
        <f t="shared" ref="AK653:AK716" si="21">E653+G653+I653+K653+M653+O653+Q653+S653+U653+W653+Y653+AA653+AC653+AE653</f>
        <v>0</v>
      </c>
    </row>
    <row r="654" spans="1:37" s="34" customFormat="1" hidden="1" x14ac:dyDescent="0.2">
      <c r="A654" s="505"/>
      <c r="B654" s="506"/>
      <c r="C654" s="507"/>
      <c r="D654" s="508"/>
      <c r="E654" s="502"/>
      <c r="F654" s="508"/>
      <c r="G654" s="502"/>
      <c r="H654" s="508"/>
      <c r="I654" s="502"/>
      <c r="J654" s="508"/>
      <c r="K654" s="502"/>
      <c r="L654" s="508"/>
      <c r="M654" s="502"/>
      <c r="N654" s="508"/>
      <c r="O654" s="502"/>
      <c r="P654" s="508"/>
      <c r="Q654" s="502"/>
      <c r="R654" s="508"/>
      <c r="S654" s="502"/>
      <c r="T654" s="508"/>
      <c r="U654" s="502"/>
      <c r="V654" s="508"/>
      <c r="W654" s="502"/>
      <c r="X654" s="508"/>
      <c r="Y654" s="502"/>
      <c r="Z654" s="508"/>
      <c r="AA654" s="502"/>
      <c r="AB654" s="508"/>
      <c r="AC654" s="502"/>
      <c r="AD654" s="508"/>
      <c r="AE654" s="502"/>
      <c r="AF654" s="508"/>
      <c r="AG654" s="502"/>
      <c r="AH654" s="508"/>
      <c r="AI654" s="502"/>
      <c r="AJ654" s="668" t="str">
        <f t="shared" si="20"/>
        <v/>
      </c>
      <c r="AK654" s="644">
        <f t="shared" si="21"/>
        <v>0</v>
      </c>
    </row>
    <row r="655" spans="1:37" s="34" customFormat="1" hidden="1" x14ac:dyDescent="0.2">
      <c r="A655" s="271"/>
      <c r="B655" s="272"/>
      <c r="C655" s="500"/>
      <c r="D655" s="501"/>
      <c r="E655" s="502"/>
      <c r="F655" s="501"/>
      <c r="G655" s="502"/>
      <c r="H655" s="501"/>
      <c r="I655" s="502"/>
      <c r="J655" s="501"/>
      <c r="K655" s="502"/>
      <c r="L655" s="501"/>
      <c r="M655" s="502"/>
      <c r="N655" s="501"/>
      <c r="O655" s="502"/>
      <c r="P655" s="501"/>
      <c r="Q655" s="502"/>
      <c r="R655" s="501"/>
      <c r="S655" s="502"/>
      <c r="T655" s="501"/>
      <c r="U655" s="502"/>
      <c r="V655" s="501"/>
      <c r="W655" s="502"/>
      <c r="X655" s="501"/>
      <c r="Y655" s="502"/>
      <c r="Z655" s="501"/>
      <c r="AA655" s="502"/>
      <c r="AB655" s="501"/>
      <c r="AC655" s="502"/>
      <c r="AD655" s="501"/>
      <c r="AE655" s="502"/>
      <c r="AF655" s="501"/>
      <c r="AG655" s="502"/>
      <c r="AH655" s="501"/>
      <c r="AI655" s="502"/>
      <c r="AJ655" s="668" t="str">
        <f t="shared" si="20"/>
        <v/>
      </c>
      <c r="AK655" s="644">
        <f t="shared" si="21"/>
        <v>0</v>
      </c>
    </row>
    <row r="656" spans="1:37" s="34" customFormat="1" hidden="1" x14ac:dyDescent="0.2">
      <c r="A656" s="271"/>
      <c r="B656" s="272"/>
      <c r="C656" s="500"/>
      <c r="D656" s="501"/>
      <c r="E656" s="502"/>
      <c r="F656" s="501"/>
      <c r="G656" s="502"/>
      <c r="H656" s="501"/>
      <c r="I656" s="502"/>
      <c r="J656" s="501"/>
      <c r="K656" s="502"/>
      <c r="L656" s="501"/>
      <c r="M656" s="502"/>
      <c r="N656" s="501"/>
      <c r="O656" s="502"/>
      <c r="P656" s="501"/>
      <c r="Q656" s="502"/>
      <c r="R656" s="501"/>
      <c r="S656" s="502"/>
      <c r="T656" s="501"/>
      <c r="U656" s="502"/>
      <c r="V656" s="501"/>
      <c r="W656" s="502"/>
      <c r="X656" s="501"/>
      <c r="Y656" s="502"/>
      <c r="Z656" s="501"/>
      <c r="AA656" s="502"/>
      <c r="AB656" s="501"/>
      <c r="AC656" s="502"/>
      <c r="AD656" s="501"/>
      <c r="AE656" s="502"/>
      <c r="AF656" s="501"/>
      <c r="AG656" s="502"/>
      <c r="AH656" s="501"/>
      <c r="AI656" s="502"/>
      <c r="AJ656" s="668" t="str">
        <f t="shared" si="20"/>
        <v/>
      </c>
      <c r="AK656" s="644">
        <f t="shared" si="21"/>
        <v>0</v>
      </c>
    </row>
    <row r="657" spans="1:37" s="34" customFormat="1" hidden="1" x14ac:dyDescent="0.2">
      <c r="A657" s="271"/>
      <c r="B657" s="272"/>
      <c r="C657" s="500"/>
      <c r="D657" s="501"/>
      <c r="E657" s="502"/>
      <c r="F657" s="501"/>
      <c r="G657" s="502"/>
      <c r="H657" s="501"/>
      <c r="I657" s="502"/>
      <c r="J657" s="501"/>
      <c r="K657" s="502"/>
      <c r="L657" s="501"/>
      <c r="M657" s="502"/>
      <c r="N657" s="501"/>
      <c r="O657" s="502"/>
      <c r="P657" s="501"/>
      <c r="Q657" s="502"/>
      <c r="R657" s="501"/>
      <c r="S657" s="502"/>
      <c r="T657" s="501"/>
      <c r="U657" s="502"/>
      <c r="V657" s="501"/>
      <c r="W657" s="502"/>
      <c r="X657" s="501"/>
      <c r="Y657" s="502"/>
      <c r="Z657" s="501"/>
      <c r="AA657" s="502"/>
      <c r="AB657" s="501"/>
      <c r="AC657" s="502"/>
      <c r="AD657" s="501"/>
      <c r="AE657" s="502"/>
      <c r="AF657" s="501"/>
      <c r="AG657" s="502"/>
      <c r="AH657" s="501"/>
      <c r="AI657" s="502"/>
      <c r="AJ657" s="668" t="str">
        <f t="shared" si="20"/>
        <v/>
      </c>
      <c r="AK657" s="644">
        <f t="shared" si="21"/>
        <v>0</v>
      </c>
    </row>
    <row r="658" spans="1:37" s="34" customFormat="1" hidden="1" x14ac:dyDescent="0.2">
      <c r="A658" s="271"/>
      <c r="B658" s="272"/>
      <c r="C658" s="500"/>
      <c r="D658" s="501"/>
      <c r="E658" s="502"/>
      <c r="F658" s="501"/>
      <c r="G658" s="502"/>
      <c r="H658" s="501"/>
      <c r="I658" s="502"/>
      <c r="J658" s="501"/>
      <c r="K658" s="502"/>
      <c r="L658" s="501"/>
      <c r="M658" s="502"/>
      <c r="N658" s="501"/>
      <c r="O658" s="502"/>
      <c r="P658" s="501"/>
      <c r="Q658" s="502"/>
      <c r="R658" s="501"/>
      <c r="S658" s="502"/>
      <c r="T658" s="501"/>
      <c r="U658" s="502"/>
      <c r="V658" s="501"/>
      <c r="W658" s="502"/>
      <c r="X658" s="501"/>
      <c r="Y658" s="502"/>
      <c r="Z658" s="501"/>
      <c r="AA658" s="502"/>
      <c r="AB658" s="501"/>
      <c r="AC658" s="502"/>
      <c r="AD658" s="501"/>
      <c r="AE658" s="502"/>
      <c r="AF658" s="501"/>
      <c r="AG658" s="502"/>
      <c r="AH658" s="501"/>
      <c r="AI658" s="502"/>
      <c r="AJ658" s="668" t="str">
        <f t="shared" si="20"/>
        <v/>
      </c>
      <c r="AK658" s="644">
        <f t="shared" si="21"/>
        <v>0</v>
      </c>
    </row>
    <row r="659" spans="1:37" s="34" customFormat="1" hidden="1" x14ac:dyDescent="0.2">
      <c r="A659" s="271"/>
      <c r="B659" s="272"/>
      <c r="C659" s="500"/>
      <c r="D659" s="501"/>
      <c r="E659" s="502"/>
      <c r="F659" s="501"/>
      <c r="G659" s="502"/>
      <c r="H659" s="501"/>
      <c r="I659" s="502"/>
      <c r="J659" s="501"/>
      <c r="K659" s="502"/>
      <c r="L659" s="501"/>
      <c r="M659" s="502"/>
      <c r="N659" s="501"/>
      <c r="O659" s="502"/>
      <c r="P659" s="501"/>
      <c r="Q659" s="502"/>
      <c r="R659" s="501"/>
      <c r="S659" s="502"/>
      <c r="T659" s="501"/>
      <c r="U659" s="502"/>
      <c r="V659" s="501"/>
      <c r="W659" s="502"/>
      <c r="X659" s="501"/>
      <c r="Y659" s="502"/>
      <c r="Z659" s="501"/>
      <c r="AA659" s="502"/>
      <c r="AB659" s="501"/>
      <c r="AC659" s="502"/>
      <c r="AD659" s="501"/>
      <c r="AE659" s="502"/>
      <c r="AF659" s="501"/>
      <c r="AG659" s="502"/>
      <c r="AH659" s="501"/>
      <c r="AI659" s="502"/>
      <c r="AJ659" s="668" t="str">
        <f t="shared" si="20"/>
        <v/>
      </c>
      <c r="AK659" s="644">
        <f t="shared" si="21"/>
        <v>0</v>
      </c>
    </row>
    <row r="660" spans="1:37" s="34" customFormat="1" hidden="1" x14ac:dyDescent="0.2">
      <c r="A660" s="271"/>
      <c r="B660" s="272"/>
      <c r="C660" s="500"/>
      <c r="D660" s="501"/>
      <c r="E660" s="502"/>
      <c r="F660" s="501"/>
      <c r="G660" s="502"/>
      <c r="H660" s="501"/>
      <c r="I660" s="502"/>
      <c r="J660" s="501"/>
      <c r="K660" s="502"/>
      <c r="L660" s="501"/>
      <c r="M660" s="502"/>
      <c r="N660" s="501"/>
      <c r="O660" s="502"/>
      <c r="P660" s="501"/>
      <c r="Q660" s="502"/>
      <c r="R660" s="501"/>
      <c r="S660" s="502"/>
      <c r="T660" s="501"/>
      <c r="U660" s="502"/>
      <c r="V660" s="501"/>
      <c r="W660" s="502"/>
      <c r="X660" s="501"/>
      <c r="Y660" s="502"/>
      <c r="Z660" s="501"/>
      <c r="AA660" s="502"/>
      <c r="AB660" s="501"/>
      <c r="AC660" s="502"/>
      <c r="AD660" s="501"/>
      <c r="AE660" s="502"/>
      <c r="AF660" s="501"/>
      <c r="AG660" s="502"/>
      <c r="AH660" s="501"/>
      <c r="AI660" s="502"/>
      <c r="AJ660" s="668" t="str">
        <f t="shared" si="20"/>
        <v/>
      </c>
      <c r="AK660" s="644">
        <f t="shared" si="21"/>
        <v>0</v>
      </c>
    </row>
    <row r="661" spans="1:37" s="34" customFormat="1" hidden="1" x14ac:dyDescent="0.2">
      <c r="A661" s="271"/>
      <c r="B661" s="273"/>
      <c r="C661" s="500"/>
      <c r="D661" s="504"/>
      <c r="E661" s="502"/>
      <c r="F661" s="504"/>
      <c r="G661" s="502"/>
      <c r="H661" s="504"/>
      <c r="I661" s="502"/>
      <c r="J661" s="504"/>
      <c r="K661" s="502"/>
      <c r="L661" s="504"/>
      <c r="M661" s="502"/>
      <c r="N661" s="504"/>
      <c r="O661" s="502"/>
      <c r="P661" s="504"/>
      <c r="Q661" s="502"/>
      <c r="R661" s="504"/>
      <c r="S661" s="502"/>
      <c r="T661" s="504"/>
      <c r="U661" s="502"/>
      <c r="V661" s="504"/>
      <c r="W661" s="502"/>
      <c r="X661" s="504"/>
      <c r="Y661" s="502"/>
      <c r="Z661" s="504"/>
      <c r="AA661" s="502"/>
      <c r="AB661" s="504"/>
      <c r="AC661" s="502"/>
      <c r="AD661" s="504"/>
      <c r="AE661" s="502"/>
      <c r="AF661" s="504"/>
      <c r="AG661" s="502"/>
      <c r="AH661" s="504"/>
      <c r="AI661" s="502"/>
      <c r="AJ661" s="668" t="str">
        <f t="shared" si="20"/>
        <v/>
      </c>
      <c r="AK661" s="644">
        <f t="shared" si="21"/>
        <v>0</v>
      </c>
    </row>
    <row r="662" spans="1:37" s="34" customFormat="1" hidden="1" x14ac:dyDescent="0.2">
      <c r="A662" s="505"/>
      <c r="B662" s="506"/>
      <c r="C662" s="507"/>
      <c r="D662" s="508"/>
      <c r="E662" s="502"/>
      <c r="F662" s="508"/>
      <c r="G662" s="502"/>
      <c r="H662" s="508"/>
      <c r="I662" s="502"/>
      <c r="J662" s="508"/>
      <c r="K662" s="502"/>
      <c r="L662" s="508"/>
      <c r="M662" s="502"/>
      <c r="N662" s="508"/>
      <c r="O662" s="502"/>
      <c r="P662" s="508"/>
      <c r="Q662" s="502"/>
      <c r="R662" s="508"/>
      <c r="S662" s="502"/>
      <c r="T662" s="508"/>
      <c r="U662" s="502"/>
      <c r="V662" s="508"/>
      <c r="W662" s="502"/>
      <c r="X662" s="508"/>
      <c r="Y662" s="502"/>
      <c r="Z662" s="508"/>
      <c r="AA662" s="502"/>
      <c r="AB662" s="508"/>
      <c r="AC662" s="502"/>
      <c r="AD662" s="508"/>
      <c r="AE662" s="502"/>
      <c r="AF662" s="508"/>
      <c r="AG662" s="502"/>
      <c r="AH662" s="508"/>
      <c r="AI662" s="502"/>
      <c r="AJ662" s="668" t="str">
        <f t="shared" si="20"/>
        <v/>
      </c>
      <c r="AK662" s="644">
        <f t="shared" si="21"/>
        <v>0</v>
      </c>
    </row>
    <row r="663" spans="1:37" s="34" customFormat="1" hidden="1" x14ac:dyDescent="0.2">
      <c r="A663" s="271"/>
      <c r="B663" s="272"/>
      <c r="C663" s="500"/>
      <c r="D663" s="501"/>
      <c r="E663" s="502"/>
      <c r="F663" s="501"/>
      <c r="G663" s="502"/>
      <c r="H663" s="501"/>
      <c r="I663" s="502"/>
      <c r="J663" s="501"/>
      <c r="K663" s="502"/>
      <c r="L663" s="501"/>
      <c r="M663" s="502"/>
      <c r="N663" s="501"/>
      <c r="O663" s="502"/>
      <c r="P663" s="501"/>
      <c r="Q663" s="502"/>
      <c r="R663" s="501"/>
      <c r="S663" s="502"/>
      <c r="T663" s="501"/>
      <c r="U663" s="502"/>
      <c r="V663" s="501"/>
      <c r="W663" s="502"/>
      <c r="X663" s="501"/>
      <c r="Y663" s="502"/>
      <c r="Z663" s="501"/>
      <c r="AA663" s="502"/>
      <c r="AB663" s="501"/>
      <c r="AC663" s="502"/>
      <c r="AD663" s="501"/>
      <c r="AE663" s="502"/>
      <c r="AF663" s="501"/>
      <c r="AG663" s="502"/>
      <c r="AH663" s="501"/>
      <c r="AI663" s="502"/>
      <c r="AJ663" s="668" t="str">
        <f t="shared" si="20"/>
        <v/>
      </c>
      <c r="AK663" s="644">
        <f t="shared" si="21"/>
        <v>0</v>
      </c>
    </row>
    <row r="664" spans="1:37" s="34" customFormat="1" hidden="1" x14ac:dyDescent="0.2">
      <c r="A664" s="271"/>
      <c r="B664" s="272"/>
      <c r="C664" s="500"/>
      <c r="D664" s="501"/>
      <c r="E664" s="502"/>
      <c r="F664" s="501"/>
      <c r="G664" s="502"/>
      <c r="H664" s="501"/>
      <c r="I664" s="502"/>
      <c r="J664" s="501"/>
      <c r="K664" s="502"/>
      <c r="L664" s="501"/>
      <c r="M664" s="502"/>
      <c r="N664" s="501"/>
      <c r="O664" s="502"/>
      <c r="P664" s="501"/>
      <c r="Q664" s="502"/>
      <c r="R664" s="501"/>
      <c r="S664" s="502"/>
      <c r="T664" s="501"/>
      <c r="U664" s="502"/>
      <c r="V664" s="501"/>
      <c r="W664" s="502"/>
      <c r="X664" s="501"/>
      <c r="Y664" s="502"/>
      <c r="Z664" s="501"/>
      <c r="AA664" s="502"/>
      <c r="AB664" s="501"/>
      <c r="AC664" s="502"/>
      <c r="AD664" s="501"/>
      <c r="AE664" s="502"/>
      <c r="AF664" s="501"/>
      <c r="AG664" s="502"/>
      <c r="AH664" s="501"/>
      <c r="AI664" s="502"/>
      <c r="AJ664" s="668" t="str">
        <f t="shared" si="20"/>
        <v/>
      </c>
      <c r="AK664" s="644">
        <f t="shared" si="21"/>
        <v>0</v>
      </c>
    </row>
    <row r="665" spans="1:37" s="34" customFormat="1" hidden="1" x14ac:dyDescent="0.2">
      <c r="A665" s="271"/>
      <c r="B665" s="272"/>
      <c r="C665" s="500"/>
      <c r="D665" s="501"/>
      <c r="E665" s="502"/>
      <c r="F665" s="501"/>
      <c r="G665" s="502"/>
      <c r="H665" s="501"/>
      <c r="I665" s="502"/>
      <c r="J665" s="501"/>
      <c r="K665" s="502"/>
      <c r="L665" s="501"/>
      <c r="M665" s="502"/>
      <c r="N665" s="501"/>
      <c r="O665" s="502"/>
      <c r="P665" s="501"/>
      <c r="Q665" s="502"/>
      <c r="R665" s="501"/>
      <c r="S665" s="502"/>
      <c r="T665" s="501"/>
      <c r="U665" s="502"/>
      <c r="V665" s="501"/>
      <c r="W665" s="502"/>
      <c r="X665" s="501"/>
      <c r="Y665" s="502"/>
      <c r="Z665" s="501"/>
      <c r="AA665" s="502"/>
      <c r="AB665" s="501"/>
      <c r="AC665" s="502"/>
      <c r="AD665" s="501"/>
      <c r="AE665" s="502"/>
      <c r="AF665" s="501"/>
      <c r="AG665" s="502"/>
      <c r="AH665" s="501"/>
      <c r="AI665" s="502"/>
      <c r="AJ665" s="668" t="str">
        <f t="shared" si="20"/>
        <v/>
      </c>
      <c r="AK665" s="644">
        <f t="shared" si="21"/>
        <v>0</v>
      </c>
    </row>
    <row r="666" spans="1:37" s="34" customFormat="1" hidden="1" x14ac:dyDescent="0.2">
      <c r="A666" s="271"/>
      <c r="B666" s="272"/>
      <c r="C666" s="500"/>
      <c r="D666" s="501"/>
      <c r="E666" s="502"/>
      <c r="F666" s="501"/>
      <c r="G666" s="502"/>
      <c r="H666" s="501"/>
      <c r="I666" s="502"/>
      <c r="J666" s="501"/>
      <c r="K666" s="502"/>
      <c r="L666" s="501"/>
      <c r="M666" s="502"/>
      <c r="N666" s="501"/>
      <c r="O666" s="502"/>
      <c r="P666" s="501"/>
      <c r="Q666" s="502"/>
      <c r="R666" s="501"/>
      <c r="S666" s="502"/>
      <c r="T666" s="501"/>
      <c r="U666" s="502"/>
      <c r="V666" s="501"/>
      <c r="W666" s="502"/>
      <c r="X666" s="501"/>
      <c r="Y666" s="502"/>
      <c r="Z666" s="501"/>
      <c r="AA666" s="502"/>
      <c r="AB666" s="501"/>
      <c r="AC666" s="502"/>
      <c r="AD666" s="501"/>
      <c r="AE666" s="502"/>
      <c r="AF666" s="501"/>
      <c r="AG666" s="502"/>
      <c r="AH666" s="501"/>
      <c r="AI666" s="502"/>
      <c r="AJ666" s="668" t="str">
        <f t="shared" si="20"/>
        <v/>
      </c>
      <c r="AK666" s="644">
        <f t="shared" si="21"/>
        <v>0</v>
      </c>
    </row>
    <row r="667" spans="1:37" s="34" customFormat="1" hidden="1" x14ac:dyDescent="0.2">
      <c r="A667" s="271"/>
      <c r="B667" s="272"/>
      <c r="C667" s="500"/>
      <c r="D667" s="501"/>
      <c r="E667" s="502"/>
      <c r="F667" s="501"/>
      <c r="G667" s="502"/>
      <c r="H667" s="501"/>
      <c r="I667" s="502"/>
      <c r="J667" s="501"/>
      <c r="K667" s="502"/>
      <c r="L667" s="501"/>
      <c r="M667" s="502"/>
      <c r="N667" s="501"/>
      <c r="O667" s="502"/>
      <c r="P667" s="501"/>
      <c r="Q667" s="502"/>
      <c r="R667" s="501"/>
      <c r="S667" s="502"/>
      <c r="T667" s="501"/>
      <c r="U667" s="502"/>
      <c r="V667" s="501"/>
      <c r="W667" s="502"/>
      <c r="X667" s="501"/>
      <c r="Y667" s="502"/>
      <c r="Z667" s="501"/>
      <c r="AA667" s="502"/>
      <c r="AB667" s="501"/>
      <c r="AC667" s="502"/>
      <c r="AD667" s="501"/>
      <c r="AE667" s="502"/>
      <c r="AF667" s="501"/>
      <c r="AG667" s="502"/>
      <c r="AH667" s="501"/>
      <c r="AI667" s="502"/>
      <c r="AJ667" s="668" t="str">
        <f t="shared" si="20"/>
        <v/>
      </c>
      <c r="AK667" s="644">
        <f t="shared" si="21"/>
        <v>0</v>
      </c>
    </row>
    <row r="668" spans="1:37" s="34" customFormat="1" hidden="1" x14ac:dyDescent="0.2">
      <c r="A668" s="271"/>
      <c r="B668" s="272"/>
      <c r="C668" s="500"/>
      <c r="D668" s="501"/>
      <c r="E668" s="502"/>
      <c r="F668" s="501"/>
      <c r="G668" s="502"/>
      <c r="H668" s="501"/>
      <c r="I668" s="502"/>
      <c r="J668" s="501"/>
      <c r="K668" s="502"/>
      <c r="L668" s="501"/>
      <c r="M668" s="502"/>
      <c r="N668" s="501"/>
      <c r="O668" s="502"/>
      <c r="P668" s="501"/>
      <c r="Q668" s="502"/>
      <c r="R668" s="501"/>
      <c r="S668" s="502"/>
      <c r="T668" s="501"/>
      <c r="U668" s="502"/>
      <c r="V668" s="501"/>
      <c r="W668" s="502"/>
      <c r="X668" s="501"/>
      <c r="Y668" s="502"/>
      <c r="Z668" s="501"/>
      <c r="AA668" s="502"/>
      <c r="AB668" s="501"/>
      <c r="AC668" s="502"/>
      <c r="AD668" s="501"/>
      <c r="AE668" s="502"/>
      <c r="AF668" s="501"/>
      <c r="AG668" s="502"/>
      <c r="AH668" s="501"/>
      <c r="AI668" s="502"/>
      <c r="AJ668" s="668" t="str">
        <f t="shared" si="20"/>
        <v/>
      </c>
      <c r="AK668" s="644">
        <f t="shared" si="21"/>
        <v>0</v>
      </c>
    </row>
    <row r="669" spans="1:37" s="34" customFormat="1" hidden="1" x14ac:dyDescent="0.2">
      <c r="A669" s="271"/>
      <c r="B669" s="273"/>
      <c r="C669" s="500"/>
      <c r="D669" s="504"/>
      <c r="E669" s="502"/>
      <c r="F669" s="504"/>
      <c r="G669" s="502"/>
      <c r="H669" s="504"/>
      <c r="I669" s="502"/>
      <c r="J669" s="504"/>
      <c r="K669" s="502"/>
      <c r="L669" s="504"/>
      <c r="M669" s="502"/>
      <c r="N669" s="504"/>
      <c r="O669" s="502"/>
      <c r="P669" s="504"/>
      <c r="Q669" s="502"/>
      <c r="R669" s="504"/>
      <c r="S669" s="502"/>
      <c r="T669" s="504"/>
      <c r="U669" s="502"/>
      <c r="V669" s="504"/>
      <c r="W669" s="502"/>
      <c r="X669" s="504"/>
      <c r="Y669" s="502"/>
      <c r="Z669" s="504"/>
      <c r="AA669" s="502"/>
      <c r="AB669" s="504"/>
      <c r="AC669" s="502"/>
      <c r="AD669" s="504"/>
      <c r="AE669" s="502"/>
      <c r="AF669" s="504"/>
      <c r="AG669" s="502"/>
      <c r="AH669" s="504"/>
      <c r="AI669" s="502"/>
      <c r="AJ669" s="668" t="str">
        <f t="shared" si="20"/>
        <v/>
      </c>
      <c r="AK669" s="644">
        <f t="shared" si="21"/>
        <v>0</v>
      </c>
    </row>
    <row r="670" spans="1:37" s="34" customFormat="1" hidden="1" x14ac:dyDescent="0.2">
      <c r="A670" s="505"/>
      <c r="B670" s="506"/>
      <c r="C670" s="507"/>
      <c r="D670" s="508"/>
      <c r="E670" s="502"/>
      <c r="F670" s="508"/>
      <c r="G670" s="502"/>
      <c r="H670" s="508"/>
      <c r="I670" s="502"/>
      <c r="J670" s="508"/>
      <c r="K670" s="502"/>
      <c r="L670" s="508"/>
      <c r="M670" s="502"/>
      <c r="N670" s="508"/>
      <c r="O670" s="502"/>
      <c r="P670" s="508"/>
      <c r="Q670" s="502"/>
      <c r="R670" s="508"/>
      <c r="S670" s="502"/>
      <c r="T670" s="508"/>
      <c r="U670" s="502"/>
      <c r="V670" s="508"/>
      <c r="W670" s="502"/>
      <c r="X670" s="508"/>
      <c r="Y670" s="502"/>
      <c r="Z670" s="508"/>
      <c r="AA670" s="502"/>
      <c r="AB670" s="508"/>
      <c r="AC670" s="502"/>
      <c r="AD670" s="508"/>
      <c r="AE670" s="502"/>
      <c r="AF670" s="508"/>
      <c r="AG670" s="502"/>
      <c r="AH670" s="508"/>
      <c r="AI670" s="502"/>
      <c r="AJ670" s="668" t="str">
        <f t="shared" si="20"/>
        <v/>
      </c>
      <c r="AK670" s="644">
        <f t="shared" si="21"/>
        <v>0</v>
      </c>
    </row>
    <row r="671" spans="1:37" s="34" customFormat="1" hidden="1" x14ac:dyDescent="0.2">
      <c r="A671" s="271"/>
      <c r="B671" s="272"/>
      <c r="C671" s="500"/>
      <c r="D671" s="501"/>
      <c r="E671" s="502"/>
      <c r="F671" s="501"/>
      <c r="G671" s="502"/>
      <c r="H671" s="501"/>
      <c r="I671" s="502"/>
      <c r="J671" s="501"/>
      <c r="K671" s="502"/>
      <c r="L671" s="501"/>
      <c r="M671" s="502"/>
      <c r="N671" s="501"/>
      <c r="O671" s="502"/>
      <c r="P671" s="501"/>
      <c r="Q671" s="502"/>
      <c r="R671" s="501"/>
      <c r="S671" s="502"/>
      <c r="T671" s="501"/>
      <c r="U671" s="502"/>
      <c r="V671" s="501"/>
      <c r="W671" s="502"/>
      <c r="X671" s="501"/>
      <c r="Y671" s="502"/>
      <c r="Z671" s="501"/>
      <c r="AA671" s="502"/>
      <c r="AB671" s="501"/>
      <c r="AC671" s="502"/>
      <c r="AD671" s="501"/>
      <c r="AE671" s="502"/>
      <c r="AF671" s="501"/>
      <c r="AG671" s="502"/>
      <c r="AH671" s="501"/>
      <c r="AI671" s="502"/>
      <c r="AJ671" s="668" t="str">
        <f t="shared" si="20"/>
        <v/>
      </c>
      <c r="AK671" s="644">
        <f t="shared" si="21"/>
        <v>0</v>
      </c>
    </row>
    <row r="672" spans="1:37" s="34" customFormat="1" hidden="1" x14ac:dyDescent="0.2">
      <c r="A672" s="271"/>
      <c r="B672" s="272"/>
      <c r="C672" s="500"/>
      <c r="D672" s="501"/>
      <c r="E672" s="502"/>
      <c r="F672" s="501"/>
      <c r="G672" s="502"/>
      <c r="H672" s="501"/>
      <c r="I672" s="502"/>
      <c r="J672" s="501"/>
      <c r="K672" s="502"/>
      <c r="L672" s="501"/>
      <c r="M672" s="502"/>
      <c r="N672" s="501"/>
      <c r="O672" s="502"/>
      <c r="P672" s="501"/>
      <c r="Q672" s="502"/>
      <c r="R672" s="501"/>
      <c r="S672" s="502"/>
      <c r="T672" s="501"/>
      <c r="U672" s="502"/>
      <c r="V672" s="501"/>
      <c r="W672" s="502"/>
      <c r="X672" s="501"/>
      <c r="Y672" s="502"/>
      <c r="Z672" s="501"/>
      <c r="AA672" s="502"/>
      <c r="AB672" s="501"/>
      <c r="AC672" s="502"/>
      <c r="AD672" s="501"/>
      <c r="AE672" s="502"/>
      <c r="AF672" s="501"/>
      <c r="AG672" s="502"/>
      <c r="AH672" s="501"/>
      <c r="AI672" s="502"/>
      <c r="AJ672" s="668" t="str">
        <f t="shared" si="20"/>
        <v/>
      </c>
      <c r="AK672" s="644">
        <f t="shared" si="21"/>
        <v>0</v>
      </c>
    </row>
    <row r="673" spans="1:37" s="34" customFormat="1" hidden="1" x14ac:dyDescent="0.2">
      <c r="A673" s="271"/>
      <c r="B673" s="272"/>
      <c r="C673" s="500"/>
      <c r="D673" s="501"/>
      <c r="E673" s="502"/>
      <c r="F673" s="501"/>
      <c r="G673" s="502"/>
      <c r="H673" s="501"/>
      <c r="I673" s="502"/>
      <c r="J673" s="501"/>
      <c r="K673" s="502"/>
      <c r="L673" s="501"/>
      <c r="M673" s="502"/>
      <c r="N673" s="501"/>
      <c r="O673" s="502"/>
      <c r="P673" s="501"/>
      <c r="Q673" s="502"/>
      <c r="R673" s="501"/>
      <c r="S673" s="502"/>
      <c r="T673" s="501"/>
      <c r="U673" s="502"/>
      <c r="V673" s="501"/>
      <c r="W673" s="502"/>
      <c r="X673" s="501"/>
      <c r="Y673" s="502"/>
      <c r="Z673" s="501"/>
      <c r="AA673" s="502"/>
      <c r="AB673" s="501"/>
      <c r="AC673" s="502"/>
      <c r="AD673" s="501"/>
      <c r="AE673" s="502"/>
      <c r="AF673" s="501"/>
      <c r="AG673" s="502"/>
      <c r="AH673" s="501"/>
      <c r="AI673" s="502"/>
      <c r="AJ673" s="668" t="str">
        <f t="shared" si="20"/>
        <v/>
      </c>
      <c r="AK673" s="644">
        <f t="shared" si="21"/>
        <v>0</v>
      </c>
    </row>
    <row r="674" spans="1:37" s="34" customFormat="1" hidden="1" x14ac:dyDescent="0.2">
      <c r="A674" s="271"/>
      <c r="B674" s="272"/>
      <c r="C674" s="500"/>
      <c r="D674" s="501"/>
      <c r="E674" s="502"/>
      <c r="F674" s="501"/>
      <c r="G674" s="502"/>
      <c r="H674" s="501"/>
      <c r="I674" s="502"/>
      <c r="J674" s="501"/>
      <c r="K674" s="502"/>
      <c r="L674" s="501"/>
      <c r="M674" s="502"/>
      <c r="N674" s="501"/>
      <c r="O674" s="502"/>
      <c r="P674" s="501"/>
      <c r="Q674" s="502"/>
      <c r="R674" s="501"/>
      <c r="S674" s="502"/>
      <c r="T674" s="501"/>
      <c r="U674" s="502"/>
      <c r="V674" s="501"/>
      <c r="W674" s="502"/>
      <c r="X674" s="501"/>
      <c r="Y674" s="502"/>
      <c r="Z674" s="501"/>
      <c r="AA674" s="502"/>
      <c r="AB674" s="501"/>
      <c r="AC674" s="502"/>
      <c r="AD674" s="501"/>
      <c r="AE674" s="502"/>
      <c r="AF674" s="501"/>
      <c r="AG674" s="502"/>
      <c r="AH674" s="501"/>
      <c r="AI674" s="502"/>
      <c r="AJ674" s="668" t="str">
        <f t="shared" si="20"/>
        <v/>
      </c>
      <c r="AK674" s="644">
        <f t="shared" si="21"/>
        <v>0</v>
      </c>
    </row>
    <row r="675" spans="1:37" s="34" customFormat="1" hidden="1" x14ac:dyDescent="0.2">
      <c r="A675" s="271"/>
      <c r="B675" s="272"/>
      <c r="C675" s="500"/>
      <c r="D675" s="501"/>
      <c r="E675" s="502"/>
      <c r="F675" s="501"/>
      <c r="G675" s="502"/>
      <c r="H675" s="501"/>
      <c r="I675" s="502"/>
      <c r="J675" s="501"/>
      <c r="K675" s="502"/>
      <c r="L675" s="501"/>
      <c r="M675" s="502"/>
      <c r="N675" s="501"/>
      <c r="O675" s="502"/>
      <c r="P675" s="501"/>
      <c r="Q675" s="502"/>
      <c r="R675" s="501"/>
      <c r="S675" s="502"/>
      <c r="T675" s="501"/>
      <c r="U675" s="502"/>
      <c r="V675" s="501"/>
      <c r="W675" s="502"/>
      <c r="X675" s="501"/>
      <c r="Y675" s="502"/>
      <c r="Z675" s="501"/>
      <c r="AA675" s="502"/>
      <c r="AB675" s="501"/>
      <c r="AC675" s="502"/>
      <c r="AD675" s="501"/>
      <c r="AE675" s="502"/>
      <c r="AF675" s="501"/>
      <c r="AG675" s="502"/>
      <c r="AH675" s="501"/>
      <c r="AI675" s="502"/>
      <c r="AJ675" s="668" t="str">
        <f t="shared" si="20"/>
        <v/>
      </c>
      <c r="AK675" s="644">
        <f t="shared" si="21"/>
        <v>0</v>
      </c>
    </row>
    <row r="676" spans="1:37" s="34" customFormat="1" hidden="1" x14ac:dyDescent="0.2">
      <c r="A676" s="271"/>
      <c r="B676" s="272"/>
      <c r="C676" s="500"/>
      <c r="D676" s="501"/>
      <c r="E676" s="502"/>
      <c r="F676" s="501"/>
      <c r="G676" s="502"/>
      <c r="H676" s="501"/>
      <c r="I676" s="502"/>
      <c r="J676" s="501"/>
      <c r="K676" s="502"/>
      <c r="L676" s="501"/>
      <c r="M676" s="502"/>
      <c r="N676" s="501"/>
      <c r="O676" s="502"/>
      <c r="P676" s="501"/>
      <c r="Q676" s="502"/>
      <c r="R676" s="501"/>
      <c r="S676" s="502"/>
      <c r="T676" s="501"/>
      <c r="U676" s="502"/>
      <c r="V676" s="501"/>
      <c r="W676" s="502"/>
      <c r="X676" s="501"/>
      <c r="Y676" s="502"/>
      <c r="Z676" s="501"/>
      <c r="AA676" s="502"/>
      <c r="AB676" s="501"/>
      <c r="AC676" s="502"/>
      <c r="AD676" s="501"/>
      <c r="AE676" s="502"/>
      <c r="AF676" s="501"/>
      <c r="AG676" s="502"/>
      <c r="AH676" s="501"/>
      <c r="AI676" s="502"/>
      <c r="AJ676" s="668" t="str">
        <f t="shared" si="20"/>
        <v/>
      </c>
      <c r="AK676" s="644">
        <f t="shared" si="21"/>
        <v>0</v>
      </c>
    </row>
    <row r="677" spans="1:37" s="34" customFormat="1" hidden="1" x14ac:dyDescent="0.2">
      <c r="A677" s="271"/>
      <c r="B677" s="273"/>
      <c r="C677" s="500"/>
      <c r="D677" s="504"/>
      <c r="E677" s="502"/>
      <c r="F677" s="504"/>
      <c r="G677" s="502"/>
      <c r="H677" s="504"/>
      <c r="I677" s="502"/>
      <c r="J677" s="504"/>
      <c r="K677" s="502"/>
      <c r="L677" s="504"/>
      <c r="M677" s="502"/>
      <c r="N677" s="504"/>
      <c r="O677" s="502"/>
      <c r="P677" s="504"/>
      <c r="Q677" s="502"/>
      <c r="R677" s="504"/>
      <c r="S677" s="502"/>
      <c r="T677" s="504"/>
      <c r="U677" s="502"/>
      <c r="V677" s="504"/>
      <c r="W677" s="502"/>
      <c r="X677" s="504"/>
      <c r="Y677" s="502"/>
      <c r="Z677" s="504"/>
      <c r="AA677" s="502"/>
      <c r="AB677" s="504"/>
      <c r="AC677" s="502"/>
      <c r="AD677" s="504"/>
      <c r="AE677" s="502"/>
      <c r="AF677" s="504"/>
      <c r="AG677" s="502"/>
      <c r="AH677" s="504"/>
      <c r="AI677" s="502"/>
      <c r="AJ677" s="668" t="str">
        <f t="shared" si="20"/>
        <v/>
      </c>
      <c r="AK677" s="644">
        <f t="shared" si="21"/>
        <v>0</v>
      </c>
    </row>
    <row r="678" spans="1:37" s="34" customFormat="1" hidden="1" x14ac:dyDescent="0.2">
      <c r="A678" s="505"/>
      <c r="B678" s="506"/>
      <c r="C678" s="507"/>
      <c r="D678" s="508"/>
      <c r="E678" s="502"/>
      <c r="F678" s="508"/>
      <c r="G678" s="502"/>
      <c r="H678" s="508"/>
      <c r="I678" s="502"/>
      <c r="J678" s="508"/>
      <c r="K678" s="502"/>
      <c r="L678" s="508"/>
      <c r="M678" s="502"/>
      <c r="N678" s="508"/>
      <c r="O678" s="502"/>
      <c r="P678" s="508"/>
      <c r="Q678" s="502"/>
      <c r="R678" s="508"/>
      <c r="S678" s="502"/>
      <c r="T678" s="508"/>
      <c r="U678" s="502"/>
      <c r="V678" s="508"/>
      <c r="W678" s="502"/>
      <c r="X678" s="508"/>
      <c r="Y678" s="502"/>
      <c r="Z678" s="508"/>
      <c r="AA678" s="502"/>
      <c r="AB678" s="508"/>
      <c r="AC678" s="502"/>
      <c r="AD678" s="508"/>
      <c r="AE678" s="502"/>
      <c r="AF678" s="508"/>
      <c r="AG678" s="502"/>
      <c r="AH678" s="508"/>
      <c r="AI678" s="502"/>
      <c r="AJ678" s="668" t="str">
        <f t="shared" si="20"/>
        <v/>
      </c>
      <c r="AK678" s="644">
        <f t="shared" si="21"/>
        <v>0</v>
      </c>
    </row>
    <row r="679" spans="1:37" s="34" customFormat="1" hidden="1" x14ac:dyDescent="0.2">
      <c r="A679" s="271"/>
      <c r="B679" s="272"/>
      <c r="C679" s="500"/>
      <c r="D679" s="501"/>
      <c r="E679" s="502"/>
      <c r="F679" s="501"/>
      <c r="G679" s="502"/>
      <c r="H679" s="501"/>
      <c r="I679" s="502"/>
      <c r="J679" s="501"/>
      <c r="K679" s="502"/>
      <c r="L679" s="501"/>
      <c r="M679" s="502"/>
      <c r="N679" s="501"/>
      <c r="O679" s="502"/>
      <c r="P679" s="501"/>
      <c r="Q679" s="502"/>
      <c r="R679" s="501"/>
      <c r="S679" s="502"/>
      <c r="T679" s="501"/>
      <c r="U679" s="502"/>
      <c r="V679" s="501"/>
      <c r="W679" s="502"/>
      <c r="X679" s="501"/>
      <c r="Y679" s="502"/>
      <c r="Z679" s="501"/>
      <c r="AA679" s="502"/>
      <c r="AB679" s="501"/>
      <c r="AC679" s="502"/>
      <c r="AD679" s="501"/>
      <c r="AE679" s="502"/>
      <c r="AF679" s="501"/>
      <c r="AG679" s="502"/>
      <c r="AH679" s="501"/>
      <c r="AI679" s="502"/>
      <c r="AJ679" s="668" t="str">
        <f t="shared" si="20"/>
        <v/>
      </c>
      <c r="AK679" s="644">
        <f t="shared" si="21"/>
        <v>0</v>
      </c>
    </row>
    <row r="680" spans="1:37" s="34" customFormat="1" hidden="1" x14ac:dyDescent="0.2">
      <c r="A680" s="271"/>
      <c r="B680" s="272"/>
      <c r="C680" s="500"/>
      <c r="D680" s="501"/>
      <c r="E680" s="502"/>
      <c r="F680" s="501"/>
      <c r="G680" s="502"/>
      <c r="H680" s="501"/>
      <c r="I680" s="502"/>
      <c r="J680" s="501"/>
      <c r="K680" s="502"/>
      <c r="L680" s="501"/>
      <c r="M680" s="502"/>
      <c r="N680" s="501"/>
      <c r="O680" s="502"/>
      <c r="P680" s="501"/>
      <c r="Q680" s="502"/>
      <c r="R680" s="501"/>
      <c r="S680" s="502"/>
      <c r="T680" s="501"/>
      <c r="U680" s="502"/>
      <c r="V680" s="501"/>
      <c r="W680" s="502"/>
      <c r="X680" s="501"/>
      <c r="Y680" s="502"/>
      <c r="Z680" s="501"/>
      <c r="AA680" s="502"/>
      <c r="AB680" s="501"/>
      <c r="AC680" s="502"/>
      <c r="AD680" s="501"/>
      <c r="AE680" s="502"/>
      <c r="AF680" s="501"/>
      <c r="AG680" s="502"/>
      <c r="AH680" s="501"/>
      <c r="AI680" s="502"/>
      <c r="AJ680" s="668" t="str">
        <f t="shared" si="20"/>
        <v/>
      </c>
      <c r="AK680" s="644">
        <f t="shared" si="21"/>
        <v>0</v>
      </c>
    </row>
    <row r="681" spans="1:37" s="34" customFormat="1" hidden="1" x14ac:dyDescent="0.2">
      <c r="A681" s="271"/>
      <c r="B681" s="272"/>
      <c r="C681" s="500"/>
      <c r="D681" s="501"/>
      <c r="E681" s="502"/>
      <c r="F681" s="501"/>
      <c r="G681" s="502"/>
      <c r="H681" s="501"/>
      <c r="I681" s="502"/>
      <c r="J681" s="501"/>
      <c r="K681" s="502"/>
      <c r="L681" s="501"/>
      <c r="M681" s="502"/>
      <c r="N681" s="501"/>
      <c r="O681" s="502"/>
      <c r="P681" s="501"/>
      <c r="Q681" s="502"/>
      <c r="R681" s="501"/>
      <c r="S681" s="502"/>
      <c r="T681" s="501"/>
      <c r="U681" s="502"/>
      <c r="V681" s="501"/>
      <c r="W681" s="502"/>
      <c r="X681" s="501"/>
      <c r="Y681" s="502"/>
      <c r="Z681" s="501"/>
      <c r="AA681" s="502"/>
      <c r="AB681" s="501"/>
      <c r="AC681" s="502"/>
      <c r="AD681" s="501"/>
      <c r="AE681" s="502"/>
      <c r="AF681" s="501"/>
      <c r="AG681" s="502"/>
      <c r="AH681" s="501"/>
      <c r="AI681" s="502"/>
      <c r="AJ681" s="668" t="str">
        <f t="shared" si="20"/>
        <v/>
      </c>
      <c r="AK681" s="644">
        <f t="shared" si="21"/>
        <v>0</v>
      </c>
    </row>
    <row r="682" spans="1:37" s="34" customFormat="1" hidden="1" x14ac:dyDescent="0.2">
      <c r="A682" s="271"/>
      <c r="B682" s="272"/>
      <c r="C682" s="500"/>
      <c r="D682" s="501"/>
      <c r="E682" s="502"/>
      <c r="F682" s="501"/>
      <c r="G682" s="502"/>
      <c r="H682" s="501"/>
      <c r="I682" s="502"/>
      <c r="J682" s="501"/>
      <c r="K682" s="502"/>
      <c r="L682" s="501"/>
      <c r="M682" s="502"/>
      <c r="N682" s="501"/>
      <c r="O682" s="502"/>
      <c r="P682" s="501"/>
      <c r="Q682" s="502"/>
      <c r="R682" s="501"/>
      <c r="S682" s="502"/>
      <c r="T682" s="501"/>
      <c r="U682" s="502"/>
      <c r="V682" s="501"/>
      <c r="W682" s="502"/>
      <c r="X682" s="501"/>
      <c r="Y682" s="502"/>
      <c r="Z682" s="501"/>
      <c r="AA682" s="502"/>
      <c r="AB682" s="501"/>
      <c r="AC682" s="502"/>
      <c r="AD682" s="501"/>
      <c r="AE682" s="502"/>
      <c r="AF682" s="501"/>
      <c r="AG682" s="502"/>
      <c r="AH682" s="501"/>
      <c r="AI682" s="502"/>
      <c r="AJ682" s="668" t="str">
        <f t="shared" si="20"/>
        <v/>
      </c>
      <c r="AK682" s="644">
        <f t="shared" si="21"/>
        <v>0</v>
      </c>
    </row>
    <row r="683" spans="1:37" s="34" customFormat="1" hidden="1" x14ac:dyDescent="0.2">
      <c r="A683" s="271"/>
      <c r="B683" s="272"/>
      <c r="C683" s="500"/>
      <c r="D683" s="501"/>
      <c r="E683" s="502"/>
      <c r="F683" s="501"/>
      <c r="G683" s="502"/>
      <c r="H683" s="501"/>
      <c r="I683" s="502"/>
      <c r="J683" s="501"/>
      <c r="K683" s="502"/>
      <c r="L683" s="501"/>
      <c r="M683" s="502"/>
      <c r="N683" s="501"/>
      <c r="O683" s="502"/>
      <c r="P683" s="501"/>
      <c r="Q683" s="502"/>
      <c r="R683" s="501"/>
      <c r="S683" s="502"/>
      <c r="T683" s="501"/>
      <c r="U683" s="502"/>
      <c r="V683" s="501"/>
      <c r="W683" s="502"/>
      <c r="X683" s="501"/>
      <c r="Y683" s="502"/>
      <c r="Z683" s="501"/>
      <c r="AA683" s="502"/>
      <c r="AB683" s="501"/>
      <c r="AC683" s="502"/>
      <c r="AD683" s="501"/>
      <c r="AE683" s="502"/>
      <c r="AF683" s="501"/>
      <c r="AG683" s="502"/>
      <c r="AH683" s="501"/>
      <c r="AI683" s="502"/>
      <c r="AJ683" s="668" t="str">
        <f t="shared" si="20"/>
        <v/>
      </c>
      <c r="AK683" s="644">
        <f t="shared" si="21"/>
        <v>0</v>
      </c>
    </row>
    <row r="684" spans="1:37" s="34" customFormat="1" hidden="1" x14ac:dyDescent="0.2">
      <c r="A684" s="271"/>
      <c r="B684" s="272"/>
      <c r="C684" s="500"/>
      <c r="D684" s="501"/>
      <c r="E684" s="502"/>
      <c r="F684" s="501"/>
      <c r="G684" s="502"/>
      <c r="H684" s="501"/>
      <c r="I684" s="502"/>
      <c r="J684" s="501"/>
      <c r="K684" s="502"/>
      <c r="L684" s="501"/>
      <c r="M684" s="502"/>
      <c r="N684" s="501"/>
      <c r="O684" s="502"/>
      <c r="P684" s="501"/>
      <c r="Q684" s="502"/>
      <c r="R684" s="501"/>
      <c r="S684" s="502"/>
      <c r="T684" s="501"/>
      <c r="U684" s="502"/>
      <c r="V684" s="501"/>
      <c r="W684" s="502"/>
      <c r="X684" s="501"/>
      <c r="Y684" s="502"/>
      <c r="Z684" s="501"/>
      <c r="AA684" s="502"/>
      <c r="AB684" s="501"/>
      <c r="AC684" s="502"/>
      <c r="AD684" s="501"/>
      <c r="AE684" s="502"/>
      <c r="AF684" s="501"/>
      <c r="AG684" s="502"/>
      <c r="AH684" s="501"/>
      <c r="AI684" s="502"/>
      <c r="AJ684" s="668" t="str">
        <f t="shared" si="20"/>
        <v/>
      </c>
      <c r="AK684" s="644">
        <f t="shared" si="21"/>
        <v>0</v>
      </c>
    </row>
    <row r="685" spans="1:37" s="34" customFormat="1" hidden="1" x14ac:dyDescent="0.2">
      <c r="A685" s="271"/>
      <c r="B685" s="273"/>
      <c r="C685" s="500"/>
      <c r="D685" s="504"/>
      <c r="E685" s="502"/>
      <c r="F685" s="504"/>
      <c r="G685" s="502"/>
      <c r="H685" s="504"/>
      <c r="I685" s="502"/>
      <c r="J685" s="504"/>
      <c r="K685" s="502"/>
      <c r="L685" s="504"/>
      <c r="M685" s="502"/>
      <c r="N685" s="504"/>
      <c r="O685" s="502"/>
      <c r="P685" s="504"/>
      <c r="Q685" s="502"/>
      <c r="R685" s="504"/>
      <c r="S685" s="502"/>
      <c r="T685" s="504"/>
      <c r="U685" s="502"/>
      <c r="V685" s="504"/>
      <c r="W685" s="502"/>
      <c r="X685" s="504"/>
      <c r="Y685" s="502"/>
      <c r="Z685" s="504"/>
      <c r="AA685" s="502"/>
      <c r="AB685" s="504"/>
      <c r="AC685" s="502"/>
      <c r="AD685" s="504"/>
      <c r="AE685" s="502"/>
      <c r="AF685" s="504"/>
      <c r="AG685" s="502"/>
      <c r="AH685" s="504"/>
      <c r="AI685" s="502"/>
      <c r="AJ685" s="668" t="str">
        <f t="shared" si="20"/>
        <v/>
      </c>
      <c r="AK685" s="644">
        <f t="shared" si="21"/>
        <v>0</v>
      </c>
    </row>
    <row r="686" spans="1:37" s="34" customFormat="1" hidden="1" x14ac:dyDescent="0.2">
      <c r="A686" s="505"/>
      <c r="B686" s="506"/>
      <c r="C686" s="507"/>
      <c r="D686" s="508"/>
      <c r="E686" s="502"/>
      <c r="F686" s="508"/>
      <c r="G686" s="502"/>
      <c r="H686" s="508"/>
      <c r="I686" s="502"/>
      <c r="J686" s="508"/>
      <c r="K686" s="502"/>
      <c r="L686" s="508"/>
      <c r="M686" s="502"/>
      <c r="N686" s="508"/>
      <c r="O686" s="502"/>
      <c r="P686" s="508"/>
      <c r="Q686" s="502"/>
      <c r="R686" s="508"/>
      <c r="S686" s="502"/>
      <c r="T686" s="508"/>
      <c r="U686" s="502"/>
      <c r="V686" s="508"/>
      <c r="W686" s="502"/>
      <c r="X686" s="508"/>
      <c r="Y686" s="502"/>
      <c r="Z686" s="508"/>
      <c r="AA686" s="502"/>
      <c r="AB686" s="508"/>
      <c r="AC686" s="502"/>
      <c r="AD686" s="508"/>
      <c r="AE686" s="502"/>
      <c r="AF686" s="508"/>
      <c r="AG686" s="502"/>
      <c r="AH686" s="508"/>
      <c r="AI686" s="502"/>
      <c r="AJ686" s="668" t="str">
        <f t="shared" si="20"/>
        <v/>
      </c>
      <c r="AK686" s="644">
        <f t="shared" si="21"/>
        <v>0</v>
      </c>
    </row>
    <row r="687" spans="1:37" s="34" customFormat="1" hidden="1" x14ac:dyDescent="0.2">
      <c r="A687" s="271"/>
      <c r="B687" s="272"/>
      <c r="C687" s="500"/>
      <c r="D687" s="501"/>
      <c r="E687" s="502"/>
      <c r="F687" s="501"/>
      <c r="G687" s="502"/>
      <c r="H687" s="501"/>
      <c r="I687" s="502"/>
      <c r="J687" s="501"/>
      <c r="K687" s="502"/>
      <c r="L687" s="501"/>
      <c r="M687" s="502"/>
      <c r="N687" s="501"/>
      <c r="O687" s="502"/>
      <c r="P687" s="501"/>
      <c r="Q687" s="502"/>
      <c r="R687" s="501"/>
      <c r="S687" s="502"/>
      <c r="T687" s="501"/>
      <c r="U687" s="502"/>
      <c r="V687" s="501"/>
      <c r="W687" s="502"/>
      <c r="X687" s="501"/>
      <c r="Y687" s="502"/>
      <c r="Z687" s="501"/>
      <c r="AA687" s="502"/>
      <c r="AB687" s="501"/>
      <c r="AC687" s="502"/>
      <c r="AD687" s="501"/>
      <c r="AE687" s="502"/>
      <c r="AF687" s="501"/>
      <c r="AG687" s="502"/>
      <c r="AH687" s="501"/>
      <c r="AI687" s="502"/>
      <c r="AJ687" s="668" t="str">
        <f t="shared" si="20"/>
        <v/>
      </c>
      <c r="AK687" s="644">
        <f t="shared" si="21"/>
        <v>0</v>
      </c>
    </row>
    <row r="688" spans="1:37" s="34" customFormat="1" hidden="1" x14ac:dyDescent="0.2">
      <c r="A688" s="271"/>
      <c r="B688" s="272"/>
      <c r="C688" s="500"/>
      <c r="D688" s="501"/>
      <c r="E688" s="502"/>
      <c r="F688" s="501"/>
      <c r="G688" s="502"/>
      <c r="H688" s="501"/>
      <c r="I688" s="502"/>
      <c r="J688" s="501"/>
      <c r="K688" s="502"/>
      <c r="L688" s="501"/>
      <c r="M688" s="502"/>
      <c r="N688" s="501"/>
      <c r="O688" s="502"/>
      <c r="P688" s="501"/>
      <c r="Q688" s="502"/>
      <c r="R688" s="501"/>
      <c r="S688" s="502"/>
      <c r="T688" s="501"/>
      <c r="U688" s="502"/>
      <c r="V688" s="501"/>
      <c r="W688" s="502"/>
      <c r="X688" s="501"/>
      <c r="Y688" s="502"/>
      <c r="Z688" s="501"/>
      <c r="AA688" s="502"/>
      <c r="AB688" s="501"/>
      <c r="AC688" s="502"/>
      <c r="AD688" s="501"/>
      <c r="AE688" s="502"/>
      <c r="AF688" s="501"/>
      <c r="AG688" s="502"/>
      <c r="AH688" s="501"/>
      <c r="AI688" s="502"/>
      <c r="AJ688" s="668" t="str">
        <f t="shared" si="20"/>
        <v/>
      </c>
      <c r="AK688" s="644">
        <f t="shared" si="21"/>
        <v>0</v>
      </c>
    </row>
    <row r="689" spans="1:37" s="34" customFormat="1" hidden="1" x14ac:dyDescent="0.2">
      <c r="A689" s="271"/>
      <c r="B689" s="272"/>
      <c r="C689" s="500"/>
      <c r="D689" s="501"/>
      <c r="E689" s="502"/>
      <c r="F689" s="501"/>
      <c r="G689" s="502"/>
      <c r="H689" s="501"/>
      <c r="I689" s="502"/>
      <c r="J689" s="501"/>
      <c r="K689" s="502"/>
      <c r="L689" s="501"/>
      <c r="M689" s="502"/>
      <c r="N689" s="501"/>
      <c r="O689" s="502"/>
      <c r="P689" s="501"/>
      <c r="Q689" s="502"/>
      <c r="R689" s="501"/>
      <c r="S689" s="502"/>
      <c r="T689" s="501"/>
      <c r="U689" s="502"/>
      <c r="V689" s="501"/>
      <c r="W689" s="502"/>
      <c r="X689" s="501"/>
      <c r="Y689" s="502"/>
      <c r="Z689" s="501"/>
      <c r="AA689" s="502"/>
      <c r="AB689" s="501"/>
      <c r="AC689" s="502"/>
      <c r="AD689" s="501"/>
      <c r="AE689" s="502"/>
      <c r="AF689" s="501"/>
      <c r="AG689" s="502"/>
      <c r="AH689" s="501"/>
      <c r="AI689" s="502"/>
      <c r="AJ689" s="668" t="str">
        <f t="shared" si="20"/>
        <v/>
      </c>
      <c r="AK689" s="644">
        <f t="shared" si="21"/>
        <v>0</v>
      </c>
    </row>
    <row r="690" spans="1:37" s="34" customFormat="1" hidden="1" x14ac:dyDescent="0.2">
      <c r="A690" s="271"/>
      <c r="B690" s="272"/>
      <c r="C690" s="500"/>
      <c r="D690" s="501"/>
      <c r="E690" s="502"/>
      <c r="F690" s="501"/>
      <c r="G690" s="502"/>
      <c r="H690" s="501"/>
      <c r="I690" s="502"/>
      <c r="J690" s="501"/>
      <c r="K690" s="502"/>
      <c r="L690" s="501"/>
      <c r="M690" s="502"/>
      <c r="N690" s="501"/>
      <c r="O690" s="502"/>
      <c r="P690" s="501"/>
      <c r="Q690" s="502"/>
      <c r="R690" s="501"/>
      <c r="S690" s="502"/>
      <c r="T690" s="501"/>
      <c r="U690" s="502"/>
      <c r="V690" s="501"/>
      <c r="W690" s="502"/>
      <c r="X690" s="501"/>
      <c r="Y690" s="502"/>
      <c r="Z690" s="501"/>
      <c r="AA690" s="502"/>
      <c r="AB690" s="501"/>
      <c r="AC690" s="502"/>
      <c r="AD690" s="501"/>
      <c r="AE690" s="502"/>
      <c r="AF690" s="501"/>
      <c r="AG690" s="502"/>
      <c r="AH690" s="501"/>
      <c r="AI690" s="502"/>
      <c r="AJ690" s="668" t="str">
        <f t="shared" si="20"/>
        <v/>
      </c>
      <c r="AK690" s="644">
        <f t="shared" si="21"/>
        <v>0</v>
      </c>
    </row>
    <row r="691" spans="1:37" s="34" customFormat="1" hidden="1" x14ac:dyDescent="0.2">
      <c r="A691" s="271"/>
      <c r="B691" s="272"/>
      <c r="C691" s="500"/>
      <c r="D691" s="501"/>
      <c r="E691" s="502"/>
      <c r="F691" s="501"/>
      <c r="G691" s="502"/>
      <c r="H691" s="501"/>
      <c r="I691" s="502"/>
      <c r="J691" s="501"/>
      <c r="K691" s="502"/>
      <c r="L691" s="501"/>
      <c r="M691" s="502"/>
      <c r="N691" s="501"/>
      <c r="O691" s="502"/>
      <c r="P691" s="501"/>
      <c r="Q691" s="502"/>
      <c r="R691" s="501"/>
      <c r="S691" s="502"/>
      <c r="T691" s="501"/>
      <c r="U691" s="502"/>
      <c r="V691" s="501"/>
      <c r="W691" s="502"/>
      <c r="X691" s="501"/>
      <c r="Y691" s="502"/>
      <c r="Z691" s="501"/>
      <c r="AA691" s="502"/>
      <c r="AB691" s="501"/>
      <c r="AC691" s="502"/>
      <c r="AD691" s="501"/>
      <c r="AE691" s="502"/>
      <c r="AF691" s="501"/>
      <c r="AG691" s="502"/>
      <c r="AH691" s="501"/>
      <c r="AI691" s="502"/>
      <c r="AJ691" s="668" t="str">
        <f t="shared" si="20"/>
        <v/>
      </c>
      <c r="AK691" s="644">
        <f t="shared" si="21"/>
        <v>0</v>
      </c>
    </row>
    <row r="692" spans="1:37" s="34" customFormat="1" hidden="1" x14ac:dyDescent="0.2">
      <c r="A692" s="271"/>
      <c r="B692" s="272"/>
      <c r="C692" s="500"/>
      <c r="D692" s="501"/>
      <c r="E692" s="502"/>
      <c r="F692" s="501"/>
      <c r="G692" s="502"/>
      <c r="H692" s="501"/>
      <c r="I692" s="502"/>
      <c r="J692" s="501"/>
      <c r="K692" s="502"/>
      <c r="L692" s="501"/>
      <c r="M692" s="502"/>
      <c r="N692" s="501"/>
      <c r="O692" s="502"/>
      <c r="P692" s="501"/>
      <c r="Q692" s="502"/>
      <c r="R692" s="501"/>
      <c r="S692" s="502"/>
      <c r="T692" s="501"/>
      <c r="U692" s="502"/>
      <c r="V692" s="501"/>
      <c r="W692" s="502"/>
      <c r="X692" s="501"/>
      <c r="Y692" s="502"/>
      <c r="Z692" s="501"/>
      <c r="AA692" s="502"/>
      <c r="AB692" s="501"/>
      <c r="AC692" s="502"/>
      <c r="AD692" s="501"/>
      <c r="AE692" s="502"/>
      <c r="AF692" s="501"/>
      <c r="AG692" s="502"/>
      <c r="AH692" s="501"/>
      <c r="AI692" s="502"/>
      <c r="AJ692" s="668" t="str">
        <f t="shared" si="20"/>
        <v/>
      </c>
      <c r="AK692" s="644">
        <f t="shared" si="21"/>
        <v>0</v>
      </c>
    </row>
    <row r="693" spans="1:37" s="34" customFormat="1" hidden="1" x14ac:dyDescent="0.2">
      <c r="A693" s="271"/>
      <c r="B693" s="273"/>
      <c r="C693" s="500"/>
      <c r="D693" s="504"/>
      <c r="E693" s="502"/>
      <c r="F693" s="504"/>
      <c r="G693" s="502"/>
      <c r="H693" s="504"/>
      <c r="I693" s="502"/>
      <c r="J693" s="504"/>
      <c r="K693" s="502"/>
      <c r="L693" s="504"/>
      <c r="M693" s="502"/>
      <c r="N693" s="504"/>
      <c r="O693" s="502"/>
      <c r="P693" s="504"/>
      <c r="Q693" s="502"/>
      <c r="R693" s="504"/>
      <c r="S693" s="502"/>
      <c r="T693" s="504"/>
      <c r="U693" s="502"/>
      <c r="V693" s="504"/>
      <c r="W693" s="502"/>
      <c r="X693" s="504"/>
      <c r="Y693" s="502"/>
      <c r="Z693" s="504"/>
      <c r="AA693" s="502"/>
      <c r="AB693" s="504"/>
      <c r="AC693" s="502"/>
      <c r="AD693" s="504"/>
      <c r="AE693" s="502"/>
      <c r="AF693" s="504"/>
      <c r="AG693" s="502"/>
      <c r="AH693" s="504"/>
      <c r="AI693" s="502"/>
      <c r="AJ693" s="668" t="str">
        <f t="shared" si="20"/>
        <v/>
      </c>
      <c r="AK693" s="644">
        <f t="shared" si="21"/>
        <v>0</v>
      </c>
    </row>
    <row r="694" spans="1:37" s="34" customFormat="1" hidden="1" x14ac:dyDescent="0.2">
      <c r="A694" s="505"/>
      <c r="B694" s="506"/>
      <c r="C694" s="507"/>
      <c r="D694" s="508"/>
      <c r="E694" s="502"/>
      <c r="F694" s="508"/>
      <c r="G694" s="502"/>
      <c r="H694" s="508"/>
      <c r="I694" s="502"/>
      <c r="J694" s="508"/>
      <c r="K694" s="502"/>
      <c r="L694" s="508"/>
      <c r="M694" s="502"/>
      <c r="N694" s="508"/>
      <c r="O694" s="502"/>
      <c r="P694" s="508"/>
      <c r="Q694" s="502"/>
      <c r="R694" s="508"/>
      <c r="S694" s="502"/>
      <c r="T694" s="508"/>
      <c r="U694" s="502"/>
      <c r="V694" s="508"/>
      <c r="W694" s="502"/>
      <c r="X694" s="508"/>
      <c r="Y694" s="502"/>
      <c r="Z694" s="508"/>
      <c r="AA694" s="502"/>
      <c r="AB694" s="508"/>
      <c r="AC694" s="502"/>
      <c r="AD694" s="508"/>
      <c r="AE694" s="502"/>
      <c r="AF694" s="508"/>
      <c r="AG694" s="502"/>
      <c r="AH694" s="508"/>
      <c r="AI694" s="502"/>
      <c r="AJ694" s="668" t="str">
        <f t="shared" si="20"/>
        <v/>
      </c>
      <c r="AK694" s="644">
        <f t="shared" si="21"/>
        <v>0</v>
      </c>
    </row>
    <row r="695" spans="1:37" s="34" customFormat="1" hidden="1" x14ac:dyDescent="0.2">
      <c r="A695" s="271"/>
      <c r="B695" s="272"/>
      <c r="C695" s="500"/>
      <c r="D695" s="501"/>
      <c r="E695" s="502"/>
      <c r="F695" s="501"/>
      <c r="G695" s="502"/>
      <c r="H695" s="501"/>
      <c r="I695" s="502"/>
      <c r="J695" s="501"/>
      <c r="K695" s="502"/>
      <c r="L695" s="501"/>
      <c r="M695" s="502"/>
      <c r="N695" s="501"/>
      <c r="O695" s="502"/>
      <c r="P695" s="501"/>
      <c r="Q695" s="502"/>
      <c r="R695" s="501"/>
      <c r="S695" s="502"/>
      <c r="T695" s="501"/>
      <c r="U695" s="502"/>
      <c r="V695" s="501"/>
      <c r="W695" s="502"/>
      <c r="X695" s="501"/>
      <c r="Y695" s="502"/>
      <c r="Z695" s="501"/>
      <c r="AA695" s="502"/>
      <c r="AB695" s="501"/>
      <c r="AC695" s="502"/>
      <c r="AD695" s="501"/>
      <c r="AE695" s="502"/>
      <c r="AF695" s="501"/>
      <c r="AG695" s="502"/>
      <c r="AH695" s="501"/>
      <c r="AI695" s="502"/>
      <c r="AJ695" s="668" t="str">
        <f t="shared" si="20"/>
        <v/>
      </c>
      <c r="AK695" s="644">
        <f t="shared" si="21"/>
        <v>0</v>
      </c>
    </row>
    <row r="696" spans="1:37" s="34" customFormat="1" hidden="1" x14ac:dyDescent="0.2">
      <c r="A696" s="271"/>
      <c r="B696" s="272"/>
      <c r="C696" s="500"/>
      <c r="D696" s="501"/>
      <c r="E696" s="502"/>
      <c r="F696" s="501"/>
      <c r="G696" s="502"/>
      <c r="H696" s="501"/>
      <c r="I696" s="502"/>
      <c r="J696" s="501"/>
      <c r="K696" s="502"/>
      <c r="L696" s="501"/>
      <c r="M696" s="502"/>
      <c r="N696" s="501"/>
      <c r="O696" s="502"/>
      <c r="P696" s="501"/>
      <c r="Q696" s="502"/>
      <c r="R696" s="501"/>
      <c r="S696" s="502"/>
      <c r="T696" s="501"/>
      <c r="U696" s="502"/>
      <c r="V696" s="501"/>
      <c r="W696" s="502"/>
      <c r="X696" s="501"/>
      <c r="Y696" s="502"/>
      <c r="Z696" s="501"/>
      <c r="AA696" s="502"/>
      <c r="AB696" s="501"/>
      <c r="AC696" s="502"/>
      <c r="AD696" s="501"/>
      <c r="AE696" s="502"/>
      <c r="AF696" s="501"/>
      <c r="AG696" s="502"/>
      <c r="AH696" s="501"/>
      <c r="AI696" s="502"/>
      <c r="AJ696" s="668" t="str">
        <f t="shared" si="20"/>
        <v/>
      </c>
      <c r="AK696" s="644">
        <f t="shared" si="21"/>
        <v>0</v>
      </c>
    </row>
    <row r="697" spans="1:37" s="34" customFormat="1" hidden="1" x14ac:dyDescent="0.2">
      <c r="A697" s="271"/>
      <c r="B697" s="272"/>
      <c r="C697" s="500"/>
      <c r="D697" s="501"/>
      <c r="E697" s="502"/>
      <c r="F697" s="501"/>
      <c r="G697" s="502"/>
      <c r="H697" s="501"/>
      <c r="I697" s="502"/>
      <c r="J697" s="501"/>
      <c r="K697" s="502"/>
      <c r="L697" s="501"/>
      <c r="M697" s="502"/>
      <c r="N697" s="501"/>
      <c r="O697" s="502"/>
      <c r="P697" s="501"/>
      <c r="Q697" s="502"/>
      <c r="R697" s="501"/>
      <c r="S697" s="502"/>
      <c r="T697" s="501"/>
      <c r="U697" s="502"/>
      <c r="V697" s="501"/>
      <c r="W697" s="502"/>
      <c r="X697" s="501"/>
      <c r="Y697" s="502"/>
      <c r="Z697" s="501"/>
      <c r="AA697" s="502"/>
      <c r="AB697" s="501"/>
      <c r="AC697" s="502"/>
      <c r="AD697" s="501"/>
      <c r="AE697" s="502"/>
      <c r="AF697" s="501"/>
      <c r="AG697" s="502"/>
      <c r="AH697" s="501"/>
      <c r="AI697" s="502"/>
      <c r="AJ697" s="668" t="str">
        <f t="shared" si="20"/>
        <v/>
      </c>
      <c r="AK697" s="644">
        <f t="shared" si="21"/>
        <v>0</v>
      </c>
    </row>
    <row r="698" spans="1:37" s="34" customFormat="1" hidden="1" x14ac:dyDescent="0.2">
      <c r="A698" s="271"/>
      <c r="B698" s="272"/>
      <c r="C698" s="500"/>
      <c r="D698" s="501"/>
      <c r="E698" s="502"/>
      <c r="F698" s="501"/>
      <c r="G698" s="502"/>
      <c r="H698" s="501"/>
      <c r="I698" s="502"/>
      <c r="J698" s="501"/>
      <c r="K698" s="502"/>
      <c r="L698" s="501"/>
      <c r="M698" s="502"/>
      <c r="N698" s="501"/>
      <c r="O698" s="502"/>
      <c r="P698" s="501"/>
      <c r="Q698" s="502"/>
      <c r="R698" s="501"/>
      <c r="S698" s="502"/>
      <c r="T698" s="501"/>
      <c r="U698" s="502"/>
      <c r="V698" s="501"/>
      <c r="W698" s="502"/>
      <c r="X698" s="501"/>
      <c r="Y698" s="502"/>
      <c r="Z698" s="501"/>
      <c r="AA698" s="502"/>
      <c r="AB698" s="501"/>
      <c r="AC698" s="502"/>
      <c r="AD698" s="501"/>
      <c r="AE698" s="502"/>
      <c r="AF698" s="501"/>
      <c r="AG698" s="502"/>
      <c r="AH698" s="501"/>
      <c r="AI698" s="502"/>
      <c r="AJ698" s="668" t="str">
        <f t="shared" si="20"/>
        <v/>
      </c>
      <c r="AK698" s="644">
        <f t="shared" si="21"/>
        <v>0</v>
      </c>
    </row>
    <row r="699" spans="1:37" s="34" customFormat="1" hidden="1" x14ac:dyDescent="0.2">
      <c r="A699" s="271"/>
      <c r="B699" s="272"/>
      <c r="C699" s="500"/>
      <c r="D699" s="501"/>
      <c r="E699" s="502"/>
      <c r="F699" s="501"/>
      <c r="G699" s="502"/>
      <c r="H699" s="501"/>
      <c r="I699" s="502"/>
      <c r="J699" s="501"/>
      <c r="K699" s="502"/>
      <c r="L699" s="501"/>
      <c r="M699" s="502"/>
      <c r="N699" s="501"/>
      <c r="O699" s="502"/>
      <c r="P699" s="501"/>
      <c r="Q699" s="502"/>
      <c r="R699" s="501"/>
      <c r="S699" s="502"/>
      <c r="T699" s="501"/>
      <c r="U699" s="502"/>
      <c r="V699" s="501"/>
      <c r="W699" s="502"/>
      <c r="X699" s="501"/>
      <c r="Y699" s="502"/>
      <c r="Z699" s="501"/>
      <c r="AA699" s="502"/>
      <c r="AB699" s="501"/>
      <c r="AC699" s="502"/>
      <c r="AD699" s="501"/>
      <c r="AE699" s="502"/>
      <c r="AF699" s="501"/>
      <c r="AG699" s="502"/>
      <c r="AH699" s="501"/>
      <c r="AI699" s="502"/>
      <c r="AJ699" s="668" t="str">
        <f t="shared" si="20"/>
        <v/>
      </c>
      <c r="AK699" s="644">
        <f t="shared" si="21"/>
        <v>0</v>
      </c>
    </row>
    <row r="700" spans="1:37" s="34" customFormat="1" hidden="1" x14ac:dyDescent="0.2">
      <c r="A700" s="271"/>
      <c r="B700" s="272"/>
      <c r="C700" s="500"/>
      <c r="D700" s="501"/>
      <c r="E700" s="502"/>
      <c r="F700" s="501"/>
      <c r="G700" s="502"/>
      <c r="H700" s="501"/>
      <c r="I700" s="502"/>
      <c r="J700" s="501"/>
      <c r="K700" s="502"/>
      <c r="L700" s="501"/>
      <c r="M700" s="502"/>
      <c r="N700" s="501"/>
      <c r="O700" s="502"/>
      <c r="P700" s="501"/>
      <c r="Q700" s="502"/>
      <c r="R700" s="501"/>
      <c r="S700" s="502"/>
      <c r="T700" s="501"/>
      <c r="U700" s="502"/>
      <c r="V700" s="501"/>
      <c r="W700" s="502"/>
      <c r="X700" s="501"/>
      <c r="Y700" s="502"/>
      <c r="Z700" s="501"/>
      <c r="AA700" s="502"/>
      <c r="AB700" s="501"/>
      <c r="AC700" s="502"/>
      <c r="AD700" s="501"/>
      <c r="AE700" s="502"/>
      <c r="AF700" s="501"/>
      <c r="AG700" s="502"/>
      <c r="AH700" s="501"/>
      <c r="AI700" s="502"/>
      <c r="AJ700" s="668" t="str">
        <f t="shared" si="20"/>
        <v/>
      </c>
      <c r="AK700" s="644">
        <f t="shared" si="21"/>
        <v>0</v>
      </c>
    </row>
    <row r="701" spans="1:37" s="34" customFormat="1" hidden="1" x14ac:dyDescent="0.2">
      <c r="A701" s="271"/>
      <c r="B701" s="273"/>
      <c r="C701" s="500"/>
      <c r="D701" s="504"/>
      <c r="E701" s="502"/>
      <c r="F701" s="504"/>
      <c r="G701" s="502"/>
      <c r="H701" s="504"/>
      <c r="I701" s="502"/>
      <c r="J701" s="504"/>
      <c r="K701" s="502"/>
      <c r="L701" s="504"/>
      <c r="M701" s="502"/>
      <c r="N701" s="504"/>
      <c r="O701" s="502"/>
      <c r="P701" s="504"/>
      <c r="Q701" s="502"/>
      <c r="R701" s="504"/>
      <c r="S701" s="502"/>
      <c r="T701" s="504"/>
      <c r="U701" s="502"/>
      <c r="V701" s="504"/>
      <c r="W701" s="502"/>
      <c r="X701" s="504"/>
      <c r="Y701" s="502"/>
      <c r="Z701" s="504"/>
      <c r="AA701" s="502"/>
      <c r="AB701" s="504"/>
      <c r="AC701" s="502"/>
      <c r="AD701" s="504"/>
      <c r="AE701" s="502"/>
      <c r="AF701" s="504"/>
      <c r="AG701" s="502"/>
      <c r="AH701" s="504"/>
      <c r="AI701" s="502"/>
      <c r="AJ701" s="668" t="str">
        <f t="shared" si="20"/>
        <v/>
      </c>
      <c r="AK701" s="644">
        <f t="shared" si="21"/>
        <v>0</v>
      </c>
    </row>
    <row r="702" spans="1:37" s="34" customFormat="1" hidden="1" x14ac:dyDescent="0.2">
      <c r="A702" s="505"/>
      <c r="B702" s="506"/>
      <c r="C702" s="507"/>
      <c r="D702" s="508"/>
      <c r="E702" s="502"/>
      <c r="F702" s="508"/>
      <c r="G702" s="502"/>
      <c r="H702" s="508"/>
      <c r="I702" s="502"/>
      <c r="J702" s="508"/>
      <c r="K702" s="502"/>
      <c r="L702" s="508"/>
      <c r="M702" s="502"/>
      <c r="N702" s="508"/>
      <c r="O702" s="502"/>
      <c r="P702" s="508"/>
      <c r="Q702" s="502"/>
      <c r="R702" s="508"/>
      <c r="S702" s="502"/>
      <c r="T702" s="508"/>
      <c r="U702" s="502"/>
      <c r="V702" s="508"/>
      <c r="W702" s="502"/>
      <c r="X702" s="508"/>
      <c r="Y702" s="502"/>
      <c r="Z702" s="508"/>
      <c r="AA702" s="502"/>
      <c r="AB702" s="508"/>
      <c r="AC702" s="502"/>
      <c r="AD702" s="508"/>
      <c r="AE702" s="502"/>
      <c r="AF702" s="508"/>
      <c r="AG702" s="502"/>
      <c r="AH702" s="508"/>
      <c r="AI702" s="502"/>
      <c r="AJ702" s="668" t="str">
        <f t="shared" si="20"/>
        <v/>
      </c>
      <c r="AK702" s="644">
        <f t="shared" si="21"/>
        <v>0</v>
      </c>
    </row>
    <row r="703" spans="1:37" s="34" customFormat="1" hidden="1" x14ac:dyDescent="0.2">
      <c r="A703" s="271"/>
      <c r="B703" s="272"/>
      <c r="C703" s="500"/>
      <c r="D703" s="501"/>
      <c r="E703" s="502"/>
      <c r="F703" s="501"/>
      <c r="G703" s="502"/>
      <c r="H703" s="501"/>
      <c r="I703" s="502"/>
      <c r="J703" s="501"/>
      <c r="K703" s="502"/>
      <c r="L703" s="501"/>
      <c r="M703" s="502"/>
      <c r="N703" s="501"/>
      <c r="O703" s="502"/>
      <c r="P703" s="501"/>
      <c r="Q703" s="502"/>
      <c r="R703" s="501"/>
      <c r="S703" s="502"/>
      <c r="T703" s="501"/>
      <c r="U703" s="502"/>
      <c r="V703" s="501"/>
      <c r="W703" s="502"/>
      <c r="X703" s="501"/>
      <c r="Y703" s="502"/>
      <c r="Z703" s="501"/>
      <c r="AA703" s="502"/>
      <c r="AB703" s="501"/>
      <c r="AC703" s="502"/>
      <c r="AD703" s="501"/>
      <c r="AE703" s="502"/>
      <c r="AF703" s="501"/>
      <c r="AG703" s="502"/>
      <c r="AH703" s="501"/>
      <c r="AI703" s="502"/>
      <c r="AJ703" s="668" t="str">
        <f t="shared" si="20"/>
        <v/>
      </c>
      <c r="AK703" s="644">
        <f t="shared" si="21"/>
        <v>0</v>
      </c>
    </row>
    <row r="704" spans="1:37" s="34" customFormat="1" hidden="1" x14ac:dyDescent="0.2">
      <c r="A704" s="271"/>
      <c r="B704" s="272"/>
      <c r="C704" s="500"/>
      <c r="D704" s="501"/>
      <c r="E704" s="502"/>
      <c r="F704" s="501"/>
      <c r="G704" s="502"/>
      <c r="H704" s="501"/>
      <c r="I704" s="502"/>
      <c r="J704" s="501"/>
      <c r="K704" s="502"/>
      <c r="L704" s="501"/>
      <c r="M704" s="502"/>
      <c r="N704" s="501"/>
      <c r="O704" s="502"/>
      <c r="P704" s="501"/>
      <c r="Q704" s="502"/>
      <c r="R704" s="501"/>
      <c r="S704" s="502"/>
      <c r="T704" s="501"/>
      <c r="U704" s="502"/>
      <c r="V704" s="501"/>
      <c r="W704" s="502"/>
      <c r="X704" s="501"/>
      <c r="Y704" s="502"/>
      <c r="Z704" s="501"/>
      <c r="AA704" s="502"/>
      <c r="AB704" s="501"/>
      <c r="AC704" s="502"/>
      <c r="AD704" s="501"/>
      <c r="AE704" s="502"/>
      <c r="AF704" s="501"/>
      <c r="AG704" s="502"/>
      <c r="AH704" s="501"/>
      <c r="AI704" s="502"/>
      <c r="AJ704" s="668" t="str">
        <f t="shared" si="20"/>
        <v/>
      </c>
      <c r="AK704" s="644">
        <f t="shared" si="21"/>
        <v>0</v>
      </c>
    </row>
    <row r="705" spans="1:37" s="34" customFormat="1" hidden="1" x14ac:dyDescent="0.2">
      <c r="A705" s="271"/>
      <c r="B705" s="272"/>
      <c r="C705" s="500"/>
      <c r="D705" s="501"/>
      <c r="E705" s="502"/>
      <c r="F705" s="501"/>
      <c r="G705" s="502"/>
      <c r="H705" s="501"/>
      <c r="I705" s="502"/>
      <c r="J705" s="501"/>
      <c r="K705" s="502"/>
      <c r="L705" s="501"/>
      <c r="M705" s="502"/>
      <c r="N705" s="501"/>
      <c r="O705" s="502"/>
      <c r="P705" s="501"/>
      <c r="Q705" s="502"/>
      <c r="R705" s="501"/>
      <c r="S705" s="502"/>
      <c r="T705" s="501"/>
      <c r="U705" s="502"/>
      <c r="V705" s="501"/>
      <c r="W705" s="502"/>
      <c r="X705" s="501"/>
      <c r="Y705" s="502"/>
      <c r="Z705" s="501"/>
      <c r="AA705" s="502"/>
      <c r="AB705" s="501"/>
      <c r="AC705" s="502"/>
      <c r="AD705" s="501"/>
      <c r="AE705" s="502"/>
      <c r="AF705" s="501"/>
      <c r="AG705" s="502"/>
      <c r="AH705" s="501"/>
      <c r="AI705" s="502"/>
      <c r="AJ705" s="668" t="str">
        <f t="shared" si="20"/>
        <v/>
      </c>
      <c r="AK705" s="644">
        <f t="shared" si="21"/>
        <v>0</v>
      </c>
    </row>
    <row r="706" spans="1:37" s="34" customFormat="1" hidden="1" x14ac:dyDescent="0.2">
      <c r="A706" s="271"/>
      <c r="B706" s="272"/>
      <c r="C706" s="500"/>
      <c r="D706" s="501"/>
      <c r="E706" s="502"/>
      <c r="F706" s="501"/>
      <c r="G706" s="502"/>
      <c r="H706" s="501"/>
      <c r="I706" s="502"/>
      <c r="J706" s="501"/>
      <c r="K706" s="502"/>
      <c r="L706" s="501"/>
      <c r="M706" s="502"/>
      <c r="N706" s="501"/>
      <c r="O706" s="502"/>
      <c r="P706" s="501"/>
      <c r="Q706" s="502"/>
      <c r="R706" s="501"/>
      <c r="S706" s="502"/>
      <c r="T706" s="501"/>
      <c r="U706" s="502"/>
      <c r="V706" s="501"/>
      <c r="W706" s="502"/>
      <c r="X706" s="501"/>
      <c r="Y706" s="502"/>
      <c r="Z706" s="501"/>
      <c r="AA706" s="502"/>
      <c r="AB706" s="501"/>
      <c r="AC706" s="502"/>
      <c r="AD706" s="501"/>
      <c r="AE706" s="502"/>
      <c r="AF706" s="501"/>
      <c r="AG706" s="502"/>
      <c r="AH706" s="501"/>
      <c r="AI706" s="502"/>
      <c r="AJ706" s="668" t="str">
        <f t="shared" si="20"/>
        <v/>
      </c>
      <c r="AK706" s="644">
        <f t="shared" si="21"/>
        <v>0</v>
      </c>
    </row>
    <row r="707" spans="1:37" s="34" customFormat="1" hidden="1" x14ac:dyDescent="0.2">
      <c r="A707" s="271"/>
      <c r="B707" s="272"/>
      <c r="C707" s="500"/>
      <c r="D707" s="501"/>
      <c r="E707" s="502"/>
      <c r="F707" s="501"/>
      <c r="G707" s="502"/>
      <c r="H707" s="501"/>
      <c r="I707" s="502"/>
      <c r="J707" s="501"/>
      <c r="K707" s="502"/>
      <c r="L707" s="501"/>
      <c r="M707" s="502"/>
      <c r="N707" s="501"/>
      <c r="O707" s="502"/>
      <c r="P707" s="501"/>
      <c r="Q707" s="502"/>
      <c r="R707" s="501"/>
      <c r="S707" s="502"/>
      <c r="T707" s="501"/>
      <c r="U707" s="502"/>
      <c r="V707" s="501"/>
      <c r="W707" s="502"/>
      <c r="X707" s="501"/>
      <c r="Y707" s="502"/>
      <c r="Z707" s="501"/>
      <c r="AA707" s="502"/>
      <c r="AB707" s="501"/>
      <c r="AC707" s="502"/>
      <c r="AD707" s="501"/>
      <c r="AE707" s="502"/>
      <c r="AF707" s="501"/>
      <c r="AG707" s="502"/>
      <c r="AH707" s="501"/>
      <c r="AI707" s="502"/>
      <c r="AJ707" s="668" t="str">
        <f t="shared" si="20"/>
        <v/>
      </c>
      <c r="AK707" s="644">
        <f t="shared" si="21"/>
        <v>0</v>
      </c>
    </row>
    <row r="708" spans="1:37" s="34" customFormat="1" hidden="1" x14ac:dyDescent="0.2">
      <c r="A708" s="271"/>
      <c r="B708" s="272"/>
      <c r="C708" s="500"/>
      <c r="D708" s="501"/>
      <c r="E708" s="502"/>
      <c r="F708" s="501"/>
      <c r="G708" s="502"/>
      <c r="H708" s="501"/>
      <c r="I708" s="502"/>
      <c r="J708" s="501"/>
      <c r="K708" s="502"/>
      <c r="L708" s="501"/>
      <c r="M708" s="502"/>
      <c r="N708" s="501"/>
      <c r="O708" s="502"/>
      <c r="P708" s="501"/>
      <c r="Q708" s="502"/>
      <c r="R708" s="501"/>
      <c r="S708" s="502"/>
      <c r="T708" s="501"/>
      <c r="U708" s="502"/>
      <c r="V708" s="501"/>
      <c r="W708" s="502"/>
      <c r="X708" s="501"/>
      <c r="Y708" s="502"/>
      <c r="Z708" s="501"/>
      <c r="AA708" s="502"/>
      <c r="AB708" s="501"/>
      <c r="AC708" s="502"/>
      <c r="AD708" s="501"/>
      <c r="AE708" s="502"/>
      <c r="AF708" s="501"/>
      <c r="AG708" s="502"/>
      <c r="AH708" s="501"/>
      <c r="AI708" s="502"/>
      <c r="AJ708" s="668" t="str">
        <f t="shared" si="20"/>
        <v/>
      </c>
      <c r="AK708" s="644">
        <f t="shared" si="21"/>
        <v>0</v>
      </c>
    </row>
    <row r="709" spans="1:37" s="34" customFormat="1" hidden="1" x14ac:dyDescent="0.2">
      <c r="A709" s="271"/>
      <c r="B709" s="273"/>
      <c r="C709" s="500"/>
      <c r="D709" s="504"/>
      <c r="E709" s="502"/>
      <c r="F709" s="504"/>
      <c r="G709" s="502"/>
      <c r="H709" s="504"/>
      <c r="I709" s="502"/>
      <c r="J709" s="504"/>
      <c r="K709" s="502"/>
      <c r="L709" s="504"/>
      <c r="M709" s="502"/>
      <c r="N709" s="504"/>
      <c r="O709" s="502"/>
      <c r="P709" s="504"/>
      <c r="Q709" s="502"/>
      <c r="R709" s="504"/>
      <c r="S709" s="502"/>
      <c r="T709" s="504"/>
      <c r="U709" s="502"/>
      <c r="V709" s="504"/>
      <c r="W709" s="502"/>
      <c r="X709" s="504"/>
      <c r="Y709" s="502"/>
      <c r="Z709" s="504"/>
      <c r="AA709" s="502"/>
      <c r="AB709" s="504"/>
      <c r="AC709" s="502"/>
      <c r="AD709" s="504"/>
      <c r="AE709" s="502"/>
      <c r="AF709" s="504"/>
      <c r="AG709" s="502"/>
      <c r="AH709" s="504"/>
      <c r="AI709" s="502"/>
      <c r="AJ709" s="668" t="str">
        <f t="shared" si="20"/>
        <v/>
      </c>
      <c r="AK709" s="644">
        <f t="shared" si="21"/>
        <v>0</v>
      </c>
    </row>
    <row r="710" spans="1:37" s="34" customFormat="1" hidden="1" x14ac:dyDescent="0.2">
      <c r="A710" s="505"/>
      <c r="B710" s="506"/>
      <c r="C710" s="507"/>
      <c r="D710" s="508"/>
      <c r="E710" s="502"/>
      <c r="F710" s="508"/>
      <c r="G710" s="502"/>
      <c r="H710" s="508"/>
      <c r="I710" s="502"/>
      <c r="J710" s="508"/>
      <c r="K710" s="502"/>
      <c r="L710" s="508"/>
      <c r="M710" s="502"/>
      <c r="N710" s="508"/>
      <c r="O710" s="502"/>
      <c r="P710" s="508"/>
      <c r="Q710" s="502"/>
      <c r="R710" s="508"/>
      <c r="S710" s="502"/>
      <c r="T710" s="508"/>
      <c r="U710" s="502"/>
      <c r="V710" s="508"/>
      <c r="W710" s="502"/>
      <c r="X710" s="508"/>
      <c r="Y710" s="502"/>
      <c r="Z710" s="508"/>
      <c r="AA710" s="502"/>
      <c r="AB710" s="508"/>
      <c r="AC710" s="502"/>
      <c r="AD710" s="508"/>
      <c r="AE710" s="502"/>
      <c r="AF710" s="508"/>
      <c r="AG710" s="502"/>
      <c r="AH710" s="508"/>
      <c r="AI710" s="502"/>
      <c r="AJ710" s="668" t="str">
        <f t="shared" si="20"/>
        <v/>
      </c>
      <c r="AK710" s="644">
        <f t="shared" si="21"/>
        <v>0</v>
      </c>
    </row>
    <row r="711" spans="1:37" s="34" customFormat="1" hidden="1" x14ac:dyDescent="0.2">
      <c r="A711" s="271"/>
      <c r="B711" s="272"/>
      <c r="C711" s="500"/>
      <c r="D711" s="501"/>
      <c r="E711" s="502"/>
      <c r="F711" s="501"/>
      <c r="G711" s="502"/>
      <c r="H711" s="501"/>
      <c r="I711" s="502"/>
      <c r="J711" s="501"/>
      <c r="K711" s="502"/>
      <c r="L711" s="501"/>
      <c r="M711" s="502"/>
      <c r="N711" s="501"/>
      <c r="O711" s="502"/>
      <c r="P711" s="501"/>
      <c r="Q711" s="502"/>
      <c r="R711" s="501"/>
      <c r="S711" s="502"/>
      <c r="T711" s="501"/>
      <c r="U711" s="502"/>
      <c r="V711" s="501"/>
      <c r="W711" s="502"/>
      <c r="X711" s="501"/>
      <c r="Y711" s="502"/>
      <c r="Z711" s="501"/>
      <c r="AA711" s="502"/>
      <c r="AB711" s="501"/>
      <c r="AC711" s="502"/>
      <c r="AD711" s="501"/>
      <c r="AE711" s="502"/>
      <c r="AF711" s="501"/>
      <c r="AG711" s="502"/>
      <c r="AH711" s="501"/>
      <c r="AI711" s="502"/>
      <c r="AJ711" s="668" t="str">
        <f t="shared" si="20"/>
        <v/>
      </c>
      <c r="AK711" s="644">
        <f t="shared" si="21"/>
        <v>0</v>
      </c>
    </row>
    <row r="712" spans="1:37" s="34" customFormat="1" hidden="1" x14ac:dyDescent="0.2">
      <c r="A712" s="271"/>
      <c r="B712" s="272"/>
      <c r="C712" s="500"/>
      <c r="D712" s="501"/>
      <c r="E712" s="502"/>
      <c r="F712" s="501"/>
      <c r="G712" s="502"/>
      <c r="H712" s="501"/>
      <c r="I712" s="502"/>
      <c r="J712" s="501"/>
      <c r="K712" s="502"/>
      <c r="L712" s="501"/>
      <c r="M712" s="502"/>
      <c r="N712" s="501"/>
      <c r="O712" s="502"/>
      <c r="P712" s="501"/>
      <c r="Q712" s="502"/>
      <c r="R712" s="501"/>
      <c r="S712" s="502"/>
      <c r="T712" s="501"/>
      <c r="U712" s="502"/>
      <c r="V712" s="501"/>
      <c r="W712" s="502"/>
      <c r="X712" s="501"/>
      <c r="Y712" s="502"/>
      <c r="Z712" s="501"/>
      <c r="AA712" s="502"/>
      <c r="AB712" s="501"/>
      <c r="AC712" s="502"/>
      <c r="AD712" s="501"/>
      <c r="AE712" s="502"/>
      <c r="AF712" s="501"/>
      <c r="AG712" s="502"/>
      <c r="AH712" s="501"/>
      <c r="AI712" s="502"/>
      <c r="AJ712" s="668" t="str">
        <f t="shared" si="20"/>
        <v/>
      </c>
      <c r="AK712" s="644">
        <f t="shared" si="21"/>
        <v>0</v>
      </c>
    </row>
    <row r="713" spans="1:37" s="34" customFormat="1" hidden="1" x14ac:dyDescent="0.2">
      <c r="A713" s="271"/>
      <c r="B713" s="272"/>
      <c r="C713" s="500"/>
      <c r="D713" s="501"/>
      <c r="E713" s="502"/>
      <c r="F713" s="501"/>
      <c r="G713" s="502"/>
      <c r="H713" s="501"/>
      <c r="I713" s="502"/>
      <c r="J713" s="501"/>
      <c r="K713" s="502"/>
      <c r="L713" s="501"/>
      <c r="M713" s="502"/>
      <c r="N713" s="501"/>
      <c r="O713" s="502"/>
      <c r="P713" s="501"/>
      <c r="Q713" s="502"/>
      <c r="R713" s="501"/>
      <c r="S713" s="502"/>
      <c r="T713" s="501"/>
      <c r="U713" s="502"/>
      <c r="V713" s="501"/>
      <c r="W713" s="502"/>
      <c r="X713" s="501"/>
      <c r="Y713" s="502"/>
      <c r="Z713" s="501"/>
      <c r="AA713" s="502"/>
      <c r="AB713" s="501"/>
      <c r="AC713" s="502"/>
      <c r="AD713" s="501"/>
      <c r="AE713" s="502"/>
      <c r="AF713" s="501"/>
      <c r="AG713" s="502"/>
      <c r="AH713" s="501"/>
      <c r="AI713" s="502"/>
      <c r="AJ713" s="668" t="str">
        <f t="shared" si="20"/>
        <v/>
      </c>
      <c r="AK713" s="644">
        <f t="shared" si="21"/>
        <v>0</v>
      </c>
    </row>
    <row r="714" spans="1:37" s="34" customFormat="1" hidden="1" x14ac:dyDescent="0.2">
      <c r="A714" s="271"/>
      <c r="B714" s="272"/>
      <c r="C714" s="500"/>
      <c r="D714" s="501"/>
      <c r="E714" s="502"/>
      <c r="F714" s="501"/>
      <c r="G714" s="502"/>
      <c r="H714" s="501"/>
      <c r="I714" s="502"/>
      <c r="J714" s="501"/>
      <c r="K714" s="502"/>
      <c r="L714" s="501"/>
      <c r="M714" s="502"/>
      <c r="N714" s="501"/>
      <c r="O714" s="502"/>
      <c r="P714" s="501"/>
      <c r="Q714" s="502"/>
      <c r="R714" s="501"/>
      <c r="S714" s="502"/>
      <c r="T714" s="501"/>
      <c r="U714" s="502"/>
      <c r="V714" s="501"/>
      <c r="W714" s="502"/>
      <c r="X714" s="501"/>
      <c r="Y714" s="502"/>
      <c r="Z714" s="501"/>
      <c r="AA714" s="502"/>
      <c r="AB714" s="501"/>
      <c r="AC714" s="502"/>
      <c r="AD714" s="501"/>
      <c r="AE714" s="502"/>
      <c r="AF714" s="501"/>
      <c r="AG714" s="502"/>
      <c r="AH714" s="501"/>
      <c r="AI714" s="502"/>
      <c r="AJ714" s="668" t="str">
        <f t="shared" si="20"/>
        <v/>
      </c>
      <c r="AK714" s="644">
        <f t="shared" si="21"/>
        <v>0</v>
      </c>
    </row>
    <row r="715" spans="1:37" s="34" customFormat="1" hidden="1" x14ac:dyDescent="0.2">
      <c r="A715" s="271"/>
      <c r="B715" s="272"/>
      <c r="C715" s="500"/>
      <c r="D715" s="501"/>
      <c r="E715" s="502"/>
      <c r="F715" s="501"/>
      <c r="G715" s="502"/>
      <c r="H715" s="501"/>
      <c r="I715" s="502"/>
      <c r="J715" s="501"/>
      <c r="K715" s="502"/>
      <c r="L715" s="501"/>
      <c r="M715" s="502"/>
      <c r="N715" s="501"/>
      <c r="O715" s="502"/>
      <c r="P715" s="501"/>
      <c r="Q715" s="502"/>
      <c r="R715" s="501"/>
      <c r="S715" s="502"/>
      <c r="T715" s="501"/>
      <c r="U715" s="502"/>
      <c r="V715" s="501"/>
      <c r="W715" s="502"/>
      <c r="X715" s="501"/>
      <c r="Y715" s="502"/>
      <c r="Z715" s="501"/>
      <c r="AA715" s="502"/>
      <c r="AB715" s="501"/>
      <c r="AC715" s="502"/>
      <c r="AD715" s="501"/>
      <c r="AE715" s="502"/>
      <c r="AF715" s="501"/>
      <c r="AG715" s="502"/>
      <c r="AH715" s="501"/>
      <c r="AI715" s="502"/>
      <c r="AJ715" s="668" t="str">
        <f t="shared" si="20"/>
        <v/>
      </c>
      <c r="AK715" s="644">
        <f t="shared" si="21"/>
        <v>0</v>
      </c>
    </row>
    <row r="716" spans="1:37" s="34" customFormat="1" hidden="1" x14ac:dyDescent="0.2">
      <c r="A716" s="271"/>
      <c r="B716" s="272"/>
      <c r="C716" s="500"/>
      <c r="D716" s="501"/>
      <c r="E716" s="502"/>
      <c r="F716" s="501"/>
      <c r="G716" s="502"/>
      <c r="H716" s="501"/>
      <c r="I716" s="502"/>
      <c r="J716" s="501"/>
      <c r="K716" s="502"/>
      <c r="L716" s="501"/>
      <c r="M716" s="502"/>
      <c r="N716" s="501"/>
      <c r="O716" s="502"/>
      <c r="P716" s="501"/>
      <c r="Q716" s="502"/>
      <c r="R716" s="501"/>
      <c r="S716" s="502"/>
      <c r="T716" s="501"/>
      <c r="U716" s="502"/>
      <c r="V716" s="501"/>
      <c r="W716" s="502"/>
      <c r="X716" s="501"/>
      <c r="Y716" s="502"/>
      <c r="Z716" s="501"/>
      <c r="AA716" s="502"/>
      <c r="AB716" s="501"/>
      <c r="AC716" s="502"/>
      <c r="AD716" s="501"/>
      <c r="AE716" s="502"/>
      <c r="AF716" s="501"/>
      <c r="AG716" s="502"/>
      <c r="AH716" s="501"/>
      <c r="AI716" s="502"/>
      <c r="AJ716" s="668" t="str">
        <f t="shared" si="20"/>
        <v/>
      </c>
      <c r="AK716" s="644">
        <f t="shared" si="21"/>
        <v>0</v>
      </c>
    </row>
    <row r="717" spans="1:37" s="34" customFormat="1" hidden="1" x14ac:dyDescent="0.2">
      <c r="A717" s="271"/>
      <c r="B717" s="273"/>
      <c r="C717" s="500"/>
      <c r="D717" s="504"/>
      <c r="E717" s="502"/>
      <c r="F717" s="504"/>
      <c r="G717" s="502"/>
      <c r="H717" s="504"/>
      <c r="I717" s="502"/>
      <c r="J717" s="504"/>
      <c r="K717" s="502"/>
      <c r="L717" s="504"/>
      <c r="M717" s="502"/>
      <c r="N717" s="504"/>
      <c r="O717" s="502"/>
      <c r="P717" s="504"/>
      <c r="Q717" s="502"/>
      <c r="R717" s="504"/>
      <c r="S717" s="502"/>
      <c r="T717" s="504"/>
      <c r="U717" s="502"/>
      <c r="V717" s="504"/>
      <c r="W717" s="502"/>
      <c r="X717" s="504"/>
      <c r="Y717" s="502"/>
      <c r="Z717" s="504"/>
      <c r="AA717" s="502"/>
      <c r="AB717" s="504"/>
      <c r="AC717" s="502"/>
      <c r="AD717" s="504"/>
      <c r="AE717" s="502"/>
      <c r="AF717" s="504"/>
      <c r="AG717" s="502"/>
      <c r="AH717" s="504"/>
      <c r="AI717" s="502"/>
      <c r="AJ717" s="668" t="str">
        <f t="shared" ref="AJ717:AJ780" si="22">IF((D717+F717+H717+J717+L717+N717+P717+R717+T717+V717+X717+Z717+AB717+AD717)&gt;0,D717+F717+H717+J717+L717+N717+P717+R717+T717+V717+X717+Z717+AB717+AD717,"")</f>
        <v/>
      </c>
      <c r="AK717" s="644">
        <f t="shared" ref="AK717:AK780" si="23">E717+G717+I717+K717+M717+O717+Q717+S717+U717+W717+Y717+AA717+AC717+AE717</f>
        <v>0</v>
      </c>
    </row>
    <row r="718" spans="1:37" s="34" customFormat="1" hidden="1" x14ac:dyDescent="0.2">
      <c r="A718" s="505"/>
      <c r="B718" s="506"/>
      <c r="C718" s="507"/>
      <c r="D718" s="508"/>
      <c r="E718" s="502"/>
      <c r="F718" s="508"/>
      <c r="G718" s="502"/>
      <c r="H718" s="508"/>
      <c r="I718" s="502"/>
      <c r="J718" s="508"/>
      <c r="K718" s="502"/>
      <c r="L718" s="508"/>
      <c r="M718" s="502"/>
      <c r="N718" s="508"/>
      <c r="O718" s="502"/>
      <c r="P718" s="508"/>
      <c r="Q718" s="502"/>
      <c r="R718" s="508"/>
      <c r="S718" s="502"/>
      <c r="T718" s="508"/>
      <c r="U718" s="502"/>
      <c r="V718" s="508"/>
      <c r="W718" s="502"/>
      <c r="X718" s="508"/>
      <c r="Y718" s="502"/>
      <c r="Z718" s="508"/>
      <c r="AA718" s="502"/>
      <c r="AB718" s="508"/>
      <c r="AC718" s="502"/>
      <c r="AD718" s="508"/>
      <c r="AE718" s="502"/>
      <c r="AF718" s="508"/>
      <c r="AG718" s="502"/>
      <c r="AH718" s="508"/>
      <c r="AI718" s="502"/>
      <c r="AJ718" s="668" t="str">
        <f t="shared" si="22"/>
        <v/>
      </c>
      <c r="AK718" s="644">
        <f t="shared" si="23"/>
        <v>0</v>
      </c>
    </row>
    <row r="719" spans="1:37" s="34" customFormat="1" hidden="1" x14ac:dyDescent="0.2">
      <c r="A719" s="271"/>
      <c r="B719" s="272"/>
      <c r="C719" s="500"/>
      <c r="D719" s="501"/>
      <c r="E719" s="502"/>
      <c r="F719" s="501"/>
      <c r="G719" s="502"/>
      <c r="H719" s="501"/>
      <c r="I719" s="502"/>
      <c r="J719" s="501"/>
      <c r="K719" s="502"/>
      <c r="L719" s="501"/>
      <c r="M719" s="502"/>
      <c r="N719" s="501"/>
      <c r="O719" s="502"/>
      <c r="P719" s="501"/>
      <c r="Q719" s="502"/>
      <c r="R719" s="501"/>
      <c r="S719" s="502"/>
      <c r="T719" s="501"/>
      <c r="U719" s="502"/>
      <c r="V719" s="501"/>
      <c r="W719" s="502"/>
      <c r="X719" s="501"/>
      <c r="Y719" s="502"/>
      <c r="Z719" s="501"/>
      <c r="AA719" s="502"/>
      <c r="AB719" s="501"/>
      <c r="AC719" s="502"/>
      <c r="AD719" s="501"/>
      <c r="AE719" s="502"/>
      <c r="AF719" s="501"/>
      <c r="AG719" s="502"/>
      <c r="AH719" s="501"/>
      <c r="AI719" s="502"/>
      <c r="AJ719" s="668" t="str">
        <f t="shared" si="22"/>
        <v/>
      </c>
      <c r="AK719" s="644">
        <f t="shared" si="23"/>
        <v>0</v>
      </c>
    </row>
    <row r="720" spans="1:37" s="34" customFormat="1" hidden="1" x14ac:dyDescent="0.2">
      <c r="A720" s="271"/>
      <c r="B720" s="272"/>
      <c r="C720" s="500"/>
      <c r="D720" s="501"/>
      <c r="E720" s="502"/>
      <c r="F720" s="501"/>
      <c r="G720" s="502"/>
      <c r="H720" s="501"/>
      <c r="I720" s="502"/>
      <c r="J720" s="501"/>
      <c r="K720" s="502"/>
      <c r="L720" s="501"/>
      <c r="M720" s="502"/>
      <c r="N720" s="501"/>
      <c r="O720" s="502"/>
      <c r="P720" s="501"/>
      <c r="Q720" s="502"/>
      <c r="R720" s="501"/>
      <c r="S720" s="502"/>
      <c r="T720" s="501"/>
      <c r="U720" s="502"/>
      <c r="V720" s="501"/>
      <c r="W720" s="502"/>
      <c r="X720" s="501"/>
      <c r="Y720" s="502"/>
      <c r="Z720" s="501"/>
      <c r="AA720" s="502"/>
      <c r="AB720" s="501"/>
      <c r="AC720" s="502"/>
      <c r="AD720" s="501"/>
      <c r="AE720" s="502"/>
      <c r="AF720" s="501"/>
      <c r="AG720" s="502"/>
      <c r="AH720" s="501"/>
      <c r="AI720" s="502"/>
      <c r="AJ720" s="668" t="str">
        <f t="shared" si="22"/>
        <v/>
      </c>
      <c r="AK720" s="644">
        <f t="shared" si="23"/>
        <v>0</v>
      </c>
    </row>
    <row r="721" spans="1:37" s="34" customFormat="1" hidden="1" x14ac:dyDescent="0.2">
      <c r="A721" s="271"/>
      <c r="B721" s="272"/>
      <c r="C721" s="500"/>
      <c r="D721" s="501"/>
      <c r="E721" s="502"/>
      <c r="F721" s="501"/>
      <c r="G721" s="502"/>
      <c r="H721" s="501"/>
      <c r="I721" s="502"/>
      <c r="J721" s="501"/>
      <c r="K721" s="502"/>
      <c r="L721" s="501"/>
      <c r="M721" s="502"/>
      <c r="N721" s="501"/>
      <c r="O721" s="502"/>
      <c r="P721" s="501"/>
      <c r="Q721" s="502"/>
      <c r="R721" s="501"/>
      <c r="S721" s="502"/>
      <c r="T721" s="501"/>
      <c r="U721" s="502"/>
      <c r="V721" s="501"/>
      <c r="W721" s="502"/>
      <c r="X721" s="501"/>
      <c r="Y721" s="502"/>
      <c r="Z721" s="501"/>
      <c r="AA721" s="502"/>
      <c r="AB721" s="501"/>
      <c r="AC721" s="502"/>
      <c r="AD721" s="501"/>
      <c r="AE721" s="502"/>
      <c r="AF721" s="501"/>
      <c r="AG721" s="502"/>
      <c r="AH721" s="501"/>
      <c r="AI721" s="502"/>
      <c r="AJ721" s="668" t="str">
        <f t="shared" si="22"/>
        <v/>
      </c>
      <c r="AK721" s="644">
        <f t="shared" si="23"/>
        <v>0</v>
      </c>
    </row>
    <row r="722" spans="1:37" s="34" customFormat="1" hidden="1" x14ac:dyDescent="0.2">
      <c r="A722" s="271"/>
      <c r="B722" s="272"/>
      <c r="C722" s="500"/>
      <c r="D722" s="501"/>
      <c r="E722" s="502"/>
      <c r="F722" s="501"/>
      <c r="G722" s="502"/>
      <c r="H722" s="501"/>
      <c r="I722" s="502"/>
      <c r="J722" s="501"/>
      <c r="K722" s="502"/>
      <c r="L722" s="501"/>
      <c r="M722" s="502"/>
      <c r="N722" s="501"/>
      <c r="O722" s="502"/>
      <c r="P722" s="501"/>
      <c r="Q722" s="502"/>
      <c r="R722" s="501"/>
      <c r="S722" s="502"/>
      <c r="T722" s="501"/>
      <c r="U722" s="502"/>
      <c r="V722" s="501"/>
      <c r="W722" s="502"/>
      <c r="X722" s="501"/>
      <c r="Y722" s="502"/>
      <c r="Z722" s="501"/>
      <c r="AA722" s="502"/>
      <c r="AB722" s="501"/>
      <c r="AC722" s="502"/>
      <c r="AD722" s="501"/>
      <c r="AE722" s="502"/>
      <c r="AF722" s="501"/>
      <c r="AG722" s="502"/>
      <c r="AH722" s="501"/>
      <c r="AI722" s="502"/>
      <c r="AJ722" s="668" t="str">
        <f t="shared" si="22"/>
        <v/>
      </c>
      <c r="AK722" s="644">
        <f t="shared" si="23"/>
        <v>0</v>
      </c>
    </row>
    <row r="723" spans="1:37" s="34" customFormat="1" hidden="1" x14ac:dyDescent="0.2">
      <c r="A723" s="271"/>
      <c r="B723" s="272"/>
      <c r="C723" s="500"/>
      <c r="D723" s="501"/>
      <c r="E723" s="502"/>
      <c r="F723" s="501"/>
      <c r="G723" s="502"/>
      <c r="H723" s="501"/>
      <c r="I723" s="502"/>
      <c r="J723" s="501"/>
      <c r="K723" s="502"/>
      <c r="L723" s="501"/>
      <c r="M723" s="502"/>
      <c r="N723" s="501"/>
      <c r="O723" s="502"/>
      <c r="P723" s="501"/>
      <c r="Q723" s="502"/>
      <c r="R723" s="501"/>
      <c r="S723" s="502"/>
      <c r="T723" s="501"/>
      <c r="U723" s="502"/>
      <c r="V723" s="501"/>
      <c r="W723" s="502"/>
      <c r="X723" s="501"/>
      <c r="Y723" s="502"/>
      <c r="Z723" s="501"/>
      <c r="AA723" s="502"/>
      <c r="AB723" s="501"/>
      <c r="AC723" s="502"/>
      <c r="AD723" s="501"/>
      <c r="AE723" s="502"/>
      <c r="AF723" s="501"/>
      <c r="AG723" s="502"/>
      <c r="AH723" s="501"/>
      <c r="AI723" s="502"/>
      <c r="AJ723" s="668" t="str">
        <f t="shared" si="22"/>
        <v/>
      </c>
      <c r="AK723" s="644">
        <f t="shared" si="23"/>
        <v>0</v>
      </c>
    </row>
    <row r="724" spans="1:37" s="34" customFormat="1" hidden="1" x14ac:dyDescent="0.2">
      <c r="A724" s="271"/>
      <c r="B724" s="272"/>
      <c r="C724" s="500"/>
      <c r="D724" s="501"/>
      <c r="E724" s="502"/>
      <c r="F724" s="501"/>
      <c r="G724" s="502"/>
      <c r="H724" s="501"/>
      <c r="I724" s="502"/>
      <c r="J724" s="501"/>
      <c r="K724" s="502"/>
      <c r="L724" s="501"/>
      <c r="M724" s="502"/>
      <c r="N724" s="501"/>
      <c r="O724" s="502"/>
      <c r="P724" s="501"/>
      <c r="Q724" s="502"/>
      <c r="R724" s="501"/>
      <c r="S724" s="502"/>
      <c r="T724" s="501"/>
      <c r="U724" s="502"/>
      <c r="V724" s="501"/>
      <c r="W724" s="502"/>
      <c r="X724" s="501"/>
      <c r="Y724" s="502"/>
      <c r="Z724" s="501"/>
      <c r="AA724" s="502"/>
      <c r="AB724" s="501"/>
      <c r="AC724" s="502"/>
      <c r="AD724" s="501"/>
      <c r="AE724" s="502"/>
      <c r="AF724" s="501"/>
      <c r="AG724" s="502"/>
      <c r="AH724" s="501"/>
      <c r="AI724" s="502"/>
      <c r="AJ724" s="668" t="str">
        <f t="shared" si="22"/>
        <v/>
      </c>
      <c r="AK724" s="644">
        <f t="shared" si="23"/>
        <v>0</v>
      </c>
    </row>
    <row r="725" spans="1:37" s="34" customFormat="1" hidden="1" x14ac:dyDescent="0.2">
      <c r="A725" s="271"/>
      <c r="B725" s="273"/>
      <c r="C725" s="500"/>
      <c r="D725" s="504"/>
      <c r="E725" s="502"/>
      <c r="F725" s="504"/>
      <c r="G725" s="502"/>
      <c r="H725" s="504"/>
      <c r="I725" s="502"/>
      <c r="J725" s="504"/>
      <c r="K725" s="502"/>
      <c r="L725" s="504"/>
      <c r="M725" s="502"/>
      <c r="N725" s="504"/>
      <c r="O725" s="502"/>
      <c r="P725" s="504"/>
      <c r="Q725" s="502"/>
      <c r="R725" s="504"/>
      <c r="S725" s="502"/>
      <c r="T725" s="504"/>
      <c r="U725" s="502"/>
      <c r="V725" s="504"/>
      <c r="W725" s="502"/>
      <c r="X725" s="504"/>
      <c r="Y725" s="502"/>
      <c r="Z725" s="504"/>
      <c r="AA725" s="502"/>
      <c r="AB725" s="504"/>
      <c r="AC725" s="502"/>
      <c r="AD725" s="504"/>
      <c r="AE725" s="502"/>
      <c r="AF725" s="504"/>
      <c r="AG725" s="502"/>
      <c r="AH725" s="504"/>
      <c r="AI725" s="502"/>
      <c r="AJ725" s="668" t="str">
        <f t="shared" si="22"/>
        <v/>
      </c>
      <c r="AK725" s="644">
        <f t="shared" si="23"/>
        <v>0</v>
      </c>
    </row>
    <row r="726" spans="1:37" s="34" customFormat="1" hidden="1" x14ac:dyDescent="0.2">
      <c r="A726" s="505"/>
      <c r="B726" s="506"/>
      <c r="C726" s="507"/>
      <c r="D726" s="508"/>
      <c r="E726" s="502"/>
      <c r="F726" s="508"/>
      <c r="G726" s="502"/>
      <c r="H726" s="508"/>
      <c r="I726" s="502"/>
      <c r="J726" s="508"/>
      <c r="K726" s="502"/>
      <c r="L726" s="508"/>
      <c r="M726" s="502"/>
      <c r="N726" s="508"/>
      <c r="O726" s="502"/>
      <c r="P726" s="508"/>
      <c r="Q726" s="502"/>
      <c r="R726" s="508"/>
      <c r="S726" s="502"/>
      <c r="T726" s="508"/>
      <c r="U726" s="502"/>
      <c r="V726" s="508"/>
      <c r="W726" s="502"/>
      <c r="X726" s="508"/>
      <c r="Y726" s="502"/>
      <c r="Z726" s="508"/>
      <c r="AA726" s="502"/>
      <c r="AB726" s="508"/>
      <c r="AC726" s="502"/>
      <c r="AD726" s="508"/>
      <c r="AE726" s="502"/>
      <c r="AF726" s="508"/>
      <c r="AG726" s="502"/>
      <c r="AH726" s="508"/>
      <c r="AI726" s="502"/>
      <c r="AJ726" s="668" t="str">
        <f t="shared" si="22"/>
        <v/>
      </c>
      <c r="AK726" s="644">
        <f t="shared" si="23"/>
        <v>0</v>
      </c>
    </row>
    <row r="727" spans="1:37" s="34" customFormat="1" hidden="1" x14ac:dyDescent="0.2">
      <c r="A727" s="271"/>
      <c r="B727" s="272"/>
      <c r="C727" s="500"/>
      <c r="D727" s="501"/>
      <c r="E727" s="502"/>
      <c r="F727" s="501"/>
      <c r="G727" s="502"/>
      <c r="H727" s="501"/>
      <c r="I727" s="502"/>
      <c r="J727" s="501"/>
      <c r="K727" s="502"/>
      <c r="L727" s="501"/>
      <c r="M727" s="502"/>
      <c r="N727" s="501"/>
      <c r="O727" s="502"/>
      <c r="P727" s="501"/>
      <c r="Q727" s="502"/>
      <c r="R727" s="501"/>
      <c r="S727" s="502"/>
      <c r="T727" s="501"/>
      <c r="U727" s="502"/>
      <c r="V727" s="501"/>
      <c r="W727" s="502"/>
      <c r="X727" s="501"/>
      <c r="Y727" s="502"/>
      <c r="Z727" s="501"/>
      <c r="AA727" s="502"/>
      <c r="AB727" s="501"/>
      <c r="AC727" s="502"/>
      <c r="AD727" s="501"/>
      <c r="AE727" s="502"/>
      <c r="AF727" s="501"/>
      <c r="AG727" s="502"/>
      <c r="AH727" s="501"/>
      <c r="AI727" s="502"/>
      <c r="AJ727" s="668" t="str">
        <f t="shared" si="22"/>
        <v/>
      </c>
      <c r="AK727" s="644">
        <f t="shared" si="23"/>
        <v>0</v>
      </c>
    </row>
    <row r="728" spans="1:37" s="34" customFormat="1" hidden="1" x14ac:dyDescent="0.2">
      <c r="A728" s="271"/>
      <c r="B728" s="272"/>
      <c r="C728" s="500"/>
      <c r="D728" s="501"/>
      <c r="E728" s="502"/>
      <c r="F728" s="501"/>
      <c r="G728" s="502"/>
      <c r="H728" s="501"/>
      <c r="I728" s="502"/>
      <c r="J728" s="501"/>
      <c r="K728" s="502"/>
      <c r="L728" s="501"/>
      <c r="M728" s="502"/>
      <c r="N728" s="501"/>
      <c r="O728" s="502"/>
      <c r="P728" s="501"/>
      <c r="Q728" s="502"/>
      <c r="R728" s="501"/>
      <c r="S728" s="502"/>
      <c r="T728" s="501"/>
      <c r="U728" s="502"/>
      <c r="V728" s="501"/>
      <c r="W728" s="502"/>
      <c r="X728" s="501"/>
      <c r="Y728" s="502"/>
      <c r="Z728" s="501"/>
      <c r="AA728" s="502"/>
      <c r="AB728" s="501"/>
      <c r="AC728" s="502"/>
      <c r="AD728" s="501"/>
      <c r="AE728" s="502"/>
      <c r="AF728" s="501"/>
      <c r="AG728" s="502"/>
      <c r="AH728" s="501"/>
      <c r="AI728" s="502"/>
      <c r="AJ728" s="668" t="str">
        <f t="shared" si="22"/>
        <v/>
      </c>
      <c r="AK728" s="644">
        <f t="shared" si="23"/>
        <v>0</v>
      </c>
    </row>
    <row r="729" spans="1:37" s="34" customFormat="1" hidden="1" x14ac:dyDescent="0.2">
      <c r="A729" s="271"/>
      <c r="B729" s="272"/>
      <c r="C729" s="500"/>
      <c r="D729" s="501"/>
      <c r="E729" s="502"/>
      <c r="F729" s="501"/>
      <c r="G729" s="502"/>
      <c r="H729" s="501"/>
      <c r="I729" s="502"/>
      <c r="J729" s="501"/>
      <c r="K729" s="502"/>
      <c r="L729" s="501"/>
      <c r="M729" s="502"/>
      <c r="N729" s="501"/>
      <c r="O729" s="502"/>
      <c r="P729" s="501"/>
      <c r="Q729" s="502"/>
      <c r="R729" s="501"/>
      <c r="S729" s="502"/>
      <c r="T729" s="501"/>
      <c r="U729" s="502"/>
      <c r="V729" s="501"/>
      <c r="W729" s="502"/>
      <c r="X729" s="501"/>
      <c r="Y729" s="502"/>
      <c r="Z729" s="501"/>
      <c r="AA729" s="502"/>
      <c r="AB729" s="501"/>
      <c r="AC729" s="502"/>
      <c r="AD729" s="501"/>
      <c r="AE729" s="502"/>
      <c r="AF729" s="501"/>
      <c r="AG729" s="502"/>
      <c r="AH729" s="501"/>
      <c r="AI729" s="502"/>
      <c r="AJ729" s="668" t="str">
        <f t="shared" si="22"/>
        <v/>
      </c>
      <c r="AK729" s="644">
        <f t="shared" si="23"/>
        <v>0</v>
      </c>
    </row>
    <row r="730" spans="1:37" s="34" customFormat="1" hidden="1" x14ac:dyDescent="0.2">
      <c r="A730" s="271"/>
      <c r="B730" s="272"/>
      <c r="C730" s="500"/>
      <c r="D730" s="501"/>
      <c r="E730" s="502"/>
      <c r="F730" s="501"/>
      <c r="G730" s="502"/>
      <c r="H730" s="501"/>
      <c r="I730" s="502"/>
      <c r="J730" s="501"/>
      <c r="K730" s="502"/>
      <c r="L730" s="501"/>
      <c r="M730" s="502"/>
      <c r="N730" s="501"/>
      <c r="O730" s="502"/>
      <c r="P730" s="501"/>
      <c r="Q730" s="502"/>
      <c r="R730" s="501"/>
      <c r="S730" s="502"/>
      <c r="T730" s="501"/>
      <c r="U730" s="502"/>
      <c r="V730" s="501"/>
      <c r="W730" s="502"/>
      <c r="X730" s="501"/>
      <c r="Y730" s="502"/>
      <c r="Z730" s="501"/>
      <c r="AA730" s="502"/>
      <c r="AB730" s="501"/>
      <c r="AC730" s="502"/>
      <c r="AD730" s="501"/>
      <c r="AE730" s="502"/>
      <c r="AF730" s="501"/>
      <c r="AG730" s="502"/>
      <c r="AH730" s="501"/>
      <c r="AI730" s="502"/>
      <c r="AJ730" s="668" t="str">
        <f t="shared" si="22"/>
        <v/>
      </c>
      <c r="AK730" s="644">
        <f t="shared" si="23"/>
        <v>0</v>
      </c>
    </row>
    <row r="731" spans="1:37" s="34" customFormat="1" hidden="1" x14ac:dyDescent="0.2">
      <c r="A731" s="271"/>
      <c r="B731" s="272"/>
      <c r="C731" s="500"/>
      <c r="D731" s="501"/>
      <c r="E731" s="502"/>
      <c r="F731" s="501"/>
      <c r="G731" s="502"/>
      <c r="H731" s="501"/>
      <c r="I731" s="502"/>
      <c r="J731" s="501"/>
      <c r="K731" s="502"/>
      <c r="L731" s="501"/>
      <c r="M731" s="502"/>
      <c r="N731" s="501"/>
      <c r="O731" s="502"/>
      <c r="P731" s="501"/>
      <c r="Q731" s="502"/>
      <c r="R731" s="501"/>
      <c r="S731" s="502"/>
      <c r="T731" s="501"/>
      <c r="U731" s="502"/>
      <c r="V731" s="501"/>
      <c r="W731" s="502"/>
      <c r="X731" s="501"/>
      <c r="Y731" s="502"/>
      <c r="Z731" s="501"/>
      <c r="AA731" s="502"/>
      <c r="AB731" s="501"/>
      <c r="AC731" s="502"/>
      <c r="AD731" s="501"/>
      <c r="AE731" s="502"/>
      <c r="AF731" s="501"/>
      <c r="AG731" s="502"/>
      <c r="AH731" s="501"/>
      <c r="AI731" s="502"/>
      <c r="AJ731" s="668" t="str">
        <f t="shared" si="22"/>
        <v/>
      </c>
      <c r="AK731" s="644">
        <f t="shared" si="23"/>
        <v>0</v>
      </c>
    </row>
    <row r="732" spans="1:37" s="34" customFormat="1" hidden="1" x14ac:dyDescent="0.2">
      <c r="A732" s="271"/>
      <c r="B732" s="272"/>
      <c r="C732" s="500"/>
      <c r="D732" s="501"/>
      <c r="E732" s="502"/>
      <c r="F732" s="501"/>
      <c r="G732" s="502"/>
      <c r="H732" s="501"/>
      <c r="I732" s="502"/>
      <c r="J732" s="501"/>
      <c r="K732" s="502"/>
      <c r="L732" s="501"/>
      <c r="M732" s="502"/>
      <c r="N732" s="501"/>
      <c r="O732" s="502"/>
      <c r="P732" s="501"/>
      <c r="Q732" s="502"/>
      <c r="R732" s="501"/>
      <c r="S732" s="502"/>
      <c r="T732" s="501"/>
      <c r="U732" s="502"/>
      <c r="V732" s="501"/>
      <c r="W732" s="502"/>
      <c r="X732" s="501"/>
      <c r="Y732" s="502"/>
      <c r="Z732" s="501"/>
      <c r="AA732" s="502"/>
      <c r="AB732" s="501"/>
      <c r="AC732" s="502"/>
      <c r="AD732" s="501"/>
      <c r="AE732" s="502"/>
      <c r="AF732" s="501"/>
      <c r="AG732" s="502"/>
      <c r="AH732" s="501"/>
      <c r="AI732" s="502"/>
      <c r="AJ732" s="668" t="str">
        <f t="shared" si="22"/>
        <v/>
      </c>
      <c r="AK732" s="644">
        <f t="shared" si="23"/>
        <v>0</v>
      </c>
    </row>
    <row r="733" spans="1:37" s="34" customFormat="1" hidden="1" x14ac:dyDescent="0.2">
      <c r="A733" s="271"/>
      <c r="B733" s="273"/>
      <c r="C733" s="500"/>
      <c r="D733" s="504"/>
      <c r="E733" s="502"/>
      <c r="F733" s="504"/>
      <c r="G733" s="502"/>
      <c r="H733" s="504"/>
      <c r="I733" s="502"/>
      <c r="J733" s="504"/>
      <c r="K733" s="502"/>
      <c r="L733" s="504"/>
      <c r="M733" s="502"/>
      <c r="N733" s="504"/>
      <c r="O733" s="502"/>
      <c r="P733" s="504"/>
      <c r="Q733" s="502"/>
      <c r="R733" s="504"/>
      <c r="S733" s="502"/>
      <c r="T733" s="504"/>
      <c r="U733" s="502"/>
      <c r="V733" s="504"/>
      <c r="W733" s="502"/>
      <c r="X733" s="504"/>
      <c r="Y733" s="502"/>
      <c r="Z733" s="504"/>
      <c r="AA733" s="502"/>
      <c r="AB733" s="504"/>
      <c r="AC733" s="502"/>
      <c r="AD733" s="504"/>
      <c r="AE733" s="502"/>
      <c r="AF733" s="504"/>
      <c r="AG733" s="502"/>
      <c r="AH733" s="504"/>
      <c r="AI733" s="502"/>
      <c r="AJ733" s="668" t="str">
        <f t="shared" si="22"/>
        <v/>
      </c>
      <c r="AK733" s="644">
        <f t="shared" si="23"/>
        <v>0</v>
      </c>
    </row>
    <row r="734" spans="1:37" s="34" customFormat="1" hidden="1" x14ac:dyDescent="0.2">
      <c r="A734" s="505"/>
      <c r="B734" s="506"/>
      <c r="C734" s="507"/>
      <c r="D734" s="508"/>
      <c r="E734" s="502"/>
      <c r="F734" s="508"/>
      <c r="G734" s="502"/>
      <c r="H734" s="508"/>
      <c r="I734" s="502"/>
      <c r="J734" s="508"/>
      <c r="K734" s="502"/>
      <c r="L734" s="508"/>
      <c r="M734" s="502"/>
      <c r="N734" s="508"/>
      <c r="O734" s="502"/>
      <c r="P734" s="508"/>
      <c r="Q734" s="502"/>
      <c r="R734" s="508"/>
      <c r="S734" s="502"/>
      <c r="T734" s="508"/>
      <c r="U734" s="502"/>
      <c r="V734" s="508"/>
      <c r="W734" s="502"/>
      <c r="X734" s="508"/>
      <c r="Y734" s="502"/>
      <c r="Z734" s="508"/>
      <c r="AA734" s="502"/>
      <c r="AB734" s="508"/>
      <c r="AC734" s="502"/>
      <c r="AD734" s="508"/>
      <c r="AE734" s="502"/>
      <c r="AF734" s="508"/>
      <c r="AG734" s="502"/>
      <c r="AH734" s="508"/>
      <c r="AI734" s="502"/>
      <c r="AJ734" s="668" t="str">
        <f t="shared" si="22"/>
        <v/>
      </c>
      <c r="AK734" s="644">
        <f t="shared" si="23"/>
        <v>0</v>
      </c>
    </row>
    <row r="735" spans="1:37" s="34" customFormat="1" hidden="1" x14ac:dyDescent="0.2">
      <c r="A735" s="271"/>
      <c r="B735" s="272"/>
      <c r="C735" s="500"/>
      <c r="D735" s="501"/>
      <c r="E735" s="502"/>
      <c r="F735" s="501"/>
      <c r="G735" s="502"/>
      <c r="H735" s="501"/>
      <c r="I735" s="502"/>
      <c r="J735" s="501"/>
      <c r="K735" s="502"/>
      <c r="L735" s="501"/>
      <c r="M735" s="502"/>
      <c r="N735" s="501"/>
      <c r="O735" s="502"/>
      <c r="P735" s="501"/>
      <c r="Q735" s="502"/>
      <c r="R735" s="501"/>
      <c r="S735" s="502"/>
      <c r="T735" s="501"/>
      <c r="U735" s="502"/>
      <c r="V735" s="501"/>
      <c r="W735" s="502"/>
      <c r="X735" s="501"/>
      <c r="Y735" s="502"/>
      <c r="Z735" s="501"/>
      <c r="AA735" s="502"/>
      <c r="AB735" s="501"/>
      <c r="AC735" s="502"/>
      <c r="AD735" s="501"/>
      <c r="AE735" s="502"/>
      <c r="AF735" s="501"/>
      <c r="AG735" s="502"/>
      <c r="AH735" s="501"/>
      <c r="AI735" s="502"/>
      <c r="AJ735" s="668" t="str">
        <f t="shared" si="22"/>
        <v/>
      </c>
      <c r="AK735" s="644">
        <f t="shared" si="23"/>
        <v>0</v>
      </c>
    </row>
    <row r="736" spans="1:37" s="34" customFormat="1" hidden="1" x14ac:dyDescent="0.2">
      <c r="A736" s="271"/>
      <c r="B736" s="272"/>
      <c r="C736" s="500"/>
      <c r="D736" s="501"/>
      <c r="E736" s="502"/>
      <c r="F736" s="501"/>
      <c r="G736" s="502"/>
      <c r="H736" s="501"/>
      <c r="I736" s="502"/>
      <c r="J736" s="501"/>
      <c r="K736" s="502"/>
      <c r="L736" s="501"/>
      <c r="M736" s="502"/>
      <c r="N736" s="501"/>
      <c r="O736" s="502"/>
      <c r="P736" s="501"/>
      <c r="Q736" s="502"/>
      <c r="R736" s="501"/>
      <c r="S736" s="502"/>
      <c r="T736" s="501"/>
      <c r="U736" s="502"/>
      <c r="V736" s="501"/>
      <c r="W736" s="502"/>
      <c r="X736" s="501"/>
      <c r="Y736" s="502"/>
      <c r="Z736" s="501"/>
      <c r="AA736" s="502"/>
      <c r="AB736" s="501"/>
      <c r="AC736" s="502"/>
      <c r="AD736" s="501"/>
      <c r="AE736" s="502"/>
      <c r="AF736" s="501"/>
      <c r="AG736" s="502"/>
      <c r="AH736" s="501"/>
      <c r="AI736" s="502"/>
      <c r="AJ736" s="668" t="str">
        <f t="shared" si="22"/>
        <v/>
      </c>
      <c r="AK736" s="644">
        <f t="shared" si="23"/>
        <v>0</v>
      </c>
    </row>
    <row r="737" spans="1:37" s="34" customFormat="1" hidden="1" x14ac:dyDescent="0.2">
      <c r="A737" s="271"/>
      <c r="B737" s="272"/>
      <c r="C737" s="500"/>
      <c r="D737" s="501"/>
      <c r="E737" s="502"/>
      <c r="F737" s="501"/>
      <c r="G737" s="502"/>
      <c r="H737" s="501"/>
      <c r="I737" s="502"/>
      <c r="J737" s="501"/>
      <c r="K737" s="502"/>
      <c r="L737" s="501"/>
      <c r="M737" s="502"/>
      <c r="N737" s="501"/>
      <c r="O737" s="502"/>
      <c r="P737" s="501"/>
      <c r="Q737" s="502"/>
      <c r="R737" s="501"/>
      <c r="S737" s="502"/>
      <c r="T737" s="501"/>
      <c r="U737" s="502"/>
      <c r="V737" s="501"/>
      <c r="W737" s="502"/>
      <c r="X737" s="501"/>
      <c r="Y737" s="502"/>
      <c r="Z737" s="501"/>
      <c r="AA737" s="502"/>
      <c r="AB737" s="501"/>
      <c r="AC737" s="502"/>
      <c r="AD737" s="501"/>
      <c r="AE737" s="502"/>
      <c r="AF737" s="501"/>
      <c r="AG737" s="502"/>
      <c r="AH737" s="501"/>
      <c r="AI737" s="502"/>
      <c r="AJ737" s="668" t="str">
        <f t="shared" si="22"/>
        <v/>
      </c>
      <c r="AK737" s="644">
        <f t="shared" si="23"/>
        <v>0</v>
      </c>
    </row>
    <row r="738" spans="1:37" s="34" customFormat="1" hidden="1" x14ac:dyDescent="0.2">
      <c r="A738" s="271"/>
      <c r="B738" s="272"/>
      <c r="C738" s="500"/>
      <c r="D738" s="501"/>
      <c r="E738" s="502"/>
      <c r="F738" s="501"/>
      <c r="G738" s="502"/>
      <c r="H738" s="501"/>
      <c r="I738" s="502"/>
      <c r="J738" s="501"/>
      <c r="K738" s="502"/>
      <c r="L738" s="501"/>
      <c r="M738" s="502"/>
      <c r="N738" s="501"/>
      <c r="O738" s="502"/>
      <c r="P738" s="501"/>
      <c r="Q738" s="502"/>
      <c r="R738" s="501"/>
      <c r="S738" s="502"/>
      <c r="T738" s="501"/>
      <c r="U738" s="502"/>
      <c r="V738" s="501"/>
      <c r="W738" s="502"/>
      <c r="X738" s="501"/>
      <c r="Y738" s="502"/>
      <c r="Z738" s="501"/>
      <c r="AA738" s="502"/>
      <c r="AB738" s="501"/>
      <c r="AC738" s="502"/>
      <c r="AD738" s="501"/>
      <c r="AE738" s="502"/>
      <c r="AF738" s="501"/>
      <c r="AG738" s="502"/>
      <c r="AH738" s="501"/>
      <c r="AI738" s="502"/>
      <c r="AJ738" s="668" t="str">
        <f t="shared" si="22"/>
        <v/>
      </c>
      <c r="AK738" s="644">
        <f t="shared" si="23"/>
        <v>0</v>
      </c>
    </row>
    <row r="739" spans="1:37" s="34" customFormat="1" hidden="1" x14ac:dyDescent="0.2">
      <c r="A739" s="271"/>
      <c r="B739" s="272"/>
      <c r="C739" s="500"/>
      <c r="D739" s="501"/>
      <c r="E739" s="502"/>
      <c r="F739" s="501"/>
      <c r="G739" s="502"/>
      <c r="H739" s="501"/>
      <c r="I739" s="502"/>
      <c r="J739" s="501"/>
      <c r="K739" s="502"/>
      <c r="L739" s="501"/>
      <c r="M739" s="502"/>
      <c r="N739" s="501"/>
      <c r="O739" s="502"/>
      <c r="P739" s="501"/>
      <c r="Q739" s="502"/>
      <c r="R739" s="501"/>
      <c r="S739" s="502"/>
      <c r="T739" s="501"/>
      <c r="U739" s="502"/>
      <c r="V739" s="501"/>
      <c r="W739" s="502"/>
      <c r="X739" s="501"/>
      <c r="Y739" s="502"/>
      <c r="Z739" s="501"/>
      <c r="AA739" s="502"/>
      <c r="AB739" s="501"/>
      <c r="AC739" s="502"/>
      <c r="AD739" s="501"/>
      <c r="AE739" s="502"/>
      <c r="AF739" s="501"/>
      <c r="AG739" s="502"/>
      <c r="AH739" s="501"/>
      <c r="AI739" s="502"/>
      <c r="AJ739" s="668" t="str">
        <f t="shared" si="22"/>
        <v/>
      </c>
      <c r="AK739" s="644">
        <f t="shared" si="23"/>
        <v>0</v>
      </c>
    </row>
    <row r="740" spans="1:37" s="34" customFormat="1" hidden="1" x14ac:dyDescent="0.2">
      <c r="A740" s="271"/>
      <c r="B740" s="272"/>
      <c r="C740" s="500"/>
      <c r="D740" s="501"/>
      <c r="E740" s="502"/>
      <c r="F740" s="501"/>
      <c r="G740" s="502"/>
      <c r="H740" s="501"/>
      <c r="I740" s="502"/>
      <c r="J740" s="501"/>
      <c r="K740" s="502"/>
      <c r="L740" s="501"/>
      <c r="M740" s="502"/>
      <c r="N740" s="501"/>
      <c r="O740" s="502"/>
      <c r="P740" s="501"/>
      <c r="Q740" s="502"/>
      <c r="R740" s="501"/>
      <c r="S740" s="502"/>
      <c r="T740" s="501"/>
      <c r="U740" s="502"/>
      <c r="V740" s="501"/>
      <c r="W740" s="502"/>
      <c r="X740" s="501"/>
      <c r="Y740" s="502"/>
      <c r="Z740" s="501"/>
      <c r="AA740" s="502"/>
      <c r="AB740" s="501"/>
      <c r="AC740" s="502"/>
      <c r="AD740" s="501"/>
      <c r="AE740" s="502"/>
      <c r="AF740" s="501"/>
      <c r="AG740" s="502"/>
      <c r="AH740" s="501"/>
      <c r="AI740" s="502"/>
      <c r="AJ740" s="668" t="str">
        <f t="shared" si="22"/>
        <v/>
      </c>
      <c r="AK740" s="644">
        <f t="shared" si="23"/>
        <v>0</v>
      </c>
    </row>
    <row r="741" spans="1:37" s="34" customFormat="1" hidden="1" x14ac:dyDescent="0.2">
      <c r="A741" s="271"/>
      <c r="B741" s="273"/>
      <c r="C741" s="500"/>
      <c r="D741" s="504"/>
      <c r="E741" s="502"/>
      <c r="F741" s="504"/>
      <c r="G741" s="502"/>
      <c r="H741" s="504"/>
      <c r="I741" s="502"/>
      <c r="J741" s="504"/>
      <c r="K741" s="502"/>
      <c r="L741" s="504"/>
      <c r="M741" s="502"/>
      <c r="N741" s="504"/>
      <c r="O741" s="502"/>
      <c r="P741" s="504"/>
      <c r="Q741" s="502"/>
      <c r="R741" s="504"/>
      <c r="S741" s="502"/>
      <c r="T741" s="504"/>
      <c r="U741" s="502"/>
      <c r="V741" s="504"/>
      <c r="W741" s="502"/>
      <c r="X741" s="504"/>
      <c r="Y741" s="502"/>
      <c r="Z741" s="504"/>
      <c r="AA741" s="502"/>
      <c r="AB741" s="504"/>
      <c r="AC741" s="502"/>
      <c r="AD741" s="504"/>
      <c r="AE741" s="502"/>
      <c r="AF741" s="504"/>
      <c r="AG741" s="502"/>
      <c r="AH741" s="504"/>
      <c r="AI741" s="502"/>
      <c r="AJ741" s="668" t="str">
        <f t="shared" si="22"/>
        <v/>
      </c>
      <c r="AK741" s="644">
        <f t="shared" si="23"/>
        <v>0</v>
      </c>
    </row>
    <row r="742" spans="1:37" s="34" customFormat="1" hidden="1" x14ac:dyDescent="0.2">
      <c r="A742" s="505"/>
      <c r="B742" s="506"/>
      <c r="C742" s="507"/>
      <c r="D742" s="508"/>
      <c r="E742" s="502"/>
      <c r="F742" s="508"/>
      <c r="G742" s="502"/>
      <c r="H742" s="508"/>
      <c r="I742" s="502"/>
      <c r="J742" s="508"/>
      <c r="K742" s="502"/>
      <c r="L742" s="508"/>
      <c r="M742" s="502"/>
      <c r="N742" s="508"/>
      <c r="O742" s="502"/>
      <c r="P742" s="508"/>
      <c r="Q742" s="502"/>
      <c r="R742" s="508"/>
      <c r="S742" s="502"/>
      <c r="T742" s="508"/>
      <c r="U742" s="502"/>
      <c r="V742" s="508"/>
      <c r="W742" s="502"/>
      <c r="X742" s="508"/>
      <c r="Y742" s="502"/>
      <c r="Z742" s="508"/>
      <c r="AA742" s="502"/>
      <c r="AB742" s="508"/>
      <c r="AC742" s="502"/>
      <c r="AD742" s="508"/>
      <c r="AE742" s="502"/>
      <c r="AF742" s="508"/>
      <c r="AG742" s="502"/>
      <c r="AH742" s="508"/>
      <c r="AI742" s="502"/>
      <c r="AJ742" s="668" t="str">
        <f t="shared" si="22"/>
        <v/>
      </c>
      <c r="AK742" s="644">
        <f t="shared" si="23"/>
        <v>0</v>
      </c>
    </row>
    <row r="743" spans="1:37" s="34" customFormat="1" hidden="1" x14ac:dyDescent="0.2">
      <c r="A743" s="271"/>
      <c r="B743" s="272"/>
      <c r="C743" s="500"/>
      <c r="D743" s="501"/>
      <c r="E743" s="502"/>
      <c r="F743" s="501"/>
      <c r="G743" s="502"/>
      <c r="H743" s="501"/>
      <c r="I743" s="502"/>
      <c r="J743" s="501"/>
      <c r="K743" s="502"/>
      <c r="L743" s="501"/>
      <c r="M743" s="502"/>
      <c r="N743" s="501"/>
      <c r="O743" s="502"/>
      <c r="P743" s="501"/>
      <c r="Q743" s="502"/>
      <c r="R743" s="501"/>
      <c r="S743" s="502"/>
      <c r="T743" s="501"/>
      <c r="U743" s="502"/>
      <c r="V743" s="501"/>
      <c r="W743" s="502"/>
      <c r="X743" s="501"/>
      <c r="Y743" s="502"/>
      <c r="Z743" s="501"/>
      <c r="AA743" s="502"/>
      <c r="AB743" s="501"/>
      <c r="AC743" s="502"/>
      <c r="AD743" s="501"/>
      <c r="AE743" s="502"/>
      <c r="AF743" s="501"/>
      <c r="AG743" s="502"/>
      <c r="AH743" s="501"/>
      <c r="AI743" s="502"/>
      <c r="AJ743" s="668" t="str">
        <f t="shared" si="22"/>
        <v/>
      </c>
      <c r="AK743" s="644">
        <f t="shared" si="23"/>
        <v>0</v>
      </c>
    </row>
    <row r="744" spans="1:37" s="34" customFormat="1" hidden="1" x14ac:dyDescent="0.2">
      <c r="A744" s="271"/>
      <c r="B744" s="272"/>
      <c r="C744" s="500"/>
      <c r="D744" s="501"/>
      <c r="E744" s="502"/>
      <c r="F744" s="501"/>
      <c r="G744" s="502"/>
      <c r="H744" s="501"/>
      <c r="I744" s="502"/>
      <c r="J744" s="501"/>
      <c r="K744" s="502"/>
      <c r="L744" s="501"/>
      <c r="M744" s="502"/>
      <c r="N744" s="501"/>
      <c r="O744" s="502"/>
      <c r="P744" s="501"/>
      <c r="Q744" s="502"/>
      <c r="R744" s="501"/>
      <c r="S744" s="502"/>
      <c r="T744" s="501"/>
      <c r="U744" s="502"/>
      <c r="V744" s="501"/>
      <c r="W744" s="502"/>
      <c r="X744" s="501"/>
      <c r="Y744" s="502"/>
      <c r="Z744" s="501"/>
      <c r="AA744" s="502"/>
      <c r="AB744" s="501"/>
      <c r="AC744" s="502"/>
      <c r="AD744" s="501"/>
      <c r="AE744" s="502"/>
      <c r="AF744" s="501"/>
      <c r="AG744" s="502"/>
      <c r="AH744" s="501"/>
      <c r="AI744" s="502"/>
      <c r="AJ744" s="668" t="str">
        <f t="shared" si="22"/>
        <v/>
      </c>
      <c r="AK744" s="644">
        <f t="shared" si="23"/>
        <v>0</v>
      </c>
    </row>
    <row r="745" spans="1:37" s="34" customFormat="1" hidden="1" x14ac:dyDescent="0.2">
      <c r="A745" s="271"/>
      <c r="B745" s="272"/>
      <c r="C745" s="500"/>
      <c r="D745" s="501"/>
      <c r="E745" s="502"/>
      <c r="F745" s="501"/>
      <c r="G745" s="502"/>
      <c r="H745" s="501"/>
      <c r="I745" s="502"/>
      <c r="J745" s="501"/>
      <c r="K745" s="502"/>
      <c r="L745" s="501"/>
      <c r="M745" s="502"/>
      <c r="N745" s="501"/>
      <c r="O745" s="502"/>
      <c r="P745" s="501"/>
      <c r="Q745" s="502"/>
      <c r="R745" s="501"/>
      <c r="S745" s="502"/>
      <c r="T745" s="501"/>
      <c r="U745" s="502"/>
      <c r="V745" s="501"/>
      <c r="W745" s="502"/>
      <c r="X745" s="501"/>
      <c r="Y745" s="502"/>
      <c r="Z745" s="501"/>
      <c r="AA745" s="502"/>
      <c r="AB745" s="501"/>
      <c r="AC745" s="502"/>
      <c r="AD745" s="501"/>
      <c r="AE745" s="502"/>
      <c r="AF745" s="501"/>
      <c r="AG745" s="502"/>
      <c r="AH745" s="501"/>
      <c r="AI745" s="502"/>
      <c r="AJ745" s="668" t="str">
        <f t="shared" si="22"/>
        <v/>
      </c>
      <c r="AK745" s="644">
        <f t="shared" si="23"/>
        <v>0</v>
      </c>
    </row>
    <row r="746" spans="1:37" s="34" customFormat="1" hidden="1" x14ac:dyDescent="0.2">
      <c r="A746" s="271"/>
      <c r="B746" s="272"/>
      <c r="C746" s="500"/>
      <c r="D746" s="501"/>
      <c r="E746" s="502"/>
      <c r="F746" s="501"/>
      <c r="G746" s="502"/>
      <c r="H746" s="501"/>
      <c r="I746" s="502"/>
      <c r="J746" s="501"/>
      <c r="K746" s="502"/>
      <c r="L746" s="501"/>
      <c r="M746" s="502"/>
      <c r="N746" s="501"/>
      <c r="O746" s="502"/>
      <c r="P746" s="501"/>
      <c r="Q746" s="502"/>
      <c r="R746" s="501"/>
      <c r="S746" s="502"/>
      <c r="T746" s="501"/>
      <c r="U746" s="502"/>
      <c r="V746" s="501"/>
      <c r="W746" s="502"/>
      <c r="X746" s="501"/>
      <c r="Y746" s="502"/>
      <c r="Z746" s="501"/>
      <c r="AA746" s="502"/>
      <c r="AB746" s="501"/>
      <c r="AC746" s="502"/>
      <c r="AD746" s="501"/>
      <c r="AE746" s="502"/>
      <c r="AF746" s="501"/>
      <c r="AG746" s="502"/>
      <c r="AH746" s="501"/>
      <c r="AI746" s="502"/>
      <c r="AJ746" s="668" t="str">
        <f t="shared" si="22"/>
        <v/>
      </c>
      <c r="AK746" s="644">
        <f t="shared" si="23"/>
        <v>0</v>
      </c>
    </row>
    <row r="747" spans="1:37" s="34" customFormat="1" hidden="1" x14ac:dyDescent="0.2">
      <c r="A747" s="271"/>
      <c r="B747" s="272"/>
      <c r="C747" s="500"/>
      <c r="D747" s="501"/>
      <c r="E747" s="502"/>
      <c r="F747" s="501"/>
      <c r="G747" s="502"/>
      <c r="H747" s="501"/>
      <c r="I747" s="502"/>
      <c r="J747" s="501"/>
      <c r="K747" s="502"/>
      <c r="L747" s="501"/>
      <c r="M747" s="502"/>
      <c r="N747" s="501"/>
      <c r="O747" s="502"/>
      <c r="P747" s="501"/>
      <c r="Q747" s="502"/>
      <c r="R747" s="501"/>
      <c r="S747" s="502"/>
      <c r="T747" s="501"/>
      <c r="U747" s="502"/>
      <c r="V747" s="501"/>
      <c r="W747" s="502"/>
      <c r="X747" s="501"/>
      <c r="Y747" s="502"/>
      <c r="Z747" s="501"/>
      <c r="AA747" s="502"/>
      <c r="AB747" s="501"/>
      <c r="AC747" s="502"/>
      <c r="AD747" s="501"/>
      <c r="AE747" s="502"/>
      <c r="AF747" s="501"/>
      <c r="AG747" s="502"/>
      <c r="AH747" s="501"/>
      <c r="AI747" s="502"/>
      <c r="AJ747" s="668" t="str">
        <f t="shared" si="22"/>
        <v/>
      </c>
      <c r="AK747" s="644">
        <f t="shared" si="23"/>
        <v>0</v>
      </c>
    </row>
    <row r="748" spans="1:37" s="34" customFormat="1" hidden="1" x14ac:dyDescent="0.2">
      <c r="A748" s="271"/>
      <c r="B748" s="272"/>
      <c r="C748" s="500"/>
      <c r="D748" s="501"/>
      <c r="E748" s="502"/>
      <c r="F748" s="501"/>
      <c r="G748" s="502"/>
      <c r="H748" s="501"/>
      <c r="I748" s="502"/>
      <c r="J748" s="501"/>
      <c r="K748" s="502"/>
      <c r="L748" s="501"/>
      <c r="M748" s="502"/>
      <c r="N748" s="501"/>
      <c r="O748" s="502"/>
      <c r="P748" s="501"/>
      <c r="Q748" s="502"/>
      <c r="R748" s="501"/>
      <c r="S748" s="502"/>
      <c r="T748" s="501"/>
      <c r="U748" s="502"/>
      <c r="V748" s="501"/>
      <c r="W748" s="502"/>
      <c r="X748" s="501"/>
      <c r="Y748" s="502"/>
      <c r="Z748" s="501"/>
      <c r="AA748" s="502"/>
      <c r="AB748" s="501"/>
      <c r="AC748" s="502"/>
      <c r="AD748" s="501"/>
      <c r="AE748" s="502"/>
      <c r="AF748" s="501"/>
      <c r="AG748" s="502"/>
      <c r="AH748" s="501"/>
      <c r="AI748" s="502"/>
      <c r="AJ748" s="668" t="str">
        <f t="shared" si="22"/>
        <v/>
      </c>
      <c r="AK748" s="644">
        <f t="shared" si="23"/>
        <v>0</v>
      </c>
    </row>
    <row r="749" spans="1:37" s="34" customFormat="1" hidden="1" x14ac:dyDescent="0.2">
      <c r="A749" s="271"/>
      <c r="B749" s="273"/>
      <c r="C749" s="500"/>
      <c r="D749" s="504"/>
      <c r="E749" s="502"/>
      <c r="F749" s="504"/>
      <c r="G749" s="502"/>
      <c r="H749" s="504"/>
      <c r="I749" s="502"/>
      <c r="J749" s="504"/>
      <c r="K749" s="502"/>
      <c r="L749" s="504"/>
      <c r="M749" s="502"/>
      <c r="N749" s="504"/>
      <c r="O749" s="502"/>
      <c r="P749" s="504"/>
      <c r="Q749" s="502"/>
      <c r="R749" s="504"/>
      <c r="S749" s="502"/>
      <c r="T749" s="504"/>
      <c r="U749" s="502"/>
      <c r="V749" s="504"/>
      <c r="W749" s="502"/>
      <c r="X749" s="504"/>
      <c r="Y749" s="502"/>
      <c r="Z749" s="504"/>
      <c r="AA749" s="502"/>
      <c r="AB749" s="504"/>
      <c r="AC749" s="502"/>
      <c r="AD749" s="504"/>
      <c r="AE749" s="502"/>
      <c r="AF749" s="504"/>
      <c r="AG749" s="502"/>
      <c r="AH749" s="504"/>
      <c r="AI749" s="502"/>
      <c r="AJ749" s="668" t="str">
        <f t="shared" si="22"/>
        <v/>
      </c>
      <c r="AK749" s="644">
        <f t="shared" si="23"/>
        <v>0</v>
      </c>
    </row>
    <row r="750" spans="1:37" s="34" customFormat="1" hidden="1" x14ac:dyDescent="0.2">
      <c r="A750" s="505"/>
      <c r="B750" s="506"/>
      <c r="C750" s="507"/>
      <c r="D750" s="508"/>
      <c r="E750" s="502"/>
      <c r="F750" s="508"/>
      <c r="G750" s="502"/>
      <c r="H750" s="508"/>
      <c r="I750" s="502"/>
      <c r="J750" s="508"/>
      <c r="K750" s="502"/>
      <c r="L750" s="508"/>
      <c r="M750" s="502"/>
      <c r="N750" s="508"/>
      <c r="O750" s="502"/>
      <c r="P750" s="508"/>
      <c r="Q750" s="502"/>
      <c r="R750" s="508"/>
      <c r="S750" s="502"/>
      <c r="T750" s="508"/>
      <c r="U750" s="502"/>
      <c r="V750" s="508"/>
      <c r="W750" s="502"/>
      <c r="X750" s="508"/>
      <c r="Y750" s="502"/>
      <c r="Z750" s="508"/>
      <c r="AA750" s="502"/>
      <c r="AB750" s="508"/>
      <c r="AC750" s="502"/>
      <c r="AD750" s="508"/>
      <c r="AE750" s="502"/>
      <c r="AF750" s="508"/>
      <c r="AG750" s="502"/>
      <c r="AH750" s="508"/>
      <c r="AI750" s="502"/>
      <c r="AJ750" s="668" t="str">
        <f t="shared" si="22"/>
        <v/>
      </c>
      <c r="AK750" s="644">
        <f t="shared" si="23"/>
        <v>0</v>
      </c>
    </row>
    <row r="751" spans="1:37" s="34" customFormat="1" hidden="1" x14ac:dyDescent="0.2">
      <c r="A751" s="271"/>
      <c r="B751" s="272"/>
      <c r="C751" s="500"/>
      <c r="D751" s="501"/>
      <c r="E751" s="502"/>
      <c r="F751" s="501"/>
      <c r="G751" s="502"/>
      <c r="H751" s="501"/>
      <c r="I751" s="502"/>
      <c r="J751" s="501"/>
      <c r="K751" s="502"/>
      <c r="L751" s="501"/>
      <c r="M751" s="502"/>
      <c r="N751" s="501"/>
      <c r="O751" s="502"/>
      <c r="P751" s="501"/>
      <c r="Q751" s="502"/>
      <c r="R751" s="501"/>
      <c r="S751" s="502"/>
      <c r="T751" s="501"/>
      <c r="U751" s="502"/>
      <c r="V751" s="501"/>
      <c r="W751" s="502"/>
      <c r="X751" s="501"/>
      <c r="Y751" s="502"/>
      <c r="Z751" s="501"/>
      <c r="AA751" s="502"/>
      <c r="AB751" s="501"/>
      <c r="AC751" s="502"/>
      <c r="AD751" s="501"/>
      <c r="AE751" s="502"/>
      <c r="AF751" s="501"/>
      <c r="AG751" s="502"/>
      <c r="AH751" s="501"/>
      <c r="AI751" s="502"/>
      <c r="AJ751" s="668" t="str">
        <f t="shared" si="22"/>
        <v/>
      </c>
      <c r="AK751" s="644">
        <f t="shared" si="23"/>
        <v>0</v>
      </c>
    </row>
    <row r="752" spans="1:37" s="34" customFormat="1" hidden="1" x14ac:dyDescent="0.2">
      <c r="A752" s="271"/>
      <c r="B752" s="272"/>
      <c r="C752" s="500"/>
      <c r="D752" s="501"/>
      <c r="E752" s="502"/>
      <c r="F752" s="501"/>
      <c r="G752" s="502"/>
      <c r="H752" s="501"/>
      <c r="I752" s="502"/>
      <c r="J752" s="501"/>
      <c r="K752" s="502"/>
      <c r="L752" s="501"/>
      <c r="M752" s="502"/>
      <c r="N752" s="501"/>
      <c r="O752" s="502"/>
      <c r="P752" s="501"/>
      <c r="Q752" s="502"/>
      <c r="R752" s="501"/>
      <c r="S752" s="502"/>
      <c r="T752" s="501"/>
      <c r="U752" s="502"/>
      <c r="V752" s="501"/>
      <c r="W752" s="502"/>
      <c r="X752" s="501"/>
      <c r="Y752" s="502"/>
      <c r="Z752" s="501"/>
      <c r="AA752" s="502"/>
      <c r="AB752" s="501"/>
      <c r="AC752" s="502"/>
      <c r="AD752" s="501"/>
      <c r="AE752" s="502"/>
      <c r="AF752" s="501"/>
      <c r="AG752" s="502"/>
      <c r="AH752" s="501"/>
      <c r="AI752" s="502"/>
      <c r="AJ752" s="668" t="str">
        <f t="shared" si="22"/>
        <v/>
      </c>
      <c r="AK752" s="644">
        <f t="shared" si="23"/>
        <v>0</v>
      </c>
    </row>
    <row r="753" spans="1:37" s="34" customFormat="1" hidden="1" x14ac:dyDescent="0.2">
      <c r="A753" s="271"/>
      <c r="B753" s="272"/>
      <c r="C753" s="500"/>
      <c r="D753" s="501"/>
      <c r="E753" s="502"/>
      <c r="F753" s="501"/>
      <c r="G753" s="502"/>
      <c r="H753" s="501"/>
      <c r="I753" s="502"/>
      <c r="J753" s="501"/>
      <c r="K753" s="502"/>
      <c r="L753" s="501"/>
      <c r="M753" s="502"/>
      <c r="N753" s="501"/>
      <c r="O753" s="502"/>
      <c r="P753" s="501"/>
      <c r="Q753" s="502"/>
      <c r="R753" s="501"/>
      <c r="S753" s="502"/>
      <c r="T753" s="501"/>
      <c r="U753" s="502"/>
      <c r="V753" s="501"/>
      <c r="W753" s="502"/>
      <c r="X753" s="501"/>
      <c r="Y753" s="502"/>
      <c r="Z753" s="501"/>
      <c r="AA753" s="502"/>
      <c r="AB753" s="501"/>
      <c r="AC753" s="502"/>
      <c r="AD753" s="501"/>
      <c r="AE753" s="502"/>
      <c r="AF753" s="501"/>
      <c r="AG753" s="502"/>
      <c r="AH753" s="501"/>
      <c r="AI753" s="502"/>
      <c r="AJ753" s="668" t="str">
        <f t="shared" si="22"/>
        <v/>
      </c>
      <c r="AK753" s="644">
        <f t="shared" si="23"/>
        <v>0</v>
      </c>
    </row>
    <row r="754" spans="1:37" s="34" customFormat="1" hidden="1" x14ac:dyDescent="0.2">
      <c r="A754" s="271"/>
      <c r="B754" s="272"/>
      <c r="C754" s="500"/>
      <c r="D754" s="501"/>
      <c r="E754" s="502"/>
      <c r="F754" s="501"/>
      <c r="G754" s="502"/>
      <c r="H754" s="501"/>
      <c r="I754" s="502"/>
      <c r="J754" s="501"/>
      <c r="K754" s="502"/>
      <c r="L754" s="501"/>
      <c r="M754" s="502"/>
      <c r="N754" s="501"/>
      <c r="O754" s="502"/>
      <c r="P754" s="501"/>
      <c r="Q754" s="502"/>
      <c r="R754" s="501"/>
      <c r="S754" s="502"/>
      <c r="T754" s="501"/>
      <c r="U754" s="502"/>
      <c r="V754" s="501"/>
      <c r="W754" s="502"/>
      <c r="X754" s="501"/>
      <c r="Y754" s="502"/>
      <c r="Z754" s="501"/>
      <c r="AA754" s="502"/>
      <c r="AB754" s="501"/>
      <c r="AC754" s="502"/>
      <c r="AD754" s="501"/>
      <c r="AE754" s="502"/>
      <c r="AF754" s="501"/>
      <c r="AG754" s="502"/>
      <c r="AH754" s="501"/>
      <c r="AI754" s="502"/>
      <c r="AJ754" s="668" t="str">
        <f t="shared" si="22"/>
        <v/>
      </c>
      <c r="AK754" s="644">
        <f t="shared" si="23"/>
        <v>0</v>
      </c>
    </row>
    <row r="755" spans="1:37" s="34" customFormat="1" hidden="1" x14ac:dyDescent="0.2">
      <c r="A755" s="271"/>
      <c r="B755" s="272"/>
      <c r="C755" s="500"/>
      <c r="D755" s="501"/>
      <c r="E755" s="502"/>
      <c r="F755" s="501"/>
      <c r="G755" s="502"/>
      <c r="H755" s="501"/>
      <c r="I755" s="502"/>
      <c r="J755" s="501"/>
      <c r="K755" s="502"/>
      <c r="L755" s="501"/>
      <c r="M755" s="502"/>
      <c r="N755" s="501"/>
      <c r="O755" s="502"/>
      <c r="P755" s="501"/>
      <c r="Q755" s="502"/>
      <c r="R755" s="501"/>
      <c r="S755" s="502"/>
      <c r="T755" s="501"/>
      <c r="U755" s="502"/>
      <c r="V755" s="501"/>
      <c r="W755" s="502"/>
      <c r="X755" s="501"/>
      <c r="Y755" s="502"/>
      <c r="Z755" s="501"/>
      <c r="AA755" s="502"/>
      <c r="AB755" s="501"/>
      <c r="AC755" s="502"/>
      <c r="AD755" s="501"/>
      <c r="AE755" s="502"/>
      <c r="AF755" s="501"/>
      <c r="AG755" s="502"/>
      <c r="AH755" s="501"/>
      <c r="AI755" s="502"/>
      <c r="AJ755" s="668" t="str">
        <f t="shared" si="22"/>
        <v/>
      </c>
      <c r="AK755" s="644">
        <f t="shared" si="23"/>
        <v>0</v>
      </c>
    </row>
    <row r="756" spans="1:37" s="34" customFormat="1" hidden="1" x14ac:dyDescent="0.2">
      <c r="A756" s="271"/>
      <c r="B756" s="272"/>
      <c r="C756" s="500"/>
      <c r="D756" s="501"/>
      <c r="E756" s="502"/>
      <c r="F756" s="501"/>
      <c r="G756" s="502"/>
      <c r="H756" s="501"/>
      <c r="I756" s="502"/>
      <c r="J756" s="501"/>
      <c r="K756" s="502"/>
      <c r="L756" s="501"/>
      <c r="M756" s="502"/>
      <c r="N756" s="501"/>
      <c r="O756" s="502"/>
      <c r="P756" s="501"/>
      <c r="Q756" s="502"/>
      <c r="R756" s="501"/>
      <c r="S756" s="502"/>
      <c r="T756" s="501"/>
      <c r="U756" s="502"/>
      <c r="V756" s="501"/>
      <c r="W756" s="502"/>
      <c r="X756" s="501"/>
      <c r="Y756" s="502"/>
      <c r="Z756" s="501"/>
      <c r="AA756" s="502"/>
      <c r="AB756" s="501"/>
      <c r="AC756" s="502"/>
      <c r="AD756" s="501"/>
      <c r="AE756" s="502"/>
      <c r="AF756" s="501"/>
      <c r="AG756" s="502"/>
      <c r="AH756" s="501"/>
      <c r="AI756" s="502"/>
      <c r="AJ756" s="668" t="str">
        <f t="shared" si="22"/>
        <v/>
      </c>
      <c r="AK756" s="644">
        <f t="shared" si="23"/>
        <v>0</v>
      </c>
    </row>
    <row r="757" spans="1:37" s="34" customFormat="1" hidden="1" x14ac:dyDescent="0.2">
      <c r="A757" s="271"/>
      <c r="B757" s="273"/>
      <c r="C757" s="500"/>
      <c r="D757" s="504"/>
      <c r="E757" s="502"/>
      <c r="F757" s="504"/>
      <c r="G757" s="502"/>
      <c r="H757" s="504"/>
      <c r="I757" s="502"/>
      <c r="J757" s="504"/>
      <c r="K757" s="502"/>
      <c r="L757" s="504"/>
      <c r="M757" s="502"/>
      <c r="N757" s="504"/>
      <c r="O757" s="502"/>
      <c r="P757" s="504"/>
      <c r="Q757" s="502"/>
      <c r="R757" s="504"/>
      <c r="S757" s="502"/>
      <c r="T757" s="504"/>
      <c r="U757" s="502"/>
      <c r="V757" s="504"/>
      <c r="W757" s="502"/>
      <c r="X757" s="504"/>
      <c r="Y757" s="502"/>
      <c r="Z757" s="504"/>
      <c r="AA757" s="502"/>
      <c r="AB757" s="504"/>
      <c r="AC757" s="502"/>
      <c r="AD757" s="504"/>
      <c r="AE757" s="502"/>
      <c r="AF757" s="504"/>
      <c r="AG757" s="502"/>
      <c r="AH757" s="504"/>
      <c r="AI757" s="502"/>
      <c r="AJ757" s="668" t="str">
        <f t="shared" si="22"/>
        <v/>
      </c>
      <c r="AK757" s="644">
        <f t="shared" si="23"/>
        <v>0</v>
      </c>
    </row>
    <row r="758" spans="1:37" s="34" customFormat="1" hidden="1" x14ac:dyDescent="0.2">
      <c r="A758" s="505"/>
      <c r="B758" s="506"/>
      <c r="C758" s="507"/>
      <c r="D758" s="508"/>
      <c r="E758" s="502"/>
      <c r="F758" s="508"/>
      <c r="G758" s="502"/>
      <c r="H758" s="508"/>
      <c r="I758" s="502"/>
      <c r="J758" s="508"/>
      <c r="K758" s="502"/>
      <c r="L758" s="508"/>
      <c r="M758" s="502"/>
      <c r="N758" s="508"/>
      <c r="O758" s="502"/>
      <c r="P758" s="508"/>
      <c r="Q758" s="502"/>
      <c r="R758" s="508"/>
      <c r="S758" s="502"/>
      <c r="T758" s="508"/>
      <c r="U758" s="502"/>
      <c r="V758" s="508"/>
      <c r="W758" s="502"/>
      <c r="X758" s="508"/>
      <c r="Y758" s="502"/>
      <c r="Z758" s="508"/>
      <c r="AA758" s="502"/>
      <c r="AB758" s="508"/>
      <c r="AC758" s="502"/>
      <c r="AD758" s="508"/>
      <c r="AE758" s="502"/>
      <c r="AF758" s="508"/>
      <c r="AG758" s="502"/>
      <c r="AH758" s="508"/>
      <c r="AI758" s="502"/>
      <c r="AJ758" s="668" t="str">
        <f t="shared" si="22"/>
        <v/>
      </c>
      <c r="AK758" s="644">
        <f t="shared" si="23"/>
        <v>0</v>
      </c>
    </row>
    <row r="759" spans="1:37" s="34" customFormat="1" hidden="1" x14ac:dyDescent="0.2">
      <c r="A759" s="271"/>
      <c r="B759" s="272"/>
      <c r="C759" s="500"/>
      <c r="D759" s="501"/>
      <c r="E759" s="502"/>
      <c r="F759" s="501"/>
      <c r="G759" s="502"/>
      <c r="H759" s="501"/>
      <c r="I759" s="502"/>
      <c r="J759" s="501"/>
      <c r="K759" s="502"/>
      <c r="L759" s="501"/>
      <c r="M759" s="502"/>
      <c r="N759" s="501"/>
      <c r="O759" s="502"/>
      <c r="P759" s="501"/>
      <c r="Q759" s="502"/>
      <c r="R759" s="501"/>
      <c r="S759" s="502"/>
      <c r="T759" s="501"/>
      <c r="U759" s="502"/>
      <c r="V759" s="501"/>
      <c r="W759" s="502"/>
      <c r="X759" s="501"/>
      <c r="Y759" s="502"/>
      <c r="Z759" s="501"/>
      <c r="AA759" s="502"/>
      <c r="AB759" s="501"/>
      <c r="AC759" s="502"/>
      <c r="AD759" s="501"/>
      <c r="AE759" s="502"/>
      <c r="AF759" s="501"/>
      <c r="AG759" s="502"/>
      <c r="AH759" s="501"/>
      <c r="AI759" s="502"/>
      <c r="AJ759" s="668" t="str">
        <f t="shared" si="22"/>
        <v/>
      </c>
      <c r="AK759" s="644">
        <f t="shared" si="23"/>
        <v>0</v>
      </c>
    </row>
    <row r="760" spans="1:37" s="34" customFormat="1" hidden="1" x14ac:dyDescent="0.2">
      <c r="A760" s="271"/>
      <c r="B760" s="272"/>
      <c r="C760" s="500"/>
      <c r="D760" s="501"/>
      <c r="E760" s="502"/>
      <c r="F760" s="501"/>
      <c r="G760" s="502"/>
      <c r="H760" s="501"/>
      <c r="I760" s="502"/>
      <c r="J760" s="501"/>
      <c r="K760" s="502"/>
      <c r="L760" s="501"/>
      <c r="M760" s="502"/>
      <c r="N760" s="501"/>
      <c r="O760" s="502"/>
      <c r="P760" s="501"/>
      <c r="Q760" s="502"/>
      <c r="R760" s="501"/>
      <c r="S760" s="502"/>
      <c r="T760" s="501"/>
      <c r="U760" s="502"/>
      <c r="V760" s="501"/>
      <c r="W760" s="502"/>
      <c r="X760" s="501"/>
      <c r="Y760" s="502"/>
      <c r="Z760" s="501"/>
      <c r="AA760" s="502"/>
      <c r="AB760" s="501"/>
      <c r="AC760" s="502"/>
      <c r="AD760" s="501"/>
      <c r="AE760" s="502"/>
      <c r="AF760" s="501"/>
      <c r="AG760" s="502"/>
      <c r="AH760" s="501"/>
      <c r="AI760" s="502"/>
      <c r="AJ760" s="668" t="str">
        <f t="shared" si="22"/>
        <v/>
      </c>
      <c r="AK760" s="644">
        <f t="shared" si="23"/>
        <v>0</v>
      </c>
    </row>
    <row r="761" spans="1:37" s="34" customFormat="1" hidden="1" x14ac:dyDescent="0.2">
      <c r="A761" s="271"/>
      <c r="B761" s="272"/>
      <c r="C761" s="500"/>
      <c r="D761" s="501"/>
      <c r="E761" s="502"/>
      <c r="F761" s="501"/>
      <c r="G761" s="502"/>
      <c r="H761" s="501"/>
      <c r="I761" s="502"/>
      <c r="J761" s="501"/>
      <c r="K761" s="502"/>
      <c r="L761" s="501"/>
      <c r="M761" s="502"/>
      <c r="N761" s="501"/>
      <c r="O761" s="502"/>
      <c r="P761" s="501"/>
      <c r="Q761" s="502"/>
      <c r="R761" s="501"/>
      <c r="S761" s="502"/>
      <c r="T761" s="501"/>
      <c r="U761" s="502"/>
      <c r="V761" s="501"/>
      <c r="W761" s="502"/>
      <c r="X761" s="501"/>
      <c r="Y761" s="502"/>
      <c r="Z761" s="501"/>
      <c r="AA761" s="502"/>
      <c r="AB761" s="501"/>
      <c r="AC761" s="502"/>
      <c r="AD761" s="501"/>
      <c r="AE761" s="502"/>
      <c r="AF761" s="501"/>
      <c r="AG761" s="502"/>
      <c r="AH761" s="501"/>
      <c r="AI761" s="502"/>
      <c r="AJ761" s="668" t="str">
        <f t="shared" si="22"/>
        <v/>
      </c>
      <c r="AK761" s="644">
        <f t="shared" si="23"/>
        <v>0</v>
      </c>
    </row>
    <row r="762" spans="1:37" s="34" customFormat="1" hidden="1" x14ac:dyDescent="0.2">
      <c r="A762" s="271"/>
      <c r="B762" s="272"/>
      <c r="C762" s="500"/>
      <c r="D762" s="501"/>
      <c r="E762" s="502"/>
      <c r="F762" s="501"/>
      <c r="G762" s="502"/>
      <c r="H762" s="501"/>
      <c r="I762" s="502"/>
      <c r="J762" s="501"/>
      <c r="K762" s="502"/>
      <c r="L762" s="501"/>
      <c r="M762" s="502"/>
      <c r="N762" s="501"/>
      <c r="O762" s="502"/>
      <c r="P762" s="501"/>
      <c r="Q762" s="502"/>
      <c r="R762" s="501"/>
      <c r="S762" s="502"/>
      <c r="T762" s="501"/>
      <c r="U762" s="502"/>
      <c r="V762" s="501"/>
      <c r="W762" s="502"/>
      <c r="X762" s="501"/>
      <c r="Y762" s="502"/>
      <c r="Z762" s="501"/>
      <c r="AA762" s="502"/>
      <c r="AB762" s="501"/>
      <c r="AC762" s="502"/>
      <c r="AD762" s="501"/>
      <c r="AE762" s="502"/>
      <c r="AF762" s="501"/>
      <c r="AG762" s="502"/>
      <c r="AH762" s="501"/>
      <c r="AI762" s="502"/>
      <c r="AJ762" s="668" t="str">
        <f t="shared" si="22"/>
        <v/>
      </c>
      <c r="AK762" s="644">
        <f t="shared" si="23"/>
        <v>0</v>
      </c>
    </row>
    <row r="763" spans="1:37" s="34" customFormat="1" hidden="1" x14ac:dyDescent="0.2">
      <c r="A763" s="271"/>
      <c r="B763" s="272"/>
      <c r="C763" s="500"/>
      <c r="D763" s="501"/>
      <c r="E763" s="502"/>
      <c r="F763" s="501"/>
      <c r="G763" s="502"/>
      <c r="H763" s="501"/>
      <c r="I763" s="502"/>
      <c r="J763" s="501"/>
      <c r="K763" s="502"/>
      <c r="L763" s="501"/>
      <c r="M763" s="502"/>
      <c r="N763" s="501"/>
      <c r="O763" s="502"/>
      <c r="P763" s="501"/>
      <c r="Q763" s="502"/>
      <c r="R763" s="501"/>
      <c r="S763" s="502"/>
      <c r="T763" s="501"/>
      <c r="U763" s="502"/>
      <c r="V763" s="501"/>
      <c r="W763" s="502"/>
      <c r="X763" s="501"/>
      <c r="Y763" s="502"/>
      <c r="Z763" s="501"/>
      <c r="AA763" s="502"/>
      <c r="AB763" s="501"/>
      <c r="AC763" s="502"/>
      <c r="AD763" s="501"/>
      <c r="AE763" s="502"/>
      <c r="AF763" s="501"/>
      <c r="AG763" s="502"/>
      <c r="AH763" s="501"/>
      <c r="AI763" s="502"/>
      <c r="AJ763" s="668" t="str">
        <f t="shared" si="22"/>
        <v/>
      </c>
      <c r="AK763" s="644">
        <f t="shared" si="23"/>
        <v>0</v>
      </c>
    </row>
    <row r="764" spans="1:37" s="34" customFormat="1" hidden="1" x14ac:dyDescent="0.2">
      <c r="A764" s="271"/>
      <c r="B764" s="272"/>
      <c r="C764" s="500"/>
      <c r="D764" s="501"/>
      <c r="E764" s="502"/>
      <c r="F764" s="501"/>
      <c r="G764" s="502"/>
      <c r="H764" s="501"/>
      <c r="I764" s="502"/>
      <c r="J764" s="501"/>
      <c r="K764" s="502"/>
      <c r="L764" s="501"/>
      <c r="M764" s="502"/>
      <c r="N764" s="501"/>
      <c r="O764" s="502"/>
      <c r="P764" s="501"/>
      <c r="Q764" s="502"/>
      <c r="R764" s="501"/>
      <c r="S764" s="502"/>
      <c r="T764" s="501"/>
      <c r="U764" s="502"/>
      <c r="V764" s="501"/>
      <c r="W764" s="502"/>
      <c r="X764" s="501"/>
      <c r="Y764" s="502"/>
      <c r="Z764" s="501"/>
      <c r="AA764" s="502"/>
      <c r="AB764" s="501"/>
      <c r="AC764" s="502"/>
      <c r="AD764" s="501"/>
      <c r="AE764" s="502"/>
      <c r="AF764" s="501"/>
      <c r="AG764" s="502"/>
      <c r="AH764" s="501"/>
      <c r="AI764" s="502"/>
      <c r="AJ764" s="668" t="str">
        <f t="shared" si="22"/>
        <v/>
      </c>
      <c r="AK764" s="644">
        <f t="shared" si="23"/>
        <v>0</v>
      </c>
    </row>
    <row r="765" spans="1:37" s="34" customFormat="1" hidden="1" x14ac:dyDescent="0.2">
      <c r="A765" s="271"/>
      <c r="B765" s="273"/>
      <c r="C765" s="500"/>
      <c r="D765" s="504"/>
      <c r="E765" s="502"/>
      <c r="F765" s="504"/>
      <c r="G765" s="502"/>
      <c r="H765" s="504"/>
      <c r="I765" s="502"/>
      <c r="J765" s="504"/>
      <c r="K765" s="502"/>
      <c r="L765" s="504"/>
      <c r="M765" s="502"/>
      <c r="N765" s="504"/>
      <c r="O765" s="502"/>
      <c r="P765" s="504"/>
      <c r="Q765" s="502"/>
      <c r="R765" s="504"/>
      <c r="S765" s="502"/>
      <c r="T765" s="504"/>
      <c r="U765" s="502"/>
      <c r="V765" s="504"/>
      <c r="W765" s="502"/>
      <c r="X765" s="504"/>
      <c r="Y765" s="502"/>
      <c r="Z765" s="504"/>
      <c r="AA765" s="502"/>
      <c r="AB765" s="504"/>
      <c r="AC765" s="502"/>
      <c r="AD765" s="504"/>
      <c r="AE765" s="502"/>
      <c r="AF765" s="504"/>
      <c r="AG765" s="502"/>
      <c r="AH765" s="504"/>
      <c r="AI765" s="502"/>
      <c r="AJ765" s="668" t="str">
        <f t="shared" si="22"/>
        <v/>
      </c>
      <c r="AK765" s="644">
        <f t="shared" si="23"/>
        <v>0</v>
      </c>
    </row>
    <row r="766" spans="1:37" s="34" customFormat="1" hidden="1" x14ac:dyDescent="0.2">
      <c r="A766" s="505"/>
      <c r="B766" s="506"/>
      <c r="C766" s="507"/>
      <c r="D766" s="508"/>
      <c r="E766" s="502"/>
      <c r="F766" s="508"/>
      <c r="G766" s="502"/>
      <c r="H766" s="508"/>
      <c r="I766" s="502"/>
      <c r="J766" s="508"/>
      <c r="K766" s="502"/>
      <c r="L766" s="508"/>
      <c r="M766" s="502"/>
      <c r="N766" s="508"/>
      <c r="O766" s="502"/>
      <c r="P766" s="508"/>
      <c r="Q766" s="502"/>
      <c r="R766" s="508"/>
      <c r="S766" s="502"/>
      <c r="T766" s="508"/>
      <c r="U766" s="502"/>
      <c r="V766" s="508"/>
      <c r="W766" s="502"/>
      <c r="X766" s="508"/>
      <c r="Y766" s="502"/>
      <c r="Z766" s="508"/>
      <c r="AA766" s="502"/>
      <c r="AB766" s="508"/>
      <c r="AC766" s="502"/>
      <c r="AD766" s="508"/>
      <c r="AE766" s="502"/>
      <c r="AF766" s="508"/>
      <c r="AG766" s="502"/>
      <c r="AH766" s="508"/>
      <c r="AI766" s="502"/>
      <c r="AJ766" s="668" t="str">
        <f t="shared" si="22"/>
        <v/>
      </c>
      <c r="AK766" s="644">
        <f t="shared" si="23"/>
        <v>0</v>
      </c>
    </row>
    <row r="767" spans="1:37" s="34" customFormat="1" hidden="1" x14ac:dyDescent="0.2">
      <c r="A767" s="271"/>
      <c r="B767" s="272"/>
      <c r="C767" s="500"/>
      <c r="D767" s="501"/>
      <c r="E767" s="502"/>
      <c r="F767" s="501"/>
      <c r="G767" s="502"/>
      <c r="H767" s="501"/>
      <c r="I767" s="502"/>
      <c r="J767" s="501"/>
      <c r="K767" s="502"/>
      <c r="L767" s="501"/>
      <c r="M767" s="502"/>
      <c r="N767" s="501"/>
      <c r="O767" s="502"/>
      <c r="P767" s="501"/>
      <c r="Q767" s="502"/>
      <c r="R767" s="501"/>
      <c r="S767" s="502"/>
      <c r="T767" s="501"/>
      <c r="U767" s="502"/>
      <c r="V767" s="501"/>
      <c r="W767" s="502"/>
      <c r="X767" s="501"/>
      <c r="Y767" s="502"/>
      <c r="Z767" s="501"/>
      <c r="AA767" s="502"/>
      <c r="AB767" s="501"/>
      <c r="AC767" s="502"/>
      <c r="AD767" s="501"/>
      <c r="AE767" s="502"/>
      <c r="AF767" s="501"/>
      <c r="AG767" s="502"/>
      <c r="AH767" s="501"/>
      <c r="AI767" s="502"/>
      <c r="AJ767" s="668" t="str">
        <f t="shared" si="22"/>
        <v/>
      </c>
      <c r="AK767" s="644">
        <f t="shared" si="23"/>
        <v>0</v>
      </c>
    </row>
    <row r="768" spans="1:37" s="34" customFormat="1" hidden="1" x14ac:dyDescent="0.2">
      <c r="A768" s="271"/>
      <c r="B768" s="272"/>
      <c r="C768" s="500"/>
      <c r="D768" s="501"/>
      <c r="E768" s="502"/>
      <c r="F768" s="501"/>
      <c r="G768" s="502"/>
      <c r="H768" s="501"/>
      <c r="I768" s="502"/>
      <c r="J768" s="501"/>
      <c r="K768" s="502"/>
      <c r="L768" s="501"/>
      <c r="M768" s="502"/>
      <c r="N768" s="501"/>
      <c r="O768" s="502"/>
      <c r="P768" s="501"/>
      <c r="Q768" s="502"/>
      <c r="R768" s="501"/>
      <c r="S768" s="502"/>
      <c r="T768" s="501"/>
      <c r="U768" s="502"/>
      <c r="V768" s="501"/>
      <c r="W768" s="502"/>
      <c r="X768" s="501"/>
      <c r="Y768" s="502"/>
      <c r="Z768" s="501"/>
      <c r="AA768" s="502"/>
      <c r="AB768" s="501"/>
      <c r="AC768" s="502"/>
      <c r="AD768" s="501"/>
      <c r="AE768" s="502"/>
      <c r="AF768" s="501"/>
      <c r="AG768" s="502"/>
      <c r="AH768" s="501"/>
      <c r="AI768" s="502"/>
      <c r="AJ768" s="668" t="str">
        <f t="shared" si="22"/>
        <v/>
      </c>
      <c r="AK768" s="644">
        <f t="shared" si="23"/>
        <v>0</v>
      </c>
    </row>
    <row r="769" spans="1:37" s="34" customFormat="1" hidden="1" x14ac:dyDescent="0.2">
      <c r="A769" s="271"/>
      <c r="B769" s="272"/>
      <c r="C769" s="500"/>
      <c r="D769" s="501"/>
      <c r="E769" s="502"/>
      <c r="F769" s="501"/>
      <c r="G769" s="502"/>
      <c r="H769" s="501"/>
      <c r="I769" s="502"/>
      <c r="J769" s="501"/>
      <c r="K769" s="502"/>
      <c r="L769" s="501"/>
      <c r="M769" s="502"/>
      <c r="N769" s="501"/>
      <c r="O769" s="502"/>
      <c r="P769" s="501"/>
      <c r="Q769" s="502"/>
      <c r="R769" s="501"/>
      <c r="S769" s="502"/>
      <c r="T769" s="501"/>
      <c r="U769" s="502"/>
      <c r="V769" s="501"/>
      <c r="W769" s="502"/>
      <c r="X769" s="501"/>
      <c r="Y769" s="502"/>
      <c r="Z769" s="501"/>
      <c r="AA769" s="502"/>
      <c r="AB769" s="501"/>
      <c r="AC769" s="502"/>
      <c r="AD769" s="501"/>
      <c r="AE769" s="502"/>
      <c r="AF769" s="501"/>
      <c r="AG769" s="502"/>
      <c r="AH769" s="501"/>
      <c r="AI769" s="502"/>
      <c r="AJ769" s="668" t="str">
        <f t="shared" si="22"/>
        <v/>
      </c>
      <c r="AK769" s="644">
        <f t="shared" si="23"/>
        <v>0</v>
      </c>
    </row>
    <row r="770" spans="1:37" s="34" customFormat="1" hidden="1" x14ac:dyDescent="0.2">
      <c r="A770" s="271"/>
      <c r="B770" s="272"/>
      <c r="C770" s="500"/>
      <c r="D770" s="501"/>
      <c r="E770" s="502"/>
      <c r="F770" s="501"/>
      <c r="G770" s="502"/>
      <c r="H770" s="501"/>
      <c r="I770" s="502"/>
      <c r="J770" s="501"/>
      <c r="K770" s="502"/>
      <c r="L770" s="501"/>
      <c r="M770" s="502"/>
      <c r="N770" s="501"/>
      <c r="O770" s="502"/>
      <c r="P770" s="501"/>
      <c r="Q770" s="502"/>
      <c r="R770" s="501"/>
      <c r="S770" s="502"/>
      <c r="T770" s="501"/>
      <c r="U770" s="502"/>
      <c r="V770" s="501"/>
      <c r="W770" s="502"/>
      <c r="X770" s="501"/>
      <c r="Y770" s="502"/>
      <c r="Z770" s="501"/>
      <c r="AA770" s="502"/>
      <c r="AB770" s="501"/>
      <c r="AC770" s="502"/>
      <c r="AD770" s="501"/>
      <c r="AE770" s="502"/>
      <c r="AF770" s="501"/>
      <c r="AG770" s="502"/>
      <c r="AH770" s="501"/>
      <c r="AI770" s="502"/>
      <c r="AJ770" s="668" t="str">
        <f t="shared" si="22"/>
        <v/>
      </c>
      <c r="AK770" s="644">
        <f t="shared" si="23"/>
        <v>0</v>
      </c>
    </row>
    <row r="771" spans="1:37" s="34" customFormat="1" hidden="1" x14ac:dyDescent="0.2">
      <c r="A771" s="271"/>
      <c r="B771" s="272"/>
      <c r="C771" s="500"/>
      <c r="D771" s="501"/>
      <c r="E771" s="502"/>
      <c r="F771" s="501"/>
      <c r="G771" s="502"/>
      <c r="H771" s="501"/>
      <c r="I771" s="502"/>
      <c r="J771" s="501"/>
      <c r="K771" s="502"/>
      <c r="L771" s="501"/>
      <c r="M771" s="502"/>
      <c r="N771" s="501"/>
      <c r="O771" s="502"/>
      <c r="P771" s="501"/>
      <c r="Q771" s="502"/>
      <c r="R771" s="501"/>
      <c r="S771" s="502"/>
      <c r="T771" s="501"/>
      <c r="U771" s="502"/>
      <c r="V771" s="501"/>
      <c r="W771" s="502"/>
      <c r="X771" s="501"/>
      <c r="Y771" s="502"/>
      <c r="Z771" s="501"/>
      <c r="AA771" s="502"/>
      <c r="AB771" s="501"/>
      <c r="AC771" s="502"/>
      <c r="AD771" s="501"/>
      <c r="AE771" s="502"/>
      <c r="AF771" s="501"/>
      <c r="AG771" s="502"/>
      <c r="AH771" s="501"/>
      <c r="AI771" s="502"/>
      <c r="AJ771" s="668" t="str">
        <f t="shared" si="22"/>
        <v/>
      </c>
      <c r="AK771" s="644">
        <f t="shared" si="23"/>
        <v>0</v>
      </c>
    </row>
    <row r="772" spans="1:37" s="34" customFormat="1" hidden="1" x14ac:dyDescent="0.2">
      <c r="A772" s="271"/>
      <c r="B772" s="272"/>
      <c r="C772" s="500"/>
      <c r="D772" s="501"/>
      <c r="E772" s="502"/>
      <c r="F772" s="501"/>
      <c r="G772" s="502"/>
      <c r="H772" s="501"/>
      <c r="I772" s="502"/>
      <c r="J772" s="501"/>
      <c r="K772" s="502"/>
      <c r="L772" s="501"/>
      <c r="M772" s="502"/>
      <c r="N772" s="501"/>
      <c r="O772" s="502"/>
      <c r="P772" s="501"/>
      <c r="Q772" s="502"/>
      <c r="R772" s="501"/>
      <c r="S772" s="502"/>
      <c r="T772" s="501"/>
      <c r="U772" s="502"/>
      <c r="V772" s="501"/>
      <c r="W772" s="502"/>
      <c r="X772" s="501"/>
      <c r="Y772" s="502"/>
      <c r="Z772" s="501"/>
      <c r="AA772" s="502"/>
      <c r="AB772" s="501"/>
      <c r="AC772" s="502"/>
      <c r="AD772" s="501"/>
      <c r="AE772" s="502"/>
      <c r="AF772" s="501"/>
      <c r="AG772" s="502"/>
      <c r="AH772" s="501"/>
      <c r="AI772" s="502"/>
      <c r="AJ772" s="668" t="str">
        <f t="shared" si="22"/>
        <v/>
      </c>
      <c r="AK772" s="644">
        <f t="shared" si="23"/>
        <v>0</v>
      </c>
    </row>
    <row r="773" spans="1:37" s="34" customFormat="1" hidden="1" x14ac:dyDescent="0.2">
      <c r="A773" s="271"/>
      <c r="B773" s="273"/>
      <c r="C773" s="500"/>
      <c r="D773" s="504"/>
      <c r="E773" s="502"/>
      <c r="F773" s="504"/>
      <c r="G773" s="502"/>
      <c r="H773" s="504"/>
      <c r="I773" s="502"/>
      <c r="J773" s="504"/>
      <c r="K773" s="502"/>
      <c r="L773" s="504"/>
      <c r="M773" s="502"/>
      <c r="N773" s="504"/>
      <c r="O773" s="502"/>
      <c r="P773" s="504"/>
      <c r="Q773" s="502"/>
      <c r="R773" s="504"/>
      <c r="S773" s="502"/>
      <c r="T773" s="504"/>
      <c r="U773" s="502"/>
      <c r="V773" s="504"/>
      <c r="W773" s="502"/>
      <c r="X773" s="504"/>
      <c r="Y773" s="502"/>
      <c r="Z773" s="504"/>
      <c r="AA773" s="502"/>
      <c r="AB773" s="504"/>
      <c r="AC773" s="502"/>
      <c r="AD773" s="504"/>
      <c r="AE773" s="502"/>
      <c r="AF773" s="504"/>
      <c r="AG773" s="502"/>
      <c r="AH773" s="504"/>
      <c r="AI773" s="502"/>
      <c r="AJ773" s="668" t="str">
        <f t="shared" si="22"/>
        <v/>
      </c>
      <c r="AK773" s="644">
        <f t="shared" si="23"/>
        <v>0</v>
      </c>
    </row>
    <row r="774" spans="1:37" s="34" customFormat="1" hidden="1" x14ac:dyDescent="0.2">
      <c r="A774" s="505"/>
      <c r="B774" s="506"/>
      <c r="C774" s="507"/>
      <c r="D774" s="508"/>
      <c r="E774" s="502"/>
      <c r="F774" s="508"/>
      <c r="G774" s="502"/>
      <c r="H774" s="508"/>
      <c r="I774" s="502"/>
      <c r="J774" s="508"/>
      <c r="K774" s="502"/>
      <c r="L774" s="508"/>
      <c r="M774" s="502"/>
      <c r="N774" s="508"/>
      <c r="O774" s="502"/>
      <c r="P774" s="508"/>
      <c r="Q774" s="502"/>
      <c r="R774" s="508"/>
      <c r="S774" s="502"/>
      <c r="T774" s="508"/>
      <c r="U774" s="502"/>
      <c r="V774" s="508"/>
      <c r="W774" s="502"/>
      <c r="X774" s="508"/>
      <c r="Y774" s="502"/>
      <c r="Z774" s="508"/>
      <c r="AA774" s="502"/>
      <c r="AB774" s="508"/>
      <c r="AC774" s="502"/>
      <c r="AD774" s="508"/>
      <c r="AE774" s="502"/>
      <c r="AF774" s="508"/>
      <c r="AG774" s="502"/>
      <c r="AH774" s="508"/>
      <c r="AI774" s="502"/>
      <c r="AJ774" s="668" t="str">
        <f t="shared" si="22"/>
        <v/>
      </c>
      <c r="AK774" s="644">
        <f t="shared" si="23"/>
        <v>0</v>
      </c>
    </row>
    <row r="775" spans="1:37" s="34" customFormat="1" hidden="1" x14ac:dyDescent="0.2">
      <c r="A775" s="271"/>
      <c r="B775" s="272"/>
      <c r="C775" s="500"/>
      <c r="D775" s="501"/>
      <c r="E775" s="502"/>
      <c r="F775" s="501"/>
      <c r="G775" s="502"/>
      <c r="H775" s="501"/>
      <c r="I775" s="502"/>
      <c r="J775" s="501"/>
      <c r="K775" s="502"/>
      <c r="L775" s="501"/>
      <c r="M775" s="502"/>
      <c r="N775" s="501"/>
      <c r="O775" s="502"/>
      <c r="P775" s="501"/>
      <c r="Q775" s="502"/>
      <c r="R775" s="501"/>
      <c r="S775" s="502"/>
      <c r="T775" s="501"/>
      <c r="U775" s="502"/>
      <c r="V775" s="501"/>
      <c r="W775" s="502"/>
      <c r="X775" s="501"/>
      <c r="Y775" s="502"/>
      <c r="Z775" s="501"/>
      <c r="AA775" s="502"/>
      <c r="AB775" s="501"/>
      <c r="AC775" s="502"/>
      <c r="AD775" s="501"/>
      <c r="AE775" s="502"/>
      <c r="AF775" s="501"/>
      <c r="AG775" s="502"/>
      <c r="AH775" s="501"/>
      <c r="AI775" s="502"/>
      <c r="AJ775" s="668" t="str">
        <f t="shared" si="22"/>
        <v/>
      </c>
      <c r="AK775" s="644">
        <f t="shared" si="23"/>
        <v>0</v>
      </c>
    </row>
    <row r="776" spans="1:37" s="34" customFormat="1" hidden="1" x14ac:dyDescent="0.2">
      <c r="A776" s="271"/>
      <c r="B776" s="272"/>
      <c r="C776" s="500"/>
      <c r="D776" s="501"/>
      <c r="E776" s="502"/>
      <c r="F776" s="501"/>
      <c r="G776" s="502"/>
      <c r="H776" s="501"/>
      <c r="I776" s="502"/>
      <c r="J776" s="501"/>
      <c r="K776" s="502"/>
      <c r="L776" s="501"/>
      <c r="M776" s="502"/>
      <c r="N776" s="501"/>
      <c r="O776" s="502"/>
      <c r="P776" s="501"/>
      <c r="Q776" s="502"/>
      <c r="R776" s="501"/>
      <c r="S776" s="502"/>
      <c r="T776" s="501"/>
      <c r="U776" s="502"/>
      <c r="V776" s="501"/>
      <c r="W776" s="502"/>
      <c r="X776" s="501"/>
      <c r="Y776" s="502"/>
      <c r="Z776" s="501"/>
      <c r="AA776" s="502"/>
      <c r="AB776" s="501"/>
      <c r="AC776" s="502"/>
      <c r="AD776" s="501"/>
      <c r="AE776" s="502"/>
      <c r="AF776" s="501"/>
      <c r="AG776" s="502"/>
      <c r="AH776" s="501"/>
      <c r="AI776" s="502"/>
      <c r="AJ776" s="668" t="str">
        <f t="shared" si="22"/>
        <v/>
      </c>
      <c r="AK776" s="644">
        <f t="shared" si="23"/>
        <v>0</v>
      </c>
    </row>
    <row r="777" spans="1:37" s="34" customFormat="1" hidden="1" x14ac:dyDescent="0.2">
      <c r="A777" s="271"/>
      <c r="B777" s="272"/>
      <c r="C777" s="500"/>
      <c r="D777" s="501"/>
      <c r="E777" s="502"/>
      <c r="F777" s="501"/>
      <c r="G777" s="502"/>
      <c r="H777" s="501"/>
      <c r="I777" s="502"/>
      <c r="J777" s="501"/>
      <c r="K777" s="502"/>
      <c r="L777" s="501"/>
      <c r="M777" s="502"/>
      <c r="N777" s="501"/>
      <c r="O777" s="502"/>
      <c r="P777" s="501"/>
      <c r="Q777" s="502"/>
      <c r="R777" s="501"/>
      <c r="S777" s="502"/>
      <c r="T777" s="501"/>
      <c r="U777" s="502"/>
      <c r="V777" s="501"/>
      <c r="W777" s="502"/>
      <c r="X777" s="501"/>
      <c r="Y777" s="502"/>
      <c r="Z777" s="501"/>
      <c r="AA777" s="502"/>
      <c r="AB777" s="501"/>
      <c r="AC777" s="502"/>
      <c r="AD777" s="501"/>
      <c r="AE777" s="502"/>
      <c r="AF777" s="501"/>
      <c r="AG777" s="502"/>
      <c r="AH777" s="501"/>
      <c r="AI777" s="502"/>
      <c r="AJ777" s="668" t="str">
        <f t="shared" si="22"/>
        <v/>
      </c>
      <c r="AK777" s="644">
        <f t="shared" si="23"/>
        <v>0</v>
      </c>
    </row>
    <row r="778" spans="1:37" s="34" customFormat="1" hidden="1" x14ac:dyDescent="0.2">
      <c r="A778" s="271"/>
      <c r="B778" s="272"/>
      <c r="C778" s="500"/>
      <c r="D778" s="501"/>
      <c r="E778" s="502"/>
      <c r="F778" s="501"/>
      <c r="G778" s="502"/>
      <c r="H778" s="501"/>
      <c r="I778" s="502"/>
      <c r="J778" s="501"/>
      <c r="K778" s="502"/>
      <c r="L778" s="501"/>
      <c r="M778" s="502"/>
      <c r="N778" s="501"/>
      <c r="O778" s="502"/>
      <c r="P778" s="501"/>
      <c r="Q778" s="502"/>
      <c r="R778" s="501"/>
      <c r="S778" s="502"/>
      <c r="T778" s="501"/>
      <c r="U778" s="502"/>
      <c r="V778" s="501"/>
      <c r="W778" s="502"/>
      <c r="X778" s="501"/>
      <c r="Y778" s="502"/>
      <c r="Z778" s="501"/>
      <c r="AA778" s="502"/>
      <c r="AB778" s="501"/>
      <c r="AC778" s="502"/>
      <c r="AD778" s="501"/>
      <c r="AE778" s="502"/>
      <c r="AF778" s="501"/>
      <c r="AG778" s="502"/>
      <c r="AH778" s="501"/>
      <c r="AI778" s="502"/>
      <c r="AJ778" s="668" t="str">
        <f t="shared" si="22"/>
        <v/>
      </c>
      <c r="AK778" s="644">
        <f t="shared" si="23"/>
        <v>0</v>
      </c>
    </row>
    <row r="779" spans="1:37" s="34" customFormat="1" hidden="1" x14ac:dyDescent="0.2">
      <c r="A779" s="271"/>
      <c r="B779" s="272"/>
      <c r="C779" s="500"/>
      <c r="D779" s="501"/>
      <c r="E779" s="502"/>
      <c r="F779" s="501"/>
      <c r="G779" s="502"/>
      <c r="H779" s="501"/>
      <c r="I779" s="502"/>
      <c r="J779" s="501"/>
      <c r="K779" s="502"/>
      <c r="L779" s="501"/>
      <c r="M779" s="502"/>
      <c r="N779" s="501"/>
      <c r="O779" s="502"/>
      <c r="P779" s="501"/>
      <c r="Q779" s="502"/>
      <c r="R779" s="501"/>
      <c r="S779" s="502"/>
      <c r="T779" s="501"/>
      <c r="U779" s="502"/>
      <c r="V779" s="501"/>
      <c r="W779" s="502"/>
      <c r="X779" s="501"/>
      <c r="Y779" s="502"/>
      <c r="Z779" s="501"/>
      <c r="AA779" s="502"/>
      <c r="AB779" s="501"/>
      <c r="AC779" s="502"/>
      <c r="AD779" s="501"/>
      <c r="AE779" s="502"/>
      <c r="AF779" s="501"/>
      <c r="AG779" s="502"/>
      <c r="AH779" s="501"/>
      <c r="AI779" s="502"/>
      <c r="AJ779" s="668" t="str">
        <f t="shared" si="22"/>
        <v/>
      </c>
      <c r="AK779" s="644">
        <f t="shared" si="23"/>
        <v>0</v>
      </c>
    </row>
    <row r="780" spans="1:37" s="34" customFormat="1" hidden="1" x14ac:dyDescent="0.2">
      <c r="A780" s="271"/>
      <c r="B780" s="272"/>
      <c r="C780" s="500"/>
      <c r="D780" s="501"/>
      <c r="E780" s="502"/>
      <c r="F780" s="501"/>
      <c r="G780" s="502"/>
      <c r="H780" s="501"/>
      <c r="I780" s="502"/>
      <c r="J780" s="501"/>
      <c r="K780" s="502"/>
      <c r="L780" s="501"/>
      <c r="M780" s="502"/>
      <c r="N780" s="501"/>
      <c r="O780" s="502"/>
      <c r="P780" s="501"/>
      <c r="Q780" s="502"/>
      <c r="R780" s="501"/>
      <c r="S780" s="502"/>
      <c r="T780" s="501"/>
      <c r="U780" s="502"/>
      <c r="V780" s="501"/>
      <c r="W780" s="502"/>
      <c r="X780" s="501"/>
      <c r="Y780" s="502"/>
      <c r="Z780" s="501"/>
      <c r="AA780" s="502"/>
      <c r="AB780" s="501"/>
      <c r="AC780" s="502"/>
      <c r="AD780" s="501"/>
      <c r="AE780" s="502"/>
      <c r="AF780" s="501"/>
      <c r="AG780" s="502"/>
      <c r="AH780" s="501"/>
      <c r="AI780" s="502"/>
      <c r="AJ780" s="668" t="str">
        <f t="shared" si="22"/>
        <v/>
      </c>
      <c r="AK780" s="644">
        <f t="shared" si="23"/>
        <v>0</v>
      </c>
    </row>
    <row r="781" spans="1:37" s="34" customFormat="1" hidden="1" x14ac:dyDescent="0.2">
      <c r="A781" s="271"/>
      <c r="B781" s="273"/>
      <c r="C781" s="500"/>
      <c r="D781" s="504"/>
      <c r="E781" s="502"/>
      <c r="F781" s="504"/>
      <c r="G781" s="502"/>
      <c r="H781" s="504"/>
      <c r="I781" s="502"/>
      <c r="J781" s="504"/>
      <c r="K781" s="502"/>
      <c r="L781" s="504"/>
      <c r="M781" s="502"/>
      <c r="N781" s="504"/>
      <c r="O781" s="502"/>
      <c r="P781" s="504"/>
      <c r="Q781" s="502"/>
      <c r="R781" s="504"/>
      <c r="S781" s="502"/>
      <c r="T781" s="504"/>
      <c r="U781" s="502"/>
      <c r="V781" s="504"/>
      <c r="W781" s="502"/>
      <c r="X781" s="504"/>
      <c r="Y781" s="502"/>
      <c r="Z781" s="504"/>
      <c r="AA781" s="502"/>
      <c r="AB781" s="504"/>
      <c r="AC781" s="502"/>
      <c r="AD781" s="504"/>
      <c r="AE781" s="502"/>
      <c r="AF781" s="504"/>
      <c r="AG781" s="502"/>
      <c r="AH781" s="504"/>
      <c r="AI781" s="502"/>
      <c r="AJ781" s="668" t="str">
        <f t="shared" ref="AJ781:AJ844" si="24">IF((D781+F781+H781+J781+L781+N781+P781+R781+T781+V781+X781+Z781+AB781+AD781)&gt;0,D781+F781+H781+J781+L781+N781+P781+R781+T781+V781+X781+Z781+AB781+AD781,"")</f>
        <v/>
      </c>
      <c r="AK781" s="644">
        <f t="shared" ref="AK781:AK844" si="25">E781+G781+I781+K781+M781+O781+Q781+S781+U781+W781+Y781+AA781+AC781+AE781</f>
        <v>0</v>
      </c>
    </row>
    <row r="782" spans="1:37" s="34" customFormat="1" hidden="1" x14ac:dyDescent="0.2">
      <c r="A782" s="505"/>
      <c r="B782" s="506"/>
      <c r="C782" s="507"/>
      <c r="D782" s="508"/>
      <c r="E782" s="502"/>
      <c r="F782" s="508"/>
      <c r="G782" s="502"/>
      <c r="H782" s="508"/>
      <c r="I782" s="502"/>
      <c r="J782" s="508"/>
      <c r="K782" s="502"/>
      <c r="L782" s="508"/>
      <c r="M782" s="502"/>
      <c r="N782" s="508"/>
      <c r="O782" s="502"/>
      <c r="P782" s="508"/>
      <c r="Q782" s="502"/>
      <c r="R782" s="508"/>
      <c r="S782" s="502"/>
      <c r="T782" s="508"/>
      <c r="U782" s="502"/>
      <c r="V782" s="508"/>
      <c r="W782" s="502"/>
      <c r="X782" s="508"/>
      <c r="Y782" s="502"/>
      <c r="Z782" s="508"/>
      <c r="AA782" s="502"/>
      <c r="AB782" s="508"/>
      <c r="AC782" s="502"/>
      <c r="AD782" s="508"/>
      <c r="AE782" s="502"/>
      <c r="AF782" s="508"/>
      <c r="AG782" s="502"/>
      <c r="AH782" s="508"/>
      <c r="AI782" s="502"/>
      <c r="AJ782" s="668" t="str">
        <f t="shared" si="24"/>
        <v/>
      </c>
      <c r="AK782" s="644">
        <f t="shared" si="25"/>
        <v>0</v>
      </c>
    </row>
    <row r="783" spans="1:37" s="34" customFormat="1" hidden="1" x14ac:dyDescent="0.2">
      <c r="A783" s="271"/>
      <c r="B783" s="272"/>
      <c r="C783" s="500"/>
      <c r="D783" s="501"/>
      <c r="E783" s="502"/>
      <c r="F783" s="501"/>
      <c r="G783" s="502"/>
      <c r="H783" s="501"/>
      <c r="I783" s="502"/>
      <c r="J783" s="501"/>
      <c r="K783" s="502"/>
      <c r="L783" s="501"/>
      <c r="M783" s="502"/>
      <c r="N783" s="501"/>
      <c r="O783" s="502"/>
      <c r="P783" s="501"/>
      <c r="Q783" s="502"/>
      <c r="R783" s="501"/>
      <c r="S783" s="502"/>
      <c r="T783" s="501"/>
      <c r="U783" s="502"/>
      <c r="V783" s="501"/>
      <c r="W783" s="502"/>
      <c r="X783" s="501"/>
      <c r="Y783" s="502"/>
      <c r="Z783" s="501"/>
      <c r="AA783" s="502"/>
      <c r="AB783" s="501"/>
      <c r="AC783" s="502"/>
      <c r="AD783" s="501"/>
      <c r="AE783" s="502"/>
      <c r="AF783" s="501"/>
      <c r="AG783" s="502"/>
      <c r="AH783" s="501"/>
      <c r="AI783" s="502"/>
      <c r="AJ783" s="668" t="str">
        <f t="shared" si="24"/>
        <v/>
      </c>
      <c r="AK783" s="644">
        <f t="shared" si="25"/>
        <v>0</v>
      </c>
    </row>
    <row r="784" spans="1:37" s="34" customFormat="1" hidden="1" x14ac:dyDescent="0.2">
      <c r="A784" s="271"/>
      <c r="B784" s="272"/>
      <c r="C784" s="500"/>
      <c r="D784" s="501"/>
      <c r="E784" s="502"/>
      <c r="F784" s="501"/>
      <c r="G784" s="502"/>
      <c r="H784" s="501"/>
      <c r="I784" s="502"/>
      <c r="J784" s="501"/>
      <c r="K784" s="502"/>
      <c r="L784" s="501"/>
      <c r="M784" s="502"/>
      <c r="N784" s="501"/>
      <c r="O784" s="502"/>
      <c r="P784" s="501"/>
      <c r="Q784" s="502"/>
      <c r="R784" s="501"/>
      <c r="S784" s="502"/>
      <c r="T784" s="501"/>
      <c r="U784" s="502"/>
      <c r="V784" s="501"/>
      <c r="W784" s="502"/>
      <c r="X784" s="501"/>
      <c r="Y784" s="502"/>
      <c r="Z784" s="501"/>
      <c r="AA784" s="502"/>
      <c r="AB784" s="501"/>
      <c r="AC784" s="502"/>
      <c r="AD784" s="501"/>
      <c r="AE784" s="502"/>
      <c r="AF784" s="501"/>
      <c r="AG784" s="502"/>
      <c r="AH784" s="501"/>
      <c r="AI784" s="502"/>
      <c r="AJ784" s="668" t="str">
        <f t="shared" si="24"/>
        <v/>
      </c>
      <c r="AK784" s="644">
        <f t="shared" si="25"/>
        <v>0</v>
      </c>
    </row>
    <row r="785" spans="1:37" s="34" customFormat="1" hidden="1" x14ac:dyDescent="0.2">
      <c r="A785" s="271"/>
      <c r="B785" s="272"/>
      <c r="C785" s="500"/>
      <c r="D785" s="501"/>
      <c r="E785" s="502"/>
      <c r="F785" s="501"/>
      <c r="G785" s="502"/>
      <c r="H785" s="501"/>
      <c r="I785" s="502"/>
      <c r="J785" s="501"/>
      <c r="K785" s="502"/>
      <c r="L785" s="501"/>
      <c r="M785" s="502"/>
      <c r="N785" s="501"/>
      <c r="O785" s="502"/>
      <c r="P785" s="501"/>
      <c r="Q785" s="502"/>
      <c r="R785" s="501"/>
      <c r="S785" s="502"/>
      <c r="T785" s="501"/>
      <c r="U785" s="502"/>
      <c r="V785" s="501"/>
      <c r="W785" s="502"/>
      <c r="X785" s="501"/>
      <c r="Y785" s="502"/>
      <c r="Z785" s="501"/>
      <c r="AA785" s="502"/>
      <c r="AB785" s="501"/>
      <c r="AC785" s="502"/>
      <c r="AD785" s="501"/>
      <c r="AE785" s="502"/>
      <c r="AF785" s="501"/>
      <c r="AG785" s="502"/>
      <c r="AH785" s="501"/>
      <c r="AI785" s="502"/>
      <c r="AJ785" s="668" t="str">
        <f t="shared" si="24"/>
        <v/>
      </c>
      <c r="AK785" s="644">
        <f t="shared" si="25"/>
        <v>0</v>
      </c>
    </row>
    <row r="786" spans="1:37" s="34" customFormat="1" hidden="1" x14ac:dyDescent="0.2">
      <c r="A786" s="271"/>
      <c r="B786" s="272"/>
      <c r="C786" s="500"/>
      <c r="D786" s="501"/>
      <c r="E786" s="502"/>
      <c r="F786" s="501"/>
      <c r="G786" s="502"/>
      <c r="H786" s="501"/>
      <c r="I786" s="502"/>
      <c r="J786" s="501"/>
      <c r="K786" s="502"/>
      <c r="L786" s="501"/>
      <c r="M786" s="502"/>
      <c r="N786" s="501"/>
      <c r="O786" s="502"/>
      <c r="P786" s="501"/>
      <c r="Q786" s="502"/>
      <c r="R786" s="501"/>
      <c r="S786" s="502"/>
      <c r="T786" s="501"/>
      <c r="U786" s="502"/>
      <c r="V786" s="501"/>
      <c r="W786" s="502"/>
      <c r="X786" s="501"/>
      <c r="Y786" s="502"/>
      <c r="Z786" s="501"/>
      <c r="AA786" s="502"/>
      <c r="AB786" s="501"/>
      <c r="AC786" s="502"/>
      <c r="AD786" s="501"/>
      <c r="AE786" s="502"/>
      <c r="AF786" s="501"/>
      <c r="AG786" s="502"/>
      <c r="AH786" s="501"/>
      <c r="AI786" s="502"/>
      <c r="AJ786" s="668" t="str">
        <f t="shared" si="24"/>
        <v/>
      </c>
      <c r="AK786" s="644">
        <f t="shared" si="25"/>
        <v>0</v>
      </c>
    </row>
    <row r="787" spans="1:37" s="34" customFormat="1" hidden="1" x14ac:dyDescent="0.2">
      <c r="A787" s="271"/>
      <c r="B787" s="272"/>
      <c r="C787" s="500"/>
      <c r="D787" s="501"/>
      <c r="E787" s="502"/>
      <c r="F787" s="501"/>
      <c r="G787" s="502"/>
      <c r="H787" s="501"/>
      <c r="I787" s="502"/>
      <c r="J787" s="501"/>
      <c r="K787" s="502"/>
      <c r="L787" s="501"/>
      <c r="M787" s="502"/>
      <c r="N787" s="501"/>
      <c r="O787" s="502"/>
      <c r="P787" s="501"/>
      <c r="Q787" s="502"/>
      <c r="R787" s="501"/>
      <c r="S787" s="502"/>
      <c r="T787" s="501"/>
      <c r="U787" s="502"/>
      <c r="V787" s="501"/>
      <c r="W787" s="502"/>
      <c r="X787" s="501"/>
      <c r="Y787" s="502"/>
      <c r="Z787" s="501"/>
      <c r="AA787" s="502"/>
      <c r="AB787" s="501"/>
      <c r="AC787" s="502"/>
      <c r="AD787" s="501"/>
      <c r="AE787" s="502"/>
      <c r="AF787" s="501"/>
      <c r="AG787" s="502"/>
      <c r="AH787" s="501"/>
      <c r="AI787" s="502"/>
      <c r="AJ787" s="668" t="str">
        <f t="shared" si="24"/>
        <v/>
      </c>
      <c r="AK787" s="644">
        <f t="shared" si="25"/>
        <v>0</v>
      </c>
    </row>
    <row r="788" spans="1:37" s="34" customFormat="1" hidden="1" x14ac:dyDescent="0.2">
      <c r="A788" s="271"/>
      <c r="B788" s="272"/>
      <c r="C788" s="500"/>
      <c r="D788" s="501"/>
      <c r="E788" s="502"/>
      <c r="F788" s="501"/>
      <c r="G788" s="502"/>
      <c r="H788" s="501"/>
      <c r="I788" s="502"/>
      <c r="J788" s="501"/>
      <c r="K788" s="502"/>
      <c r="L788" s="501"/>
      <c r="M788" s="502"/>
      <c r="N788" s="501"/>
      <c r="O788" s="502"/>
      <c r="P788" s="501"/>
      <c r="Q788" s="502"/>
      <c r="R788" s="501"/>
      <c r="S788" s="502"/>
      <c r="T788" s="501"/>
      <c r="U788" s="502"/>
      <c r="V788" s="501"/>
      <c r="W788" s="502"/>
      <c r="X788" s="501"/>
      <c r="Y788" s="502"/>
      <c r="Z788" s="501"/>
      <c r="AA788" s="502"/>
      <c r="AB788" s="501"/>
      <c r="AC788" s="502"/>
      <c r="AD788" s="501"/>
      <c r="AE788" s="502"/>
      <c r="AF788" s="501"/>
      <c r="AG788" s="502"/>
      <c r="AH788" s="501"/>
      <c r="AI788" s="502"/>
      <c r="AJ788" s="668" t="str">
        <f t="shared" si="24"/>
        <v/>
      </c>
      <c r="AK788" s="644">
        <f t="shared" si="25"/>
        <v>0</v>
      </c>
    </row>
    <row r="789" spans="1:37" s="34" customFormat="1" hidden="1" x14ac:dyDescent="0.2">
      <c r="A789" s="271"/>
      <c r="B789" s="273"/>
      <c r="C789" s="500"/>
      <c r="D789" s="504"/>
      <c r="E789" s="502"/>
      <c r="F789" s="504"/>
      <c r="G789" s="502"/>
      <c r="H789" s="504"/>
      <c r="I789" s="502"/>
      <c r="J789" s="504"/>
      <c r="K789" s="502"/>
      <c r="L789" s="504"/>
      <c r="M789" s="502"/>
      <c r="N789" s="504"/>
      <c r="O789" s="502"/>
      <c r="P789" s="504"/>
      <c r="Q789" s="502"/>
      <c r="R789" s="504"/>
      <c r="S789" s="502"/>
      <c r="T789" s="504"/>
      <c r="U789" s="502"/>
      <c r="V789" s="504"/>
      <c r="W789" s="502"/>
      <c r="X789" s="504"/>
      <c r="Y789" s="502"/>
      <c r="Z789" s="504"/>
      <c r="AA789" s="502"/>
      <c r="AB789" s="504"/>
      <c r="AC789" s="502"/>
      <c r="AD789" s="504"/>
      <c r="AE789" s="502"/>
      <c r="AF789" s="504"/>
      <c r="AG789" s="502"/>
      <c r="AH789" s="504"/>
      <c r="AI789" s="502"/>
      <c r="AJ789" s="668" t="str">
        <f t="shared" si="24"/>
        <v/>
      </c>
      <c r="AK789" s="644">
        <f t="shared" si="25"/>
        <v>0</v>
      </c>
    </row>
    <row r="790" spans="1:37" s="34" customFormat="1" hidden="1" x14ac:dyDescent="0.2">
      <c r="A790" s="505"/>
      <c r="B790" s="506"/>
      <c r="C790" s="507"/>
      <c r="D790" s="508"/>
      <c r="E790" s="502"/>
      <c r="F790" s="508"/>
      <c r="G790" s="502"/>
      <c r="H790" s="508"/>
      <c r="I790" s="502"/>
      <c r="J790" s="508"/>
      <c r="K790" s="502"/>
      <c r="L790" s="508"/>
      <c r="M790" s="502"/>
      <c r="N790" s="508"/>
      <c r="O790" s="502"/>
      <c r="P790" s="508"/>
      <c r="Q790" s="502"/>
      <c r="R790" s="508"/>
      <c r="S790" s="502"/>
      <c r="T790" s="508"/>
      <c r="U790" s="502"/>
      <c r="V790" s="508"/>
      <c r="W790" s="502"/>
      <c r="X790" s="508"/>
      <c r="Y790" s="502"/>
      <c r="Z790" s="508"/>
      <c r="AA790" s="502"/>
      <c r="AB790" s="508"/>
      <c r="AC790" s="502"/>
      <c r="AD790" s="508"/>
      <c r="AE790" s="502"/>
      <c r="AF790" s="508"/>
      <c r="AG790" s="502"/>
      <c r="AH790" s="508"/>
      <c r="AI790" s="502"/>
      <c r="AJ790" s="668" t="str">
        <f t="shared" si="24"/>
        <v/>
      </c>
      <c r="AK790" s="644">
        <f t="shared" si="25"/>
        <v>0</v>
      </c>
    </row>
    <row r="791" spans="1:37" s="34" customFormat="1" hidden="1" x14ac:dyDescent="0.2">
      <c r="A791" s="271"/>
      <c r="B791" s="272"/>
      <c r="C791" s="500"/>
      <c r="D791" s="501"/>
      <c r="E791" s="502"/>
      <c r="F791" s="501"/>
      <c r="G791" s="502"/>
      <c r="H791" s="501"/>
      <c r="I791" s="502"/>
      <c r="J791" s="501"/>
      <c r="K791" s="502"/>
      <c r="L791" s="501"/>
      <c r="M791" s="502"/>
      <c r="N791" s="501"/>
      <c r="O791" s="502"/>
      <c r="P791" s="501"/>
      <c r="Q791" s="502"/>
      <c r="R791" s="501"/>
      <c r="S791" s="502"/>
      <c r="T791" s="501"/>
      <c r="U791" s="502"/>
      <c r="V791" s="501"/>
      <c r="W791" s="502"/>
      <c r="X791" s="501"/>
      <c r="Y791" s="502"/>
      <c r="Z791" s="501"/>
      <c r="AA791" s="502"/>
      <c r="AB791" s="501"/>
      <c r="AC791" s="502"/>
      <c r="AD791" s="501"/>
      <c r="AE791" s="502"/>
      <c r="AF791" s="501"/>
      <c r="AG791" s="502"/>
      <c r="AH791" s="501"/>
      <c r="AI791" s="502"/>
      <c r="AJ791" s="668" t="str">
        <f t="shared" si="24"/>
        <v/>
      </c>
      <c r="AK791" s="644">
        <f t="shared" si="25"/>
        <v>0</v>
      </c>
    </row>
    <row r="792" spans="1:37" s="34" customFormat="1" hidden="1" x14ac:dyDescent="0.2">
      <c r="A792" s="271"/>
      <c r="B792" s="272"/>
      <c r="C792" s="500"/>
      <c r="D792" s="501"/>
      <c r="E792" s="502"/>
      <c r="F792" s="501"/>
      <c r="G792" s="502"/>
      <c r="H792" s="501"/>
      <c r="I792" s="502"/>
      <c r="J792" s="501"/>
      <c r="K792" s="502"/>
      <c r="L792" s="501"/>
      <c r="M792" s="502"/>
      <c r="N792" s="501"/>
      <c r="O792" s="502"/>
      <c r="P792" s="501"/>
      <c r="Q792" s="502"/>
      <c r="R792" s="501"/>
      <c r="S792" s="502"/>
      <c r="T792" s="501"/>
      <c r="U792" s="502"/>
      <c r="V792" s="501"/>
      <c r="W792" s="502"/>
      <c r="X792" s="501"/>
      <c r="Y792" s="502"/>
      <c r="Z792" s="501"/>
      <c r="AA792" s="502"/>
      <c r="AB792" s="501"/>
      <c r="AC792" s="502"/>
      <c r="AD792" s="501"/>
      <c r="AE792" s="502"/>
      <c r="AF792" s="501"/>
      <c r="AG792" s="502"/>
      <c r="AH792" s="501"/>
      <c r="AI792" s="502"/>
      <c r="AJ792" s="668" t="str">
        <f t="shared" si="24"/>
        <v/>
      </c>
      <c r="AK792" s="644">
        <f t="shared" si="25"/>
        <v>0</v>
      </c>
    </row>
    <row r="793" spans="1:37" s="34" customFormat="1" hidden="1" x14ac:dyDescent="0.2">
      <c r="A793" s="271"/>
      <c r="B793" s="272"/>
      <c r="C793" s="500"/>
      <c r="D793" s="501"/>
      <c r="E793" s="502"/>
      <c r="F793" s="501"/>
      <c r="G793" s="502"/>
      <c r="H793" s="501"/>
      <c r="I793" s="502"/>
      <c r="J793" s="501"/>
      <c r="K793" s="502"/>
      <c r="L793" s="501"/>
      <c r="M793" s="502"/>
      <c r="N793" s="501"/>
      <c r="O793" s="502"/>
      <c r="P793" s="501"/>
      <c r="Q793" s="502"/>
      <c r="R793" s="501"/>
      <c r="S793" s="502"/>
      <c r="T793" s="501"/>
      <c r="U793" s="502"/>
      <c r="V793" s="501"/>
      <c r="W793" s="502"/>
      <c r="X793" s="501"/>
      <c r="Y793" s="502"/>
      <c r="Z793" s="501"/>
      <c r="AA793" s="502"/>
      <c r="AB793" s="501"/>
      <c r="AC793" s="502"/>
      <c r="AD793" s="501"/>
      <c r="AE793" s="502"/>
      <c r="AF793" s="501"/>
      <c r="AG793" s="502"/>
      <c r="AH793" s="501"/>
      <c r="AI793" s="502"/>
      <c r="AJ793" s="668" t="str">
        <f t="shared" si="24"/>
        <v/>
      </c>
      <c r="AK793" s="644">
        <f t="shared" si="25"/>
        <v>0</v>
      </c>
    </row>
    <row r="794" spans="1:37" s="34" customFormat="1" hidden="1" x14ac:dyDescent="0.2">
      <c r="A794" s="271"/>
      <c r="B794" s="272"/>
      <c r="C794" s="500"/>
      <c r="D794" s="501"/>
      <c r="E794" s="502"/>
      <c r="F794" s="501"/>
      <c r="G794" s="502"/>
      <c r="H794" s="501"/>
      <c r="I794" s="502"/>
      <c r="J794" s="501"/>
      <c r="K794" s="502"/>
      <c r="L794" s="501"/>
      <c r="M794" s="502"/>
      <c r="N794" s="501"/>
      <c r="O794" s="502"/>
      <c r="P794" s="501"/>
      <c r="Q794" s="502"/>
      <c r="R794" s="501"/>
      <c r="S794" s="502"/>
      <c r="T794" s="501"/>
      <c r="U794" s="502"/>
      <c r="V794" s="501"/>
      <c r="W794" s="502"/>
      <c r="X794" s="501"/>
      <c r="Y794" s="502"/>
      <c r="Z794" s="501"/>
      <c r="AA794" s="502"/>
      <c r="AB794" s="501"/>
      <c r="AC794" s="502"/>
      <c r="AD794" s="501"/>
      <c r="AE794" s="502"/>
      <c r="AF794" s="501"/>
      <c r="AG794" s="502"/>
      <c r="AH794" s="501"/>
      <c r="AI794" s="502"/>
      <c r="AJ794" s="668" t="str">
        <f t="shared" si="24"/>
        <v/>
      </c>
      <c r="AK794" s="644">
        <f t="shared" si="25"/>
        <v>0</v>
      </c>
    </row>
    <row r="795" spans="1:37" s="34" customFormat="1" hidden="1" x14ac:dyDescent="0.2">
      <c r="A795" s="271"/>
      <c r="B795" s="272"/>
      <c r="C795" s="500"/>
      <c r="D795" s="501"/>
      <c r="E795" s="502"/>
      <c r="F795" s="501"/>
      <c r="G795" s="502"/>
      <c r="H795" s="501"/>
      <c r="I795" s="502"/>
      <c r="J795" s="501"/>
      <c r="K795" s="502"/>
      <c r="L795" s="501"/>
      <c r="M795" s="502"/>
      <c r="N795" s="501"/>
      <c r="O795" s="502"/>
      <c r="P795" s="501"/>
      <c r="Q795" s="502"/>
      <c r="R795" s="501"/>
      <c r="S795" s="502"/>
      <c r="T795" s="501"/>
      <c r="U795" s="502"/>
      <c r="V795" s="501"/>
      <c r="W795" s="502"/>
      <c r="X795" s="501"/>
      <c r="Y795" s="502"/>
      <c r="Z795" s="501"/>
      <c r="AA795" s="502"/>
      <c r="AB795" s="501"/>
      <c r="AC795" s="502"/>
      <c r="AD795" s="501"/>
      <c r="AE795" s="502"/>
      <c r="AF795" s="501"/>
      <c r="AG795" s="502"/>
      <c r="AH795" s="501"/>
      <c r="AI795" s="502"/>
      <c r="AJ795" s="668" t="str">
        <f t="shared" si="24"/>
        <v/>
      </c>
      <c r="AK795" s="644">
        <f t="shared" si="25"/>
        <v>0</v>
      </c>
    </row>
    <row r="796" spans="1:37" s="34" customFormat="1" hidden="1" x14ac:dyDescent="0.2">
      <c r="A796" s="271"/>
      <c r="B796" s="272"/>
      <c r="C796" s="500"/>
      <c r="D796" s="501"/>
      <c r="E796" s="502"/>
      <c r="F796" s="501"/>
      <c r="G796" s="502"/>
      <c r="H796" s="501"/>
      <c r="I796" s="502"/>
      <c r="J796" s="501"/>
      <c r="K796" s="502"/>
      <c r="L796" s="501"/>
      <c r="M796" s="502"/>
      <c r="N796" s="501"/>
      <c r="O796" s="502"/>
      <c r="P796" s="501"/>
      <c r="Q796" s="502"/>
      <c r="R796" s="501"/>
      <c r="S796" s="502"/>
      <c r="T796" s="501"/>
      <c r="U796" s="502"/>
      <c r="V796" s="501"/>
      <c r="W796" s="502"/>
      <c r="X796" s="501"/>
      <c r="Y796" s="502"/>
      <c r="Z796" s="501"/>
      <c r="AA796" s="502"/>
      <c r="AB796" s="501"/>
      <c r="AC796" s="502"/>
      <c r="AD796" s="501"/>
      <c r="AE796" s="502"/>
      <c r="AF796" s="501"/>
      <c r="AG796" s="502"/>
      <c r="AH796" s="501"/>
      <c r="AI796" s="502"/>
      <c r="AJ796" s="668" t="str">
        <f t="shared" si="24"/>
        <v/>
      </c>
      <c r="AK796" s="644">
        <f t="shared" si="25"/>
        <v>0</v>
      </c>
    </row>
    <row r="797" spans="1:37" s="34" customFormat="1" hidden="1" x14ac:dyDescent="0.2">
      <c r="A797" s="271"/>
      <c r="B797" s="273"/>
      <c r="C797" s="500"/>
      <c r="D797" s="504"/>
      <c r="E797" s="502"/>
      <c r="F797" s="504"/>
      <c r="G797" s="502"/>
      <c r="H797" s="504"/>
      <c r="I797" s="502"/>
      <c r="J797" s="504"/>
      <c r="K797" s="502"/>
      <c r="L797" s="504"/>
      <c r="M797" s="502"/>
      <c r="N797" s="504"/>
      <c r="O797" s="502"/>
      <c r="P797" s="504"/>
      <c r="Q797" s="502"/>
      <c r="R797" s="504"/>
      <c r="S797" s="502"/>
      <c r="T797" s="504"/>
      <c r="U797" s="502"/>
      <c r="V797" s="504"/>
      <c r="W797" s="502"/>
      <c r="X797" s="504"/>
      <c r="Y797" s="502"/>
      <c r="Z797" s="504"/>
      <c r="AA797" s="502"/>
      <c r="AB797" s="504"/>
      <c r="AC797" s="502"/>
      <c r="AD797" s="504"/>
      <c r="AE797" s="502"/>
      <c r="AF797" s="504"/>
      <c r="AG797" s="502"/>
      <c r="AH797" s="504"/>
      <c r="AI797" s="502"/>
      <c r="AJ797" s="668" t="str">
        <f t="shared" si="24"/>
        <v/>
      </c>
      <c r="AK797" s="644">
        <f t="shared" si="25"/>
        <v>0</v>
      </c>
    </row>
    <row r="798" spans="1:37" s="34" customFormat="1" hidden="1" x14ac:dyDescent="0.2">
      <c r="A798" s="505"/>
      <c r="B798" s="506"/>
      <c r="C798" s="507"/>
      <c r="D798" s="508"/>
      <c r="E798" s="502"/>
      <c r="F798" s="508"/>
      <c r="G798" s="502"/>
      <c r="H798" s="508"/>
      <c r="I798" s="502"/>
      <c r="J798" s="508"/>
      <c r="K798" s="502"/>
      <c r="L798" s="508"/>
      <c r="M798" s="502"/>
      <c r="N798" s="508"/>
      <c r="O798" s="502"/>
      <c r="P798" s="508"/>
      <c r="Q798" s="502"/>
      <c r="R798" s="508"/>
      <c r="S798" s="502"/>
      <c r="T798" s="508"/>
      <c r="U798" s="502"/>
      <c r="V798" s="508"/>
      <c r="W798" s="502"/>
      <c r="X798" s="508"/>
      <c r="Y798" s="502"/>
      <c r="Z798" s="508"/>
      <c r="AA798" s="502"/>
      <c r="AB798" s="508"/>
      <c r="AC798" s="502"/>
      <c r="AD798" s="508"/>
      <c r="AE798" s="502"/>
      <c r="AF798" s="508"/>
      <c r="AG798" s="502"/>
      <c r="AH798" s="508"/>
      <c r="AI798" s="502"/>
      <c r="AJ798" s="668" t="str">
        <f t="shared" si="24"/>
        <v/>
      </c>
      <c r="AK798" s="644">
        <f t="shared" si="25"/>
        <v>0</v>
      </c>
    </row>
    <row r="799" spans="1:37" s="34" customFormat="1" hidden="1" x14ac:dyDescent="0.2">
      <c r="A799" s="271"/>
      <c r="B799" s="272"/>
      <c r="C799" s="500"/>
      <c r="D799" s="501"/>
      <c r="E799" s="502"/>
      <c r="F799" s="501"/>
      <c r="G799" s="502"/>
      <c r="H799" s="501"/>
      <c r="I799" s="502"/>
      <c r="J799" s="501"/>
      <c r="K799" s="502"/>
      <c r="L799" s="501"/>
      <c r="M799" s="502"/>
      <c r="N799" s="501"/>
      <c r="O799" s="502"/>
      <c r="P799" s="501"/>
      <c r="Q799" s="502"/>
      <c r="R799" s="501"/>
      <c r="S799" s="502"/>
      <c r="T799" s="501"/>
      <c r="U799" s="502"/>
      <c r="V799" s="501"/>
      <c r="W799" s="502"/>
      <c r="X799" s="501"/>
      <c r="Y799" s="502"/>
      <c r="Z799" s="501"/>
      <c r="AA799" s="502"/>
      <c r="AB799" s="501"/>
      <c r="AC799" s="502"/>
      <c r="AD799" s="501"/>
      <c r="AE799" s="502"/>
      <c r="AF799" s="501"/>
      <c r="AG799" s="502"/>
      <c r="AH799" s="501"/>
      <c r="AI799" s="502"/>
      <c r="AJ799" s="668" t="str">
        <f t="shared" si="24"/>
        <v/>
      </c>
      <c r="AK799" s="644">
        <f t="shared" si="25"/>
        <v>0</v>
      </c>
    </row>
    <row r="800" spans="1:37" s="34" customFormat="1" hidden="1" x14ac:dyDescent="0.2">
      <c r="A800" s="271"/>
      <c r="B800" s="272"/>
      <c r="C800" s="500"/>
      <c r="D800" s="501"/>
      <c r="E800" s="502"/>
      <c r="F800" s="501"/>
      <c r="G800" s="502"/>
      <c r="H800" s="501"/>
      <c r="I800" s="502"/>
      <c r="J800" s="501"/>
      <c r="K800" s="502"/>
      <c r="L800" s="501"/>
      <c r="M800" s="502"/>
      <c r="N800" s="501"/>
      <c r="O800" s="502"/>
      <c r="P800" s="501"/>
      <c r="Q800" s="502"/>
      <c r="R800" s="501"/>
      <c r="S800" s="502"/>
      <c r="T800" s="501"/>
      <c r="U800" s="502"/>
      <c r="V800" s="501"/>
      <c r="W800" s="502"/>
      <c r="X800" s="501"/>
      <c r="Y800" s="502"/>
      <c r="Z800" s="501"/>
      <c r="AA800" s="502"/>
      <c r="AB800" s="501"/>
      <c r="AC800" s="502"/>
      <c r="AD800" s="501"/>
      <c r="AE800" s="502"/>
      <c r="AF800" s="501"/>
      <c r="AG800" s="502"/>
      <c r="AH800" s="501"/>
      <c r="AI800" s="502"/>
      <c r="AJ800" s="668" t="str">
        <f t="shared" si="24"/>
        <v/>
      </c>
      <c r="AK800" s="644">
        <f t="shared" si="25"/>
        <v>0</v>
      </c>
    </row>
    <row r="801" spans="1:37" s="34" customFormat="1" hidden="1" x14ac:dyDescent="0.2">
      <c r="A801" s="271"/>
      <c r="B801" s="272"/>
      <c r="C801" s="500"/>
      <c r="D801" s="501"/>
      <c r="E801" s="502"/>
      <c r="F801" s="501"/>
      <c r="G801" s="502"/>
      <c r="H801" s="501"/>
      <c r="I801" s="502"/>
      <c r="J801" s="501"/>
      <c r="K801" s="502"/>
      <c r="L801" s="501"/>
      <c r="M801" s="502"/>
      <c r="N801" s="501"/>
      <c r="O801" s="502"/>
      <c r="P801" s="501"/>
      <c r="Q801" s="502"/>
      <c r="R801" s="501"/>
      <c r="S801" s="502"/>
      <c r="T801" s="501"/>
      <c r="U801" s="502"/>
      <c r="V801" s="501"/>
      <c r="W801" s="502"/>
      <c r="X801" s="501"/>
      <c r="Y801" s="502"/>
      <c r="Z801" s="501"/>
      <c r="AA801" s="502"/>
      <c r="AB801" s="501"/>
      <c r="AC801" s="502"/>
      <c r="AD801" s="501"/>
      <c r="AE801" s="502"/>
      <c r="AF801" s="501"/>
      <c r="AG801" s="502"/>
      <c r="AH801" s="501"/>
      <c r="AI801" s="502"/>
      <c r="AJ801" s="668" t="str">
        <f t="shared" si="24"/>
        <v/>
      </c>
      <c r="AK801" s="644">
        <f t="shared" si="25"/>
        <v>0</v>
      </c>
    </row>
    <row r="802" spans="1:37" s="34" customFormat="1" hidden="1" x14ac:dyDescent="0.2">
      <c r="A802" s="271"/>
      <c r="B802" s="272"/>
      <c r="C802" s="500"/>
      <c r="D802" s="501"/>
      <c r="E802" s="502"/>
      <c r="F802" s="501"/>
      <c r="G802" s="502"/>
      <c r="H802" s="501"/>
      <c r="I802" s="502"/>
      <c r="J802" s="501"/>
      <c r="K802" s="502"/>
      <c r="L802" s="501"/>
      <c r="M802" s="502"/>
      <c r="N802" s="501"/>
      <c r="O802" s="502"/>
      <c r="P802" s="501"/>
      <c r="Q802" s="502"/>
      <c r="R802" s="501"/>
      <c r="S802" s="502"/>
      <c r="T802" s="501"/>
      <c r="U802" s="502"/>
      <c r="V802" s="501"/>
      <c r="W802" s="502"/>
      <c r="X802" s="501"/>
      <c r="Y802" s="502"/>
      <c r="Z802" s="501"/>
      <c r="AA802" s="502"/>
      <c r="AB802" s="501"/>
      <c r="AC802" s="502"/>
      <c r="AD802" s="501"/>
      <c r="AE802" s="502"/>
      <c r="AF802" s="501"/>
      <c r="AG802" s="502"/>
      <c r="AH802" s="501"/>
      <c r="AI802" s="502"/>
      <c r="AJ802" s="668" t="str">
        <f t="shared" si="24"/>
        <v/>
      </c>
      <c r="AK802" s="644">
        <f t="shared" si="25"/>
        <v>0</v>
      </c>
    </row>
    <row r="803" spans="1:37" s="34" customFormat="1" hidden="1" x14ac:dyDescent="0.2">
      <c r="A803" s="271"/>
      <c r="B803" s="272"/>
      <c r="C803" s="500"/>
      <c r="D803" s="501"/>
      <c r="E803" s="502"/>
      <c r="F803" s="501"/>
      <c r="G803" s="502"/>
      <c r="H803" s="501"/>
      <c r="I803" s="502"/>
      <c r="J803" s="501"/>
      <c r="K803" s="502"/>
      <c r="L803" s="501"/>
      <c r="M803" s="502"/>
      <c r="N803" s="501"/>
      <c r="O803" s="502"/>
      <c r="P803" s="501"/>
      <c r="Q803" s="502"/>
      <c r="R803" s="501"/>
      <c r="S803" s="502"/>
      <c r="T803" s="501"/>
      <c r="U803" s="502"/>
      <c r="V803" s="501"/>
      <c r="W803" s="502"/>
      <c r="X803" s="501"/>
      <c r="Y803" s="502"/>
      <c r="Z803" s="501"/>
      <c r="AA803" s="502"/>
      <c r="AB803" s="501"/>
      <c r="AC803" s="502"/>
      <c r="AD803" s="501"/>
      <c r="AE803" s="502"/>
      <c r="AF803" s="501"/>
      <c r="AG803" s="502"/>
      <c r="AH803" s="501"/>
      <c r="AI803" s="502"/>
      <c r="AJ803" s="668" t="str">
        <f t="shared" si="24"/>
        <v/>
      </c>
      <c r="AK803" s="644">
        <f t="shared" si="25"/>
        <v>0</v>
      </c>
    </row>
    <row r="804" spans="1:37" s="34" customFormat="1" hidden="1" x14ac:dyDescent="0.2">
      <c r="A804" s="271"/>
      <c r="B804" s="272"/>
      <c r="C804" s="500"/>
      <c r="D804" s="501"/>
      <c r="E804" s="502"/>
      <c r="F804" s="501"/>
      <c r="G804" s="502"/>
      <c r="H804" s="501"/>
      <c r="I804" s="502"/>
      <c r="J804" s="501"/>
      <c r="K804" s="502"/>
      <c r="L804" s="501"/>
      <c r="M804" s="502"/>
      <c r="N804" s="501"/>
      <c r="O804" s="502"/>
      <c r="P804" s="501"/>
      <c r="Q804" s="502"/>
      <c r="R804" s="501"/>
      <c r="S804" s="502"/>
      <c r="T804" s="501"/>
      <c r="U804" s="502"/>
      <c r="V804" s="501"/>
      <c r="W804" s="502"/>
      <c r="X804" s="501"/>
      <c r="Y804" s="502"/>
      <c r="Z804" s="501"/>
      <c r="AA804" s="502"/>
      <c r="AB804" s="501"/>
      <c r="AC804" s="502"/>
      <c r="AD804" s="501"/>
      <c r="AE804" s="502"/>
      <c r="AF804" s="501"/>
      <c r="AG804" s="502"/>
      <c r="AH804" s="501"/>
      <c r="AI804" s="502"/>
      <c r="AJ804" s="668" t="str">
        <f t="shared" si="24"/>
        <v/>
      </c>
      <c r="AK804" s="644">
        <f t="shared" si="25"/>
        <v>0</v>
      </c>
    </row>
    <row r="805" spans="1:37" s="34" customFormat="1" hidden="1" x14ac:dyDescent="0.2">
      <c r="A805" s="271"/>
      <c r="B805" s="273"/>
      <c r="C805" s="500"/>
      <c r="D805" s="504"/>
      <c r="E805" s="502"/>
      <c r="F805" s="504"/>
      <c r="G805" s="502"/>
      <c r="H805" s="504"/>
      <c r="I805" s="502"/>
      <c r="J805" s="504"/>
      <c r="K805" s="502"/>
      <c r="L805" s="504"/>
      <c r="M805" s="502"/>
      <c r="N805" s="504"/>
      <c r="O805" s="502"/>
      <c r="P805" s="504"/>
      <c r="Q805" s="502"/>
      <c r="R805" s="504"/>
      <c r="S805" s="502"/>
      <c r="T805" s="504"/>
      <c r="U805" s="502"/>
      <c r="V805" s="504"/>
      <c r="W805" s="502"/>
      <c r="X805" s="504"/>
      <c r="Y805" s="502"/>
      <c r="Z805" s="504"/>
      <c r="AA805" s="502"/>
      <c r="AB805" s="504"/>
      <c r="AC805" s="502"/>
      <c r="AD805" s="504"/>
      <c r="AE805" s="502"/>
      <c r="AF805" s="504"/>
      <c r="AG805" s="502"/>
      <c r="AH805" s="504"/>
      <c r="AI805" s="502"/>
      <c r="AJ805" s="668" t="str">
        <f t="shared" si="24"/>
        <v/>
      </c>
      <c r="AK805" s="644">
        <f t="shared" si="25"/>
        <v>0</v>
      </c>
    </row>
    <row r="806" spans="1:37" s="34" customFormat="1" hidden="1" x14ac:dyDescent="0.2">
      <c r="A806" s="505"/>
      <c r="B806" s="506"/>
      <c r="C806" s="507"/>
      <c r="D806" s="508"/>
      <c r="E806" s="502"/>
      <c r="F806" s="508"/>
      <c r="G806" s="502"/>
      <c r="H806" s="508"/>
      <c r="I806" s="502"/>
      <c r="J806" s="508"/>
      <c r="K806" s="502"/>
      <c r="L806" s="508"/>
      <c r="M806" s="502"/>
      <c r="N806" s="508"/>
      <c r="O806" s="502"/>
      <c r="P806" s="508"/>
      <c r="Q806" s="502"/>
      <c r="R806" s="508"/>
      <c r="S806" s="502"/>
      <c r="T806" s="508"/>
      <c r="U806" s="502"/>
      <c r="V806" s="508"/>
      <c r="W806" s="502"/>
      <c r="X806" s="508"/>
      <c r="Y806" s="502"/>
      <c r="Z806" s="508"/>
      <c r="AA806" s="502"/>
      <c r="AB806" s="508"/>
      <c r="AC806" s="502"/>
      <c r="AD806" s="508"/>
      <c r="AE806" s="502"/>
      <c r="AF806" s="508"/>
      <c r="AG806" s="502"/>
      <c r="AH806" s="508"/>
      <c r="AI806" s="502"/>
      <c r="AJ806" s="668" t="str">
        <f t="shared" si="24"/>
        <v/>
      </c>
      <c r="AK806" s="644">
        <f t="shared" si="25"/>
        <v>0</v>
      </c>
    </row>
    <row r="807" spans="1:37" s="34" customFormat="1" hidden="1" x14ac:dyDescent="0.2">
      <c r="A807" s="271"/>
      <c r="B807" s="272"/>
      <c r="C807" s="500"/>
      <c r="D807" s="501"/>
      <c r="E807" s="502"/>
      <c r="F807" s="501"/>
      <c r="G807" s="502"/>
      <c r="H807" s="501"/>
      <c r="I807" s="502"/>
      <c r="J807" s="501"/>
      <c r="K807" s="502"/>
      <c r="L807" s="501"/>
      <c r="M807" s="502"/>
      <c r="N807" s="501"/>
      <c r="O807" s="502"/>
      <c r="P807" s="501"/>
      <c r="Q807" s="502"/>
      <c r="R807" s="501"/>
      <c r="S807" s="502"/>
      <c r="T807" s="501"/>
      <c r="U807" s="502"/>
      <c r="V807" s="501"/>
      <c r="W807" s="502"/>
      <c r="X807" s="501"/>
      <c r="Y807" s="502"/>
      <c r="Z807" s="501"/>
      <c r="AA807" s="502"/>
      <c r="AB807" s="501"/>
      <c r="AC807" s="502"/>
      <c r="AD807" s="501"/>
      <c r="AE807" s="502"/>
      <c r="AF807" s="501"/>
      <c r="AG807" s="502"/>
      <c r="AH807" s="501"/>
      <c r="AI807" s="502"/>
      <c r="AJ807" s="668" t="str">
        <f t="shared" si="24"/>
        <v/>
      </c>
      <c r="AK807" s="644">
        <f t="shared" si="25"/>
        <v>0</v>
      </c>
    </row>
    <row r="808" spans="1:37" s="34" customFormat="1" hidden="1" x14ac:dyDescent="0.2">
      <c r="A808" s="271"/>
      <c r="B808" s="272"/>
      <c r="C808" s="500"/>
      <c r="D808" s="501"/>
      <c r="E808" s="502"/>
      <c r="F808" s="501"/>
      <c r="G808" s="502"/>
      <c r="H808" s="501"/>
      <c r="I808" s="502"/>
      <c r="J808" s="501"/>
      <c r="K808" s="502"/>
      <c r="L808" s="501"/>
      <c r="M808" s="502"/>
      <c r="N808" s="501"/>
      <c r="O808" s="502"/>
      <c r="P808" s="501"/>
      <c r="Q808" s="502"/>
      <c r="R808" s="501"/>
      <c r="S808" s="502"/>
      <c r="T808" s="501"/>
      <c r="U808" s="502"/>
      <c r="V808" s="501"/>
      <c r="W808" s="502"/>
      <c r="X808" s="501"/>
      <c r="Y808" s="502"/>
      <c r="Z808" s="501"/>
      <c r="AA808" s="502"/>
      <c r="AB808" s="501"/>
      <c r="AC808" s="502"/>
      <c r="AD808" s="501"/>
      <c r="AE808" s="502"/>
      <c r="AF808" s="501"/>
      <c r="AG808" s="502"/>
      <c r="AH808" s="501"/>
      <c r="AI808" s="502"/>
      <c r="AJ808" s="668" t="str">
        <f t="shared" si="24"/>
        <v/>
      </c>
      <c r="AK808" s="644">
        <f t="shared" si="25"/>
        <v>0</v>
      </c>
    </row>
    <row r="809" spans="1:37" s="34" customFormat="1" hidden="1" x14ac:dyDescent="0.2">
      <c r="A809" s="271"/>
      <c r="B809" s="272"/>
      <c r="C809" s="500"/>
      <c r="D809" s="501"/>
      <c r="E809" s="502"/>
      <c r="F809" s="501"/>
      <c r="G809" s="502"/>
      <c r="H809" s="501"/>
      <c r="I809" s="502"/>
      <c r="J809" s="501"/>
      <c r="K809" s="502"/>
      <c r="L809" s="501"/>
      <c r="M809" s="502"/>
      <c r="N809" s="501"/>
      <c r="O809" s="502"/>
      <c r="P809" s="501"/>
      <c r="Q809" s="502"/>
      <c r="R809" s="501"/>
      <c r="S809" s="502"/>
      <c r="T809" s="501"/>
      <c r="U809" s="502"/>
      <c r="V809" s="501"/>
      <c r="W809" s="502"/>
      <c r="X809" s="501"/>
      <c r="Y809" s="502"/>
      <c r="Z809" s="501"/>
      <c r="AA809" s="502"/>
      <c r="AB809" s="501"/>
      <c r="AC809" s="502"/>
      <c r="AD809" s="501"/>
      <c r="AE809" s="502"/>
      <c r="AF809" s="501"/>
      <c r="AG809" s="502"/>
      <c r="AH809" s="501"/>
      <c r="AI809" s="502"/>
      <c r="AJ809" s="668" t="str">
        <f t="shared" si="24"/>
        <v/>
      </c>
      <c r="AK809" s="644">
        <f t="shared" si="25"/>
        <v>0</v>
      </c>
    </row>
    <row r="810" spans="1:37" s="34" customFormat="1" hidden="1" x14ac:dyDescent="0.2">
      <c r="A810" s="271"/>
      <c r="B810" s="272"/>
      <c r="C810" s="500"/>
      <c r="D810" s="501"/>
      <c r="E810" s="502"/>
      <c r="F810" s="501"/>
      <c r="G810" s="502"/>
      <c r="H810" s="501"/>
      <c r="I810" s="502"/>
      <c r="J810" s="501"/>
      <c r="K810" s="502"/>
      <c r="L810" s="501"/>
      <c r="M810" s="502"/>
      <c r="N810" s="501"/>
      <c r="O810" s="502"/>
      <c r="P810" s="501"/>
      <c r="Q810" s="502"/>
      <c r="R810" s="501"/>
      <c r="S810" s="502"/>
      <c r="T810" s="501"/>
      <c r="U810" s="502"/>
      <c r="V810" s="501"/>
      <c r="W810" s="502"/>
      <c r="X810" s="501"/>
      <c r="Y810" s="502"/>
      <c r="Z810" s="501"/>
      <c r="AA810" s="502"/>
      <c r="AB810" s="501"/>
      <c r="AC810" s="502"/>
      <c r="AD810" s="501"/>
      <c r="AE810" s="502"/>
      <c r="AF810" s="501"/>
      <c r="AG810" s="502"/>
      <c r="AH810" s="501"/>
      <c r="AI810" s="502"/>
      <c r="AJ810" s="668" t="str">
        <f t="shared" si="24"/>
        <v/>
      </c>
      <c r="AK810" s="644">
        <f t="shared" si="25"/>
        <v>0</v>
      </c>
    </row>
    <row r="811" spans="1:37" s="34" customFormat="1" hidden="1" x14ac:dyDescent="0.2">
      <c r="A811" s="271"/>
      <c r="B811" s="272"/>
      <c r="C811" s="500"/>
      <c r="D811" s="501"/>
      <c r="E811" s="502"/>
      <c r="F811" s="501"/>
      <c r="G811" s="502"/>
      <c r="H811" s="501"/>
      <c r="I811" s="502"/>
      <c r="J811" s="501"/>
      <c r="K811" s="502"/>
      <c r="L811" s="501"/>
      <c r="M811" s="502"/>
      <c r="N811" s="501"/>
      <c r="O811" s="502"/>
      <c r="P811" s="501"/>
      <c r="Q811" s="502"/>
      <c r="R811" s="501"/>
      <c r="S811" s="502"/>
      <c r="T811" s="501"/>
      <c r="U811" s="502"/>
      <c r="V811" s="501"/>
      <c r="W811" s="502"/>
      <c r="X811" s="501"/>
      <c r="Y811" s="502"/>
      <c r="Z811" s="501"/>
      <c r="AA811" s="502"/>
      <c r="AB811" s="501"/>
      <c r="AC811" s="502"/>
      <c r="AD811" s="501"/>
      <c r="AE811" s="502"/>
      <c r="AF811" s="501"/>
      <c r="AG811" s="502"/>
      <c r="AH811" s="501"/>
      <c r="AI811" s="502"/>
      <c r="AJ811" s="668" t="str">
        <f t="shared" si="24"/>
        <v/>
      </c>
      <c r="AK811" s="644">
        <f t="shared" si="25"/>
        <v>0</v>
      </c>
    </row>
    <row r="812" spans="1:37" s="34" customFormat="1" hidden="1" x14ac:dyDescent="0.2">
      <c r="A812" s="271"/>
      <c r="B812" s="272"/>
      <c r="C812" s="500"/>
      <c r="D812" s="501"/>
      <c r="E812" s="502"/>
      <c r="F812" s="501"/>
      <c r="G812" s="502"/>
      <c r="H812" s="501"/>
      <c r="I812" s="502"/>
      <c r="J812" s="501"/>
      <c r="K812" s="502"/>
      <c r="L812" s="501"/>
      <c r="M812" s="502"/>
      <c r="N812" s="501"/>
      <c r="O812" s="502"/>
      <c r="P812" s="501"/>
      <c r="Q812" s="502"/>
      <c r="R812" s="501"/>
      <c r="S812" s="502"/>
      <c r="T812" s="501"/>
      <c r="U812" s="502"/>
      <c r="V812" s="501"/>
      <c r="W812" s="502"/>
      <c r="X812" s="501"/>
      <c r="Y812" s="502"/>
      <c r="Z812" s="501"/>
      <c r="AA812" s="502"/>
      <c r="AB812" s="501"/>
      <c r="AC812" s="502"/>
      <c r="AD812" s="501"/>
      <c r="AE812" s="502"/>
      <c r="AF812" s="501"/>
      <c r="AG812" s="502"/>
      <c r="AH812" s="501"/>
      <c r="AI812" s="502"/>
      <c r="AJ812" s="668" t="str">
        <f t="shared" si="24"/>
        <v/>
      </c>
      <c r="AK812" s="644">
        <f t="shared" si="25"/>
        <v>0</v>
      </c>
    </row>
    <row r="813" spans="1:37" s="34" customFormat="1" hidden="1" x14ac:dyDescent="0.2">
      <c r="A813" s="271"/>
      <c r="B813" s="273"/>
      <c r="C813" s="500"/>
      <c r="D813" s="504"/>
      <c r="E813" s="502"/>
      <c r="F813" s="504"/>
      <c r="G813" s="502"/>
      <c r="H813" s="504"/>
      <c r="I813" s="502"/>
      <c r="J813" s="504"/>
      <c r="K813" s="502"/>
      <c r="L813" s="504"/>
      <c r="M813" s="502"/>
      <c r="N813" s="504"/>
      <c r="O813" s="502"/>
      <c r="P813" s="504"/>
      <c r="Q813" s="502"/>
      <c r="R813" s="504"/>
      <c r="S813" s="502"/>
      <c r="T813" s="504"/>
      <c r="U813" s="502"/>
      <c r="V813" s="504"/>
      <c r="W813" s="502"/>
      <c r="X813" s="504"/>
      <c r="Y813" s="502"/>
      <c r="Z813" s="504"/>
      <c r="AA813" s="502"/>
      <c r="AB813" s="504"/>
      <c r="AC813" s="502"/>
      <c r="AD813" s="504"/>
      <c r="AE813" s="502"/>
      <c r="AF813" s="504"/>
      <c r="AG813" s="502"/>
      <c r="AH813" s="504"/>
      <c r="AI813" s="502"/>
      <c r="AJ813" s="668" t="str">
        <f t="shared" si="24"/>
        <v/>
      </c>
      <c r="AK813" s="644">
        <f t="shared" si="25"/>
        <v>0</v>
      </c>
    </row>
    <row r="814" spans="1:37" s="34" customFormat="1" hidden="1" x14ac:dyDescent="0.2">
      <c r="A814" s="505"/>
      <c r="B814" s="506"/>
      <c r="C814" s="507"/>
      <c r="D814" s="508"/>
      <c r="E814" s="502"/>
      <c r="F814" s="508"/>
      <c r="G814" s="502"/>
      <c r="H814" s="508"/>
      <c r="I814" s="502"/>
      <c r="J814" s="508"/>
      <c r="K814" s="502"/>
      <c r="L814" s="508"/>
      <c r="M814" s="502"/>
      <c r="N814" s="508"/>
      <c r="O814" s="502"/>
      <c r="P814" s="508"/>
      <c r="Q814" s="502"/>
      <c r="R814" s="508"/>
      <c r="S814" s="502"/>
      <c r="T814" s="508"/>
      <c r="U814" s="502"/>
      <c r="V814" s="508"/>
      <c r="W814" s="502"/>
      <c r="X814" s="508"/>
      <c r="Y814" s="502"/>
      <c r="Z814" s="508"/>
      <c r="AA814" s="502"/>
      <c r="AB814" s="508"/>
      <c r="AC814" s="502"/>
      <c r="AD814" s="508"/>
      <c r="AE814" s="502"/>
      <c r="AF814" s="508"/>
      <c r="AG814" s="502"/>
      <c r="AH814" s="508"/>
      <c r="AI814" s="502"/>
      <c r="AJ814" s="668" t="str">
        <f t="shared" si="24"/>
        <v/>
      </c>
      <c r="AK814" s="644">
        <f t="shared" si="25"/>
        <v>0</v>
      </c>
    </row>
    <row r="815" spans="1:37" s="34" customFormat="1" hidden="1" x14ac:dyDescent="0.2">
      <c r="A815" s="271"/>
      <c r="B815" s="272"/>
      <c r="C815" s="500"/>
      <c r="D815" s="501"/>
      <c r="E815" s="502"/>
      <c r="F815" s="501"/>
      <c r="G815" s="502"/>
      <c r="H815" s="501"/>
      <c r="I815" s="502"/>
      <c r="J815" s="501"/>
      <c r="K815" s="502"/>
      <c r="L815" s="501"/>
      <c r="M815" s="502"/>
      <c r="N815" s="501"/>
      <c r="O815" s="502"/>
      <c r="P815" s="501"/>
      <c r="Q815" s="502"/>
      <c r="R815" s="501"/>
      <c r="S815" s="502"/>
      <c r="T815" s="501"/>
      <c r="U815" s="502"/>
      <c r="V815" s="501"/>
      <c r="W815" s="502"/>
      <c r="X815" s="501"/>
      <c r="Y815" s="502"/>
      <c r="Z815" s="501"/>
      <c r="AA815" s="502"/>
      <c r="AB815" s="501"/>
      <c r="AC815" s="502"/>
      <c r="AD815" s="501"/>
      <c r="AE815" s="502"/>
      <c r="AF815" s="501"/>
      <c r="AG815" s="502"/>
      <c r="AH815" s="501"/>
      <c r="AI815" s="502"/>
      <c r="AJ815" s="668" t="str">
        <f t="shared" si="24"/>
        <v/>
      </c>
      <c r="AK815" s="644">
        <f t="shared" si="25"/>
        <v>0</v>
      </c>
    </row>
    <row r="816" spans="1:37" s="34" customFormat="1" hidden="1" x14ac:dyDescent="0.2">
      <c r="A816" s="271"/>
      <c r="B816" s="272"/>
      <c r="C816" s="500"/>
      <c r="D816" s="501"/>
      <c r="E816" s="502"/>
      <c r="F816" s="501"/>
      <c r="G816" s="502"/>
      <c r="H816" s="501"/>
      <c r="I816" s="502"/>
      <c r="J816" s="501"/>
      <c r="K816" s="502"/>
      <c r="L816" s="501"/>
      <c r="M816" s="502"/>
      <c r="N816" s="501"/>
      <c r="O816" s="502"/>
      <c r="P816" s="501"/>
      <c r="Q816" s="502"/>
      <c r="R816" s="501"/>
      <c r="S816" s="502"/>
      <c r="T816" s="501"/>
      <c r="U816" s="502"/>
      <c r="V816" s="501"/>
      <c r="W816" s="502"/>
      <c r="X816" s="501"/>
      <c r="Y816" s="502"/>
      <c r="Z816" s="501"/>
      <c r="AA816" s="502"/>
      <c r="AB816" s="501"/>
      <c r="AC816" s="502"/>
      <c r="AD816" s="501"/>
      <c r="AE816" s="502"/>
      <c r="AF816" s="501"/>
      <c r="AG816" s="502"/>
      <c r="AH816" s="501"/>
      <c r="AI816" s="502"/>
      <c r="AJ816" s="668" t="str">
        <f t="shared" si="24"/>
        <v/>
      </c>
      <c r="AK816" s="644">
        <f t="shared" si="25"/>
        <v>0</v>
      </c>
    </row>
    <row r="817" spans="1:37" s="34" customFormat="1" hidden="1" x14ac:dyDescent="0.2">
      <c r="A817" s="271"/>
      <c r="B817" s="272"/>
      <c r="C817" s="500"/>
      <c r="D817" s="501"/>
      <c r="E817" s="502"/>
      <c r="F817" s="501"/>
      <c r="G817" s="502"/>
      <c r="H817" s="501"/>
      <c r="I817" s="502"/>
      <c r="J817" s="501"/>
      <c r="K817" s="502"/>
      <c r="L817" s="501"/>
      <c r="M817" s="502"/>
      <c r="N817" s="501"/>
      <c r="O817" s="502"/>
      <c r="P817" s="501"/>
      <c r="Q817" s="502"/>
      <c r="R817" s="501"/>
      <c r="S817" s="502"/>
      <c r="T817" s="501"/>
      <c r="U817" s="502"/>
      <c r="V817" s="501"/>
      <c r="W817" s="502"/>
      <c r="X817" s="501"/>
      <c r="Y817" s="502"/>
      <c r="Z817" s="501"/>
      <c r="AA817" s="502"/>
      <c r="AB817" s="501"/>
      <c r="AC817" s="502"/>
      <c r="AD817" s="501"/>
      <c r="AE817" s="502"/>
      <c r="AF817" s="501"/>
      <c r="AG817" s="502"/>
      <c r="AH817" s="501"/>
      <c r="AI817" s="502"/>
      <c r="AJ817" s="668" t="str">
        <f t="shared" si="24"/>
        <v/>
      </c>
      <c r="AK817" s="644">
        <f t="shared" si="25"/>
        <v>0</v>
      </c>
    </row>
    <row r="818" spans="1:37" s="34" customFormat="1" hidden="1" x14ac:dyDescent="0.2">
      <c r="A818" s="271"/>
      <c r="B818" s="272"/>
      <c r="C818" s="500"/>
      <c r="D818" s="501"/>
      <c r="E818" s="502"/>
      <c r="F818" s="501"/>
      <c r="G818" s="502"/>
      <c r="H818" s="501"/>
      <c r="I818" s="502"/>
      <c r="J818" s="501"/>
      <c r="K818" s="502"/>
      <c r="L818" s="501"/>
      <c r="M818" s="502"/>
      <c r="N818" s="501"/>
      <c r="O818" s="502"/>
      <c r="P818" s="501"/>
      <c r="Q818" s="502"/>
      <c r="R818" s="501"/>
      <c r="S818" s="502"/>
      <c r="T818" s="501"/>
      <c r="U818" s="502"/>
      <c r="V818" s="501"/>
      <c r="W818" s="502"/>
      <c r="X818" s="501"/>
      <c r="Y818" s="502"/>
      <c r="Z818" s="501"/>
      <c r="AA818" s="502"/>
      <c r="AB818" s="501"/>
      <c r="AC818" s="502"/>
      <c r="AD818" s="501"/>
      <c r="AE818" s="502"/>
      <c r="AF818" s="501"/>
      <c r="AG818" s="502"/>
      <c r="AH818" s="501"/>
      <c r="AI818" s="502"/>
      <c r="AJ818" s="668" t="str">
        <f t="shared" si="24"/>
        <v/>
      </c>
      <c r="AK818" s="644">
        <f t="shared" si="25"/>
        <v>0</v>
      </c>
    </row>
    <row r="819" spans="1:37" s="34" customFormat="1" hidden="1" x14ac:dyDescent="0.2">
      <c r="A819" s="271"/>
      <c r="B819" s="272"/>
      <c r="C819" s="500"/>
      <c r="D819" s="501"/>
      <c r="E819" s="502"/>
      <c r="F819" s="501"/>
      <c r="G819" s="502"/>
      <c r="H819" s="501"/>
      <c r="I819" s="502"/>
      <c r="J819" s="501"/>
      <c r="K819" s="502"/>
      <c r="L819" s="501"/>
      <c r="M819" s="502"/>
      <c r="N819" s="501"/>
      <c r="O819" s="502"/>
      <c r="P819" s="501"/>
      <c r="Q819" s="502"/>
      <c r="R819" s="501"/>
      <c r="S819" s="502"/>
      <c r="T819" s="501"/>
      <c r="U819" s="502"/>
      <c r="V819" s="501"/>
      <c r="W819" s="502"/>
      <c r="X819" s="501"/>
      <c r="Y819" s="502"/>
      <c r="Z819" s="501"/>
      <c r="AA819" s="502"/>
      <c r="AB819" s="501"/>
      <c r="AC819" s="502"/>
      <c r="AD819" s="501"/>
      <c r="AE819" s="502"/>
      <c r="AF819" s="501"/>
      <c r="AG819" s="502"/>
      <c r="AH819" s="501"/>
      <c r="AI819" s="502"/>
      <c r="AJ819" s="668" t="str">
        <f t="shared" si="24"/>
        <v/>
      </c>
      <c r="AK819" s="644">
        <f t="shared" si="25"/>
        <v>0</v>
      </c>
    </row>
    <row r="820" spans="1:37" s="34" customFormat="1" hidden="1" x14ac:dyDescent="0.2">
      <c r="A820" s="271"/>
      <c r="B820" s="272"/>
      <c r="C820" s="500"/>
      <c r="D820" s="501"/>
      <c r="E820" s="502"/>
      <c r="F820" s="501"/>
      <c r="G820" s="502"/>
      <c r="H820" s="501"/>
      <c r="I820" s="502"/>
      <c r="J820" s="501"/>
      <c r="K820" s="502"/>
      <c r="L820" s="501"/>
      <c r="M820" s="502"/>
      <c r="N820" s="501"/>
      <c r="O820" s="502"/>
      <c r="P820" s="501"/>
      <c r="Q820" s="502"/>
      <c r="R820" s="501"/>
      <c r="S820" s="502"/>
      <c r="T820" s="501"/>
      <c r="U820" s="502"/>
      <c r="V820" s="501"/>
      <c r="W820" s="502"/>
      <c r="X820" s="501"/>
      <c r="Y820" s="502"/>
      <c r="Z820" s="501"/>
      <c r="AA820" s="502"/>
      <c r="AB820" s="501"/>
      <c r="AC820" s="502"/>
      <c r="AD820" s="501"/>
      <c r="AE820" s="502"/>
      <c r="AF820" s="501"/>
      <c r="AG820" s="502"/>
      <c r="AH820" s="501"/>
      <c r="AI820" s="502"/>
      <c r="AJ820" s="668" t="str">
        <f t="shared" si="24"/>
        <v/>
      </c>
      <c r="AK820" s="644">
        <f t="shared" si="25"/>
        <v>0</v>
      </c>
    </row>
    <row r="821" spans="1:37" s="34" customFormat="1" hidden="1" x14ac:dyDescent="0.2">
      <c r="A821" s="271"/>
      <c r="B821" s="273"/>
      <c r="C821" s="500"/>
      <c r="D821" s="504"/>
      <c r="E821" s="502"/>
      <c r="F821" s="504"/>
      <c r="G821" s="502"/>
      <c r="H821" s="504"/>
      <c r="I821" s="502"/>
      <c r="J821" s="504"/>
      <c r="K821" s="502"/>
      <c r="L821" s="504"/>
      <c r="M821" s="502"/>
      <c r="N821" s="504"/>
      <c r="O821" s="502"/>
      <c r="P821" s="504"/>
      <c r="Q821" s="502"/>
      <c r="R821" s="504"/>
      <c r="S821" s="502"/>
      <c r="T821" s="504"/>
      <c r="U821" s="502"/>
      <c r="V821" s="504"/>
      <c r="W821" s="502"/>
      <c r="X821" s="504"/>
      <c r="Y821" s="502"/>
      <c r="Z821" s="504"/>
      <c r="AA821" s="502"/>
      <c r="AB821" s="504"/>
      <c r="AC821" s="502"/>
      <c r="AD821" s="504"/>
      <c r="AE821" s="502"/>
      <c r="AF821" s="504"/>
      <c r="AG821" s="502"/>
      <c r="AH821" s="504"/>
      <c r="AI821" s="502"/>
      <c r="AJ821" s="668" t="str">
        <f t="shared" si="24"/>
        <v/>
      </c>
      <c r="AK821" s="644">
        <f t="shared" si="25"/>
        <v>0</v>
      </c>
    </row>
    <row r="822" spans="1:37" s="34" customFormat="1" hidden="1" x14ac:dyDescent="0.2">
      <c r="A822" s="505"/>
      <c r="B822" s="506"/>
      <c r="C822" s="507"/>
      <c r="D822" s="508"/>
      <c r="E822" s="502"/>
      <c r="F822" s="508"/>
      <c r="G822" s="502"/>
      <c r="H822" s="508"/>
      <c r="I822" s="502"/>
      <c r="J822" s="508"/>
      <c r="K822" s="502"/>
      <c r="L822" s="508"/>
      <c r="M822" s="502"/>
      <c r="N822" s="508"/>
      <c r="O822" s="502"/>
      <c r="P822" s="508"/>
      <c r="Q822" s="502"/>
      <c r="R822" s="508"/>
      <c r="S822" s="502"/>
      <c r="T822" s="508"/>
      <c r="U822" s="502"/>
      <c r="V822" s="508"/>
      <c r="W822" s="502"/>
      <c r="X822" s="508"/>
      <c r="Y822" s="502"/>
      <c r="Z822" s="508"/>
      <c r="AA822" s="502"/>
      <c r="AB822" s="508"/>
      <c r="AC822" s="502"/>
      <c r="AD822" s="508"/>
      <c r="AE822" s="502"/>
      <c r="AF822" s="508"/>
      <c r="AG822" s="502"/>
      <c r="AH822" s="508"/>
      <c r="AI822" s="502"/>
      <c r="AJ822" s="668" t="str">
        <f t="shared" si="24"/>
        <v/>
      </c>
      <c r="AK822" s="644">
        <f t="shared" si="25"/>
        <v>0</v>
      </c>
    </row>
    <row r="823" spans="1:37" s="34" customFormat="1" hidden="1" x14ac:dyDescent="0.2">
      <c r="A823" s="271"/>
      <c r="B823" s="272"/>
      <c r="C823" s="500"/>
      <c r="D823" s="501"/>
      <c r="E823" s="502"/>
      <c r="F823" s="501"/>
      <c r="G823" s="502"/>
      <c r="H823" s="501"/>
      <c r="I823" s="502"/>
      <c r="J823" s="501"/>
      <c r="K823" s="502"/>
      <c r="L823" s="501"/>
      <c r="M823" s="502"/>
      <c r="N823" s="501"/>
      <c r="O823" s="502"/>
      <c r="P823" s="501"/>
      <c r="Q823" s="502"/>
      <c r="R823" s="501"/>
      <c r="S823" s="502"/>
      <c r="T823" s="501"/>
      <c r="U823" s="502"/>
      <c r="V823" s="501"/>
      <c r="W823" s="502"/>
      <c r="X823" s="501"/>
      <c r="Y823" s="502"/>
      <c r="Z823" s="501"/>
      <c r="AA823" s="502"/>
      <c r="AB823" s="501"/>
      <c r="AC823" s="502"/>
      <c r="AD823" s="501"/>
      <c r="AE823" s="502"/>
      <c r="AF823" s="501"/>
      <c r="AG823" s="502"/>
      <c r="AH823" s="501"/>
      <c r="AI823" s="502"/>
      <c r="AJ823" s="668" t="str">
        <f t="shared" si="24"/>
        <v/>
      </c>
      <c r="AK823" s="644">
        <f t="shared" si="25"/>
        <v>0</v>
      </c>
    </row>
    <row r="824" spans="1:37" s="34" customFormat="1" hidden="1" x14ac:dyDescent="0.2">
      <c r="A824" s="271"/>
      <c r="B824" s="272"/>
      <c r="C824" s="500"/>
      <c r="D824" s="501"/>
      <c r="E824" s="502"/>
      <c r="F824" s="501"/>
      <c r="G824" s="502"/>
      <c r="H824" s="501"/>
      <c r="I824" s="502"/>
      <c r="J824" s="501"/>
      <c r="K824" s="502"/>
      <c r="L824" s="501"/>
      <c r="M824" s="502"/>
      <c r="N824" s="501"/>
      <c r="O824" s="502"/>
      <c r="P824" s="501"/>
      <c r="Q824" s="502"/>
      <c r="R824" s="501"/>
      <c r="S824" s="502"/>
      <c r="T824" s="501"/>
      <c r="U824" s="502"/>
      <c r="V824" s="501"/>
      <c r="W824" s="502"/>
      <c r="X824" s="501"/>
      <c r="Y824" s="502"/>
      <c r="Z824" s="501"/>
      <c r="AA824" s="502"/>
      <c r="AB824" s="501"/>
      <c r="AC824" s="502"/>
      <c r="AD824" s="501"/>
      <c r="AE824" s="502"/>
      <c r="AF824" s="501"/>
      <c r="AG824" s="502"/>
      <c r="AH824" s="501"/>
      <c r="AI824" s="502"/>
      <c r="AJ824" s="668" t="str">
        <f t="shared" si="24"/>
        <v/>
      </c>
      <c r="AK824" s="644">
        <f t="shared" si="25"/>
        <v>0</v>
      </c>
    </row>
    <row r="825" spans="1:37" s="34" customFormat="1" hidden="1" x14ac:dyDescent="0.2">
      <c r="A825" s="271"/>
      <c r="B825" s="272"/>
      <c r="C825" s="500"/>
      <c r="D825" s="501"/>
      <c r="E825" s="502"/>
      <c r="F825" s="501"/>
      <c r="G825" s="502"/>
      <c r="H825" s="501"/>
      <c r="I825" s="502"/>
      <c r="J825" s="501"/>
      <c r="K825" s="502"/>
      <c r="L825" s="501"/>
      <c r="M825" s="502"/>
      <c r="N825" s="501"/>
      <c r="O825" s="502"/>
      <c r="P825" s="501"/>
      <c r="Q825" s="502"/>
      <c r="R825" s="501"/>
      <c r="S825" s="502"/>
      <c r="T825" s="501"/>
      <c r="U825" s="502"/>
      <c r="V825" s="501"/>
      <c r="W825" s="502"/>
      <c r="X825" s="501"/>
      <c r="Y825" s="502"/>
      <c r="Z825" s="501"/>
      <c r="AA825" s="502"/>
      <c r="AB825" s="501"/>
      <c r="AC825" s="502"/>
      <c r="AD825" s="501"/>
      <c r="AE825" s="502"/>
      <c r="AF825" s="501"/>
      <c r="AG825" s="502"/>
      <c r="AH825" s="501"/>
      <c r="AI825" s="502"/>
      <c r="AJ825" s="668" t="str">
        <f t="shared" si="24"/>
        <v/>
      </c>
      <c r="AK825" s="644">
        <f t="shared" si="25"/>
        <v>0</v>
      </c>
    </row>
    <row r="826" spans="1:37" s="34" customFormat="1" hidden="1" x14ac:dyDescent="0.2">
      <c r="A826" s="271"/>
      <c r="B826" s="272"/>
      <c r="C826" s="500"/>
      <c r="D826" s="501"/>
      <c r="E826" s="502"/>
      <c r="F826" s="501"/>
      <c r="G826" s="502"/>
      <c r="H826" s="501"/>
      <c r="I826" s="502"/>
      <c r="J826" s="501"/>
      <c r="K826" s="502"/>
      <c r="L826" s="501"/>
      <c r="M826" s="502"/>
      <c r="N826" s="501"/>
      <c r="O826" s="502"/>
      <c r="P826" s="501"/>
      <c r="Q826" s="502"/>
      <c r="R826" s="501"/>
      <c r="S826" s="502"/>
      <c r="T826" s="501"/>
      <c r="U826" s="502"/>
      <c r="V826" s="501"/>
      <c r="W826" s="502"/>
      <c r="X826" s="501"/>
      <c r="Y826" s="502"/>
      <c r="Z826" s="501"/>
      <c r="AA826" s="502"/>
      <c r="AB826" s="501"/>
      <c r="AC826" s="502"/>
      <c r="AD826" s="501"/>
      <c r="AE826" s="502"/>
      <c r="AF826" s="501"/>
      <c r="AG826" s="502"/>
      <c r="AH826" s="501"/>
      <c r="AI826" s="502"/>
      <c r="AJ826" s="668" t="str">
        <f t="shared" si="24"/>
        <v/>
      </c>
      <c r="AK826" s="644">
        <f t="shared" si="25"/>
        <v>0</v>
      </c>
    </row>
    <row r="827" spans="1:37" s="34" customFormat="1" hidden="1" x14ac:dyDescent="0.2">
      <c r="A827" s="271"/>
      <c r="B827" s="272"/>
      <c r="C827" s="500"/>
      <c r="D827" s="501"/>
      <c r="E827" s="502"/>
      <c r="F827" s="501"/>
      <c r="G827" s="502"/>
      <c r="H827" s="501"/>
      <c r="I827" s="502"/>
      <c r="J827" s="501"/>
      <c r="K827" s="502"/>
      <c r="L827" s="501"/>
      <c r="M827" s="502"/>
      <c r="N827" s="501"/>
      <c r="O827" s="502"/>
      <c r="P827" s="501"/>
      <c r="Q827" s="502"/>
      <c r="R827" s="501"/>
      <c r="S827" s="502"/>
      <c r="T827" s="501"/>
      <c r="U827" s="502"/>
      <c r="V827" s="501"/>
      <c r="W827" s="502"/>
      <c r="X827" s="501"/>
      <c r="Y827" s="502"/>
      <c r="Z827" s="501"/>
      <c r="AA827" s="502"/>
      <c r="AB827" s="501"/>
      <c r="AC827" s="502"/>
      <c r="AD827" s="501"/>
      <c r="AE827" s="502"/>
      <c r="AF827" s="501"/>
      <c r="AG827" s="502"/>
      <c r="AH827" s="501"/>
      <c r="AI827" s="502"/>
      <c r="AJ827" s="668" t="str">
        <f t="shared" si="24"/>
        <v/>
      </c>
      <c r="AK827" s="644">
        <f t="shared" si="25"/>
        <v>0</v>
      </c>
    </row>
    <row r="828" spans="1:37" s="34" customFormat="1" hidden="1" x14ac:dyDescent="0.2">
      <c r="A828" s="271"/>
      <c r="B828" s="272"/>
      <c r="C828" s="500"/>
      <c r="D828" s="501"/>
      <c r="E828" s="502"/>
      <c r="F828" s="501"/>
      <c r="G828" s="502"/>
      <c r="H828" s="501"/>
      <c r="I828" s="502"/>
      <c r="J828" s="501"/>
      <c r="K828" s="502"/>
      <c r="L828" s="501"/>
      <c r="M828" s="502"/>
      <c r="N828" s="501"/>
      <c r="O828" s="502"/>
      <c r="P828" s="501"/>
      <c r="Q828" s="502"/>
      <c r="R828" s="501"/>
      <c r="S828" s="502"/>
      <c r="T828" s="501"/>
      <c r="U828" s="502"/>
      <c r="V828" s="501"/>
      <c r="W828" s="502"/>
      <c r="X828" s="501"/>
      <c r="Y828" s="502"/>
      <c r="Z828" s="501"/>
      <c r="AA828" s="502"/>
      <c r="AB828" s="501"/>
      <c r="AC828" s="502"/>
      <c r="AD828" s="501"/>
      <c r="AE828" s="502"/>
      <c r="AF828" s="501"/>
      <c r="AG828" s="502"/>
      <c r="AH828" s="501"/>
      <c r="AI828" s="502"/>
      <c r="AJ828" s="668" t="str">
        <f t="shared" si="24"/>
        <v/>
      </c>
      <c r="AK828" s="644">
        <f t="shared" si="25"/>
        <v>0</v>
      </c>
    </row>
    <row r="829" spans="1:37" s="34" customFormat="1" hidden="1" x14ac:dyDescent="0.2">
      <c r="A829" s="271"/>
      <c r="B829" s="273"/>
      <c r="C829" s="500"/>
      <c r="D829" s="504"/>
      <c r="E829" s="502"/>
      <c r="F829" s="504"/>
      <c r="G829" s="502"/>
      <c r="H829" s="504"/>
      <c r="I829" s="502"/>
      <c r="J829" s="504"/>
      <c r="K829" s="502"/>
      <c r="L829" s="504"/>
      <c r="M829" s="502"/>
      <c r="N829" s="504"/>
      <c r="O829" s="502"/>
      <c r="P829" s="504"/>
      <c r="Q829" s="502"/>
      <c r="R829" s="504"/>
      <c r="S829" s="502"/>
      <c r="T829" s="504"/>
      <c r="U829" s="502"/>
      <c r="V829" s="504"/>
      <c r="W829" s="502"/>
      <c r="X829" s="504"/>
      <c r="Y829" s="502"/>
      <c r="Z829" s="504"/>
      <c r="AA829" s="502"/>
      <c r="AB829" s="504"/>
      <c r="AC829" s="502"/>
      <c r="AD829" s="504"/>
      <c r="AE829" s="502"/>
      <c r="AF829" s="504"/>
      <c r="AG829" s="502"/>
      <c r="AH829" s="504"/>
      <c r="AI829" s="502"/>
      <c r="AJ829" s="668" t="str">
        <f t="shared" si="24"/>
        <v/>
      </c>
      <c r="AK829" s="644">
        <f t="shared" si="25"/>
        <v>0</v>
      </c>
    </row>
    <row r="830" spans="1:37" s="34" customFormat="1" hidden="1" x14ac:dyDescent="0.2">
      <c r="A830" s="505"/>
      <c r="B830" s="506"/>
      <c r="C830" s="507"/>
      <c r="D830" s="508"/>
      <c r="E830" s="502"/>
      <c r="F830" s="508"/>
      <c r="G830" s="502"/>
      <c r="H830" s="508"/>
      <c r="I830" s="502"/>
      <c r="J830" s="508"/>
      <c r="K830" s="502"/>
      <c r="L830" s="508"/>
      <c r="M830" s="502"/>
      <c r="N830" s="508"/>
      <c r="O830" s="502"/>
      <c r="P830" s="508"/>
      <c r="Q830" s="502"/>
      <c r="R830" s="508"/>
      <c r="S830" s="502"/>
      <c r="T830" s="508"/>
      <c r="U830" s="502"/>
      <c r="V830" s="508"/>
      <c r="W830" s="502"/>
      <c r="X830" s="508"/>
      <c r="Y830" s="502"/>
      <c r="Z830" s="508"/>
      <c r="AA830" s="502"/>
      <c r="AB830" s="508"/>
      <c r="AC830" s="502"/>
      <c r="AD830" s="508"/>
      <c r="AE830" s="502"/>
      <c r="AF830" s="508"/>
      <c r="AG830" s="502"/>
      <c r="AH830" s="508"/>
      <c r="AI830" s="502"/>
      <c r="AJ830" s="668" t="str">
        <f t="shared" si="24"/>
        <v/>
      </c>
      <c r="AK830" s="644">
        <f t="shared" si="25"/>
        <v>0</v>
      </c>
    </row>
    <row r="831" spans="1:37" s="34" customFormat="1" hidden="1" x14ac:dyDescent="0.2">
      <c r="A831" s="271"/>
      <c r="B831" s="272"/>
      <c r="C831" s="500"/>
      <c r="D831" s="501"/>
      <c r="E831" s="502"/>
      <c r="F831" s="501"/>
      <c r="G831" s="502"/>
      <c r="H831" s="501"/>
      <c r="I831" s="502"/>
      <c r="J831" s="501"/>
      <c r="K831" s="502"/>
      <c r="L831" s="501"/>
      <c r="M831" s="502"/>
      <c r="N831" s="501"/>
      <c r="O831" s="502"/>
      <c r="P831" s="501"/>
      <c r="Q831" s="502"/>
      <c r="R831" s="501"/>
      <c r="S831" s="502"/>
      <c r="T831" s="501"/>
      <c r="U831" s="502"/>
      <c r="V831" s="501"/>
      <c r="W831" s="502"/>
      <c r="X831" s="501"/>
      <c r="Y831" s="502"/>
      <c r="Z831" s="501"/>
      <c r="AA831" s="502"/>
      <c r="AB831" s="501"/>
      <c r="AC831" s="502"/>
      <c r="AD831" s="501"/>
      <c r="AE831" s="502"/>
      <c r="AF831" s="501"/>
      <c r="AG831" s="502"/>
      <c r="AH831" s="501"/>
      <c r="AI831" s="502"/>
      <c r="AJ831" s="668" t="str">
        <f t="shared" si="24"/>
        <v/>
      </c>
      <c r="AK831" s="644">
        <f t="shared" si="25"/>
        <v>0</v>
      </c>
    </row>
    <row r="832" spans="1:37" s="34" customFormat="1" hidden="1" x14ac:dyDescent="0.2">
      <c r="A832" s="271"/>
      <c r="B832" s="272"/>
      <c r="C832" s="500"/>
      <c r="D832" s="501"/>
      <c r="E832" s="502"/>
      <c r="F832" s="501"/>
      <c r="G832" s="502"/>
      <c r="H832" s="501"/>
      <c r="I832" s="502"/>
      <c r="J832" s="501"/>
      <c r="K832" s="502"/>
      <c r="L832" s="501"/>
      <c r="M832" s="502"/>
      <c r="N832" s="501"/>
      <c r="O832" s="502"/>
      <c r="P832" s="501"/>
      <c r="Q832" s="502"/>
      <c r="R832" s="501"/>
      <c r="S832" s="502"/>
      <c r="T832" s="501"/>
      <c r="U832" s="502"/>
      <c r="V832" s="501"/>
      <c r="W832" s="502"/>
      <c r="X832" s="501"/>
      <c r="Y832" s="502"/>
      <c r="Z832" s="501"/>
      <c r="AA832" s="502"/>
      <c r="AB832" s="501"/>
      <c r="AC832" s="502"/>
      <c r="AD832" s="501"/>
      <c r="AE832" s="502"/>
      <c r="AF832" s="501"/>
      <c r="AG832" s="502"/>
      <c r="AH832" s="501"/>
      <c r="AI832" s="502"/>
      <c r="AJ832" s="668" t="str">
        <f t="shared" si="24"/>
        <v/>
      </c>
      <c r="AK832" s="644">
        <f t="shared" si="25"/>
        <v>0</v>
      </c>
    </row>
    <row r="833" spans="1:37" s="34" customFormat="1" hidden="1" x14ac:dyDescent="0.2">
      <c r="A833" s="271"/>
      <c r="B833" s="272"/>
      <c r="C833" s="500"/>
      <c r="D833" s="501"/>
      <c r="E833" s="502"/>
      <c r="F833" s="501"/>
      <c r="G833" s="502"/>
      <c r="H833" s="501"/>
      <c r="I833" s="502"/>
      <c r="J833" s="501"/>
      <c r="K833" s="502"/>
      <c r="L833" s="501"/>
      <c r="M833" s="502"/>
      <c r="N833" s="501"/>
      <c r="O833" s="502"/>
      <c r="P833" s="501"/>
      <c r="Q833" s="502"/>
      <c r="R833" s="501"/>
      <c r="S833" s="502"/>
      <c r="T833" s="501"/>
      <c r="U833" s="502"/>
      <c r="V833" s="501"/>
      <c r="W833" s="502"/>
      <c r="X833" s="501"/>
      <c r="Y833" s="502"/>
      <c r="Z833" s="501"/>
      <c r="AA833" s="502"/>
      <c r="AB833" s="501"/>
      <c r="AC833" s="502"/>
      <c r="AD833" s="501"/>
      <c r="AE833" s="502"/>
      <c r="AF833" s="501"/>
      <c r="AG833" s="502"/>
      <c r="AH833" s="501"/>
      <c r="AI833" s="502"/>
      <c r="AJ833" s="668" t="str">
        <f t="shared" si="24"/>
        <v/>
      </c>
      <c r="AK833" s="644">
        <f t="shared" si="25"/>
        <v>0</v>
      </c>
    </row>
    <row r="834" spans="1:37" s="34" customFormat="1" hidden="1" x14ac:dyDescent="0.2">
      <c r="A834" s="271"/>
      <c r="B834" s="272"/>
      <c r="C834" s="500"/>
      <c r="D834" s="501"/>
      <c r="E834" s="502"/>
      <c r="F834" s="501"/>
      <c r="G834" s="502"/>
      <c r="H834" s="501"/>
      <c r="I834" s="502"/>
      <c r="J834" s="501"/>
      <c r="K834" s="502"/>
      <c r="L834" s="501"/>
      <c r="M834" s="502"/>
      <c r="N834" s="501"/>
      <c r="O834" s="502"/>
      <c r="P834" s="501"/>
      <c r="Q834" s="502"/>
      <c r="R834" s="501"/>
      <c r="S834" s="502"/>
      <c r="T834" s="501"/>
      <c r="U834" s="502"/>
      <c r="V834" s="501"/>
      <c r="W834" s="502"/>
      <c r="X834" s="501"/>
      <c r="Y834" s="502"/>
      <c r="Z834" s="501"/>
      <c r="AA834" s="502"/>
      <c r="AB834" s="501"/>
      <c r="AC834" s="502"/>
      <c r="AD834" s="501"/>
      <c r="AE834" s="502"/>
      <c r="AF834" s="501"/>
      <c r="AG834" s="502"/>
      <c r="AH834" s="501"/>
      <c r="AI834" s="502"/>
      <c r="AJ834" s="668" t="str">
        <f t="shared" si="24"/>
        <v/>
      </c>
      <c r="AK834" s="644">
        <f t="shared" si="25"/>
        <v>0</v>
      </c>
    </row>
    <row r="835" spans="1:37" s="34" customFormat="1" hidden="1" x14ac:dyDescent="0.2">
      <c r="A835" s="271"/>
      <c r="B835" s="272"/>
      <c r="C835" s="500"/>
      <c r="D835" s="501"/>
      <c r="E835" s="502"/>
      <c r="F835" s="501"/>
      <c r="G835" s="502"/>
      <c r="H835" s="501"/>
      <c r="I835" s="502"/>
      <c r="J835" s="501"/>
      <c r="K835" s="502"/>
      <c r="L835" s="501"/>
      <c r="M835" s="502"/>
      <c r="N835" s="501"/>
      <c r="O835" s="502"/>
      <c r="P835" s="501"/>
      <c r="Q835" s="502"/>
      <c r="R835" s="501"/>
      <c r="S835" s="502"/>
      <c r="T835" s="501"/>
      <c r="U835" s="502"/>
      <c r="V835" s="501"/>
      <c r="W835" s="502"/>
      <c r="X835" s="501"/>
      <c r="Y835" s="502"/>
      <c r="Z835" s="501"/>
      <c r="AA835" s="502"/>
      <c r="AB835" s="501"/>
      <c r="AC835" s="502"/>
      <c r="AD835" s="501"/>
      <c r="AE835" s="502"/>
      <c r="AF835" s="501"/>
      <c r="AG835" s="502"/>
      <c r="AH835" s="501"/>
      <c r="AI835" s="502"/>
      <c r="AJ835" s="668" t="str">
        <f t="shared" si="24"/>
        <v/>
      </c>
      <c r="AK835" s="644">
        <f t="shared" si="25"/>
        <v>0</v>
      </c>
    </row>
    <row r="836" spans="1:37" s="34" customFormat="1" hidden="1" x14ac:dyDescent="0.2">
      <c r="A836" s="271"/>
      <c r="B836" s="272"/>
      <c r="C836" s="500"/>
      <c r="D836" s="501"/>
      <c r="E836" s="502"/>
      <c r="F836" s="501"/>
      <c r="G836" s="502"/>
      <c r="H836" s="501"/>
      <c r="I836" s="502"/>
      <c r="J836" s="501"/>
      <c r="K836" s="502"/>
      <c r="L836" s="501"/>
      <c r="M836" s="502"/>
      <c r="N836" s="501"/>
      <c r="O836" s="502"/>
      <c r="P836" s="501"/>
      <c r="Q836" s="502"/>
      <c r="R836" s="501"/>
      <c r="S836" s="502"/>
      <c r="T836" s="501"/>
      <c r="U836" s="502"/>
      <c r="V836" s="501"/>
      <c r="W836" s="502"/>
      <c r="X836" s="501"/>
      <c r="Y836" s="502"/>
      <c r="Z836" s="501"/>
      <c r="AA836" s="502"/>
      <c r="AB836" s="501"/>
      <c r="AC836" s="502"/>
      <c r="AD836" s="501"/>
      <c r="AE836" s="502"/>
      <c r="AF836" s="501"/>
      <c r="AG836" s="502"/>
      <c r="AH836" s="501"/>
      <c r="AI836" s="502"/>
      <c r="AJ836" s="668" t="str">
        <f t="shared" si="24"/>
        <v/>
      </c>
      <c r="AK836" s="644">
        <f t="shared" si="25"/>
        <v>0</v>
      </c>
    </row>
    <row r="837" spans="1:37" s="34" customFormat="1" hidden="1" x14ac:dyDescent="0.2">
      <c r="A837" s="271"/>
      <c r="B837" s="273"/>
      <c r="C837" s="500"/>
      <c r="D837" s="504"/>
      <c r="E837" s="502"/>
      <c r="F837" s="504"/>
      <c r="G837" s="502"/>
      <c r="H837" s="504"/>
      <c r="I837" s="502"/>
      <c r="J837" s="504"/>
      <c r="K837" s="502"/>
      <c r="L837" s="504"/>
      <c r="M837" s="502"/>
      <c r="N837" s="504"/>
      <c r="O837" s="502"/>
      <c r="P837" s="504"/>
      <c r="Q837" s="502"/>
      <c r="R837" s="504"/>
      <c r="S837" s="502"/>
      <c r="T837" s="504"/>
      <c r="U837" s="502"/>
      <c r="V837" s="504"/>
      <c r="W837" s="502"/>
      <c r="X837" s="504"/>
      <c r="Y837" s="502"/>
      <c r="Z837" s="504"/>
      <c r="AA837" s="502"/>
      <c r="AB837" s="504"/>
      <c r="AC837" s="502"/>
      <c r="AD837" s="504"/>
      <c r="AE837" s="502"/>
      <c r="AF837" s="504"/>
      <c r="AG837" s="502"/>
      <c r="AH837" s="504"/>
      <c r="AI837" s="502"/>
      <c r="AJ837" s="668" t="str">
        <f t="shared" si="24"/>
        <v/>
      </c>
      <c r="AK837" s="644">
        <f t="shared" si="25"/>
        <v>0</v>
      </c>
    </row>
    <row r="838" spans="1:37" s="34" customFormat="1" hidden="1" x14ac:dyDescent="0.2">
      <c r="A838" s="505"/>
      <c r="B838" s="506"/>
      <c r="C838" s="507"/>
      <c r="D838" s="508"/>
      <c r="E838" s="502"/>
      <c r="F838" s="508"/>
      <c r="G838" s="502"/>
      <c r="H838" s="508"/>
      <c r="I838" s="502"/>
      <c r="J838" s="508"/>
      <c r="K838" s="502"/>
      <c r="L838" s="508"/>
      <c r="M838" s="502"/>
      <c r="N838" s="508"/>
      <c r="O838" s="502"/>
      <c r="P838" s="508"/>
      <c r="Q838" s="502"/>
      <c r="R838" s="508"/>
      <c r="S838" s="502"/>
      <c r="T838" s="508"/>
      <c r="U838" s="502"/>
      <c r="V838" s="508"/>
      <c r="W838" s="502"/>
      <c r="X838" s="508"/>
      <c r="Y838" s="502"/>
      <c r="Z838" s="508"/>
      <c r="AA838" s="502"/>
      <c r="AB838" s="508"/>
      <c r="AC838" s="502"/>
      <c r="AD838" s="508"/>
      <c r="AE838" s="502"/>
      <c r="AF838" s="508"/>
      <c r="AG838" s="502"/>
      <c r="AH838" s="508"/>
      <c r="AI838" s="502"/>
      <c r="AJ838" s="668" t="str">
        <f t="shared" si="24"/>
        <v/>
      </c>
      <c r="AK838" s="644">
        <f t="shared" si="25"/>
        <v>0</v>
      </c>
    </row>
    <row r="839" spans="1:37" s="34" customFormat="1" hidden="1" x14ac:dyDescent="0.2">
      <c r="A839" s="271"/>
      <c r="B839" s="272"/>
      <c r="C839" s="500"/>
      <c r="D839" s="501"/>
      <c r="E839" s="502"/>
      <c r="F839" s="501"/>
      <c r="G839" s="502"/>
      <c r="H839" s="501"/>
      <c r="I839" s="502"/>
      <c r="J839" s="501"/>
      <c r="K839" s="502"/>
      <c r="L839" s="501"/>
      <c r="M839" s="502"/>
      <c r="N839" s="501"/>
      <c r="O839" s="502"/>
      <c r="P839" s="501"/>
      <c r="Q839" s="502"/>
      <c r="R839" s="501"/>
      <c r="S839" s="502"/>
      <c r="T839" s="501"/>
      <c r="U839" s="502"/>
      <c r="V839" s="501"/>
      <c r="W839" s="502"/>
      <c r="X839" s="501"/>
      <c r="Y839" s="502"/>
      <c r="Z839" s="501"/>
      <c r="AA839" s="502"/>
      <c r="AB839" s="501"/>
      <c r="AC839" s="502"/>
      <c r="AD839" s="501"/>
      <c r="AE839" s="502"/>
      <c r="AF839" s="501"/>
      <c r="AG839" s="502"/>
      <c r="AH839" s="501"/>
      <c r="AI839" s="502"/>
      <c r="AJ839" s="668" t="str">
        <f t="shared" si="24"/>
        <v/>
      </c>
      <c r="AK839" s="644">
        <f t="shared" si="25"/>
        <v>0</v>
      </c>
    </row>
    <row r="840" spans="1:37" s="34" customFormat="1" hidden="1" x14ac:dyDescent="0.2">
      <c r="A840" s="271"/>
      <c r="B840" s="272"/>
      <c r="C840" s="500"/>
      <c r="D840" s="501"/>
      <c r="E840" s="502"/>
      <c r="F840" s="501"/>
      <c r="G840" s="502"/>
      <c r="H840" s="501"/>
      <c r="I840" s="502"/>
      <c r="J840" s="501"/>
      <c r="K840" s="502"/>
      <c r="L840" s="501"/>
      <c r="M840" s="502"/>
      <c r="N840" s="501"/>
      <c r="O840" s="502"/>
      <c r="P840" s="501"/>
      <c r="Q840" s="502"/>
      <c r="R840" s="501"/>
      <c r="S840" s="502"/>
      <c r="T840" s="501"/>
      <c r="U840" s="502"/>
      <c r="V840" s="501"/>
      <c r="W840" s="502"/>
      <c r="X840" s="501"/>
      <c r="Y840" s="502"/>
      <c r="Z840" s="501"/>
      <c r="AA840" s="502"/>
      <c r="AB840" s="501"/>
      <c r="AC840" s="502"/>
      <c r="AD840" s="501"/>
      <c r="AE840" s="502"/>
      <c r="AF840" s="501"/>
      <c r="AG840" s="502"/>
      <c r="AH840" s="501"/>
      <c r="AI840" s="502"/>
      <c r="AJ840" s="668" t="str">
        <f t="shared" si="24"/>
        <v/>
      </c>
      <c r="AK840" s="644">
        <f t="shared" si="25"/>
        <v>0</v>
      </c>
    </row>
    <row r="841" spans="1:37" s="34" customFormat="1" hidden="1" x14ac:dyDescent="0.2">
      <c r="A841" s="271"/>
      <c r="B841" s="272"/>
      <c r="C841" s="500"/>
      <c r="D841" s="501"/>
      <c r="E841" s="502"/>
      <c r="F841" s="501"/>
      <c r="G841" s="502"/>
      <c r="H841" s="501"/>
      <c r="I841" s="502"/>
      <c r="J841" s="501"/>
      <c r="K841" s="502"/>
      <c r="L841" s="501"/>
      <c r="M841" s="502"/>
      <c r="N841" s="501"/>
      <c r="O841" s="502"/>
      <c r="P841" s="501"/>
      <c r="Q841" s="502"/>
      <c r="R841" s="501"/>
      <c r="S841" s="502"/>
      <c r="T841" s="501"/>
      <c r="U841" s="502"/>
      <c r="V841" s="501"/>
      <c r="W841" s="502"/>
      <c r="X841" s="501"/>
      <c r="Y841" s="502"/>
      <c r="Z841" s="501"/>
      <c r="AA841" s="502"/>
      <c r="AB841" s="501"/>
      <c r="AC841" s="502"/>
      <c r="AD841" s="501"/>
      <c r="AE841" s="502"/>
      <c r="AF841" s="501"/>
      <c r="AG841" s="502"/>
      <c r="AH841" s="501"/>
      <c r="AI841" s="502"/>
      <c r="AJ841" s="668" t="str">
        <f t="shared" si="24"/>
        <v/>
      </c>
      <c r="AK841" s="644">
        <f t="shared" si="25"/>
        <v>0</v>
      </c>
    </row>
    <row r="842" spans="1:37" s="34" customFormat="1" hidden="1" x14ac:dyDescent="0.2">
      <c r="A842" s="271"/>
      <c r="B842" s="272"/>
      <c r="C842" s="500"/>
      <c r="D842" s="501"/>
      <c r="E842" s="502"/>
      <c r="F842" s="501"/>
      <c r="G842" s="502"/>
      <c r="H842" s="501"/>
      <c r="I842" s="502"/>
      <c r="J842" s="501"/>
      <c r="K842" s="502"/>
      <c r="L842" s="501"/>
      <c r="M842" s="502"/>
      <c r="N842" s="501"/>
      <c r="O842" s="502"/>
      <c r="P842" s="501"/>
      <c r="Q842" s="502"/>
      <c r="R842" s="501"/>
      <c r="S842" s="502"/>
      <c r="T842" s="501"/>
      <c r="U842" s="502"/>
      <c r="V842" s="501"/>
      <c r="W842" s="502"/>
      <c r="X842" s="501"/>
      <c r="Y842" s="502"/>
      <c r="Z842" s="501"/>
      <c r="AA842" s="502"/>
      <c r="AB842" s="501"/>
      <c r="AC842" s="502"/>
      <c r="AD842" s="501"/>
      <c r="AE842" s="502"/>
      <c r="AF842" s="501"/>
      <c r="AG842" s="502"/>
      <c r="AH842" s="501"/>
      <c r="AI842" s="502"/>
      <c r="AJ842" s="668" t="str">
        <f t="shared" si="24"/>
        <v/>
      </c>
      <c r="AK842" s="644">
        <f t="shared" si="25"/>
        <v>0</v>
      </c>
    </row>
    <row r="843" spans="1:37" s="34" customFormat="1" hidden="1" x14ac:dyDescent="0.2">
      <c r="A843" s="271"/>
      <c r="B843" s="272"/>
      <c r="C843" s="500"/>
      <c r="D843" s="501"/>
      <c r="E843" s="502"/>
      <c r="F843" s="501"/>
      <c r="G843" s="502"/>
      <c r="H843" s="501"/>
      <c r="I843" s="502"/>
      <c r="J843" s="501"/>
      <c r="K843" s="502"/>
      <c r="L843" s="501"/>
      <c r="M843" s="502"/>
      <c r="N843" s="501"/>
      <c r="O843" s="502"/>
      <c r="P843" s="501"/>
      <c r="Q843" s="502"/>
      <c r="R843" s="501"/>
      <c r="S843" s="502"/>
      <c r="T843" s="501"/>
      <c r="U843" s="502"/>
      <c r="V843" s="501"/>
      <c r="W843" s="502"/>
      <c r="X843" s="501"/>
      <c r="Y843" s="502"/>
      <c r="Z843" s="501"/>
      <c r="AA843" s="502"/>
      <c r="AB843" s="501"/>
      <c r="AC843" s="502"/>
      <c r="AD843" s="501"/>
      <c r="AE843" s="502"/>
      <c r="AF843" s="501"/>
      <c r="AG843" s="502"/>
      <c r="AH843" s="501"/>
      <c r="AI843" s="502"/>
      <c r="AJ843" s="668" t="str">
        <f t="shared" si="24"/>
        <v/>
      </c>
      <c r="AK843" s="644">
        <f t="shared" si="25"/>
        <v>0</v>
      </c>
    </row>
    <row r="844" spans="1:37" s="34" customFormat="1" hidden="1" x14ac:dyDescent="0.2">
      <c r="A844" s="271"/>
      <c r="B844" s="272"/>
      <c r="C844" s="500"/>
      <c r="D844" s="501"/>
      <c r="E844" s="502"/>
      <c r="F844" s="501"/>
      <c r="G844" s="502"/>
      <c r="H844" s="501"/>
      <c r="I844" s="502"/>
      <c r="J844" s="501"/>
      <c r="K844" s="502"/>
      <c r="L844" s="501"/>
      <c r="M844" s="502"/>
      <c r="N844" s="501"/>
      <c r="O844" s="502"/>
      <c r="P844" s="501"/>
      <c r="Q844" s="502"/>
      <c r="R844" s="501"/>
      <c r="S844" s="502"/>
      <c r="T844" s="501"/>
      <c r="U844" s="502"/>
      <c r="V844" s="501"/>
      <c r="W844" s="502"/>
      <c r="X844" s="501"/>
      <c r="Y844" s="502"/>
      <c r="Z844" s="501"/>
      <c r="AA844" s="502"/>
      <c r="AB844" s="501"/>
      <c r="AC844" s="502"/>
      <c r="AD844" s="501"/>
      <c r="AE844" s="502"/>
      <c r="AF844" s="501"/>
      <c r="AG844" s="502"/>
      <c r="AH844" s="501"/>
      <c r="AI844" s="502"/>
      <c r="AJ844" s="668" t="str">
        <f t="shared" si="24"/>
        <v/>
      </c>
      <c r="AK844" s="644">
        <f t="shared" si="25"/>
        <v>0</v>
      </c>
    </row>
    <row r="845" spans="1:37" s="34" customFormat="1" hidden="1" x14ac:dyDescent="0.2">
      <c r="A845" s="271"/>
      <c r="B845" s="273"/>
      <c r="C845" s="500"/>
      <c r="D845" s="504"/>
      <c r="E845" s="502"/>
      <c r="F845" s="504"/>
      <c r="G845" s="502"/>
      <c r="H845" s="504"/>
      <c r="I845" s="502"/>
      <c r="J845" s="504"/>
      <c r="K845" s="502"/>
      <c r="L845" s="504"/>
      <c r="M845" s="502"/>
      <c r="N845" s="504"/>
      <c r="O845" s="502"/>
      <c r="P845" s="504"/>
      <c r="Q845" s="502"/>
      <c r="R845" s="504"/>
      <c r="S845" s="502"/>
      <c r="T845" s="504"/>
      <c r="U845" s="502"/>
      <c r="V845" s="504"/>
      <c r="W845" s="502"/>
      <c r="X845" s="504"/>
      <c r="Y845" s="502"/>
      <c r="Z845" s="504"/>
      <c r="AA845" s="502"/>
      <c r="AB845" s="504"/>
      <c r="AC845" s="502"/>
      <c r="AD845" s="504"/>
      <c r="AE845" s="502"/>
      <c r="AF845" s="504"/>
      <c r="AG845" s="502"/>
      <c r="AH845" s="504"/>
      <c r="AI845" s="502"/>
      <c r="AJ845" s="668" t="str">
        <f t="shared" ref="AJ845:AJ908" si="26">IF((D845+F845+H845+J845+L845+N845+P845+R845+T845+V845+X845+Z845+AB845+AD845)&gt;0,D845+F845+H845+J845+L845+N845+P845+R845+T845+V845+X845+Z845+AB845+AD845,"")</f>
        <v/>
      </c>
      <c r="AK845" s="644">
        <f t="shared" ref="AK845:AK908" si="27">E845+G845+I845+K845+M845+O845+Q845+S845+U845+W845+Y845+AA845+AC845+AE845</f>
        <v>0</v>
      </c>
    </row>
    <row r="846" spans="1:37" s="34" customFormat="1" hidden="1" x14ac:dyDescent="0.2">
      <c r="A846" s="505"/>
      <c r="B846" s="506"/>
      <c r="C846" s="507"/>
      <c r="D846" s="508"/>
      <c r="E846" s="502"/>
      <c r="F846" s="508"/>
      <c r="G846" s="502"/>
      <c r="H846" s="508"/>
      <c r="I846" s="502"/>
      <c r="J846" s="508"/>
      <c r="K846" s="502"/>
      <c r="L846" s="508"/>
      <c r="M846" s="502"/>
      <c r="N846" s="508"/>
      <c r="O846" s="502"/>
      <c r="P846" s="508"/>
      <c r="Q846" s="502"/>
      <c r="R846" s="508"/>
      <c r="S846" s="502"/>
      <c r="T846" s="508"/>
      <c r="U846" s="502"/>
      <c r="V846" s="508"/>
      <c r="W846" s="502"/>
      <c r="X846" s="508"/>
      <c r="Y846" s="502"/>
      <c r="Z846" s="508"/>
      <c r="AA846" s="502"/>
      <c r="AB846" s="508"/>
      <c r="AC846" s="502"/>
      <c r="AD846" s="508"/>
      <c r="AE846" s="502"/>
      <c r="AF846" s="508"/>
      <c r="AG846" s="502"/>
      <c r="AH846" s="508"/>
      <c r="AI846" s="502"/>
      <c r="AJ846" s="668" t="str">
        <f t="shared" si="26"/>
        <v/>
      </c>
      <c r="AK846" s="644">
        <f t="shared" si="27"/>
        <v>0</v>
      </c>
    </row>
    <row r="847" spans="1:37" s="34" customFormat="1" hidden="1" x14ac:dyDescent="0.2">
      <c r="A847" s="271"/>
      <c r="B847" s="272"/>
      <c r="C847" s="500"/>
      <c r="D847" s="501"/>
      <c r="E847" s="502"/>
      <c r="F847" s="501"/>
      <c r="G847" s="502"/>
      <c r="H847" s="501"/>
      <c r="I847" s="502"/>
      <c r="J847" s="501"/>
      <c r="K847" s="502"/>
      <c r="L847" s="501"/>
      <c r="M847" s="502"/>
      <c r="N847" s="501"/>
      <c r="O847" s="502"/>
      <c r="P847" s="501"/>
      <c r="Q847" s="502"/>
      <c r="R847" s="501"/>
      <c r="S847" s="502"/>
      <c r="T847" s="501"/>
      <c r="U847" s="502"/>
      <c r="V847" s="501"/>
      <c r="W847" s="502"/>
      <c r="X847" s="501"/>
      <c r="Y847" s="502"/>
      <c r="Z847" s="501"/>
      <c r="AA847" s="502"/>
      <c r="AB847" s="501"/>
      <c r="AC847" s="502"/>
      <c r="AD847" s="501"/>
      <c r="AE847" s="502"/>
      <c r="AF847" s="501"/>
      <c r="AG847" s="502"/>
      <c r="AH847" s="501"/>
      <c r="AI847" s="502"/>
      <c r="AJ847" s="668" t="str">
        <f t="shared" si="26"/>
        <v/>
      </c>
      <c r="AK847" s="644">
        <f t="shared" si="27"/>
        <v>0</v>
      </c>
    </row>
    <row r="848" spans="1:37" s="34" customFormat="1" hidden="1" x14ac:dyDescent="0.2">
      <c r="A848" s="271"/>
      <c r="B848" s="272"/>
      <c r="C848" s="500"/>
      <c r="D848" s="501"/>
      <c r="E848" s="502"/>
      <c r="F848" s="501"/>
      <c r="G848" s="502"/>
      <c r="H848" s="501"/>
      <c r="I848" s="502"/>
      <c r="J848" s="501"/>
      <c r="K848" s="502"/>
      <c r="L848" s="501"/>
      <c r="M848" s="502"/>
      <c r="N848" s="501"/>
      <c r="O848" s="502"/>
      <c r="P848" s="501"/>
      <c r="Q848" s="502"/>
      <c r="R848" s="501"/>
      <c r="S848" s="502"/>
      <c r="T848" s="501"/>
      <c r="U848" s="502"/>
      <c r="V848" s="501"/>
      <c r="W848" s="502"/>
      <c r="X848" s="501"/>
      <c r="Y848" s="502"/>
      <c r="Z848" s="501"/>
      <c r="AA848" s="502"/>
      <c r="AB848" s="501"/>
      <c r="AC848" s="502"/>
      <c r="AD848" s="501"/>
      <c r="AE848" s="502"/>
      <c r="AF848" s="501"/>
      <c r="AG848" s="502"/>
      <c r="AH848" s="501"/>
      <c r="AI848" s="502"/>
      <c r="AJ848" s="668" t="str">
        <f t="shared" si="26"/>
        <v/>
      </c>
      <c r="AK848" s="644">
        <f t="shared" si="27"/>
        <v>0</v>
      </c>
    </row>
    <row r="849" spans="1:37" s="34" customFormat="1" hidden="1" x14ac:dyDescent="0.2">
      <c r="A849" s="271"/>
      <c r="B849" s="272"/>
      <c r="C849" s="500"/>
      <c r="D849" s="501"/>
      <c r="E849" s="502"/>
      <c r="F849" s="501"/>
      <c r="G849" s="502"/>
      <c r="H849" s="501"/>
      <c r="I849" s="502"/>
      <c r="J849" s="501"/>
      <c r="K849" s="502"/>
      <c r="L849" s="501"/>
      <c r="M849" s="502"/>
      <c r="N849" s="501"/>
      <c r="O849" s="502"/>
      <c r="P849" s="501"/>
      <c r="Q849" s="502"/>
      <c r="R849" s="501"/>
      <c r="S849" s="502"/>
      <c r="T849" s="501"/>
      <c r="U849" s="502"/>
      <c r="V849" s="501"/>
      <c r="W849" s="502"/>
      <c r="X849" s="501"/>
      <c r="Y849" s="502"/>
      <c r="Z849" s="501"/>
      <c r="AA849" s="502"/>
      <c r="AB849" s="501"/>
      <c r="AC849" s="502"/>
      <c r="AD849" s="501"/>
      <c r="AE849" s="502"/>
      <c r="AF849" s="501"/>
      <c r="AG849" s="502"/>
      <c r="AH849" s="501"/>
      <c r="AI849" s="502"/>
      <c r="AJ849" s="668" t="str">
        <f t="shared" si="26"/>
        <v/>
      </c>
      <c r="AK849" s="644">
        <f t="shared" si="27"/>
        <v>0</v>
      </c>
    </row>
    <row r="850" spans="1:37" s="34" customFormat="1" hidden="1" x14ac:dyDescent="0.2">
      <c r="A850" s="271"/>
      <c r="B850" s="272"/>
      <c r="C850" s="500"/>
      <c r="D850" s="501"/>
      <c r="E850" s="502"/>
      <c r="F850" s="501"/>
      <c r="G850" s="502"/>
      <c r="H850" s="501"/>
      <c r="I850" s="502"/>
      <c r="J850" s="501"/>
      <c r="K850" s="502"/>
      <c r="L850" s="501"/>
      <c r="M850" s="502"/>
      <c r="N850" s="501"/>
      <c r="O850" s="502"/>
      <c r="P850" s="501"/>
      <c r="Q850" s="502"/>
      <c r="R850" s="501"/>
      <c r="S850" s="502"/>
      <c r="T850" s="501"/>
      <c r="U850" s="502"/>
      <c r="V850" s="501"/>
      <c r="W850" s="502"/>
      <c r="X850" s="501"/>
      <c r="Y850" s="502"/>
      <c r="Z850" s="501"/>
      <c r="AA850" s="502"/>
      <c r="AB850" s="501"/>
      <c r="AC850" s="502"/>
      <c r="AD850" s="501"/>
      <c r="AE850" s="502"/>
      <c r="AF850" s="501"/>
      <c r="AG850" s="502"/>
      <c r="AH850" s="501"/>
      <c r="AI850" s="502"/>
      <c r="AJ850" s="668" t="str">
        <f t="shared" si="26"/>
        <v/>
      </c>
      <c r="AK850" s="644">
        <f t="shared" si="27"/>
        <v>0</v>
      </c>
    </row>
    <row r="851" spans="1:37" s="34" customFormat="1" hidden="1" x14ac:dyDescent="0.2">
      <c r="A851" s="271"/>
      <c r="B851" s="272"/>
      <c r="C851" s="500"/>
      <c r="D851" s="501"/>
      <c r="E851" s="502"/>
      <c r="F851" s="501"/>
      <c r="G851" s="502"/>
      <c r="H851" s="501"/>
      <c r="I851" s="502"/>
      <c r="J851" s="501"/>
      <c r="K851" s="502"/>
      <c r="L851" s="501"/>
      <c r="M851" s="502"/>
      <c r="N851" s="501"/>
      <c r="O851" s="502"/>
      <c r="P851" s="501"/>
      <c r="Q851" s="502"/>
      <c r="R851" s="501"/>
      <c r="S851" s="502"/>
      <c r="T851" s="501"/>
      <c r="U851" s="502"/>
      <c r="V851" s="501"/>
      <c r="W851" s="502"/>
      <c r="X851" s="501"/>
      <c r="Y851" s="502"/>
      <c r="Z851" s="501"/>
      <c r="AA851" s="502"/>
      <c r="AB851" s="501"/>
      <c r="AC851" s="502"/>
      <c r="AD851" s="501"/>
      <c r="AE851" s="502"/>
      <c r="AF851" s="501"/>
      <c r="AG851" s="502"/>
      <c r="AH851" s="501"/>
      <c r="AI851" s="502"/>
      <c r="AJ851" s="668" t="str">
        <f t="shared" si="26"/>
        <v/>
      </c>
      <c r="AK851" s="644">
        <f t="shared" si="27"/>
        <v>0</v>
      </c>
    </row>
    <row r="852" spans="1:37" s="34" customFormat="1" hidden="1" x14ac:dyDescent="0.2">
      <c r="A852" s="271"/>
      <c r="B852" s="272"/>
      <c r="C852" s="500"/>
      <c r="D852" s="501"/>
      <c r="E852" s="502"/>
      <c r="F852" s="501"/>
      <c r="G852" s="502"/>
      <c r="H852" s="501"/>
      <c r="I852" s="502"/>
      <c r="J852" s="501"/>
      <c r="K852" s="502"/>
      <c r="L852" s="501"/>
      <c r="M852" s="502"/>
      <c r="N852" s="501"/>
      <c r="O852" s="502"/>
      <c r="P852" s="501"/>
      <c r="Q852" s="502"/>
      <c r="R852" s="501"/>
      <c r="S852" s="502"/>
      <c r="T852" s="501"/>
      <c r="U852" s="502"/>
      <c r="V852" s="501"/>
      <c r="W852" s="502"/>
      <c r="X852" s="501"/>
      <c r="Y852" s="502"/>
      <c r="Z852" s="501"/>
      <c r="AA852" s="502"/>
      <c r="AB852" s="501"/>
      <c r="AC852" s="502"/>
      <c r="AD852" s="501"/>
      <c r="AE852" s="502"/>
      <c r="AF852" s="501"/>
      <c r="AG852" s="502"/>
      <c r="AH852" s="501"/>
      <c r="AI852" s="502"/>
      <c r="AJ852" s="668" t="str">
        <f t="shared" si="26"/>
        <v/>
      </c>
      <c r="AK852" s="644">
        <f t="shared" si="27"/>
        <v>0</v>
      </c>
    </row>
    <row r="853" spans="1:37" s="34" customFormat="1" hidden="1" x14ac:dyDescent="0.2">
      <c r="A853" s="271"/>
      <c r="B853" s="273"/>
      <c r="C853" s="500"/>
      <c r="D853" s="504"/>
      <c r="E853" s="502"/>
      <c r="F853" s="504"/>
      <c r="G853" s="502"/>
      <c r="H853" s="504"/>
      <c r="I853" s="502"/>
      <c r="J853" s="504"/>
      <c r="K853" s="502"/>
      <c r="L853" s="504"/>
      <c r="M853" s="502"/>
      <c r="N853" s="504"/>
      <c r="O853" s="502"/>
      <c r="P853" s="504"/>
      <c r="Q853" s="502"/>
      <c r="R853" s="504"/>
      <c r="S853" s="502"/>
      <c r="T853" s="504"/>
      <c r="U853" s="502"/>
      <c r="V853" s="504"/>
      <c r="W853" s="502"/>
      <c r="X853" s="504"/>
      <c r="Y853" s="502"/>
      <c r="Z853" s="504"/>
      <c r="AA853" s="502"/>
      <c r="AB853" s="504"/>
      <c r="AC853" s="502"/>
      <c r="AD853" s="504"/>
      <c r="AE853" s="502"/>
      <c r="AF853" s="504"/>
      <c r="AG853" s="502"/>
      <c r="AH853" s="504"/>
      <c r="AI853" s="502"/>
      <c r="AJ853" s="668" t="str">
        <f t="shared" si="26"/>
        <v/>
      </c>
      <c r="AK853" s="644">
        <f t="shared" si="27"/>
        <v>0</v>
      </c>
    </row>
    <row r="854" spans="1:37" s="34" customFormat="1" hidden="1" x14ac:dyDescent="0.2">
      <c r="A854" s="505"/>
      <c r="B854" s="506"/>
      <c r="C854" s="507"/>
      <c r="D854" s="508"/>
      <c r="E854" s="502"/>
      <c r="F854" s="508"/>
      <c r="G854" s="502"/>
      <c r="H854" s="508"/>
      <c r="I854" s="502"/>
      <c r="J854" s="508"/>
      <c r="K854" s="502"/>
      <c r="L854" s="508"/>
      <c r="M854" s="502"/>
      <c r="N854" s="508"/>
      <c r="O854" s="502"/>
      <c r="P854" s="508"/>
      <c r="Q854" s="502"/>
      <c r="R854" s="508"/>
      <c r="S854" s="502"/>
      <c r="T854" s="508"/>
      <c r="U854" s="502"/>
      <c r="V854" s="508"/>
      <c r="W854" s="502"/>
      <c r="X854" s="508"/>
      <c r="Y854" s="502"/>
      <c r="Z854" s="508"/>
      <c r="AA854" s="502"/>
      <c r="AB854" s="508"/>
      <c r="AC854" s="502"/>
      <c r="AD854" s="508"/>
      <c r="AE854" s="502"/>
      <c r="AF854" s="508"/>
      <c r="AG854" s="502"/>
      <c r="AH854" s="508"/>
      <c r="AI854" s="502"/>
      <c r="AJ854" s="668" t="str">
        <f t="shared" si="26"/>
        <v/>
      </c>
      <c r="AK854" s="644">
        <f t="shared" si="27"/>
        <v>0</v>
      </c>
    </row>
    <row r="855" spans="1:37" s="34" customFormat="1" hidden="1" x14ac:dyDescent="0.2">
      <c r="A855" s="271"/>
      <c r="B855" s="272"/>
      <c r="C855" s="500"/>
      <c r="D855" s="501"/>
      <c r="E855" s="502"/>
      <c r="F855" s="501"/>
      <c r="G855" s="502"/>
      <c r="H855" s="501"/>
      <c r="I855" s="502"/>
      <c r="J855" s="501"/>
      <c r="K855" s="502"/>
      <c r="L855" s="501"/>
      <c r="M855" s="502"/>
      <c r="N855" s="501"/>
      <c r="O855" s="502"/>
      <c r="P855" s="501"/>
      <c r="Q855" s="502"/>
      <c r="R855" s="501"/>
      <c r="S855" s="502"/>
      <c r="T855" s="501"/>
      <c r="U855" s="502"/>
      <c r="V855" s="501"/>
      <c r="W855" s="502"/>
      <c r="X855" s="501"/>
      <c r="Y855" s="502"/>
      <c r="Z855" s="501"/>
      <c r="AA855" s="502"/>
      <c r="AB855" s="501"/>
      <c r="AC855" s="502"/>
      <c r="AD855" s="501"/>
      <c r="AE855" s="502"/>
      <c r="AF855" s="501"/>
      <c r="AG855" s="502"/>
      <c r="AH855" s="501"/>
      <c r="AI855" s="502"/>
      <c r="AJ855" s="668" t="str">
        <f t="shared" si="26"/>
        <v/>
      </c>
      <c r="AK855" s="644">
        <f t="shared" si="27"/>
        <v>0</v>
      </c>
    </row>
    <row r="856" spans="1:37" s="34" customFormat="1" hidden="1" x14ac:dyDescent="0.2">
      <c r="A856" s="271"/>
      <c r="B856" s="272"/>
      <c r="C856" s="500"/>
      <c r="D856" s="501"/>
      <c r="E856" s="502"/>
      <c r="F856" s="501"/>
      <c r="G856" s="502"/>
      <c r="H856" s="501"/>
      <c r="I856" s="502"/>
      <c r="J856" s="501"/>
      <c r="K856" s="502"/>
      <c r="L856" s="501"/>
      <c r="M856" s="502"/>
      <c r="N856" s="501"/>
      <c r="O856" s="502"/>
      <c r="P856" s="501"/>
      <c r="Q856" s="502"/>
      <c r="R856" s="501"/>
      <c r="S856" s="502"/>
      <c r="T856" s="501"/>
      <c r="U856" s="502"/>
      <c r="V856" s="501"/>
      <c r="W856" s="502"/>
      <c r="X856" s="501"/>
      <c r="Y856" s="502"/>
      <c r="Z856" s="501"/>
      <c r="AA856" s="502"/>
      <c r="AB856" s="501"/>
      <c r="AC856" s="502"/>
      <c r="AD856" s="501"/>
      <c r="AE856" s="502"/>
      <c r="AF856" s="501"/>
      <c r="AG856" s="502"/>
      <c r="AH856" s="501"/>
      <c r="AI856" s="502"/>
      <c r="AJ856" s="668" t="str">
        <f t="shared" si="26"/>
        <v/>
      </c>
      <c r="AK856" s="644">
        <f t="shared" si="27"/>
        <v>0</v>
      </c>
    </row>
    <row r="857" spans="1:37" s="34" customFormat="1" hidden="1" x14ac:dyDescent="0.2">
      <c r="A857" s="271"/>
      <c r="B857" s="272"/>
      <c r="C857" s="500"/>
      <c r="D857" s="501"/>
      <c r="E857" s="502"/>
      <c r="F857" s="501"/>
      <c r="G857" s="502"/>
      <c r="H857" s="501"/>
      <c r="I857" s="502"/>
      <c r="J857" s="501"/>
      <c r="K857" s="502"/>
      <c r="L857" s="501"/>
      <c r="M857" s="502"/>
      <c r="N857" s="501"/>
      <c r="O857" s="502"/>
      <c r="P857" s="501"/>
      <c r="Q857" s="502"/>
      <c r="R857" s="501"/>
      <c r="S857" s="502"/>
      <c r="T857" s="501"/>
      <c r="U857" s="502"/>
      <c r="V857" s="501"/>
      <c r="W857" s="502"/>
      <c r="X857" s="501"/>
      <c r="Y857" s="502"/>
      <c r="Z857" s="501"/>
      <c r="AA857" s="502"/>
      <c r="AB857" s="501"/>
      <c r="AC857" s="502"/>
      <c r="AD857" s="501"/>
      <c r="AE857" s="502"/>
      <c r="AF857" s="501"/>
      <c r="AG857" s="502"/>
      <c r="AH857" s="501"/>
      <c r="AI857" s="502"/>
      <c r="AJ857" s="668" t="str">
        <f t="shared" si="26"/>
        <v/>
      </c>
      <c r="AK857" s="644">
        <f t="shared" si="27"/>
        <v>0</v>
      </c>
    </row>
    <row r="858" spans="1:37" s="34" customFormat="1" hidden="1" x14ac:dyDescent="0.2">
      <c r="A858" s="271"/>
      <c r="B858" s="272"/>
      <c r="C858" s="500"/>
      <c r="D858" s="501"/>
      <c r="E858" s="502"/>
      <c r="F858" s="501"/>
      <c r="G858" s="502"/>
      <c r="H858" s="501"/>
      <c r="I858" s="502"/>
      <c r="J858" s="501"/>
      <c r="K858" s="502"/>
      <c r="L858" s="501"/>
      <c r="M858" s="502"/>
      <c r="N858" s="501"/>
      <c r="O858" s="502"/>
      <c r="P858" s="501"/>
      <c r="Q858" s="502"/>
      <c r="R858" s="501"/>
      <c r="S858" s="502"/>
      <c r="T858" s="501"/>
      <c r="U858" s="502"/>
      <c r="V858" s="501"/>
      <c r="W858" s="502"/>
      <c r="X858" s="501"/>
      <c r="Y858" s="502"/>
      <c r="Z858" s="501"/>
      <c r="AA858" s="502"/>
      <c r="AB858" s="501"/>
      <c r="AC858" s="502"/>
      <c r="AD858" s="501"/>
      <c r="AE858" s="502"/>
      <c r="AF858" s="501"/>
      <c r="AG858" s="502"/>
      <c r="AH858" s="501"/>
      <c r="AI858" s="502"/>
      <c r="AJ858" s="668" t="str">
        <f t="shared" si="26"/>
        <v/>
      </c>
      <c r="AK858" s="644">
        <f t="shared" si="27"/>
        <v>0</v>
      </c>
    </row>
    <row r="859" spans="1:37" s="34" customFormat="1" hidden="1" x14ac:dyDescent="0.2">
      <c r="A859" s="271"/>
      <c r="B859" s="272"/>
      <c r="C859" s="500"/>
      <c r="D859" s="501"/>
      <c r="E859" s="502"/>
      <c r="F859" s="501"/>
      <c r="G859" s="502"/>
      <c r="H859" s="501"/>
      <c r="I859" s="502"/>
      <c r="J859" s="501"/>
      <c r="K859" s="502"/>
      <c r="L859" s="501"/>
      <c r="M859" s="502"/>
      <c r="N859" s="501"/>
      <c r="O859" s="502"/>
      <c r="P859" s="501"/>
      <c r="Q859" s="502"/>
      <c r="R859" s="501"/>
      <c r="S859" s="502"/>
      <c r="T859" s="501"/>
      <c r="U859" s="502"/>
      <c r="V859" s="501"/>
      <c r="W859" s="502"/>
      <c r="X859" s="501"/>
      <c r="Y859" s="502"/>
      <c r="Z859" s="501"/>
      <c r="AA859" s="502"/>
      <c r="AB859" s="501"/>
      <c r="AC859" s="502"/>
      <c r="AD859" s="501"/>
      <c r="AE859" s="502"/>
      <c r="AF859" s="501"/>
      <c r="AG859" s="502"/>
      <c r="AH859" s="501"/>
      <c r="AI859" s="502"/>
      <c r="AJ859" s="668" t="str">
        <f t="shared" si="26"/>
        <v/>
      </c>
      <c r="AK859" s="644">
        <f t="shared" si="27"/>
        <v>0</v>
      </c>
    </row>
    <row r="860" spans="1:37" s="34" customFormat="1" hidden="1" x14ac:dyDescent="0.2">
      <c r="A860" s="271"/>
      <c r="B860" s="272"/>
      <c r="C860" s="500"/>
      <c r="D860" s="501"/>
      <c r="E860" s="502"/>
      <c r="F860" s="501"/>
      <c r="G860" s="502"/>
      <c r="H860" s="501"/>
      <c r="I860" s="502"/>
      <c r="J860" s="501"/>
      <c r="K860" s="502"/>
      <c r="L860" s="501"/>
      <c r="M860" s="502"/>
      <c r="N860" s="501"/>
      <c r="O860" s="502"/>
      <c r="P860" s="501"/>
      <c r="Q860" s="502"/>
      <c r="R860" s="501"/>
      <c r="S860" s="502"/>
      <c r="T860" s="501"/>
      <c r="U860" s="502"/>
      <c r="V860" s="501"/>
      <c r="W860" s="502"/>
      <c r="X860" s="501"/>
      <c r="Y860" s="502"/>
      <c r="Z860" s="501"/>
      <c r="AA860" s="502"/>
      <c r="AB860" s="501"/>
      <c r="AC860" s="502"/>
      <c r="AD860" s="501"/>
      <c r="AE860" s="502"/>
      <c r="AF860" s="501"/>
      <c r="AG860" s="502"/>
      <c r="AH860" s="501"/>
      <c r="AI860" s="502"/>
      <c r="AJ860" s="668" t="str">
        <f t="shared" si="26"/>
        <v/>
      </c>
      <c r="AK860" s="644">
        <f t="shared" si="27"/>
        <v>0</v>
      </c>
    </row>
    <row r="861" spans="1:37" s="34" customFormat="1" hidden="1" x14ac:dyDescent="0.2">
      <c r="A861" s="271"/>
      <c r="B861" s="273"/>
      <c r="C861" s="500"/>
      <c r="D861" s="504"/>
      <c r="E861" s="502"/>
      <c r="F861" s="504"/>
      <c r="G861" s="502"/>
      <c r="H861" s="504"/>
      <c r="I861" s="502"/>
      <c r="J861" s="504"/>
      <c r="K861" s="502"/>
      <c r="L861" s="504"/>
      <c r="M861" s="502"/>
      <c r="N861" s="504"/>
      <c r="O861" s="502"/>
      <c r="P861" s="504"/>
      <c r="Q861" s="502"/>
      <c r="R861" s="504"/>
      <c r="S861" s="502"/>
      <c r="T861" s="504"/>
      <c r="U861" s="502"/>
      <c r="V861" s="504"/>
      <c r="W861" s="502"/>
      <c r="X861" s="504"/>
      <c r="Y861" s="502"/>
      <c r="Z861" s="504"/>
      <c r="AA861" s="502"/>
      <c r="AB861" s="504"/>
      <c r="AC861" s="502"/>
      <c r="AD861" s="504"/>
      <c r="AE861" s="502"/>
      <c r="AF861" s="504"/>
      <c r="AG861" s="502"/>
      <c r="AH861" s="504"/>
      <c r="AI861" s="502"/>
      <c r="AJ861" s="668" t="str">
        <f t="shared" si="26"/>
        <v/>
      </c>
      <c r="AK861" s="644">
        <f t="shared" si="27"/>
        <v>0</v>
      </c>
    </row>
    <row r="862" spans="1:37" s="34" customFormat="1" hidden="1" x14ac:dyDescent="0.2">
      <c r="A862" s="505"/>
      <c r="B862" s="506"/>
      <c r="C862" s="507"/>
      <c r="D862" s="508"/>
      <c r="E862" s="502"/>
      <c r="F862" s="508"/>
      <c r="G862" s="502"/>
      <c r="H862" s="508"/>
      <c r="I862" s="502"/>
      <c r="J862" s="508"/>
      <c r="K862" s="502"/>
      <c r="L862" s="508"/>
      <c r="M862" s="502"/>
      <c r="N862" s="508"/>
      <c r="O862" s="502"/>
      <c r="P862" s="508"/>
      <c r="Q862" s="502"/>
      <c r="R862" s="508"/>
      <c r="S862" s="502"/>
      <c r="T862" s="508"/>
      <c r="U862" s="502"/>
      <c r="V862" s="508"/>
      <c r="W862" s="502"/>
      <c r="X862" s="508"/>
      <c r="Y862" s="502"/>
      <c r="Z862" s="508"/>
      <c r="AA862" s="502"/>
      <c r="AB862" s="508"/>
      <c r="AC862" s="502"/>
      <c r="AD862" s="508"/>
      <c r="AE862" s="502"/>
      <c r="AF862" s="508"/>
      <c r="AG862" s="502"/>
      <c r="AH862" s="508"/>
      <c r="AI862" s="502"/>
      <c r="AJ862" s="668" t="str">
        <f t="shared" si="26"/>
        <v/>
      </c>
      <c r="AK862" s="644">
        <f t="shared" si="27"/>
        <v>0</v>
      </c>
    </row>
    <row r="863" spans="1:37" s="34" customFormat="1" hidden="1" x14ac:dyDescent="0.2">
      <c r="A863" s="271"/>
      <c r="B863" s="272"/>
      <c r="C863" s="500"/>
      <c r="D863" s="501"/>
      <c r="E863" s="502"/>
      <c r="F863" s="501"/>
      <c r="G863" s="502"/>
      <c r="H863" s="501"/>
      <c r="I863" s="502"/>
      <c r="J863" s="501"/>
      <c r="K863" s="502"/>
      <c r="L863" s="501"/>
      <c r="M863" s="502"/>
      <c r="N863" s="501"/>
      <c r="O863" s="502"/>
      <c r="P863" s="501"/>
      <c r="Q863" s="502"/>
      <c r="R863" s="501"/>
      <c r="S863" s="502"/>
      <c r="T863" s="501"/>
      <c r="U863" s="502"/>
      <c r="V863" s="501"/>
      <c r="W863" s="502"/>
      <c r="X863" s="501"/>
      <c r="Y863" s="502"/>
      <c r="Z863" s="501"/>
      <c r="AA863" s="502"/>
      <c r="AB863" s="501"/>
      <c r="AC863" s="502"/>
      <c r="AD863" s="501"/>
      <c r="AE863" s="502"/>
      <c r="AF863" s="501"/>
      <c r="AG863" s="502"/>
      <c r="AH863" s="501"/>
      <c r="AI863" s="502"/>
      <c r="AJ863" s="668" t="str">
        <f t="shared" si="26"/>
        <v/>
      </c>
      <c r="AK863" s="644">
        <f t="shared" si="27"/>
        <v>0</v>
      </c>
    </row>
    <row r="864" spans="1:37" s="34" customFormat="1" hidden="1" x14ac:dyDescent="0.2">
      <c r="A864" s="271"/>
      <c r="B864" s="272"/>
      <c r="C864" s="500"/>
      <c r="D864" s="501"/>
      <c r="E864" s="502"/>
      <c r="F864" s="501"/>
      <c r="G864" s="502"/>
      <c r="H864" s="501"/>
      <c r="I864" s="502"/>
      <c r="J864" s="501"/>
      <c r="K864" s="502"/>
      <c r="L864" s="501"/>
      <c r="M864" s="502"/>
      <c r="N864" s="501"/>
      <c r="O864" s="502"/>
      <c r="P864" s="501"/>
      <c r="Q864" s="502"/>
      <c r="R864" s="501"/>
      <c r="S864" s="502"/>
      <c r="T864" s="501"/>
      <c r="U864" s="502"/>
      <c r="V864" s="501"/>
      <c r="W864" s="502"/>
      <c r="X864" s="501"/>
      <c r="Y864" s="502"/>
      <c r="Z864" s="501"/>
      <c r="AA864" s="502"/>
      <c r="AB864" s="501"/>
      <c r="AC864" s="502"/>
      <c r="AD864" s="501"/>
      <c r="AE864" s="502"/>
      <c r="AF864" s="501"/>
      <c r="AG864" s="502"/>
      <c r="AH864" s="501"/>
      <c r="AI864" s="502"/>
      <c r="AJ864" s="668" t="str">
        <f t="shared" si="26"/>
        <v/>
      </c>
      <c r="AK864" s="644">
        <f t="shared" si="27"/>
        <v>0</v>
      </c>
    </row>
    <row r="865" spans="1:37" s="34" customFormat="1" hidden="1" x14ac:dyDescent="0.2">
      <c r="A865" s="271"/>
      <c r="B865" s="272"/>
      <c r="C865" s="500"/>
      <c r="D865" s="501"/>
      <c r="E865" s="502"/>
      <c r="F865" s="501"/>
      <c r="G865" s="502"/>
      <c r="H865" s="501"/>
      <c r="I865" s="502"/>
      <c r="J865" s="501"/>
      <c r="K865" s="502"/>
      <c r="L865" s="501"/>
      <c r="M865" s="502"/>
      <c r="N865" s="501"/>
      <c r="O865" s="502"/>
      <c r="P865" s="501"/>
      <c r="Q865" s="502"/>
      <c r="R865" s="501"/>
      <c r="S865" s="502"/>
      <c r="T865" s="501"/>
      <c r="U865" s="502"/>
      <c r="V865" s="501"/>
      <c r="W865" s="502"/>
      <c r="X865" s="501"/>
      <c r="Y865" s="502"/>
      <c r="Z865" s="501"/>
      <c r="AA865" s="502"/>
      <c r="AB865" s="501"/>
      <c r="AC865" s="502"/>
      <c r="AD865" s="501"/>
      <c r="AE865" s="502"/>
      <c r="AF865" s="501"/>
      <c r="AG865" s="502"/>
      <c r="AH865" s="501"/>
      <c r="AI865" s="502"/>
      <c r="AJ865" s="668" t="str">
        <f t="shared" si="26"/>
        <v/>
      </c>
      <c r="AK865" s="644">
        <f t="shared" si="27"/>
        <v>0</v>
      </c>
    </row>
    <row r="866" spans="1:37" s="34" customFormat="1" hidden="1" x14ac:dyDescent="0.2">
      <c r="A866" s="271"/>
      <c r="B866" s="272"/>
      <c r="C866" s="500"/>
      <c r="D866" s="501"/>
      <c r="E866" s="502"/>
      <c r="F866" s="501"/>
      <c r="G866" s="502"/>
      <c r="H866" s="501"/>
      <c r="I866" s="502"/>
      <c r="J866" s="501"/>
      <c r="K866" s="502"/>
      <c r="L866" s="501"/>
      <c r="M866" s="502"/>
      <c r="N866" s="501"/>
      <c r="O866" s="502"/>
      <c r="P866" s="501"/>
      <c r="Q866" s="502"/>
      <c r="R866" s="501"/>
      <c r="S866" s="502"/>
      <c r="T866" s="501"/>
      <c r="U866" s="502"/>
      <c r="V866" s="501"/>
      <c r="W866" s="502"/>
      <c r="X866" s="501"/>
      <c r="Y866" s="502"/>
      <c r="Z866" s="501"/>
      <c r="AA866" s="502"/>
      <c r="AB866" s="501"/>
      <c r="AC866" s="502"/>
      <c r="AD866" s="501"/>
      <c r="AE866" s="502"/>
      <c r="AF866" s="501"/>
      <c r="AG866" s="502"/>
      <c r="AH866" s="501"/>
      <c r="AI866" s="502"/>
      <c r="AJ866" s="668" t="str">
        <f t="shared" si="26"/>
        <v/>
      </c>
      <c r="AK866" s="644">
        <f t="shared" si="27"/>
        <v>0</v>
      </c>
    </row>
    <row r="867" spans="1:37" s="34" customFormat="1" hidden="1" x14ac:dyDescent="0.2">
      <c r="A867" s="271"/>
      <c r="B867" s="272"/>
      <c r="C867" s="500"/>
      <c r="D867" s="501"/>
      <c r="E867" s="502"/>
      <c r="F867" s="501"/>
      <c r="G867" s="502"/>
      <c r="H867" s="501"/>
      <c r="I867" s="502"/>
      <c r="J867" s="501"/>
      <c r="K867" s="502"/>
      <c r="L867" s="501"/>
      <c r="M867" s="502"/>
      <c r="N867" s="501"/>
      <c r="O867" s="502"/>
      <c r="P867" s="501"/>
      <c r="Q867" s="502"/>
      <c r="R867" s="501"/>
      <c r="S867" s="502"/>
      <c r="T867" s="501"/>
      <c r="U867" s="502"/>
      <c r="V867" s="501"/>
      <c r="W867" s="502"/>
      <c r="X867" s="501"/>
      <c r="Y867" s="502"/>
      <c r="Z867" s="501"/>
      <c r="AA867" s="502"/>
      <c r="AB867" s="501"/>
      <c r="AC867" s="502"/>
      <c r="AD867" s="501"/>
      <c r="AE867" s="502"/>
      <c r="AF867" s="501"/>
      <c r="AG867" s="502"/>
      <c r="AH867" s="501"/>
      <c r="AI867" s="502"/>
      <c r="AJ867" s="668" t="str">
        <f t="shared" si="26"/>
        <v/>
      </c>
      <c r="AK867" s="644">
        <f t="shared" si="27"/>
        <v>0</v>
      </c>
    </row>
    <row r="868" spans="1:37" s="34" customFormat="1" hidden="1" x14ac:dyDescent="0.2">
      <c r="A868" s="271"/>
      <c r="B868" s="272"/>
      <c r="C868" s="500"/>
      <c r="D868" s="501"/>
      <c r="E868" s="502"/>
      <c r="F868" s="501"/>
      <c r="G868" s="502"/>
      <c r="H868" s="501"/>
      <c r="I868" s="502"/>
      <c r="J868" s="501"/>
      <c r="K868" s="502"/>
      <c r="L868" s="501"/>
      <c r="M868" s="502"/>
      <c r="N868" s="501"/>
      <c r="O868" s="502"/>
      <c r="P868" s="501"/>
      <c r="Q868" s="502"/>
      <c r="R868" s="501"/>
      <c r="S868" s="502"/>
      <c r="T868" s="501"/>
      <c r="U868" s="502"/>
      <c r="V868" s="501"/>
      <c r="W868" s="502"/>
      <c r="X868" s="501"/>
      <c r="Y868" s="502"/>
      <c r="Z868" s="501"/>
      <c r="AA868" s="502"/>
      <c r="AB868" s="501"/>
      <c r="AC868" s="502"/>
      <c r="AD868" s="501"/>
      <c r="AE868" s="502"/>
      <c r="AF868" s="501"/>
      <c r="AG868" s="502"/>
      <c r="AH868" s="501"/>
      <c r="AI868" s="502"/>
      <c r="AJ868" s="668" t="str">
        <f t="shared" si="26"/>
        <v/>
      </c>
      <c r="AK868" s="644">
        <f t="shared" si="27"/>
        <v>0</v>
      </c>
    </row>
    <row r="869" spans="1:37" s="34" customFormat="1" hidden="1" x14ac:dyDescent="0.2">
      <c r="A869" s="271"/>
      <c r="B869" s="273"/>
      <c r="C869" s="500"/>
      <c r="D869" s="504"/>
      <c r="E869" s="502"/>
      <c r="F869" s="504"/>
      <c r="G869" s="502"/>
      <c r="H869" s="504"/>
      <c r="I869" s="502"/>
      <c r="J869" s="504"/>
      <c r="K869" s="502"/>
      <c r="L869" s="504"/>
      <c r="M869" s="502"/>
      <c r="N869" s="504"/>
      <c r="O869" s="502"/>
      <c r="P869" s="504"/>
      <c r="Q869" s="502"/>
      <c r="R869" s="504"/>
      <c r="S869" s="502"/>
      <c r="T869" s="504"/>
      <c r="U869" s="502"/>
      <c r="V869" s="504"/>
      <c r="W869" s="502"/>
      <c r="X869" s="504"/>
      <c r="Y869" s="502"/>
      <c r="Z869" s="504"/>
      <c r="AA869" s="502"/>
      <c r="AB869" s="504"/>
      <c r="AC869" s="502"/>
      <c r="AD869" s="504"/>
      <c r="AE869" s="502"/>
      <c r="AF869" s="504"/>
      <c r="AG869" s="502"/>
      <c r="AH869" s="504"/>
      <c r="AI869" s="502"/>
      <c r="AJ869" s="668" t="str">
        <f t="shared" si="26"/>
        <v/>
      </c>
      <c r="AK869" s="644">
        <f t="shared" si="27"/>
        <v>0</v>
      </c>
    </row>
    <row r="870" spans="1:37" s="34" customFormat="1" hidden="1" x14ac:dyDescent="0.2">
      <c r="A870" s="505"/>
      <c r="B870" s="506"/>
      <c r="C870" s="507"/>
      <c r="D870" s="508"/>
      <c r="E870" s="502"/>
      <c r="F870" s="508"/>
      <c r="G870" s="502"/>
      <c r="H870" s="508"/>
      <c r="I870" s="502"/>
      <c r="J870" s="508"/>
      <c r="K870" s="502"/>
      <c r="L870" s="508"/>
      <c r="M870" s="502"/>
      <c r="N870" s="508"/>
      <c r="O870" s="502"/>
      <c r="P870" s="508"/>
      <c r="Q870" s="502"/>
      <c r="R870" s="508"/>
      <c r="S870" s="502"/>
      <c r="T870" s="508"/>
      <c r="U870" s="502"/>
      <c r="V870" s="508"/>
      <c r="W870" s="502"/>
      <c r="X870" s="508"/>
      <c r="Y870" s="502"/>
      <c r="Z870" s="508"/>
      <c r="AA870" s="502"/>
      <c r="AB870" s="508"/>
      <c r="AC870" s="502"/>
      <c r="AD870" s="508"/>
      <c r="AE870" s="502"/>
      <c r="AF870" s="508"/>
      <c r="AG870" s="502"/>
      <c r="AH870" s="508"/>
      <c r="AI870" s="502"/>
      <c r="AJ870" s="668" t="str">
        <f t="shared" si="26"/>
        <v/>
      </c>
      <c r="AK870" s="644">
        <f t="shared" si="27"/>
        <v>0</v>
      </c>
    </row>
    <row r="871" spans="1:37" s="34" customFormat="1" hidden="1" x14ac:dyDescent="0.2">
      <c r="A871" s="271"/>
      <c r="B871" s="272"/>
      <c r="C871" s="500"/>
      <c r="D871" s="501"/>
      <c r="E871" s="502"/>
      <c r="F871" s="501"/>
      <c r="G871" s="502"/>
      <c r="H871" s="501"/>
      <c r="I871" s="502"/>
      <c r="J871" s="501"/>
      <c r="K871" s="502"/>
      <c r="L871" s="501"/>
      <c r="M871" s="502"/>
      <c r="N871" s="501"/>
      <c r="O871" s="502"/>
      <c r="P871" s="501"/>
      <c r="Q871" s="502"/>
      <c r="R871" s="501"/>
      <c r="S871" s="502"/>
      <c r="T871" s="501"/>
      <c r="U871" s="502"/>
      <c r="V871" s="501"/>
      <c r="W871" s="502"/>
      <c r="X871" s="501"/>
      <c r="Y871" s="502"/>
      <c r="Z871" s="501"/>
      <c r="AA871" s="502"/>
      <c r="AB871" s="501"/>
      <c r="AC871" s="502"/>
      <c r="AD871" s="501"/>
      <c r="AE871" s="502"/>
      <c r="AF871" s="501"/>
      <c r="AG871" s="502"/>
      <c r="AH871" s="501"/>
      <c r="AI871" s="502"/>
      <c r="AJ871" s="668" t="str">
        <f t="shared" si="26"/>
        <v/>
      </c>
      <c r="AK871" s="644">
        <f t="shared" si="27"/>
        <v>0</v>
      </c>
    </row>
    <row r="872" spans="1:37" s="34" customFormat="1" hidden="1" x14ac:dyDescent="0.2">
      <c r="A872" s="271"/>
      <c r="B872" s="272"/>
      <c r="C872" s="500"/>
      <c r="D872" s="501"/>
      <c r="E872" s="502"/>
      <c r="F872" s="501"/>
      <c r="G872" s="502"/>
      <c r="H872" s="501"/>
      <c r="I872" s="502"/>
      <c r="J872" s="501"/>
      <c r="K872" s="502"/>
      <c r="L872" s="501"/>
      <c r="M872" s="502"/>
      <c r="N872" s="501"/>
      <c r="O872" s="502"/>
      <c r="P872" s="501"/>
      <c r="Q872" s="502"/>
      <c r="R872" s="501"/>
      <c r="S872" s="502"/>
      <c r="T872" s="501"/>
      <c r="U872" s="502"/>
      <c r="V872" s="501"/>
      <c r="W872" s="502"/>
      <c r="X872" s="501"/>
      <c r="Y872" s="502"/>
      <c r="Z872" s="501"/>
      <c r="AA872" s="502"/>
      <c r="AB872" s="501"/>
      <c r="AC872" s="502"/>
      <c r="AD872" s="501"/>
      <c r="AE872" s="502"/>
      <c r="AF872" s="501"/>
      <c r="AG872" s="502"/>
      <c r="AH872" s="501"/>
      <c r="AI872" s="502"/>
      <c r="AJ872" s="668" t="str">
        <f t="shared" si="26"/>
        <v/>
      </c>
      <c r="AK872" s="644">
        <f t="shared" si="27"/>
        <v>0</v>
      </c>
    </row>
    <row r="873" spans="1:37" s="34" customFormat="1" hidden="1" x14ac:dyDescent="0.2">
      <c r="A873" s="271"/>
      <c r="B873" s="272"/>
      <c r="C873" s="500"/>
      <c r="D873" s="501"/>
      <c r="E873" s="502"/>
      <c r="F873" s="501"/>
      <c r="G873" s="502"/>
      <c r="H873" s="501"/>
      <c r="I873" s="502"/>
      <c r="J873" s="501"/>
      <c r="K873" s="502"/>
      <c r="L873" s="501"/>
      <c r="M873" s="502"/>
      <c r="N873" s="501"/>
      <c r="O873" s="502"/>
      <c r="P873" s="501"/>
      <c r="Q873" s="502"/>
      <c r="R873" s="501"/>
      <c r="S873" s="502"/>
      <c r="T873" s="501"/>
      <c r="U873" s="502"/>
      <c r="V873" s="501"/>
      <c r="W873" s="502"/>
      <c r="X873" s="501"/>
      <c r="Y873" s="502"/>
      <c r="Z873" s="501"/>
      <c r="AA873" s="502"/>
      <c r="AB873" s="501"/>
      <c r="AC873" s="502"/>
      <c r="AD873" s="501"/>
      <c r="AE873" s="502"/>
      <c r="AF873" s="501"/>
      <c r="AG873" s="502"/>
      <c r="AH873" s="501"/>
      <c r="AI873" s="502"/>
      <c r="AJ873" s="668" t="str">
        <f t="shared" si="26"/>
        <v/>
      </c>
      <c r="AK873" s="644">
        <f t="shared" si="27"/>
        <v>0</v>
      </c>
    </row>
    <row r="874" spans="1:37" s="34" customFormat="1" hidden="1" x14ac:dyDescent="0.2">
      <c r="A874" s="271"/>
      <c r="B874" s="272"/>
      <c r="C874" s="500"/>
      <c r="D874" s="501"/>
      <c r="E874" s="502"/>
      <c r="F874" s="501"/>
      <c r="G874" s="502"/>
      <c r="H874" s="501"/>
      <c r="I874" s="502"/>
      <c r="J874" s="501"/>
      <c r="K874" s="502"/>
      <c r="L874" s="501"/>
      <c r="M874" s="502"/>
      <c r="N874" s="501"/>
      <c r="O874" s="502"/>
      <c r="P874" s="501"/>
      <c r="Q874" s="502"/>
      <c r="R874" s="501"/>
      <c r="S874" s="502"/>
      <c r="T874" s="501"/>
      <c r="U874" s="502"/>
      <c r="V874" s="501"/>
      <c r="W874" s="502"/>
      <c r="X874" s="501"/>
      <c r="Y874" s="502"/>
      <c r="Z874" s="501"/>
      <c r="AA874" s="502"/>
      <c r="AB874" s="501"/>
      <c r="AC874" s="502"/>
      <c r="AD874" s="501"/>
      <c r="AE874" s="502"/>
      <c r="AF874" s="501"/>
      <c r="AG874" s="502"/>
      <c r="AH874" s="501"/>
      <c r="AI874" s="502"/>
      <c r="AJ874" s="668" t="str">
        <f t="shared" si="26"/>
        <v/>
      </c>
      <c r="AK874" s="644">
        <f t="shared" si="27"/>
        <v>0</v>
      </c>
    </row>
    <row r="875" spans="1:37" s="34" customFormat="1" hidden="1" x14ac:dyDescent="0.2">
      <c r="A875" s="271"/>
      <c r="B875" s="272"/>
      <c r="C875" s="500"/>
      <c r="D875" s="501"/>
      <c r="E875" s="502"/>
      <c r="F875" s="501"/>
      <c r="G875" s="502"/>
      <c r="H875" s="501"/>
      <c r="I875" s="502"/>
      <c r="J875" s="501"/>
      <c r="K875" s="502"/>
      <c r="L875" s="501"/>
      <c r="M875" s="502"/>
      <c r="N875" s="501"/>
      <c r="O875" s="502"/>
      <c r="P875" s="501"/>
      <c r="Q875" s="502"/>
      <c r="R875" s="501"/>
      <c r="S875" s="502"/>
      <c r="T875" s="501"/>
      <c r="U875" s="502"/>
      <c r="V875" s="501"/>
      <c r="W875" s="502"/>
      <c r="X875" s="501"/>
      <c r="Y875" s="502"/>
      <c r="Z875" s="501"/>
      <c r="AA875" s="502"/>
      <c r="AB875" s="501"/>
      <c r="AC875" s="502"/>
      <c r="AD875" s="501"/>
      <c r="AE875" s="502"/>
      <c r="AF875" s="501"/>
      <c r="AG875" s="502"/>
      <c r="AH875" s="501"/>
      <c r="AI875" s="502"/>
      <c r="AJ875" s="668" t="str">
        <f t="shared" si="26"/>
        <v/>
      </c>
      <c r="AK875" s="644">
        <f t="shared" si="27"/>
        <v>0</v>
      </c>
    </row>
    <row r="876" spans="1:37" s="34" customFormat="1" hidden="1" x14ac:dyDescent="0.2">
      <c r="A876" s="271"/>
      <c r="B876" s="272"/>
      <c r="C876" s="500"/>
      <c r="D876" s="501"/>
      <c r="E876" s="502"/>
      <c r="F876" s="501"/>
      <c r="G876" s="502"/>
      <c r="H876" s="501"/>
      <c r="I876" s="502"/>
      <c r="J876" s="501"/>
      <c r="K876" s="502"/>
      <c r="L876" s="501"/>
      <c r="M876" s="502"/>
      <c r="N876" s="501"/>
      <c r="O876" s="502"/>
      <c r="P876" s="501"/>
      <c r="Q876" s="502"/>
      <c r="R876" s="501"/>
      <c r="S876" s="502"/>
      <c r="T876" s="501"/>
      <c r="U876" s="502"/>
      <c r="V876" s="501"/>
      <c r="W876" s="502"/>
      <c r="X876" s="501"/>
      <c r="Y876" s="502"/>
      <c r="Z876" s="501"/>
      <c r="AA876" s="502"/>
      <c r="AB876" s="501"/>
      <c r="AC876" s="502"/>
      <c r="AD876" s="501"/>
      <c r="AE876" s="502"/>
      <c r="AF876" s="501"/>
      <c r="AG876" s="502"/>
      <c r="AH876" s="501"/>
      <c r="AI876" s="502"/>
      <c r="AJ876" s="668" t="str">
        <f t="shared" si="26"/>
        <v/>
      </c>
      <c r="AK876" s="644">
        <f t="shared" si="27"/>
        <v>0</v>
      </c>
    </row>
    <row r="877" spans="1:37" s="34" customFormat="1" hidden="1" x14ac:dyDescent="0.2">
      <c r="A877" s="271"/>
      <c r="B877" s="273"/>
      <c r="C877" s="500"/>
      <c r="D877" s="504"/>
      <c r="E877" s="502"/>
      <c r="F877" s="504"/>
      <c r="G877" s="502"/>
      <c r="H877" s="504"/>
      <c r="I877" s="502"/>
      <c r="J877" s="504"/>
      <c r="K877" s="502"/>
      <c r="L877" s="504"/>
      <c r="M877" s="502"/>
      <c r="N877" s="504"/>
      <c r="O877" s="502"/>
      <c r="P877" s="504"/>
      <c r="Q877" s="502"/>
      <c r="R877" s="504"/>
      <c r="S877" s="502"/>
      <c r="T877" s="504"/>
      <c r="U877" s="502"/>
      <c r="V877" s="504"/>
      <c r="W877" s="502"/>
      <c r="X877" s="504"/>
      <c r="Y877" s="502"/>
      <c r="Z877" s="504"/>
      <c r="AA877" s="502"/>
      <c r="AB877" s="504"/>
      <c r="AC877" s="502"/>
      <c r="AD877" s="504"/>
      <c r="AE877" s="502"/>
      <c r="AF877" s="504"/>
      <c r="AG877" s="502"/>
      <c r="AH877" s="504"/>
      <c r="AI877" s="502"/>
      <c r="AJ877" s="668" t="str">
        <f t="shared" si="26"/>
        <v/>
      </c>
      <c r="AK877" s="644">
        <f t="shared" si="27"/>
        <v>0</v>
      </c>
    </row>
    <row r="878" spans="1:37" s="34" customFormat="1" hidden="1" x14ac:dyDescent="0.2">
      <c r="A878" s="505"/>
      <c r="B878" s="506"/>
      <c r="C878" s="507"/>
      <c r="D878" s="508"/>
      <c r="E878" s="502"/>
      <c r="F878" s="508"/>
      <c r="G878" s="502"/>
      <c r="H878" s="508"/>
      <c r="I878" s="502"/>
      <c r="J878" s="508"/>
      <c r="K878" s="502"/>
      <c r="L878" s="508"/>
      <c r="M878" s="502"/>
      <c r="N878" s="508"/>
      <c r="O878" s="502"/>
      <c r="P878" s="508"/>
      <c r="Q878" s="502"/>
      <c r="R878" s="508"/>
      <c r="S878" s="502"/>
      <c r="T878" s="508"/>
      <c r="U878" s="502"/>
      <c r="V878" s="508"/>
      <c r="W878" s="502"/>
      <c r="X878" s="508"/>
      <c r="Y878" s="502"/>
      <c r="Z878" s="508"/>
      <c r="AA878" s="502"/>
      <c r="AB878" s="508"/>
      <c r="AC878" s="502"/>
      <c r="AD878" s="508"/>
      <c r="AE878" s="502"/>
      <c r="AF878" s="508"/>
      <c r="AG878" s="502"/>
      <c r="AH878" s="508"/>
      <c r="AI878" s="502"/>
      <c r="AJ878" s="668" t="str">
        <f t="shared" si="26"/>
        <v/>
      </c>
      <c r="AK878" s="644">
        <f t="shared" si="27"/>
        <v>0</v>
      </c>
    </row>
    <row r="879" spans="1:37" s="34" customFormat="1" hidden="1" x14ac:dyDescent="0.2">
      <c r="A879" s="271"/>
      <c r="B879" s="272"/>
      <c r="C879" s="500"/>
      <c r="D879" s="501"/>
      <c r="E879" s="502"/>
      <c r="F879" s="501"/>
      <c r="G879" s="502"/>
      <c r="H879" s="501"/>
      <c r="I879" s="502"/>
      <c r="J879" s="501"/>
      <c r="K879" s="502"/>
      <c r="L879" s="501"/>
      <c r="M879" s="502"/>
      <c r="N879" s="501"/>
      <c r="O879" s="502"/>
      <c r="P879" s="501"/>
      <c r="Q879" s="502"/>
      <c r="R879" s="501"/>
      <c r="S879" s="502"/>
      <c r="T879" s="501"/>
      <c r="U879" s="502"/>
      <c r="V879" s="501"/>
      <c r="W879" s="502"/>
      <c r="X879" s="501"/>
      <c r="Y879" s="502"/>
      <c r="Z879" s="501"/>
      <c r="AA879" s="502"/>
      <c r="AB879" s="501"/>
      <c r="AC879" s="502"/>
      <c r="AD879" s="501"/>
      <c r="AE879" s="502"/>
      <c r="AF879" s="501"/>
      <c r="AG879" s="502"/>
      <c r="AH879" s="501"/>
      <c r="AI879" s="502"/>
      <c r="AJ879" s="668" t="str">
        <f t="shared" si="26"/>
        <v/>
      </c>
      <c r="AK879" s="644">
        <f t="shared" si="27"/>
        <v>0</v>
      </c>
    </row>
    <row r="880" spans="1:37" s="34" customFormat="1" hidden="1" x14ac:dyDescent="0.2">
      <c r="A880" s="271"/>
      <c r="B880" s="272"/>
      <c r="C880" s="500"/>
      <c r="D880" s="501"/>
      <c r="E880" s="502"/>
      <c r="F880" s="501"/>
      <c r="G880" s="502"/>
      <c r="H880" s="501"/>
      <c r="I880" s="502"/>
      <c r="J880" s="501"/>
      <c r="K880" s="502"/>
      <c r="L880" s="501"/>
      <c r="M880" s="502"/>
      <c r="N880" s="501"/>
      <c r="O880" s="502"/>
      <c r="P880" s="501"/>
      <c r="Q880" s="502"/>
      <c r="R880" s="501"/>
      <c r="S880" s="502"/>
      <c r="T880" s="501"/>
      <c r="U880" s="502"/>
      <c r="V880" s="501"/>
      <c r="W880" s="502"/>
      <c r="X880" s="501"/>
      <c r="Y880" s="502"/>
      <c r="Z880" s="501"/>
      <c r="AA880" s="502"/>
      <c r="AB880" s="501"/>
      <c r="AC880" s="502"/>
      <c r="AD880" s="501"/>
      <c r="AE880" s="502"/>
      <c r="AF880" s="501"/>
      <c r="AG880" s="502"/>
      <c r="AH880" s="501"/>
      <c r="AI880" s="502"/>
      <c r="AJ880" s="668" t="str">
        <f t="shared" si="26"/>
        <v/>
      </c>
      <c r="AK880" s="644">
        <f t="shared" si="27"/>
        <v>0</v>
      </c>
    </row>
    <row r="881" spans="1:37" s="34" customFormat="1" hidden="1" x14ac:dyDescent="0.2">
      <c r="A881" s="271"/>
      <c r="B881" s="272"/>
      <c r="C881" s="500"/>
      <c r="D881" s="501"/>
      <c r="E881" s="502"/>
      <c r="F881" s="501"/>
      <c r="G881" s="502"/>
      <c r="H881" s="501"/>
      <c r="I881" s="502"/>
      <c r="J881" s="501"/>
      <c r="K881" s="502"/>
      <c r="L881" s="501"/>
      <c r="M881" s="502"/>
      <c r="N881" s="501"/>
      <c r="O881" s="502"/>
      <c r="P881" s="501"/>
      <c r="Q881" s="502"/>
      <c r="R881" s="501"/>
      <c r="S881" s="502"/>
      <c r="T881" s="501"/>
      <c r="U881" s="502"/>
      <c r="V881" s="501"/>
      <c r="W881" s="502"/>
      <c r="X881" s="501"/>
      <c r="Y881" s="502"/>
      <c r="Z881" s="501"/>
      <c r="AA881" s="502"/>
      <c r="AB881" s="501"/>
      <c r="AC881" s="502"/>
      <c r="AD881" s="501"/>
      <c r="AE881" s="502"/>
      <c r="AF881" s="501"/>
      <c r="AG881" s="502"/>
      <c r="AH881" s="501"/>
      <c r="AI881" s="502"/>
      <c r="AJ881" s="668" t="str">
        <f t="shared" si="26"/>
        <v/>
      </c>
      <c r="AK881" s="644">
        <f t="shared" si="27"/>
        <v>0</v>
      </c>
    </row>
    <row r="882" spans="1:37" s="34" customFormat="1" hidden="1" x14ac:dyDescent="0.2">
      <c r="A882" s="271"/>
      <c r="B882" s="272"/>
      <c r="C882" s="500"/>
      <c r="D882" s="501"/>
      <c r="E882" s="502"/>
      <c r="F882" s="501"/>
      <c r="G882" s="502"/>
      <c r="H882" s="501"/>
      <c r="I882" s="502"/>
      <c r="J882" s="501"/>
      <c r="K882" s="502"/>
      <c r="L882" s="501"/>
      <c r="M882" s="502"/>
      <c r="N882" s="501"/>
      <c r="O882" s="502"/>
      <c r="P882" s="501"/>
      <c r="Q882" s="502"/>
      <c r="R882" s="501"/>
      <c r="S882" s="502"/>
      <c r="T882" s="501"/>
      <c r="U882" s="502"/>
      <c r="V882" s="501"/>
      <c r="W882" s="502"/>
      <c r="X882" s="501"/>
      <c r="Y882" s="502"/>
      <c r="Z882" s="501"/>
      <c r="AA882" s="502"/>
      <c r="AB882" s="501"/>
      <c r="AC882" s="502"/>
      <c r="AD882" s="501"/>
      <c r="AE882" s="502"/>
      <c r="AF882" s="501"/>
      <c r="AG882" s="502"/>
      <c r="AH882" s="501"/>
      <c r="AI882" s="502"/>
      <c r="AJ882" s="668" t="str">
        <f t="shared" si="26"/>
        <v/>
      </c>
      <c r="AK882" s="644">
        <f t="shared" si="27"/>
        <v>0</v>
      </c>
    </row>
    <row r="883" spans="1:37" s="34" customFormat="1" hidden="1" x14ac:dyDescent="0.2">
      <c r="A883" s="271"/>
      <c r="B883" s="272"/>
      <c r="C883" s="500"/>
      <c r="D883" s="501"/>
      <c r="E883" s="502"/>
      <c r="F883" s="501"/>
      <c r="G883" s="502"/>
      <c r="H883" s="501"/>
      <c r="I883" s="502"/>
      <c r="J883" s="501"/>
      <c r="K883" s="502"/>
      <c r="L883" s="501"/>
      <c r="M883" s="502"/>
      <c r="N883" s="501"/>
      <c r="O883" s="502"/>
      <c r="P883" s="501"/>
      <c r="Q883" s="502"/>
      <c r="R883" s="501"/>
      <c r="S883" s="502"/>
      <c r="T883" s="501"/>
      <c r="U883" s="502"/>
      <c r="V883" s="501"/>
      <c r="W883" s="502"/>
      <c r="X883" s="501"/>
      <c r="Y883" s="502"/>
      <c r="Z883" s="501"/>
      <c r="AA883" s="502"/>
      <c r="AB883" s="501"/>
      <c r="AC883" s="502"/>
      <c r="AD883" s="501"/>
      <c r="AE883" s="502"/>
      <c r="AF883" s="501"/>
      <c r="AG883" s="502"/>
      <c r="AH883" s="501"/>
      <c r="AI883" s="502"/>
      <c r="AJ883" s="668" t="str">
        <f t="shared" si="26"/>
        <v/>
      </c>
      <c r="AK883" s="644">
        <f t="shared" si="27"/>
        <v>0</v>
      </c>
    </row>
    <row r="884" spans="1:37" s="34" customFormat="1" hidden="1" x14ac:dyDescent="0.2">
      <c r="A884" s="271"/>
      <c r="B884" s="272"/>
      <c r="C884" s="500"/>
      <c r="D884" s="501"/>
      <c r="E884" s="502"/>
      <c r="F884" s="501"/>
      <c r="G884" s="502"/>
      <c r="H884" s="501"/>
      <c r="I884" s="502"/>
      <c r="J884" s="501"/>
      <c r="K884" s="502"/>
      <c r="L884" s="501"/>
      <c r="M884" s="502"/>
      <c r="N884" s="501"/>
      <c r="O884" s="502"/>
      <c r="P884" s="501"/>
      <c r="Q884" s="502"/>
      <c r="R884" s="501"/>
      <c r="S884" s="502"/>
      <c r="T884" s="501"/>
      <c r="U884" s="502"/>
      <c r="V884" s="501"/>
      <c r="W884" s="502"/>
      <c r="X884" s="501"/>
      <c r="Y884" s="502"/>
      <c r="Z884" s="501"/>
      <c r="AA884" s="502"/>
      <c r="AB884" s="501"/>
      <c r="AC884" s="502"/>
      <c r="AD884" s="501"/>
      <c r="AE884" s="502"/>
      <c r="AF884" s="501"/>
      <c r="AG884" s="502"/>
      <c r="AH884" s="501"/>
      <c r="AI884" s="502"/>
      <c r="AJ884" s="668" t="str">
        <f t="shared" si="26"/>
        <v/>
      </c>
      <c r="AK884" s="644">
        <f t="shared" si="27"/>
        <v>0</v>
      </c>
    </row>
    <row r="885" spans="1:37" s="34" customFormat="1" hidden="1" x14ac:dyDescent="0.2">
      <c r="A885" s="271"/>
      <c r="B885" s="273"/>
      <c r="C885" s="500"/>
      <c r="D885" s="504"/>
      <c r="E885" s="502"/>
      <c r="F885" s="504"/>
      <c r="G885" s="502"/>
      <c r="H885" s="504"/>
      <c r="I885" s="502"/>
      <c r="J885" s="504"/>
      <c r="K885" s="502"/>
      <c r="L885" s="504"/>
      <c r="M885" s="502"/>
      <c r="N885" s="504"/>
      <c r="O885" s="502"/>
      <c r="P885" s="504"/>
      <c r="Q885" s="502"/>
      <c r="R885" s="504"/>
      <c r="S885" s="502"/>
      <c r="T885" s="504"/>
      <c r="U885" s="502"/>
      <c r="V885" s="504"/>
      <c r="W885" s="502"/>
      <c r="X885" s="504"/>
      <c r="Y885" s="502"/>
      <c r="Z885" s="504"/>
      <c r="AA885" s="502"/>
      <c r="AB885" s="504"/>
      <c r="AC885" s="502"/>
      <c r="AD885" s="504"/>
      <c r="AE885" s="502"/>
      <c r="AF885" s="504"/>
      <c r="AG885" s="502"/>
      <c r="AH885" s="504"/>
      <c r="AI885" s="502"/>
      <c r="AJ885" s="668" t="str">
        <f t="shared" si="26"/>
        <v/>
      </c>
      <c r="AK885" s="644">
        <f t="shared" si="27"/>
        <v>0</v>
      </c>
    </row>
    <row r="886" spans="1:37" s="34" customFormat="1" hidden="1" x14ac:dyDescent="0.2">
      <c r="A886" s="505"/>
      <c r="B886" s="506"/>
      <c r="C886" s="507"/>
      <c r="D886" s="508"/>
      <c r="E886" s="502"/>
      <c r="F886" s="508"/>
      <c r="G886" s="502"/>
      <c r="H886" s="508"/>
      <c r="I886" s="502"/>
      <c r="J886" s="508"/>
      <c r="K886" s="502"/>
      <c r="L886" s="508"/>
      <c r="M886" s="502"/>
      <c r="N886" s="508"/>
      <c r="O886" s="502"/>
      <c r="P886" s="508"/>
      <c r="Q886" s="502"/>
      <c r="R886" s="508"/>
      <c r="S886" s="502"/>
      <c r="T886" s="508"/>
      <c r="U886" s="502"/>
      <c r="V886" s="508"/>
      <c r="W886" s="502"/>
      <c r="X886" s="508"/>
      <c r="Y886" s="502"/>
      <c r="Z886" s="508"/>
      <c r="AA886" s="502"/>
      <c r="AB886" s="508"/>
      <c r="AC886" s="502"/>
      <c r="AD886" s="508"/>
      <c r="AE886" s="502"/>
      <c r="AF886" s="508"/>
      <c r="AG886" s="502"/>
      <c r="AH886" s="508"/>
      <c r="AI886" s="502"/>
      <c r="AJ886" s="668" t="str">
        <f t="shared" si="26"/>
        <v/>
      </c>
      <c r="AK886" s="644">
        <f t="shared" si="27"/>
        <v>0</v>
      </c>
    </row>
    <row r="887" spans="1:37" s="34" customFormat="1" hidden="1" x14ac:dyDescent="0.2">
      <c r="A887" s="271"/>
      <c r="B887" s="272"/>
      <c r="C887" s="500"/>
      <c r="D887" s="501"/>
      <c r="E887" s="502"/>
      <c r="F887" s="501"/>
      <c r="G887" s="502"/>
      <c r="H887" s="501"/>
      <c r="I887" s="502"/>
      <c r="J887" s="501"/>
      <c r="K887" s="502"/>
      <c r="L887" s="501"/>
      <c r="M887" s="502"/>
      <c r="N887" s="501"/>
      <c r="O887" s="502"/>
      <c r="P887" s="501"/>
      <c r="Q887" s="502"/>
      <c r="R887" s="501"/>
      <c r="S887" s="502"/>
      <c r="T887" s="501"/>
      <c r="U887" s="502"/>
      <c r="V887" s="501"/>
      <c r="W887" s="502"/>
      <c r="X887" s="501"/>
      <c r="Y887" s="502"/>
      <c r="Z887" s="501"/>
      <c r="AA887" s="502"/>
      <c r="AB887" s="501"/>
      <c r="AC887" s="502"/>
      <c r="AD887" s="501"/>
      <c r="AE887" s="502"/>
      <c r="AF887" s="501"/>
      <c r="AG887" s="502"/>
      <c r="AH887" s="501"/>
      <c r="AI887" s="502"/>
      <c r="AJ887" s="668" t="str">
        <f t="shared" si="26"/>
        <v/>
      </c>
      <c r="AK887" s="644">
        <f t="shared" si="27"/>
        <v>0</v>
      </c>
    </row>
    <row r="888" spans="1:37" s="34" customFormat="1" hidden="1" x14ac:dyDescent="0.2">
      <c r="A888" s="271"/>
      <c r="B888" s="272"/>
      <c r="C888" s="500"/>
      <c r="D888" s="501"/>
      <c r="E888" s="502"/>
      <c r="F888" s="501"/>
      <c r="G888" s="502"/>
      <c r="H888" s="501"/>
      <c r="I888" s="502"/>
      <c r="J888" s="501"/>
      <c r="K888" s="502"/>
      <c r="L888" s="501"/>
      <c r="M888" s="502"/>
      <c r="N888" s="501"/>
      <c r="O888" s="502"/>
      <c r="P888" s="501"/>
      <c r="Q888" s="502"/>
      <c r="R888" s="501"/>
      <c r="S888" s="502"/>
      <c r="T888" s="501"/>
      <c r="U888" s="502"/>
      <c r="V888" s="501"/>
      <c r="W888" s="502"/>
      <c r="X888" s="501"/>
      <c r="Y888" s="502"/>
      <c r="Z888" s="501"/>
      <c r="AA888" s="502"/>
      <c r="AB888" s="501"/>
      <c r="AC888" s="502"/>
      <c r="AD888" s="501"/>
      <c r="AE888" s="502"/>
      <c r="AF888" s="501"/>
      <c r="AG888" s="502"/>
      <c r="AH888" s="501"/>
      <c r="AI888" s="502"/>
      <c r="AJ888" s="668" t="str">
        <f t="shared" si="26"/>
        <v/>
      </c>
      <c r="AK888" s="644">
        <f t="shared" si="27"/>
        <v>0</v>
      </c>
    </row>
    <row r="889" spans="1:37" s="34" customFormat="1" hidden="1" x14ac:dyDescent="0.2">
      <c r="A889" s="271"/>
      <c r="B889" s="272"/>
      <c r="C889" s="500"/>
      <c r="D889" s="501"/>
      <c r="E889" s="502"/>
      <c r="F889" s="501"/>
      <c r="G889" s="502"/>
      <c r="H889" s="501"/>
      <c r="I889" s="502"/>
      <c r="J889" s="501"/>
      <c r="K889" s="502"/>
      <c r="L889" s="501"/>
      <c r="M889" s="502"/>
      <c r="N889" s="501"/>
      <c r="O889" s="502"/>
      <c r="P889" s="501"/>
      <c r="Q889" s="502"/>
      <c r="R889" s="501"/>
      <c r="S889" s="502"/>
      <c r="T889" s="501"/>
      <c r="U889" s="502"/>
      <c r="V889" s="501"/>
      <c r="W889" s="502"/>
      <c r="X889" s="501"/>
      <c r="Y889" s="502"/>
      <c r="Z889" s="501"/>
      <c r="AA889" s="502"/>
      <c r="AB889" s="501"/>
      <c r="AC889" s="502"/>
      <c r="AD889" s="501"/>
      <c r="AE889" s="502"/>
      <c r="AF889" s="501"/>
      <c r="AG889" s="502"/>
      <c r="AH889" s="501"/>
      <c r="AI889" s="502"/>
      <c r="AJ889" s="668" t="str">
        <f t="shared" si="26"/>
        <v/>
      </c>
      <c r="AK889" s="644">
        <f t="shared" si="27"/>
        <v>0</v>
      </c>
    </row>
    <row r="890" spans="1:37" s="34" customFormat="1" hidden="1" x14ac:dyDescent="0.2">
      <c r="A890" s="271"/>
      <c r="B890" s="272"/>
      <c r="C890" s="500"/>
      <c r="D890" s="501"/>
      <c r="E890" s="502"/>
      <c r="F890" s="501"/>
      <c r="G890" s="502"/>
      <c r="H890" s="501"/>
      <c r="I890" s="502"/>
      <c r="J890" s="501"/>
      <c r="K890" s="502"/>
      <c r="L890" s="501"/>
      <c r="M890" s="502"/>
      <c r="N890" s="501"/>
      <c r="O890" s="502"/>
      <c r="P890" s="501"/>
      <c r="Q890" s="502"/>
      <c r="R890" s="501"/>
      <c r="S890" s="502"/>
      <c r="T890" s="501"/>
      <c r="U890" s="502"/>
      <c r="V890" s="501"/>
      <c r="W890" s="502"/>
      <c r="X890" s="501"/>
      <c r="Y890" s="502"/>
      <c r="Z890" s="501"/>
      <c r="AA890" s="502"/>
      <c r="AB890" s="501"/>
      <c r="AC890" s="502"/>
      <c r="AD890" s="501"/>
      <c r="AE890" s="502"/>
      <c r="AF890" s="501"/>
      <c r="AG890" s="502"/>
      <c r="AH890" s="501"/>
      <c r="AI890" s="502"/>
      <c r="AJ890" s="668" t="str">
        <f t="shared" si="26"/>
        <v/>
      </c>
      <c r="AK890" s="644">
        <f t="shared" si="27"/>
        <v>0</v>
      </c>
    </row>
    <row r="891" spans="1:37" s="34" customFormat="1" hidden="1" x14ac:dyDescent="0.2">
      <c r="A891" s="271"/>
      <c r="B891" s="272"/>
      <c r="C891" s="500"/>
      <c r="D891" s="501"/>
      <c r="E891" s="502"/>
      <c r="F891" s="501"/>
      <c r="G891" s="502"/>
      <c r="H891" s="501"/>
      <c r="I891" s="502"/>
      <c r="J891" s="501"/>
      <c r="K891" s="502"/>
      <c r="L891" s="501"/>
      <c r="M891" s="502"/>
      <c r="N891" s="501"/>
      <c r="O891" s="502"/>
      <c r="P891" s="501"/>
      <c r="Q891" s="502"/>
      <c r="R891" s="501"/>
      <c r="S891" s="502"/>
      <c r="T891" s="501"/>
      <c r="U891" s="502"/>
      <c r="V891" s="501"/>
      <c r="W891" s="502"/>
      <c r="X891" s="501"/>
      <c r="Y891" s="502"/>
      <c r="Z891" s="501"/>
      <c r="AA891" s="502"/>
      <c r="AB891" s="501"/>
      <c r="AC891" s="502"/>
      <c r="AD891" s="501"/>
      <c r="AE891" s="502"/>
      <c r="AF891" s="501"/>
      <c r="AG891" s="502"/>
      <c r="AH891" s="501"/>
      <c r="AI891" s="502"/>
      <c r="AJ891" s="668" t="str">
        <f t="shared" si="26"/>
        <v/>
      </c>
      <c r="AK891" s="644">
        <f t="shared" si="27"/>
        <v>0</v>
      </c>
    </row>
    <row r="892" spans="1:37" s="34" customFormat="1" hidden="1" x14ac:dyDescent="0.2">
      <c r="A892" s="271"/>
      <c r="B892" s="272"/>
      <c r="C892" s="500"/>
      <c r="D892" s="501"/>
      <c r="E892" s="502"/>
      <c r="F892" s="501"/>
      <c r="G892" s="502"/>
      <c r="H892" s="501"/>
      <c r="I892" s="502"/>
      <c r="J892" s="501"/>
      <c r="K892" s="502"/>
      <c r="L892" s="501"/>
      <c r="M892" s="502"/>
      <c r="N892" s="501"/>
      <c r="O892" s="502"/>
      <c r="P892" s="501"/>
      <c r="Q892" s="502"/>
      <c r="R892" s="501"/>
      <c r="S892" s="502"/>
      <c r="T892" s="501"/>
      <c r="U892" s="502"/>
      <c r="V892" s="501"/>
      <c r="W892" s="502"/>
      <c r="X892" s="501"/>
      <c r="Y892" s="502"/>
      <c r="Z892" s="501"/>
      <c r="AA892" s="502"/>
      <c r="AB892" s="501"/>
      <c r="AC892" s="502"/>
      <c r="AD892" s="501"/>
      <c r="AE892" s="502"/>
      <c r="AF892" s="501"/>
      <c r="AG892" s="502"/>
      <c r="AH892" s="501"/>
      <c r="AI892" s="502"/>
      <c r="AJ892" s="668" t="str">
        <f t="shared" si="26"/>
        <v/>
      </c>
      <c r="AK892" s="644">
        <f t="shared" si="27"/>
        <v>0</v>
      </c>
    </row>
    <row r="893" spans="1:37" s="34" customFormat="1" hidden="1" x14ac:dyDescent="0.2">
      <c r="A893" s="271"/>
      <c r="B893" s="273"/>
      <c r="C893" s="500"/>
      <c r="D893" s="504"/>
      <c r="E893" s="502"/>
      <c r="F893" s="504"/>
      <c r="G893" s="502"/>
      <c r="H893" s="504"/>
      <c r="I893" s="502"/>
      <c r="J893" s="504"/>
      <c r="K893" s="502"/>
      <c r="L893" s="504"/>
      <c r="M893" s="502"/>
      <c r="N893" s="504"/>
      <c r="O893" s="502"/>
      <c r="P893" s="504"/>
      <c r="Q893" s="502"/>
      <c r="R893" s="504"/>
      <c r="S893" s="502"/>
      <c r="T893" s="504"/>
      <c r="U893" s="502"/>
      <c r="V893" s="504"/>
      <c r="W893" s="502"/>
      <c r="X893" s="504"/>
      <c r="Y893" s="502"/>
      <c r="Z893" s="504"/>
      <c r="AA893" s="502"/>
      <c r="AB893" s="504"/>
      <c r="AC893" s="502"/>
      <c r="AD893" s="504"/>
      <c r="AE893" s="502"/>
      <c r="AF893" s="504"/>
      <c r="AG893" s="502"/>
      <c r="AH893" s="504"/>
      <c r="AI893" s="502"/>
      <c r="AJ893" s="668" t="str">
        <f t="shared" si="26"/>
        <v/>
      </c>
      <c r="AK893" s="644">
        <f t="shared" si="27"/>
        <v>0</v>
      </c>
    </row>
    <row r="894" spans="1:37" s="34" customFormat="1" hidden="1" x14ac:dyDescent="0.2">
      <c r="A894" s="505"/>
      <c r="B894" s="506"/>
      <c r="C894" s="507"/>
      <c r="D894" s="508"/>
      <c r="E894" s="502"/>
      <c r="F894" s="508"/>
      <c r="G894" s="502"/>
      <c r="H894" s="508"/>
      <c r="I894" s="502"/>
      <c r="J894" s="508"/>
      <c r="K894" s="502"/>
      <c r="L894" s="508"/>
      <c r="M894" s="502"/>
      <c r="N894" s="508"/>
      <c r="O894" s="502"/>
      <c r="P894" s="508"/>
      <c r="Q894" s="502"/>
      <c r="R894" s="508"/>
      <c r="S894" s="502"/>
      <c r="T894" s="508"/>
      <c r="U894" s="502"/>
      <c r="V894" s="508"/>
      <c r="W894" s="502"/>
      <c r="X894" s="508"/>
      <c r="Y894" s="502"/>
      <c r="Z894" s="508"/>
      <c r="AA894" s="502"/>
      <c r="AB894" s="508"/>
      <c r="AC894" s="502"/>
      <c r="AD894" s="508"/>
      <c r="AE894" s="502"/>
      <c r="AF894" s="508"/>
      <c r="AG894" s="502"/>
      <c r="AH894" s="508"/>
      <c r="AI894" s="502"/>
      <c r="AJ894" s="668" t="str">
        <f t="shared" si="26"/>
        <v/>
      </c>
      <c r="AK894" s="644">
        <f t="shared" si="27"/>
        <v>0</v>
      </c>
    </row>
    <row r="895" spans="1:37" s="34" customFormat="1" hidden="1" x14ac:dyDescent="0.2">
      <c r="A895" s="271"/>
      <c r="B895" s="272"/>
      <c r="C895" s="500"/>
      <c r="D895" s="501"/>
      <c r="E895" s="502"/>
      <c r="F895" s="501"/>
      <c r="G895" s="502"/>
      <c r="H895" s="501"/>
      <c r="I895" s="502"/>
      <c r="J895" s="501"/>
      <c r="K895" s="502"/>
      <c r="L895" s="501"/>
      <c r="M895" s="502"/>
      <c r="N895" s="501"/>
      <c r="O895" s="502"/>
      <c r="P895" s="501"/>
      <c r="Q895" s="502"/>
      <c r="R895" s="501"/>
      <c r="S895" s="502"/>
      <c r="T895" s="501"/>
      <c r="U895" s="502"/>
      <c r="V895" s="501"/>
      <c r="W895" s="502"/>
      <c r="X895" s="501"/>
      <c r="Y895" s="502"/>
      <c r="Z895" s="501"/>
      <c r="AA895" s="502"/>
      <c r="AB895" s="501"/>
      <c r="AC895" s="502"/>
      <c r="AD895" s="501"/>
      <c r="AE895" s="502"/>
      <c r="AF895" s="501"/>
      <c r="AG895" s="502"/>
      <c r="AH895" s="501"/>
      <c r="AI895" s="502"/>
      <c r="AJ895" s="668" t="str">
        <f t="shared" si="26"/>
        <v/>
      </c>
      <c r="AK895" s="644">
        <f t="shared" si="27"/>
        <v>0</v>
      </c>
    </row>
    <row r="896" spans="1:37" s="34" customFormat="1" hidden="1" x14ac:dyDescent="0.2">
      <c r="A896" s="271"/>
      <c r="B896" s="272"/>
      <c r="C896" s="500"/>
      <c r="D896" s="501"/>
      <c r="E896" s="502"/>
      <c r="F896" s="501"/>
      <c r="G896" s="502"/>
      <c r="H896" s="501"/>
      <c r="I896" s="502"/>
      <c r="J896" s="501"/>
      <c r="K896" s="502"/>
      <c r="L896" s="501"/>
      <c r="M896" s="502"/>
      <c r="N896" s="501"/>
      <c r="O896" s="502"/>
      <c r="P896" s="501"/>
      <c r="Q896" s="502"/>
      <c r="R896" s="501"/>
      <c r="S896" s="502"/>
      <c r="T896" s="501"/>
      <c r="U896" s="502"/>
      <c r="V896" s="501"/>
      <c r="W896" s="502"/>
      <c r="X896" s="501"/>
      <c r="Y896" s="502"/>
      <c r="Z896" s="501"/>
      <c r="AA896" s="502"/>
      <c r="AB896" s="501"/>
      <c r="AC896" s="502"/>
      <c r="AD896" s="501"/>
      <c r="AE896" s="502"/>
      <c r="AF896" s="501"/>
      <c r="AG896" s="502"/>
      <c r="AH896" s="501"/>
      <c r="AI896" s="502"/>
      <c r="AJ896" s="668" t="str">
        <f t="shared" si="26"/>
        <v/>
      </c>
      <c r="AK896" s="644">
        <f t="shared" si="27"/>
        <v>0</v>
      </c>
    </row>
    <row r="897" spans="1:37" s="34" customFormat="1" hidden="1" x14ac:dyDescent="0.2">
      <c r="A897" s="271"/>
      <c r="B897" s="272"/>
      <c r="C897" s="500"/>
      <c r="D897" s="501"/>
      <c r="E897" s="502"/>
      <c r="F897" s="501"/>
      <c r="G897" s="502"/>
      <c r="H897" s="501"/>
      <c r="I897" s="502"/>
      <c r="J897" s="501"/>
      <c r="K897" s="502"/>
      <c r="L897" s="501"/>
      <c r="M897" s="502"/>
      <c r="N897" s="501"/>
      <c r="O897" s="502"/>
      <c r="P897" s="501"/>
      <c r="Q897" s="502"/>
      <c r="R897" s="501"/>
      <c r="S897" s="502"/>
      <c r="T897" s="501"/>
      <c r="U897" s="502"/>
      <c r="V897" s="501"/>
      <c r="W897" s="502"/>
      <c r="X897" s="501"/>
      <c r="Y897" s="502"/>
      <c r="Z897" s="501"/>
      <c r="AA897" s="502"/>
      <c r="AB897" s="501"/>
      <c r="AC897" s="502"/>
      <c r="AD897" s="501"/>
      <c r="AE897" s="502"/>
      <c r="AF897" s="501"/>
      <c r="AG897" s="502"/>
      <c r="AH897" s="501"/>
      <c r="AI897" s="502"/>
      <c r="AJ897" s="668" t="str">
        <f t="shared" si="26"/>
        <v/>
      </c>
      <c r="AK897" s="644">
        <f t="shared" si="27"/>
        <v>0</v>
      </c>
    </row>
    <row r="898" spans="1:37" s="34" customFormat="1" hidden="1" x14ac:dyDescent="0.2">
      <c r="A898" s="271"/>
      <c r="B898" s="272"/>
      <c r="C898" s="500"/>
      <c r="D898" s="501"/>
      <c r="E898" s="502"/>
      <c r="F898" s="501"/>
      <c r="G898" s="502"/>
      <c r="H898" s="501"/>
      <c r="I898" s="502"/>
      <c r="J898" s="501"/>
      <c r="K898" s="502"/>
      <c r="L898" s="501"/>
      <c r="M898" s="502"/>
      <c r="N898" s="501"/>
      <c r="O898" s="502"/>
      <c r="P898" s="501"/>
      <c r="Q898" s="502"/>
      <c r="R898" s="501"/>
      <c r="S898" s="502"/>
      <c r="T898" s="501"/>
      <c r="U898" s="502"/>
      <c r="V898" s="501"/>
      <c r="W898" s="502"/>
      <c r="X898" s="501"/>
      <c r="Y898" s="502"/>
      <c r="Z898" s="501"/>
      <c r="AA898" s="502"/>
      <c r="AB898" s="501"/>
      <c r="AC898" s="502"/>
      <c r="AD898" s="501"/>
      <c r="AE898" s="502"/>
      <c r="AF898" s="501"/>
      <c r="AG898" s="502"/>
      <c r="AH898" s="501"/>
      <c r="AI898" s="502"/>
      <c r="AJ898" s="668" t="str">
        <f t="shared" si="26"/>
        <v/>
      </c>
      <c r="AK898" s="644">
        <f t="shared" si="27"/>
        <v>0</v>
      </c>
    </row>
    <row r="899" spans="1:37" s="34" customFormat="1" hidden="1" x14ac:dyDescent="0.2">
      <c r="A899" s="271"/>
      <c r="B899" s="272"/>
      <c r="C899" s="500"/>
      <c r="D899" s="501"/>
      <c r="E899" s="502"/>
      <c r="F899" s="501"/>
      <c r="G899" s="502"/>
      <c r="H899" s="501"/>
      <c r="I899" s="502"/>
      <c r="J899" s="501"/>
      <c r="K899" s="502"/>
      <c r="L899" s="501"/>
      <c r="M899" s="502"/>
      <c r="N899" s="501"/>
      <c r="O899" s="502"/>
      <c r="P899" s="501"/>
      <c r="Q899" s="502"/>
      <c r="R899" s="501"/>
      <c r="S899" s="502"/>
      <c r="T899" s="501"/>
      <c r="U899" s="502"/>
      <c r="V899" s="501"/>
      <c r="W899" s="502"/>
      <c r="X899" s="501"/>
      <c r="Y899" s="502"/>
      <c r="Z899" s="501"/>
      <c r="AA899" s="502"/>
      <c r="AB899" s="501"/>
      <c r="AC899" s="502"/>
      <c r="AD899" s="501"/>
      <c r="AE899" s="502"/>
      <c r="AF899" s="501"/>
      <c r="AG899" s="502"/>
      <c r="AH899" s="501"/>
      <c r="AI899" s="502"/>
      <c r="AJ899" s="668" t="str">
        <f t="shared" si="26"/>
        <v/>
      </c>
      <c r="AK899" s="644">
        <f t="shared" si="27"/>
        <v>0</v>
      </c>
    </row>
    <row r="900" spans="1:37" s="34" customFormat="1" hidden="1" x14ac:dyDescent="0.2">
      <c r="A900" s="271"/>
      <c r="B900" s="272"/>
      <c r="C900" s="500"/>
      <c r="D900" s="501"/>
      <c r="E900" s="502"/>
      <c r="F900" s="501"/>
      <c r="G900" s="502"/>
      <c r="H900" s="501"/>
      <c r="I900" s="502"/>
      <c r="J900" s="501"/>
      <c r="K900" s="502"/>
      <c r="L900" s="501"/>
      <c r="M900" s="502"/>
      <c r="N900" s="501"/>
      <c r="O900" s="502"/>
      <c r="P900" s="501"/>
      <c r="Q900" s="502"/>
      <c r="R900" s="501"/>
      <c r="S900" s="502"/>
      <c r="T900" s="501"/>
      <c r="U900" s="502"/>
      <c r="V900" s="501"/>
      <c r="W900" s="502"/>
      <c r="X900" s="501"/>
      <c r="Y900" s="502"/>
      <c r="Z900" s="501"/>
      <c r="AA900" s="502"/>
      <c r="AB900" s="501"/>
      <c r="AC900" s="502"/>
      <c r="AD900" s="501"/>
      <c r="AE900" s="502"/>
      <c r="AF900" s="501"/>
      <c r="AG900" s="502"/>
      <c r="AH900" s="501"/>
      <c r="AI900" s="502"/>
      <c r="AJ900" s="668" t="str">
        <f t="shared" si="26"/>
        <v/>
      </c>
      <c r="AK900" s="644">
        <f t="shared" si="27"/>
        <v>0</v>
      </c>
    </row>
    <row r="901" spans="1:37" s="34" customFormat="1" hidden="1" x14ac:dyDescent="0.2">
      <c r="A901" s="271"/>
      <c r="B901" s="273"/>
      <c r="C901" s="500"/>
      <c r="D901" s="504"/>
      <c r="E901" s="502"/>
      <c r="F901" s="504"/>
      <c r="G901" s="502"/>
      <c r="H901" s="504"/>
      <c r="I901" s="502"/>
      <c r="J901" s="504"/>
      <c r="K901" s="502"/>
      <c r="L901" s="504"/>
      <c r="M901" s="502"/>
      <c r="N901" s="504"/>
      <c r="O901" s="502"/>
      <c r="P901" s="504"/>
      <c r="Q901" s="502"/>
      <c r="R901" s="504"/>
      <c r="S901" s="502"/>
      <c r="T901" s="504"/>
      <c r="U901" s="502"/>
      <c r="V901" s="504"/>
      <c r="W901" s="502"/>
      <c r="X901" s="504"/>
      <c r="Y901" s="502"/>
      <c r="Z901" s="504"/>
      <c r="AA901" s="502"/>
      <c r="AB901" s="504"/>
      <c r="AC901" s="502"/>
      <c r="AD901" s="504"/>
      <c r="AE901" s="502"/>
      <c r="AF901" s="504"/>
      <c r="AG901" s="502"/>
      <c r="AH901" s="504"/>
      <c r="AI901" s="502"/>
      <c r="AJ901" s="668" t="str">
        <f t="shared" si="26"/>
        <v/>
      </c>
      <c r="AK901" s="644">
        <f t="shared" si="27"/>
        <v>0</v>
      </c>
    </row>
    <row r="902" spans="1:37" s="34" customFormat="1" hidden="1" x14ac:dyDescent="0.2">
      <c r="A902" s="505"/>
      <c r="B902" s="506"/>
      <c r="C902" s="507"/>
      <c r="D902" s="508"/>
      <c r="E902" s="502"/>
      <c r="F902" s="508"/>
      <c r="G902" s="502"/>
      <c r="H902" s="508"/>
      <c r="I902" s="502"/>
      <c r="J902" s="508"/>
      <c r="K902" s="502"/>
      <c r="L902" s="508"/>
      <c r="M902" s="502"/>
      <c r="N902" s="508"/>
      <c r="O902" s="502"/>
      <c r="P902" s="508"/>
      <c r="Q902" s="502"/>
      <c r="R902" s="508"/>
      <c r="S902" s="502"/>
      <c r="T902" s="508"/>
      <c r="U902" s="502"/>
      <c r="V902" s="508"/>
      <c r="W902" s="502"/>
      <c r="X902" s="508"/>
      <c r="Y902" s="502"/>
      <c r="Z902" s="508"/>
      <c r="AA902" s="502"/>
      <c r="AB902" s="508"/>
      <c r="AC902" s="502"/>
      <c r="AD902" s="508"/>
      <c r="AE902" s="502"/>
      <c r="AF902" s="508"/>
      <c r="AG902" s="502"/>
      <c r="AH902" s="508"/>
      <c r="AI902" s="502"/>
      <c r="AJ902" s="668" t="str">
        <f t="shared" si="26"/>
        <v/>
      </c>
      <c r="AK902" s="644">
        <f t="shared" si="27"/>
        <v>0</v>
      </c>
    </row>
    <row r="903" spans="1:37" s="34" customFormat="1" hidden="1" x14ac:dyDescent="0.2">
      <c r="A903" s="271"/>
      <c r="B903" s="272"/>
      <c r="C903" s="500"/>
      <c r="D903" s="501"/>
      <c r="E903" s="502"/>
      <c r="F903" s="501"/>
      <c r="G903" s="502"/>
      <c r="H903" s="501"/>
      <c r="I903" s="502"/>
      <c r="J903" s="501"/>
      <c r="K903" s="502"/>
      <c r="L903" s="501"/>
      <c r="M903" s="502"/>
      <c r="N903" s="501"/>
      <c r="O903" s="502"/>
      <c r="P903" s="501"/>
      <c r="Q903" s="502"/>
      <c r="R903" s="501"/>
      <c r="S903" s="502"/>
      <c r="T903" s="501"/>
      <c r="U903" s="502"/>
      <c r="V903" s="501"/>
      <c r="W903" s="502"/>
      <c r="X903" s="501"/>
      <c r="Y903" s="502"/>
      <c r="Z903" s="501"/>
      <c r="AA903" s="502"/>
      <c r="AB903" s="501"/>
      <c r="AC903" s="502"/>
      <c r="AD903" s="501"/>
      <c r="AE903" s="502"/>
      <c r="AF903" s="501"/>
      <c r="AG903" s="502"/>
      <c r="AH903" s="501"/>
      <c r="AI903" s="502"/>
      <c r="AJ903" s="668" t="str">
        <f t="shared" si="26"/>
        <v/>
      </c>
      <c r="AK903" s="644">
        <f t="shared" si="27"/>
        <v>0</v>
      </c>
    </row>
    <row r="904" spans="1:37" s="34" customFormat="1" hidden="1" x14ac:dyDescent="0.2">
      <c r="A904" s="271"/>
      <c r="B904" s="272"/>
      <c r="C904" s="500"/>
      <c r="D904" s="501"/>
      <c r="E904" s="502"/>
      <c r="F904" s="501"/>
      <c r="G904" s="502"/>
      <c r="H904" s="501"/>
      <c r="I904" s="502"/>
      <c r="J904" s="501"/>
      <c r="K904" s="502"/>
      <c r="L904" s="501"/>
      <c r="M904" s="502"/>
      <c r="N904" s="501"/>
      <c r="O904" s="502"/>
      <c r="P904" s="501"/>
      <c r="Q904" s="502"/>
      <c r="R904" s="501"/>
      <c r="S904" s="502"/>
      <c r="T904" s="501"/>
      <c r="U904" s="502"/>
      <c r="V904" s="501"/>
      <c r="W904" s="502"/>
      <c r="X904" s="501"/>
      <c r="Y904" s="502"/>
      <c r="Z904" s="501"/>
      <c r="AA904" s="502"/>
      <c r="AB904" s="501"/>
      <c r="AC904" s="502"/>
      <c r="AD904" s="501"/>
      <c r="AE904" s="502"/>
      <c r="AF904" s="501"/>
      <c r="AG904" s="502"/>
      <c r="AH904" s="501"/>
      <c r="AI904" s="502"/>
      <c r="AJ904" s="668" t="str">
        <f t="shared" si="26"/>
        <v/>
      </c>
      <c r="AK904" s="644">
        <f t="shared" si="27"/>
        <v>0</v>
      </c>
    </row>
    <row r="905" spans="1:37" s="34" customFormat="1" hidden="1" x14ac:dyDescent="0.2">
      <c r="A905" s="271"/>
      <c r="B905" s="272"/>
      <c r="C905" s="500"/>
      <c r="D905" s="501"/>
      <c r="E905" s="502"/>
      <c r="F905" s="501"/>
      <c r="G905" s="502"/>
      <c r="H905" s="501"/>
      <c r="I905" s="502"/>
      <c r="J905" s="501"/>
      <c r="K905" s="502"/>
      <c r="L905" s="501"/>
      <c r="M905" s="502"/>
      <c r="N905" s="501"/>
      <c r="O905" s="502"/>
      <c r="P905" s="501"/>
      <c r="Q905" s="502"/>
      <c r="R905" s="501"/>
      <c r="S905" s="502"/>
      <c r="T905" s="501"/>
      <c r="U905" s="502"/>
      <c r="V905" s="501"/>
      <c r="W905" s="502"/>
      <c r="X905" s="501"/>
      <c r="Y905" s="502"/>
      <c r="Z905" s="501"/>
      <c r="AA905" s="502"/>
      <c r="AB905" s="501"/>
      <c r="AC905" s="502"/>
      <c r="AD905" s="501"/>
      <c r="AE905" s="502"/>
      <c r="AF905" s="501"/>
      <c r="AG905" s="502"/>
      <c r="AH905" s="501"/>
      <c r="AI905" s="502"/>
      <c r="AJ905" s="668" t="str">
        <f t="shared" si="26"/>
        <v/>
      </c>
      <c r="AK905" s="644">
        <f t="shared" si="27"/>
        <v>0</v>
      </c>
    </row>
    <row r="906" spans="1:37" s="34" customFormat="1" hidden="1" x14ac:dyDescent="0.2">
      <c r="A906" s="271"/>
      <c r="B906" s="272"/>
      <c r="C906" s="500"/>
      <c r="D906" s="501"/>
      <c r="E906" s="502"/>
      <c r="F906" s="501"/>
      <c r="G906" s="502"/>
      <c r="H906" s="501"/>
      <c r="I906" s="502"/>
      <c r="J906" s="501"/>
      <c r="K906" s="502"/>
      <c r="L906" s="501"/>
      <c r="M906" s="502"/>
      <c r="N906" s="501"/>
      <c r="O906" s="502"/>
      <c r="P906" s="501"/>
      <c r="Q906" s="502"/>
      <c r="R906" s="501"/>
      <c r="S906" s="502"/>
      <c r="T906" s="501"/>
      <c r="U906" s="502"/>
      <c r="V906" s="501"/>
      <c r="W906" s="502"/>
      <c r="X906" s="501"/>
      <c r="Y906" s="502"/>
      <c r="Z906" s="501"/>
      <c r="AA906" s="502"/>
      <c r="AB906" s="501"/>
      <c r="AC906" s="502"/>
      <c r="AD906" s="501"/>
      <c r="AE906" s="502"/>
      <c r="AF906" s="501"/>
      <c r="AG906" s="502"/>
      <c r="AH906" s="501"/>
      <c r="AI906" s="502"/>
      <c r="AJ906" s="668" t="str">
        <f t="shared" si="26"/>
        <v/>
      </c>
      <c r="AK906" s="644">
        <f t="shared" si="27"/>
        <v>0</v>
      </c>
    </row>
    <row r="907" spans="1:37" s="34" customFormat="1" hidden="1" x14ac:dyDescent="0.2">
      <c r="A907" s="271"/>
      <c r="B907" s="272"/>
      <c r="C907" s="500"/>
      <c r="D907" s="501"/>
      <c r="E907" s="502"/>
      <c r="F907" s="501"/>
      <c r="G907" s="502"/>
      <c r="H907" s="501"/>
      <c r="I907" s="502"/>
      <c r="J907" s="501"/>
      <c r="K907" s="502"/>
      <c r="L907" s="501"/>
      <c r="M907" s="502"/>
      <c r="N907" s="501"/>
      <c r="O907" s="502"/>
      <c r="P907" s="501"/>
      <c r="Q907" s="502"/>
      <c r="R907" s="501"/>
      <c r="S907" s="502"/>
      <c r="T907" s="501"/>
      <c r="U907" s="502"/>
      <c r="V907" s="501"/>
      <c r="W907" s="502"/>
      <c r="X907" s="501"/>
      <c r="Y907" s="502"/>
      <c r="Z907" s="501"/>
      <c r="AA907" s="502"/>
      <c r="AB907" s="501"/>
      <c r="AC907" s="502"/>
      <c r="AD907" s="501"/>
      <c r="AE907" s="502"/>
      <c r="AF907" s="501"/>
      <c r="AG907" s="502"/>
      <c r="AH907" s="501"/>
      <c r="AI907" s="502"/>
      <c r="AJ907" s="668" t="str">
        <f t="shared" si="26"/>
        <v/>
      </c>
      <c r="AK907" s="644">
        <f t="shared" si="27"/>
        <v>0</v>
      </c>
    </row>
    <row r="908" spans="1:37" s="34" customFormat="1" hidden="1" x14ac:dyDescent="0.2">
      <c r="A908" s="271"/>
      <c r="B908" s="272"/>
      <c r="C908" s="500"/>
      <c r="D908" s="501"/>
      <c r="E908" s="502"/>
      <c r="F908" s="501"/>
      <c r="G908" s="502"/>
      <c r="H908" s="501"/>
      <c r="I908" s="502"/>
      <c r="J908" s="501"/>
      <c r="K908" s="502"/>
      <c r="L908" s="501"/>
      <c r="M908" s="502"/>
      <c r="N908" s="501"/>
      <c r="O908" s="502"/>
      <c r="P908" s="501"/>
      <c r="Q908" s="502"/>
      <c r="R908" s="501"/>
      <c r="S908" s="502"/>
      <c r="T908" s="501"/>
      <c r="U908" s="502"/>
      <c r="V908" s="501"/>
      <c r="W908" s="502"/>
      <c r="X908" s="501"/>
      <c r="Y908" s="502"/>
      <c r="Z908" s="501"/>
      <c r="AA908" s="502"/>
      <c r="AB908" s="501"/>
      <c r="AC908" s="502"/>
      <c r="AD908" s="501"/>
      <c r="AE908" s="502"/>
      <c r="AF908" s="501"/>
      <c r="AG908" s="502"/>
      <c r="AH908" s="501"/>
      <c r="AI908" s="502"/>
      <c r="AJ908" s="668" t="str">
        <f t="shared" si="26"/>
        <v/>
      </c>
      <c r="AK908" s="644">
        <f t="shared" si="27"/>
        <v>0</v>
      </c>
    </row>
    <row r="909" spans="1:37" s="34" customFormat="1" hidden="1" x14ac:dyDescent="0.2">
      <c r="A909" s="271"/>
      <c r="B909" s="273"/>
      <c r="C909" s="500"/>
      <c r="D909" s="504"/>
      <c r="E909" s="502"/>
      <c r="F909" s="504"/>
      <c r="G909" s="502"/>
      <c r="H909" s="504"/>
      <c r="I909" s="502"/>
      <c r="J909" s="504"/>
      <c r="K909" s="502"/>
      <c r="L909" s="504"/>
      <c r="M909" s="502"/>
      <c r="N909" s="504"/>
      <c r="O909" s="502"/>
      <c r="P909" s="504"/>
      <c r="Q909" s="502"/>
      <c r="R909" s="504"/>
      <c r="S909" s="502"/>
      <c r="T909" s="504"/>
      <c r="U909" s="502"/>
      <c r="V909" s="504"/>
      <c r="W909" s="502"/>
      <c r="X909" s="504"/>
      <c r="Y909" s="502"/>
      <c r="Z909" s="504"/>
      <c r="AA909" s="502"/>
      <c r="AB909" s="504"/>
      <c r="AC909" s="502"/>
      <c r="AD909" s="504"/>
      <c r="AE909" s="502"/>
      <c r="AF909" s="504"/>
      <c r="AG909" s="502"/>
      <c r="AH909" s="504"/>
      <c r="AI909" s="502"/>
      <c r="AJ909" s="668" t="str">
        <f t="shared" ref="AJ909:AJ972" si="28">IF((D909+F909+H909+J909+L909+N909+P909+R909+T909+V909+X909+Z909+AB909+AD909)&gt;0,D909+F909+H909+J909+L909+N909+P909+R909+T909+V909+X909+Z909+AB909+AD909,"")</f>
        <v/>
      </c>
      <c r="AK909" s="644">
        <f t="shared" ref="AK909:AK972" si="29">E909+G909+I909+K909+M909+O909+Q909+S909+U909+W909+Y909+AA909+AC909+AE909</f>
        <v>0</v>
      </c>
    </row>
    <row r="910" spans="1:37" s="34" customFormat="1" hidden="1" x14ac:dyDescent="0.2">
      <c r="A910" s="505"/>
      <c r="B910" s="506"/>
      <c r="C910" s="507"/>
      <c r="D910" s="508"/>
      <c r="E910" s="502"/>
      <c r="F910" s="508"/>
      <c r="G910" s="502"/>
      <c r="H910" s="508"/>
      <c r="I910" s="502"/>
      <c r="J910" s="508"/>
      <c r="K910" s="502"/>
      <c r="L910" s="508"/>
      <c r="M910" s="502"/>
      <c r="N910" s="508"/>
      <c r="O910" s="502"/>
      <c r="P910" s="508"/>
      <c r="Q910" s="502"/>
      <c r="R910" s="508"/>
      <c r="S910" s="502"/>
      <c r="T910" s="508"/>
      <c r="U910" s="502"/>
      <c r="V910" s="508"/>
      <c r="W910" s="502"/>
      <c r="X910" s="508"/>
      <c r="Y910" s="502"/>
      <c r="Z910" s="508"/>
      <c r="AA910" s="502"/>
      <c r="AB910" s="508"/>
      <c r="AC910" s="502"/>
      <c r="AD910" s="508"/>
      <c r="AE910" s="502"/>
      <c r="AF910" s="508"/>
      <c r="AG910" s="502"/>
      <c r="AH910" s="508"/>
      <c r="AI910" s="502"/>
      <c r="AJ910" s="668" t="str">
        <f t="shared" si="28"/>
        <v/>
      </c>
      <c r="AK910" s="644">
        <f t="shared" si="29"/>
        <v>0</v>
      </c>
    </row>
    <row r="911" spans="1:37" s="34" customFormat="1" hidden="1" x14ac:dyDescent="0.2">
      <c r="A911" s="271"/>
      <c r="B911" s="272"/>
      <c r="C911" s="500"/>
      <c r="D911" s="501"/>
      <c r="E911" s="502"/>
      <c r="F911" s="501"/>
      <c r="G911" s="502"/>
      <c r="H911" s="501"/>
      <c r="I911" s="502"/>
      <c r="J911" s="501"/>
      <c r="K911" s="502"/>
      <c r="L911" s="501"/>
      <c r="M911" s="502"/>
      <c r="N911" s="501"/>
      <c r="O911" s="502"/>
      <c r="P911" s="501"/>
      <c r="Q911" s="502"/>
      <c r="R911" s="501"/>
      <c r="S911" s="502"/>
      <c r="T911" s="501"/>
      <c r="U911" s="502"/>
      <c r="V911" s="501"/>
      <c r="W911" s="502"/>
      <c r="X911" s="501"/>
      <c r="Y911" s="502"/>
      <c r="Z911" s="501"/>
      <c r="AA911" s="502"/>
      <c r="AB911" s="501"/>
      <c r="AC911" s="502"/>
      <c r="AD911" s="501"/>
      <c r="AE911" s="502"/>
      <c r="AF911" s="501"/>
      <c r="AG911" s="502"/>
      <c r="AH911" s="501"/>
      <c r="AI911" s="502"/>
      <c r="AJ911" s="668" t="str">
        <f t="shared" si="28"/>
        <v/>
      </c>
      <c r="AK911" s="644">
        <f t="shared" si="29"/>
        <v>0</v>
      </c>
    </row>
    <row r="912" spans="1:37" s="34" customFormat="1" hidden="1" x14ac:dyDescent="0.2">
      <c r="A912" s="271"/>
      <c r="B912" s="272"/>
      <c r="C912" s="500"/>
      <c r="D912" s="501"/>
      <c r="E912" s="502"/>
      <c r="F912" s="501"/>
      <c r="G912" s="502"/>
      <c r="H912" s="501"/>
      <c r="I912" s="502"/>
      <c r="J912" s="501"/>
      <c r="K912" s="502"/>
      <c r="L912" s="501"/>
      <c r="M912" s="502"/>
      <c r="N912" s="501"/>
      <c r="O912" s="502"/>
      <c r="P912" s="501"/>
      <c r="Q912" s="502"/>
      <c r="R912" s="501"/>
      <c r="S912" s="502"/>
      <c r="T912" s="501"/>
      <c r="U912" s="502"/>
      <c r="V912" s="501"/>
      <c r="W912" s="502"/>
      <c r="X912" s="501"/>
      <c r="Y912" s="502"/>
      <c r="Z912" s="501"/>
      <c r="AA912" s="502"/>
      <c r="AB912" s="501"/>
      <c r="AC912" s="502"/>
      <c r="AD912" s="501"/>
      <c r="AE912" s="502"/>
      <c r="AF912" s="501"/>
      <c r="AG912" s="502"/>
      <c r="AH912" s="501"/>
      <c r="AI912" s="502"/>
      <c r="AJ912" s="668" t="str">
        <f t="shared" si="28"/>
        <v/>
      </c>
      <c r="AK912" s="644">
        <f t="shared" si="29"/>
        <v>0</v>
      </c>
    </row>
    <row r="913" spans="1:37" s="34" customFormat="1" hidden="1" x14ac:dyDescent="0.2">
      <c r="A913" s="271"/>
      <c r="B913" s="272"/>
      <c r="C913" s="500"/>
      <c r="D913" s="501"/>
      <c r="E913" s="502"/>
      <c r="F913" s="501"/>
      <c r="G913" s="502"/>
      <c r="H913" s="501"/>
      <c r="I913" s="502"/>
      <c r="J913" s="501"/>
      <c r="K913" s="502"/>
      <c r="L913" s="501"/>
      <c r="M913" s="502"/>
      <c r="N913" s="501"/>
      <c r="O913" s="502"/>
      <c r="P913" s="501"/>
      <c r="Q913" s="502"/>
      <c r="R913" s="501"/>
      <c r="S913" s="502"/>
      <c r="T913" s="501"/>
      <c r="U913" s="502"/>
      <c r="V913" s="501"/>
      <c r="W913" s="502"/>
      <c r="X913" s="501"/>
      <c r="Y913" s="502"/>
      <c r="Z913" s="501"/>
      <c r="AA913" s="502"/>
      <c r="AB913" s="501"/>
      <c r="AC913" s="502"/>
      <c r="AD913" s="501"/>
      <c r="AE913" s="502"/>
      <c r="AF913" s="501"/>
      <c r="AG913" s="502"/>
      <c r="AH913" s="501"/>
      <c r="AI913" s="502"/>
      <c r="AJ913" s="668" t="str">
        <f t="shared" si="28"/>
        <v/>
      </c>
      <c r="AK913" s="644">
        <f t="shared" si="29"/>
        <v>0</v>
      </c>
    </row>
    <row r="914" spans="1:37" s="34" customFormat="1" hidden="1" x14ac:dyDescent="0.2">
      <c r="A914" s="271"/>
      <c r="B914" s="272"/>
      <c r="C914" s="500"/>
      <c r="D914" s="501"/>
      <c r="E914" s="502"/>
      <c r="F914" s="501"/>
      <c r="G914" s="502"/>
      <c r="H914" s="501"/>
      <c r="I914" s="502"/>
      <c r="J914" s="501"/>
      <c r="K914" s="502"/>
      <c r="L914" s="501"/>
      <c r="M914" s="502"/>
      <c r="N914" s="501"/>
      <c r="O914" s="502"/>
      <c r="P914" s="501"/>
      <c r="Q914" s="502"/>
      <c r="R914" s="501"/>
      <c r="S914" s="502"/>
      <c r="T914" s="501"/>
      <c r="U914" s="502"/>
      <c r="V914" s="501"/>
      <c r="W914" s="502"/>
      <c r="X914" s="501"/>
      <c r="Y914" s="502"/>
      <c r="Z914" s="501"/>
      <c r="AA914" s="502"/>
      <c r="AB914" s="501"/>
      <c r="AC914" s="502"/>
      <c r="AD914" s="501"/>
      <c r="AE914" s="502"/>
      <c r="AF914" s="501"/>
      <c r="AG914" s="502"/>
      <c r="AH914" s="501"/>
      <c r="AI914" s="502"/>
      <c r="AJ914" s="668" t="str">
        <f t="shared" si="28"/>
        <v/>
      </c>
      <c r="AK914" s="644">
        <f t="shared" si="29"/>
        <v>0</v>
      </c>
    </row>
    <row r="915" spans="1:37" s="34" customFormat="1" hidden="1" x14ac:dyDescent="0.2">
      <c r="A915" s="271"/>
      <c r="B915" s="272"/>
      <c r="C915" s="500"/>
      <c r="D915" s="501"/>
      <c r="E915" s="502"/>
      <c r="F915" s="501"/>
      <c r="G915" s="502"/>
      <c r="H915" s="501"/>
      <c r="I915" s="502"/>
      <c r="J915" s="501"/>
      <c r="K915" s="502"/>
      <c r="L915" s="501"/>
      <c r="M915" s="502"/>
      <c r="N915" s="501"/>
      <c r="O915" s="502"/>
      <c r="P915" s="501"/>
      <c r="Q915" s="502"/>
      <c r="R915" s="501"/>
      <c r="S915" s="502"/>
      <c r="T915" s="501"/>
      <c r="U915" s="502"/>
      <c r="V915" s="501"/>
      <c r="W915" s="502"/>
      <c r="X915" s="501"/>
      <c r="Y915" s="502"/>
      <c r="Z915" s="501"/>
      <c r="AA915" s="502"/>
      <c r="AB915" s="501"/>
      <c r="AC915" s="502"/>
      <c r="AD915" s="501"/>
      <c r="AE915" s="502"/>
      <c r="AF915" s="501"/>
      <c r="AG915" s="502"/>
      <c r="AH915" s="501"/>
      <c r="AI915" s="502"/>
      <c r="AJ915" s="668" t="str">
        <f t="shared" si="28"/>
        <v/>
      </c>
      <c r="AK915" s="644">
        <f t="shared" si="29"/>
        <v>0</v>
      </c>
    </row>
    <row r="916" spans="1:37" s="34" customFormat="1" hidden="1" x14ac:dyDescent="0.2">
      <c r="A916" s="271"/>
      <c r="B916" s="272"/>
      <c r="C916" s="500"/>
      <c r="D916" s="501"/>
      <c r="E916" s="502"/>
      <c r="F916" s="501"/>
      <c r="G916" s="502"/>
      <c r="H916" s="501"/>
      <c r="I916" s="502"/>
      <c r="J916" s="501"/>
      <c r="K916" s="502"/>
      <c r="L916" s="501"/>
      <c r="M916" s="502"/>
      <c r="N916" s="501"/>
      <c r="O916" s="502"/>
      <c r="P916" s="501"/>
      <c r="Q916" s="502"/>
      <c r="R916" s="501"/>
      <c r="S916" s="502"/>
      <c r="T916" s="501"/>
      <c r="U916" s="502"/>
      <c r="V916" s="501"/>
      <c r="W916" s="502"/>
      <c r="X916" s="501"/>
      <c r="Y916" s="502"/>
      <c r="Z916" s="501"/>
      <c r="AA916" s="502"/>
      <c r="AB916" s="501"/>
      <c r="AC916" s="502"/>
      <c r="AD916" s="501"/>
      <c r="AE916" s="502"/>
      <c r="AF916" s="501"/>
      <c r="AG916" s="502"/>
      <c r="AH916" s="501"/>
      <c r="AI916" s="502"/>
      <c r="AJ916" s="668" t="str">
        <f t="shared" si="28"/>
        <v/>
      </c>
      <c r="AK916" s="644">
        <f t="shared" si="29"/>
        <v>0</v>
      </c>
    </row>
    <row r="917" spans="1:37" s="34" customFormat="1" hidden="1" x14ac:dyDescent="0.2">
      <c r="A917" s="271"/>
      <c r="B917" s="273"/>
      <c r="C917" s="500"/>
      <c r="D917" s="504"/>
      <c r="E917" s="502"/>
      <c r="F917" s="504"/>
      <c r="G917" s="502"/>
      <c r="H917" s="504"/>
      <c r="I917" s="502"/>
      <c r="J917" s="504"/>
      <c r="K917" s="502"/>
      <c r="L917" s="504"/>
      <c r="M917" s="502"/>
      <c r="N917" s="504"/>
      <c r="O917" s="502"/>
      <c r="P917" s="504"/>
      <c r="Q917" s="502"/>
      <c r="R917" s="504"/>
      <c r="S917" s="502"/>
      <c r="T917" s="504"/>
      <c r="U917" s="502"/>
      <c r="V917" s="504"/>
      <c r="W917" s="502"/>
      <c r="X917" s="504"/>
      <c r="Y917" s="502"/>
      <c r="Z917" s="504"/>
      <c r="AA917" s="502"/>
      <c r="AB917" s="504"/>
      <c r="AC917" s="502"/>
      <c r="AD917" s="504"/>
      <c r="AE917" s="502"/>
      <c r="AF917" s="504"/>
      <c r="AG917" s="502"/>
      <c r="AH917" s="504"/>
      <c r="AI917" s="502"/>
      <c r="AJ917" s="668" t="str">
        <f t="shared" si="28"/>
        <v/>
      </c>
      <c r="AK917" s="644">
        <f t="shared" si="29"/>
        <v>0</v>
      </c>
    </row>
    <row r="918" spans="1:37" s="34" customFormat="1" hidden="1" x14ac:dyDescent="0.2">
      <c r="A918" s="505"/>
      <c r="B918" s="506"/>
      <c r="C918" s="507"/>
      <c r="D918" s="508"/>
      <c r="E918" s="502"/>
      <c r="F918" s="508"/>
      <c r="G918" s="502"/>
      <c r="H918" s="508"/>
      <c r="I918" s="502"/>
      <c r="J918" s="508"/>
      <c r="K918" s="502"/>
      <c r="L918" s="508"/>
      <c r="M918" s="502"/>
      <c r="N918" s="508"/>
      <c r="O918" s="502"/>
      <c r="P918" s="508"/>
      <c r="Q918" s="502"/>
      <c r="R918" s="508"/>
      <c r="S918" s="502"/>
      <c r="T918" s="508"/>
      <c r="U918" s="502"/>
      <c r="V918" s="508"/>
      <c r="W918" s="502"/>
      <c r="X918" s="508"/>
      <c r="Y918" s="502"/>
      <c r="Z918" s="508"/>
      <c r="AA918" s="502"/>
      <c r="AB918" s="508"/>
      <c r="AC918" s="502"/>
      <c r="AD918" s="508"/>
      <c r="AE918" s="502"/>
      <c r="AF918" s="508"/>
      <c r="AG918" s="502"/>
      <c r="AH918" s="508"/>
      <c r="AI918" s="502"/>
      <c r="AJ918" s="668" t="str">
        <f t="shared" si="28"/>
        <v/>
      </c>
      <c r="AK918" s="644">
        <f t="shared" si="29"/>
        <v>0</v>
      </c>
    </row>
    <row r="919" spans="1:37" s="34" customFormat="1" hidden="1" x14ac:dyDescent="0.2">
      <c r="A919" s="271"/>
      <c r="B919" s="272"/>
      <c r="C919" s="500"/>
      <c r="D919" s="501"/>
      <c r="E919" s="502"/>
      <c r="F919" s="501"/>
      <c r="G919" s="502"/>
      <c r="H919" s="501"/>
      <c r="I919" s="502"/>
      <c r="J919" s="501"/>
      <c r="K919" s="502"/>
      <c r="L919" s="501"/>
      <c r="M919" s="502"/>
      <c r="N919" s="501"/>
      <c r="O919" s="502"/>
      <c r="P919" s="501"/>
      <c r="Q919" s="502"/>
      <c r="R919" s="501"/>
      <c r="S919" s="502"/>
      <c r="T919" s="501"/>
      <c r="U919" s="502"/>
      <c r="V919" s="501"/>
      <c r="W919" s="502"/>
      <c r="X919" s="501"/>
      <c r="Y919" s="502"/>
      <c r="Z919" s="501"/>
      <c r="AA919" s="502"/>
      <c r="AB919" s="501"/>
      <c r="AC919" s="502"/>
      <c r="AD919" s="501"/>
      <c r="AE919" s="502"/>
      <c r="AF919" s="501"/>
      <c r="AG919" s="502"/>
      <c r="AH919" s="501"/>
      <c r="AI919" s="502"/>
      <c r="AJ919" s="668" t="str">
        <f t="shared" si="28"/>
        <v/>
      </c>
      <c r="AK919" s="644">
        <f t="shared" si="29"/>
        <v>0</v>
      </c>
    </row>
    <row r="920" spans="1:37" s="34" customFormat="1" hidden="1" x14ac:dyDescent="0.2">
      <c r="A920" s="271"/>
      <c r="B920" s="272"/>
      <c r="C920" s="500"/>
      <c r="D920" s="501"/>
      <c r="E920" s="502"/>
      <c r="F920" s="501"/>
      <c r="G920" s="502"/>
      <c r="H920" s="501"/>
      <c r="I920" s="502"/>
      <c r="J920" s="501"/>
      <c r="K920" s="502"/>
      <c r="L920" s="501"/>
      <c r="M920" s="502"/>
      <c r="N920" s="501"/>
      <c r="O920" s="502"/>
      <c r="P920" s="501"/>
      <c r="Q920" s="502"/>
      <c r="R920" s="501"/>
      <c r="S920" s="502"/>
      <c r="T920" s="501"/>
      <c r="U920" s="502"/>
      <c r="V920" s="501"/>
      <c r="W920" s="502"/>
      <c r="X920" s="501"/>
      <c r="Y920" s="502"/>
      <c r="Z920" s="501"/>
      <c r="AA920" s="502"/>
      <c r="AB920" s="501"/>
      <c r="AC920" s="502"/>
      <c r="AD920" s="501"/>
      <c r="AE920" s="502"/>
      <c r="AF920" s="501"/>
      <c r="AG920" s="502"/>
      <c r="AH920" s="501"/>
      <c r="AI920" s="502"/>
      <c r="AJ920" s="668" t="str">
        <f t="shared" si="28"/>
        <v/>
      </c>
      <c r="AK920" s="644">
        <f t="shared" si="29"/>
        <v>0</v>
      </c>
    </row>
    <row r="921" spans="1:37" s="34" customFormat="1" hidden="1" x14ac:dyDescent="0.2">
      <c r="A921" s="271"/>
      <c r="B921" s="272"/>
      <c r="C921" s="500"/>
      <c r="D921" s="501"/>
      <c r="E921" s="502"/>
      <c r="F921" s="501"/>
      <c r="G921" s="502"/>
      <c r="H921" s="501"/>
      <c r="I921" s="502"/>
      <c r="J921" s="501"/>
      <c r="K921" s="502"/>
      <c r="L921" s="501"/>
      <c r="M921" s="502"/>
      <c r="N921" s="501"/>
      <c r="O921" s="502"/>
      <c r="P921" s="501"/>
      <c r="Q921" s="502"/>
      <c r="R921" s="501"/>
      <c r="S921" s="502"/>
      <c r="T921" s="501"/>
      <c r="U921" s="502"/>
      <c r="V921" s="501"/>
      <c r="W921" s="502"/>
      <c r="X921" s="501"/>
      <c r="Y921" s="502"/>
      <c r="Z921" s="501"/>
      <c r="AA921" s="502"/>
      <c r="AB921" s="501"/>
      <c r="AC921" s="502"/>
      <c r="AD921" s="501"/>
      <c r="AE921" s="502"/>
      <c r="AF921" s="501"/>
      <c r="AG921" s="502"/>
      <c r="AH921" s="501"/>
      <c r="AI921" s="502"/>
      <c r="AJ921" s="668" t="str">
        <f t="shared" si="28"/>
        <v/>
      </c>
      <c r="AK921" s="644">
        <f t="shared" si="29"/>
        <v>0</v>
      </c>
    </row>
    <row r="922" spans="1:37" s="34" customFormat="1" hidden="1" x14ac:dyDescent="0.2">
      <c r="A922" s="271"/>
      <c r="B922" s="272"/>
      <c r="C922" s="500"/>
      <c r="D922" s="501"/>
      <c r="E922" s="502"/>
      <c r="F922" s="501"/>
      <c r="G922" s="502"/>
      <c r="H922" s="501"/>
      <c r="I922" s="502"/>
      <c r="J922" s="501"/>
      <c r="K922" s="502"/>
      <c r="L922" s="501"/>
      <c r="M922" s="502"/>
      <c r="N922" s="501"/>
      <c r="O922" s="502"/>
      <c r="P922" s="501"/>
      <c r="Q922" s="502"/>
      <c r="R922" s="501"/>
      <c r="S922" s="502"/>
      <c r="T922" s="501"/>
      <c r="U922" s="502"/>
      <c r="V922" s="501"/>
      <c r="W922" s="502"/>
      <c r="X922" s="501"/>
      <c r="Y922" s="502"/>
      <c r="Z922" s="501"/>
      <c r="AA922" s="502"/>
      <c r="AB922" s="501"/>
      <c r="AC922" s="502"/>
      <c r="AD922" s="501"/>
      <c r="AE922" s="502"/>
      <c r="AF922" s="501"/>
      <c r="AG922" s="502"/>
      <c r="AH922" s="501"/>
      <c r="AI922" s="502"/>
      <c r="AJ922" s="668" t="str">
        <f t="shared" si="28"/>
        <v/>
      </c>
      <c r="AK922" s="644">
        <f t="shared" si="29"/>
        <v>0</v>
      </c>
    </row>
    <row r="923" spans="1:37" s="34" customFormat="1" hidden="1" x14ac:dyDescent="0.2">
      <c r="A923" s="271"/>
      <c r="B923" s="272"/>
      <c r="C923" s="500"/>
      <c r="D923" s="501"/>
      <c r="E923" s="502"/>
      <c r="F923" s="501"/>
      <c r="G923" s="502"/>
      <c r="H923" s="501"/>
      <c r="I923" s="502"/>
      <c r="J923" s="501"/>
      <c r="K923" s="502"/>
      <c r="L923" s="501"/>
      <c r="M923" s="502"/>
      <c r="N923" s="501"/>
      <c r="O923" s="502"/>
      <c r="P923" s="501"/>
      <c r="Q923" s="502"/>
      <c r="R923" s="501"/>
      <c r="S923" s="502"/>
      <c r="T923" s="501"/>
      <c r="U923" s="502"/>
      <c r="V923" s="501"/>
      <c r="W923" s="502"/>
      <c r="X923" s="501"/>
      <c r="Y923" s="502"/>
      <c r="Z923" s="501"/>
      <c r="AA923" s="502"/>
      <c r="AB923" s="501"/>
      <c r="AC923" s="502"/>
      <c r="AD923" s="501"/>
      <c r="AE923" s="502"/>
      <c r="AF923" s="501"/>
      <c r="AG923" s="502"/>
      <c r="AH923" s="501"/>
      <c r="AI923" s="502"/>
      <c r="AJ923" s="668" t="str">
        <f t="shared" si="28"/>
        <v/>
      </c>
      <c r="AK923" s="644">
        <f t="shared" si="29"/>
        <v>0</v>
      </c>
    </row>
    <row r="924" spans="1:37" s="34" customFormat="1" hidden="1" x14ac:dyDescent="0.2">
      <c r="A924" s="271"/>
      <c r="B924" s="272"/>
      <c r="C924" s="500"/>
      <c r="D924" s="501"/>
      <c r="E924" s="502"/>
      <c r="F924" s="501"/>
      <c r="G924" s="502"/>
      <c r="H924" s="501"/>
      <c r="I924" s="502"/>
      <c r="J924" s="501"/>
      <c r="K924" s="502"/>
      <c r="L924" s="501"/>
      <c r="M924" s="502"/>
      <c r="N924" s="501"/>
      <c r="O924" s="502"/>
      <c r="P924" s="501"/>
      <c r="Q924" s="502"/>
      <c r="R924" s="501"/>
      <c r="S924" s="502"/>
      <c r="T924" s="501"/>
      <c r="U924" s="502"/>
      <c r="V924" s="501"/>
      <c r="W924" s="502"/>
      <c r="X924" s="501"/>
      <c r="Y924" s="502"/>
      <c r="Z924" s="501"/>
      <c r="AA924" s="502"/>
      <c r="AB924" s="501"/>
      <c r="AC924" s="502"/>
      <c r="AD924" s="501"/>
      <c r="AE924" s="502"/>
      <c r="AF924" s="501"/>
      <c r="AG924" s="502"/>
      <c r="AH924" s="501"/>
      <c r="AI924" s="502"/>
      <c r="AJ924" s="668" t="str">
        <f t="shared" si="28"/>
        <v/>
      </c>
      <c r="AK924" s="644">
        <f t="shared" si="29"/>
        <v>0</v>
      </c>
    </row>
    <row r="925" spans="1:37" s="34" customFormat="1" hidden="1" x14ac:dyDescent="0.2">
      <c r="A925" s="271"/>
      <c r="B925" s="273"/>
      <c r="C925" s="500"/>
      <c r="D925" s="504"/>
      <c r="E925" s="502"/>
      <c r="F925" s="504"/>
      <c r="G925" s="502"/>
      <c r="H925" s="504"/>
      <c r="I925" s="502"/>
      <c r="J925" s="504"/>
      <c r="K925" s="502"/>
      <c r="L925" s="504"/>
      <c r="M925" s="502"/>
      <c r="N925" s="504"/>
      <c r="O925" s="502"/>
      <c r="P925" s="504"/>
      <c r="Q925" s="502"/>
      <c r="R925" s="504"/>
      <c r="S925" s="502"/>
      <c r="T925" s="504"/>
      <c r="U925" s="502"/>
      <c r="V925" s="504"/>
      <c r="W925" s="502"/>
      <c r="X925" s="504"/>
      <c r="Y925" s="502"/>
      <c r="Z925" s="504"/>
      <c r="AA925" s="502"/>
      <c r="AB925" s="504"/>
      <c r="AC925" s="502"/>
      <c r="AD925" s="504"/>
      <c r="AE925" s="502"/>
      <c r="AF925" s="504"/>
      <c r="AG925" s="502"/>
      <c r="AH925" s="504"/>
      <c r="AI925" s="502"/>
      <c r="AJ925" s="668" t="str">
        <f t="shared" si="28"/>
        <v/>
      </c>
      <c r="AK925" s="644">
        <f t="shared" si="29"/>
        <v>0</v>
      </c>
    </row>
    <row r="926" spans="1:37" s="34" customFormat="1" hidden="1" x14ac:dyDescent="0.2">
      <c r="A926" s="505"/>
      <c r="B926" s="506"/>
      <c r="C926" s="507"/>
      <c r="D926" s="508"/>
      <c r="E926" s="502"/>
      <c r="F926" s="508"/>
      <c r="G926" s="502"/>
      <c r="H926" s="508"/>
      <c r="I926" s="502"/>
      <c r="J926" s="508"/>
      <c r="K926" s="502"/>
      <c r="L926" s="508"/>
      <c r="M926" s="502"/>
      <c r="N926" s="508"/>
      <c r="O926" s="502"/>
      <c r="P926" s="508"/>
      <c r="Q926" s="502"/>
      <c r="R926" s="508"/>
      <c r="S926" s="502"/>
      <c r="T926" s="508"/>
      <c r="U926" s="502"/>
      <c r="V926" s="508"/>
      <c r="W926" s="502"/>
      <c r="X926" s="508"/>
      <c r="Y926" s="502"/>
      <c r="Z926" s="508"/>
      <c r="AA926" s="502"/>
      <c r="AB926" s="508"/>
      <c r="AC926" s="502"/>
      <c r="AD926" s="508"/>
      <c r="AE926" s="502"/>
      <c r="AF926" s="508"/>
      <c r="AG926" s="502"/>
      <c r="AH926" s="508"/>
      <c r="AI926" s="502"/>
      <c r="AJ926" s="668" t="str">
        <f t="shared" si="28"/>
        <v/>
      </c>
      <c r="AK926" s="644">
        <f t="shared" si="29"/>
        <v>0</v>
      </c>
    </row>
    <row r="927" spans="1:37" s="34" customFormat="1" hidden="1" x14ac:dyDescent="0.2">
      <c r="A927" s="271"/>
      <c r="B927" s="272"/>
      <c r="C927" s="500"/>
      <c r="D927" s="501"/>
      <c r="E927" s="502"/>
      <c r="F927" s="501"/>
      <c r="G927" s="502"/>
      <c r="H927" s="501"/>
      <c r="I927" s="502"/>
      <c r="J927" s="501"/>
      <c r="K927" s="502"/>
      <c r="L927" s="501"/>
      <c r="M927" s="502"/>
      <c r="N927" s="501"/>
      <c r="O927" s="502"/>
      <c r="P927" s="501"/>
      <c r="Q927" s="502"/>
      <c r="R927" s="501"/>
      <c r="S927" s="502"/>
      <c r="T927" s="501"/>
      <c r="U927" s="502"/>
      <c r="V927" s="501"/>
      <c r="W927" s="502"/>
      <c r="X927" s="501"/>
      <c r="Y927" s="502"/>
      <c r="Z927" s="501"/>
      <c r="AA927" s="502"/>
      <c r="AB927" s="501"/>
      <c r="AC927" s="502"/>
      <c r="AD927" s="501"/>
      <c r="AE927" s="502"/>
      <c r="AF927" s="501"/>
      <c r="AG927" s="502"/>
      <c r="AH927" s="501"/>
      <c r="AI927" s="502"/>
      <c r="AJ927" s="668" t="str">
        <f t="shared" si="28"/>
        <v/>
      </c>
      <c r="AK927" s="644">
        <f t="shared" si="29"/>
        <v>0</v>
      </c>
    </row>
    <row r="928" spans="1:37" s="34" customFormat="1" hidden="1" x14ac:dyDescent="0.2">
      <c r="A928" s="271"/>
      <c r="B928" s="272"/>
      <c r="C928" s="500"/>
      <c r="D928" s="501"/>
      <c r="E928" s="502"/>
      <c r="F928" s="501"/>
      <c r="G928" s="502"/>
      <c r="H928" s="501"/>
      <c r="I928" s="502"/>
      <c r="J928" s="501"/>
      <c r="K928" s="502"/>
      <c r="L928" s="501"/>
      <c r="M928" s="502"/>
      <c r="N928" s="501"/>
      <c r="O928" s="502"/>
      <c r="P928" s="501"/>
      <c r="Q928" s="502"/>
      <c r="R928" s="501"/>
      <c r="S928" s="502"/>
      <c r="T928" s="501"/>
      <c r="U928" s="502"/>
      <c r="V928" s="501"/>
      <c r="W928" s="502"/>
      <c r="X928" s="501"/>
      <c r="Y928" s="502"/>
      <c r="Z928" s="501"/>
      <c r="AA928" s="502"/>
      <c r="AB928" s="501"/>
      <c r="AC928" s="502"/>
      <c r="AD928" s="501"/>
      <c r="AE928" s="502"/>
      <c r="AF928" s="501"/>
      <c r="AG928" s="502"/>
      <c r="AH928" s="501"/>
      <c r="AI928" s="502"/>
      <c r="AJ928" s="668" t="str">
        <f t="shared" si="28"/>
        <v/>
      </c>
      <c r="AK928" s="644">
        <f t="shared" si="29"/>
        <v>0</v>
      </c>
    </row>
    <row r="929" spans="1:37" s="34" customFormat="1" hidden="1" x14ac:dyDescent="0.2">
      <c r="A929" s="271"/>
      <c r="B929" s="272"/>
      <c r="C929" s="500"/>
      <c r="D929" s="501"/>
      <c r="E929" s="502"/>
      <c r="F929" s="501"/>
      <c r="G929" s="502"/>
      <c r="H929" s="501"/>
      <c r="I929" s="502"/>
      <c r="J929" s="501"/>
      <c r="K929" s="502"/>
      <c r="L929" s="501"/>
      <c r="M929" s="502"/>
      <c r="N929" s="501"/>
      <c r="O929" s="502"/>
      <c r="P929" s="501"/>
      <c r="Q929" s="502"/>
      <c r="R929" s="501"/>
      <c r="S929" s="502"/>
      <c r="T929" s="501"/>
      <c r="U929" s="502"/>
      <c r="V929" s="501"/>
      <c r="W929" s="502"/>
      <c r="X929" s="501"/>
      <c r="Y929" s="502"/>
      <c r="Z929" s="501"/>
      <c r="AA929" s="502"/>
      <c r="AB929" s="501"/>
      <c r="AC929" s="502"/>
      <c r="AD929" s="501"/>
      <c r="AE929" s="502"/>
      <c r="AF929" s="501"/>
      <c r="AG929" s="502"/>
      <c r="AH929" s="501"/>
      <c r="AI929" s="502"/>
      <c r="AJ929" s="668" t="str">
        <f t="shared" si="28"/>
        <v/>
      </c>
      <c r="AK929" s="644">
        <f t="shared" si="29"/>
        <v>0</v>
      </c>
    </row>
    <row r="930" spans="1:37" s="34" customFormat="1" hidden="1" x14ac:dyDescent="0.2">
      <c r="A930" s="271"/>
      <c r="B930" s="272"/>
      <c r="C930" s="500"/>
      <c r="D930" s="501"/>
      <c r="E930" s="502"/>
      <c r="F930" s="501"/>
      <c r="G930" s="502"/>
      <c r="H930" s="501"/>
      <c r="I930" s="502"/>
      <c r="J930" s="501"/>
      <c r="K930" s="502"/>
      <c r="L930" s="501"/>
      <c r="M930" s="502"/>
      <c r="N930" s="501"/>
      <c r="O930" s="502"/>
      <c r="P930" s="501"/>
      <c r="Q930" s="502"/>
      <c r="R930" s="501"/>
      <c r="S930" s="502"/>
      <c r="T930" s="501"/>
      <c r="U930" s="502"/>
      <c r="V930" s="501"/>
      <c r="W930" s="502"/>
      <c r="X930" s="501"/>
      <c r="Y930" s="502"/>
      <c r="Z930" s="501"/>
      <c r="AA930" s="502"/>
      <c r="AB930" s="501"/>
      <c r="AC930" s="502"/>
      <c r="AD930" s="501"/>
      <c r="AE930" s="502"/>
      <c r="AF930" s="501"/>
      <c r="AG930" s="502"/>
      <c r="AH930" s="501"/>
      <c r="AI930" s="502"/>
      <c r="AJ930" s="668" t="str">
        <f t="shared" si="28"/>
        <v/>
      </c>
      <c r="AK930" s="644">
        <f t="shared" si="29"/>
        <v>0</v>
      </c>
    </row>
    <row r="931" spans="1:37" s="34" customFormat="1" hidden="1" x14ac:dyDescent="0.2">
      <c r="A931" s="271"/>
      <c r="B931" s="272"/>
      <c r="C931" s="500"/>
      <c r="D931" s="501"/>
      <c r="E931" s="502"/>
      <c r="F931" s="501"/>
      <c r="G931" s="502"/>
      <c r="H931" s="501"/>
      <c r="I931" s="502"/>
      <c r="J931" s="501"/>
      <c r="K931" s="502"/>
      <c r="L931" s="501"/>
      <c r="M931" s="502"/>
      <c r="N931" s="501"/>
      <c r="O931" s="502"/>
      <c r="P931" s="501"/>
      <c r="Q931" s="502"/>
      <c r="R931" s="501"/>
      <c r="S931" s="502"/>
      <c r="T931" s="501"/>
      <c r="U931" s="502"/>
      <c r="V931" s="501"/>
      <c r="W931" s="502"/>
      <c r="X931" s="501"/>
      <c r="Y931" s="502"/>
      <c r="Z931" s="501"/>
      <c r="AA931" s="502"/>
      <c r="AB931" s="501"/>
      <c r="AC931" s="502"/>
      <c r="AD931" s="501"/>
      <c r="AE931" s="502"/>
      <c r="AF931" s="501"/>
      <c r="AG931" s="502"/>
      <c r="AH931" s="501"/>
      <c r="AI931" s="502"/>
      <c r="AJ931" s="668" t="str">
        <f t="shared" si="28"/>
        <v/>
      </c>
      <c r="AK931" s="644">
        <f t="shared" si="29"/>
        <v>0</v>
      </c>
    </row>
    <row r="932" spans="1:37" s="34" customFormat="1" hidden="1" x14ac:dyDescent="0.2">
      <c r="A932" s="271"/>
      <c r="B932" s="272"/>
      <c r="C932" s="500"/>
      <c r="D932" s="501"/>
      <c r="E932" s="502"/>
      <c r="F932" s="501"/>
      <c r="G932" s="502"/>
      <c r="H932" s="501"/>
      <c r="I932" s="502"/>
      <c r="J932" s="501"/>
      <c r="K932" s="502"/>
      <c r="L932" s="501"/>
      <c r="M932" s="502"/>
      <c r="N932" s="501"/>
      <c r="O932" s="502"/>
      <c r="P932" s="501"/>
      <c r="Q932" s="502"/>
      <c r="R932" s="501"/>
      <c r="S932" s="502"/>
      <c r="T932" s="501"/>
      <c r="U932" s="502"/>
      <c r="V932" s="501"/>
      <c r="W932" s="502"/>
      <c r="X932" s="501"/>
      <c r="Y932" s="502"/>
      <c r="Z932" s="501"/>
      <c r="AA932" s="502"/>
      <c r="AB932" s="501"/>
      <c r="AC932" s="502"/>
      <c r="AD932" s="501"/>
      <c r="AE932" s="502"/>
      <c r="AF932" s="501"/>
      <c r="AG932" s="502"/>
      <c r="AH932" s="501"/>
      <c r="AI932" s="502"/>
      <c r="AJ932" s="668" t="str">
        <f t="shared" si="28"/>
        <v/>
      </c>
      <c r="AK932" s="644">
        <f t="shared" si="29"/>
        <v>0</v>
      </c>
    </row>
    <row r="933" spans="1:37" s="34" customFormat="1" hidden="1" x14ac:dyDescent="0.2">
      <c r="A933" s="271"/>
      <c r="B933" s="273"/>
      <c r="C933" s="500"/>
      <c r="D933" s="504"/>
      <c r="E933" s="502"/>
      <c r="F933" s="504"/>
      <c r="G933" s="502"/>
      <c r="H933" s="504"/>
      <c r="I933" s="502"/>
      <c r="J933" s="504"/>
      <c r="K933" s="502"/>
      <c r="L933" s="504"/>
      <c r="M933" s="502"/>
      <c r="N933" s="504"/>
      <c r="O933" s="502"/>
      <c r="P933" s="504"/>
      <c r="Q933" s="502"/>
      <c r="R933" s="504"/>
      <c r="S933" s="502"/>
      <c r="T933" s="504"/>
      <c r="U933" s="502"/>
      <c r="V933" s="504"/>
      <c r="W933" s="502"/>
      <c r="X933" s="504"/>
      <c r="Y933" s="502"/>
      <c r="Z933" s="504"/>
      <c r="AA933" s="502"/>
      <c r="AB933" s="504"/>
      <c r="AC933" s="502"/>
      <c r="AD933" s="504"/>
      <c r="AE933" s="502"/>
      <c r="AF933" s="504"/>
      <c r="AG933" s="502"/>
      <c r="AH933" s="504"/>
      <c r="AI933" s="502"/>
      <c r="AJ933" s="668" t="str">
        <f t="shared" si="28"/>
        <v/>
      </c>
      <c r="AK933" s="644">
        <f t="shared" si="29"/>
        <v>0</v>
      </c>
    </row>
    <row r="934" spans="1:37" s="34" customFormat="1" hidden="1" x14ac:dyDescent="0.2">
      <c r="A934" s="505"/>
      <c r="B934" s="506"/>
      <c r="C934" s="507"/>
      <c r="D934" s="508"/>
      <c r="E934" s="502"/>
      <c r="F934" s="508"/>
      <c r="G934" s="502"/>
      <c r="H934" s="508"/>
      <c r="I934" s="502"/>
      <c r="J934" s="508"/>
      <c r="K934" s="502"/>
      <c r="L934" s="508"/>
      <c r="M934" s="502"/>
      <c r="N934" s="508"/>
      <c r="O934" s="502"/>
      <c r="P934" s="508"/>
      <c r="Q934" s="502"/>
      <c r="R934" s="508"/>
      <c r="S934" s="502"/>
      <c r="T934" s="508"/>
      <c r="U934" s="502"/>
      <c r="V934" s="508"/>
      <c r="W934" s="502"/>
      <c r="X934" s="508"/>
      <c r="Y934" s="502"/>
      <c r="Z934" s="508"/>
      <c r="AA934" s="502"/>
      <c r="AB934" s="508"/>
      <c r="AC934" s="502"/>
      <c r="AD934" s="508"/>
      <c r="AE934" s="502"/>
      <c r="AF934" s="508"/>
      <c r="AG934" s="502"/>
      <c r="AH934" s="508"/>
      <c r="AI934" s="502"/>
      <c r="AJ934" s="668" t="str">
        <f t="shared" si="28"/>
        <v/>
      </c>
      <c r="AK934" s="644">
        <f t="shared" si="29"/>
        <v>0</v>
      </c>
    </row>
    <row r="935" spans="1:37" s="34" customFormat="1" hidden="1" x14ac:dyDescent="0.2">
      <c r="A935" s="271"/>
      <c r="B935" s="272"/>
      <c r="C935" s="500"/>
      <c r="D935" s="501"/>
      <c r="E935" s="502"/>
      <c r="F935" s="501"/>
      <c r="G935" s="502"/>
      <c r="H935" s="501"/>
      <c r="I935" s="502"/>
      <c r="J935" s="501"/>
      <c r="K935" s="502"/>
      <c r="L935" s="501"/>
      <c r="M935" s="502"/>
      <c r="N935" s="501"/>
      <c r="O935" s="502"/>
      <c r="P935" s="501"/>
      <c r="Q935" s="502"/>
      <c r="R935" s="501"/>
      <c r="S935" s="502"/>
      <c r="T935" s="501"/>
      <c r="U935" s="502"/>
      <c r="V935" s="501"/>
      <c r="W935" s="502"/>
      <c r="X935" s="501"/>
      <c r="Y935" s="502"/>
      <c r="Z935" s="501"/>
      <c r="AA935" s="502"/>
      <c r="AB935" s="501"/>
      <c r="AC935" s="502"/>
      <c r="AD935" s="501"/>
      <c r="AE935" s="502"/>
      <c r="AF935" s="501"/>
      <c r="AG935" s="502"/>
      <c r="AH935" s="501"/>
      <c r="AI935" s="502"/>
      <c r="AJ935" s="668" t="str">
        <f t="shared" si="28"/>
        <v/>
      </c>
      <c r="AK935" s="644">
        <f t="shared" si="29"/>
        <v>0</v>
      </c>
    </row>
    <row r="936" spans="1:37" s="34" customFormat="1" hidden="1" x14ac:dyDescent="0.2">
      <c r="A936" s="271"/>
      <c r="B936" s="272"/>
      <c r="C936" s="500"/>
      <c r="D936" s="501"/>
      <c r="E936" s="502"/>
      <c r="F936" s="501"/>
      <c r="G936" s="502"/>
      <c r="H936" s="501"/>
      <c r="I936" s="502"/>
      <c r="J936" s="501"/>
      <c r="K936" s="502"/>
      <c r="L936" s="501"/>
      <c r="M936" s="502"/>
      <c r="N936" s="501"/>
      <c r="O936" s="502"/>
      <c r="P936" s="501"/>
      <c r="Q936" s="502"/>
      <c r="R936" s="501"/>
      <c r="S936" s="502"/>
      <c r="T936" s="501"/>
      <c r="U936" s="502"/>
      <c r="V936" s="501"/>
      <c r="W936" s="502"/>
      <c r="X936" s="501"/>
      <c r="Y936" s="502"/>
      <c r="Z936" s="501"/>
      <c r="AA936" s="502"/>
      <c r="AB936" s="501"/>
      <c r="AC936" s="502"/>
      <c r="AD936" s="501"/>
      <c r="AE936" s="502"/>
      <c r="AF936" s="501"/>
      <c r="AG936" s="502"/>
      <c r="AH936" s="501"/>
      <c r="AI936" s="502"/>
      <c r="AJ936" s="668" t="str">
        <f t="shared" si="28"/>
        <v/>
      </c>
      <c r="AK936" s="644">
        <f t="shared" si="29"/>
        <v>0</v>
      </c>
    </row>
    <row r="937" spans="1:37" s="34" customFormat="1" hidden="1" x14ac:dyDescent="0.2">
      <c r="A937" s="271"/>
      <c r="B937" s="272"/>
      <c r="C937" s="500"/>
      <c r="D937" s="501"/>
      <c r="E937" s="502"/>
      <c r="F937" s="501"/>
      <c r="G937" s="502"/>
      <c r="H937" s="501"/>
      <c r="I937" s="502"/>
      <c r="J937" s="501"/>
      <c r="K937" s="502"/>
      <c r="L937" s="501"/>
      <c r="M937" s="502"/>
      <c r="N937" s="501"/>
      <c r="O937" s="502"/>
      <c r="P937" s="501"/>
      <c r="Q937" s="502"/>
      <c r="R937" s="501"/>
      <c r="S937" s="502"/>
      <c r="T937" s="501"/>
      <c r="U937" s="502"/>
      <c r="V937" s="501"/>
      <c r="W937" s="502"/>
      <c r="X937" s="501"/>
      <c r="Y937" s="502"/>
      <c r="Z937" s="501"/>
      <c r="AA937" s="502"/>
      <c r="AB937" s="501"/>
      <c r="AC937" s="502"/>
      <c r="AD937" s="501"/>
      <c r="AE937" s="502"/>
      <c r="AF937" s="501"/>
      <c r="AG937" s="502"/>
      <c r="AH937" s="501"/>
      <c r="AI937" s="502"/>
      <c r="AJ937" s="668" t="str">
        <f t="shared" si="28"/>
        <v/>
      </c>
      <c r="AK937" s="644">
        <f t="shared" si="29"/>
        <v>0</v>
      </c>
    </row>
    <row r="938" spans="1:37" s="34" customFormat="1" hidden="1" x14ac:dyDescent="0.2">
      <c r="A938" s="271"/>
      <c r="B938" s="272"/>
      <c r="C938" s="500"/>
      <c r="D938" s="501"/>
      <c r="E938" s="502"/>
      <c r="F938" s="501"/>
      <c r="G938" s="502"/>
      <c r="H938" s="501"/>
      <c r="I938" s="502"/>
      <c r="J938" s="501"/>
      <c r="K938" s="502"/>
      <c r="L938" s="501"/>
      <c r="M938" s="502"/>
      <c r="N938" s="501"/>
      <c r="O938" s="502"/>
      <c r="P938" s="501"/>
      <c r="Q938" s="502"/>
      <c r="R938" s="501"/>
      <c r="S938" s="502"/>
      <c r="T938" s="501"/>
      <c r="U938" s="502"/>
      <c r="V938" s="501"/>
      <c r="W938" s="502"/>
      <c r="X938" s="501"/>
      <c r="Y938" s="502"/>
      <c r="Z938" s="501"/>
      <c r="AA938" s="502"/>
      <c r="AB938" s="501"/>
      <c r="AC938" s="502"/>
      <c r="AD938" s="501"/>
      <c r="AE938" s="502"/>
      <c r="AF938" s="501"/>
      <c r="AG938" s="502"/>
      <c r="AH938" s="501"/>
      <c r="AI938" s="502"/>
      <c r="AJ938" s="668" t="str">
        <f t="shared" si="28"/>
        <v/>
      </c>
      <c r="AK938" s="644">
        <f t="shared" si="29"/>
        <v>0</v>
      </c>
    </row>
    <row r="939" spans="1:37" s="34" customFormat="1" hidden="1" x14ac:dyDescent="0.2">
      <c r="A939" s="271"/>
      <c r="B939" s="272"/>
      <c r="C939" s="500"/>
      <c r="D939" s="501"/>
      <c r="E939" s="502"/>
      <c r="F939" s="501"/>
      <c r="G939" s="502"/>
      <c r="H939" s="501"/>
      <c r="I939" s="502"/>
      <c r="J939" s="501"/>
      <c r="K939" s="502"/>
      <c r="L939" s="501"/>
      <c r="M939" s="502"/>
      <c r="N939" s="501"/>
      <c r="O939" s="502"/>
      <c r="P939" s="501"/>
      <c r="Q939" s="502"/>
      <c r="R939" s="501"/>
      <c r="S939" s="502"/>
      <c r="T939" s="501"/>
      <c r="U939" s="502"/>
      <c r="V939" s="501"/>
      <c r="W939" s="502"/>
      <c r="X939" s="501"/>
      <c r="Y939" s="502"/>
      <c r="Z939" s="501"/>
      <c r="AA939" s="502"/>
      <c r="AB939" s="501"/>
      <c r="AC939" s="502"/>
      <c r="AD939" s="501"/>
      <c r="AE939" s="502"/>
      <c r="AF939" s="501"/>
      <c r="AG939" s="502"/>
      <c r="AH939" s="501"/>
      <c r="AI939" s="502"/>
      <c r="AJ939" s="668" t="str">
        <f t="shared" si="28"/>
        <v/>
      </c>
      <c r="AK939" s="644">
        <f t="shared" si="29"/>
        <v>0</v>
      </c>
    </row>
    <row r="940" spans="1:37" s="34" customFormat="1" hidden="1" x14ac:dyDescent="0.2">
      <c r="A940" s="271"/>
      <c r="B940" s="272"/>
      <c r="C940" s="500"/>
      <c r="D940" s="501"/>
      <c r="E940" s="502"/>
      <c r="F940" s="501"/>
      <c r="G940" s="502"/>
      <c r="H940" s="501"/>
      <c r="I940" s="502"/>
      <c r="J940" s="501"/>
      <c r="K940" s="502"/>
      <c r="L940" s="501"/>
      <c r="M940" s="502"/>
      <c r="N940" s="501"/>
      <c r="O940" s="502"/>
      <c r="P940" s="501"/>
      <c r="Q940" s="502"/>
      <c r="R940" s="501"/>
      <c r="S940" s="502"/>
      <c r="T940" s="501"/>
      <c r="U940" s="502"/>
      <c r="V940" s="501"/>
      <c r="W940" s="502"/>
      <c r="X940" s="501"/>
      <c r="Y940" s="502"/>
      <c r="Z940" s="501"/>
      <c r="AA940" s="502"/>
      <c r="AB940" s="501"/>
      <c r="AC940" s="502"/>
      <c r="AD940" s="501"/>
      <c r="AE940" s="502"/>
      <c r="AF940" s="501"/>
      <c r="AG940" s="502"/>
      <c r="AH940" s="501"/>
      <c r="AI940" s="502"/>
      <c r="AJ940" s="668" t="str">
        <f t="shared" si="28"/>
        <v/>
      </c>
      <c r="AK940" s="644">
        <f t="shared" si="29"/>
        <v>0</v>
      </c>
    </row>
    <row r="941" spans="1:37" s="34" customFormat="1" hidden="1" x14ac:dyDescent="0.2">
      <c r="A941" s="271"/>
      <c r="B941" s="273"/>
      <c r="C941" s="500"/>
      <c r="D941" s="504"/>
      <c r="E941" s="502"/>
      <c r="F941" s="504"/>
      <c r="G941" s="502"/>
      <c r="H941" s="504"/>
      <c r="I941" s="502"/>
      <c r="J941" s="504"/>
      <c r="K941" s="502"/>
      <c r="L941" s="504"/>
      <c r="M941" s="502"/>
      <c r="N941" s="504"/>
      <c r="O941" s="502"/>
      <c r="P941" s="504"/>
      <c r="Q941" s="502"/>
      <c r="R941" s="504"/>
      <c r="S941" s="502"/>
      <c r="T941" s="504"/>
      <c r="U941" s="502"/>
      <c r="V941" s="504"/>
      <c r="W941" s="502"/>
      <c r="X941" s="504"/>
      <c r="Y941" s="502"/>
      <c r="Z941" s="504"/>
      <c r="AA941" s="502"/>
      <c r="AB941" s="504"/>
      <c r="AC941" s="502"/>
      <c r="AD941" s="504"/>
      <c r="AE941" s="502"/>
      <c r="AF941" s="504"/>
      <c r="AG941" s="502"/>
      <c r="AH941" s="504"/>
      <c r="AI941" s="502"/>
      <c r="AJ941" s="668" t="str">
        <f t="shared" si="28"/>
        <v/>
      </c>
      <c r="AK941" s="644">
        <f t="shared" si="29"/>
        <v>0</v>
      </c>
    </row>
    <row r="942" spans="1:37" s="34" customFormat="1" hidden="1" x14ac:dyDescent="0.2">
      <c r="A942" s="505"/>
      <c r="B942" s="506"/>
      <c r="C942" s="507"/>
      <c r="D942" s="508"/>
      <c r="E942" s="502"/>
      <c r="F942" s="508"/>
      <c r="G942" s="502"/>
      <c r="H942" s="508"/>
      <c r="I942" s="502"/>
      <c r="J942" s="508"/>
      <c r="K942" s="502"/>
      <c r="L942" s="508"/>
      <c r="M942" s="502"/>
      <c r="N942" s="508"/>
      <c r="O942" s="502"/>
      <c r="P942" s="508"/>
      <c r="Q942" s="502"/>
      <c r="R942" s="508"/>
      <c r="S942" s="502"/>
      <c r="T942" s="508"/>
      <c r="U942" s="502"/>
      <c r="V942" s="508"/>
      <c r="W942" s="502"/>
      <c r="X942" s="508"/>
      <c r="Y942" s="502"/>
      <c r="Z942" s="508"/>
      <c r="AA942" s="502"/>
      <c r="AB942" s="508"/>
      <c r="AC942" s="502"/>
      <c r="AD942" s="508"/>
      <c r="AE942" s="502"/>
      <c r="AF942" s="508"/>
      <c r="AG942" s="502"/>
      <c r="AH942" s="508"/>
      <c r="AI942" s="502"/>
      <c r="AJ942" s="668" t="str">
        <f t="shared" si="28"/>
        <v/>
      </c>
      <c r="AK942" s="644">
        <f t="shared" si="29"/>
        <v>0</v>
      </c>
    </row>
    <row r="943" spans="1:37" s="34" customFormat="1" hidden="1" x14ac:dyDescent="0.2">
      <c r="A943" s="271"/>
      <c r="B943" s="272"/>
      <c r="C943" s="500"/>
      <c r="D943" s="501"/>
      <c r="E943" s="502"/>
      <c r="F943" s="501"/>
      <c r="G943" s="502"/>
      <c r="H943" s="501"/>
      <c r="I943" s="502"/>
      <c r="J943" s="501"/>
      <c r="K943" s="502"/>
      <c r="L943" s="501"/>
      <c r="M943" s="502"/>
      <c r="N943" s="501"/>
      <c r="O943" s="502"/>
      <c r="P943" s="501"/>
      <c r="Q943" s="502"/>
      <c r="R943" s="501"/>
      <c r="S943" s="502"/>
      <c r="T943" s="501"/>
      <c r="U943" s="502"/>
      <c r="V943" s="501"/>
      <c r="W943" s="502"/>
      <c r="X943" s="501"/>
      <c r="Y943" s="502"/>
      <c r="Z943" s="501"/>
      <c r="AA943" s="502"/>
      <c r="AB943" s="501"/>
      <c r="AC943" s="502"/>
      <c r="AD943" s="501"/>
      <c r="AE943" s="502"/>
      <c r="AF943" s="501"/>
      <c r="AG943" s="502"/>
      <c r="AH943" s="501"/>
      <c r="AI943" s="502"/>
      <c r="AJ943" s="668" t="str">
        <f t="shared" si="28"/>
        <v/>
      </c>
      <c r="AK943" s="644">
        <f t="shared" si="29"/>
        <v>0</v>
      </c>
    </row>
    <row r="944" spans="1:37" s="34" customFormat="1" hidden="1" x14ac:dyDescent="0.2">
      <c r="A944" s="271"/>
      <c r="B944" s="272"/>
      <c r="C944" s="500"/>
      <c r="D944" s="501"/>
      <c r="E944" s="502"/>
      <c r="F944" s="501"/>
      <c r="G944" s="502"/>
      <c r="H944" s="501"/>
      <c r="I944" s="502"/>
      <c r="J944" s="501"/>
      <c r="K944" s="502"/>
      <c r="L944" s="501"/>
      <c r="M944" s="502"/>
      <c r="N944" s="501"/>
      <c r="O944" s="502"/>
      <c r="P944" s="501"/>
      <c r="Q944" s="502"/>
      <c r="R944" s="501"/>
      <c r="S944" s="502"/>
      <c r="T944" s="501"/>
      <c r="U944" s="502"/>
      <c r="V944" s="501"/>
      <c r="W944" s="502"/>
      <c r="X944" s="501"/>
      <c r="Y944" s="502"/>
      <c r="Z944" s="501"/>
      <c r="AA944" s="502"/>
      <c r="AB944" s="501"/>
      <c r="AC944" s="502"/>
      <c r="AD944" s="501"/>
      <c r="AE944" s="502"/>
      <c r="AF944" s="501"/>
      <c r="AG944" s="502"/>
      <c r="AH944" s="501"/>
      <c r="AI944" s="502"/>
      <c r="AJ944" s="668" t="str">
        <f t="shared" si="28"/>
        <v/>
      </c>
      <c r="AK944" s="644">
        <f t="shared" si="29"/>
        <v>0</v>
      </c>
    </row>
    <row r="945" spans="1:37" s="34" customFormat="1" hidden="1" x14ac:dyDescent="0.2">
      <c r="A945" s="271"/>
      <c r="B945" s="272"/>
      <c r="C945" s="500"/>
      <c r="D945" s="501"/>
      <c r="E945" s="502"/>
      <c r="F945" s="501"/>
      <c r="G945" s="502"/>
      <c r="H945" s="501"/>
      <c r="I945" s="502"/>
      <c r="J945" s="501"/>
      <c r="K945" s="502"/>
      <c r="L945" s="501"/>
      <c r="M945" s="502"/>
      <c r="N945" s="501"/>
      <c r="O945" s="502"/>
      <c r="P945" s="501"/>
      <c r="Q945" s="502"/>
      <c r="R945" s="501"/>
      <c r="S945" s="502"/>
      <c r="T945" s="501"/>
      <c r="U945" s="502"/>
      <c r="V945" s="501"/>
      <c r="W945" s="502"/>
      <c r="X945" s="501"/>
      <c r="Y945" s="502"/>
      <c r="Z945" s="501"/>
      <c r="AA945" s="502"/>
      <c r="AB945" s="501"/>
      <c r="AC945" s="502"/>
      <c r="AD945" s="501"/>
      <c r="AE945" s="502"/>
      <c r="AF945" s="501"/>
      <c r="AG945" s="502"/>
      <c r="AH945" s="501"/>
      <c r="AI945" s="502"/>
      <c r="AJ945" s="668" t="str">
        <f t="shared" si="28"/>
        <v/>
      </c>
      <c r="AK945" s="644">
        <f t="shared" si="29"/>
        <v>0</v>
      </c>
    </row>
    <row r="946" spans="1:37" s="34" customFormat="1" hidden="1" x14ac:dyDescent="0.2">
      <c r="A946" s="271"/>
      <c r="B946" s="272"/>
      <c r="C946" s="500"/>
      <c r="D946" s="501"/>
      <c r="E946" s="502"/>
      <c r="F946" s="501"/>
      <c r="G946" s="502"/>
      <c r="H946" s="501"/>
      <c r="I946" s="502"/>
      <c r="J946" s="501"/>
      <c r="K946" s="502"/>
      <c r="L946" s="501"/>
      <c r="M946" s="502"/>
      <c r="N946" s="501"/>
      <c r="O946" s="502"/>
      <c r="P946" s="501"/>
      <c r="Q946" s="502"/>
      <c r="R946" s="501"/>
      <c r="S946" s="502"/>
      <c r="T946" s="501"/>
      <c r="U946" s="502"/>
      <c r="V946" s="501"/>
      <c r="W946" s="502"/>
      <c r="X946" s="501"/>
      <c r="Y946" s="502"/>
      <c r="Z946" s="501"/>
      <c r="AA946" s="502"/>
      <c r="AB946" s="501"/>
      <c r="AC946" s="502"/>
      <c r="AD946" s="501"/>
      <c r="AE946" s="502"/>
      <c r="AF946" s="501"/>
      <c r="AG946" s="502"/>
      <c r="AH946" s="501"/>
      <c r="AI946" s="502"/>
      <c r="AJ946" s="668" t="str">
        <f t="shared" si="28"/>
        <v/>
      </c>
      <c r="AK946" s="644">
        <f t="shared" si="29"/>
        <v>0</v>
      </c>
    </row>
    <row r="947" spans="1:37" s="34" customFormat="1" hidden="1" x14ac:dyDescent="0.2">
      <c r="A947" s="271"/>
      <c r="B947" s="272"/>
      <c r="C947" s="500"/>
      <c r="D947" s="501"/>
      <c r="E947" s="502"/>
      <c r="F947" s="501"/>
      <c r="G947" s="502"/>
      <c r="H947" s="501"/>
      <c r="I947" s="502"/>
      <c r="J947" s="501"/>
      <c r="K947" s="502"/>
      <c r="L947" s="501"/>
      <c r="M947" s="502"/>
      <c r="N947" s="501"/>
      <c r="O947" s="502"/>
      <c r="P947" s="501"/>
      <c r="Q947" s="502"/>
      <c r="R947" s="501"/>
      <c r="S947" s="502"/>
      <c r="T947" s="501"/>
      <c r="U947" s="502"/>
      <c r="V947" s="501"/>
      <c r="W947" s="502"/>
      <c r="X947" s="501"/>
      <c r="Y947" s="502"/>
      <c r="Z947" s="501"/>
      <c r="AA947" s="502"/>
      <c r="AB947" s="501"/>
      <c r="AC947" s="502"/>
      <c r="AD947" s="501"/>
      <c r="AE947" s="502"/>
      <c r="AF947" s="501"/>
      <c r="AG947" s="502"/>
      <c r="AH947" s="501"/>
      <c r="AI947" s="502"/>
      <c r="AJ947" s="668" t="str">
        <f t="shared" si="28"/>
        <v/>
      </c>
      <c r="AK947" s="644">
        <f t="shared" si="29"/>
        <v>0</v>
      </c>
    </row>
    <row r="948" spans="1:37" s="34" customFormat="1" hidden="1" x14ac:dyDescent="0.2">
      <c r="A948" s="271"/>
      <c r="B948" s="272"/>
      <c r="C948" s="500"/>
      <c r="D948" s="501"/>
      <c r="E948" s="502"/>
      <c r="F948" s="501"/>
      <c r="G948" s="502"/>
      <c r="H948" s="501"/>
      <c r="I948" s="502"/>
      <c r="J948" s="501"/>
      <c r="K948" s="502"/>
      <c r="L948" s="501"/>
      <c r="M948" s="502"/>
      <c r="N948" s="501"/>
      <c r="O948" s="502"/>
      <c r="P948" s="501"/>
      <c r="Q948" s="502"/>
      <c r="R948" s="501"/>
      <c r="S948" s="502"/>
      <c r="T948" s="501"/>
      <c r="U948" s="502"/>
      <c r="V948" s="501"/>
      <c r="W948" s="502"/>
      <c r="X948" s="501"/>
      <c r="Y948" s="502"/>
      <c r="Z948" s="501"/>
      <c r="AA948" s="502"/>
      <c r="AB948" s="501"/>
      <c r="AC948" s="502"/>
      <c r="AD948" s="501"/>
      <c r="AE948" s="502"/>
      <c r="AF948" s="501"/>
      <c r="AG948" s="502"/>
      <c r="AH948" s="501"/>
      <c r="AI948" s="502"/>
      <c r="AJ948" s="668" t="str">
        <f t="shared" si="28"/>
        <v/>
      </c>
      <c r="AK948" s="644">
        <f t="shared" si="29"/>
        <v>0</v>
      </c>
    </row>
    <row r="949" spans="1:37" s="34" customFormat="1" hidden="1" x14ac:dyDescent="0.2">
      <c r="A949" s="271"/>
      <c r="B949" s="273"/>
      <c r="C949" s="500"/>
      <c r="D949" s="504"/>
      <c r="E949" s="502"/>
      <c r="F949" s="504"/>
      <c r="G949" s="502"/>
      <c r="H949" s="504"/>
      <c r="I949" s="502"/>
      <c r="J949" s="504"/>
      <c r="K949" s="502"/>
      <c r="L949" s="504"/>
      <c r="M949" s="502"/>
      <c r="N949" s="504"/>
      <c r="O949" s="502"/>
      <c r="P949" s="504"/>
      <c r="Q949" s="502"/>
      <c r="R949" s="504"/>
      <c r="S949" s="502"/>
      <c r="T949" s="504"/>
      <c r="U949" s="502"/>
      <c r="V949" s="504"/>
      <c r="W949" s="502"/>
      <c r="X949" s="504"/>
      <c r="Y949" s="502"/>
      <c r="Z949" s="504"/>
      <c r="AA949" s="502"/>
      <c r="AB949" s="504"/>
      <c r="AC949" s="502"/>
      <c r="AD949" s="504"/>
      <c r="AE949" s="502"/>
      <c r="AF949" s="504"/>
      <c r="AG949" s="502"/>
      <c r="AH949" s="504"/>
      <c r="AI949" s="502"/>
      <c r="AJ949" s="668" t="str">
        <f t="shared" si="28"/>
        <v/>
      </c>
      <c r="AK949" s="644">
        <f t="shared" si="29"/>
        <v>0</v>
      </c>
    </row>
    <row r="950" spans="1:37" s="34" customFormat="1" hidden="1" x14ac:dyDescent="0.2">
      <c r="A950" s="505"/>
      <c r="B950" s="506"/>
      <c r="C950" s="507"/>
      <c r="D950" s="508"/>
      <c r="E950" s="502"/>
      <c r="F950" s="508"/>
      <c r="G950" s="502"/>
      <c r="H950" s="508"/>
      <c r="I950" s="502"/>
      <c r="J950" s="508"/>
      <c r="K950" s="502"/>
      <c r="L950" s="508"/>
      <c r="M950" s="502"/>
      <c r="N950" s="508"/>
      <c r="O950" s="502"/>
      <c r="P950" s="508"/>
      <c r="Q950" s="502"/>
      <c r="R950" s="508"/>
      <c r="S950" s="502"/>
      <c r="T950" s="508"/>
      <c r="U950" s="502"/>
      <c r="V950" s="508"/>
      <c r="W950" s="502"/>
      <c r="X950" s="508"/>
      <c r="Y950" s="502"/>
      <c r="Z950" s="508"/>
      <c r="AA950" s="502"/>
      <c r="AB950" s="508"/>
      <c r="AC950" s="502"/>
      <c r="AD950" s="508"/>
      <c r="AE950" s="502"/>
      <c r="AF950" s="508"/>
      <c r="AG950" s="502"/>
      <c r="AH950" s="508"/>
      <c r="AI950" s="502"/>
      <c r="AJ950" s="668" t="str">
        <f t="shared" si="28"/>
        <v/>
      </c>
      <c r="AK950" s="644">
        <f t="shared" si="29"/>
        <v>0</v>
      </c>
    </row>
    <row r="951" spans="1:37" s="34" customFormat="1" hidden="1" x14ac:dyDescent="0.2">
      <c r="A951" s="271"/>
      <c r="B951" s="272"/>
      <c r="C951" s="500"/>
      <c r="D951" s="501"/>
      <c r="E951" s="502"/>
      <c r="F951" s="501"/>
      <c r="G951" s="502"/>
      <c r="H951" s="501"/>
      <c r="I951" s="502"/>
      <c r="J951" s="501"/>
      <c r="K951" s="502"/>
      <c r="L951" s="501"/>
      <c r="M951" s="502"/>
      <c r="N951" s="501"/>
      <c r="O951" s="502"/>
      <c r="P951" s="501"/>
      <c r="Q951" s="502"/>
      <c r="R951" s="501"/>
      <c r="S951" s="502"/>
      <c r="T951" s="501"/>
      <c r="U951" s="502"/>
      <c r="V951" s="501"/>
      <c r="W951" s="502"/>
      <c r="X951" s="501"/>
      <c r="Y951" s="502"/>
      <c r="Z951" s="501"/>
      <c r="AA951" s="502"/>
      <c r="AB951" s="501"/>
      <c r="AC951" s="502"/>
      <c r="AD951" s="501"/>
      <c r="AE951" s="502"/>
      <c r="AF951" s="501"/>
      <c r="AG951" s="502"/>
      <c r="AH951" s="501"/>
      <c r="AI951" s="502"/>
      <c r="AJ951" s="668" t="str">
        <f t="shared" si="28"/>
        <v/>
      </c>
      <c r="AK951" s="644">
        <f t="shared" si="29"/>
        <v>0</v>
      </c>
    </row>
    <row r="952" spans="1:37" s="34" customFormat="1" hidden="1" x14ac:dyDescent="0.2">
      <c r="A952" s="271"/>
      <c r="B952" s="272"/>
      <c r="C952" s="500"/>
      <c r="D952" s="501"/>
      <c r="E952" s="502"/>
      <c r="F952" s="501"/>
      <c r="G952" s="502"/>
      <c r="H952" s="501"/>
      <c r="I952" s="502"/>
      <c r="J952" s="501"/>
      <c r="K952" s="502"/>
      <c r="L952" s="501"/>
      <c r="M952" s="502"/>
      <c r="N952" s="501"/>
      <c r="O952" s="502"/>
      <c r="P952" s="501"/>
      <c r="Q952" s="502"/>
      <c r="R952" s="501"/>
      <c r="S952" s="502"/>
      <c r="T952" s="501"/>
      <c r="U952" s="502"/>
      <c r="V952" s="501"/>
      <c r="W952" s="502"/>
      <c r="X952" s="501"/>
      <c r="Y952" s="502"/>
      <c r="Z952" s="501"/>
      <c r="AA952" s="502"/>
      <c r="AB952" s="501"/>
      <c r="AC952" s="502"/>
      <c r="AD952" s="501"/>
      <c r="AE952" s="502"/>
      <c r="AF952" s="501"/>
      <c r="AG952" s="502"/>
      <c r="AH952" s="501"/>
      <c r="AI952" s="502"/>
      <c r="AJ952" s="668" t="str">
        <f t="shared" si="28"/>
        <v/>
      </c>
      <c r="AK952" s="644">
        <f t="shared" si="29"/>
        <v>0</v>
      </c>
    </row>
    <row r="953" spans="1:37" s="34" customFormat="1" hidden="1" x14ac:dyDescent="0.2">
      <c r="A953" s="271"/>
      <c r="B953" s="272"/>
      <c r="C953" s="500"/>
      <c r="D953" s="501"/>
      <c r="E953" s="502"/>
      <c r="F953" s="501"/>
      <c r="G953" s="502"/>
      <c r="H953" s="501"/>
      <c r="I953" s="502"/>
      <c r="J953" s="501"/>
      <c r="K953" s="502"/>
      <c r="L953" s="501"/>
      <c r="M953" s="502"/>
      <c r="N953" s="501"/>
      <c r="O953" s="502"/>
      <c r="P953" s="501"/>
      <c r="Q953" s="502"/>
      <c r="R953" s="501"/>
      <c r="S953" s="502"/>
      <c r="T953" s="501"/>
      <c r="U953" s="502"/>
      <c r="V953" s="501"/>
      <c r="W953" s="502"/>
      <c r="X953" s="501"/>
      <c r="Y953" s="502"/>
      <c r="Z953" s="501"/>
      <c r="AA953" s="502"/>
      <c r="AB953" s="501"/>
      <c r="AC953" s="502"/>
      <c r="AD953" s="501"/>
      <c r="AE953" s="502"/>
      <c r="AF953" s="501"/>
      <c r="AG953" s="502"/>
      <c r="AH953" s="501"/>
      <c r="AI953" s="502"/>
      <c r="AJ953" s="668" t="str">
        <f t="shared" si="28"/>
        <v/>
      </c>
      <c r="AK953" s="644">
        <f t="shared" si="29"/>
        <v>0</v>
      </c>
    </row>
    <row r="954" spans="1:37" s="34" customFormat="1" hidden="1" x14ac:dyDescent="0.2">
      <c r="A954" s="271"/>
      <c r="B954" s="272"/>
      <c r="C954" s="500"/>
      <c r="D954" s="501"/>
      <c r="E954" s="502"/>
      <c r="F954" s="501"/>
      <c r="G954" s="502"/>
      <c r="H954" s="501"/>
      <c r="I954" s="502"/>
      <c r="J954" s="501"/>
      <c r="K954" s="502"/>
      <c r="L954" s="501"/>
      <c r="M954" s="502"/>
      <c r="N954" s="501"/>
      <c r="O954" s="502"/>
      <c r="P954" s="501"/>
      <c r="Q954" s="502"/>
      <c r="R954" s="501"/>
      <c r="S954" s="502"/>
      <c r="T954" s="501"/>
      <c r="U954" s="502"/>
      <c r="V954" s="501"/>
      <c r="W954" s="502"/>
      <c r="X954" s="501"/>
      <c r="Y954" s="502"/>
      <c r="Z954" s="501"/>
      <c r="AA954" s="502"/>
      <c r="AB954" s="501"/>
      <c r="AC954" s="502"/>
      <c r="AD954" s="501"/>
      <c r="AE954" s="502"/>
      <c r="AF954" s="501"/>
      <c r="AG954" s="502"/>
      <c r="AH954" s="501"/>
      <c r="AI954" s="502"/>
      <c r="AJ954" s="668" t="str">
        <f t="shared" si="28"/>
        <v/>
      </c>
      <c r="AK954" s="644">
        <f t="shared" si="29"/>
        <v>0</v>
      </c>
    </row>
    <row r="955" spans="1:37" s="34" customFormat="1" hidden="1" x14ac:dyDescent="0.2">
      <c r="A955" s="271"/>
      <c r="B955" s="272"/>
      <c r="C955" s="500"/>
      <c r="D955" s="501"/>
      <c r="E955" s="502"/>
      <c r="F955" s="501"/>
      <c r="G955" s="502"/>
      <c r="H955" s="501"/>
      <c r="I955" s="502"/>
      <c r="J955" s="501"/>
      <c r="K955" s="502"/>
      <c r="L955" s="501"/>
      <c r="M955" s="502"/>
      <c r="N955" s="501"/>
      <c r="O955" s="502"/>
      <c r="P955" s="501"/>
      <c r="Q955" s="502"/>
      <c r="R955" s="501"/>
      <c r="S955" s="502"/>
      <c r="T955" s="501"/>
      <c r="U955" s="502"/>
      <c r="V955" s="501"/>
      <c r="W955" s="502"/>
      <c r="X955" s="501"/>
      <c r="Y955" s="502"/>
      <c r="Z955" s="501"/>
      <c r="AA955" s="502"/>
      <c r="AB955" s="501"/>
      <c r="AC955" s="502"/>
      <c r="AD955" s="501"/>
      <c r="AE955" s="502"/>
      <c r="AF955" s="501"/>
      <c r="AG955" s="502"/>
      <c r="AH955" s="501"/>
      <c r="AI955" s="502"/>
      <c r="AJ955" s="668" t="str">
        <f t="shared" si="28"/>
        <v/>
      </c>
      <c r="AK955" s="644">
        <f t="shared" si="29"/>
        <v>0</v>
      </c>
    </row>
    <row r="956" spans="1:37" s="34" customFormat="1" hidden="1" x14ac:dyDescent="0.2">
      <c r="A956" s="271"/>
      <c r="B956" s="272"/>
      <c r="C956" s="500"/>
      <c r="D956" s="501"/>
      <c r="E956" s="502"/>
      <c r="F956" s="501"/>
      <c r="G956" s="502"/>
      <c r="H956" s="501"/>
      <c r="I956" s="502"/>
      <c r="J956" s="501"/>
      <c r="K956" s="502"/>
      <c r="L956" s="501"/>
      <c r="M956" s="502"/>
      <c r="N956" s="501"/>
      <c r="O956" s="502"/>
      <c r="P956" s="501"/>
      <c r="Q956" s="502"/>
      <c r="R956" s="501"/>
      <c r="S956" s="502"/>
      <c r="T956" s="501"/>
      <c r="U956" s="502"/>
      <c r="V956" s="501"/>
      <c r="W956" s="502"/>
      <c r="X956" s="501"/>
      <c r="Y956" s="502"/>
      <c r="Z956" s="501"/>
      <c r="AA956" s="502"/>
      <c r="AB956" s="501"/>
      <c r="AC956" s="502"/>
      <c r="AD956" s="501"/>
      <c r="AE956" s="502"/>
      <c r="AF956" s="501"/>
      <c r="AG956" s="502"/>
      <c r="AH956" s="501"/>
      <c r="AI956" s="502"/>
      <c r="AJ956" s="668" t="str">
        <f t="shared" si="28"/>
        <v/>
      </c>
      <c r="AK956" s="644">
        <f t="shared" si="29"/>
        <v>0</v>
      </c>
    </row>
    <row r="957" spans="1:37" s="34" customFormat="1" hidden="1" x14ac:dyDescent="0.2">
      <c r="A957" s="271"/>
      <c r="B957" s="273"/>
      <c r="C957" s="500"/>
      <c r="D957" s="504"/>
      <c r="E957" s="502"/>
      <c r="F957" s="504"/>
      <c r="G957" s="502"/>
      <c r="H957" s="504"/>
      <c r="I957" s="502"/>
      <c r="J957" s="504"/>
      <c r="K957" s="502"/>
      <c r="L957" s="504"/>
      <c r="M957" s="502"/>
      <c r="N957" s="504"/>
      <c r="O957" s="502"/>
      <c r="P957" s="504"/>
      <c r="Q957" s="502"/>
      <c r="R957" s="504"/>
      <c r="S957" s="502"/>
      <c r="T957" s="504"/>
      <c r="U957" s="502"/>
      <c r="V957" s="504"/>
      <c r="W957" s="502"/>
      <c r="X957" s="504"/>
      <c r="Y957" s="502"/>
      <c r="Z957" s="504"/>
      <c r="AA957" s="502"/>
      <c r="AB957" s="504"/>
      <c r="AC957" s="502"/>
      <c r="AD957" s="504"/>
      <c r="AE957" s="502"/>
      <c r="AF957" s="504"/>
      <c r="AG957" s="502"/>
      <c r="AH957" s="504"/>
      <c r="AI957" s="502"/>
      <c r="AJ957" s="668" t="str">
        <f t="shared" si="28"/>
        <v/>
      </c>
      <c r="AK957" s="644">
        <f t="shared" si="29"/>
        <v>0</v>
      </c>
    </row>
    <row r="958" spans="1:37" s="34" customFormat="1" hidden="1" x14ac:dyDescent="0.2">
      <c r="A958" s="505"/>
      <c r="B958" s="506"/>
      <c r="C958" s="507"/>
      <c r="D958" s="508"/>
      <c r="E958" s="502"/>
      <c r="F958" s="508"/>
      <c r="G958" s="502"/>
      <c r="H958" s="508"/>
      <c r="I958" s="502"/>
      <c r="J958" s="508"/>
      <c r="K958" s="502"/>
      <c r="L958" s="508"/>
      <c r="M958" s="502"/>
      <c r="N958" s="508"/>
      <c r="O958" s="502"/>
      <c r="P958" s="508"/>
      <c r="Q958" s="502"/>
      <c r="R958" s="508"/>
      <c r="S958" s="502"/>
      <c r="T958" s="508"/>
      <c r="U958" s="502"/>
      <c r="V958" s="508"/>
      <c r="W958" s="502"/>
      <c r="X958" s="508"/>
      <c r="Y958" s="502"/>
      <c r="Z958" s="508"/>
      <c r="AA958" s="502"/>
      <c r="AB958" s="508"/>
      <c r="AC958" s="502"/>
      <c r="AD958" s="508"/>
      <c r="AE958" s="502"/>
      <c r="AF958" s="508"/>
      <c r="AG958" s="502"/>
      <c r="AH958" s="508"/>
      <c r="AI958" s="502"/>
      <c r="AJ958" s="668" t="str">
        <f t="shared" si="28"/>
        <v/>
      </c>
      <c r="AK958" s="644">
        <f t="shared" si="29"/>
        <v>0</v>
      </c>
    </row>
    <row r="959" spans="1:37" s="34" customFormat="1" hidden="1" x14ac:dyDescent="0.2">
      <c r="A959" s="271"/>
      <c r="B959" s="272"/>
      <c r="C959" s="500"/>
      <c r="D959" s="501"/>
      <c r="E959" s="502"/>
      <c r="F959" s="501"/>
      <c r="G959" s="502"/>
      <c r="H959" s="501"/>
      <c r="I959" s="502"/>
      <c r="J959" s="501"/>
      <c r="K959" s="502"/>
      <c r="L959" s="501"/>
      <c r="M959" s="502"/>
      <c r="N959" s="501"/>
      <c r="O959" s="502"/>
      <c r="P959" s="501"/>
      <c r="Q959" s="502"/>
      <c r="R959" s="501"/>
      <c r="S959" s="502"/>
      <c r="T959" s="501"/>
      <c r="U959" s="502"/>
      <c r="V959" s="501"/>
      <c r="W959" s="502"/>
      <c r="X959" s="501"/>
      <c r="Y959" s="502"/>
      <c r="Z959" s="501"/>
      <c r="AA959" s="502"/>
      <c r="AB959" s="501"/>
      <c r="AC959" s="502"/>
      <c r="AD959" s="501"/>
      <c r="AE959" s="502"/>
      <c r="AF959" s="501"/>
      <c r="AG959" s="502"/>
      <c r="AH959" s="501"/>
      <c r="AI959" s="502"/>
      <c r="AJ959" s="668" t="str">
        <f t="shared" si="28"/>
        <v/>
      </c>
      <c r="AK959" s="644">
        <f t="shared" si="29"/>
        <v>0</v>
      </c>
    </row>
    <row r="960" spans="1:37" s="34" customFormat="1" hidden="1" x14ac:dyDescent="0.2">
      <c r="A960" s="271"/>
      <c r="B960" s="272"/>
      <c r="C960" s="500"/>
      <c r="D960" s="501"/>
      <c r="E960" s="502"/>
      <c r="F960" s="501"/>
      <c r="G960" s="502"/>
      <c r="H960" s="501"/>
      <c r="I960" s="502"/>
      <c r="J960" s="501"/>
      <c r="K960" s="502"/>
      <c r="L960" s="501"/>
      <c r="M960" s="502"/>
      <c r="N960" s="501"/>
      <c r="O960" s="502"/>
      <c r="P960" s="501"/>
      <c r="Q960" s="502"/>
      <c r="R960" s="501"/>
      <c r="S960" s="502"/>
      <c r="T960" s="501"/>
      <c r="U960" s="502"/>
      <c r="V960" s="501"/>
      <c r="W960" s="502"/>
      <c r="X960" s="501"/>
      <c r="Y960" s="502"/>
      <c r="Z960" s="501"/>
      <c r="AA960" s="502"/>
      <c r="AB960" s="501"/>
      <c r="AC960" s="502"/>
      <c r="AD960" s="501"/>
      <c r="AE960" s="502"/>
      <c r="AF960" s="501"/>
      <c r="AG960" s="502"/>
      <c r="AH960" s="501"/>
      <c r="AI960" s="502"/>
      <c r="AJ960" s="668" t="str">
        <f t="shared" si="28"/>
        <v/>
      </c>
      <c r="AK960" s="644">
        <f t="shared" si="29"/>
        <v>0</v>
      </c>
    </row>
    <row r="961" spans="1:37" s="34" customFormat="1" hidden="1" x14ac:dyDescent="0.2">
      <c r="A961" s="271"/>
      <c r="B961" s="272"/>
      <c r="C961" s="500"/>
      <c r="D961" s="501"/>
      <c r="E961" s="502"/>
      <c r="F961" s="501"/>
      <c r="G961" s="502"/>
      <c r="H961" s="501"/>
      <c r="I961" s="502"/>
      <c r="J961" s="501"/>
      <c r="K961" s="502"/>
      <c r="L961" s="501"/>
      <c r="M961" s="502"/>
      <c r="N961" s="501"/>
      <c r="O961" s="502"/>
      <c r="P961" s="501"/>
      <c r="Q961" s="502"/>
      <c r="R961" s="501"/>
      <c r="S961" s="502"/>
      <c r="T961" s="501"/>
      <c r="U961" s="502"/>
      <c r="V961" s="501"/>
      <c r="W961" s="502"/>
      <c r="X961" s="501"/>
      <c r="Y961" s="502"/>
      <c r="Z961" s="501"/>
      <c r="AA961" s="502"/>
      <c r="AB961" s="501"/>
      <c r="AC961" s="502"/>
      <c r="AD961" s="501"/>
      <c r="AE961" s="502"/>
      <c r="AF961" s="501"/>
      <c r="AG961" s="502"/>
      <c r="AH961" s="501"/>
      <c r="AI961" s="502"/>
      <c r="AJ961" s="668" t="str">
        <f t="shared" si="28"/>
        <v/>
      </c>
      <c r="AK961" s="644">
        <f t="shared" si="29"/>
        <v>0</v>
      </c>
    </row>
    <row r="962" spans="1:37" s="34" customFormat="1" hidden="1" x14ac:dyDescent="0.2">
      <c r="A962" s="271"/>
      <c r="B962" s="272"/>
      <c r="C962" s="500"/>
      <c r="D962" s="501"/>
      <c r="E962" s="502"/>
      <c r="F962" s="501"/>
      <c r="G962" s="502"/>
      <c r="H962" s="501"/>
      <c r="I962" s="502"/>
      <c r="J962" s="501"/>
      <c r="K962" s="502"/>
      <c r="L962" s="501"/>
      <c r="M962" s="502"/>
      <c r="N962" s="501"/>
      <c r="O962" s="502"/>
      <c r="P962" s="501"/>
      <c r="Q962" s="502"/>
      <c r="R962" s="501"/>
      <c r="S962" s="502"/>
      <c r="T962" s="501"/>
      <c r="U962" s="502"/>
      <c r="V962" s="501"/>
      <c r="W962" s="502"/>
      <c r="X962" s="501"/>
      <c r="Y962" s="502"/>
      <c r="Z962" s="501"/>
      <c r="AA962" s="502"/>
      <c r="AB962" s="501"/>
      <c r="AC962" s="502"/>
      <c r="AD962" s="501"/>
      <c r="AE962" s="502"/>
      <c r="AF962" s="501"/>
      <c r="AG962" s="502"/>
      <c r="AH962" s="501"/>
      <c r="AI962" s="502"/>
      <c r="AJ962" s="668" t="str">
        <f t="shared" si="28"/>
        <v/>
      </c>
      <c r="AK962" s="644">
        <f t="shared" si="29"/>
        <v>0</v>
      </c>
    </row>
    <row r="963" spans="1:37" s="34" customFormat="1" hidden="1" x14ac:dyDescent="0.2">
      <c r="A963" s="271"/>
      <c r="B963" s="272"/>
      <c r="C963" s="500"/>
      <c r="D963" s="501"/>
      <c r="E963" s="502"/>
      <c r="F963" s="501"/>
      <c r="G963" s="502"/>
      <c r="H963" s="501"/>
      <c r="I963" s="502"/>
      <c r="J963" s="501"/>
      <c r="K963" s="502"/>
      <c r="L963" s="501"/>
      <c r="M963" s="502"/>
      <c r="N963" s="501"/>
      <c r="O963" s="502"/>
      <c r="P963" s="501"/>
      <c r="Q963" s="502"/>
      <c r="R963" s="501"/>
      <c r="S963" s="502"/>
      <c r="T963" s="501"/>
      <c r="U963" s="502"/>
      <c r="V963" s="501"/>
      <c r="W963" s="502"/>
      <c r="X963" s="501"/>
      <c r="Y963" s="502"/>
      <c r="Z963" s="501"/>
      <c r="AA963" s="502"/>
      <c r="AB963" s="501"/>
      <c r="AC963" s="502"/>
      <c r="AD963" s="501"/>
      <c r="AE963" s="502"/>
      <c r="AF963" s="501"/>
      <c r="AG963" s="502"/>
      <c r="AH963" s="501"/>
      <c r="AI963" s="502"/>
      <c r="AJ963" s="668" t="str">
        <f t="shared" si="28"/>
        <v/>
      </c>
      <c r="AK963" s="644">
        <f t="shared" si="29"/>
        <v>0</v>
      </c>
    </row>
    <row r="964" spans="1:37" s="34" customFormat="1" hidden="1" x14ac:dyDescent="0.2">
      <c r="A964" s="271"/>
      <c r="B964" s="272"/>
      <c r="C964" s="500"/>
      <c r="D964" s="501"/>
      <c r="E964" s="502"/>
      <c r="F964" s="501"/>
      <c r="G964" s="502"/>
      <c r="H964" s="501"/>
      <c r="I964" s="502"/>
      <c r="J964" s="501"/>
      <c r="K964" s="502"/>
      <c r="L964" s="501"/>
      <c r="M964" s="502"/>
      <c r="N964" s="501"/>
      <c r="O964" s="502"/>
      <c r="P964" s="501"/>
      <c r="Q964" s="502"/>
      <c r="R964" s="501"/>
      <c r="S964" s="502"/>
      <c r="T964" s="501"/>
      <c r="U964" s="502"/>
      <c r="V964" s="501"/>
      <c r="W964" s="502"/>
      <c r="X964" s="501"/>
      <c r="Y964" s="502"/>
      <c r="Z964" s="501"/>
      <c r="AA964" s="502"/>
      <c r="AB964" s="501"/>
      <c r="AC964" s="502"/>
      <c r="AD964" s="501"/>
      <c r="AE964" s="502"/>
      <c r="AF964" s="501"/>
      <c r="AG964" s="502"/>
      <c r="AH964" s="501"/>
      <c r="AI964" s="502"/>
      <c r="AJ964" s="668" t="str">
        <f t="shared" si="28"/>
        <v/>
      </c>
      <c r="AK964" s="644">
        <f t="shared" si="29"/>
        <v>0</v>
      </c>
    </row>
    <row r="965" spans="1:37" s="34" customFormat="1" hidden="1" x14ac:dyDescent="0.2">
      <c r="A965" s="271"/>
      <c r="B965" s="273"/>
      <c r="C965" s="500"/>
      <c r="D965" s="504"/>
      <c r="E965" s="502"/>
      <c r="F965" s="504"/>
      <c r="G965" s="502"/>
      <c r="H965" s="504"/>
      <c r="I965" s="502"/>
      <c r="J965" s="504"/>
      <c r="K965" s="502"/>
      <c r="L965" s="504"/>
      <c r="M965" s="502"/>
      <c r="N965" s="504"/>
      <c r="O965" s="502"/>
      <c r="P965" s="504"/>
      <c r="Q965" s="502"/>
      <c r="R965" s="504"/>
      <c r="S965" s="502"/>
      <c r="T965" s="504"/>
      <c r="U965" s="502"/>
      <c r="V965" s="504"/>
      <c r="W965" s="502"/>
      <c r="X965" s="504"/>
      <c r="Y965" s="502"/>
      <c r="Z965" s="504"/>
      <c r="AA965" s="502"/>
      <c r="AB965" s="504"/>
      <c r="AC965" s="502"/>
      <c r="AD965" s="504"/>
      <c r="AE965" s="502"/>
      <c r="AF965" s="504"/>
      <c r="AG965" s="502"/>
      <c r="AH965" s="504"/>
      <c r="AI965" s="502"/>
      <c r="AJ965" s="668" t="str">
        <f t="shared" si="28"/>
        <v/>
      </c>
      <c r="AK965" s="644">
        <f t="shared" si="29"/>
        <v>0</v>
      </c>
    </row>
    <row r="966" spans="1:37" s="34" customFormat="1" hidden="1" x14ac:dyDescent="0.2">
      <c r="A966" s="505"/>
      <c r="B966" s="506"/>
      <c r="C966" s="507"/>
      <c r="D966" s="508"/>
      <c r="E966" s="502"/>
      <c r="F966" s="508"/>
      <c r="G966" s="502"/>
      <c r="H966" s="508"/>
      <c r="I966" s="502"/>
      <c r="J966" s="508"/>
      <c r="K966" s="502"/>
      <c r="L966" s="508"/>
      <c r="M966" s="502"/>
      <c r="N966" s="508"/>
      <c r="O966" s="502"/>
      <c r="P966" s="508"/>
      <c r="Q966" s="502"/>
      <c r="R966" s="508"/>
      <c r="S966" s="502"/>
      <c r="T966" s="508"/>
      <c r="U966" s="502"/>
      <c r="V966" s="508"/>
      <c r="W966" s="502"/>
      <c r="X966" s="508"/>
      <c r="Y966" s="502"/>
      <c r="Z966" s="508"/>
      <c r="AA966" s="502"/>
      <c r="AB966" s="508"/>
      <c r="AC966" s="502"/>
      <c r="AD966" s="508"/>
      <c r="AE966" s="502"/>
      <c r="AF966" s="508"/>
      <c r="AG966" s="502"/>
      <c r="AH966" s="508"/>
      <c r="AI966" s="502"/>
      <c r="AJ966" s="668" t="str">
        <f t="shared" si="28"/>
        <v/>
      </c>
      <c r="AK966" s="644">
        <f t="shared" si="29"/>
        <v>0</v>
      </c>
    </row>
    <row r="967" spans="1:37" s="34" customFormat="1" hidden="1" x14ac:dyDescent="0.2">
      <c r="A967" s="271"/>
      <c r="B967" s="272"/>
      <c r="C967" s="500"/>
      <c r="D967" s="501"/>
      <c r="E967" s="502"/>
      <c r="F967" s="501"/>
      <c r="G967" s="502"/>
      <c r="H967" s="501"/>
      <c r="I967" s="502"/>
      <c r="J967" s="501"/>
      <c r="K967" s="502"/>
      <c r="L967" s="501"/>
      <c r="M967" s="502"/>
      <c r="N967" s="501"/>
      <c r="O967" s="502"/>
      <c r="P967" s="501"/>
      <c r="Q967" s="502"/>
      <c r="R967" s="501"/>
      <c r="S967" s="502"/>
      <c r="T967" s="501"/>
      <c r="U967" s="502"/>
      <c r="V967" s="501"/>
      <c r="W967" s="502"/>
      <c r="X967" s="501"/>
      <c r="Y967" s="502"/>
      <c r="Z967" s="501"/>
      <c r="AA967" s="502"/>
      <c r="AB967" s="501"/>
      <c r="AC967" s="502"/>
      <c r="AD967" s="501"/>
      <c r="AE967" s="502"/>
      <c r="AF967" s="501"/>
      <c r="AG967" s="502"/>
      <c r="AH967" s="501"/>
      <c r="AI967" s="502"/>
      <c r="AJ967" s="668" t="str">
        <f t="shared" si="28"/>
        <v/>
      </c>
      <c r="AK967" s="644">
        <f t="shared" si="29"/>
        <v>0</v>
      </c>
    </row>
    <row r="968" spans="1:37" s="34" customFormat="1" hidden="1" x14ac:dyDescent="0.2">
      <c r="A968" s="271"/>
      <c r="B968" s="272"/>
      <c r="C968" s="500"/>
      <c r="D968" s="501"/>
      <c r="E968" s="502"/>
      <c r="F968" s="501"/>
      <c r="G968" s="502"/>
      <c r="H968" s="501"/>
      <c r="I968" s="502"/>
      <c r="J968" s="501"/>
      <c r="K968" s="502"/>
      <c r="L968" s="501"/>
      <c r="M968" s="502"/>
      <c r="N968" s="501"/>
      <c r="O968" s="502"/>
      <c r="P968" s="501"/>
      <c r="Q968" s="502"/>
      <c r="R968" s="501"/>
      <c r="S968" s="502"/>
      <c r="T968" s="501"/>
      <c r="U968" s="502"/>
      <c r="V968" s="501"/>
      <c r="W968" s="502"/>
      <c r="X968" s="501"/>
      <c r="Y968" s="502"/>
      <c r="Z968" s="501"/>
      <c r="AA968" s="502"/>
      <c r="AB968" s="501"/>
      <c r="AC968" s="502"/>
      <c r="AD968" s="501"/>
      <c r="AE968" s="502"/>
      <c r="AF968" s="501"/>
      <c r="AG968" s="502"/>
      <c r="AH968" s="501"/>
      <c r="AI968" s="502"/>
      <c r="AJ968" s="668" t="str">
        <f t="shared" si="28"/>
        <v/>
      </c>
      <c r="AK968" s="644">
        <f t="shared" si="29"/>
        <v>0</v>
      </c>
    </row>
    <row r="969" spans="1:37" s="34" customFormat="1" hidden="1" x14ac:dyDescent="0.2">
      <c r="A969" s="271"/>
      <c r="B969" s="272"/>
      <c r="C969" s="500"/>
      <c r="D969" s="501"/>
      <c r="E969" s="502"/>
      <c r="F969" s="501"/>
      <c r="G969" s="502"/>
      <c r="H969" s="501"/>
      <c r="I969" s="502"/>
      <c r="J969" s="501"/>
      <c r="K969" s="502"/>
      <c r="L969" s="501"/>
      <c r="M969" s="502"/>
      <c r="N969" s="501"/>
      <c r="O969" s="502"/>
      <c r="P969" s="501"/>
      <c r="Q969" s="502"/>
      <c r="R969" s="501"/>
      <c r="S969" s="502"/>
      <c r="T969" s="501"/>
      <c r="U969" s="502"/>
      <c r="V969" s="501"/>
      <c r="W969" s="502"/>
      <c r="X969" s="501"/>
      <c r="Y969" s="502"/>
      <c r="Z969" s="501"/>
      <c r="AA969" s="502"/>
      <c r="AB969" s="501"/>
      <c r="AC969" s="502"/>
      <c r="AD969" s="501"/>
      <c r="AE969" s="502"/>
      <c r="AF969" s="501"/>
      <c r="AG969" s="502"/>
      <c r="AH969" s="501"/>
      <c r="AI969" s="502"/>
      <c r="AJ969" s="668" t="str">
        <f t="shared" si="28"/>
        <v/>
      </c>
      <c r="AK969" s="644">
        <f t="shared" si="29"/>
        <v>0</v>
      </c>
    </row>
    <row r="970" spans="1:37" s="34" customFormat="1" hidden="1" x14ac:dyDescent="0.2">
      <c r="A970" s="271"/>
      <c r="B970" s="272"/>
      <c r="C970" s="500"/>
      <c r="D970" s="501"/>
      <c r="E970" s="502"/>
      <c r="F970" s="501"/>
      <c r="G970" s="502"/>
      <c r="H970" s="501"/>
      <c r="I970" s="502"/>
      <c r="J970" s="501"/>
      <c r="K970" s="502"/>
      <c r="L970" s="501"/>
      <c r="M970" s="502"/>
      <c r="N970" s="501"/>
      <c r="O970" s="502"/>
      <c r="P970" s="501"/>
      <c r="Q970" s="502"/>
      <c r="R970" s="501"/>
      <c r="S970" s="502"/>
      <c r="T970" s="501"/>
      <c r="U970" s="502"/>
      <c r="V970" s="501"/>
      <c r="W970" s="502"/>
      <c r="X970" s="501"/>
      <c r="Y970" s="502"/>
      <c r="Z970" s="501"/>
      <c r="AA970" s="502"/>
      <c r="AB970" s="501"/>
      <c r="AC970" s="502"/>
      <c r="AD970" s="501"/>
      <c r="AE970" s="502"/>
      <c r="AF970" s="501"/>
      <c r="AG970" s="502"/>
      <c r="AH970" s="501"/>
      <c r="AI970" s="502"/>
      <c r="AJ970" s="668" t="str">
        <f t="shared" si="28"/>
        <v/>
      </c>
      <c r="AK970" s="644">
        <f t="shared" si="29"/>
        <v>0</v>
      </c>
    </row>
    <row r="971" spans="1:37" s="34" customFormat="1" hidden="1" x14ac:dyDescent="0.2">
      <c r="A971" s="271"/>
      <c r="B971" s="272"/>
      <c r="C971" s="500"/>
      <c r="D971" s="501"/>
      <c r="E971" s="502"/>
      <c r="F971" s="501"/>
      <c r="G971" s="502"/>
      <c r="H971" s="501"/>
      <c r="I971" s="502"/>
      <c r="J971" s="501"/>
      <c r="K971" s="502"/>
      <c r="L971" s="501"/>
      <c r="M971" s="502"/>
      <c r="N971" s="501"/>
      <c r="O971" s="502"/>
      <c r="P971" s="501"/>
      <c r="Q971" s="502"/>
      <c r="R971" s="501"/>
      <c r="S971" s="502"/>
      <c r="T971" s="501"/>
      <c r="U971" s="502"/>
      <c r="V971" s="501"/>
      <c r="W971" s="502"/>
      <c r="X971" s="501"/>
      <c r="Y971" s="502"/>
      <c r="Z971" s="501"/>
      <c r="AA971" s="502"/>
      <c r="AB971" s="501"/>
      <c r="AC971" s="502"/>
      <c r="AD971" s="501"/>
      <c r="AE971" s="502"/>
      <c r="AF971" s="501"/>
      <c r="AG971" s="502"/>
      <c r="AH971" s="501"/>
      <c r="AI971" s="502"/>
      <c r="AJ971" s="668" t="str">
        <f t="shared" si="28"/>
        <v/>
      </c>
      <c r="AK971" s="644">
        <f t="shared" si="29"/>
        <v>0</v>
      </c>
    </row>
    <row r="972" spans="1:37" s="34" customFormat="1" hidden="1" x14ac:dyDescent="0.2">
      <c r="A972" s="271"/>
      <c r="B972" s="272"/>
      <c r="C972" s="500"/>
      <c r="D972" s="501"/>
      <c r="E972" s="502"/>
      <c r="F972" s="501"/>
      <c r="G972" s="502"/>
      <c r="H972" s="501"/>
      <c r="I972" s="502"/>
      <c r="J972" s="501"/>
      <c r="K972" s="502"/>
      <c r="L972" s="501"/>
      <c r="M972" s="502"/>
      <c r="N972" s="501"/>
      <c r="O972" s="502"/>
      <c r="P972" s="501"/>
      <c r="Q972" s="502"/>
      <c r="R972" s="501"/>
      <c r="S972" s="502"/>
      <c r="T972" s="501"/>
      <c r="U972" s="502"/>
      <c r="V972" s="501"/>
      <c r="W972" s="502"/>
      <c r="X972" s="501"/>
      <c r="Y972" s="502"/>
      <c r="Z972" s="501"/>
      <c r="AA972" s="502"/>
      <c r="AB972" s="501"/>
      <c r="AC972" s="502"/>
      <c r="AD972" s="501"/>
      <c r="AE972" s="502"/>
      <c r="AF972" s="501"/>
      <c r="AG972" s="502"/>
      <c r="AH972" s="501"/>
      <c r="AI972" s="502"/>
      <c r="AJ972" s="668" t="str">
        <f t="shared" si="28"/>
        <v/>
      </c>
      <c r="AK972" s="644">
        <f t="shared" si="29"/>
        <v>0</v>
      </c>
    </row>
    <row r="973" spans="1:37" s="34" customFormat="1" hidden="1" x14ac:dyDescent="0.2">
      <c r="A973" s="271"/>
      <c r="B973" s="273"/>
      <c r="C973" s="500"/>
      <c r="D973" s="504"/>
      <c r="E973" s="502"/>
      <c r="F973" s="504"/>
      <c r="G973" s="502"/>
      <c r="H973" s="504"/>
      <c r="I973" s="502"/>
      <c r="J973" s="504"/>
      <c r="K973" s="502"/>
      <c r="L973" s="504"/>
      <c r="M973" s="502"/>
      <c r="N973" s="504"/>
      <c r="O973" s="502"/>
      <c r="P973" s="504"/>
      <c r="Q973" s="502"/>
      <c r="R973" s="504"/>
      <c r="S973" s="502"/>
      <c r="T973" s="504"/>
      <c r="U973" s="502"/>
      <c r="V973" s="504"/>
      <c r="W973" s="502"/>
      <c r="X973" s="504"/>
      <c r="Y973" s="502"/>
      <c r="Z973" s="504"/>
      <c r="AA973" s="502"/>
      <c r="AB973" s="504"/>
      <c r="AC973" s="502"/>
      <c r="AD973" s="504"/>
      <c r="AE973" s="502"/>
      <c r="AF973" s="504"/>
      <c r="AG973" s="502"/>
      <c r="AH973" s="504"/>
      <c r="AI973" s="502"/>
      <c r="AJ973" s="668" t="str">
        <f t="shared" ref="AJ973:AJ1032" si="30">IF((D973+F973+H973+J973+L973+N973+P973+R973+T973+V973+X973+Z973+AB973+AD973)&gt;0,D973+F973+H973+J973+L973+N973+P973+R973+T973+V973+X973+Z973+AB973+AD973,"")</f>
        <v/>
      </c>
      <c r="AK973" s="644">
        <f t="shared" ref="AK973:AK1031" si="31">E973+G973+I973+K973+M973+O973+Q973+S973+U973+W973+Y973+AA973+AC973+AE973</f>
        <v>0</v>
      </c>
    </row>
    <row r="974" spans="1:37" s="34" customFormat="1" hidden="1" x14ac:dyDescent="0.2">
      <c r="A974" s="505"/>
      <c r="B974" s="506"/>
      <c r="C974" s="507"/>
      <c r="D974" s="508"/>
      <c r="E974" s="502"/>
      <c r="F974" s="508"/>
      <c r="G974" s="502"/>
      <c r="H974" s="508"/>
      <c r="I974" s="502"/>
      <c r="J974" s="508"/>
      <c r="K974" s="502"/>
      <c r="L974" s="508"/>
      <c r="M974" s="502"/>
      <c r="N974" s="508"/>
      <c r="O974" s="502"/>
      <c r="P974" s="508"/>
      <c r="Q974" s="502"/>
      <c r="R974" s="508"/>
      <c r="S974" s="502"/>
      <c r="T974" s="508"/>
      <c r="U974" s="502"/>
      <c r="V974" s="508"/>
      <c r="W974" s="502"/>
      <c r="X974" s="508"/>
      <c r="Y974" s="502"/>
      <c r="Z974" s="508"/>
      <c r="AA974" s="502"/>
      <c r="AB974" s="508"/>
      <c r="AC974" s="502"/>
      <c r="AD974" s="508"/>
      <c r="AE974" s="502"/>
      <c r="AF974" s="508"/>
      <c r="AG974" s="502"/>
      <c r="AH974" s="508"/>
      <c r="AI974" s="502"/>
      <c r="AJ974" s="668" t="str">
        <f t="shared" si="30"/>
        <v/>
      </c>
      <c r="AK974" s="644">
        <f t="shared" si="31"/>
        <v>0</v>
      </c>
    </row>
    <row r="975" spans="1:37" s="34" customFormat="1" hidden="1" x14ac:dyDescent="0.2">
      <c r="A975" s="271"/>
      <c r="B975" s="272"/>
      <c r="C975" s="500"/>
      <c r="D975" s="501"/>
      <c r="E975" s="502"/>
      <c r="F975" s="501"/>
      <c r="G975" s="502"/>
      <c r="H975" s="501"/>
      <c r="I975" s="502"/>
      <c r="J975" s="501"/>
      <c r="K975" s="502"/>
      <c r="L975" s="501"/>
      <c r="M975" s="502"/>
      <c r="N975" s="501"/>
      <c r="O975" s="502"/>
      <c r="P975" s="501"/>
      <c r="Q975" s="502"/>
      <c r="R975" s="501"/>
      <c r="S975" s="502"/>
      <c r="T975" s="501"/>
      <c r="U975" s="502"/>
      <c r="V975" s="501"/>
      <c r="W975" s="502"/>
      <c r="X975" s="501"/>
      <c r="Y975" s="502"/>
      <c r="Z975" s="501"/>
      <c r="AA975" s="502"/>
      <c r="AB975" s="501"/>
      <c r="AC975" s="502"/>
      <c r="AD975" s="501"/>
      <c r="AE975" s="502"/>
      <c r="AF975" s="501"/>
      <c r="AG975" s="502"/>
      <c r="AH975" s="501"/>
      <c r="AI975" s="502"/>
      <c r="AJ975" s="668" t="str">
        <f t="shared" si="30"/>
        <v/>
      </c>
      <c r="AK975" s="644">
        <f t="shared" si="31"/>
        <v>0</v>
      </c>
    </row>
    <row r="976" spans="1:37" s="34" customFormat="1" hidden="1" x14ac:dyDescent="0.2">
      <c r="A976" s="271"/>
      <c r="B976" s="272"/>
      <c r="C976" s="500"/>
      <c r="D976" s="501"/>
      <c r="E976" s="502"/>
      <c r="F976" s="501"/>
      <c r="G976" s="502"/>
      <c r="H976" s="501"/>
      <c r="I976" s="502"/>
      <c r="J976" s="501"/>
      <c r="K976" s="502"/>
      <c r="L976" s="501"/>
      <c r="M976" s="502"/>
      <c r="N976" s="501"/>
      <c r="O976" s="502"/>
      <c r="P976" s="501"/>
      <c r="Q976" s="502"/>
      <c r="R976" s="501"/>
      <c r="S976" s="502"/>
      <c r="T976" s="501"/>
      <c r="U976" s="502"/>
      <c r="V976" s="501"/>
      <c r="W976" s="502"/>
      <c r="X976" s="501"/>
      <c r="Y976" s="502"/>
      <c r="Z976" s="501"/>
      <c r="AA976" s="502"/>
      <c r="AB976" s="501"/>
      <c r="AC976" s="502"/>
      <c r="AD976" s="501"/>
      <c r="AE976" s="502"/>
      <c r="AF976" s="501"/>
      <c r="AG976" s="502"/>
      <c r="AH976" s="501"/>
      <c r="AI976" s="502"/>
      <c r="AJ976" s="668" t="str">
        <f t="shared" si="30"/>
        <v/>
      </c>
      <c r="AK976" s="644">
        <f t="shared" si="31"/>
        <v>0</v>
      </c>
    </row>
    <row r="977" spans="1:37" s="34" customFormat="1" hidden="1" x14ac:dyDescent="0.2">
      <c r="A977" s="271"/>
      <c r="B977" s="272"/>
      <c r="C977" s="500"/>
      <c r="D977" s="501"/>
      <c r="E977" s="502"/>
      <c r="F977" s="501"/>
      <c r="G977" s="502"/>
      <c r="H977" s="501"/>
      <c r="I977" s="502"/>
      <c r="J977" s="501"/>
      <c r="K977" s="502"/>
      <c r="L977" s="501"/>
      <c r="M977" s="502"/>
      <c r="N977" s="501"/>
      <c r="O977" s="502"/>
      <c r="P977" s="501"/>
      <c r="Q977" s="502"/>
      <c r="R977" s="501"/>
      <c r="S977" s="502"/>
      <c r="T977" s="501"/>
      <c r="U977" s="502"/>
      <c r="V977" s="501"/>
      <c r="W977" s="502"/>
      <c r="X977" s="501"/>
      <c r="Y977" s="502"/>
      <c r="Z977" s="501"/>
      <c r="AA977" s="502"/>
      <c r="AB977" s="501"/>
      <c r="AC977" s="502"/>
      <c r="AD977" s="501"/>
      <c r="AE977" s="502"/>
      <c r="AF977" s="501"/>
      <c r="AG977" s="502"/>
      <c r="AH977" s="501"/>
      <c r="AI977" s="502"/>
      <c r="AJ977" s="668" t="str">
        <f t="shared" si="30"/>
        <v/>
      </c>
      <c r="AK977" s="644">
        <f t="shared" si="31"/>
        <v>0</v>
      </c>
    </row>
    <row r="978" spans="1:37" s="34" customFormat="1" hidden="1" x14ac:dyDescent="0.2">
      <c r="A978" s="271"/>
      <c r="B978" s="272"/>
      <c r="C978" s="500"/>
      <c r="D978" s="501"/>
      <c r="E978" s="502"/>
      <c r="F978" s="501"/>
      <c r="G978" s="502"/>
      <c r="H978" s="501"/>
      <c r="I978" s="502"/>
      <c r="J978" s="501"/>
      <c r="K978" s="502"/>
      <c r="L978" s="501"/>
      <c r="M978" s="502"/>
      <c r="N978" s="501"/>
      <c r="O978" s="502"/>
      <c r="P978" s="501"/>
      <c r="Q978" s="502"/>
      <c r="R978" s="501"/>
      <c r="S978" s="502"/>
      <c r="T978" s="501"/>
      <c r="U978" s="502"/>
      <c r="V978" s="501"/>
      <c r="W978" s="502"/>
      <c r="X978" s="501"/>
      <c r="Y978" s="502"/>
      <c r="Z978" s="501"/>
      <c r="AA978" s="502"/>
      <c r="AB978" s="501"/>
      <c r="AC978" s="502"/>
      <c r="AD978" s="501"/>
      <c r="AE978" s="502"/>
      <c r="AF978" s="501"/>
      <c r="AG978" s="502"/>
      <c r="AH978" s="501"/>
      <c r="AI978" s="502"/>
      <c r="AJ978" s="668" t="str">
        <f t="shared" si="30"/>
        <v/>
      </c>
      <c r="AK978" s="644">
        <f t="shared" si="31"/>
        <v>0</v>
      </c>
    </row>
    <row r="979" spans="1:37" s="34" customFormat="1" hidden="1" x14ac:dyDescent="0.2">
      <c r="A979" s="271"/>
      <c r="B979" s="272"/>
      <c r="C979" s="500"/>
      <c r="D979" s="501"/>
      <c r="E979" s="502"/>
      <c r="F979" s="501"/>
      <c r="G979" s="502"/>
      <c r="H979" s="501"/>
      <c r="I979" s="502"/>
      <c r="J979" s="501"/>
      <c r="K979" s="502"/>
      <c r="L979" s="501"/>
      <c r="M979" s="502"/>
      <c r="N979" s="501"/>
      <c r="O979" s="502"/>
      <c r="P979" s="501"/>
      <c r="Q979" s="502"/>
      <c r="R979" s="501"/>
      <c r="S979" s="502"/>
      <c r="T979" s="501"/>
      <c r="U979" s="502"/>
      <c r="V979" s="501"/>
      <c r="W979" s="502"/>
      <c r="X979" s="501"/>
      <c r="Y979" s="502"/>
      <c r="Z979" s="501"/>
      <c r="AA979" s="502"/>
      <c r="AB979" s="501"/>
      <c r="AC979" s="502"/>
      <c r="AD979" s="501"/>
      <c r="AE979" s="502"/>
      <c r="AF979" s="501"/>
      <c r="AG979" s="502"/>
      <c r="AH979" s="501"/>
      <c r="AI979" s="502"/>
      <c r="AJ979" s="668" t="str">
        <f t="shared" si="30"/>
        <v/>
      </c>
      <c r="AK979" s="644">
        <f t="shared" si="31"/>
        <v>0</v>
      </c>
    </row>
    <row r="980" spans="1:37" s="34" customFormat="1" hidden="1" x14ac:dyDescent="0.2">
      <c r="A980" s="271"/>
      <c r="B980" s="272"/>
      <c r="C980" s="500"/>
      <c r="D980" s="501"/>
      <c r="E980" s="502"/>
      <c r="F980" s="501"/>
      <c r="G980" s="502"/>
      <c r="H980" s="501"/>
      <c r="I980" s="502"/>
      <c r="J980" s="501"/>
      <c r="K980" s="502"/>
      <c r="L980" s="501"/>
      <c r="M980" s="502"/>
      <c r="N980" s="501"/>
      <c r="O980" s="502"/>
      <c r="P980" s="501"/>
      <c r="Q980" s="502"/>
      <c r="R980" s="501"/>
      <c r="S980" s="502"/>
      <c r="T980" s="501"/>
      <c r="U980" s="502"/>
      <c r="V980" s="501"/>
      <c r="W980" s="502"/>
      <c r="X980" s="501"/>
      <c r="Y980" s="502"/>
      <c r="Z980" s="501"/>
      <c r="AA980" s="502"/>
      <c r="AB980" s="501"/>
      <c r="AC980" s="502"/>
      <c r="AD980" s="501"/>
      <c r="AE980" s="502"/>
      <c r="AF980" s="501"/>
      <c r="AG980" s="502"/>
      <c r="AH980" s="501"/>
      <c r="AI980" s="502"/>
      <c r="AJ980" s="668" t="str">
        <f t="shared" si="30"/>
        <v/>
      </c>
      <c r="AK980" s="644">
        <f t="shared" si="31"/>
        <v>0</v>
      </c>
    </row>
    <row r="981" spans="1:37" s="34" customFormat="1" hidden="1" x14ac:dyDescent="0.2">
      <c r="A981" s="271"/>
      <c r="B981" s="273"/>
      <c r="C981" s="500"/>
      <c r="D981" s="504"/>
      <c r="E981" s="502"/>
      <c r="F981" s="504"/>
      <c r="G981" s="502"/>
      <c r="H981" s="504"/>
      <c r="I981" s="502"/>
      <c r="J981" s="504"/>
      <c r="K981" s="502"/>
      <c r="L981" s="504"/>
      <c r="M981" s="502"/>
      <c r="N981" s="504"/>
      <c r="O981" s="502"/>
      <c r="P981" s="504"/>
      <c r="Q981" s="502"/>
      <c r="R981" s="504"/>
      <c r="S981" s="502"/>
      <c r="T981" s="504"/>
      <c r="U981" s="502"/>
      <c r="V981" s="504"/>
      <c r="W981" s="502"/>
      <c r="X981" s="504"/>
      <c r="Y981" s="502"/>
      <c r="Z981" s="504"/>
      <c r="AA981" s="502"/>
      <c r="AB981" s="504"/>
      <c r="AC981" s="502"/>
      <c r="AD981" s="504"/>
      <c r="AE981" s="502"/>
      <c r="AF981" s="504"/>
      <c r="AG981" s="502"/>
      <c r="AH981" s="504"/>
      <c r="AI981" s="502"/>
      <c r="AJ981" s="668" t="str">
        <f t="shared" si="30"/>
        <v/>
      </c>
      <c r="AK981" s="644">
        <f t="shared" si="31"/>
        <v>0</v>
      </c>
    </row>
    <row r="982" spans="1:37" s="34" customFormat="1" hidden="1" x14ac:dyDescent="0.2">
      <c r="A982" s="505"/>
      <c r="B982" s="506"/>
      <c r="C982" s="507"/>
      <c r="D982" s="508"/>
      <c r="E982" s="502"/>
      <c r="F982" s="508"/>
      <c r="G982" s="502"/>
      <c r="H982" s="508"/>
      <c r="I982" s="502"/>
      <c r="J982" s="508"/>
      <c r="K982" s="502"/>
      <c r="L982" s="508"/>
      <c r="M982" s="502"/>
      <c r="N982" s="508"/>
      <c r="O982" s="502"/>
      <c r="P982" s="508"/>
      <c r="Q982" s="502"/>
      <c r="R982" s="508"/>
      <c r="S982" s="502"/>
      <c r="T982" s="508"/>
      <c r="U982" s="502"/>
      <c r="V982" s="508"/>
      <c r="W982" s="502"/>
      <c r="X982" s="508"/>
      <c r="Y982" s="502"/>
      <c r="Z982" s="508"/>
      <c r="AA982" s="502"/>
      <c r="AB982" s="508"/>
      <c r="AC982" s="502"/>
      <c r="AD982" s="508"/>
      <c r="AE982" s="502"/>
      <c r="AF982" s="508"/>
      <c r="AG982" s="502"/>
      <c r="AH982" s="508"/>
      <c r="AI982" s="502"/>
      <c r="AJ982" s="668" t="str">
        <f t="shared" si="30"/>
        <v/>
      </c>
      <c r="AK982" s="644">
        <f t="shared" si="31"/>
        <v>0</v>
      </c>
    </row>
    <row r="983" spans="1:37" s="34" customFormat="1" hidden="1" x14ac:dyDescent="0.2">
      <c r="A983" s="271"/>
      <c r="B983" s="272"/>
      <c r="C983" s="500"/>
      <c r="D983" s="501"/>
      <c r="E983" s="502"/>
      <c r="F983" s="501"/>
      <c r="G983" s="502"/>
      <c r="H983" s="501"/>
      <c r="I983" s="502"/>
      <c r="J983" s="501"/>
      <c r="K983" s="502"/>
      <c r="L983" s="501"/>
      <c r="M983" s="502"/>
      <c r="N983" s="501"/>
      <c r="O983" s="502"/>
      <c r="P983" s="501"/>
      <c r="Q983" s="502"/>
      <c r="R983" s="501"/>
      <c r="S983" s="502"/>
      <c r="T983" s="501"/>
      <c r="U983" s="502"/>
      <c r="V983" s="501"/>
      <c r="W983" s="502"/>
      <c r="X983" s="501"/>
      <c r="Y983" s="502"/>
      <c r="Z983" s="501"/>
      <c r="AA983" s="502"/>
      <c r="AB983" s="501"/>
      <c r="AC983" s="502"/>
      <c r="AD983" s="501"/>
      <c r="AE983" s="502"/>
      <c r="AF983" s="501"/>
      <c r="AG983" s="502"/>
      <c r="AH983" s="501"/>
      <c r="AI983" s="502"/>
      <c r="AJ983" s="668" t="str">
        <f t="shared" si="30"/>
        <v/>
      </c>
      <c r="AK983" s="644">
        <f t="shared" si="31"/>
        <v>0</v>
      </c>
    </row>
    <row r="984" spans="1:37" s="34" customFormat="1" hidden="1" x14ac:dyDescent="0.2">
      <c r="A984" s="271"/>
      <c r="B984" s="272"/>
      <c r="C984" s="500"/>
      <c r="D984" s="501"/>
      <c r="E984" s="502"/>
      <c r="F984" s="501"/>
      <c r="G984" s="502"/>
      <c r="H984" s="501"/>
      <c r="I984" s="502"/>
      <c r="J984" s="501"/>
      <c r="K984" s="502"/>
      <c r="L984" s="501"/>
      <c r="M984" s="502"/>
      <c r="N984" s="501"/>
      <c r="O984" s="502"/>
      <c r="P984" s="501"/>
      <c r="Q984" s="502"/>
      <c r="R984" s="501"/>
      <c r="S984" s="502"/>
      <c r="T984" s="501"/>
      <c r="U984" s="502"/>
      <c r="V984" s="501"/>
      <c r="W984" s="502"/>
      <c r="X984" s="501"/>
      <c r="Y984" s="502"/>
      <c r="Z984" s="501"/>
      <c r="AA984" s="502"/>
      <c r="AB984" s="501"/>
      <c r="AC984" s="502"/>
      <c r="AD984" s="501"/>
      <c r="AE984" s="502"/>
      <c r="AF984" s="501"/>
      <c r="AG984" s="502"/>
      <c r="AH984" s="501"/>
      <c r="AI984" s="502"/>
      <c r="AJ984" s="668" t="str">
        <f t="shared" si="30"/>
        <v/>
      </c>
      <c r="AK984" s="644">
        <f t="shared" si="31"/>
        <v>0</v>
      </c>
    </row>
    <row r="985" spans="1:37" s="34" customFormat="1" hidden="1" x14ac:dyDescent="0.2">
      <c r="A985" s="271"/>
      <c r="B985" s="272"/>
      <c r="C985" s="500"/>
      <c r="D985" s="501"/>
      <c r="E985" s="502"/>
      <c r="F985" s="501"/>
      <c r="G985" s="502"/>
      <c r="H985" s="501"/>
      <c r="I985" s="502"/>
      <c r="J985" s="501"/>
      <c r="K985" s="502"/>
      <c r="L985" s="501"/>
      <c r="M985" s="502"/>
      <c r="N985" s="501"/>
      <c r="O985" s="502"/>
      <c r="P985" s="501"/>
      <c r="Q985" s="502"/>
      <c r="R985" s="501"/>
      <c r="S985" s="502"/>
      <c r="T985" s="501"/>
      <c r="U985" s="502"/>
      <c r="V985" s="501"/>
      <c r="W985" s="502"/>
      <c r="X985" s="501"/>
      <c r="Y985" s="502"/>
      <c r="Z985" s="501"/>
      <c r="AA985" s="502"/>
      <c r="AB985" s="501"/>
      <c r="AC985" s="502"/>
      <c r="AD985" s="501"/>
      <c r="AE985" s="502"/>
      <c r="AF985" s="501"/>
      <c r="AG985" s="502"/>
      <c r="AH985" s="501"/>
      <c r="AI985" s="502"/>
      <c r="AJ985" s="668" t="str">
        <f t="shared" si="30"/>
        <v/>
      </c>
      <c r="AK985" s="644">
        <f t="shared" si="31"/>
        <v>0</v>
      </c>
    </row>
    <row r="986" spans="1:37" s="34" customFormat="1" hidden="1" x14ac:dyDescent="0.2">
      <c r="A986" s="271"/>
      <c r="B986" s="272"/>
      <c r="C986" s="500"/>
      <c r="D986" s="501"/>
      <c r="E986" s="502"/>
      <c r="F986" s="501"/>
      <c r="G986" s="502"/>
      <c r="H986" s="501"/>
      <c r="I986" s="502"/>
      <c r="J986" s="501"/>
      <c r="K986" s="502"/>
      <c r="L986" s="501"/>
      <c r="M986" s="502"/>
      <c r="N986" s="501"/>
      <c r="O986" s="502"/>
      <c r="P986" s="501"/>
      <c r="Q986" s="502"/>
      <c r="R986" s="501"/>
      <c r="S986" s="502"/>
      <c r="T986" s="501"/>
      <c r="U986" s="502"/>
      <c r="V986" s="501"/>
      <c r="W986" s="502"/>
      <c r="X986" s="501"/>
      <c r="Y986" s="502"/>
      <c r="Z986" s="501"/>
      <c r="AA986" s="502"/>
      <c r="AB986" s="501"/>
      <c r="AC986" s="502"/>
      <c r="AD986" s="501"/>
      <c r="AE986" s="502"/>
      <c r="AF986" s="501"/>
      <c r="AG986" s="502"/>
      <c r="AH986" s="501"/>
      <c r="AI986" s="502"/>
      <c r="AJ986" s="668" t="str">
        <f t="shared" si="30"/>
        <v/>
      </c>
      <c r="AK986" s="644">
        <f t="shared" si="31"/>
        <v>0</v>
      </c>
    </row>
    <row r="987" spans="1:37" s="34" customFormat="1" hidden="1" x14ac:dyDescent="0.2">
      <c r="A987" s="271"/>
      <c r="B987" s="272"/>
      <c r="C987" s="500"/>
      <c r="D987" s="501"/>
      <c r="E987" s="502"/>
      <c r="F987" s="501"/>
      <c r="G987" s="502"/>
      <c r="H987" s="501"/>
      <c r="I987" s="502"/>
      <c r="J987" s="501"/>
      <c r="K987" s="502"/>
      <c r="L987" s="501"/>
      <c r="M987" s="502"/>
      <c r="N987" s="501"/>
      <c r="O987" s="502"/>
      <c r="P987" s="501"/>
      <c r="Q987" s="502"/>
      <c r="R987" s="501"/>
      <c r="S987" s="502"/>
      <c r="T987" s="501"/>
      <c r="U987" s="502"/>
      <c r="V987" s="501"/>
      <c r="W987" s="502"/>
      <c r="X987" s="501"/>
      <c r="Y987" s="502"/>
      <c r="Z987" s="501"/>
      <c r="AA987" s="502"/>
      <c r="AB987" s="501"/>
      <c r="AC987" s="502"/>
      <c r="AD987" s="501"/>
      <c r="AE987" s="502"/>
      <c r="AF987" s="501"/>
      <c r="AG987" s="502"/>
      <c r="AH987" s="501"/>
      <c r="AI987" s="502"/>
      <c r="AJ987" s="668" t="str">
        <f t="shared" si="30"/>
        <v/>
      </c>
      <c r="AK987" s="644">
        <f t="shared" si="31"/>
        <v>0</v>
      </c>
    </row>
    <row r="988" spans="1:37" s="34" customFormat="1" hidden="1" x14ac:dyDescent="0.2">
      <c r="A988" s="271"/>
      <c r="B988" s="272"/>
      <c r="C988" s="500"/>
      <c r="D988" s="501"/>
      <c r="E988" s="502"/>
      <c r="F988" s="501"/>
      <c r="G988" s="502"/>
      <c r="H988" s="501"/>
      <c r="I988" s="502"/>
      <c r="J988" s="501"/>
      <c r="K988" s="502"/>
      <c r="L988" s="501"/>
      <c r="M988" s="502"/>
      <c r="N988" s="501"/>
      <c r="O988" s="502"/>
      <c r="P988" s="501"/>
      <c r="Q988" s="502"/>
      <c r="R988" s="501"/>
      <c r="S988" s="502"/>
      <c r="T988" s="501"/>
      <c r="U988" s="502"/>
      <c r="V988" s="501"/>
      <c r="W988" s="502"/>
      <c r="X988" s="501"/>
      <c r="Y988" s="502"/>
      <c r="Z988" s="501"/>
      <c r="AA988" s="502"/>
      <c r="AB988" s="501"/>
      <c r="AC988" s="502"/>
      <c r="AD988" s="501"/>
      <c r="AE988" s="502"/>
      <c r="AF988" s="501"/>
      <c r="AG988" s="502"/>
      <c r="AH988" s="501"/>
      <c r="AI988" s="502"/>
      <c r="AJ988" s="668" t="str">
        <f t="shared" si="30"/>
        <v/>
      </c>
      <c r="AK988" s="644">
        <f t="shared" si="31"/>
        <v>0</v>
      </c>
    </row>
    <row r="989" spans="1:37" s="34" customFormat="1" hidden="1" x14ac:dyDescent="0.2">
      <c r="A989" s="271"/>
      <c r="B989" s="273"/>
      <c r="C989" s="500"/>
      <c r="D989" s="504"/>
      <c r="E989" s="502"/>
      <c r="F989" s="504"/>
      <c r="G989" s="502"/>
      <c r="H989" s="504"/>
      <c r="I989" s="502"/>
      <c r="J989" s="504"/>
      <c r="K989" s="502"/>
      <c r="L989" s="504"/>
      <c r="M989" s="502"/>
      <c r="N989" s="504"/>
      <c r="O989" s="502"/>
      <c r="P989" s="504"/>
      <c r="Q989" s="502"/>
      <c r="R989" s="504"/>
      <c r="S989" s="502"/>
      <c r="T989" s="504"/>
      <c r="U989" s="502"/>
      <c r="V989" s="504"/>
      <c r="W989" s="502"/>
      <c r="X989" s="504"/>
      <c r="Y989" s="502"/>
      <c r="Z989" s="504"/>
      <c r="AA989" s="502"/>
      <c r="AB989" s="504"/>
      <c r="AC989" s="502"/>
      <c r="AD989" s="504"/>
      <c r="AE989" s="502"/>
      <c r="AF989" s="504"/>
      <c r="AG989" s="502"/>
      <c r="AH989" s="504"/>
      <c r="AI989" s="502"/>
      <c r="AJ989" s="668" t="str">
        <f t="shared" si="30"/>
        <v/>
      </c>
      <c r="AK989" s="644">
        <f t="shared" si="31"/>
        <v>0</v>
      </c>
    </row>
    <row r="990" spans="1:37" s="34" customFormat="1" hidden="1" x14ac:dyDescent="0.2">
      <c r="A990" s="505"/>
      <c r="B990" s="506"/>
      <c r="C990" s="507"/>
      <c r="D990" s="508"/>
      <c r="E990" s="502"/>
      <c r="F990" s="508"/>
      <c r="G990" s="502"/>
      <c r="H990" s="508"/>
      <c r="I990" s="502"/>
      <c r="J990" s="508"/>
      <c r="K990" s="502"/>
      <c r="L990" s="508"/>
      <c r="M990" s="502"/>
      <c r="N990" s="508"/>
      <c r="O990" s="502"/>
      <c r="P990" s="508"/>
      <c r="Q990" s="502"/>
      <c r="R990" s="508"/>
      <c r="S990" s="502"/>
      <c r="T990" s="508"/>
      <c r="U990" s="502"/>
      <c r="V990" s="508"/>
      <c r="W990" s="502"/>
      <c r="X990" s="508"/>
      <c r="Y990" s="502"/>
      <c r="Z990" s="508"/>
      <c r="AA990" s="502"/>
      <c r="AB990" s="508"/>
      <c r="AC990" s="502"/>
      <c r="AD990" s="508"/>
      <c r="AE990" s="502"/>
      <c r="AF990" s="508"/>
      <c r="AG990" s="502"/>
      <c r="AH990" s="508"/>
      <c r="AI990" s="502"/>
      <c r="AJ990" s="668" t="str">
        <f t="shared" si="30"/>
        <v/>
      </c>
      <c r="AK990" s="644">
        <f t="shared" si="31"/>
        <v>0</v>
      </c>
    </row>
    <row r="991" spans="1:37" s="34" customFormat="1" hidden="1" x14ac:dyDescent="0.2">
      <c r="A991" s="271"/>
      <c r="B991" s="272"/>
      <c r="C991" s="500"/>
      <c r="D991" s="501"/>
      <c r="E991" s="502"/>
      <c r="F991" s="501"/>
      <c r="G991" s="502"/>
      <c r="H991" s="501"/>
      <c r="I991" s="502"/>
      <c r="J991" s="501"/>
      <c r="K991" s="502"/>
      <c r="L991" s="501"/>
      <c r="M991" s="502"/>
      <c r="N991" s="501"/>
      <c r="O991" s="502"/>
      <c r="P991" s="501"/>
      <c r="Q991" s="502"/>
      <c r="R991" s="501"/>
      <c r="S991" s="502"/>
      <c r="T991" s="501"/>
      <c r="U991" s="502"/>
      <c r="V991" s="501"/>
      <c r="W991" s="502"/>
      <c r="X991" s="501"/>
      <c r="Y991" s="502"/>
      <c r="Z991" s="501"/>
      <c r="AA991" s="502"/>
      <c r="AB991" s="501"/>
      <c r="AC991" s="502"/>
      <c r="AD991" s="501"/>
      <c r="AE991" s="502"/>
      <c r="AF991" s="501"/>
      <c r="AG991" s="502"/>
      <c r="AH991" s="501"/>
      <c r="AI991" s="502"/>
      <c r="AJ991" s="668" t="str">
        <f t="shared" si="30"/>
        <v/>
      </c>
      <c r="AK991" s="644">
        <f t="shared" si="31"/>
        <v>0</v>
      </c>
    </row>
    <row r="992" spans="1:37" s="34" customFormat="1" hidden="1" x14ac:dyDescent="0.2">
      <c r="A992" s="271"/>
      <c r="B992" s="272"/>
      <c r="C992" s="500"/>
      <c r="D992" s="501"/>
      <c r="E992" s="502"/>
      <c r="F992" s="501"/>
      <c r="G992" s="502"/>
      <c r="H992" s="501"/>
      <c r="I992" s="502"/>
      <c r="J992" s="501"/>
      <c r="K992" s="502"/>
      <c r="L992" s="501"/>
      <c r="M992" s="502"/>
      <c r="N992" s="501"/>
      <c r="O992" s="502"/>
      <c r="P992" s="501"/>
      <c r="Q992" s="502"/>
      <c r="R992" s="501"/>
      <c r="S992" s="502"/>
      <c r="T992" s="501"/>
      <c r="U992" s="502"/>
      <c r="V992" s="501"/>
      <c r="W992" s="502"/>
      <c r="X992" s="501"/>
      <c r="Y992" s="502"/>
      <c r="Z992" s="501"/>
      <c r="AA992" s="502"/>
      <c r="AB992" s="501"/>
      <c r="AC992" s="502"/>
      <c r="AD992" s="501"/>
      <c r="AE992" s="502"/>
      <c r="AF992" s="501"/>
      <c r="AG992" s="502"/>
      <c r="AH992" s="501"/>
      <c r="AI992" s="502"/>
      <c r="AJ992" s="668" t="str">
        <f t="shared" si="30"/>
        <v/>
      </c>
      <c r="AK992" s="644">
        <f t="shared" si="31"/>
        <v>0</v>
      </c>
    </row>
    <row r="993" spans="1:37" s="34" customFormat="1" hidden="1" x14ac:dyDescent="0.2">
      <c r="A993" s="271"/>
      <c r="B993" s="272"/>
      <c r="C993" s="500"/>
      <c r="D993" s="501"/>
      <c r="E993" s="502"/>
      <c r="F993" s="501"/>
      <c r="G993" s="502"/>
      <c r="H993" s="501"/>
      <c r="I993" s="502"/>
      <c r="J993" s="501"/>
      <c r="K993" s="502"/>
      <c r="L993" s="501"/>
      <c r="M993" s="502"/>
      <c r="N993" s="501"/>
      <c r="O993" s="502"/>
      <c r="P993" s="501"/>
      <c r="Q993" s="502"/>
      <c r="R993" s="501"/>
      <c r="S993" s="502"/>
      <c r="T993" s="501"/>
      <c r="U993" s="502"/>
      <c r="V993" s="501"/>
      <c r="W993" s="502"/>
      <c r="X993" s="501"/>
      <c r="Y993" s="502"/>
      <c r="Z993" s="501"/>
      <c r="AA993" s="502"/>
      <c r="AB993" s="501"/>
      <c r="AC993" s="502"/>
      <c r="AD993" s="501"/>
      <c r="AE993" s="502"/>
      <c r="AF993" s="501"/>
      <c r="AG993" s="502"/>
      <c r="AH993" s="501"/>
      <c r="AI993" s="502"/>
      <c r="AJ993" s="668" t="str">
        <f t="shared" si="30"/>
        <v/>
      </c>
      <c r="AK993" s="644">
        <f t="shared" si="31"/>
        <v>0</v>
      </c>
    </row>
    <row r="994" spans="1:37" s="34" customFormat="1" hidden="1" x14ac:dyDescent="0.2">
      <c r="A994" s="271"/>
      <c r="B994" s="272"/>
      <c r="C994" s="500"/>
      <c r="D994" s="501"/>
      <c r="E994" s="502"/>
      <c r="F994" s="501"/>
      <c r="G994" s="502"/>
      <c r="H994" s="501"/>
      <c r="I994" s="502"/>
      <c r="J994" s="501"/>
      <c r="K994" s="502"/>
      <c r="L994" s="501"/>
      <c r="M994" s="502"/>
      <c r="N994" s="501"/>
      <c r="O994" s="502"/>
      <c r="P994" s="501"/>
      <c r="Q994" s="502"/>
      <c r="R994" s="501"/>
      <c r="S994" s="502"/>
      <c r="T994" s="501"/>
      <c r="U994" s="502"/>
      <c r="V994" s="501"/>
      <c r="W994" s="502"/>
      <c r="X994" s="501"/>
      <c r="Y994" s="502"/>
      <c r="Z994" s="501"/>
      <c r="AA994" s="502"/>
      <c r="AB994" s="501"/>
      <c r="AC994" s="502"/>
      <c r="AD994" s="501"/>
      <c r="AE994" s="502"/>
      <c r="AF994" s="501"/>
      <c r="AG994" s="502"/>
      <c r="AH994" s="501"/>
      <c r="AI994" s="502"/>
      <c r="AJ994" s="668" t="str">
        <f t="shared" si="30"/>
        <v/>
      </c>
      <c r="AK994" s="644">
        <f t="shared" si="31"/>
        <v>0</v>
      </c>
    </row>
    <row r="995" spans="1:37" s="34" customFormat="1" hidden="1" x14ac:dyDescent="0.2">
      <c r="A995" s="271"/>
      <c r="B995" s="272"/>
      <c r="C995" s="500"/>
      <c r="D995" s="501"/>
      <c r="E995" s="502"/>
      <c r="F995" s="501"/>
      <c r="G995" s="502"/>
      <c r="H995" s="501"/>
      <c r="I995" s="502"/>
      <c r="J995" s="501"/>
      <c r="K995" s="502"/>
      <c r="L995" s="501"/>
      <c r="M995" s="502"/>
      <c r="N995" s="501"/>
      <c r="O995" s="502"/>
      <c r="P995" s="501"/>
      <c r="Q995" s="502"/>
      <c r="R995" s="501"/>
      <c r="S995" s="502"/>
      <c r="T995" s="501"/>
      <c r="U995" s="502"/>
      <c r="V995" s="501"/>
      <c r="W995" s="502"/>
      <c r="X995" s="501"/>
      <c r="Y995" s="502"/>
      <c r="Z995" s="501"/>
      <c r="AA995" s="502"/>
      <c r="AB995" s="501"/>
      <c r="AC995" s="502"/>
      <c r="AD995" s="501"/>
      <c r="AE995" s="502"/>
      <c r="AF995" s="501"/>
      <c r="AG995" s="502"/>
      <c r="AH995" s="501"/>
      <c r="AI995" s="502"/>
      <c r="AJ995" s="668" t="str">
        <f t="shared" si="30"/>
        <v/>
      </c>
      <c r="AK995" s="644">
        <f t="shared" si="31"/>
        <v>0</v>
      </c>
    </row>
    <row r="996" spans="1:37" s="34" customFormat="1" hidden="1" x14ac:dyDescent="0.2">
      <c r="A996" s="271"/>
      <c r="B996" s="272"/>
      <c r="C996" s="500"/>
      <c r="D996" s="501"/>
      <c r="E996" s="502"/>
      <c r="F996" s="501"/>
      <c r="G996" s="502"/>
      <c r="H996" s="501"/>
      <c r="I996" s="502"/>
      <c r="J996" s="501"/>
      <c r="K996" s="502"/>
      <c r="L996" s="501"/>
      <c r="M996" s="502"/>
      <c r="N996" s="501"/>
      <c r="O996" s="502"/>
      <c r="P996" s="501"/>
      <c r="Q996" s="502"/>
      <c r="R996" s="501"/>
      <c r="S996" s="502"/>
      <c r="T996" s="501"/>
      <c r="U996" s="502"/>
      <c r="V996" s="501"/>
      <c r="W996" s="502"/>
      <c r="X996" s="501"/>
      <c r="Y996" s="502"/>
      <c r="Z996" s="501"/>
      <c r="AA996" s="502"/>
      <c r="AB996" s="501"/>
      <c r="AC996" s="502"/>
      <c r="AD996" s="501"/>
      <c r="AE996" s="502"/>
      <c r="AF996" s="501"/>
      <c r="AG996" s="502"/>
      <c r="AH996" s="501"/>
      <c r="AI996" s="502"/>
      <c r="AJ996" s="668" t="str">
        <f t="shared" si="30"/>
        <v/>
      </c>
      <c r="AK996" s="644">
        <f t="shared" si="31"/>
        <v>0</v>
      </c>
    </row>
    <row r="997" spans="1:37" s="34" customFormat="1" hidden="1" x14ac:dyDescent="0.2">
      <c r="A997" s="271"/>
      <c r="B997" s="273"/>
      <c r="C997" s="500"/>
      <c r="D997" s="504"/>
      <c r="E997" s="502"/>
      <c r="F997" s="504"/>
      <c r="G997" s="502"/>
      <c r="H997" s="504"/>
      <c r="I997" s="502"/>
      <c r="J997" s="504"/>
      <c r="K997" s="502"/>
      <c r="L997" s="504"/>
      <c r="M997" s="502"/>
      <c r="N997" s="504"/>
      <c r="O997" s="502"/>
      <c r="P997" s="504"/>
      <c r="Q997" s="502"/>
      <c r="R997" s="504"/>
      <c r="S997" s="502"/>
      <c r="T997" s="504"/>
      <c r="U997" s="502"/>
      <c r="V997" s="504"/>
      <c r="W997" s="502"/>
      <c r="X997" s="504"/>
      <c r="Y997" s="502"/>
      <c r="Z997" s="504"/>
      <c r="AA997" s="502"/>
      <c r="AB997" s="504"/>
      <c r="AC997" s="502"/>
      <c r="AD997" s="504"/>
      <c r="AE997" s="502"/>
      <c r="AF997" s="504"/>
      <c r="AG997" s="502"/>
      <c r="AH997" s="504"/>
      <c r="AI997" s="502"/>
      <c r="AJ997" s="668" t="str">
        <f t="shared" si="30"/>
        <v/>
      </c>
      <c r="AK997" s="644">
        <f t="shared" si="31"/>
        <v>0</v>
      </c>
    </row>
    <row r="998" spans="1:37" s="34" customFormat="1" hidden="1" x14ac:dyDescent="0.2">
      <c r="A998" s="505"/>
      <c r="B998" s="506"/>
      <c r="C998" s="507"/>
      <c r="D998" s="508"/>
      <c r="E998" s="502"/>
      <c r="F998" s="508"/>
      <c r="G998" s="502"/>
      <c r="H998" s="508"/>
      <c r="I998" s="502"/>
      <c r="J998" s="508"/>
      <c r="K998" s="502"/>
      <c r="L998" s="508"/>
      <c r="M998" s="502"/>
      <c r="N998" s="508"/>
      <c r="O998" s="502"/>
      <c r="P998" s="508"/>
      <c r="Q998" s="502"/>
      <c r="R998" s="508"/>
      <c r="S998" s="502"/>
      <c r="T998" s="508"/>
      <c r="U998" s="502"/>
      <c r="V998" s="508"/>
      <c r="W998" s="502"/>
      <c r="X998" s="508"/>
      <c r="Y998" s="502"/>
      <c r="Z998" s="508"/>
      <c r="AA998" s="502"/>
      <c r="AB998" s="508"/>
      <c r="AC998" s="502"/>
      <c r="AD998" s="508"/>
      <c r="AE998" s="502"/>
      <c r="AF998" s="508"/>
      <c r="AG998" s="502"/>
      <c r="AH998" s="508"/>
      <c r="AI998" s="502"/>
      <c r="AJ998" s="668" t="str">
        <f t="shared" si="30"/>
        <v/>
      </c>
      <c r="AK998" s="644">
        <f t="shared" si="31"/>
        <v>0</v>
      </c>
    </row>
    <row r="999" spans="1:37" s="34" customFormat="1" hidden="1" x14ac:dyDescent="0.2">
      <c r="A999" s="271"/>
      <c r="B999" s="272"/>
      <c r="C999" s="500"/>
      <c r="D999" s="501"/>
      <c r="E999" s="502"/>
      <c r="F999" s="501"/>
      <c r="G999" s="502"/>
      <c r="H999" s="501"/>
      <c r="I999" s="502"/>
      <c r="J999" s="501"/>
      <c r="K999" s="502"/>
      <c r="L999" s="501"/>
      <c r="M999" s="502"/>
      <c r="N999" s="501"/>
      <c r="O999" s="502"/>
      <c r="P999" s="501"/>
      <c r="Q999" s="502"/>
      <c r="R999" s="501"/>
      <c r="S999" s="502"/>
      <c r="T999" s="501"/>
      <c r="U999" s="502"/>
      <c r="V999" s="501"/>
      <c r="W999" s="502"/>
      <c r="X999" s="501"/>
      <c r="Y999" s="502"/>
      <c r="Z999" s="501"/>
      <c r="AA999" s="502"/>
      <c r="AB999" s="501"/>
      <c r="AC999" s="502"/>
      <c r="AD999" s="501"/>
      <c r="AE999" s="502"/>
      <c r="AF999" s="501"/>
      <c r="AG999" s="502"/>
      <c r="AH999" s="501"/>
      <c r="AI999" s="502"/>
      <c r="AJ999" s="668" t="str">
        <f t="shared" si="30"/>
        <v/>
      </c>
      <c r="AK999" s="644">
        <f t="shared" si="31"/>
        <v>0</v>
      </c>
    </row>
    <row r="1000" spans="1:37" s="34" customFormat="1" hidden="1" x14ac:dyDescent="0.2">
      <c r="A1000" s="271"/>
      <c r="B1000" s="272"/>
      <c r="C1000" s="500"/>
      <c r="D1000" s="501"/>
      <c r="E1000" s="502"/>
      <c r="F1000" s="501"/>
      <c r="G1000" s="502"/>
      <c r="H1000" s="501"/>
      <c r="I1000" s="502"/>
      <c r="J1000" s="501"/>
      <c r="K1000" s="502"/>
      <c r="L1000" s="501"/>
      <c r="M1000" s="502"/>
      <c r="N1000" s="501"/>
      <c r="O1000" s="502"/>
      <c r="P1000" s="501"/>
      <c r="Q1000" s="502"/>
      <c r="R1000" s="501"/>
      <c r="S1000" s="502"/>
      <c r="T1000" s="501"/>
      <c r="U1000" s="502"/>
      <c r="V1000" s="501"/>
      <c r="W1000" s="502"/>
      <c r="X1000" s="501"/>
      <c r="Y1000" s="502"/>
      <c r="Z1000" s="501"/>
      <c r="AA1000" s="502"/>
      <c r="AB1000" s="501"/>
      <c r="AC1000" s="502"/>
      <c r="AD1000" s="501"/>
      <c r="AE1000" s="502"/>
      <c r="AF1000" s="501"/>
      <c r="AG1000" s="502"/>
      <c r="AH1000" s="501"/>
      <c r="AI1000" s="502"/>
      <c r="AJ1000" s="668" t="str">
        <f t="shared" si="30"/>
        <v/>
      </c>
      <c r="AK1000" s="644">
        <f t="shared" si="31"/>
        <v>0</v>
      </c>
    </row>
    <row r="1001" spans="1:37" s="34" customFormat="1" hidden="1" x14ac:dyDescent="0.2">
      <c r="A1001" s="271"/>
      <c r="B1001" s="272"/>
      <c r="C1001" s="500"/>
      <c r="D1001" s="501"/>
      <c r="E1001" s="502"/>
      <c r="F1001" s="501"/>
      <c r="G1001" s="502"/>
      <c r="H1001" s="501"/>
      <c r="I1001" s="502"/>
      <c r="J1001" s="501"/>
      <c r="K1001" s="502"/>
      <c r="L1001" s="501"/>
      <c r="M1001" s="502"/>
      <c r="N1001" s="501"/>
      <c r="O1001" s="502"/>
      <c r="P1001" s="501"/>
      <c r="Q1001" s="502"/>
      <c r="R1001" s="501"/>
      <c r="S1001" s="502"/>
      <c r="T1001" s="501"/>
      <c r="U1001" s="502"/>
      <c r="V1001" s="501"/>
      <c r="W1001" s="502"/>
      <c r="X1001" s="501"/>
      <c r="Y1001" s="502"/>
      <c r="Z1001" s="501"/>
      <c r="AA1001" s="502"/>
      <c r="AB1001" s="501"/>
      <c r="AC1001" s="502"/>
      <c r="AD1001" s="501"/>
      <c r="AE1001" s="502"/>
      <c r="AF1001" s="501"/>
      <c r="AG1001" s="502"/>
      <c r="AH1001" s="501"/>
      <c r="AI1001" s="502"/>
      <c r="AJ1001" s="668" t="str">
        <f t="shared" si="30"/>
        <v/>
      </c>
      <c r="AK1001" s="644">
        <f t="shared" si="31"/>
        <v>0</v>
      </c>
    </row>
    <row r="1002" spans="1:37" s="34" customFormat="1" hidden="1" x14ac:dyDescent="0.2">
      <c r="A1002" s="271"/>
      <c r="B1002" s="272"/>
      <c r="C1002" s="500"/>
      <c r="D1002" s="501"/>
      <c r="E1002" s="502"/>
      <c r="F1002" s="501"/>
      <c r="G1002" s="502"/>
      <c r="H1002" s="501"/>
      <c r="I1002" s="502"/>
      <c r="J1002" s="501"/>
      <c r="K1002" s="502"/>
      <c r="L1002" s="501"/>
      <c r="M1002" s="502"/>
      <c r="N1002" s="501"/>
      <c r="O1002" s="502"/>
      <c r="P1002" s="501"/>
      <c r="Q1002" s="502"/>
      <c r="R1002" s="501"/>
      <c r="S1002" s="502"/>
      <c r="T1002" s="501"/>
      <c r="U1002" s="502"/>
      <c r="V1002" s="501"/>
      <c r="W1002" s="502"/>
      <c r="X1002" s="501"/>
      <c r="Y1002" s="502"/>
      <c r="Z1002" s="501"/>
      <c r="AA1002" s="502"/>
      <c r="AB1002" s="501"/>
      <c r="AC1002" s="502"/>
      <c r="AD1002" s="501"/>
      <c r="AE1002" s="502"/>
      <c r="AF1002" s="501"/>
      <c r="AG1002" s="502"/>
      <c r="AH1002" s="501"/>
      <c r="AI1002" s="502"/>
      <c r="AJ1002" s="668" t="str">
        <f t="shared" si="30"/>
        <v/>
      </c>
      <c r="AK1002" s="644">
        <f t="shared" si="31"/>
        <v>0</v>
      </c>
    </row>
    <row r="1003" spans="1:37" s="34" customFormat="1" hidden="1" x14ac:dyDescent="0.2">
      <c r="A1003" s="271"/>
      <c r="B1003" s="272"/>
      <c r="C1003" s="500"/>
      <c r="D1003" s="501"/>
      <c r="E1003" s="502"/>
      <c r="F1003" s="501"/>
      <c r="G1003" s="502"/>
      <c r="H1003" s="501"/>
      <c r="I1003" s="502"/>
      <c r="J1003" s="501"/>
      <c r="K1003" s="502"/>
      <c r="L1003" s="501"/>
      <c r="M1003" s="502"/>
      <c r="N1003" s="501"/>
      <c r="O1003" s="502"/>
      <c r="P1003" s="501"/>
      <c r="Q1003" s="502"/>
      <c r="R1003" s="501"/>
      <c r="S1003" s="502"/>
      <c r="T1003" s="501"/>
      <c r="U1003" s="502"/>
      <c r="V1003" s="501"/>
      <c r="W1003" s="502"/>
      <c r="X1003" s="501"/>
      <c r="Y1003" s="502"/>
      <c r="Z1003" s="501"/>
      <c r="AA1003" s="502"/>
      <c r="AB1003" s="501"/>
      <c r="AC1003" s="502"/>
      <c r="AD1003" s="501"/>
      <c r="AE1003" s="502"/>
      <c r="AF1003" s="501"/>
      <c r="AG1003" s="502"/>
      <c r="AH1003" s="501"/>
      <c r="AI1003" s="502"/>
      <c r="AJ1003" s="668" t="str">
        <f t="shared" si="30"/>
        <v/>
      </c>
      <c r="AK1003" s="644">
        <f t="shared" si="31"/>
        <v>0</v>
      </c>
    </row>
    <row r="1004" spans="1:37" s="34" customFormat="1" hidden="1" x14ac:dyDescent="0.2">
      <c r="A1004" s="271"/>
      <c r="B1004" s="272"/>
      <c r="C1004" s="500"/>
      <c r="D1004" s="501"/>
      <c r="E1004" s="502"/>
      <c r="F1004" s="501"/>
      <c r="G1004" s="502"/>
      <c r="H1004" s="501"/>
      <c r="I1004" s="502"/>
      <c r="J1004" s="501"/>
      <c r="K1004" s="502"/>
      <c r="L1004" s="501"/>
      <c r="M1004" s="502"/>
      <c r="N1004" s="501"/>
      <c r="O1004" s="502"/>
      <c r="P1004" s="501"/>
      <c r="Q1004" s="502"/>
      <c r="R1004" s="501"/>
      <c r="S1004" s="502"/>
      <c r="T1004" s="501"/>
      <c r="U1004" s="502"/>
      <c r="V1004" s="501"/>
      <c r="W1004" s="502"/>
      <c r="X1004" s="501"/>
      <c r="Y1004" s="502"/>
      <c r="Z1004" s="501"/>
      <c r="AA1004" s="502"/>
      <c r="AB1004" s="501"/>
      <c r="AC1004" s="502"/>
      <c r="AD1004" s="501"/>
      <c r="AE1004" s="502"/>
      <c r="AF1004" s="501"/>
      <c r="AG1004" s="502"/>
      <c r="AH1004" s="501"/>
      <c r="AI1004" s="502"/>
      <c r="AJ1004" s="668" t="str">
        <f t="shared" si="30"/>
        <v/>
      </c>
      <c r="AK1004" s="644">
        <f t="shared" si="31"/>
        <v>0</v>
      </c>
    </row>
    <row r="1005" spans="1:37" s="34" customFormat="1" hidden="1" x14ac:dyDescent="0.2">
      <c r="A1005" s="271"/>
      <c r="B1005" s="273"/>
      <c r="C1005" s="500"/>
      <c r="D1005" s="504"/>
      <c r="E1005" s="502"/>
      <c r="F1005" s="504"/>
      <c r="G1005" s="502"/>
      <c r="H1005" s="504"/>
      <c r="I1005" s="502"/>
      <c r="J1005" s="504"/>
      <c r="K1005" s="502"/>
      <c r="L1005" s="504"/>
      <c r="M1005" s="502"/>
      <c r="N1005" s="504"/>
      <c r="O1005" s="502"/>
      <c r="P1005" s="504"/>
      <c r="Q1005" s="502"/>
      <c r="R1005" s="504"/>
      <c r="S1005" s="502"/>
      <c r="T1005" s="504"/>
      <c r="U1005" s="502"/>
      <c r="V1005" s="504"/>
      <c r="W1005" s="502"/>
      <c r="X1005" s="504"/>
      <c r="Y1005" s="502"/>
      <c r="Z1005" s="504"/>
      <c r="AA1005" s="502"/>
      <c r="AB1005" s="504"/>
      <c r="AC1005" s="502"/>
      <c r="AD1005" s="504"/>
      <c r="AE1005" s="502"/>
      <c r="AF1005" s="504"/>
      <c r="AG1005" s="502"/>
      <c r="AH1005" s="504"/>
      <c r="AI1005" s="502"/>
      <c r="AJ1005" s="668" t="str">
        <f t="shared" si="30"/>
        <v/>
      </c>
      <c r="AK1005" s="644">
        <f t="shared" si="31"/>
        <v>0</v>
      </c>
    </row>
    <row r="1006" spans="1:37" s="34" customFormat="1" hidden="1" x14ac:dyDescent="0.2">
      <c r="A1006" s="505"/>
      <c r="B1006" s="506"/>
      <c r="C1006" s="507"/>
      <c r="D1006" s="508"/>
      <c r="E1006" s="502"/>
      <c r="F1006" s="508"/>
      <c r="G1006" s="502"/>
      <c r="H1006" s="508"/>
      <c r="I1006" s="502"/>
      <c r="J1006" s="508"/>
      <c r="K1006" s="502"/>
      <c r="L1006" s="508"/>
      <c r="M1006" s="502"/>
      <c r="N1006" s="508"/>
      <c r="O1006" s="502"/>
      <c r="P1006" s="508"/>
      <c r="Q1006" s="502"/>
      <c r="R1006" s="508"/>
      <c r="S1006" s="502"/>
      <c r="T1006" s="508"/>
      <c r="U1006" s="502"/>
      <c r="V1006" s="508"/>
      <c r="W1006" s="502"/>
      <c r="X1006" s="508"/>
      <c r="Y1006" s="502"/>
      <c r="Z1006" s="508"/>
      <c r="AA1006" s="502"/>
      <c r="AB1006" s="508"/>
      <c r="AC1006" s="502"/>
      <c r="AD1006" s="508"/>
      <c r="AE1006" s="502"/>
      <c r="AF1006" s="508"/>
      <c r="AG1006" s="502"/>
      <c r="AH1006" s="508"/>
      <c r="AI1006" s="502"/>
      <c r="AJ1006" s="668" t="str">
        <f t="shared" si="30"/>
        <v/>
      </c>
      <c r="AK1006" s="644">
        <f t="shared" si="31"/>
        <v>0</v>
      </c>
    </row>
    <row r="1007" spans="1:37" s="34" customFormat="1" hidden="1" x14ac:dyDescent="0.2">
      <c r="A1007" s="271"/>
      <c r="B1007" s="272"/>
      <c r="C1007" s="500"/>
      <c r="D1007" s="501"/>
      <c r="E1007" s="502"/>
      <c r="F1007" s="501"/>
      <c r="G1007" s="502"/>
      <c r="H1007" s="501"/>
      <c r="I1007" s="502"/>
      <c r="J1007" s="501"/>
      <c r="K1007" s="502"/>
      <c r="L1007" s="501"/>
      <c r="M1007" s="502"/>
      <c r="N1007" s="501"/>
      <c r="O1007" s="502"/>
      <c r="P1007" s="501"/>
      <c r="Q1007" s="502"/>
      <c r="R1007" s="501"/>
      <c r="S1007" s="502"/>
      <c r="T1007" s="501"/>
      <c r="U1007" s="502"/>
      <c r="V1007" s="501"/>
      <c r="W1007" s="502"/>
      <c r="X1007" s="501"/>
      <c r="Y1007" s="502"/>
      <c r="Z1007" s="501"/>
      <c r="AA1007" s="502"/>
      <c r="AB1007" s="501"/>
      <c r="AC1007" s="502"/>
      <c r="AD1007" s="501"/>
      <c r="AE1007" s="502"/>
      <c r="AF1007" s="501"/>
      <c r="AG1007" s="502"/>
      <c r="AH1007" s="501"/>
      <c r="AI1007" s="502"/>
      <c r="AJ1007" s="668" t="str">
        <f t="shared" si="30"/>
        <v/>
      </c>
      <c r="AK1007" s="644">
        <f t="shared" si="31"/>
        <v>0</v>
      </c>
    </row>
    <row r="1008" spans="1:37" s="34" customFormat="1" hidden="1" x14ac:dyDescent="0.2">
      <c r="A1008" s="271"/>
      <c r="B1008" s="272"/>
      <c r="C1008" s="500"/>
      <c r="D1008" s="501"/>
      <c r="E1008" s="502"/>
      <c r="F1008" s="501"/>
      <c r="G1008" s="502"/>
      <c r="H1008" s="501"/>
      <c r="I1008" s="502"/>
      <c r="J1008" s="501"/>
      <c r="K1008" s="502"/>
      <c r="L1008" s="501"/>
      <c r="M1008" s="502"/>
      <c r="N1008" s="501"/>
      <c r="O1008" s="502"/>
      <c r="P1008" s="501"/>
      <c r="Q1008" s="502"/>
      <c r="R1008" s="501"/>
      <c r="S1008" s="502"/>
      <c r="T1008" s="501"/>
      <c r="U1008" s="502"/>
      <c r="V1008" s="501"/>
      <c r="W1008" s="502"/>
      <c r="X1008" s="501"/>
      <c r="Y1008" s="502"/>
      <c r="Z1008" s="501"/>
      <c r="AA1008" s="502"/>
      <c r="AB1008" s="501"/>
      <c r="AC1008" s="502"/>
      <c r="AD1008" s="501"/>
      <c r="AE1008" s="502"/>
      <c r="AF1008" s="501"/>
      <c r="AG1008" s="502"/>
      <c r="AH1008" s="501"/>
      <c r="AI1008" s="502"/>
      <c r="AJ1008" s="668" t="str">
        <f t="shared" si="30"/>
        <v/>
      </c>
      <c r="AK1008" s="644">
        <f t="shared" si="31"/>
        <v>0</v>
      </c>
    </row>
    <row r="1009" spans="1:37" s="34" customFormat="1" hidden="1" x14ac:dyDescent="0.2">
      <c r="A1009" s="271"/>
      <c r="B1009" s="272"/>
      <c r="C1009" s="500"/>
      <c r="D1009" s="501"/>
      <c r="E1009" s="502"/>
      <c r="F1009" s="501"/>
      <c r="G1009" s="502"/>
      <c r="H1009" s="501"/>
      <c r="I1009" s="502"/>
      <c r="J1009" s="501"/>
      <c r="K1009" s="502"/>
      <c r="L1009" s="501"/>
      <c r="M1009" s="502"/>
      <c r="N1009" s="501"/>
      <c r="O1009" s="502"/>
      <c r="P1009" s="501"/>
      <c r="Q1009" s="502"/>
      <c r="R1009" s="501"/>
      <c r="S1009" s="502"/>
      <c r="T1009" s="501"/>
      <c r="U1009" s="502"/>
      <c r="V1009" s="501"/>
      <c r="W1009" s="502"/>
      <c r="X1009" s="501"/>
      <c r="Y1009" s="502"/>
      <c r="Z1009" s="501"/>
      <c r="AA1009" s="502"/>
      <c r="AB1009" s="501"/>
      <c r="AC1009" s="502"/>
      <c r="AD1009" s="501"/>
      <c r="AE1009" s="502"/>
      <c r="AF1009" s="501"/>
      <c r="AG1009" s="502"/>
      <c r="AH1009" s="501"/>
      <c r="AI1009" s="502"/>
      <c r="AJ1009" s="668" t="str">
        <f t="shared" si="30"/>
        <v/>
      </c>
      <c r="AK1009" s="644">
        <f t="shared" si="31"/>
        <v>0</v>
      </c>
    </row>
    <row r="1010" spans="1:37" s="34" customFormat="1" hidden="1" x14ac:dyDescent="0.2">
      <c r="A1010" s="271"/>
      <c r="B1010" s="272"/>
      <c r="C1010" s="500"/>
      <c r="D1010" s="501"/>
      <c r="E1010" s="502"/>
      <c r="F1010" s="501"/>
      <c r="G1010" s="502"/>
      <c r="H1010" s="501"/>
      <c r="I1010" s="502"/>
      <c r="J1010" s="501"/>
      <c r="K1010" s="502"/>
      <c r="L1010" s="501"/>
      <c r="M1010" s="502"/>
      <c r="N1010" s="501"/>
      <c r="O1010" s="502"/>
      <c r="P1010" s="501"/>
      <c r="Q1010" s="502"/>
      <c r="R1010" s="501"/>
      <c r="S1010" s="502"/>
      <c r="T1010" s="501"/>
      <c r="U1010" s="502"/>
      <c r="V1010" s="501"/>
      <c r="W1010" s="502"/>
      <c r="X1010" s="501"/>
      <c r="Y1010" s="502"/>
      <c r="Z1010" s="501"/>
      <c r="AA1010" s="502"/>
      <c r="AB1010" s="501"/>
      <c r="AC1010" s="502"/>
      <c r="AD1010" s="501"/>
      <c r="AE1010" s="502"/>
      <c r="AF1010" s="501"/>
      <c r="AG1010" s="502"/>
      <c r="AH1010" s="501"/>
      <c r="AI1010" s="502"/>
      <c r="AJ1010" s="668" t="str">
        <f t="shared" si="30"/>
        <v/>
      </c>
      <c r="AK1010" s="644">
        <f t="shared" si="31"/>
        <v>0</v>
      </c>
    </row>
    <row r="1011" spans="1:37" s="34" customFormat="1" hidden="1" x14ac:dyDescent="0.2">
      <c r="A1011" s="271"/>
      <c r="B1011" s="272"/>
      <c r="C1011" s="500"/>
      <c r="D1011" s="501"/>
      <c r="E1011" s="502"/>
      <c r="F1011" s="501"/>
      <c r="G1011" s="502"/>
      <c r="H1011" s="501"/>
      <c r="I1011" s="502"/>
      <c r="J1011" s="501"/>
      <c r="K1011" s="502"/>
      <c r="L1011" s="501"/>
      <c r="M1011" s="502"/>
      <c r="N1011" s="501"/>
      <c r="O1011" s="502"/>
      <c r="P1011" s="501"/>
      <c r="Q1011" s="502"/>
      <c r="R1011" s="501"/>
      <c r="S1011" s="502"/>
      <c r="T1011" s="501"/>
      <c r="U1011" s="502"/>
      <c r="V1011" s="501"/>
      <c r="W1011" s="502"/>
      <c r="X1011" s="501"/>
      <c r="Y1011" s="502"/>
      <c r="Z1011" s="501"/>
      <c r="AA1011" s="502"/>
      <c r="AB1011" s="501"/>
      <c r="AC1011" s="502"/>
      <c r="AD1011" s="501"/>
      <c r="AE1011" s="502"/>
      <c r="AF1011" s="501"/>
      <c r="AG1011" s="502"/>
      <c r="AH1011" s="501"/>
      <c r="AI1011" s="502"/>
      <c r="AJ1011" s="668" t="str">
        <f t="shared" si="30"/>
        <v/>
      </c>
      <c r="AK1011" s="644">
        <f t="shared" si="31"/>
        <v>0</v>
      </c>
    </row>
    <row r="1012" spans="1:37" s="34" customFormat="1" hidden="1" x14ac:dyDescent="0.2">
      <c r="A1012" s="271"/>
      <c r="B1012" s="272"/>
      <c r="C1012" s="500"/>
      <c r="D1012" s="501"/>
      <c r="E1012" s="502"/>
      <c r="F1012" s="501"/>
      <c r="G1012" s="502"/>
      <c r="H1012" s="501"/>
      <c r="I1012" s="502"/>
      <c r="J1012" s="501"/>
      <c r="K1012" s="502"/>
      <c r="L1012" s="501"/>
      <c r="M1012" s="502"/>
      <c r="N1012" s="501"/>
      <c r="O1012" s="502"/>
      <c r="P1012" s="501"/>
      <c r="Q1012" s="502"/>
      <c r="R1012" s="501"/>
      <c r="S1012" s="502"/>
      <c r="T1012" s="501"/>
      <c r="U1012" s="502"/>
      <c r="V1012" s="501"/>
      <c r="W1012" s="502"/>
      <c r="X1012" s="501"/>
      <c r="Y1012" s="502"/>
      <c r="Z1012" s="501"/>
      <c r="AA1012" s="502"/>
      <c r="AB1012" s="501"/>
      <c r="AC1012" s="502"/>
      <c r="AD1012" s="501"/>
      <c r="AE1012" s="502"/>
      <c r="AF1012" s="501"/>
      <c r="AG1012" s="502"/>
      <c r="AH1012" s="501"/>
      <c r="AI1012" s="502"/>
      <c r="AJ1012" s="668" t="str">
        <f t="shared" si="30"/>
        <v/>
      </c>
      <c r="AK1012" s="644">
        <f t="shared" si="31"/>
        <v>0</v>
      </c>
    </row>
    <row r="1013" spans="1:37" s="34" customFormat="1" hidden="1" x14ac:dyDescent="0.2">
      <c r="A1013" s="271"/>
      <c r="B1013" s="273"/>
      <c r="C1013" s="500"/>
      <c r="D1013" s="504"/>
      <c r="E1013" s="502"/>
      <c r="F1013" s="504"/>
      <c r="G1013" s="502"/>
      <c r="H1013" s="504"/>
      <c r="I1013" s="502"/>
      <c r="J1013" s="504"/>
      <c r="K1013" s="502"/>
      <c r="L1013" s="504"/>
      <c r="M1013" s="502"/>
      <c r="N1013" s="504"/>
      <c r="O1013" s="502"/>
      <c r="P1013" s="504"/>
      <c r="Q1013" s="502"/>
      <c r="R1013" s="504"/>
      <c r="S1013" s="502"/>
      <c r="T1013" s="504"/>
      <c r="U1013" s="502"/>
      <c r="V1013" s="504"/>
      <c r="W1013" s="502"/>
      <c r="X1013" s="504"/>
      <c r="Y1013" s="502"/>
      <c r="Z1013" s="504"/>
      <c r="AA1013" s="502"/>
      <c r="AB1013" s="504"/>
      <c r="AC1013" s="502"/>
      <c r="AD1013" s="504"/>
      <c r="AE1013" s="502"/>
      <c r="AF1013" s="504"/>
      <c r="AG1013" s="502"/>
      <c r="AH1013" s="504"/>
      <c r="AI1013" s="502"/>
      <c r="AJ1013" s="668" t="str">
        <f t="shared" si="30"/>
        <v/>
      </c>
      <c r="AK1013" s="644">
        <f t="shared" si="31"/>
        <v>0</v>
      </c>
    </row>
    <row r="1014" spans="1:37" s="34" customFormat="1" hidden="1" x14ac:dyDescent="0.2">
      <c r="A1014" s="505"/>
      <c r="B1014" s="506"/>
      <c r="C1014" s="507"/>
      <c r="D1014" s="508"/>
      <c r="E1014" s="502"/>
      <c r="F1014" s="508"/>
      <c r="G1014" s="502"/>
      <c r="H1014" s="508"/>
      <c r="I1014" s="502"/>
      <c r="J1014" s="508"/>
      <c r="K1014" s="502"/>
      <c r="L1014" s="508"/>
      <c r="M1014" s="502"/>
      <c r="N1014" s="508"/>
      <c r="O1014" s="502"/>
      <c r="P1014" s="508"/>
      <c r="Q1014" s="502"/>
      <c r="R1014" s="508"/>
      <c r="S1014" s="502"/>
      <c r="T1014" s="508"/>
      <c r="U1014" s="502"/>
      <c r="V1014" s="508"/>
      <c r="W1014" s="502"/>
      <c r="X1014" s="508"/>
      <c r="Y1014" s="502"/>
      <c r="Z1014" s="508"/>
      <c r="AA1014" s="502"/>
      <c r="AB1014" s="508"/>
      <c r="AC1014" s="502"/>
      <c r="AD1014" s="508"/>
      <c r="AE1014" s="502"/>
      <c r="AF1014" s="508"/>
      <c r="AG1014" s="502"/>
      <c r="AH1014" s="508"/>
      <c r="AI1014" s="502"/>
      <c r="AJ1014" s="668" t="str">
        <f t="shared" si="30"/>
        <v/>
      </c>
      <c r="AK1014" s="644">
        <f t="shared" si="31"/>
        <v>0</v>
      </c>
    </row>
    <row r="1015" spans="1:37" s="34" customFormat="1" hidden="1" x14ac:dyDescent="0.2">
      <c r="A1015" s="271"/>
      <c r="B1015" s="272"/>
      <c r="C1015" s="500"/>
      <c r="D1015" s="501"/>
      <c r="E1015" s="502"/>
      <c r="F1015" s="501"/>
      <c r="G1015" s="502"/>
      <c r="H1015" s="501"/>
      <c r="I1015" s="502"/>
      <c r="J1015" s="501"/>
      <c r="K1015" s="502"/>
      <c r="L1015" s="501"/>
      <c r="M1015" s="502"/>
      <c r="N1015" s="501"/>
      <c r="O1015" s="502"/>
      <c r="P1015" s="501"/>
      <c r="Q1015" s="502"/>
      <c r="R1015" s="501"/>
      <c r="S1015" s="502"/>
      <c r="T1015" s="501"/>
      <c r="U1015" s="502"/>
      <c r="V1015" s="501"/>
      <c r="W1015" s="502"/>
      <c r="X1015" s="501"/>
      <c r="Y1015" s="502"/>
      <c r="Z1015" s="501"/>
      <c r="AA1015" s="502"/>
      <c r="AB1015" s="501"/>
      <c r="AC1015" s="502"/>
      <c r="AD1015" s="501"/>
      <c r="AE1015" s="502"/>
      <c r="AF1015" s="501"/>
      <c r="AG1015" s="502"/>
      <c r="AH1015" s="501"/>
      <c r="AI1015" s="502"/>
      <c r="AJ1015" s="668" t="str">
        <f t="shared" si="30"/>
        <v/>
      </c>
      <c r="AK1015" s="644">
        <f t="shared" si="31"/>
        <v>0</v>
      </c>
    </row>
    <row r="1016" spans="1:37" s="34" customFormat="1" hidden="1" x14ac:dyDescent="0.2">
      <c r="A1016" s="271"/>
      <c r="B1016" s="272"/>
      <c r="C1016" s="500"/>
      <c r="D1016" s="501"/>
      <c r="E1016" s="502"/>
      <c r="F1016" s="501"/>
      <c r="G1016" s="502"/>
      <c r="H1016" s="501"/>
      <c r="I1016" s="502"/>
      <c r="J1016" s="501"/>
      <c r="K1016" s="502"/>
      <c r="L1016" s="501"/>
      <c r="M1016" s="502"/>
      <c r="N1016" s="501"/>
      <c r="O1016" s="502"/>
      <c r="P1016" s="501"/>
      <c r="Q1016" s="502"/>
      <c r="R1016" s="501"/>
      <c r="S1016" s="502"/>
      <c r="T1016" s="501"/>
      <c r="U1016" s="502"/>
      <c r="V1016" s="501"/>
      <c r="W1016" s="502"/>
      <c r="X1016" s="501"/>
      <c r="Y1016" s="502"/>
      <c r="Z1016" s="501"/>
      <c r="AA1016" s="502"/>
      <c r="AB1016" s="501"/>
      <c r="AC1016" s="502"/>
      <c r="AD1016" s="501"/>
      <c r="AE1016" s="502"/>
      <c r="AF1016" s="501"/>
      <c r="AG1016" s="502"/>
      <c r="AH1016" s="501"/>
      <c r="AI1016" s="502"/>
      <c r="AJ1016" s="668" t="str">
        <f t="shared" si="30"/>
        <v/>
      </c>
      <c r="AK1016" s="644">
        <f t="shared" si="31"/>
        <v>0</v>
      </c>
    </row>
    <row r="1017" spans="1:37" s="34" customFormat="1" hidden="1" x14ac:dyDescent="0.2">
      <c r="A1017" s="271"/>
      <c r="B1017" s="272"/>
      <c r="C1017" s="500"/>
      <c r="D1017" s="501"/>
      <c r="E1017" s="502"/>
      <c r="F1017" s="501"/>
      <c r="G1017" s="502"/>
      <c r="H1017" s="501"/>
      <c r="I1017" s="502"/>
      <c r="J1017" s="501"/>
      <c r="K1017" s="502"/>
      <c r="L1017" s="501"/>
      <c r="M1017" s="502"/>
      <c r="N1017" s="501"/>
      <c r="O1017" s="502"/>
      <c r="P1017" s="501"/>
      <c r="Q1017" s="502"/>
      <c r="R1017" s="501"/>
      <c r="S1017" s="502"/>
      <c r="T1017" s="501"/>
      <c r="U1017" s="502"/>
      <c r="V1017" s="501"/>
      <c r="W1017" s="502"/>
      <c r="X1017" s="501"/>
      <c r="Y1017" s="502"/>
      <c r="Z1017" s="501"/>
      <c r="AA1017" s="502"/>
      <c r="AB1017" s="501"/>
      <c r="AC1017" s="502"/>
      <c r="AD1017" s="501"/>
      <c r="AE1017" s="502"/>
      <c r="AF1017" s="501"/>
      <c r="AG1017" s="502"/>
      <c r="AH1017" s="501"/>
      <c r="AI1017" s="502"/>
      <c r="AJ1017" s="668" t="str">
        <f t="shared" si="30"/>
        <v/>
      </c>
      <c r="AK1017" s="644">
        <f t="shared" si="31"/>
        <v>0</v>
      </c>
    </row>
    <row r="1018" spans="1:37" s="34" customFormat="1" hidden="1" x14ac:dyDescent="0.2">
      <c r="A1018" s="271"/>
      <c r="B1018" s="272"/>
      <c r="C1018" s="500"/>
      <c r="D1018" s="501"/>
      <c r="E1018" s="502"/>
      <c r="F1018" s="501"/>
      <c r="G1018" s="502"/>
      <c r="H1018" s="501"/>
      <c r="I1018" s="502"/>
      <c r="J1018" s="501"/>
      <c r="K1018" s="502"/>
      <c r="L1018" s="501"/>
      <c r="M1018" s="502"/>
      <c r="N1018" s="501"/>
      <c r="O1018" s="502"/>
      <c r="P1018" s="501"/>
      <c r="Q1018" s="502"/>
      <c r="R1018" s="501"/>
      <c r="S1018" s="502"/>
      <c r="T1018" s="501"/>
      <c r="U1018" s="502"/>
      <c r="V1018" s="501"/>
      <c r="W1018" s="502"/>
      <c r="X1018" s="501"/>
      <c r="Y1018" s="502"/>
      <c r="Z1018" s="501"/>
      <c r="AA1018" s="502"/>
      <c r="AB1018" s="501"/>
      <c r="AC1018" s="502"/>
      <c r="AD1018" s="501"/>
      <c r="AE1018" s="502"/>
      <c r="AF1018" s="501"/>
      <c r="AG1018" s="502"/>
      <c r="AH1018" s="501"/>
      <c r="AI1018" s="502"/>
      <c r="AJ1018" s="668" t="str">
        <f t="shared" si="30"/>
        <v/>
      </c>
      <c r="AK1018" s="644">
        <f t="shared" si="31"/>
        <v>0</v>
      </c>
    </row>
    <row r="1019" spans="1:37" s="34" customFormat="1" hidden="1" x14ac:dyDescent="0.2">
      <c r="A1019" s="271"/>
      <c r="B1019" s="272"/>
      <c r="C1019" s="500"/>
      <c r="D1019" s="501"/>
      <c r="E1019" s="502"/>
      <c r="F1019" s="501"/>
      <c r="G1019" s="502"/>
      <c r="H1019" s="501"/>
      <c r="I1019" s="502"/>
      <c r="J1019" s="501"/>
      <c r="K1019" s="502"/>
      <c r="L1019" s="501"/>
      <c r="M1019" s="502"/>
      <c r="N1019" s="501"/>
      <c r="O1019" s="502"/>
      <c r="P1019" s="501"/>
      <c r="Q1019" s="502"/>
      <c r="R1019" s="501"/>
      <c r="S1019" s="502"/>
      <c r="T1019" s="501"/>
      <c r="U1019" s="502"/>
      <c r="V1019" s="501"/>
      <c r="W1019" s="502"/>
      <c r="X1019" s="501"/>
      <c r="Y1019" s="502"/>
      <c r="Z1019" s="501"/>
      <c r="AA1019" s="502"/>
      <c r="AB1019" s="501"/>
      <c r="AC1019" s="502"/>
      <c r="AD1019" s="501"/>
      <c r="AE1019" s="502"/>
      <c r="AF1019" s="501"/>
      <c r="AG1019" s="502"/>
      <c r="AH1019" s="501"/>
      <c r="AI1019" s="502"/>
      <c r="AJ1019" s="668" t="str">
        <f t="shared" si="30"/>
        <v/>
      </c>
      <c r="AK1019" s="644">
        <f t="shared" si="31"/>
        <v>0</v>
      </c>
    </row>
    <row r="1020" spans="1:37" s="34" customFormat="1" hidden="1" x14ac:dyDescent="0.2">
      <c r="A1020" s="271"/>
      <c r="B1020" s="272"/>
      <c r="C1020" s="500"/>
      <c r="D1020" s="501"/>
      <c r="E1020" s="502"/>
      <c r="F1020" s="501"/>
      <c r="G1020" s="502"/>
      <c r="H1020" s="501"/>
      <c r="I1020" s="502"/>
      <c r="J1020" s="501"/>
      <c r="K1020" s="502"/>
      <c r="L1020" s="501"/>
      <c r="M1020" s="502"/>
      <c r="N1020" s="501"/>
      <c r="O1020" s="502"/>
      <c r="P1020" s="501"/>
      <c r="Q1020" s="502"/>
      <c r="R1020" s="501"/>
      <c r="S1020" s="502"/>
      <c r="T1020" s="501"/>
      <c r="U1020" s="502"/>
      <c r="V1020" s="501"/>
      <c r="W1020" s="502"/>
      <c r="X1020" s="501"/>
      <c r="Y1020" s="502"/>
      <c r="Z1020" s="501"/>
      <c r="AA1020" s="502"/>
      <c r="AB1020" s="501"/>
      <c r="AC1020" s="502"/>
      <c r="AD1020" s="501"/>
      <c r="AE1020" s="502"/>
      <c r="AF1020" s="501"/>
      <c r="AG1020" s="502"/>
      <c r="AH1020" s="501"/>
      <c r="AI1020" s="502"/>
      <c r="AJ1020" s="668" t="str">
        <f t="shared" si="30"/>
        <v/>
      </c>
      <c r="AK1020" s="644">
        <f t="shared" si="31"/>
        <v>0</v>
      </c>
    </row>
    <row r="1021" spans="1:37" s="34" customFormat="1" hidden="1" x14ac:dyDescent="0.2">
      <c r="A1021" s="271"/>
      <c r="B1021" s="273"/>
      <c r="C1021" s="500"/>
      <c r="D1021" s="504"/>
      <c r="E1021" s="502"/>
      <c r="F1021" s="504"/>
      <c r="G1021" s="502"/>
      <c r="H1021" s="504"/>
      <c r="I1021" s="502"/>
      <c r="J1021" s="504"/>
      <c r="K1021" s="502"/>
      <c r="L1021" s="504"/>
      <c r="M1021" s="502"/>
      <c r="N1021" s="504"/>
      <c r="O1021" s="502"/>
      <c r="P1021" s="504"/>
      <c r="Q1021" s="502"/>
      <c r="R1021" s="504"/>
      <c r="S1021" s="502"/>
      <c r="T1021" s="504"/>
      <c r="U1021" s="502"/>
      <c r="V1021" s="504"/>
      <c r="W1021" s="502"/>
      <c r="X1021" s="504"/>
      <c r="Y1021" s="502"/>
      <c r="Z1021" s="504"/>
      <c r="AA1021" s="502"/>
      <c r="AB1021" s="504"/>
      <c r="AC1021" s="502"/>
      <c r="AD1021" s="504"/>
      <c r="AE1021" s="502"/>
      <c r="AF1021" s="504"/>
      <c r="AG1021" s="502"/>
      <c r="AH1021" s="504"/>
      <c r="AI1021" s="502"/>
      <c r="AJ1021" s="668" t="str">
        <f t="shared" si="30"/>
        <v/>
      </c>
      <c r="AK1021" s="644">
        <f t="shared" si="31"/>
        <v>0</v>
      </c>
    </row>
    <row r="1022" spans="1:37" s="34" customFormat="1" hidden="1" x14ac:dyDescent="0.2">
      <c r="A1022" s="505"/>
      <c r="B1022" s="506"/>
      <c r="C1022" s="507"/>
      <c r="D1022" s="508"/>
      <c r="E1022" s="502"/>
      <c r="F1022" s="508"/>
      <c r="G1022" s="502"/>
      <c r="H1022" s="508"/>
      <c r="I1022" s="502"/>
      <c r="J1022" s="508"/>
      <c r="K1022" s="502"/>
      <c r="L1022" s="508"/>
      <c r="M1022" s="502"/>
      <c r="N1022" s="508"/>
      <c r="O1022" s="502"/>
      <c r="P1022" s="508"/>
      <c r="Q1022" s="502"/>
      <c r="R1022" s="508"/>
      <c r="S1022" s="502"/>
      <c r="T1022" s="508"/>
      <c r="U1022" s="502"/>
      <c r="V1022" s="508"/>
      <c r="W1022" s="502"/>
      <c r="X1022" s="508"/>
      <c r="Y1022" s="502"/>
      <c r="Z1022" s="508"/>
      <c r="AA1022" s="502"/>
      <c r="AB1022" s="508"/>
      <c r="AC1022" s="502"/>
      <c r="AD1022" s="508"/>
      <c r="AE1022" s="502"/>
      <c r="AF1022" s="508"/>
      <c r="AG1022" s="502"/>
      <c r="AH1022" s="508"/>
      <c r="AI1022" s="502"/>
      <c r="AJ1022" s="668" t="str">
        <f t="shared" si="30"/>
        <v/>
      </c>
      <c r="AK1022" s="644">
        <f t="shared" si="31"/>
        <v>0</v>
      </c>
    </row>
    <row r="1023" spans="1:37" s="34" customFormat="1" hidden="1" x14ac:dyDescent="0.2">
      <c r="A1023" s="271"/>
      <c r="B1023" s="272"/>
      <c r="C1023" s="500"/>
      <c r="D1023" s="501"/>
      <c r="E1023" s="502"/>
      <c r="F1023" s="501"/>
      <c r="G1023" s="502"/>
      <c r="H1023" s="501"/>
      <c r="I1023" s="502"/>
      <c r="J1023" s="501"/>
      <c r="K1023" s="502"/>
      <c r="L1023" s="501"/>
      <c r="M1023" s="502"/>
      <c r="N1023" s="501"/>
      <c r="O1023" s="502"/>
      <c r="P1023" s="501"/>
      <c r="Q1023" s="502"/>
      <c r="R1023" s="501"/>
      <c r="S1023" s="502"/>
      <c r="T1023" s="501"/>
      <c r="U1023" s="502"/>
      <c r="V1023" s="501"/>
      <c r="W1023" s="502"/>
      <c r="X1023" s="501"/>
      <c r="Y1023" s="502"/>
      <c r="Z1023" s="501"/>
      <c r="AA1023" s="502"/>
      <c r="AB1023" s="501"/>
      <c r="AC1023" s="502"/>
      <c r="AD1023" s="501"/>
      <c r="AE1023" s="502"/>
      <c r="AF1023" s="501"/>
      <c r="AG1023" s="502"/>
      <c r="AH1023" s="501"/>
      <c r="AI1023" s="502"/>
      <c r="AJ1023" s="668" t="str">
        <f t="shared" si="30"/>
        <v/>
      </c>
      <c r="AK1023" s="644">
        <f t="shared" si="31"/>
        <v>0</v>
      </c>
    </row>
    <row r="1024" spans="1:37" s="34" customFormat="1" hidden="1" x14ac:dyDescent="0.2">
      <c r="A1024" s="271"/>
      <c r="B1024" s="272"/>
      <c r="C1024" s="500"/>
      <c r="D1024" s="501"/>
      <c r="E1024" s="502"/>
      <c r="F1024" s="501"/>
      <c r="G1024" s="502"/>
      <c r="H1024" s="501"/>
      <c r="I1024" s="502"/>
      <c r="J1024" s="501"/>
      <c r="K1024" s="502"/>
      <c r="L1024" s="501"/>
      <c r="M1024" s="502"/>
      <c r="N1024" s="501"/>
      <c r="O1024" s="502"/>
      <c r="P1024" s="501"/>
      <c r="Q1024" s="502"/>
      <c r="R1024" s="501"/>
      <c r="S1024" s="502"/>
      <c r="T1024" s="501"/>
      <c r="U1024" s="502"/>
      <c r="V1024" s="501"/>
      <c r="W1024" s="502"/>
      <c r="X1024" s="501"/>
      <c r="Y1024" s="502"/>
      <c r="Z1024" s="501"/>
      <c r="AA1024" s="502"/>
      <c r="AB1024" s="501"/>
      <c r="AC1024" s="502"/>
      <c r="AD1024" s="501"/>
      <c r="AE1024" s="502"/>
      <c r="AF1024" s="501"/>
      <c r="AG1024" s="502"/>
      <c r="AH1024" s="501"/>
      <c r="AI1024" s="502"/>
      <c r="AJ1024" s="668" t="str">
        <f t="shared" si="30"/>
        <v/>
      </c>
      <c r="AK1024" s="644">
        <f t="shared" si="31"/>
        <v>0</v>
      </c>
    </row>
    <row r="1025" spans="1:37" s="34" customFormat="1" hidden="1" x14ac:dyDescent="0.2">
      <c r="A1025" s="271"/>
      <c r="B1025" s="272"/>
      <c r="C1025" s="500"/>
      <c r="D1025" s="501"/>
      <c r="E1025" s="502"/>
      <c r="F1025" s="501"/>
      <c r="G1025" s="502"/>
      <c r="H1025" s="501"/>
      <c r="I1025" s="502"/>
      <c r="J1025" s="501"/>
      <c r="K1025" s="502"/>
      <c r="L1025" s="501"/>
      <c r="M1025" s="502"/>
      <c r="N1025" s="501"/>
      <c r="O1025" s="502"/>
      <c r="P1025" s="501"/>
      <c r="Q1025" s="502"/>
      <c r="R1025" s="501"/>
      <c r="S1025" s="502"/>
      <c r="T1025" s="501"/>
      <c r="U1025" s="502"/>
      <c r="V1025" s="501"/>
      <c r="W1025" s="502"/>
      <c r="X1025" s="501"/>
      <c r="Y1025" s="502"/>
      <c r="Z1025" s="501"/>
      <c r="AA1025" s="502"/>
      <c r="AB1025" s="501"/>
      <c r="AC1025" s="502"/>
      <c r="AD1025" s="501"/>
      <c r="AE1025" s="502"/>
      <c r="AF1025" s="501"/>
      <c r="AG1025" s="502"/>
      <c r="AH1025" s="501"/>
      <c r="AI1025" s="502"/>
      <c r="AJ1025" s="668" t="str">
        <f t="shared" si="30"/>
        <v/>
      </c>
      <c r="AK1025" s="644">
        <f t="shared" si="31"/>
        <v>0</v>
      </c>
    </row>
    <row r="1026" spans="1:37" s="34" customFormat="1" hidden="1" x14ac:dyDescent="0.2">
      <c r="A1026" s="271"/>
      <c r="B1026" s="272"/>
      <c r="C1026" s="500"/>
      <c r="D1026" s="501"/>
      <c r="E1026" s="502"/>
      <c r="F1026" s="501"/>
      <c r="G1026" s="502"/>
      <c r="H1026" s="501"/>
      <c r="I1026" s="502"/>
      <c r="J1026" s="501"/>
      <c r="K1026" s="502"/>
      <c r="L1026" s="501"/>
      <c r="M1026" s="502"/>
      <c r="N1026" s="501"/>
      <c r="O1026" s="502"/>
      <c r="P1026" s="501"/>
      <c r="Q1026" s="502"/>
      <c r="R1026" s="501"/>
      <c r="S1026" s="502"/>
      <c r="T1026" s="501"/>
      <c r="U1026" s="502"/>
      <c r="V1026" s="501"/>
      <c r="W1026" s="502"/>
      <c r="X1026" s="501"/>
      <c r="Y1026" s="502"/>
      <c r="Z1026" s="501"/>
      <c r="AA1026" s="502"/>
      <c r="AB1026" s="501"/>
      <c r="AC1026" s="502"/>
      <c r="AD1026" s="501"/>
      <c r="AE1026" s="502"/>
      <c r="AF1026" s="501"/>
      <c r="AG1026" s="502"/>
      <c r="AH1026" s="501"/>
      <c r="AI1026" s="502"/>
      <c r="AJ1026" s="668" t="str">
        <f t="shared" si="30"/>
        <v/>
      </c>
      <c r="AK1026" s="644">
        <f t="shared" si="31"/>
        <v>0</v>
      </c>
    </row>
    <row r="1027" spans="1:37" s="34" customFormat="1" hidden="1" x14ac:dyDescent="0.2">
      <c r="A1027" s="271"/>
      <c r="B1027" s="272"/>
      <c r="C1027" s="500"/>
      <c r="D1027" s="501"/>
      <c r="E1027" s="502"/>
      <c r="F1027" s="501"/>
      <c r="G1027" s="502"/>
      <c r="H1027" s="501"/>
      <c r="I1027" s="502"/>
      <c r="J1027" s="501"/>
      <c r="K1027" s="502"/>
      <c r="L1027" s="501"/>
      <c r="M1027" s="502"/>
      <c r="N1027" s="501"/>
      <c r="O1027" s="502"/>
      <c r="P1027" s="501"/>
      <c r="Q1027" s="502"/>
      <c r="R1027" s="501"/>
      <c r="S1027" s="502"/>
      <c r="T1027" s="501"/>
      <c r="U1027" s="502"/>
      <c r="V1027" s="501"/>
      <c r="W1027" s="502"/>
      <c r="X1027" s="501"/>
      <c r="Y1027" s="502"/>
      <c r="Z1027" s="501"/>
      <c r="AA1027" s="502"/>
      <c r="AB1027" s="501"/>
      <c r="AC1027" s="502"/>
      <c r="AD1027" s="501"/>
      <c r="AE1027" s="502"/>
      <c r="AF1027" s="501"/>
      <c r="AG1027" s="502"/>
      <c r="AH1027" s="501"/>
      <c r="AI1027" s="502"/>
      <c r="AJ1027" s="668" t="str">
        <f t="shared" si="30"/>
        <v/>
      </c>
      <c r="AK1027" s="644">
        <f t="shared" si="31"/>
        <v>0</v>
      </c>
    </row>
    <row r="1028" spans="1:37" s="34" customFormat="1" hidden="1" x14ac:dyDescent="0.2">
      <c r="A1028" s="271"/>
      <c r="B1028" s="272"/>
      <c r="C1028" s="500"/>
      <c r="D1028" s="501"/>
      <c r="E1028" s="502"/>
      <c r="F1028" s="501"/>
      <c r="G1028" s="502"/>
      <c r="H1028" s="501"/>
      <c r="I1028" s="502"/>
      <c r="J1028" s="501"/>
      <c r="K1028" s="502"/>
      <c r="L1028" s="501"/>
      <c r="M1028" s="502"/>
      <c r="N1028" s="501"/>
      <c r="O1028" s="502"/>
      <c r="P1028" s="501"/>
      <c r="Q1028" s="502"/>
      <c r="R1028" s="501"/>
      <c r="S1028" s="502"/>
      <c r="T1028" s="501"/>
      <c r="U1028" s="502"/>
      <c r="V1028" s="501"/>
      <c r="W1028" s="502"/>
      <c r="X1028" s="501"/>
      <c r="Y1028" s="502"/>
      <c r="Z1028" s="501"/>
      <c r="AA1028" s="502"/>
      <c r="AB1028" s="501"/>
      <c r="AC1028" s="502"/>
      <c r="AD1028" s="501"/>
      <c r="AE1028" s="502"/>
      <c r="AF1028" s="501"/>
      <c r="AG1028" s="502"/>
      <c r="AH1028" s="501"/>
      <c r="AI1028" s="502"/>
      <c r="AJ1028" s="668" t="str">
        <f t="shared" si="30"/>
        <v/>
      </c>
      <c r="AK1028" s="644">
        <f t="shared" si="31"/>
        <v>0</v>
      </c>
    </row>
    <row r="1029" spans="1:37" s="34" customFormat="1" hidden="1" x14ac:dyDescent="0.2">
      <c r="A1029" s="271"/>
      <c r="B1029" s="273"/>
      <c r="C1029" s="500"/>
      <c r="D1029" s="504"/>
      <c r="E1029" s="502"/>
      <c r="F1029" s="504"/>
      <c r="G1029" s="502"/>
      <c r="H1029" s="504"/>
      <c r="I1029" s="502"/>
      <c r="J1029" s="504"/>
      <c r="K1029" s="502"/>
      <c r="L1029" s="504"/>
      <c r="M1029" s="502"/>
      <c r="N1029" s="504"/>
      <c r="O1029" s="502"/>
      <c r="P1029" s="504"/>
      <c r="Q1029" s="502"/>
      <c r="R1029" s="504"/>
      <c r="S1029" s="502"/>
      <c r="T1029" s="504"/>
      <c r="U1029" s="502"/>
      <c r="V1029" s="504"/>
      <c r="W1029" s="502"/>
      <c r="X1029" s="504"/>
      <c r="Y1029" s="502"/>
      <c r="Z1029" s="504"/>
      <c r="AA1029" s="502"/>
      <c r="AB1029" s="504"/>
      <c r="AC1029" s="502"/>
      <c r="AD1029" s="504"/>
      <c r="AE1029" s="502"/>
      <c r="AF1029" s="504"/>
      <c r="AG1029" s="502"/>
      <c r="AH1029" s="504"/>
      <c r="AI1029" s="502"/>
      <c r="AJ1029" s="668" t="str">
        <f t="shared" si="30"/>
        <v/>
      </c>
      <c r="AK1029" s="644">
        <f t="shared" si="31"/>
        <v>0</v>
      </c>
    </row>
    <row r="1030" spans="1:37" hidden="1" x14ac:dyDescent="0.2">
      <c r="A1030" s="271"/>
      <c r="B1030" s="273"/>
      <c r="C1030" s="500"/>
      <c r="D1030" s="504"/>
      <c r="E1030" s="502"/>
      <c r="F1030" s="504"/>
      <c r="G1030" s="502"/>
      <c r="H1030" s="504"/>
      <c r="I1030" s="502"/>
      <c r="J1030" s="504"/>
      <c r="K1030" s="502"/>
      <c r="L1030" s="504"/>
      <c r="M1030" s="502"/>
      <c r="N1030" s="504"/>
      <c r="O1030" s="502"/>
      <c r="P1030" s="504"/>
      <c r="Q1030" s="502"/>
      <c r="R1030" s="504"/>
      <c r="S1030" s="502"/>
      <c r="T1030" s="504"/>
      <c r="U1030" s="502"/>
      <c r="V1030" s="504"/>
      <c r="W1030" s="502"/>
      <c r="X1030" s="504"/>
      <c r="Y1030" s="502"/>
      <c r="Z1030" s="504"/>
      <c r="AA1030" s="502"/>
      <c r="AB1030" s="504"/>
      <c r="AC1030" s="502"/>
      <c r="AD1030" s="504"/>
      <c r="AE1030" s="502"/>
      <c r="AF1030" s="504"/>
      <c r="AG1030" s="502"/>
      <c r="AH1030" s="504"/>
      <c r="AI1030" s="502"/>
      <c r="AJ1030" s="668" t="str">
        <f t="shared" si="30"/>
        <v/>
      </c>
      <c r="AK1030" s="644">
        <f t="shared" si="31"/>
        <v>0</v>
      </c>
    </row>
    <row r="1031" spans="1:37" ht="26.25" hidden="1" customHeight="1" thickBot="1" x14ac:dyDescent="0.25">
      <c r="A1031" s="509"/>
      <c r="B1031" s="510"/>
      <c r="C1031" s="511"/>
      <c r="D1031" s="512"/>
      <c r="E1031" s="513"/>
      <c r="F1031" s="512"/>
      <c r="G1031" s="513"/>
      <c r="H1031" s="512"/>
      <c r="I1031" s="513"/>
      <c r="J1031" s="512"/>
      <c r="K1031" s="513"/>
      <c r="L1031" s="512"/>
      <c r="M1031" s="513"/>
      <c r="N1031" s="512"/>
      <c r="O1031" s="513"/>
      <c r="P1031" s="512"/>
      <c r="Q1031" s="513"/>
      <c r="R1031" s="512"/>
      <c r="S1031" s="513"/>
      <c r="T1031" s="512"/>
      <c r="U1031" s="513"/>
      <c r="V1031" s="512"/>
      <c r="W1031" s="513"/>
      <c r="X1031" s="512"/>
      <c r="Y1031" s="513"/>
      <c r="Z1031" s="512"/>
      <c r="AA1031" s="513"/>
      <c r="AB1031" s="512"/>
      <c r="AC1031" s="513"/>
      <c r="AD1031" s="512"/>
      <c r="AE1031" s="514"/>
      <c r="AF1031" s="512"/>
      <c r="AG1031" s="514"/>
      <c r="AH1031" s="512"/>
      <c r="AI1031" s="514"/>
      <c r="AJ1031" s="668" t="str">
        <f t="shared" si="30"/>
        <v/>
      </c>
      <c r="AK1031" s="645">
        <f t="shared" si="31"/>
        <v>0</v>
      </c>
    </row>
    <row r="1032" spans="1:37" ht="27" customHeight="1" thickBot="1" x14ac:dyDescent="0.25">
      <c r="A1032" s="515"/>
      <c r="B1032" s="516" t="s">
        <v>556</v>
      </c>
      <c r="C1032" s="517">
        <f>SUM(C12:C1031)</f>
        <v>0</v>
      </c>
      <c r="D1032" s="518" t="e">
        <f>E1032/$C1032</f>
        <v>#DIV/0!</v>
      </c>
      <c r="E1032" s="519">
        <f t="shared" ref="E1032:AI1032" si="32">SUM(E12:E1031)</f>
        <v>0</v>
      </c>
      <c r="F1032" s="627" t="e">
        <f>G1032/$AK1032</f>
        <v>#DIV/0!</v>
      </c>
      <c r="G1032" s="519">
        <f t="shared" si="32"/>
        <v>0</v>
      </c>
      <c r="H1032" s="627" t="e">
        <f>I1032/$AK1032</f>
        <v>#DIV/0!</v>
      </c>
      <c r="I1032" s="519">
        <f t="shared" si="32"/>
        <v>0</v>
      </c>
      <c r="J1032" s="627" t="e">
        <f>K1032/$AK1032</f>
        <v>#DIV/0!</v>
      </c>
      <c r="K1032" s="519">
        <f t="shared" si="32"/>
        <v>0</v>
      </c>
      <c r="L1032" s="627" t="e">
        <f>M1032/$AK1032</f>
        <v>#DIV/0!</v>
      </c>
      <c r="M1032" s="519">
        <f t="shared" si="32"/>
        <v>0</v>
      </c>
      <c r="N1032" s="518" t="e">
        <f>O1032/$AK1032</f>
        <v>#DIV/0!</v>
      </c>
      <c r="O1032" s="519">
        <f t="shared" si="32"/>
        <v>0</v>
      </c>
      <c r="P1032" s="518" t="e">
        <f>Q1032/$AK1032</f>
        <v>#DIV/0!</v>
      </c>
      <c r="Q1032" s="519">
        <f t="shared" si="32"/>
        <v>0</v>
      </c>
      <c r="R1032" s="518" t="e">
        <f>S1032/$AK1032</f>
        <v>#DIV/0!</v>
      </c>
      <c r="S1032" s="519">
        <f t="shared" si="32"/>
        <v>0</v>
      </c>
      <c r="T1032" s="518" t="e">
        <f>U1032/$AK1032</f>
        <v>#DIV/0!</v>
      </c>
      <c r="U1032" s="519">
        <f t="shared" si="32"/>
        <v>0</v>
      </c>
      <c r="V1032" s="518" t="e">
        <f>W1032/$AK1032</f>
        <v>#DIV/0!</v>
      </c>
      <c r="W1032" s="519">
        <f t="shared" si="32"/>
        <v>0</v>
      </c>
      <c r="X1032" s="518" t="e">
        <f>Y1032/$AK1032</f>
        <v>#DIV/0!</v>
      </c>
      <c r="Y1032" s="519">
        <f t="shared" si="32"/>
        <v>0</v>
      </c>
      <c r="Z1032" s="518" t="e">
        <f>AA1032/$AK1032</f>
        <v>#DIV/0!</v>
      </c>
      <c r="AA1032" s="519">
        <f t="shared" si="32"/>
        <v>0</v>
      </c>
      <c r="AB1032" s="518" t="e">
        <f>AC1032/$AK1032</f>
        <v>#DIV/0!</v>
      </c>
      <c r="AC1032" s="519">
        <f t="shared" si="32"/>
        <v>0</v>
      </c>
      <c r="AD1032" s="518" t="e">
        <f>AE1032/$AK1032</f>
        <v>#DIV/0!</v>
      </c>
      <c r="AE1032" s="519">
        <f t="shared" si="32"/>
        <v>0</v>
      </c>
      <c r="AF1032" s="518" t="e">
        <f>AG1032/$AK1032</f>
        <v>#DIV/0!</v>
      </c>
      <c r="AG1032" s="519">
        <f t="shared" si="32"/>
        <v>0</v>
      </c>
      <c r="AH1032" s="518" t="e">
        <f>AI1032/$AK1032</f>
        <v>#DIV/0!</v>
      </c>
      <c r="AI1032" s="519">
        <f t="shared" si="32"/>
        <v>0</v>
      </c>
      <c r="AJ1032" s="669" t="e">
        <f t="shared" si="30"/>
        <v>#DIV/0!</v>
      </c>
      <c r="AK1032" s="646">
        <f>SUM(AK12:AK1031)</f>
        <v>0</v>
      </c>
    </row>
    <row r="1033" spans="1:37" ht="30.75" customHeight="1" x14ac:dyDescent="0.2">
      <c r="C1033" s="488"/>
      <c r="D1033" s="489"/>
      <c r="E1033" s="490"/>
      <c r="F1033" s="489"/>
      <c r="G1033" s="490"/>
      <c r="H1033" s="489"/>
      <c r="I1033" s="490"/>
      <c r="J1033" s="489"/>
      <c r="K1033" s="490"/>
      <c r="L1033" s="489"/>
      <c r="M1033" s="490"/>
      <c r="N1033" s="489"/>
      <c r="O1033" s="490"/>
      <c r="P1033" s="489"/>
      <c r="Q1033" s="490"/>
      <c r="R1033" s="489"/>
      <c r="S1033" s="490"/>
      <c r="T1033" s="489"/>
      <c r="U1033" s="490"/>
      <c r="V1033" s="490"/>
      <c r="W1033" s="490"/>
      <c r="X1033" s="489"/>
      <c r="Y1033" s="490"/>
      <c r="Z1033" s="489"/>
      <c r="AA1033" s="490"/>
      <c r="AB1033" s="489"/>
      <c r="AC1033" s="490"/>
      <c r="AD1033" s="489"/>
      <c r="AE1033" s="490"/>
      <c r="AF1033" s="490"/>
      <c r="AG1033" s="490"/>
      <c r="AH1033" s="489"/>
      <c r="AI1033" s="490"/>
      <c r="AK1033" s="647"/>
    </row>
    <row r="1034" spans="1:37" x14ac:dyDescent="0.2">
      <c r="C1034" s="488"/>
      <c r="D1034" s="489"/>
      <c r="E1034" s="490"/>
      <c r="F1034" s="489"/>
      <c r="G1034" s="490"/>
      <c r="H1034" s="489"/>
      <c r="I1034" s="490"/>
      <c r="J1034" s="489"/>
      <c r="K1034" s="490"/>
      <c r="L1034" s="489"/>
      <c r="M1034" s="490"/>
      <c r="N1034" s="489"/>
      <c r="O1034" s="490"/>
      <c r="P1034" s="489"/>
      <c r="Q1034" s="490"/>
      <c r="R1034" s="489"/>
      <c r="S1034" s="490"/>
      <c r="T1034" s="489"/>
      <c r="U1034" s="490"/>
      <c r="V1034" s="490"/>
      <c r="W1034" s="490"/>
      <c r="X1034" s="489"/>
      <c r="Y1034" s="490"/>
      <c r="Z1034" s="489"/>
      <c r="AA1034" s="490"/>
      <c r="AB1034" s="489"/>
      <c r="AC1034" s="490"/>
      <c r="AD1034" s="489"/>
      <c r="AE1034" s="490"/>
      <c r="AF1034" s="490"/>
      <c r="AG1034" s="490"/>
      <c r="AH1034" s="489"/>
      <c r="AI1034" s="490"/>
      <c r="AK1034" s="647"/>
    </row>
    <row r="1035" spans="1:37" ht="30" customHeight="1" x14ac:dyDescent="0.2">
      <c r="A1035" s="971"/>
      <c r="B1035" s="976"/>
      <c r="C1035" s="977"/>
      <c r="D1035" s="973"/>
      <c r="E1035" s="974"/>
      <c r="F1035" s="980"/>
      <c r="G1035" s="974"/>
      <c r="H1035" s="972"/>
      <c r="I1035" s="974"/>
      <c r="J1035" s="972"/>
      <c r="K1035" s="974"/>
      <c r="L1035" s="972"/>
      <c r="M1035" s="974"/>
      <c r="N1035" s="972"/>
      <c r="O1035" s="974"/>
      <c r="P1035" s="972"/>
      <c r="Q1035" s="974"/>
      <c r="R1035" s="972"/>
      <c r="S1035" s="974"/>
      <c r="T1035" s="972"/>
      <c r="U1035" s="974"/>
      <c r="V1035" s="972"/>
      <c r="W1035" s="974"/>
      <c r="X1035" s="972"/>
      <c r="Y1035" s="974"/>
      <c r="Z1035" s="972"/>
      <c r="AA1035" s="974"/>
      <c r="AB1035" s="972"/>
      <c r="AC1035" s="974"/>
      <c r="AD1035" s="972"/>
      <c r="AE1035" s="974"/>
      <c r="AF1035" s="972"/>
      <c r="AG1035" s="974"/>
      <c r="AH1035" s="972"/>
      <c r="AI1035" s="974"/>
      <c r="AK1035" s="647"/>
    </row>
    <row r="1036" spans="1:37" ht="20.100000000000001" customHeight="1" x14ac:dyDescent="0.2">
      <c r="A1036" s="975"/>
      <c r="B1036" s="975"/>
      <c r="C1036" s="975"/>
      <c r="D1036" s="973"/>
      <c r="E1036" s="972"/>
      <c r="F1036" s="969"/>
      <c r="G1036" s="969"/>
      <c r="H1036" s="969"/>
      <c r="I1036" s="969"/>
      <c r="J1036" s="969"/>
      <c r="K1036" s="969"/>
      <c r="L1036" s="969"/>
      <c r="M1036" s="969"/>
      <c r="N1036" s="969"/>
      <c r="O1036" s="969"/>
      <c r="P1036" s="969"/>
      <c r="Q1036" s="969"/>
      <c r="R1036" s="969"/>
      <c r="S1036" s="969"/>
      <c r="T1036" s="969"/>
      <c r="U1036" s="969"/>
      <c r="V1036" s="969"/>
      <c r="W1036" s="969"/>
      <c r="X1036" s="969"/>
      <c r="Y1036" s="969"/>
      <c r="Z1036" s="969"/>
      <c r="AA1036" s="969"/>
      <c r="AB1036" s="969"/>
      <c r="AC1036" s="969"/>
      <c r="AD1036" s="969"/>
      <c r="AE1036" s="969"/>
      <c r="AF1036" s="969"/>
      <c r="AG1036" s="969"/>
      <c r="AH1036" s="969"/>
      <c r="AI1036" s="969"/>
      <c r="AK1036" s="647"/>
    </row>
    <row r="1037" spans="1:37" ht="20.100000000000001" customHeight="1" x14ac:dyDescent="0.2">
      <c r="A1037" s="975"/>
      <c r="B1037" s="975"/>
      <c r="C1037" s="972"/>
      <c r="D1037" s="973"/>
      <c r="E1037" s="974"/>
      <c r="F1037" s="969"/>
      <c r="G1037" s="970"/>
      <c r="H1037" s="969"/>
      <c r="I1037" s="970"/>
      <c r="J1037" s="969"/>
      <c r="K1037" s="970"/>
      <c r="L1037" s="969"/>
      <c r="M1037" s="970"/>
      <c r="N1037" s="969"/>
      <c r="O1037" s="970"/>
      <c r="P1037" s="969"/>
      <c r="Q1037" s="970"/>
      <c r="R1037" s="969"/>
      <c r="S1037" s="970"/>
      <c r="T1037" s="969"/>
      <c r="U1037" s="970"/>
      <c r="V1037" s="969"/>
      <c r="W1037" s="970"/>
      <c r="X1037" s="969"/>
      <c r="Y1037" s="970"/>
      <c r="Z1037" s="969"/>
      <c r="AA1037" s="970"/>
      <c r="AB1037" s="969"/>
      <c r="AC1037" s="970"/>
      <c r="AD1037" s="969"/>
      <c r="AE1037" s="970"/>
      <c r="AF1037" s="969"/>
      <c r="AG1037" s="970"/>
      <c r="AH1037" s="969"/>
      <c r="AI1037" s="970"/>
      <c r="AK1037" s="647"/>
    </row>
    <row r="1038" spans="1:37" ht="20.100000000000001" customHeight="1" x14ac:dyDescent="0.2">
      <c r="A1038" s="971"/>
      <c r="B1038" s="971"/>
      <c r="C1038" s="972"/>
      <c r="D1038" s="973"/>
      <c r="E1038" s="974"/>
      <c r="F1038" s="969"/>
      <c r="G1038" s="970"/>
      <c r="H1038" s="969"/>
      <c r="I1038" s="970"/>
      <c r="J1038" s="969"/>
      <c r="K1038" s="970"/>
      <c r="L1038" s="969"/>
      <c r="M1038" s="970"/>
      <c r="N1038" s="969"/>
      <c r="O1038" s="970"/>
      <c r="P1038" s="969"/>
      <c r="Q1038" s="970"/>
      <c r="R1038" s="969"/>
      <c r="S1038" s="970"/>
      <c r="T1038" s="969"/>
      <c r="U1038" s="970"/>
      <c r="V1038" s="969"/>
      <c r="W1038" s="970"/>
      <c r="X1038" s="969"/>
      <c r="Y1038" s="970"/>
      <c r="Z1038" s="969"/>
      <c r="AA1038" s="970"/>
      <c r="AB1038" s="969"/>
      <c r="AC1038" s="970"/>
      <c r="AD1038" s="969"/>
      <c r="AE1038" s="970"/>
      <c r="AF1038" s="969"/>
      <c r="AG1038" s="970"/>
      <c r="AH1038" s="969"/>
      <c r="AI1038" s="970"/>
      <c r="AK1038" s="647"/>
    </row>
    <row r="1039" spans="1:37" ht="20.100000000000001" customHeight="1" x14ac:dyDescent="0.2">
      <c r="A1039" s="971"/>
      <c r="B1039" s="971"/>
      <c r="C1039" s="972"/>
      <c r="D1039" s="973"/>
      <c r="E1039" s="974"/>
      <c r="F1039" s="969"/>
      <c r="G1039" s="970"/>
      <c r="H1039" s="969"/>
      <c r="I1039" s="970"/>
      <c r="J1039" s="969"/>
      <c r="K1039" s="970"/>
      <c r="L1039" s="969"/>
      <c r="M1039" s="970"/>
      <c r="N1039" s="969"/>
      <c r="O1039" s="970"/>
      <c r="P1039" s="969"/>
      <c r="Q1039" s="970"/>
      <c r="R1039" s="969"/>
      <c r="S1039" s="970"/>
      <c r="T1039" s="969"/>
      <c r="U1039" s="970"/>
      <c r="V1039" s="969"/>
      <c r="W1039" s="970"/>
      <c r="X1039" s="969"/>
      <c r="Y1039" s="970"/>
      <c r="Z1039" s="969"/>
      <c r="AA1039" s="970"/>
      <c r="AB1039" s="969"/>
      <c r="AC1039" s="970"/>
      <c r="AD1039" s="969"/>
      <c r="AE1039" s="970"/>
      <c r="AF1039" s="969"/>
      <c r="AG1039" s="970"/>
      <c r="AH1039" s="969"/>
      <c r="AI1039" s="970"/>
      <c r="AK1039" s="647"/>
    </row>
    <row r="1040" spans="1:37" ht="20.100000000000001" customHeight="1" x14ac:dyDescent="0.2">
      <c r="A1040" s="971"/>
      <c r="B1040" s="971"/>
      <c r="C1040" s="972"/>
      <c r="D1040" s="973"/>
      <c r="E1040" s="974"/>
      <c r="F1040" s="969"/>
      <c r="G1040" s="970"/>
      <c r="H1040" s="969"/>
      <c r="I1040" s="970"/>
      <c r="J1040" s="969"/>
      <c r="K1040" s="970"/>
      <c r="L1040" s="969"/>
      <c r="M1040" s="970"/>
      <c r="N1040" s="969"/>
      <c r="O1040" s="970"/>
      <c r="P1040" s="969"/>
      <c r="Q1040" s="970"/>
      <c r="R1040" s="969"/>
      <c r="S1040" s="970"/>
      <c r="T1040" s="969"/>
      <c r="U1040" s="970"/>
      <c r="V1040" s="969"/>
      <c r="W1040" s="970"/>
      <c r="X1040" s="969"/>
      <c r="Y1040" s="970"/>
      <c r="Z1040" s="969"/>
      <c r="AA1040" s="970"/>
      <c r="AB1040" s="969"/>
      <c r="AC1040" s="970"/>
      <c r="AD1040" s="969"/>
      <c r="AE1040" s="970"/>
      <c r="AF1040" s="969"/>
      <c r="AG1040" s="970"/>
      <c r="AH1040" s="969"/>
      <c r="AI1040" s="970"/>
      <c r="AK1040" s="647"/>
    </row>
    <row r="1041" spans="1:37" ht="20.100000000000001" customHeight="1" x14ac:dyDescent="0.2">
      <c r="A1041" s="971"/>
      <c r="B1041" s="971"/>
      <c r="C1041" s="972"/>
      <c r="D1041" s="973"/>
      <c r="E1041" s="974"/>
      <c r="F1041" s="969"/>
      <c r="G1041" s="970"/>
      <c r="H1041" s="969"/>
      <c r="I1041" s="970"/>
      <c r="J1041" s="969"/>
      <c r="K1041" s="970"/>
      <c r="L1041" s="969"/>
      <c r="M1041" s="970"/>
      <c r="N1041" s="969"/>
      <c r="O1041" s="970"/>
      <c r="P1041" s="969"/>
      <c r="Q1041" s="970"/>
      <c r="R1041" s="969"/>
      <c r="S1041" s="970"/>
      <c r="T1041" s="969"/>
      <c r="U1041" s="970"/>
      <c r="V1041" s="969"/>
      <c r="W1041" s="970"/>
      <c r="X1041" s="969"/>
      <c r="Y1041" s="970"/>
      <c r="Z1041" s="969"/>
      <c r="AA1041" s="970"/>
      <c r="AB1041" s="969"/>
      <c r="AC1041" s="970"/>
      <c r="AD1041" s="969"/>
      <c r="AE1041" s="970"/>
      <c r="AF1041" s="969"/>
      <c r="AG1041" s="970"/>
      <c r="AH1041" s="969"/>
      <c r="AI1041" s="970"/>
      <c r="AK1041" s="647"/>
    </row>
    <row r="1042" spans="1:37" ht="20.100000000000001" customHeight="1" x14ac:dyDescent="0.2">
      <c r="A1042" s="971"/>
      <c r="B1042" s="971"/>
      <c r="C1042" s="972"/>
      <c r="D1042" s="973"/>
      <c r="E1042" s="974"/>
      <c r="F1042" s="969"/>
      <c r="G1042" s="970"/>
      <c r="H1042" s="969"/>
      <c r="I1042" s="970"/>
      <c r="J1042" s="969"/>
      <c r="K1042" s="970"/>
      <c r="L1042" s="969"/>
      <c r="M1042" s="970"/>
      <c r="N1042" s="969"/>
      <c r="O1042" s="970"/>
      <c r="P1042" s="969"/>
      <c r="Q1042" s="970"/>
      <c r="R1042" s="969"/>
      <c r="S1042" s="970"/>
      <c r="T1042" s="969"/>
      <c r="U1042" s="970"/>
      <c r="V1042" s="969"/>
      <c r="W1042" s="970"/>
      <c r="X1042" s="969"/>
      <c r="Y1042" s="970"/>
      <c r="Z1042" s="969"/>
      <c r="AA1042" s="970"/>
      <c r="AB1042" s="969"/>
      <c r="AC1042" s="970"/>
      <c r="AD1042" s="969"/>
      <c r="AE1042" s="970"/>
      <c r="AF1042" s="969"/>
      <c r="AG1042" s="970"/>
      <c r="AH1042" s="969"/>
      <c r="AI1042" s="970"/>
      <c r="AK1042" s="647"/>
    </row>
    <row r="1043" spans="1:37" ht="20.100000000000001" customHeight="1" x14ac:dyDescent="0.2">
      <c r="A1043" s="975"/>
      <c r="B1043" s="975"/>
      <c r="C1043" s="972"/>
      <c r="D1043" s="973"/>
      <c r="E1043" s="974"/>
      <c r="F1043" s="969"/>
      <c r="G1043" s="970"/>
      <c r="H1043" s="969"/>
      <c r="I1043" s="970"/>
      <c r="J1043" s="969"/>
      <c r="K1043" s="970"/>
      <c r="L1043" s="969"/>
      <c r="M1043" s="970"/>
      <c r="N1043" s="969"/>
      <c r="O1043" s="970"/>
      <c r="P1043" s="969"/>
      <c r="Q1043" s="970"/>
      <c r="R1043" s="969"/>
      <c r="S1043" s="970"/>
      <c r="T1043" s="969"/>
      <c r="U1043" s="970"/>
      <c r="V1043" s="969"/>
      <c r="W1043" s="970"/>
      <c r="X1043" s="969"/>
      <c r="Y1043" s="970"/>
      <c r="Z1043" s="969"/>
      <c r="AA1043" s="970"/>
      <c r="AB1043" s="969"/>
      <c r="AC1043" s="970"/>
      <c r="AD1043" s="969"/>
      <c r="AE1043" s="970"/>
      <c r="AF1043" s="969"/>
      <c r="AG1043" s="970"/>
      <c r="AH1043" s="969"/>
      <c r="AI1043" s="970"/>
      <c r="AK1043" s="647"/>
    </row>
    <row r="1044" spans="1:37" ht="20.100000000000001" customHeight="1" x14ac:dyDescent="0.2">
      <c r="A1044" s="971"/>
      <c r="B1044" s="971"/>
      <c r="C1044" s="972"/>
      <c r="D1044" s="973"/>
      <c r="E1044" s="974"/>
      <c r="F1044" s="969"/>
      <c r="G1044" s="970"/>
      <c r="H1044" s="969"/>
      <c r="I1044" s="970"/>
      <c r="J1044" s="969"/>
      <c r="K1044" s="970"/>
      <c r="L1044" s="969"/>
      <c r="M1044" s="970"/>
      <c r="N1044" s="969"/>
      <c r="O1044" s="970"/>
      <c r="P1044" s="969"/>
      <c r="Q1044" s="970"/>
      <c r="R1044" s="969"/>
      <c r="S1044" s="970"/>
      <c r="T1044" s="969"/>
      <c r="U1044" s="970"/>
      <c r="V1044" s="969"/>
      <c r="W1044" s="970"/>
      <c r="X1044" s="969"/>
      <c r="Y1044" s="970"/>
      <c r="Z1044" s="969"/>
      <c r="AA1044" s="970"/>
      <c r="AB1044" s="969"/>
      <c r="AC1044" s="970"/>
      <c r="AD1044" s="969"/>
      <c r="AE1044" s="970"/>
      <c r="AF1044" s="969"/>
      <c r="AG1044" s="970"/>
      <c r="AH1044" s="969"/>
      <c r="AI1044" s="970"/>
      <c r="AK1044" s="647"/>
    </row>
    <row r="1045" spans="1:37" x14ac:dyDescent="0.2">
      <c r="C1045" s="488"/>
      <c r="D1045" s="489"/>
      <c r="E1045" s="490"/>
      <c r="F1045" s="489"/>
      <c r="G1045" s="490"/>
      <c r="H1045" s="489"/>
      <c r="I1045" s="490"/>
      <c r="J1045" s="489"/>
      <c r="K1045" s="490"/>
      <c r="L1045" s="489"/>
      <c r="M1045" s="490"/>
      <c r="N1045" s="489"/>
      <c r="O1045" s="490"/>
      <c r="P1045" s="489"/>
      <c r="Q1045" s="490"/>
      <c r="R1045" s="489"/>
      <c r="S1045" s="490"/>
      <c r="T1045" s="489"/>
      <c r="U1045" s="490"/>
      <c r="V1045" s="490"/>
      <c r="W1045" s="490"/>
      <c r="X1045" s="489"/>
      <c r="Y1045" s="490"/>
      <c r="Z1045" s="489"/>
      <c r="AA1045" s="490"/>
      <c r="AB1045" s="489"/>
      <c r="AC1045" s="490"/>
      <c r="AD1045" s="489"/>
      <c r="AE1045" s="490"/>
      <c r="AF1045" s="490"/>
      <c r="AG1045" s="490"/>
      <c r="AH1045" s="489"/>
      <c r="AI1045" s="490"/>
      <c r="AK1045" s="647"/>
    </row>
    <row r="1046" spans="1:37" x14ac:dyDescent="0.2">
      <c r="C1046" s="488"/>
      <c r="D1046" s="489"/>
      <c r="E1046" s="490"/>
      <c r="F1046" s="489"/>
      <c r="G1046" s="490"/>
      <c r="H1046" s="489"/>
      <c r="I1046" s="490"/>
      <c r="J1046" s="489"/>
      <c r="K1046" s="490"/>
      <c r="L1046" s="489"/>
      <c r="M1046" s="490"/>
      <c r="N1046" s="489"/>
      <c r="O1046" s="490"/>
      <c r="P1046" s="489"/>
      <c r="Q1046" s="490"/>
      <c r="R1046" s="489"/>
      <c r="S1046" s="490"/>
      <c r="T1046" s="489"/>
      <c r="U1046" s="490"/>
      <c r="V1046" s="490"/>
      <c r="W1046" s="490"/>
      <c r="X1046" s="489"/>
      <c r="Y1046" s="490"/>
      <c r="Z1046" s="489"/>
      <c r="AA1046" s="490"/>
      <c r="AB1046" s="489"/>
      <c r="AC1046" s="490"/>
      <c r="AD1046" s="489"/>
      <c r="AE1046" s="490"/>
      <c r="AF1046" s="490"/>
      <c r="AG1046" s="490"/>
      <c r="AH1046" s="489"/>
      <c r="AI1046" s="490"/>
      <c r="AK1046" s="647"/>
    </row>
    <row r="1047" spans="1:37" x14ac:dyDescent="0.2">
      <c r="C1047" s="488"/>
      <c r="D1047" s="489"/>
      <c r="E1047" s="490"/>
      <c r="F1047" s="489"/>
      <c r="G1047" s="490"/>
      <c r="H1047" s="489"/>
      <c r="I1047" s="490"/>
      <c r="J1047" s="489"/>
      <c r="K1047" s="490"/>
      <c r="L1047" s="489"/>
      <c r="M1047" s="490"/>
      <c r="N1047" s="489"/>
      <c r="O1047" s="490"/>
      <c r="P1047" s="489"/>
      <c r="Q1047" s="490"/>
      <c r="R1047" s="489"/>
      <c r="S1047" s="490"/>
      <c r="T1047" s="489"/>
      <c r="U1047" s="490"/>
      <c r="V1047" s="490"/>
      <c r="W1047" s="490"/>
      <c r="X1047" s="489"/>
      <c r="Y1047" s="490"/>
      <c r="Z1047" s="489"/>
      <c r="AA1047" s="490"/>
      <c r="AB1047" s="489"/>
      <c r="AC1047" s="490"/>
      <c r="AD1047" s="489"/>
      <c r="AE1047" s="490"/>
      <c r="AF1047" s="490"/>
      <c r="AG1047" s="490"/>
      <c r="AH1047" s="489"/>
      <c r="AI1047" s="490"/>
      <c r="AK1047" s="647"/>
    </row>
    <row r="1048" spans="1:37" ht="18" x14ac:dyDescent="0.25">
      <c r="A1048" s="422"/>
      <c r="C1048" s="488"/>
      <c r="D1048" s="489"/>
      <c r="E1048" s="490"/>
      <c r="F1048" s="489"/>
      <c r="G1048" s="490"/>
      <c r="H1048" s="489"/>
      <c r="I1048" s="490"/>
      <c r="J1048" s="489"/>
      <c r="K1048" s="490"/>
      <c r="L1048" s="489"/>
      <c r="M1048" s="490"/>
      <c r="N1048" s="489"/>
      <c r="O1048" s="490"/>
      <c r="P1048" s="489"/>
      <c r="Q1048" s="490"/>
      <c r="R1048" s="489"/>
      <c r="S1048" s="490"/>
      <c r="T1048" s="489"/>
      <c r="U1048" s="490"/>
      <c r="V1048" s="490"/>
      <c r="W1048" s="490"/>
      <c r="X1048" s="489"/>
      <c r="Y1048" s="490"/>
      <c r="Z1048" s="489"/>
      <c r="AA1048" s="490"/>
      <c r="AB1048" s="489"/>
      <c r="AC1048" s="490"/>
      <c r="AD1048" s="489"/>
      <c r="AE1048" s="490"/>
      <c r="AF1048" s="490"/>
      <c r="AG1048" s="490"/>
      <c r="AH1048" s="489"/>
      <c r="AI1048" s="490"/>
      <c r="AK1048" s="647"/>
    </row>
    <row r="1049" spans="1:37" ht="30" customHeight="1" x14ac:dyDescent="0.2">
      <c r="A1049" s="971"/>
      <c r="B1049" s="976"/>
      <c r="C1049" s="977"/>
      <c r="D1049" s="973"/>
      <c r="E1049" s="974"/>
      <c r="F1049" s="972"/>
      <c r="G1049" s="974"/>
      <c r="H1049" s="972"/>
      <c r="I1049" s="974"/>
      <c r="J1049" s="972"/>
      <c r="K1049" s="974"/>
      <c r="L1049" s="980"/>
      <c r="M1049" s="974"/>
      <c r="N1049" s="972"/>
      <c r="O1049" s="974"/>
      <c r="P1049" s="972"/>
      <c r="Q1049" s="974"/>
      <c r="R1049" s="972"/>
      <c r="S1049" s="974"/>
      <c r="T1049" s="972"/>
      <c r="U1049" s="974"/>
      <c r="V1049" s="972"/>
      <c r="W1049" s="974"/>
      <c r="X1049" s="972"/>
      <c r="Y1049" s="974"/>
      <c r="Z1049" s="972"/>
      <c r="AA1049" s="974"/>
      <c r="AB1049" s="972"/>
      <c r="AC1049" s="974"/>
      <c r="AD1049" s="972"/>
      <c r="AE1049" s="974"/>
      <c r="AF1049" s="972"/>
      <c r="AG1049" s="974"/>
      <c r="AH1049" s="972"/>
      <c r="AI1049" s="974"/>
      <c r="AJ1049" s="639"/>
      <c r="AK1049" s="395"/>
    </row>
    <row r="1050" spans="1:37" ht="24.95" customHeight="1" x14ac:dyDescent="0.2">
      <c r="A1050" s="975"/>
      <c r="B1050" s="975"/>
      <c r="C1050" s="975"/>
      <c r="D1050" s="973"/>
      <c r="E1050" s="973"/>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492"/>
      <c r="AK1050" s="492"/>
    </row>
    <row r="1051" spans="1:37" ht="24.95" customHeight="1" x14ac:dyDescent="0.2">
      <c r="A1051" s="479"/>
      <c r="B1051" s="479"/>
      <c r="C1051" s="479"/>
      <c r="D1051" s="491"/>
      <c r="E1051" s="491"/>
      <c r="F1051" s="492"/>
      <c r="G1051" s="492"/>
      <c r="H1051" s="492"/>
      <c r="I1051" s="492"/>
      <c r="J1051" s="492"/>
      <c r="K1051" s="492"/>
      <c r="L1051" s="492"/>
      <c r="M1051" s="492"/>
      <c r="N1051" s="492"/>
      <c r="O1051" s="492"/>
      <c r="P1051" s="492"/>
      <c r="Q1051" s="492"/>
      <c r="R1051" s="492"/>
      <c r="S1051" s="492"/>
      <c r="T1051" s="492"/>
      <c r="U1051" s="492"/>
      <c r="V1051" s="492"/>
      <c r="W1051" s="492"/>
      <c r="X1051" s="492"/>
      <c r="Y1051" s="492"/>
      <c r="Z1051" s="492"/>
      <c r="AA1051" s="492"/>
      <c r="AB1051" s="492"/>
      <c r="AC1051" s="492"/>
      <c r="AD1051" s="492"/>
      <c r="AE1051" s="492"/>
      <c r="AF1051" s="492"/>
      <c r="AG1051" s="492"/>
      <c r="AH1051" s="492"/>
      <c r="AI1051" s="492"/>
      <c r="AJ1051" s="665"/>
      <c r="AK1051" s="648"/>
    </row>
    <row r="1052" spans="1:37" ht="24.95" customHeight="1" x14ac:dyDescent="0.2">
      <c r="A1052" s="971"/>
      <c r="B1052" s="971"/>
      <c r="C1052" s="972"/>
      <c r="D1052" s="973"/>
      <c r="E1052" s="974"/>
      <c r="F1052" s="969"/>
      <c r="G1052" s="970"/>
      <c r="H1052" s="969"/>
      <c r="I1052" s="970"/>
      <c r="J1052" s="969"/>
      <c r="K1052" s="970"/>
      <c r="L1052" s="969"/>
      <c r="M1052" s="970"/>
      <c r="N1052" s="969"/>
      <c r="O1052" s="970"/>
      <c r="P1052" s="969"/>
      <c r="Q1052" s="970"/>
      <c r="R1052" s="969"/>
      <c r="S1052" s="970"/>
      <c r="T1052" s="969"/>
      <c r="U1052" s="970"/>
      <c r="V1052" s="969"/>
      <c r="W1052" s="970"/>
      <c r="X1052" s="969"/>
      <c r="Y1052" s="970"/>
      <c r="Z1052" s="969"/>
      <c r="AA1052" s="970"/>
      <c r="AB1052" s="969"/>
      <c r="AC1052" s="970"/>
      <c r="AD1052" s="969"/>
      <c r="AE1052" s="970"/>
      <c r="AF1052" s="969"/>
      <c r="AG1052" s="970"/>
      <c r="AH1052" s="969"/>
      <c r="AI1052" s="970"/>
      <c r="AJ1052" s="638"/>
      <c r="AK1052" s="492"/>
    </row>
    <row r="1053" spans="1:37" ht="24.95" customHeight="1" x14ac:dyDescent="0.2">
      <c r="A1053" s="971"/>
      <c r="B1053" s="971"/>
      <c r="C1053" s="972"/>
      <c r="D1053" s="973"/>
      <c r="E1053" s="974"/>
      <c r="F1053" s="969"/>
      <c r="G1053" s="970"/>
      <c r="H1053" s="969"/>
      <c r="I1053" s="970"/>
      <c r="J1053" s="969"/>
      <c r="K1053" s="970"/>
      <c r="L1053" s="969"/>
      <c r="M1053" s="970"/>
      <c r="N1053" s="969"/>
      <c r="O1053" s="970"/>
      <c r="P1053" s="969"/>
      <c r="Q1053" s="970"/>
      <c r="R1053" s="969"/>
      <c r="S1053" s="970"/>
      <c r="T1053" s="969"/>
      <c r="U1053" s="970"/>
      <c r="V1053" s="969"/>
      <c r="W1053" s="970"/>
      <c r="X1053" s="969"/>
      <c r="Y1053" s="970"/>
      <c r="Z1053" s="969"/>
      <c r="AA1053" s="970"/>
      <c r="AB1053" s="969"/>
      <c r="AC1053" s="970"/>
      <c r="AD1053" s="969"/>
      <c r="AE1053" s="970"/>
      <c r="AF1053" s="969"/>
      <c r="AG1053" s="970"/>
      <c r="AH1053" s="969"/>
      <c r="AI1053" s="970"/>
      <c r="AJ1053" s="638"/>
      <c r="AK1053" s="492"/>
    </row>
    <row r="1054" spans="1:37" ht="24.95" customHeight="1" x14ac:dyDescent="0.2">
      <c r="A1054" s="971"/>
      <c r="B1054" s="971"/>
      <c r="C1054" s="972"/>
      <c r="D1054" s="973"/>
      <c r="E1054" s="974"/>
      <c r="F1054" s="969"/>
      <c r="G1054" s="970"/>
      <c r="H1054" s="969"/>
      <c r="I1054" s="970"/>
      <c r="J1054" s="969"/>
      <c r="K1054" s="970"/>
      <c r="L1054" s="969"/>
      <c r="M1054" s="970"/>
      <c r="N1054" s="969"/>
      <c r="O1054" s="970"/>
      <c r="P1054" s="969"/>
      <c r="Q1054" s="970"/>
      <c r="R1054" s="969"/>
      <c r="S1054" s="970"/>
      <c r="T1054" s="969"/>
      <c r="U1054" s="970"/>
      <c r="V1054" s="969"/>
      <c r="W1054" s="970"/>
      <c r="X1054" s="969"/>
      <c r="Y1054" s="970"/>
      <c r="Z1054" s="969"/>
      <c r="AA1054" s="970"/>
      <c r="AB1054" s="969"/>
      <c r="AC1054" s="970"/>
      <c r="AD1054" s="969"/>
      <c r="AE1054" s="970"/>
      <c r="AF1054" s="969"/>
      <c r="AG1054" s="970"/>
      <c r="AH1054" s="969"/>
      <c r="AI1054" s="970"/>
      <c r="AJ1054" s="638"/>
      <c r="AK1054" s="492"/>
    </row>
    <row r="1055" spans="1:37" ht="24.95" customHeight="1" x14ac:dyDescent="0.2">
      <c r="A1055" s="971"/>
      <c r="B1055" s="971"/>
      <c r="C1055" s="972"/>
      <c r="D1055" s="973"/>
      <c r="E1055" s="974"/>
      <c r="F1055" s="969"/>
      <c r="G1055" s="970"/>
      <c r="H1055" s="969"/>
      <c r="I1055" s="970"/>
      <c r="J1055" s="969"/>
      <c r="K1055" s="970"/>
      <c r="L1055" s="969"/>
      <c r="M1055" s="970"/>
      <c r="N1055" s="969"/>
      <c r="O1055" s="970"/>
      <c r="P1055" s="969"/>
      <c r="Q1055" s="970"/>
      <c r="R1055" s="969"/>
      <c r="S1055" s="970"/>
      <c r="T1055" s="969"/>
      <c r="U1055" s="970"/>
      <c r="V1055" s="969"/>
      <c r="W1055" s="970"/>
      <c r="X1055" s="969"/>
      <c r="Y1055" s="970"/>
      <c r="Z1055" s="969"/>
      <c r="AA1055" s="970"/>
      <c r="AB1055" s="969"/>
      <c r="AC1055" s="970"/>
      <c r="AD1055" s="969"/>
      <c r="AE1055" s="970"/>
      <c r="AF1055" s="969"/>
      <c r="AG1055" s="970"/>
      <c r="AH1055" s="969"/>
      <c r="AI1055" s="970"/>
      <c r="AJ1055" s="638"/>
      <c r="AK1055" s="492"/>
    </row>
    <row r="1056" spans="1:37" ht="30" customHeight="1" x14ac:dyDescent="0.2">
      <c r="A1056" s="971"/>
      <c r="B1056" s="971"/>
      <c r="C1056" s="972"/>
      <c r="D1056" s="973"/>
      <c r="E1056" s="974"/>
      <c r="F1056" s="969"/>
      <c r="G1056" s="970"/>
      <c r="H1056" s="969"/>
      <c r="I1056" s="970"/>
      <c r="J1056" s="969"/>
      <c r="K1056" s="970"/>
      <c r="L1056" s="969"/>
      <c r="M1056" s="970"/>
      <c r="N1056" s="969"/>
      <c r="O1056" s="970"/>
      <c r="P1056" s="969"/>
      <c r="Q1056" s="970"/>
      <c r="R1056" s="969"/>
      <c r="S1056" s="970"/>
      <c r="T1056" s="969"/>
      <c r="U1056" s="970"/>
      <c r="V1056" s="969"/>
      <c r="W1056" s="970"/>
      <c r="X1056" s="969"/>
      <c r="Y1056" s="970"/>
      <c r="Z1056" s="969"/>
      <c r="AA1056" s="970"/>
      <c r="AB1056" s="969"/>
      <c r="AC1056" s="970"/>
      <c r="AD1056" s="969"/>
      <c r="AE1056" s="970"/>
      <c r="AF1056" s="969"/>
      <c r="AG1056" s="970"/>
      <c r="AH1056" s="969"/>
      <c r="AI1056" s="970"/>
      <c r="AJ1056" s="638"/>
      <c r="AK1056" s="492"/>
    </row>
    <row r="1057" spans="1:37" x14ac:dyDescent="0.2">
      <c r="C1057" s="488"/>
      <c r="D1057" s="489"/>
      <c r="E1057" s="490"/>
      <c r="F1057" s="489"/>
      <c r="G1057" s="490"/>
      <c r="H1057" s="489"/>
      <c r="I1057" s="490"/>
      <c r="J1057" s="489"/>
      <c r="K1057" s="490"/>
      <c r="L1057" s="489"/>
      <c r="M1057" s="490"/>
      <c r="N1057" s="489"/>
      <c r="O1057" s="490"/>
      <c r="P1057" s="489"/>
      <c r="Q1057" s="490"/>
      <c r="R1057" s="489"/>
      <c r="S1057" s="490"/>
      <c r="T1057" s="489"/>
      <c r="U1057" s="490"/>
      <c r="V1057" s="490"/>
      <c r="W1057" s="490"/>
      <c r="X1057" s="489"/>
      <c r="Y1057" s="490"/>
      <c r="Z1057" s="489"/>
      <c r="AA1057" s="490"/>
      <c r="AB1057" s="489"/>
      <c r="AC1057" s="490"/>
      <c r="AD1057" s="489"/>
      <c r="AE1057" s="490"/>
      <c r="AF1057" s="490"/>
      <c r="AG1057" s="490"/>
      <c r="AH1057" s="489"/>
      <c r="AI1057" s="490"/>
      <c r="AK1057" s="647"/>
    </row>
    <row r="1058" spans="1:37" x14ac:dyDescent="0.2">
      <c r="C1058" s="488"/>
      <c r="D1058" s="489"/>
      <c r="E1058" s="490"/>
      <c r="F1058" s="489"/>
      <c r="G1058" s="490"/>
      <c r="H1058" s="489"/>
      <c r="I1058" s="490"/>
      <c r="J1058" s="489"/>
      <c r="K1058" s="490"/>
      <c r="L1058" s="489"/>
      <c r="M1058" s="490"/>
      <c r="N1058" s="489"/>
      <c r="O1058" s="490"/>
      <c r="P1058" s="489"/>
      <c r="Q1058" s="490"/>
      <c r="R1058" s="489"/>
      <c r="S1058" s="490"/>
      <c r="T1058" s="489"/>
      <c r="U1058" s="490"/>
      <c r="V1058" s="490"/>
      <c r="W1058" s="490"/>
      <c r="X1058" s="489"/>
      <c r="Y1058" s="490"/>
      <c r="Z1058" s="489"/>
      <c r="AA1058" s="490"/>
      <c r="AB1058" s="489"/>
      <c r="AC1058" s="490"/>
      <c r="AD1058" s="489"/>
      <c r="AE1058" s="490"/>
      <c r="AF1058" s="490"/>
      <c r="AG1058" s="490"/>
      <c r="AH1058" s="489"/>
      <c r="AI1058" s="490"/>
      <c r="AK1058" s="647"/>
    </row>
    <row r="1059" spans="1:37" x14ac:dyDescent="0.2">
      <c r="C1059" s="488"/>
      <c r="D1059" s="489"/>
      <c r="E1059" s="490"/>
      <c r="F1059" s="489"/>
      <c r="G1059" s="490"/>
      <c r="H1059" s="489"/>
      <c r="I1059" s="490"/>
      <c r="J1059" s="489"/>
      <c r="K1059" s="490"/>
      <c r="L1059" s="489"/>
      <c r="M1059" s="490"/>
      <c r="N1059" s="489"/>
      <c r="O1059" s="490"/>
      <c r="P1059" s="489"/>
      <c r="Q1059" s="490"/>
      <c r="R1059" s="489"/>
      <c r="S1059" s="490"/>
      <c r="T1059" s="489"/>
      <c r="U1059" s="490"/>
      <c r="V1059" s="490"/>
      <c r="W1059" s="490"/>
      <c r="X1059" s="489"/>
      <c r="Y1059" s="490"/>
      <c r="Z1059" s="489"/>
      <c r="AA1059" s="490"/>
      <c r="AB1059" s="489"/>
      <c r="AC1059" s="490"/>
      <c r="AD1059" s="489"/>
      <c r="AE1059" s="490"/>
      <c r="AF1059" s="490"/>
      <c r="AG1059" s="490"/>
      <c r="AH1059" s="489"/>
      <c r="AI1059" s="490"/>
      <c r="AK1059" s="647"/>
    </row>
    <row r="1060" spans="1:37" ht="18" x14ac:dyDescent="0.25">
      <c r="A1060" s="422"/>
      <c r="C1060" s="488"/>
      <c r="D1060" s="489"/>
      <c r="E1060" s="490"/>
      <c r="F1060" s="489"/>
      <c r="G1060" s="490"/>
      <c r="H1060" s="489"/>
      <c r="I1060" s="490"/>
      <c r="J1060" s="489"/>
      <c r="K1060" s="490"/>
      <c r="L1060" s="489"/>
      <c r="M1060" s="490"/>
      <c r="N1060" s="489"/>
      <c r="O1060" s="490"/>
      <c r="P1060" s="489"/>
      <c r="Q1060" s="490"/>
      <c r="R1060" s="489"/>
      <c r="S1060" s="490"/>
      <c r="T1060" s="489"/>
      <c r="U1060" s="490"/>
      <c r="V1060" s="490"/>
      <c r="W1060" s="490"/>
      <c r="X1060" s="489"/>
      <c r="Y1060" s="490"/>
      <c r="Z1060" s="489"/>
      <c r="AA1060" s="490"/>
      <c r="AB1060" s="489"/>
      <c r="AC1060" s="490"/>
      <c r="AD1060" s="489"/>
      <c r="AE1060" s="490"/>
      <c r="AF1060" s="490"/>
      <c r="AG1060" s="490"/>
      <c r="AH1060" s="489"/>
      <c r="AI1060" s="490"/>
      <c r="AK1060" s="647"/>
    </row>
    <row r="1061" spans="1:37" ht="30" customHeight="1" x14ac:dyDescent="0.2">
      <c r="A1061" s="971"/>
      <c r="B1061" s="976"/>
      <c r="C1061" s="977"/>
      <c r="D1061" s="973"/>
      <c r="E1061" s="974"/>
      <c r="F1061" s="972"/>
      <c r="G1061" s="974"/>
      <c r="H1061" s="972"/>
      <c r="I1061" s="974"/>
      <c r="J1061" s="972"/>
      <c r="K1061" s="974"/>
      <c r="L1061" s="972"/>
      <c r="M1061" s="974"/>
      <c r="N1061" s="972"/>
      <c r="O1061" s="974"/>
      <c r="P1061" s="972"/>
      <c r="Q1061" s="974"/>
      <c r="R1061" s="972"/>
      <c r="S1061" s="974"/>
      <c r="T1061" s="972"/>
      <c r="U1061" s="974"/>
      <c r="V1061" s="972"/>
      <c r="W1061" s="974"/>
      <c r="X1061" s="972"/>
      <c r="Y1061" s="974"/>
      <c r="Z1061" s="972"/>
      <c r="AA1061" s="974"/>
      <c r="AB1061" s="972"/>
      <c r="AC1061" s="974"/>
      <c r="AD1061" s="972"/>
      <c r="AE1061" s="974"/>
      <c r="AF1061" s="972"/>
      <c r="AG1061" s="974"/>
      <c r="AH1061" s="972"/>
      <c r="AI1061" s="974"/>
      <c r="AJ1061" s="639"/>
      <c r="AK1061" s="395"/>
    </row>
    <row r="1062" spans="1:37" ht="20.100000000000001" customHeight="1" x14ac:dyDescent="0.2">
      <c r="A1062" s="975"/>
      <c r="B1062" s="975"/>
      <c r="C1062" s="975"/>
      <c r="D1062" s="973"/>
      <c r="E1062" s="973"/>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492"/>
      <c r="AK1062" s="492"/>
    </row>
    <row r="1063" spans="1:37" ht="20.100000000000001" customHeight="1" x14ac:dyDescent="0.2">
      <c r="A1063" s="975"/>
      <c r="B1063" s="975"/>
      <c r="C1063" s="972"/>
      <c r="D1063" s="973"/>
      <c r="E1063" s="974"/>
      <c r="F1063" s="969"/>
      <c r="G1063" s="970"/>
      <c r="H1063" s="969"/>
      <c r="I1063" s="970"/>
      <c r="J1063" s="969"/>
      <c r="K1063" s="970"/>
      <c r="L1063" s="969"/>
      <c r="M1063" s="970"/>
      <c r="N1063" s="969"/>
      <c r="O1063" s="970"/>
      <c r="P1063" s="969"/>
      <c r="Q1063" s="970"/>
      <c r="R1063" s="969"/>
      <c r="S1063" s="970"/>
      <c r="T1063" s="969"/>
      <c r="U1063" s="970"/>
      <c r="V1063" s="969"/>
      <c r="W1063" s="970"/>
      <c r="X1063" s="969"/>
      <c r="Y1063" s="970"/>
      <c r="Z1063" s="969"/>
      <c r="AA1063" s="970"/>
      <c r="AB1063" s="969"/>
      <c r="AC1063" s="970"/>
      <c r="AD1063" s="969"/>
      <c r="AE1063" s="970"/>
      <c r="AF1063" s="969"/>
      <c r="AG1063" s="970"/>
      <c r="AH1063" s="969"/>
      <c r="AI1063" s="970"/>
      <c r="AJ1063" s="638"/>
      <c r="AK1063" s="492"/>
    </row>
    <row r="1064" spans="1:37" ht="20.100000000000001" customHeight="1" x14ac:dyDescent="0.2">
      <c r="A1064" s="971"/>
      <c r="B1064" s="971"/>
      <c r="C1064" s="972"/>
      <c r="D1064" s="973"/>
      <c r="E1064" s="974"/>
      <c r="F1064" s="969"/>
      <c r="G1064" s="970"/>
      <c r="H1064" s="969"/>
      <c r="I1064" s="970"/>
      <c r="J1064" s="969"/>
      <c r="K1064" s="970"/>
      <c r="L1064" s="969"/>
      <c r="M1064" s="970"/>
      <c r="N1064" s="969"/>
      <c r="O1064" s="970"/>
      <c r="P1064" s="969"/>
      <c r="Q1064" s="970"/>
      <c r="R1064" s="969"/>
      <c r="S1064" s="970"/>
      <c r="T1064" s="969"/>
      <c r="U1064" s="970"/>
      <c r="V1064" s="969"/>
      <c r="W1064" s="970"/>
      <c r="X1064" s="969"/>
      <c r="Y1064" s="970"/>
      <c r="Z1064" s="969"/>
      <c r="AA1064" s="970"/>
      <c r="AB1064" s="969"/>
      <c r="AC1064" s="970"/>
      <c r="AD1064" s="969"/>
      <c r="AE1064" s="970"/>
      <c r="AF1064" s="969"/>
      <c r="AG1064" s="970"/>
      <c r="AH1064" s="969"/>
      <c r="AI1064" s="970"/>
      <c r="AJ1064" s="638"/>
      <c r="AK1064" s="492"/>
    </row>
    <row r="1065" spans="1:37" ht="20.100000000000001" customHeight="1" x14ac:dyDescent="0.2">
      <c r="A1065" s="975"/>
      <c r="B1065" s="975"/>
      <c r="C1065" s="975"/>
      <c r="D1065" s="973"/>
      <c r="E1065" s="974"/>
      <c r="F1065" s="969"/>
      <c r="G1065" s="970"/>
      <c r="H1065" s="969"/>
      <c r="I1065" s="970"/>
      <c r="J1065" s="969"/>
      <c r="K1065" s="970"/>
      <c r="L1065" s="969"/>
      <c r="M1065" s="970"/>
      <c r="N1065" s="969"/>
      <c r="O1065" s="970"/>
      <c r="P1065" s="969"/>
      <c r="Q1065" s="970"/>
      <c r="R1065" s="969"/>
      <c r="S1065" s="970"/>
      <c r="T1065" s="969"/>
      <c r="U1065" s="970"/>
      <c r="V1065" s="969"/>
      <c r="W1065" s="970"/>
      <c r="X1065" s="969"/>
      <c r="Y1065" s="970"/>
      <c r="Z1065" s="969"/>
      <c r="AA1065" s="970"/>
      <c r="AB1065" s="969"/>
      <c r="AC1065" s="970"/>
      <c r="AD1065" s="969"/>
      <c r="AE1065" s="970"/>
      <c r="AF1065" s="969"/>
      <c r="AG1065" s="970"/>
      <c r="AH1065" s="969"/>
      <c r="AI1065" s="970"/>
      <c r="AJ1065" s="638"/>
      <c r="AK1065" s="492"/>
    </row>
    <row r="1066" spans="1:37" ht="20.100000000000001" customHeight="1" x14ac:dyDescent="0.2">
      <c r="A1066" s="971"/>
      <c r="B1066" s="971"/>
      <c r="C1066" s="972"/>
      <c r="D1066" s="973"/>
      <c r="E1066" s="974"/>
      <c r="F1066" s="969"/>
      <c r="G1066" s="970"/>
      <c r="H1066" s="969"/>
      <c r="I1066" s="970"/>
      <c r="J1066" s="969"/>
      <c r="K1066" s="970"/>
      <c r="L1066" s="969"/>
      <c r="M1066" s="970"/>
      <c r="N1066" s="969"/>
      <c r="O1066" s="970"/>
      <c r="P1066" s="969"/>
      <c r="Q1066" s="970"/>
      <c r="R1066" s="969"/>
      <c r="S1066" s="970"/>
      <c r="T1066" s="969"/>
      <c r="U1066" s="970"/>
      <c r="V1066" s="969"/>
      <c r="W1066" s="970"/>
      <c r="X1066" s="969"/>
      <c r="Y1066" s="970"/>
      <c r="Z1066" s="969"/>
      <c r="AA1066" s="970"/>
      <c r="AB1066" s="969"/>
      <c r="AC1066" s="970"/>
      <c r="AD1066" s="969"/>
      <c r="AE1066" s="970"/>
      <c r="AF1066" s="969"/>
      <c r="AG1066" s="970"/>
      <c r="AH1066" s="969"/>
      <c r="AI1066" s="970"/>
      <c r="AJ1066" s="638"/>
      <c r="AK1066" s="492"/>
    </row>
    <row r="1067" spans="1:37" x14ac:dyDescent="0.2">
      <c r="C1067" s="488"/>
      <c r="D1067" s="489"/>
      <c r="E1067" s="490"/>
      <c r="F1067" s="489"/>
      <c r="G1067" s="490"/>
      <c r="H1067" s="489"/>
      <c r="I1067" s="490"/>
      <c r="J1067" s="489"/>
      <c r="K1067" s="490"/>
      <c r="L1067" s="489"/>
      <c r="M1067" s="490"/>
      <c r="N1067" s="489"/>
      <c r="O1067" s="490"/>
      <c r="P1067" s="489"/>
      <c r="Q1067" s="490"/>
      <c r="R1067" s="489"/>
      <c r="S1067" s="490"/>
      <c r="T1067" s="489"/>
      <c r="U1067" s="490"/>
      <c r="V1067" s="490"/>
      <c r="W1067" s="490"/>
      <c r="X1067" s="489"/>
      <c r="Y1067" s="490"/>
      <c r="Z1067" s="489"/>
      <c r="AA1067" s="490"/>
      <c r="AB1067" s="489"/>
      <c r="AC1067" s="490"/>
      <c r="AD1067" s="489"/>
      <c r="AE1067" s="490"/>
      <c r="AF1067" s="490"/>
      <c r="AG1067" s="490"/>
      <c r="AH1067" s="489"/>
      <c r="AI1067" s="490"/>
      <c r="AK1067" s="647"/>
    </row>
    <row r="1068" spans="1:37" x14ac:dyDescent="0.2">
      <c r="C1068" s="488"/>
      <c r="D1068" s="489"/>
      <c r="E1068" s="490"/>
      <c r="F1068" s="489"/>
      <c r="G1068" s="490"/>
      <c r="H1068" s="489"/>
      <c r="I1068" s="490"/>
      <c r="J1068" s="489"/>
      <c r="K1068" s="490"/>
      <c r="L1068" s="489"/>
      <c r="M1068" s="490"/>
      <c r="N1068" s="489"/>
      <c r="O1068" s="490"/>
      <c r="P1068" s="489"/>
      <c r="Q1068" s="490"/>
      <c r="R1068" s="489"/>
      <c r="S1068" s="490"/>
      <c r="T1068" s="489"/>
      <c r="U1068" s="490"/>
      <c r="V1068" s="490"/>
      <c r="W1068" s="490"/>
      <c r="X1068" s="489"/>
      <c r="Y1068" s="490"/>
      <c r="Z1068" s="489"/>
      <c r="AA1068" s="490"/>
      <c r="AB1068" s="489"/>
      <c r="AC1068" s="490"/>
      <c r="AD1068" s="489"/>
      <c r="AE1068" s="490"/>
      <c r="AF1068" s="490"/>
      <c r="AG1068" s="490"/>
      <c r="AH1068" s="489"/>
      <c r="AI1068" s="490"/>
      <c r="AK1068" s="647"/>
    </row>
    <row r="1069" spans="1:37" ht="18" x14ac:dyDescent="0.25">
      <c r="A1069" s="422"/>
      <c r="C1069" s="488"/>
      <c r="D1069" s="489"/>
      <c r="E1069" s="490"/>
      <c r="F1069" s="489"/>
      <c r="G1069" s="490"/>
      <c r="H1069" s="489"/>
      <c r="I1069" s="490"/>
      <c r="J1069" s="489"/>
      <c r="K1069" s="490"/>
      <c r="L1069" s="489"/>
      <c r="M1069" s="490"/>
      <c r="N1069" s="489"/>
      <c r="O1069" s="490"/>
      <c r="P1069" s="489"/>
      <c r="Q1069" s="490"/>
      <c r="R1069" s="489"/>
      <c r="S1069" s="490"/>
      <c r="T1069" s="489"/>
      <c r="U1069" s="490"/>
      <c r="V1069" s="490"/>
      <c r="W1069" s="490"/>
      <c r="X1069" s="489"/>
      <c r="Y1069" s="490"/>
      <c r="Z1069" s="489"/>
      <c r="AA1069" s="490"/>
      <c r="AB1069" s="489"/>
      <c r="AC1069" s="490"/>
      <c r="AD1069" s="489"/>
      <c r="AE1069" s="490"/>
      <c r="AF1069" s="490"/>
      <c r="AG1069" s="490"/>
      <c r="AH1069" s="489"/>
      <c r="AI1069" s="490"/>
      <c r="AK1069" s="647"/>
    </row>
    <row r="1070" spans="1:37" ht="30" customHeight="1" x14ac:dyDescent="0.2">
      <c r="A1070" s="971"/>
      <c r="B1070" s="976"/>
      <c r="C1070" s="977"/>
      <c r="D1070" s="973"/>
      <c r="E1070" s="974"/>
      <c r="F1070" s="972"/>
      <c r="G1070" s="974"/>
      <c r="H1070" s="972"/>
      <c r="I1070" s="974"/>
      <c r="J1070" s="972"/>
      <c r="K1070" s="974"/>
      <c r="L1070" s="972"/>
      <c r="M1070" s="974"/>
      <c r="N1070" s="972"/>
      <c r="O1070" s="974"/>
      <c r="P1070" s="972"/>
      <c r="Q1070" s="974"/>
      <c r="R1070" s="972"/>
      <c r="S1070" s="974"/>
      <c r="T1070" s="972"/>
      <c r="U1070" s="974"/>
      <c r="V1070" s="972"/>
      <c r="W1070" s="974"/>
      <c r="X1070" s="972"/>
      <c r="Y1070" s="974"/>
      <c r="Z1070" s="972"/>
      <c r="AA1070" s="974"/>
      <c r="AB1070" s="972"/>
      <c r="AC1070" s="974"/>
      <c r="AD1070" s="972"/>
      <c r="AE1070" s="974"/>
      <c r="AF1070" s="972"/>
      <c r="AG1070" s="974"/>
      <c r="AH1070" s="972"/>
      <c r="AI1070" s="974"/>
      <c r="AJ1070" s="639"/>
      <c r="AK1070" s="395"/>
    </row>
    <row r="1071" spans="1:37" ht="20.100000000000001" customHeight="1" x14ac:dyDescent="0.2">
      <c r="A1071" s="975"/>
      <c r="B1071" s="975"/>
      <c r="C1071" s="975"/>
      <c r="D1071" s="973"/>
      <c r="E1071" s="973"/>
      <c r="F1071" s="969"/>
      <c r="G1071" s="969"/>
      <c r="H1071" s="969"/>
      <c r="I1071" s="969"/>
      <c r="J1071" s="969"/>
      <c r="K1071" s="969"/>
      <c r="L1071" s="969"/>
      <c r="M1071" s="969"/>
      <c r="N1071" s="969"/>
      <c r="O1071" s="969"/>
      <c r="P1071" s="969"/>
      <c r="Q1071" s="969"/>
      <c r="R1071" s="969"/>
      <c r="S1071" s="969"/>
      <c r="T1071" s="969"/>
      <c r="U1071" s="969"/>
      <c r="V1071" s="969"/>
      <c r="W1071" s="969"/>
      <c r="X1071" s="969"/>
      <c r="Y1071" s="969"/>
      <c r="Z1071" s="969"/>
      <c r="AA1071" s="969"/>
      <c r="AB1071" s="969"/>
      <c r="AC1071" s="969"/>
      <c r="AD1071" s="969"/>
      <c r="AE1071" s="969"/>
      <c r="AF1071" s="969"/>
      <c r="AG1071" s="969"/>
      <c r="AH1071" s="969"/>
      <c r="AI1071" s="969"/>
      <c r="AJ1071" s="492"/>
      <c r="AK1071" s="492"/>
    </row>
    <row r="1072" spans="1:37" ht="20.100000000000001" customHeight="1" x14ac:dyDescent="0.2">
      <c r="A1072" s="975"/>
      <c r="B1072" s="975"/>
      <c r="C1072" s="972"/>
      <c r="D1072" s="973"/>
      <c r="E1072" s="974"/>
      <c r="F1072" s="969"/>
      <c r="G1072" s="970"/>
      <c r="H1072" s="969"/>
      <c r="I1072" s="970"/>
      <c r="J1072" s="969"/>
      <c r="K1072" s="970"/>
      <c r="L1072" s="969"/>
      <c r="M1072" s="970"/>
      <c r="N1072" s="969"/>
      <c r="O1072" s="970"/>
      <c r="P1072" s="969"/>
      <c r="Q1072" s="970"/>
      <c r="R1072" s="969"/>
      <c r="S1072" s="970"/>
      <c r="T1072" s="969"/>
      <c r="U1072" s="970"/>
      <c r="V1072" s="969"/>
      <c r="W1072" s="970"/>
      <c r="X1072" s="969"/>
      <c r="Y1072" s="970"/>
      <c r="Z1072" s="969"/>
      <c r="AA1072" s="970"/>
      <c r="AB1072" s="969"/>
      <c r="AC1072" s="970"/>
      <c r="AD1072" s="969"/>
      <c r="AE1072" s="970"/>
      <c r="AF1072" s="969"/>
      <c r="AG1072" s="970"/>
      <c r="AH1072" s="969"/>
      <c r="AI1072" s="970"/>
      <c r="AJ1072" s="638"/>
      <c r="AK1072" s="492"/>
    </row>
    <row r="1073" spans="1:37" ht="20.100000000000001" customHeight="1" x14ac:dyDescent="0.2">
      <c r="A1073" s="975"/>
      <c r="B1073" s="975"/>
      <c r="C1073" s="972"/>
      <c r="D1073" s="973"/>
      <c r="E1073" s="974"/>
      <c r="F1073" s="969"/>
      <c r="G1073" s="970"/>
      <c r="H1073" s="969"/>
      <c r="I1073" s="970"/>
      <c r="J1073" s="969"/>
      <c r="K1073" s="970"/>
      <c r="L1073" s="969"/>
      <c r="M1073" s="970"/>
      <c r="N1073" s="969"/>
      <c r="O1073" s="970"/>
      <c r="P1073" s="969"/>
      <c r="Q1073" s="970"/>
      <c r="R1073" s="969"/>
      <c r="S1073" s="970"/>
      <c r="T1073" s="969"/>
      <c r="U1073" s="970"/>
      <c r="V1073" s="969"/>
      <c r="W1073" s="970"/>
      <c r="X1073" s="969"/>
      <c r="Y1073" s="970"/>
      <c r="Z1073" s="969"/>
      <c r="AA1073" s="970"/>
      <c r="AB1073" s="969"/>
      <c r="AC1073" s="970"/>
      <c r="AD1073" s="969"/>
      <c r="AE1073" s="970"/>
      <c r="AF1073" s="969"/>
      <c r="AG1073" s="970"/>
      <c r="AH1073" s="969"/>
      <c r="AI1073" s="970"/>
      <c r="AJ1073" s="638"/>
      <c r="AK1073" s="492"/>
    </row>
    <row r="1074" spans="1:37" ht="20.100000000000001" customHeight="1" x14ac:dyDescent="0.2">
      <c r="A1074" s="975"/>
      <c r="B1074" s="975"/>
      <c r="C1074" s="975"/>
      <c r="D1074" s="973"/>
      <c r="E1074" s="974"/>
      <c r="F1074" s="969"/>
      <c r="G1074" s="970"/>
      <c r="H1074" s="969"/>
      <c r="I1074" s="970"/>
      <c r="J1074" s="969"/>
      <c r="K1074" s="970"/>
      <c r="L1074" s="969"/>
      <c r="M1074" s="970"/>
      <c r="N1074" s="969"/>
      <c r="O1074" s="970"/>
      <c r="P1074" s="969"/>
      <c r="Q1074" s="970"/>
      <c r="R1074" s="969"/>
      <c r="S1074" s="970"/>
      <c r="T1074" s="969"/>
      <c r="U1074" s="970"/>
      <c r="V1074" s="969"/>
      <c r="W1074" s="970"/>
      <c r="X1074" s="969"/>
      <c r="Y1074" s="970"/>
      <c r="Z1074" s="969"/>
      <c r="AA1074" s="970"/>
      <c r="AB1074" s="969"/>
      <c r="AC1074" s="970"/>
      <c r="AD1074" s="969"/>
      <c r="AE1074" s="970"/>
      <c r="AF1074" s="969"/>
      <c r="AG1074" s="970"/>
      <c r="AH1074" s="969"/>
      <c r="AI1074" s="970"/>
      <c r="AJ1074" s="638"/>
      <c r="AK1074" s="492"/>
    </row>
    <row r="1075" spans="1:37" ht="20.100000000000001" customHeight="1" x14ac:dyDescent="0.2">
      <c r="A1075" s="971"/>
      <c r="B1075" s="971"/>
      <c r="C1075" s="972"/>
      <c r="D1075" s="973"/>
      <c r="E1075" s="974"/>
      <c r="F1075" s="969"/>
      <c r="G1075" s="970"/>
      <c r="H1075" s="969"/>
      <c r="I1075" s="970"/>
      <c r="J1075" s="969"/>
      <c r="K1075" s="970"/>
      <c r="L1075" s="969"/>
      <c r="M1075" s="970"/>
      <c r="N1075" s="969"/>
      <c r="O1075" s="970"/>
      <c r="P1075" s="969"/>
      <c r="Q1075" s="970"/>
      <c r="R1075" s="969"/>
      <c r="S1075" s="970"/>
      <c r="T1075" s="969"/>
      <c r="U1075" s="970"/>
      <c r="V1075" s="969"/>
      <c r="W1075" s="970"/>
      <c r="X1075" s="969"/>
      <c r="Y1075" s="970"/>
      <c r="Z1075" s="969"/>
      <c r="AA1075" s="970"/>
      <c r="AB1075" s="969"/>
      <c r="AC1075" s="970"/>
      <c r="AD1075" s="969"/>
      <c r="AE1075" s="970"/>
      <c r="AF1075" s="969"/>
      <c r="AG1075" s="970"/>
      <c r="AH1075" s="969"/>
      <c r="AI1075" s="970"/>
      <c r="AJ1075" s="638"/>
      <c r="AK1075" s="492"/>
    </row>
    <row r="1076" spans="1:37" ht="20.100000000000001" customHeight="1" x14ac:dyDescent="0.2">
      <c r="A1076" s="971"/>
      <c r="B1076" s="971"/>
      <c r="C1076" s="972"/>
      <c r="D1076" s="973"/>
      <c r="E1076" s="974"/>
      <c r="F1076" s="969"/>
      <c r="G1076" s="970"/>
      <c r="H1076" s="969"/>
      <c r="I1076" s="970"/>
      <c r="J1076" s="969"/>
      <c r="K1076" s="970"/>
      <c r="L1076" s="969"/>
      <c r="M1076" s="970"/>
      <c r="N1076" s="969"/>
      <c r="O1076" s="970"/>
      <c r="P1076" s="969"/>
      <c r="Q1076" s="970"/>
      <c r="R1076" s="969"/>
      <c r="S1076" s="970"/>
      <c r="T1076" s="969"/>
      <c r="U1076" s="970"/>
      <c r="V1076" s="969"/>
      <c r="W1076" s="970"/>
      <c r="X1076" s="969"/>
      <c r="Y1076" s="970"/>
      <c r="Z1076" s="969"/>
      <c r="AA1076" s="970"/>
      <c r="AB1076" s="969"/>
      <c r="AC1076" s="970"/>
      <c r="AD1076" s="969"/>
      <c r="AE1076" s="970"/>
      <c r="AF1076" s="969"/>
      <c r="AG1076" s="970"/>
      <c r="AH1076" s="969"/>
      <c r="AI1076" s="970"/>
      <c r="AJ1076" s="638"/>
      <c r="AK1076" s="492"/>
    </row>
    <row r="1077" spans="1:37" ht="20.100000000000001" customHeight="1" x14ac:dyDescent="0.2">
      <c r="A1077" s="971"/>
      <c r="B1077" s="971"/>
      <c r="C1077" s="972"/>
      <c r="D1077" s="973"/>
      <c r="E1077" s="974"/>
      <c r="F1077" s="969"/>
      <c r="G1077" s="970"/>
      <c r="H1077" s="969"/>
      <c r="I1077" s="970"/>
      <c r="J1077" s="969"/>
      <c r="K1077" s="970"/>
      <c r="L1077" s="969"/>
      <c r="M1077" s="970"/>
      <c r="N1077" s="969"/>
      <c r="O1077" s="970"/>
      <c r="P1077" s="969"/>
      <c r="Q1077" s="970"/>
      <c r="R1077" s="969"/>
      <c r="S1077" s="970"/>
      <c r="T1077" s="969"/>
      <c r="U1077" s="970"/>
      <c r="V1077" s="969"/>
      <c r="W1077" s="970"/>
      <c r="X1077" s="969"/>
      <c r="Y1077" s="970"/>
      <c r="Z1077" s="969"/>
      <c r="AA1077" s="970"/>
      <c r="AB1077" s="969"/>
      <c r="AC1077" s="970"/>
      <c r="AD1077" s="969"/>
      <c r="AE1077" s="970"/>
      <c r="AF1077" s="969"/>
      <c r="AG1077" s="970"/>
      <c r="AH1077" s="969"/>
      <c r="AI1077" s="970"/>
      <c r="AJ1077" s="638"/>
      <c r="AK1077" s="492"/>
    </row>
    <row r="1078" spans="1:37" ht="20.100000000000001" customHeight="1" x14ac:dyDescent="0.2">
      <c r="A1078" s="975"/>
      <c r="B1078" s="975"/>
      <c r="C1078" s="975"/>
      <c r="D1078" s="973"/>
      <c r="E1078" s="974"/>
      <c r="F1078" s="969"/>
      <c r="G1078" s="970"/>
      <c r="H1078" s="969"/>
      <c r="I1078" s="970"/>
      <c r="J1078" s="969"/>
      <c r="K1078" s="970"/>
      <c r="L1078" s="969"/>
      <c r="M1078" s="970"/>
      <c r="N1078" s="969"/>
      <c r="O1078" s="970"/>
      <c r="P1078" s="969"/>
      <c r="Q1078" s="970"/>
      <c r="R1078" s="969"/>
      <c r="S1078" s="970"/>
      <c r="T1078" s="969"/>
      <c r="U1078" s="970"/>
      <c r="V1078" s="969"/>
      <c r="W1078" s="970"/>
      <c r="X1078" s="969"/>
      <c r="Y1078" s="970"/>
      <c r="Z1078" s="969"/>
      <c r="AA1078" s="970"/>
      <c r="AB1078" s="969"/>
      <c r="AC1078" s="970"/>
      <c r="AD1078" s="969"/>
      <c r="AE1078" s="970"/>
      <c r="AF1078" s="969"/>
      <c r="AG1078" s="970"/>
      <c r="AH1078" s="969"/>
      <c r="AI1078" s="970"/>
      <c r="AJ1078" s="638"/>
      <c r="AK1078" s="492"/>
    </row>
    <row r="1079" spans="1:37" ht="20.100000000000001" customHeight="1" x14ac:dyDescent="0.2">
      <c r="A1079" s="971"/>
      <c r="B1079" s="971"/>
      <c r="C1079" s="972"/>
      <c r="D1079" s="973"/>
      <c r="E1079" s="974"/>
      <c r="F1079" s="969"/>
      <c r="G1079" s="970"/>
      <c r="H1079" s="969"/>
      <c r="I1079" s="970"/>
      <c r="J1079" s="969"/>
      <c r="K1079" s="970"/>
      <c r="L1079" s="969"/>
      <c r="M1079" s="970"/>
      <c r="N1079" s="969"/>
      <c r="O1079" s="970"/>
      <c r="P1079" s="969"/>
      <c r="Q1079" s="970"/>
      <c r="R1079" s="969"/>
      <c r="S1079" s="970"/>
      <c r="T1079" s="969"/>
      <c r="U1079" s="970"/>
      <c r="V1079" s="969"/>
      <c r="W1079" s="970"/>
      <c r="X1079" s="969"/>
      <c r="Y1079" s="970"/>
      <c r="Z1079" s="969"/>
      <c r="AA1079" s="970"/>
      <c r="AB1079" s="969"/>
      <c r="AC1079" s="970"/>
      <c r="AD1079" s="969"/>
      <c r="AE1079" s="970"/>
      <c r="AF1079" s="969"/>
      <c r="AG1079" s="970"/>
      <c r="AH1079" s="969"/>
      <c r="AI1079" s="970"/>
      <c r="AJ1079" s="638"/>
      <c r="AK1079" s="492"/>
    </row>
    <row r="1080" spans="1:37" ht="20.100000000000001" customHeight="1" x14ac:dyDescent="0.2">
      <c r="A1080" s="971"/>
      <c r="B1080" s="971"/>
      <c r="C1080" s="972"/>
      <c r="D1080" s="973"/>
      <c r="E1080" s="974"/>
      <c r="F1080" s="969"/>
      <c r="G1080" s="970"/>
      <c r="H1080" s="969"/>
      <c r="I1080" s="970"/>
      <c r="J1080" s="969"/>
      <c r="K1080" s="970"/>
      <c r="L1080" s="969"/>
      <c r="M1080" s="970"/>
      <c r="N1080" s="969"/>
      <c r="O1080" s="970"/>
      <c r="P1080" s="969"/>
      <c r="Q1080" s="970"/>
      <c r="R1080" s="969"/>
      <c r="S1080" s="970"/>
      <c r="T1080" s="969"/>
      <c r="U1080" s="970"/>
      <c r="V1080" s="969"/>
      <c r="W1080" s="970"/>
      <c r="X1080" s="969"/>
      <c r="Y1080" s="970"/>
      <c r="Z1080" s="969"/>
      <c r="AA1080" s="970"/>
      <c r="AB1080" s="969"/>
      <c r="AC1080" s="970"/>
      <c r="AD1080" s="969"/>
      <c r="AE1080" s="970"/>
      <c r="AF1080" s="969"/>
      <c r="AG1080" s="970"/>
      <c r="AH1080" s="969"/>
      <c r="AI1080" s="970"/>
      <c r="AJ1080" s="638"/>
      <c r="AK1080" s="492"/>
    </row>
    <row r="1081" spans="1:37" ht="20.100000000000001" customHeight="1" x14ac:dyDescent="0.2">
      <c r="A1081" s="971"/>
      <c r="B1081" s="971"/>
      <c r="C1081" s="972"/>
      <c r="D1081" s="973"/>
      <c r="E1081" s="974"/>
      <c r="F1081" s="969"/>
      <c r="G1081" s="970"/>
      <c r="H1081" s="969"/>
      <c r="I1081" s="970"/>
      <c r="J1081" s="969"/>
      <c r="K1081" s="970"/>
      <c r="L1081" s="969"/>
      <c r="M1081" s="970"/>
      <c r="N1081" s="969"/>
      <c r="O1081" s="970"/>
      <c r="P1081" s="969"/>
      <c r="Q1081" s="970"/>
      <c r="R1081" s="969"/>
      <c r="S1081" s="970"/>
      <c r="T1081" s="969"/>
      <c r="U1081" s="970"/>
      <c r="V1081" s="969"/>
      <c r="W1081" s="970"/>
      <c r="X1081" s="969"/>
      <c r="Y1081" s="970"/>
      <c r="Z1081" s="969"/>
      <c r="AA1081" s="970"/>
      <c r="AB1081" s="969"/>
      <c r="AC1081" s="970"/>
      <c r="AD1081" s="969"/>
      <c r="AE1081" s="970"/>
      <c r="AF1081" s="969"/>
      <c r="AG1081" s="970"/>
      <c r="AH1081" s="969"/>
      <c r="AI1081" s="970"/>
      <c r="AJ1081" s="638"/>
      <c r="AK1081" s="492"/>
    </row>
    <row r="1082" spans="1:37" x14ac:dyDescent="0.2">
      <c r="C1082" s="488"/>
      <c r="D1082" s="489"/>
      <c r="E1082" s="490"/>
      <c r="F1082" s="489"/>
      <c r="G1082" s="490"/>
      <c r="H1082" s="489"/>
      <c r="I1082" s="490"/>
      <c r="J1082" s="489"/>
      <c r="K1082" s="490"/>
      <c r="L1082" s="489"/>
      <c r="M1082" s="490"/>
      <c r="N1082" s="489"/>
      <c r="O1082" s="490"/>
      <c r="P1082" s="489"/>
      <c r="Q1082" s="490"/>
      <c r="R1082" s="489"/>
      <c r="S1082" s="490"/>
      <c r="T1082" s="489"/>
      <c r="U1082" s="490"/>
      <c r="V1082" s="490"/>
      <c r="W1082" s="490"/>
      <c r="X1082" s="489"/>
      <c r="Y1082" s="490"/>
      <c r="Z1082" s="489"/>
      <c r="AA1082" s="490"/>
      <c r="AB1082" s="489"/>
      <c r="AC1082" s="490"/>
      <c r="AD1082" s="489"/>
      <c r="AE1082" s="490"/>
      <c r="AF1082" s="490"/>
      <c r="AG1082" s="490"/>
      <c r="AH1082" s="489"/>
      <c r="AI1082" s="490"/>
      <c r="AK1082" s="647"/>
    </row>
    <row r="1083" spans="1:37" x14ac:dyDescent="0.2">
      <c r="C1083" s="488"/>
      <c r="D1083" s="489"/>
      <c r="E1083" s="490"/>
      <c r="F1083" s="489"/>
      <c r="G1083" s="490"/>
      <c r="H1083" s="489"/>
      <c r="I1083" s="490"/>
      <c r="J1083" s="489"/>
      <c r="K1083" s="490"/>
      <c r="L1083" s="489"/>
      <c r="M1083" s="490"/>
      <c r="N1083" s="489"/>
      <c r="O1083" s="490"/>
      <c r="P1083" s="489"/>
      <c r="Q1083" s="490"/>
      <c r="R1083" s="489"/>
      <c r="S1083" s="490"/>
      <c r="T1083" s="489"/>
      <c r="U1083" s="490"/>
      <c r="V1083" s="490"/>
      <c r="W1083" s="490"/>
      <c r="X1083" s="489"/>
      <c r="Y1083" s="490"/>
      <c r="Z1083" s="489"/>
      <c r="AA1083" s="490"/>
      <c r="AB1083" s="489"/>
      <c r="AC1083" s="490"/>
      <c r="AD1083" s="489"/>
      <c r="AE1083" s="490"/>
      <c r="AF1083" s="490"/>
      <c r="AG1083" s="490"/>
      <c r="AH1083" s="489"/>
      <c r="AI1083" s="490"/>
      <c r="AK1083" s="647"/>
    </row>
    <row r="1084" spans="1:37" x14ac:dyDescent="0.2">
      <c r="C1084" s="488"/>
      <c r="D1084" s="489"/>
      <c r="E1084" s="490"/>
      <c r="F1084" s="489"/>
      <c r="G1084" s="490"/>
      <c r="H1084" s="489"/>
      <c r="I1084" s="490"/>
      <c r="J1084" s="489"/>
      <c r="K1084" s="490"/>
      <c r="L1084" s="489"/>
      <c r="M1084" s="490"/>
      <c r="N1084" s="489"/>
      <c r="O1084" s="490"/>
      <c r="P1084" s="489"/>
      <c r="Q1084" s="490"/>
      <c r="R1084" s="489"/>
      <c r="S1084" s="490"/>
      <c r="T1084" s="489"/>
      <c r="U1084" s="490"/>
      <c r="V1084" s="490"/>
      <c r="W1084" s="490"/>
      <c r="X1084" s="489"/>
      <c r="Y1084" s="490"/>
      <c r="Z1084" s="489"/>
      <c r="AA1084" s="490"/>
      <c r="AB1084" s="489"/>
      <c r="AC1084" s="490"/>
      <c r="AD1084" s="489"/>
      <c r="AE1084" s="490"/>
      <c r="AF1084" s="490"/>
      <c r="AG1084" s="490"/>
      <c r="AH1084" s="489"/>
      <c r="AI1084" s="490"/>
      <c r="AK1084" s="647"/>
    </row>
    <row r="1085" spans="1:37" x14ac:dyDescent="0.2">
      <c r="C1085" s="488"/>
      <c r="D1085" s="489"/>
      <c r="E1085" s="490"/>
      <c r="F1085" s="489"/>
      <c r="G1085" s="490"/>
      <c r="H1085" s="489"/>
      <c r="I1085" s="490"/>
      <c r="J1085" s="489"/>
      <c r="K1085" s="490"/>
      <c r="L1085" s="489"/>
      <c r="M1085" s="490"/>
      <c r="N1085" s="489"/>
      <c r="O1085" s="490"/>
      <c r="P1085" s="489"/>
      <c r="Q1085" s="490"/>
      <c r="R1085" s="489"/>
      <c r="S1085" s="490"/>
      <c r="T1085" s="489"/>
      <c r="U1085" s="490"/>
      <c r="V1085" s="490"/>
      <c r="W1085" s="490"/>
      <c r="X1085" s="489"/>
      <c r="Y1085" s="490"/>
      <c r="Z1085" s="489"/>
      <c r="AA1085" s="490"/>
      <c r="AB1085" s="489"/>
      <c r="AC1085" s="490"/>
      <c r="AD1085" s="489"/>
      <c r="AE1085" s="490"/>
      <c r="AF1085" s="490"/>
      <c r="AG1085" s="490"/>
      <c r="AH1085" s="489"/>
      <c r="AI1085" s="490"/>
      <c r="AK1085" s="647"/>
    </row>
    <row r="1086" spans="1:37" x14ac:dyDescent="0.2">
      <c r="C1086" s="488"/>
      <c r="D1086" s="489"/>
      <c r="E1086" s="490"/>
      <c r="F1086" s="489"/>
      <c r="G1086" s="490"/>
      <c r="H1086" s="489"/>
      <c r="I1086" s="490"/>
      <c r="J1086" s="489"/>
      <c r="K1086" s="490"/>
      <c r="L1086" s="489"/>
      <c r="M1086" s="490"/>
      <c r="N1086" s="489"/>
      <c r="O1086" s="490"/>
      <c r="P1086" s="489"/>
      <c r="Q1086" s="490"/>
      <c r="R1086" s="489"/>
      <c r="S1086" s="490"/>
      <c r="T1086" s="489"/>
      <c r="U1086" s="490"/>
      <c r="V1086" s="490"/>
      <c r="W1086" s="490"/>
      <c r="X1086" s="489"/>
      <c r="Y1086" s="490"/>
      <c r="Z1086" s="489"/>
      <c r="AA1086" s="490"/>
      <c r="AB1086" s="489"/>
      <c r="AC1086" s="490"/>
      <c r="AD1086" s="489"/>
      <c r="AE1086" s="490"/>
      <c r="AF1086" s="490"/>
      <c r="AG1086" s="490"/>
      <c r="AH1086" s="489"/>
      <c r="AI1086" s="490"/>
      <c r="AK1086" s="647"/>
    </row>
    <row r="1087" spans="1:37" x14ac:dyDescent="0.2">
      <c r="C1087" s="488"/>
      <c r="D1087" s="489"/>
      <c r="E1087" s="490"/>
      <c r="F1087" s="489"/>
      <c r="G1087" s="490"/>
      <c r="H1087" s="489"/>
      <c r="I1087" s="490"/>
      <c r="J1087" s="489"/>
      <c r="K1087" s="490"/>
      <c r="L1087" s="489"/>
      <c r="M1087" s="490"/>
      <c r="N1087" s="489"/>
      <c r="O1087" s="490"/>
      <c r="P1087" s="489"/>
      <c r="Q1087" s="490"/>
      <c r="R1087" s="489"/>
      <c r="S1087" s="490"/>
      <c r="T1087" s="489"/>
      <c r="U1087" s="490"/>
      <c r="V1087" s="490"/>
      <c r="W1087" s="490"/>
      <c r="X1087" s="489"/>
      <c r="Y1087" s="490"/>
      <c r="Z1087" s="489"/>
      <c r="AA1087" s="490"/>
      <c r="AB1087" s="489"/>
      <c r="AC1087" s="490"/>
      <c r="AD1087" s="489"/>
      <c r="AE1087" s="490"/>
      <c r="AF1087" s="490"/>
      <c r="AG1087" s="490"/>
      <c r="AH1087" s="489"/>
      <c r="AI1087" s="490"/>
      <c r="AK1087" s="647"/>
    </row>
    <row r="1088" spans="1:37" x14ac:dyDescent="0.2">
      <c r="C1088" s="488"/>
      <c r="D1088" s="489"/>
      <c r="E1088" s="490"/>
      <c r="F1088" s="489"/>
      <c r="G1088" s="490"/>
      <c r="H1088" s="489"/>
      <c r="I1088" s="490"/>
      <c r="J1088" s="489"/>
      <c r="K1088" s="490"/>
      <c r="L1088" s="489"/>
      <c r="M1088" s="490"/>
      <c r="N1088" s="489"/>
      <c r="O1088" s="490"/>
      <c r="P1088" s="489"/>
      <c r="Q1088" s="490"/>
      <c r="R1088" s="489"/>
      <c r="S1088" s="490"/>
      <c r="T1088" s="489"/>
      <c r="U1088" s="490"/>
      <c r="V1088" s="490"/>
      <c r="W1088" s="490"/>
      <c r="X1088" s="489"/>
      <c r="Y1088" s="490"/>
      <c r="Z1088" s="489"/>
      <c r="AA1088" s="490"/>
      <c r="AB1088" s="489"/>
      <c r="AC1088" s="490"/>
      <c r="AD1088" s="489"/>
      <c r="AE1088" s="490"/>
      <c r="AF1088" s="490"/>
      <c r="AG1088" s="490"/>
      <c r="AH1088" s="489"/>
      <c r="AI1088" s="490"/>
      <c r="AK1088" s="647"/>
    </row>
    <row r="1089" spans="3:37" x14ac:dyDescent="0.2">
      <c r="C1089" s="488"/>
      <c r="D1089" s="489"/>
      <c r="E1089" s="490"/>
      <c r="F1089" s="489"/>
      <c r="G1089" s="490"/>
      <c r="H1089" s="489"/>
      <c r="I1089" s="490"/>
      <c r="J1089" s="489"/>
      <c r="K1089" s="490"/>
      <c r="L1089" s="489"/>
      <c r="M1089" s="490"/>
      <c r="N1089" s="489"/>
      <c r="O1089" s="490"/>
      <c r="P1089" s="489"/>
      <c r="Q1089" s="490"/>
      <c r="R1089" s="489"/>
      <c r="S1089" s="490"/>
      <c r="T1089" s="489"/>
      <c r="U1089" s="490"/>
      <c r="V1089" s="490"/>
      <c r="W1089" s="490"/>
      <c r="X1089" s="489"/>
      <c r="Y1089" s="490"/>
      <c r="Z1089" s="489"/>
      <c r="AA1089" s="490"/>
      <c r="AB1089" s="489"/>
      <c r="AC1089" s="490"/>
      <c r="AD1089" s="489"/>
      <c r="AE1089" s="490"/>
      <c r="AF1089" s="490"/>
      <c r="AG1089" s="490"/>
      <c r="AH1089" s="489"/>
      <c r="AI1089" s="490"/>
      <c r="AK1089" s="647"/>
    </row>
    <row r="1090" spans="3:37" x14ac:dyDescent="0.2">
      <c r="C1090" s="488"/>
      <c r="D1090" s="489"/>
      <c r="E1090" s="490"/>
      <c r="F1090" s="489"/>
      <c r="G1090" s="490"/>
      <c r="H1090" s="489"/>
      <c r="I1090" s="490"/>
      <c r="J1090" s="489"/>
      <c r="K1090" s="490"/>
      <c r="L1090" s="489"/>
      <c r="M1090" s="490"/>
      <c r="N1090" s="489"/>
      <c r="O1090" s="490"/>
      <c r="P1090" s="489"/>
      <c r="Q1090" s="490"/>
      <c r="R1090" s="489"/>
      <c r="S1090" s="490"/>
      <c r="T1090" s="489"/>
      <c r="U1090" s="490"/>
      <c r="V1090" s="490"/>
      <c r="W1090" s="490"/>
      <c r="X1090" s="489"/>
      <c r="Y1090" s="490"/>
      <c r="Z1090" s="489"/>
      <c r="AA1090" s="490"/>
      <c r="AB1090" s="489"/>
      <c r="AC1090" s="490"/>
      <c r="AD1090" s="489"/>
      <c r="AE1090" s="490"/>
      <c r="AF1090" s="490"/>
      <c r="AG1090" s="490"/>
      <c r="AH1090" s="489"/>
      <c r="AI1090" s="490"/>
      <c r="AK1090" s="647"/>
    </row>
    <row r="1091" spans="3:37" x14ac:dyDescent="0.2">
      <c r="C1091" s="488"/>
      <c r="D1091" s="489"/>
      <c r="E1091" s="490"/>
      <c r="F1091" s="489"/>
      <c r="G1091" s="490"/>
      <c r="H1091" s="489"/>
      <c r="I1091" s="490"/>
      <c r="J1091" s="489"/>
      <c r="K1091" s="490"/>
      <c r="L1091" s="489"/>
      <c r="M1091" s="490"/>
      <c r="N1091" s="489"/>
      <c r="O1091" s="490"/>
      <c r="P1091" s="489"/>
      <c r="Q1091" s="490"/>
      <c r="R1091" s="489"/>
      <c r="S1091" s="490"/>
      <c r="T1091" s="489"/>
      <c r="U1091" s="490"/>
      <c r="V1091" s="490"/>
      <c r="W1091" s="490"/>
      <c r="X1091" s="489"/>
      <c r="Y1091" s="490"/>
      <c r="Z1091" s="489"/>
      <c r="AA1091" s="490"/>
      <c r="AB1091" s="489"/>
      <c r="AC1091" s="490"/>
      <c r="AD1091" s="489"/>
      <c r="AE1091" s="490"/>
      <c r="AF1091" s="490"/>
      <c r="AG1091" s="490"/>
      <c r="AH1091" s="489"/>
      <c r="AI1091" s="490"/>
      <c r="AK1091" s="647"/>
    </row>
    <row r="1092" spans="3:37" x14ac:dyDescent="0.2">
      <c r="C1092" s="488"/>
      <c r="D1092" s="489"/>
      <c r="E1092" s="490"/>
      <c r="F1092" s="489"/>
      <c r="G1092" s="490"/>
      <c r="H1092" s="489"/>
      <c r="I1092" s="490"/>
      <c r="J1092" s="489"/>
      <c r="K1092" s="490"/>
      <c r="L1092" s="489"/>
      <c r="M1092" s="490"/>
      <c r="N1092" s="489"/>
      <c r="O1092" s="490"/>
      <c r="P1092" s="489"/>
      <c r="Q1092" s="490"/>
      <c r="R1092" s="489"/>
      <c r="S1092" s="490"/>
      <c r="T1092" s="489"/>
      <c r="U1092" s="490"/>
      <c r="V1092" s="490"/>
      <c r="W1092" s="490"/>
      <c r="X1092" s="489"/>
      <c r="Y1092" s="490"/>
      <c r="Z1092" s="489"/>
      <c r="AA1092" s="490"/>
      <c r="AB1092" s="489"/>
      <c r="AC1092" s="490"/>
      <c r="AD1092" s="489"/>
      <c r="AE1092" s="490"/>
      <c r="AF1092" s="490"/>
      <c r="AG1092" s="490"/>
      <c r="AH1092" s="489"/>
      <c r="AI1092" s="490"/>
      <c r="AK1092" s="647"/>
    </row>
    <row r="1093" spans="3:37" x14ac:dyDescent="0.2">
      <c r="C1093" s="488"/>
      <c r="D1093" s="489"/>
      <c r="E1093" s="490"/>
      <c r="F1093" s="489"/>
      <c r="G1093" s="490"/>
      <c r="H1093" s="489"/>
      <c r="I1093" s="490"/>
      <c r="J1093" s="489"/>
      <c r="K1093" s="490"/>
      <c r="L1093" s="489"/>
      <c r="M1093" s="490"/>
      <c r="N1093" s="489"/>
      <c r="O1093" s="490"/>
      <c r="P1093" s="489"/>
      <c r="Q1093" s="490"/>
      <c r="R1093" s="489"/>
      <c r="S1093" s="490"/>
      <c r="T1093" s="489"/>
      <c r="U1093" s="490"/>
      <c r="V1093" s="490"/>
      <c r="W1093" s="490"/>
      <c r="X1093" s="489"/>
      <c r="Y1093" s="490"/>
      <c r="Z1093" s="489"/>
      <c r="AA1093" s="490"/>
      <c r="AB1093" s="489"/>
      <c r="AC1093" s="490"/>
      <c r="AD1093" s="489"/>
      <c r="AE1093" s="490"/>
      <c r="AF1093" s="490"/>
      <c r="AG1093" s="490"/>
      <c r="AH1093" s="489"/>
      <c r="AI1093" s="490"/>
      <c r="AK1093" s="647"/>
    </row>
    <row r="1094" spans="3:37" x14ac:dyDescent="0.2">
      <c r="C1094" s="488"/>
      <c r="D1094" s="489"/>
      <c r="E1094" s="490"/>
      <c r="F1094" s="489"/>
      <c r="G1094" s="490"/>
      <c r="H1094" s="489"/>
      <c r="I1094" s="490"/>
      <c r="J1094" s="489"/>
      <c r="K1094" s="490"/>
      <c r="L1094" s="489"/>
      <c r="M1094" s="490"/>
      <c r="N1094" s="489"/>
      <c r="O1094" s="490"/>
      <c r="P1094" s="489"/>
      <c r="Q1094" s="490"/>
      <c r="R1094" s="489"/>
      <c r="S1094" s="490"/>
      <c r="T1094" s="489"/>
      <c r="U1094" s="490"/>
      <c r="V1094" s="490"/>
      <c r="W1094" s="490"/>
      <c r="X1094" s="489"/>
      <c r="Y1094" s="490"/>
      <c r="Z1094" s="489"/>
      <c r="AA1094" s="490"/>
      <c r="AB1094" s="489"/>
      <c r="AC1094" s="490"/>
      <c r="AD1094" s="489"/>
      <c r="AE1094" s="490"/>
      <c r="AF1094" s="490"/>
      <c r="AG1094" s="490"/>
      <c r="AH1094" s="489"/>
      <c r="AI1094" s="490"/>
      <c r="AK1094" s="647"/>
    </row>
    <row r="1095" spans="3:37" x14ac:dyDescent="0.2">
      <c r="C1095" s="488"/>
      <c r="D1095" s="489"/>
      <c r="E1095" s="490"/>
      <c r="F1095" s="489"/>
      <c r="G1095" s="490"/>
      <c r="H1095" s="489"/>
      <c r="I1095" s="490"/>
      <c r="J1095" s="489"/>
      <c r="K1095" s="490"/>
      <c r="L1095" s="489"/>
      <c r="M1095" s="490"/>
      <c r="N1095" s="489"/>
      <c r="O1095" s="490"/>
      <c r="P1095" s="489"/>
      <c r="Q1095" s="490"/>
      <c r="R1095" s="489"/>
      <c r="S1095" s="490"/>
      <c r="T1095" s="489"/>
      <c r="U1095" s="490"/>
      <c r="V1095" s="490"/>
      <c r="W1095" s="490"/>
      <c r="X1095" s="489"/>
      <c r="Y1095" s="490"/>
      <c r="Z1095" s="489"/>
      <c r="AA1095" s="490"/>
      <c r="AB1095" s="489"/>
      <c r="AC1095" s="490"/>
      <c r="AD1095" s="489"/>
      <c r="AE1095" s="490"/>
      <c r="AF1095" s="490"/>
      <c r="AG1095" s="490"/>
      <c r="AH1095" s="489"/>
      <c r="AI1095" s="490"/>
      <c r="AK1095" s="647"/>
    </row>
    <row r="1096" spans="3:37" x14ac:dyDescent="0.2">
      <c r="C1096" s="488"/>
      <c r="D1096" s="489"/>
      <c r="E1096" s="490"/>
      <c r="F1096" s="489"/>
      <c r="G1096" s="490"/>
      <c r="H1096" s="489"/>
      <c r="I1096" s="490"/>
      <c r="J1096" s="489"/>
      <c r="K1096" s="490"/>
      <c r="L1096" s="489"/>
      <c r="M1096" s="490"/>
      <c r="N1096" s="489"/>
      <c r="O1096" s="490"/>
      <c r="P1096" s="489"/>
      <c r="Q1096" s="490"/>
      <c r="R1096" s="489"/>
      <c r="S1096" s="490"/>
      <c r="T1096" s="489"/>
      <c r="U1096" s="490"/>
      <c r="V1096" s="490"/>
      <c r="W1096" s="490"/>
      <c r="X1096" s="489"/>
      <c r="Y1096" s="490"/>
      <c r="Z1096" s="489"/>
      <c r="AA1096" s="490"/>
      <c r="AB1096" s="489"/>
      <c r="AC1096" s="490"/>
      <c r="AD1096" s="489"/>
      <c r="AE1096" s="490"/>
      <c r="AF1096" s="490"/>
      <c r="AG1096" s="490"/>
      <c r="AH1096" s="489"/>
      <c r="AI1096" s="490"/>
      <c r="AK1096" s="647"/>
    </row>
    <row r="1097" spans="3:37" x14ac:dyDescent="0.2">
      <c r="C1097" s="488"/>
      <c r="D1097" s="489"/>
      <c r="E1097" s="490"/>
      <c r="F1097" s="489"/>
      <c r="G1097" s="490"/>
      <c r="H1097" s="489"/>
      <c r="I1097" s="490"/>
      <c r="J1097" s="489"/>
      <c r="K1097" s="490"/>
      <c r="L1097" s="489"/>
      <c r="M1097" s="490"/>
      <c r="N1097" s="489"/>
      <c r="O1097" s="490"/>
      <c r="P1097" s="489"/>
      <c r="Q1097" s="490"/>
      <c r="R1097" s="489"/>
      <c r="S1097" s="490"/>
      <c r="T1097" s="489"/>
      <c r="U1097" s="490"/>
      <c r="V1097" s="490"/>
      <c r="W1097" s="490"/>
      <c r="X1097" s="489"/>
      <c r="Y1097" s="490"/>
      <c r="Z1097" s="489"/>
      <c r="AA1097" s="490"/>
      <c r="AB1097" s="489"/>
      <c r="AC1097" s="490"/>
      <c r="AD1097" s="489"/>
      <c r="AE1097" s="490"/>
      <c r="AF1097" s="490"/>
      <c r="AG1097" s="490"/>
      <c r="AH1097" s="489"/>
      <c r="AI1097" s="490"/>
      <c r="AK1097" s="647"/>
    </row>
    <row r="1098" spans="3:37" x14ac:dyDescent="0.2">
      <c r="C1098" s="488"/>
      <c r="D1098" s="489"/>
      <c r="E1098" s="490"/>
      <c r="F1098" s="489"/>
      <c r="G1098" s="490"/>
      <c r="H1098" s="489"/>
      <c r="I1098" s="490"/>
      <c r="J1098" s="489"/>
      <c r="K1098" s="490"/>
      <c r="L1098" s="489"/>
      <c r="M1098" s="490"/>
      <c r="N1098" s="489"/>
      <c r="O1098" s="490"/>
      <c r="P1098" s="489"/>
      <c r="Q1098" s="490"/>
      <c r="R1098" s="489"/>
      <c r="S1098" s="490"/>
      <c r="T1098" s="489"/>
      <c r="U1098" s="490"/>
      <c r="V1098" s="490"/>
      <c r="W1098" s="490"/>
      <c r="X1098" s="489"/>
      <c r="Y1098" s="490"/>
      <c r="Z1098" s="489"/>
      <c r="AA1098" s="490"/>
      <c r="AB1098" s="489"/>
      <c r="AC1098" s="490"/>
      <c r="AD1098" s="489"/>
      <c r="AE1098" s="490"/>
      <c r="AF1098" s="490"/>
      <c r="AG1098" s="490"/>
      <c r="AH1098" s="489"/>
      <c r="AI1098" s="490"/>
      <c r="AK1098" s="647"/>
    </row>
    <row r="1099" spans="3:37" x14ac:dyDescent="0.2">
      <c r="C1099" s="488"/>
      <c r="D1099" s="489"/>
      <c r="E1099" s="490"/>
      <c r="F1099" s="489"/>
      <c r="G1099" s="490"/>
      <c r="H1099" s="489"/>
      <c r="I1099" s="490"/>
      <c r="J1099" s="489"/>
      <c r="K1099" s="490"/>
      <c r="L1099" s="489"/>
      <c r="M1099" s="490"/>
      <c r="N1099" s="489"/>
      <c r="O1099" s="490"/>
      <c r="P1099" s="489"/>
      <c r="Q1099" s="490"/>
      <c r="R1099" s="489"/>
      <c r="S1099" s="490"/>
      <c r="T1099" s="489"/>
      <c r="U1099" s="490"/>
      <c r="V1099" s="490"/>
      <c r="W1099" s="490"/>
      <c r="X1099" s="489"/>
      <c r="Y1099" s="490"/>
      <c r="Z1099" s="489"/>
      <c r="AA1099" s="490"/>
      <c r="AB1099" s="489"/>
      <c r="AC1099" s="490"/>
      <c r="AD1099" s="489"/>
      <c r="AE1099" s="490"/>
      <c r="AF1099" s="490"/>
      <c r="AG1099" s="490"/>
      <c r="AH1099" s="489"/>
      <c r="AI1099" s="490"/>
      <c r="AK1099" s="647"/>
    </row>
    <row r="1100" spans="3:37" x14ac:dyDescent="0.2">
      <c r="C1100" s="488"/>
      <c r="D1100" s="489"/>
      <c r="E1100" s="490"/>
      <c r="F1100" s="489"/>
      <c r="G1100" s="490"/>
      <c r="H1100" s="489"/>
      <c r="I1100" s="490"/>
      <c r="J1100" s="489"/>
      <c r="K1100" s="490"/>
      <c r="L1100" s="489"/>
      <c r="M1100" s="490"/>
      <c r="N1100" s="489"/>
      <c r="O1100" s="490"/>
      <c r="P1100" s="489"/>
      <c r="Q1100" s="490"/>
      <c r="R1100" s="489"/>
      <c r="S1100" s="490"/>
      <c r="T1100" s="489"/>
      <c r="U1100" s="490"/>
      <c r="V1100" s="490"/>
      <c r="W1100" s="490"/>
      <c r="X1100" s="489"/>
      <c r="Y1100" s="490"/>
      <c r="Z1100" s="489"/>
      <c r="AA1100" s="490"/>
      <c r="AB1100" s="489"/>
      <c r="AC1100" s="490"/>
      <c r="AD1100" s="489"/>
      <c r="AE1100" s="490"/>
      <c r="AF1100" s="490"/>
      <c r="AG1100" s="490"/>
      <c r="AH1100" s="489"/>
      <c r="AI1100" s="490"/>
      <c r="AK1100" s="647"/>
    </row>
    <row r="1101" spans="3:37" x14ac:dyDescent="0.2">
      <c r="C1101" s="488"/>
      <c r="D1101" s="489"/>
      <c r="E1101" s="490"/>
      <c r="F1101" s="489"/>
      <c r="G1101" s="490"/>
      <c r="H1101" s="489"/>
      <c r="I1101" s="490"/>
      <c r="J1101" s="489"/>
      <c r="K1101" s="490"/>
      <c r="L1101" s="489"/>
      <c r="M1101" s="490"/>
      <c r="N1101" s="489"/>
      <c r="O1101" s="490"/>
      <c r="P1101" s="489"/>
      <c r="Q1101" s="490"/>
      <c r="R1101" s="489"/>
      <c r="S1101" s="490"/>
      <c r="T1101" s="489"/>
      <c r="U1101" s="490"/>
      <c r="V1101" s="490"/>
      <c r="W1101" s="490"/>
      <c r="X1101" s="489"/>
      <c r="Y1101" s="490"/>
      <c r="Z1101" s="489"/>
      <c r="AA1101" s="490"/>
      <c r="AB1101" s="489"/>
      <c r="AC1101" s="490"/>
      <c r="AD1101" s="489"/>
      <c r="AE1101" s="490"/>
      <c r="AF1101" s="490"/>
      <c r="AG1101" s="490"/>
      <c r="AH1101" s="489"/>
      <c r="AI1101" s="490"/>
      <c r="AK1101" s="647"/>
    </row>
    <row r="1102" spans="3:37" x14ac:dyDescent="0.2">
      <c r="C1102" s="488"/>
      <c r="D1102" s="489"/>
      <c r="E1102" s="490"/>
      <c r="F1102" s="489"/>
      <c r="G1102" s="490"/>
      <c r="H1102" s="489"/>
      <c r="I1102" s="490"/>
      <c r="J1102" s="489"/>
      <c r="K1102" s="490"/>
      <c r="L1102" s="489"/>
      <c r="M1102" s="490"/>
      <c r="N1102" s="489"/>
      <c r="O1102" s="490"/>
      <c r="P1102" s="489"/>
      <c r="Q1102" s="490"/>
      <c r="R1102" s="489"/>
      <c r="S1102" s="490"/>
      <c r="T1102" s="489"/>
      <c r="U1102" s="490"/>
      <c r="V1102" s="490"/>
      <c r="W1102" s="490"/>
      <c r="X1102" s="489"/>
      <c r="Y1102" s="490"/>
      <c r="Z1102" s="489"/>
      <c r="AA1102" s="490"/>
      <c r="AB1102" s="489"/>
      <c r="AC1102" s="490"/>
      <c r="AD1102" s="489"/>
      <c r="AE1102" s="490"/>
      <c r="AF1102" s="490"/>
      <c r="AG1102" s="490"/>
      <c r="AH1102" s="489"/>
      <c r="AI1102" s="490"/>
      <c r="AK1102" s="647"/>
    </row>
    <row r="1103" spans="3:37" x14ac:dyDescent="0.2">
      <c r="C1103" s="488"/>
      <c r="D1103" s="489"/>
      <c r="E1103" s="490"/>
      <c r="F1103" s="489"/>
      <c r="G1103" s="490"/>
      <c r="H1103" s="489"/>
      <c r="I1103" s="490"/>
      <c r="J1103" s="489"/>
      <c r="K1103" s="490"/>
      <c r="L1103" s="489"/>
      <c r="M1103" s="490"/>
      <c r="N1103" s="489"/>
      <c r="O1103" s="490"/>
      <c r="P1103" s="489"/>
      <c r="Q1103" s="490"/>
      <c r="R1103" s="489"/>
      <c r="S1103" s="490"/>
      <c r="T1103" s="489"/>
      <c r="U1103" s="490"/>
      <c r="V1103" s="490"/>
      <c r="W1103" s="490"/>
      <c r="X1103" s="489"/>
      <c r="Y1103" s="490"/>
      <c r="Z1103" s="489"/>
      <c r="AA1103" s="490"/>
      <c r="AB1103" s="489"/>
      <c r="AC1103" s="490"/>
      <c r="AD1103" s="489"/>
      <c r="AE1103" s="490"/>
      <c r="AF1103" s="490"/>
      <c r="AG1103" s="490"/>
      <c r="AH1103" s="489"/>
      <c r="AI1103" s="490"/>
      <c r="AK1103" s="647"/>
    </row>
    <row r="1104" spans="3:37" x14ac:dyDescent="0.2">
      <c r="C1104" s="488"/>
      <c r="D1104" s="489"/>
      <c r="E1104" s="490"/>
      <c r="F1104" s="489"/>
      <c r="G1104" s="490"/>
      <c r="H1104" s="489"/>
      <c r="I1104" s="490"/>
      <c r="J1104" s="489"/>
      <c r="K1104" s="490"/>
      <c r="L1104" s="489"/>
      <c r="M1104" s="490"/>
      <c r="N1104" s="489"/>
      <c r="O1104" s="490"/>
      <c r="P1104" s="489"/>
      <c r="Q1104" s="490"/>
      <c r="R1104" s="489"/>
      <c r="S1104" s="490"/>
      <c r="T1104" s="489"/>
      <c r="U1104" s="490"/>
      <c r="V1104" s="490"/>
      <c r="W1104" s="490"/>
      <c r="X1104" s="489"/>
      <c r="Y1104" s="490"/>
      <c r="Z1104" s="489"/>
      <c r="AA1104" s="490"/>
      <c r="AB1104" s="489"/>
      <c r="AC1104" s="490"/>
      <c r="AD1104" s="489"/>
      <c r="AE1104" s="490"/>
      <c r="AF1104" s="490"/>
      <c r="AG1104" s="490"/>
      <c r="AH1104" s="489"/>
      <c r="AI1104" s="490"/>
      <c r="AK1104" s="647"/>
    </row>
    <row r="1105" spans="3:37" x14ac:dyDescent="0.2">
      <c r="C1105" s="488"/>
      <c r="D1105" s="489"/>
      <c r="E1105" s="490"/>
      <c r="F1105" s="489"/>
      <c r="G1105" s="490"/>
      <c r="H1105" s="489"/>
      <c r="I1105" s="490"/>
      <c r="J1105" s="489"/>
      <c r="K1105" s="490"/>
      <c r="L1105" s="489"/>
      <c r="M1105" s="490"/>
      <c r="N1105" s="489"/>
      <c r="O1105" s="490"/>
      <c r="P1105" s="489"/>
      <c r="Q1105" s="490"/>
      <c r="R1105" s="489"/>
      <c r="S1105" s="490"/>
      <c r="T1105" s="489"/>
      <c r="U1105" s="490"/>
      <c r="V1105" s="490"/>
      <c r="W1105" s="490"/>
      <c r="X1105" s="489"/>
      <c r="Y1105" s="490"/>
      <c r="Z1105" s="489"/>
      <c r="AA1105" s="490"/>
      <c r="AB1105" s="489"/>
      <c r="AC1105" s="490"/>
      <c r="AD1105" s="489"/>
      <c r="AE1105" s="490"/>
      <c r="AF1105" s="490"/>
      <c r="AG1105" s="490"/>
      <c r="AH1105" s="489"/>
      <c r="AI1105" s="490"/>
      <c r="AK1105" s="647"/>
    </row>
    <row r="1106" spans="3:37" x14ac:dyDescent="0.2">
      <c r="C1106" s="488"/>
      <c r="D1106" s="489"/>
      <c r="E1106" s="490"/>
      <c r="F1106" s="489"/>
      <c r="G1106" s="490"/>
      <c r="H1106" s="489"/>
      <c r="I1106" s="490"/>
      <c r="J1106" s="489"/>
      <c r="K1106" s="490"/>
      <c r="L1106" s="489"/>
      <c r="M1106" s="490"/>
      <c r="N1106" s="489"/>
      <c r="O1106" s="490"/>
      <c r="P1106" s="489"/>
      <c r="Q1106" s="490"/>
      <c r="R1106" s="489"/>
      <c r="S1106" s="490"/>
      <c r="T1106" s="489"/>
      <c r="U1106" s="490"/>
      <c r="V1106" s="490"/>
      <c r="W1106" s="490"/>
      <c r="X1106" s="489"/>
      <c r="Y1106" s="490"/>
      <c r="Z1106" s="489"/>
      <c r="AA1106" s="490"/>
      <c r="AB1106" s="489"/>
      <c r="AC1106" s="490"/>
      <c r="AD1106" s="489"/>
      <c r="AE1106" s="490"/>
      <c r="AF1106" s="490"/>
      <c r="AG1106" s="490"/>
      <c r="AH1106" s="489"/>
      <c r="AI1106" s="490"/>
      <c r="AK1106" s="647"/>
    </row>
    <row r="1107" spans="3:37" x14ac:dyDescent="0.2">
      <c r="C1107" s="488"/>
      <c r="D1107" s="489"/>
      <c r="E1107" s="490"/>
      <c r="F1107" s="489"/>
      <c r="G1107" s="490"/>
      <c r="H1107" s="489"/>
      <c r="I1107" s="490"/>
      <c r="J1107" s="489"/>
      <c r="K1107" s="490"/>
      <c r="L1107" s="489"/>
      <c r="M1107" s="490"/>
      <c r="N1107" s="489"/>
      <c r="O1107" s="490"/>
      <c r="P1107" s="489"/>
      <c r="Q1107" s="490"/>
      <c r="R1107" s="489"/>
      <c r="S1107" s="490"/>
      <c r="T1107" s="489"/>
      <c r="U1107" s="490"/>
      <c r="V1107" s="490"/>
      <c r="W1107" s="490"/>
      <c r="X1107" s="489"/>
      <c r="Y1107" s="490"/>
      <c r="Z1107" s="489"/>
      <c r="AA1107" s="490"/>
      <c r="AB1107" s="489"/>
      <c r="AC1107" s="490"/>
      <c r="AD1107" s="489"/>
      <c r="AE1107" s="490"/>
      <c r="AF1107" s="490"/>
      <c r="AG1107" s="490"/>
      <c r="AH1107" s="489"/>
      <c r="AI1107" s="490"/>
      <c r="AK1107" s="647"/>
    </row>
    <row r="1108" spans="3:37" x14ac:dyDescent="0.2">
      <c r="C1108" s="488"/>
      <c r="D1108" s="489"/>
      <c r="E1108" s="490"/>
      <c r="F1108" s="489"/>
      <c r="G1108" s="490"/>
      <c r="H1108" s="489"/>
      <c r="I1108" s="490"/>
      <c r="J1108" s="489"/>
      <c r="K1108" s="490"/>
      <c r="L1108" s="489"/>
      <c r="M1108" s="490"/>
      <c r="N1108" s="489"/>
      <c r="O1108" s="490"/>
      <c r="P1108" s="489"/>
      <c r="Q1108" s="490"/>
      <c r="R1108" s="489"/>
      <c r="S1108" s="490"/>
      <c r="T1108" s="489"/>
      <c r="U1108" s="490"/>
      <c r="V1108" s="490"/>
      <c r="W1108" s="490"/>
      <c r="X1108" s="489"/>
      <c r="Y1108" s="490"/>
      <c r="Z1108" s="489"/>
      <c r="AA1108" s="490"/>
      <c r="AB1108" s="489"/>
      <c r="AC1108" s="490"/>
      <c r="AD1108" s="489"/>
      <c r="AE1108" s="490"/>
      <c r="AF1108" s="490"/>
      <c r="AG1108" s="490"/>
      <c r="AH1108" s="489"/>
      <c r="AI1108" s="490"/>
      <c r="AK1108" s="647"/>
    </row>
    <row r="1109" spans="3:37" x14ac:dyDescent="0.2">
      <c r="C1109" s="488"/>
      <c r="D1109" s="489"/>
      <c r="E1109" s="490"/>
      <c r="F1109" s="489"/>
      <c r="G1109" s="490"/>
      <c r="H1109" s="489"/>
      <c r="I1109" s="490"/>
      <c r="J1109" s="489"/>
      <c r="K1109" s="490"/>
      <c r="L1109" s="489"/>
      <c r="M1109" s="490"/>
      <c r="N1109" s="489"/>
      <c r="O1109" s="490"/>
      <c r="P1109" s="489"/>
      <c r="Q1109" s="490"/>
      <c r="R1109" s="489"/>
      <c r="S1109" s="490"/>
      <c r="T1109" s="489"/>
      <c r="U1109" s="490"/>
      <c r="V1109" s="490"/>
      <c r="W1109" s="490"/>
      <c r="X1109" s="489"/>
      <c r="Y1109" s="490"/>
      <c r="Z1109" s="489"/>
      <c r="AA1109" s="490"/>
      <c r="AB1109" s="489"/>
      <c r="AC1109" s="490"/>
      <c r="AD1109" s="489"/>
      <c r="AE1109" s="490"/>
      <c r="AF1109" s="490"/>
      <c r="AG1109" s="490"/>
      <c r="AH1109" s="489"/>
      <c r="AI1109" s="490"/>
      <c r="AK1109" s="647"/>
    </row>
    <row r="1110" spans="3:37" x14ac:dyDescent="0.2">
      <c r="C1110" s="488"/>
      <c r="D1110" s="489"/>
      <c r="E1110" s="490"/>
      <c r="F1110" s="489"/>
      <c r="G1110" s="490"/>
      <c r="H1110" s="489"/>
      <c r="I1110" s="490"/>
      <c r="J1110" s="489"/>
      <c r="K1110" s="490"/>
      <c r="L1110" s="489"/>
      <c r="M1110" s="490"/>
      <c r="N1110" s="489"/>
      <c r="O1110" s="490"/>
      <c r="P1110" s="489"/>
      <c r="Q1110" s="490"/>
      <c r="R1110" s="489"/>
      <c r="S1110" s="490"/>
      <c r="T1110" s="489"/>
      <c r="U1110" s="490"/>
      <c r="V1110" s="490"/>
      <c r="W1110" s="490"/>
      <c r="X1110" s="489"/>
      <c r="Y1110" s="490"/>
      <c r="Z1110" s="489"/>
      <c r="AA1110" s="490"/>
      <c r="AB1110" s="489"/>
      <c r="AC1110" s="490"/>
      <c r="AD1110" s="489"/>
      <c r="AE1110" s="490"/>
      <c r="AF1110" s="490"/>
      <c r="AG1110" s="490"/>
      <c r="AH1110" s="489"/>
      <c r="AI1110" s="490"/>
      <c r="AK1110" s="647"/>
    </row>
    <row r="1111" spans="3:37" x14ac:dyDescent="0.2">
      <c r="C1111" s="488"/>
      <c r="D1111" s="489"/>
      <c r="E1111" s="490"/>
      <c r="F1111" s="489"/>
      <c r="G1111" s="490"/>
      <c r="H1111" s="489"/>
      <c r="I1111" s="490"/>
      <c r="J1111" s="489"/>
      <c r="K1111" s="490"/>
      <c r="L1111" s="489"/>
      <c r="M1111" s="490"/>
      <c r="N1111" s="489"/>
      <c r="O1111" s="490"/>
      <c r="P1111" s="489"/>
      <c r="Q1111" s="490"/>
      <c r="R1111" s="489"/>
      <c r="S1111" s="490"/>
      <c r="T1111" s="489"/>
      <c r="U1111" s="490"/>
      <c r="V1111" s="490"/>
      <c r="W1111" s="490"/>
      <c r="X1111" s="489"/>
      <c r="Y1111" s="490"/>
      <c r="Z1111" s="489"/>
      <c r="AA1111" s="490"/>
      <c r="AB1111" s="489"/>
      <c r="AC1111" s="490"/>
      <c r="AD1111" s="489"/>
      <c r="AE1111" s="490"/>
      <c r="AF1111" s="490"/>
      <c r="AG1111" s="490"/>
      <c r="AH1111" s="489"/>
      <c r="AI1111" s="490"/>
      <c r="AK1111" s="647"/>
    </row>
    <row r="1112" spans="3:37" x14ac:dyDescent="0.2">
      <c r="C1112" s="488"/>
      <c r="D1112" s="489"/>
      <c r="E1112" s="490"/>
      <c r="F1112" s="489"/>
      <c r="G1112" s="490"/>
      <c r="H1112" s="489"/>
      <c r="I1112" s="490"/>
      <c r="J1112" s="489"/>
      <c r="K1112" s="490"/>
      <c r="L1112" s="489"/>
      <c r="M1112" s="490"/>
      <c r="N1112" s="489"/>
      <c r="O1112" s="490"/>
      <c r="P1112" s="489"/>
      <c r="Q1112" s="490"/>
      <c r="R1112" s="489"/>
      <c r="S1112" s="490"/>
      <c r="T1112" s="489"/>
      <c r="U1112" s="490"/>
      <c r="V1112" s="490"/>
      <c r="W1112" s="490"/>
      <c r="X1112" s="489"/>
      <c r="Y1112" s="490"/>
      <c r="Z1112" s="489"/>
      <c r="AA1112" s="490"/>
      <c r="AB1112" s="489"/>
      <c r="AC1112" s="490"/>
      <c r="AD1112" s="489"/>
      <c r="AE1112" s="490"/>
      <c r="AF1112" s="490"/>
      <c r="AG1112" s="490"/>
      <c r="AH1112" s="489"/>
      <c r="AI1112" s="490"/>
      <c r="AK1112" s="647"/>
    </row>
    <row r="1113" spans="3:37" x14ac:dyDescent="0.2">
      <c r="C1113" s="488"/>
      <c r="D1113" s="489"/>
      <c r="E1113" s="490"/>
      <c r="F1113" s="489"/>
      <c r="G1113" s="490"/>
      <c r="H1113" s="489"/>
      <c r="I1113" s="490"/>
      <c r="J1113" s="489"/>
      <c r="K1113" s="490"/>
      <c r="L1113" s="489"/>
      <c r="M1113" s="490"/>
      <c r="N1113" s="489"/>
      <c r="O1113" s="490"/>
      <c r="P1113" s="489"/>
      <c r="Q1113" s="490"/>
      <c r="R1113" s="489"/>
      <c r="S1113" s="490"/>
      <c r="T1113" s="489"/>
      <c r="U1113" s="490"/>
      <c r="V1113" s="490"/>
      <c r="W1113" s="490"/>
      <c r="X1113" s="489"/>
      <c r="Y1113" s="490"/>
      <c r="Z1113" s="489"/>
      <c r="AA1113" s="490"/>
      <c r="AB1113" s="489"/>
      <c r="AC1113" s="490"/>
      <c r="AD1113" s="489"/>
      <c r="AE1113" s="490"/>
      <c r="AF1113" s="490"/>
      <c r="AG1113" s="490"/>
      <c r="AH1113" s="489"/>
      <c r="AI1113" s="490"/>
      <c r="AK1113" s="647"/>
    </row>
    <row r="1114" spans="3:37" x14ac:dyDescent="0.2">
      <c r="C1114" s="488"/>
      <c r="D1114" s="489"/>
      <c r="E1114" s="490"/>
      <c r="F1114" s="489"/>
      <c r="G1114" s="490"/>
      <c r="H1114" s="489"/>
      <c r="I1114" s="490"/>
      <c r="J1114" s="489"/>
      <c r="K1114" s="490"/>
      <c r="L1114" s="489"/>
      <c r="M1114" s="490"/>
      <c r="N1114" s="489"/>
      <c r="O1114" s="490"/>
      <c r="P1114" s="489"/>
      <c r="Q1114" s="490"/>
      <c r="R1114" s="489"/>
      <c r="S1114" s="490"/>
      <c r="T1114" s="489"/>
      <c r="U1114" s="490"/>
      <c r="V1114" s="490"/>
      <c r="W1114" s="490"/>
      <c r="X1114" s="489"/>
      <c r="Y1114" s="490"/>
      <c r="Z1114" s="489"/>
      <c r="AA1114" s="490"/>
      <c r="AB1114" s="489"/>
      <c r="AC1114" s="490"/>
      <c r="AD1114" s="489"/>
      <c r="AE1114" s="490"/>
      <c r="AF1114" s="490"/>
      <c r="AG1114" s="490"/>
      <c r="AH1114" s="489"/>
      <c r="AI1114" s="490"/>
      <c r="AK1114" s="647"/>
    </row>
    <row r="1115" spans="3:37" x14ac:dyDescent="0.2">
      <c r="C1115" s="488"/>
      <c r="D1115" s="489"/>
      <c r="E1115" s="490"/>
      <c r="F1115" s="489"/>
      <c r="G1115" s="490"/>
      <c r="H1115" s="489"/>
      <c r="I1115" s="490"/>
      <c r="J1115" s="489"/>
      <c r="K1115" s="490"/>
      <c r="L1115" s="489"/>
      <c r="M1115" s="490"/>
      <c r="N1115" s="489"/>
      <c r="O1115" s="490"/>
      <c r="P1115" s="489"/>
      <c r="Q1115" s="490"/>
      <c r="R1115" s="489"/>
      <c r="S1115" s="490"/>
      <c r="T1115" s="489"/>
      <c r="U1115" s="490"/>
      <c r="V1115" s="490"/>
      <c r="W1115" s="490"/>
      <c r="X1115" s="489"/>
      <c r="Y1115" s="490"/>
      <c r="Z1115" s="489"/>
      <c r="AA1115" s="490"/>
      <c r="AB1115" s="489"/>
      <c r="AC1115" s="490"/>
      <c r="AD1115" s="489"/>
      <c r="AE1115" s="490"/>
      <c r="AF1115" s="490"/>
      <c r="AG1115" s="490"/>
      <c r="AH1115" s="489"/>
      <c r="AI1115" s="490"/>
      <c r="AK1115" s="647"/>
    </row>
    <row r="1116" spans="3:37" x14ac:dyDescent="0.2">
      <c r="C1116" s="488"/>
      <c r="D1116" s="489"/>
      <c r="E1116" s="490"/>
      <c r="F1116" s="489"/>
      <c r="G1116" s="490"/>
      <c r="H1116" s="489"/>
      <c r="I1116" s="490"/>
      <c r="J1116" s="489"/>
      <c r="K1116" s="490"/>
      <c r="L1116" s="489"/>
      <c r="M1116" s="490"/>
      <c r="N1116" s="489"/>
      <c r="O1116" s="490"/>
      <c r="P1116" s="489"/>
      <c r="Q1116" s="490"/>
      <c r="R1116" s="489"/>
      <c r="S1116" s="490"/>
      <c r="T1116" s="489"/>
      <c r="U1116" s="490"/>
      <c r="V1116" s="490"/>
      <c r="W1116" s="490"/>
      <c r="X1116" s="489"/>
      <c r="Y1116" s="490"/>
      <c r="Z1116" s="489"/>
      <c r="AA1116" s="490"/>
      <c r="AB1116" s="489"/>
      <c r="AC1116" s="490"/>
      <c r="AD1116" s="489"/>
      <c r="AE1116" s="490"/>
      <c r="AF1116" s="490"/>
      <c r="AG1116" s="490"/>
      <c r="AH1116" s="489"/>
      <c r="AI1116" s="490"/>
      <c r="AK1116" s="647"/>
    </row>
    <row r="1117" spans="3:37" x14ac:dyDescent="0.2">
      <c r="C1117" s="488"/>
      <c r="D1117" s="489"/>
      <c r="E1117" s="490"/>
      <c r="F1117" s="489"/>
      <c r="G1117" s="490"/>
      <c r="H1117" s="489"/>
      <c r="I1117" s="490"/>
      <c r="J1117" s="489"/>
      <c r="K1117" s="490"/>
      <c r="L1117" s="489"/>
      <c r="M1117" s="490"/>
      <c r="N1117" s="489"/>
      <c r="O1117" s="490"/>
      <c r="P1117" s="489"/>
      <c r="Q1117" s="490"/>
      <c r="R1117" s="489"/>
      <c r="S1117" s="490"/>
      <c r="T1117" s="489"/>
      <c r="U1117" s="490"/>
      <c r="V1117" s="490"/>
      <c r="W1117" s="490"/>
      <c r="X1117" s="489"/>
      <c r="Y1117" s="490"/>
      <c r="Z1117" s="489"/>
      <c r="AA1117" s="490"/>
      <c r="AB1117" s="489"/>
      <c r="AC1117" s="490"/>
      <c r="AD1117" s="489"/>
      <c r="AE1117" s="490"/>
      <c r="AF1117" s="490"/>
      <c r="AG1117" s="490"/>
      <c r="AH1117" s="489"/>
      <c r="AI1117" s="490"/>
      <c r="AK1117" s="647"/>
    </row>
    <row r="1118" spans="3:37" x14ac:dyDescent="0.2">
      <c r="C1118" s="488"/>
      <c r="D1118" s="489"/>
      <c r="E1118" s="490"/>
      <c r="F1118" s="489"/>
      <c r="G1118" s="490"/>
      <c r="H1118" s="489"/>
      <c r="I1118" s="490"/>
      <c r="J1118" s="489"/>
      <c r="K1118" s="490"/>
      <c r="L1118" s="489"/>
      <c r="M1118" s="490"/>
      <c r="N1118" s="489"/>
      <c r="O1118" s="490"/>
      <c r="P1118" s="489"/>
      <c r="Q1118" s="490"/>
      <c r="R1118" s="489"/>
      <c r="S1118" s="490"/>
      <c r="T1118" s="489"/>
      <c r="U1118" s="490"/>
      <c r="V1118" s="490"/>
      <c r="W1118" s="490"/>
      <c r="X1118" s="489"/>
      <c r="Y1118" s="490"/>
      <c r="Z1118" s="489"/>
      <c r="AA1118" s="490"/>
      <c r="AB1118" s="489"/>
      <c r="AC1118" s="490"/>
      <c r="AD1118" s="489"/>
      <c r="AE1118" s="490"/>
      <c r="AF1118" s="490"/>
      <c r="AG1118" s="490"/>
      <c r="AH1118" s="489"/>
      <c r="AI1118" s="490"/>
      <c r="AK1118" s="647"/>
    </row>
    <row r="1119" spans="3:37" x14ac:dyDescent="0.2">
      <c r="C1119" s="488"/>
      <c r="D1119" s="489"/>
      <c r="E1119" s="490"/>
      <c r="F1119" s="489"/>
      <c r="G1119" s="490"/>
      <c r="H1119" s="489"/>
      <c r="I1119" s="490"/>
      <c r="J1119" s="489"/>
      <c r="K1119" s="490"/>
      <c r="L1119" s="489"/>
      <c r="M1119" s="490"/>
      <c r="N1119" s="489"/>
      <c r="O1119" s="490"/>
      <c r="P1119" s="489"/>
      <c r="Q1119" s="490"/>
      <c r="R1119" s="489"/>
      <c r="S1119" s="490"/>
      <c r="T1119" s="489"/>
      <c r="U1119" s="490"/>
      <c r="V1119" s="490"/>
      <c r="W1119" s="490"/>
      <c r="X1119" s="489"/>
      <c r="Y1119" s="490"/>
      <c r="Z1119" s="489"/>
      <c r="AA1119" s="490"/>
      <c r="AB1119" s="489"/>
      <c r="AC1119" s="490"/>
      <c r="AD1119" s="489"/>
      <c r="AE1119" s="490"/>
      <c r="AF1119" s="490"/>
      <c r="AG1119" s="490"/>
      <c r="AH1119" s="489"/>
      <c r="AI1119" s="490"/>
      <c r="AK1119" s="647"/>
    </row>
    <row r="1120" spans="3:37" x14ac:dyDescent="0.2">
      <c r="C1120" s="488"/>
      <c r="D1120" s="489"/>
      <c r="E1120" s="490"/>
      <c r="F1120" s="489"/>
      <c r="G1120" s="490"/>
      <c r="H1120" s="489"/>
      <c r="I1120" s="490"/>
      <c r="J1120" s="489"/>
      <c r="K1120" s="490"/>
      <c r="L1120" s="489"/>
      <c r="M1120" s="490"/>
      <c r="N1120" s="489"/>
      <c r="O1120" s="490"/>
      <c r="P1120" s="489"/>
      <c r="Q1120" s="490"/>
      <c r="R1120" s="489"/>
      <c r="S1120" s="490"/>
      <c r="T1120" s="489"/>
      <c r="U1120" s="490"/>
      <c r="V1120" s="490"/>
      <c r="W1120" s="490"/>
      <c r="X1120" s="489"/>
      <c r="Y1120" s="490"/>
      <c r="Z1120" s="489"/>
      <c r="AA1120" s="490"/>
      <c r="AB1120" s="489"/>
      <c r="AC1120" s="490"/>
      <c r="AD1120" s="489"/>
      <c r="AE1120" s="490"/>
      <c r="AF1120" s="490"/>
      <c r="AG1120" s="490"/>
      <c r="AH1120" s="489"/>
      <c r="AI1120" s="490"/>
      <c r="AK1120" s="647"/>
    </row>
    <row r="1121" spans="3:37" x14ac:dyDescent="0.2">
      <c r="C1121" s="488"/>
      <c r="D1121" s="489"/>
      <c r="E1121" s="490"/>
      <c r="F1121" s="489"/>
      <c r="G1121" s="490"/>
      <c r="H1121" s="489"/>
      <c r="I1121" s="490"/>
      <c r="J1121" s="489"/>
      <c r="K1121" s="490"/>
      <c r="L1121" s="489"/>
      <c r="M1121" s="490"/>
      <c r="N1121" s="489"/>
      <c r="O1121" s="490"/>
      <c r="P1121" s="489"/>
      <c r="Q1121" s="490"/>
      <c r="R1121" s="489"/>
      <c r="S1121" s="490"/>
      <c r="T1121" s="489"/>
      <c r="U1121" s="490"/>
      <c r="V1121" s="490"/>
      <c r="W1121" s="490"/>
      <c r="X1121" s="489"/>
      <c r="Y1121" s="490"/>
      <c r="Z1121" s="489"/>
      <c r="AA1121" s="490"/>
      <c r="AB1121" s="489"/>
      <c r="AC1121" s="490"/>
      <c r="AD1121" s="489"/>
      <c r="AE1121" s="490"/>
      <c r="AF1121" s="490"/>
      <c r="AG1121" s="490"/>
      <c r="AH1121" s="489"/>
      <c r="AI1121" s="490"/>
      <c r="AK1121" s="647"/>
    </row>
    <row r="1122" spans="3:37" x14ac:dyDescent="0.2">
      <c r="C1122" s="488"/>
      <c r="D1122" s="489"/>
      <c r="E1122" s="490"/>
      <c r="F1122" s="489"/>
      <c r="G1122" s="490"/>
      <c r="H1122" s="489"/>
      <c r="I1122" s="490"/>
      <c r="J1122" s="489"/>
      <c r="K1122" s="490"/>
      <c r="L1122" s="489"/>
      <c r="M1122" s="490"/>
      <c r="N1122" s="489"/>
      <c r="O1122" s="490"/>
      <c r="P1122" s="489"/>
      <c r="Q1122" s="490"/>
      <c r="R1122" s="489"/>
      <c r="S1122" s="490"/>
      <c r="T1122" s="489"/>
      <c r="U1122" s="490"/>
      <c r="V1122" s="490"/>
      <c r="W1122" s="490"/>
      <c r="X1122" s="489"/>
      <c r="Y1122" s="490"/>
      <c r="Z1122" s="489"/>
      <c r="AA1122" s="490"/>
      <c r="AB1122" s="489"/>
      <c r="AC1122" s="490"/>
      <c r="AD1122" s="489"/>
      <c r="AE1122" s="490"/>
      <c r="AF1122" s="490"/>
      <c r="AG1122" s="490"/>
      <c r="AH1122" s="489"/>
      <c r="AI1122" s="490"/>
      <c r="AK1122" s="647"/>
    </row>
    <row r="1123" spans="3:37" x14ac:dyDescent="0.2">
      <c r="C1123" s="488"/>
      <c r="D1123" s="489"/>
      <c r="E1123" s="490"/>
      <c r="F1123" s="489"/>
      <c r="G1123" s="490"/>
      <c r="H1123" s="489"/>
      <c r="I1123" s="490"/>
      <c r="J1123" s="489"/>
      <c r="K1123" s="490"/>
      <c r="L1123" s="489"/>
      <c r="M1123" s="490"/>
      <c r="N1123" s="489"/>
      <c r="O1123" s="490"/>
      <c r="P1123" s="489"/>
      <c r="Q1123" s="490"/>
      <c r="R1123" s="489"/>
      <c r="S1123" s="490"/>
      <c r="T1123" s="489"/>
      <c r="U1123" s="490"/>
      <c r="V1123" s="490"/>
      <c r="W1123" s="490"/>
      <c r="X1123" s="489"/>
      <c r="Y1123" s="490"/>
      <c r="Z1123" s="489"/>
      <c r="AA1123" s="490"/>
      <c r="AB1123" s="489"/>
      <c r="AC1123" s="490"/>
      <c r="AD1123" s="489"/>
      <c r="AE1123" s="490"/>
      <c r="AF1123" s="490"/>
      <c r="AG1123" s="490"/>
      <c r="AH1123" s="489"/>
      <c r="AI1123" s="490"/>
      <c r="AK1123" s="647"/>
    </row>
    <row r="1124" spans="3:37" x14ac:dyDescent="0.2">
      <c r="C1124" s="488"/>
      <c r="D1124" s="489"/>
      <c r="E1124" s="490"/>
      <c r="F1124" s="489"/>
      <c r="G1124" s="490"/>
      <c r="H1124" s="489"/>
      <c r="I1124" s="490"/>
      <c r="J1124" s="489"/>
      <c r="K1124" s="490"/>
      <c r="L1124" s="489"/>
      <c r="M1124" s="490"/>
      <c r="N1124" s="489"/>
      <c r="O1124" s="490"/>
      <c r="P1124" s="489"/>
      <c r="Q1124" s="490"/>
      <c r="R1124" s="489"/>
      <c r="S1124" s="490"/>
      <c r="T1124" s="489"/>
      <c r="U1124" s="490"/>
      <c r="V1124" s="490"/>
      <c r="W1124" s="490"/>
      <c r="X1124" s="489"/>
      <c r="Y1124" s="490"/>
      <c r="Z1124" s="489"/>
      <c r="AA1124" s="490"/>
      <c r="AB1124" s="489"/>
      <c r="AC1124" s="490"/>
      <c r="AD1124" s="489"/>
      <c r="AE1124" s="490"/>
      <c r="AF1124" s="490"/>
      <c r="AG1124" s="490"/>
      <c r="AH1124" s="489"/>
      <c r="AI1124" s="490"/>
      <c r="AK1124" s="647"/>
    </row>
    <row r="1125" spans="3:37" x14ac:dyDescent="0.2">
      <c r="C1125" s="488"/>
      <c r="D1125" s="489"/>
      <c r="E1125" s="490"/>
      <c r="F1125" s="489"/>
      <c r="G1125" s="490"/>
      <c r="H1125" s="489"/>
      <c r="I1125" s="490"/>
      <c r="J1125" s="489"/>
      <c r="K1125" s="490"/>
      <c r="L1125" s="489"/>
      <c r="M1125" s="490"/>
      <c r="N1125" s="489"/>
      <c r="O1125" s="490"/>
      <c r="P1125" s="489"/>
      <c r="Q1125" s="490"/>
      <c r="R1125" s="489"/>
      <c r="S1125" s="490"/>
      <c r="T1125" s="489"/>
      <c r="U1125" s="490"/>
      <c r="V1125" s="490"/>
      <c r="W1125" s="490"/>
      <c r="X1125" s="489"/>
      <c r="Y1125" s="490"/>
      <c r="Z1125" s="489"/>
      <c r="AA1125" s="490"/>
      <c r="AB1125" s="489"/>
      <c r="AC1125" s="490"/>
      <c r="AD1125" s="489"/>
      <c r="AE1125" s="490"/>
      <c r="AF1125" s="490"/>
      <c r="AG1125" s="490"/>
      <c r="AH1125" s="489"/>
      <c r="AI1125" s="490"/>
      <c r="AK1125" s="647"/>
    </row>
    <row r="1126" spans="3:37" x14ac:dyDescent="0.2">
      <c r="C1126" s="488"/>
      <c r="D1126" s="489"/>
      <c r="E1126" s="490"/>
      <c r="F1126" s="489"/>
      <c r="G1126" s="490"/>
      <c r="H1126" s="489"/>
      <c r="I1126" s="490"/>
      <c r="J1126" s="489"/>
      <c r="K1126" s="490"/>
      <c r="L1126" s="489"/>
      <c r="M1126" s="490"/>
      <c r="N1126" s="489"/>
      <c r="O1126" s="490"/>
      <c r="P1126" s="489"/>
      <c r="Q1126" s="490"/>
      <c r="R1126" s="489"/>
      <c r="S1126" s="490"/>
      <c r="T1126" s="489"/>
      <c r="U1126" s="490"/>
      <c r="V1126" s="490"/>
      <c r="W1126" s="490"/>
      <c r="X1126" s="489"/>
      <c r="Y1126" s="490"/>
      <c r="Z1126" s="489"/>
      <c r="AA1126" s="490"/>
      <c r="AB1126" s="489"/>
      <c r="AC1126" s="490"/>
      <c r="AD1126" s="489"/>
      <c r="AE1126" s="490"/>
      <c r="AF1126" s="490"/>
      <c r="AG1126" s="490"/>
      <c r="AH1126" s="489"/>
      <c r="AI1126" s="490"/>
      <c r="AK1126" s="647"/>
    </row>
    <row r="1127" spans="3:37" x14ac:dyDescent="0.2">
      <c r="C1127" s="488"/>
      <c r="D1127" s="489"/>
      <c r="E1127" s="490"/>
      <c r="F1127" s="489"/>
      <c r="G1127" s="490"/>
      <c r="H1127" s="489"/>
      <c r="I1127" s="490"/>
      <c r="J1127" s="489"/>
      <c r="K1127" s="490"/>
      <c r="L1127" s="489"/>
      <c r="M1127" s="490"/>
      <c r="N1127" s="489"/>
      <c r="O1127" s="490"/>
      <c r="P1127" s="489"/>
      <c r="Q1127" s="490"/>
      <c r="R1127" s="489"/>
      <c r="S1127" s="490"/>
      <c r="T1127" s="489"/>
      <c r="U1127" s="490"/>
      <c r="V1127" s="490"/>
      <c r="W1127" s="490"/>
      <c r="X1127" s="489"/>
      <c r="Y1127" s="490"/>
      <c r="Z1127" s="489"/>
      <c r="AA1127" s="490"/>
      <c r="AB1127" s="489"/>
      <c r="AC1127" s="490"/>
      <c r="AD1127" s="489"/>
      <c r="AE1127" s="490"/>
      <c r="AF1127" s="490"/>
      <c r="AG1127" s="490"/>
      <c r="AH1127" s="489"/>
      <c r="AI1127" s="490"/>
      <c r="AK1127" s="647"/>
    </row>
    <row r="1128" spans="3:37" x14ac:dyDescent="0.2">
      <c r="C1128" s="488"/>
      <c r="D1128" s="489"/>
      <c r="E1128" s="490"/>
      <c r="F1128" s="489"/>
      <c r="G1128" s="490"/>
      <c r="H1128" s="489"/>
      <c r="I1128" s="490"/>
      <c r="J1128" s="489"/>
      <c r="K1128" s="490"/>
      <c r="L1128" s="489"/>
      <c r="M1128" s="490"/>
      <c r="N1128" s="489"/>
      <c r="O1128" s="490"/>
      <c r="P1128" s="489"/>
      <c r="Q1128" s="490"/>
      <c r="R1128" s="489"/>
      <c r="S1128" s="490"/>
      <c r="T1128" s="489"/>
      <c r="U1128" s="490"/>
      <c r="V1128" s="490"/>
      <c r="W1128" s="490"/>
      <c r="X1128" s="489"/>
      <c r="Y1128" s="490"/>
      <c r="Z1128" s="489"/>
      <c r="AA1128" s="490"/>
      <c r="AB1128" s="489"/>
      <c r="AC1128" s="490"/>
      <c r="AD1128" s="489"/>
      <c r="AE1128" s="490"/>
      <c r="AF1128" s="490"/>
      <c r="AG1128" s="490"/>
      <c r="AH1128" s="489"/>
      <c r="AI1128" s="490"/>
      <c r="AK1128" s="647"/>
    </row>
    <row r="1129" spans="3:37" x14ac:dyDescent="0.2">
      <c r="C1129" s="488"/>
      <c r="D1129" s="489"/>
      <c r="E1129" s="490"/>
      <c r="F1129" s="489"/>
      <c r="G1129" s="490"/>
      <c r="H1129" s="489"/>
      <c r="I1129" s="490"/>
      <c r="J1129" s="489"/>
      <c r="K1129" s="490"/>
      <c r="L1129" s="489"/>
      <c r="M1129" s="490"/>
      <c r="N1129" s="489"/>
      <c r="O1129" s="490"/>
      <c r="P1129" s="489"/>
      <c r="Q1129" s="490"/>
      <c r="R1129" s="489"/>
      <c r="S1129" s="490"/>
      <c r="T1129" s="489"/>
      <c r="U1129" s="490"/>
      <c r="V1129" s="490"/>
      <c r="W1129" s="490"/>
      <c r="X1129" s="489"/>
      <c r="Y1129" s="490"/>
      <c r="Z1129" s="489"/>
      <c r="AA1129" s="490"/>
      <c r="AB1129" s="489"/>
      <c r="AC1129" s="490"/>
      <c r="AD1129" s="489"/>
      <c r="AE1129" s="490"/>
      <c r="AF1129" s="490"/>
      <c r="AG1129" s="490"/>
      <c r="AH1129" s="489"/>
      <c r="AI1129" s="490"/>
      <c r="AK1129" s="647"/>
    </row>
    <row r="1130" spans="3:37" x14ac:dyDescent="0.2">
      <c r="C1130" s="488"/>
      <c r="D1130" s="489"/>
      <c r="E1130" s="490"/>
      <c r="F1130" s="489"/>
      <c r="G1130" s="490"/>
      <c r="H1130" s="489"/>
      <c r="I1130" s="490"/>
      <c r="J1130" s="489"/>
      <c r="K1130" s="490"/>
      <c r="L1130" s="489"/>
      <c r="M1130" s="490"/>
      <c r="N1130" s="489"/>
      <c r="O1130" s="490"/>
      <c r="P1130" s="489"/>
      <c r="Q1130" s="490"/>
      <c r="R1130" s="489"/>
      <c r="S1130" s="490"/>
      <c r="T1130" s="489"/>
      <c r="U1130" s="490"/>
      <c r="V1130" s="490"/>
      <c r="W1130" s="490"/>
      <c r="X1130" s="489"/>
      <c r="Y1130" s="490"/>
      <c r="Z1130" s="489"/>
      <c r="AA1130" s="490"/>
      <c r="AB1130" s="489"/>
      <c r="AC1130" s="490"/>
      <c r="AD1130" s="489"/>
      <c r="AE1130" s="490"/>
      <c r="AF1130" s="490"/>
      <c r="AG1130" s="490"/>
      <c r="AH1130" s="489"/>
      <c r="AI1130" s="490"/>
      <c r="AK1130" s="647"/>
    </row>
    <row r="1131" spans="3:37" x14ac:dyDescent="0.2">
      <c r="C1131" s="488"/>
      <c r="D1131" s="489"/>
      <c r="E1131" s="490"/>
      <c r="F1131" s="489"/>
      <c r="G1131" s="490"/>
      <c r="H1131" s="489"/>
      <c r="I1131" s="490"/>
      <c r="J1131" s="489"/>
      <c r="K1131" s="490"/>
      <c r="L1131" s="489"/>
      <c r="M1131" s="490"/>
      <c r="N1131" s="489"/>
      <c r="O1131" s="490"/>
      <c r="P1131" s="489"/>
      <c r="Q1131" s="490"/>
      <c r="R1131" s="489"/>
      <c r="S1131" s="490"/>
      <c r="T1131" s="489"/>
      <c r="U1131" s="490"/>
      <c r="V1131" s="490"/>
      <c r="W1131" s="490"/>
      <c r="X1131" s="489"/>
      <c r="Y1131" s="490"/>
      <c r="Z1131" s="489"/>
      <c r="AA1131" s="490"/>
      <c r="AB1131" s="489"/>
      <c r="AC1131" s="490"/>
      <c r="AD1131" s="489"/>
      <c r="AE1131" s="490"/>
      <c r="AF1131" s="490"/>
      <c r="AG1131" s="490"/>
      <c r="AH1131" s="489"/>
      <c r="AI1131" s="490"/>
      <c r="AK1131" s="647"/>
    </row>
    <row r="1132" spans="3:37" x14ac:dyDescent="0.2">
      <c r="C1132" s="488"/>
      <c r="D1132" s="489"/>
      <c r="E1132" s="490"/>
      <c r="F1132" s="489"/>
      <c r="G1132" s="490"/>
      <c r="H1132" s="489"/>
      <c r="I1132" s="490"/>
      <c r="J1132" s="489"/>
      <c r="K1132" s="490"/>
      <c r="L1132" s="489"/>
      <c r="M1132" s="490"/>
      <c r="N1132" s="489"/>
      <c r="O1132" s="490"/>
      <c r="P1132" s="489"/>
      <c r="Q1132" s="490"/>
      <c r="R1132" s="489"/>
      <c r="S1132" s="490"/>
      <c r="T1132" s="489"/>
      <c r="U1132" s="490"/>
      <c r="V1132" s="490"/>
      <c r="W1132" s="490"/>
      <c r="X1132" s="489"/>
      <c r="Y1132" s="490"/>
      <c r="Z1132" s="489"/>
      <c r="AA1132" s="490"/>
      <c r="AB1132" s="489"/>
      <c r="AC1132" s="490"/>
      <c r="AD1132" s="489"/>
      <c r="AE1132" s="490"/>
      <c r="AF1132" s="490"/>
      <c r="AG1132" s="490"/>
      <c r="AH1132" s="489"/>
      <c r="AI1132" s="490"/>
      <c r="AK1132" s="647"/>
    </row>
    <row r="1133" spans="3:37" x14ac:dyDescent="0.2">
      <c r="C1133" s="488"/>
      <c r="D1133" s="489"/>
      <c r="E1133" s="490"/>
      <c r="F1133" s="489"/>
      <c r="G1133" s="490"/>
      <c r="H1133" s="489"/>
      <c r="I1133" s="490"/>
      <c r="J1133" s="489"/>
      <c r="K1133" s="490"/>
      <c r="L1133" s="489"/>
      <c r="M1133" s="490"/>
      <c r="N1133" s="489"/>
      <c r="O1133" s="490"/>
      <c r="P1133" s="489"/>
      <c r="Q1133" s="490"/>
      <c r="R1133" s="489"/>
      <c r="S1133" s="490"/>
      <c r="T1133" s="489"/>
      <c r="U1133" s="490"/>
      <c r="V1133" s="490"/>
      <c r="W1133" s="490"/>
      <c r="X1133" s="489"/>
      <c r="Y1133" s="490"/>
      <c r="Z1133" s="489"/>
      <c r="AA1133" s="490"/>
      <c r="AB1133" s="489"/>
      <c r="AC1133" s="490"/>
      <c r="AD1133" s="489"/>
      <c r="AE1133" s="490"/>
      <c r="AF1133" s="490"/>
      <c r="AG1133" s="490"/>
      <c r="AH1133" s="489"/>
      <c r="AI1133" s="490"/>
      <c r="AK1133" s="647"/>
    </row>
    <row r="1134" spans="3:37" x14ac:dyDescent="0.2">
      <c r="C1134" s="488"/>
      <c r="D1134" s="489"/>
      <c r="E1134" s="490"/>
      <c r="F1134" s="489"/>
      <c r="G1134" s="490"/>
      <c r="H1134" s="489"/>
      <c r="I1134" s="490"/>
      <c r="J1134" s="489"/>
      <c r="K1134" s="490"/>
      <c r="L1134" s="489"/>
      <c r="M1134" s="490"/>
      <c r="N1134" s="489"/>
      <c r="O1134" s="490"/>
      <c r="P1134" s="489"/>
      <c r="Q1134" s="490"/>
      <c r="R1134" s="489"/>
      <c r="S1134" s="490"/>
      <c r="T1134" s="489"/>
      <c r="U1134" s="490"/>
      <c r="V1134" s="490"/>
      <c r="W1134" s="490"/>
      <c r="X1134" s="489"/>
      <c r="Y1134" s="490"/>
      <c r="Z1134" s="489"/>
      <c r="AA1134" s="490"/>
      <c r="AB1134" s="489"/>
      <c r="AC1134" s="490"/>
      <c r="AD1134" s="489"/>
      <c r="AE1134" s="490"/>
      <c r="AF1134" s="490"/>
      <c r="AG1134" s="490"/>
      <c r="AH1134" s="489"/>
      <c r="AI1134" s="490"/>
      <c r="AK1134" s="647"/>
    </row>
    <row r="1135" spans="3:37" x14ac:dyDescent="0.2">
      <c r="C1135" s="488"/>
      <c r="D1135" s="489"/>
      <c r="E1135" s="490"/>
      <c r="F1135" s="489"/>
      <c r="G1135" s="490"/>
      <c r="H1135" s="489"/>
      <c r="I1135" s="490"/>
      <c r="J1135" s="489"/>
      <c r="K1135" s="490"/>
      <c r="L1135" s="489"/>
      <c r="M1135" s="490"/>
      <c r="N1135" s="489"/>
      <c r="O1135" s="490"/>
      <c r="P1135" s="489"/>
      <c r="Q1135" s="490"/>
      <c r="R1135" s="489"/>
      <c r="S1135" s="490"/>
      <c r="T1135" s="489"/>
      <c r="U1135" s="490"/>
      <c r="V1135" s="490"/>
      <c r="W1135" s="490"/>
      <c r="X1135" s="489"/>
      <c r="Y1135" s="490"/>
      <c r="Z1135" s="489"/>
      <c r="AA1135" s="490"/>
      <c r="AB1135" s="489"/>
      <c r="AC1135" s="490"/>
      <c r="AD1135" s="489"/>
      <c r="AE1135" s="490"/>
      <c r="AF1135" s="490"/>
      <c r="AG1135" s="490"/>
      <c r="AH1135" s="489"/>
      <c r="AI1135" s="490"/>
      <c r="AK1135" s="647"/>
    </row>
    <row r="1136" spans="3:37" x14ac:dyDescent="0.2">
      <c r="C1136" s="488"/>
      <c r="D1136" s="489"/>
      <c r="E1136" s="490"/>
      <c r="F1136" s="489"/>
      <c r="G1136" s="490"/>
      <c r="H1136" s="489"/>
      <c r="I1136" s="490"/>
      <c r="J1136" s="489"/>
      <c r="K1136" s="490"/>
      <c r="L1136" s="489"/>
      <c r="M1136" s="490"/>
      <c r="N1136" s="489"/>
      <c r="O1136" s="490"/>
      <c r="P1136" s="489"/>
      <c r="Q1136" s="490"/>
      <c r="R1136" s="489"/>
      <c r="S1136" s="490"/>
      <c r="T1136" s="489"/>
      <c r="U1136" s="490"/>
      <c r="V1136" s="490"/>
      <c r="W1136" s="490"/>
      <c r="X1136" s="489"/>
      <c r="Y1136" s="490"/>
      <c r="Z1136" s="489"/>
      <c r="AA1136" s="490"/>
      <c r="AB1136" s="489"/>
      <c r="AC1136" s="490"/>
      <c r="AD1136" s="489"/>
      <c r="AE1136" s="490"/>
      <c r="AF1136" s="490"/>
      <c r="AG1136" s="490"/>
      <c r="AH1136" s="489"/>
      <c r="AI1136" s="490"/>
      <c r="AK1136" s="647"/>
    </row>
    <row r="1137" spans="3:37" x14ac:dyDescent="0.2">
      <c r="C1137" s="488"/>
      <c r="D1137" s="489"/>
      <c r="E1137" s="490"/>
      <c r="F1137" s="489"/>
      <c r="G1137" s="490"/>
      <c r="H1137" s="489"/>
      <c r="I1137" s="490"/>
      <c r="J1137" s="489"/>
      <c r="K1137" s="490"/>
      <c r="L1137" s="489"/>
      <c r="M1137" s="490"/>
      <c r="N1137" s="489"/>
      <c r="O1137" s="490"/>
      <c r="P1137" s="489"/>
      <c r="Q1137" s="490"/>
      <c r="R1137" s="489"/>
      <c r="S1137" s="490"/>
      <c r="T1137" s="489"/>
      <c r="U1137" s="490"/>
      <c r="V1137" s="490"/>
      <c r="W1137" s="490"/>
      <c r="X1137" s="489"/>
      <c r="Y1137" s="490"/>
      <c r="Z1137" s="489"/>
      <c r="AA1137" s="490"/>
      <c r="AB1137" s="489"/>
      <c r="AC1137" s="490"/>
      <c r="AD1137" s="489"/>
      <c r="AE1137" s="490"/>
      <c r="AF1137" s="490"/>
      <c r="AG1137" s="490"/>
      <c r="AH1137" s="489"/>
      <c r="AI1137" s="490"/>
      <c r="AK1137" s="647"/>
    </row>
    <row r="1138" spans="3:37" x14ac:dyDescent="0.2">
      <c r="C1138" s="488"/>
      <c r="D1138" s="489"/>
      <c r="E1138" s="490"/>
      <c r="F1138" s="489"/>
      <c r="G1138" s="490"/>
      <c r="H1138" s="489"/>
      <c r="I1138" s="490"/>
      <c r="J1138" s="489"/>
      <c r="K1138" s="490"/>
      <c r="L1138" s="489"/>
      <c r="M1138" s="490"/>
      <c r="N1138" s="489"/>
      <c r="O1138" s="490"/>
      <c r="P1138" s="489"/>
      <c r="Q1138" s="490"/>
      <c r="R1138" s="489"/>
      <c r="S1138" s="490"/>
      <c r="T1138" s="489"/>
      <c r="U1138" s="490"/>
      <c r="V1138" s="490"/>
      <c r="W1138" s="490"/>
      <c r="X1138" s="489"/>
      <c r="Y1138" s="490"/>
      <c r="Z1138" s="489"/>
      <c r="AA1138" s="490"/>
      <c r="AB1138" s="489"/>
      <c r="AC1138" s="490"/>
      <c r="AD1138" s="489"/>
      <c r="AE1138" s="490"/>
      <c r="AF1138" s="490"/>
      <c r="AG1138" s="490"/>
      <c r="AH1138" s="489"/>
      <c r="AI1138" s="490"/>
      <c r="AK1138" s="647"/>
    </row>
    <row r="1139" spans="3:37" x14ac:dyDescent="0.2">
      <c r="C1139" s="488"/>
      <c r="D1139" s="489"/>
      <c r="E1139" s="490"/>
      <c r="F1139" s="489"/>
      <c r="G1139" s="490"/>
      <c r="H1139" s="489"/>
      <c r="I1139" s="490"/>
      <c r="J1139" s="489"/>
      <c r="K1139" s="490"/>
      <c r="L1139" s="489"/>
      <c r="M1139" s="490"/>
      <c r="N1139" s="489"/>
      <c r="O1139" s="490"/>
      <c r="P1139" s="489"/>
      <c r="Q1139" s="490"/>
      <c r="R1139" s="489"/>
      <c r="S1139" s="490"/>
      <c r="T1139" s="489"/>
      <c r="U1139" s="490"/>
      <c r="V1139" s="490"/>
      <c r="W1139" s="490"/>
      <c r="X1139" s="489"/>
      <c r="Y1139" s="490"/>
      <c r="Z1139" s="489"/>
      <c r="AA1139" s="490"/>
      <c r="AB1139" s="489"/>
      <c r="AC1139" s="490"/>
      <c r="AD1139" s="489"/>
      <c r="AE1139" s="490"/>
      <c r="AF1139" s="490"/>
      <c r="AG1139" s="490"/>
      <c r="AH1139" s="489"/>
      <c r="AI1139" s="490"/>
      <c r="AK1139" s="647"/>
    </row>
    <row r="1140" spans="3:37" x14ac:dyDescent="0.2">
      <c r="C1140" s="488"/>
      <c r="D1140" s="489"/>
      <c r="E1140" s="490"/>
      <c r="F1140" s="489"/>
      <c r="G1140" s="490"/>
      <c r="H1140" s="489"/>
      <c r="I1140" s="490"/>
      <c r="J1140" s="489"/>
      <c r="K1140" s="490"/>
      <c r="L1140" s="489"/>
      <c r="M1140" s="490"/>
      <c r="N1140" s="489"/>
      <c r="O1140" s="490"/>
      <c r="P1140" s="489"/>
      <c r="Q1140" s="490"/>
      <c r="R1140" s="489"/>
      <c r="S1140" s="490"/>
      <c r="T1140" s="489"/>
      <c r="U1140" s="490"/>
      <c r="V1140" s="490"/>
      <c r="W1140" s="490"/>
      <c r="X1140" s="489"/>
      <c r="Y1140" s="490"/>
      <c r="Z1140" s="489"/>
      <c r="AA1140" s="490"/>
      <c r="AB1140" s="489"/>
      <c r="AC1140" s="490"/>
      <c r="AD1140" s="489"/>
      <c r="AE1140" s="490"/>
      <c r="AF1140" s="490"/>
      <c r="AG1140" s="490"/>
      <c r="AH1140" s="489"/>
      <c r="AI1140" s="490"/>
      <c r="AK1140" s="647"/>
    </row>
    <row r="1141" spans="3:37" x14ac:dyDescent="0.2">
      <c r="C1141" s="488"/>
      <c r="D1141" s="489"/>
      <c r="E1141" s="490"/>
      <c r="F1141" s="489"/>
      <c r="G1141" s="490"/>
      <c r="H1141" s="489"/>
      <c r="I1141" s="490"/>
      <c r="J1141" s="489"/>
      <c r="K1141" s="490"/>
      <c r="L1141" s="489"/>
      <c r="M1141" s="490"/>
      <c r="N1141" s="489"/>
      <c r="O1141" s="490"/>
      <c r="P1141" s="489"/>
      <c r="Q1141" s="490"/>
      <c r="R1141" s="489"/>
      <c r="S1141" s="490"/>
      <c r="T1141" s="489"/>
      <c r="U1141" s="490"/>
      <c r="V1141" s="490"/>
      <c r="W1141" s="490"/>
      <c r="X1141" s="489"/>
      <c r="Y1141" s="490"/>
      <c r="Z1141" s="489"/>
      <c r="AA1141" s="490"/>
      <c r="AB1141" s="489"/>
      <c r="AC1141" s="490"/>
      <c r="AD1141" s="489"/>
      <c r="AE1141" s="490"/>
      <c r="AF1141" s="490"/>
      <c r="AG1141" s="490"/>
      <c r="AH1141" s="489"/>
      <c r="AI1141" s="490"/>
      <c r="AK1141" s="647"/>
    </row>
    <row r="1142" spans="3:37" x14ac:dyDescent="0.2">
      <c r="C1142" s="488"/>
      <c r="D1142" s="489"/>
      <c r="E1142" s="490"/>
      <c r="F1142" s="489"/>
      <c r="G1142" s="490"/>
      <c r="H1142" s="489"/>
      <c r="I1142" s="490"/>
      <c r="J1142" s="489"/>
      <c r="K1142" s="490"/>
      <c r="L1142" s="489"/>
      <c r="M1142" s="490"/>
      <c r="N1142" s="489"/>
      <c r="O1142" s="490"/>
      <c r="P1142" s="489"/>
      <c r="Q1142" s="490"/>
      <c r="R1142" s="489"/>
      <c r="S1142" s="490"/>
      <c r="T1142" s="489"/>
      <c r="U1142" s="490"/>
      <c r="V1142" s="490"/>
      <c r="W1142" s="490"/>
      <c r="X1142" s="489"/>
      <c r="Y1142" s="490"/>
      <c r="Z1142" s="489"/>
      <c r="AA1142" s="490"/>
      <c r="AB1142" s="489"/>
      <c r="AC1142" s="490"/>
      <c r="AD1142" s="489"/>
      <c r="AE1142" s="490"/>
      <c r="AF1142" s="490"/>
      <c r="AG1142" s="490"/>
      <c r="AH1142" s="489"/>
      <c r="AI1142" s="490"/>
      <c r="AK1142" s="647"/>
    </row>
    <row r="1143" spans="3:37" x14ac:dyDescent="0.2">
      <c r="C1143" s="488"/>
      <c r="D1143" s="489"/>
      <c r="E1143" s="490"/>
      <c r="F1143" s="489"/>
      <c r="G1143" s="490"/>
      <c r="H1143" s="489"/>
      <c r="I1143" s="490"/>
      <c r="J1143" s="489"/>
      <c r="K1143" s="490"/>
      <c r="L1143" s="489"/>
      <c r="M1143" s="490"/>
      <c r="N1143" s="489"/>
      <c r="O1143" s="490"/>
      <c r="P1143" s="489"/>
      <c r="Q1143" s="490"/>
      <c r="R1143" s="489"/>
      <c r="S1143" s="490"/>
      <c r="T1143" s="489"/>
      <c r="U1143" s="490"/>
      <c r="V1143" s="490"/>
      <c r="W1143" s="490"/>
      <c r="X1143" s="489"/>
      <c r="Y1143" s="490"/>
      <c r="Z1143" s="489"/>
      <c r="AA1143" s="490"/>
      <c r="AB1143" s="489"/>
      <c r="AC1143" s="490"/>
      <c r="AD1143" s="489"/>
      <c r="AE1143" s="490"/>
      <c r="AF1143" s="490"/>
      <c r="AG1143" s="490"/>
      <c r="AH1143" s="489"/>
      <c r="AI1143" s="490"/>
      <c r="AK1143" s="647"/>
    </row>
    <row r="1144" spans="3:37" x14ac:dyDescent="0.2">
      <c r="C1144" s="488"/>
      <c r="D1144" s="489"/>
      <c r="E1144" s="490"/>
      <c r="F1144" s="489"/>
      <c r="G1144" s="490"/>
      <c r="H1144" s="489"/>
      <c r="I1144" s="490"/>
      <c r="J1144" s="489"/>
      <c r="K1144" s="490"/>
      <c r="L1144" s="489"/>
      <c r="M1144" s="490"/>
      <c r="N1144" s="489"/>
      <c r="O1144" s="490"/>
      <c r="P1144" s="489"/>
      <c r="Q1144" s="490"/>
      <c r="R1144" s="489"/>
      <c r="S1144" s="490"/>
      <c r="T1144" s="489"/>
      <c r="U1144" s="490"/>
      <c r="V1144" s="490"/>
      <c r="W1144" s="490"/>
      <c r="X1144" s="489"/>
      <c r="Y1144" s="490"/>
      <c r="Z1144" s="489"/>
      <c r="AA1144" s="490"/>
      <c r="AB1144" s="489"/>
      <c r="AC1144" s="490"/>
      <c r="AD1144" s="489"/>
      <c r="AE1144" s="490"/>
      <c r="AF1144" s="490"/>
      <c r="AG1144" s="490"/>
      <c r="AH1144" s="489"/>
      <c r="AI1144" s="490"/>
      <c r="AK1144" s="647"/>
    </row>
    <row r="1145" spans="3:37" x14ac:dyDescent="0.2">
      <c r="C1145" s="488"/>
      <c r="D1145" s="489"/>
      <c r="E1145" s="490"/>
      <c r="F1145" s="489"/>
      <c r="G1145" s="490"/>
      <c r="H1145" s="489"/>
      <c r="I1145" s="490"/>
      <c r="J1145" s="489"/>
      <c r="K1145" s="490"/>
      <c r="L1145" s="489"/>
      <c r="M1145" s="490"/>
      <c r="N1145" s="489"/>
      <c r="O1145" s="490"/>
      <c r="P1145" s="489"/>
      <c r="Q1145" s="490"/>
      <c r="R1145" s="489"/>
      <c r="S1145" s="490"/>
      <c r="T1145" s="489"/>
      <c r="U1145" s="490"/>
      <c r="V1145" s="490"/>
      <c r="W1145" s="490"/>
      <c r="X1145" s="489"/>
      <c r="Y1145" s="490"/>
      <c r="Z1145" s="489"/>
      <c r="AA1145" s="490"/>
      <c r="AB1145" s="489"/>
      <c r="AC1145" s="490"/>
      <c r="AD1145" s="489"/>
      <c r="AE1145" s="490"/>
      <c r="AF1145" s="490"/>
      <c r="AG1145" s="490"/>
      <c r="AH1145" s="489"/>
      <c r="AI1145" s="490"/>
      <c r="AK1145" s="647"/>
    </row>
    <row r="1146" spans="3:37" x14ac:dyDescent="0.2">
      <c r="C1146" s="488"/>
      <c r="D1146" s="489"/>
      <c r="E1146" s="490"/>
      <c r="F1146" s="489"/>
      <c r="G1146" s="490"/>
      <c r="H1146" s="489"/>
      <c r="I1146" s="490"/>
      <c r="J1146" s="489"/>
      <c r="K1146" s="490"/>
      <c r="L1146" s="489"/>
      <c r="M1146" s="490"/>
      <c r="N1146" s="489"/>
      <c r="O1146" s="490"/>
      <c r="P1146" s="489"/>
      <c r="Q1146" s="490"/>
      <c r="R1146" s="489"/>
      <c r="S1146" s="490"/>
      <c r="T1146" s="489"/>
      <c r="U1146" s="490"/>
      <c r="V1146" s="490"/>
      <c r="W1146" s="490"/>
      <c r="X1146" s="489"/>
      <c r="Y1146" s="490"/>
      <c r="Z1146" s="489"/>
      <c r="AA1146" s="490"/>
      <c r="AB1146" s="489"/>
      <c r="AC1146" s="490"/>
      <c r="AD1146" s="489"/>
      <c r="AE1146" s="490"/>
      <c r="AF1146" s="490"/>
      <c r="AG1146" s="490"/>
      <c r="AH1146" s="489"/>
      <c r="AI1146" s="490"/>
      <c r="AK1146" s="647"/>
    </row>
    <row r="1147" spans="3:37" x14ac:dyDescent="0.2">
      <c r="C1147" s="488"/>
      <c r="D1147" s="489"/>
      <c r="E1147" s="490"/>
      <c r="F1147" s="489"/>
      <c r="G1147" s="490"/>
      <c r="H1147" s="489"/>
      <c r="I1147" s="490"/>
      <c r="J1147" s="489"/>
      <c r="K1147" s="490"/>
      <c r="L1147" s="489"/>
      <c r="M1147" s="490"/>
      <c r="N1147" s="489"/>
      <c r="O1147" s="490"/>
      <c r="P1147" s="489"/>
      <c r="Q1147" s="490"/>
      <c r="R1147" s="489"/>
      <c r="S1147" s="490"/>
      <c r="T1147" s="489"/>
      <c r="U1147" s="490"/>
      <c r="V1147" s="490"/>
      <c r="W1147" s="490"/>
      <c r="X1147" s="489"/>
      <c r="Y1147" s="490"/>
      <c r="Z1147" s="489"/>
      <c r="AA1147" s="490"/>
      <c r="AB1147" s="489"/>
      <c r="AC1147" s="490"/>
      <c r="AD1147" s="489"/>
      <c r="AE1147" s="490"/>
      <c r="AF1147" s="490"/>
      <c r="AG1147" s="490"/>
      <c r="AH1147" s="489"/>
      <c r="AI1147" s="490"/>
      <c r="AK1147" s="647"/>
    </row>
    <row r="1148" spans="3:37" x14ac:dyDescent="0.2">
      <c r="C1148" s="488"/>
      <c r="D1148" s="489"/>
      <c r="E1148" s="490"/>
      <c r="F1148" s="489"/>
      <c r="G1148" s="490"/>
      <c r="H1148" s="489"/>
      <c r="I1148" s="490"/>
      <c r="J1148" s="489"/>
      <c r="K1148" s="490"/>
      <c r="L1148" s="489"/>
      <c r="M1148" s="490"/>
      <c r="N1148" s="489"/>
      <c r="O1148" s="490"/>
      <c r="P1148" s="489"/>
      <c r="Q1148" s="490"/>
      <c r="R1148" s="489"/>
      <c r="S1148" s="490"/>
      <c r="T1148" s="489"/>
      <c r="U1148" s="490"/>
      <c r="V1148" s="490"/>
      <c r="W1148" s="490"/>
      <c r="X1148" s="489"/>
      <c r="Y1148" s="490"/>
      <c r="Z1148" s="489"/>
      <c r="AA1148" s="490"/>
      <c r="AB1148" s="489"/>
      <c r="AC1148" s="490"/>
      <c r="AD1148" s="489"/>
      <c r="AE1148" s="490"/>
      <c r="AF1148" s="490"/>
      <c r="AG1148" s="490"/>
      <c r="AH1148" s="489"/>
      <c r="AI1148" s="490"/>
      <c r="AK1148" s="647"/>
    </row>
    <row r="1149" spans="3:37" x14ac:dyDescent="0.2">
      <c r="C1149" s="488"/>
      <c r="D1149" s="489"/>
      <c r="E1149" s="490"/>
      <c r="F1149" s="489"/>
      <c r="G1149" s="490"/>
      <c r="H1149" s="489"/>
      <c r="I1149" s="490"/>
      <c r="J1149" s="489"/>
      <c r="K1149" s="490"/>
      <c r="L1149" s="489"/>
      <c r="M1149" s="490"/>
      <c r="N1149" s="489"/>
      <c r="O1149" s="490"/>
      <c r="P1149" s="489"/>
      <c r="Q1149" s="490"/>
      <c r="R1149" s="489"/>
      <c r="S1149" s="490"/>
      <c r="T1149" s="489"/>
      <c r="U1149" s="490"/>
      <c r="V1149" s="490"/>
      <c r="W1149" s="490"/>
      <c r="X1149" s="489"/>
      <c r="Y1149" s="490"/>
      <c r="Z1149" s="489"/>
      <c r="AA1149" s="490"/>
      <c r="AB1149" s="489"/>
      <c r="AC1149" s="490"/>
      <c r="AD1149" s="489"/>
      <c r="AE1149" s="490"/>
      <c r="AF1149" s="490"/>
      <c r="AG1149" s="490"/>
      <c r="AH1149" s="489"/>
      <c r="AI1149" s="490"/>
      <c r="AK1149" s="647"/>
    </row>
    <row r="1150" spans="3:37" x14ac:dyDescent="0.2">
      <c r="C1150" s="488"/>
      <c r="D1150" s="489"/>
      <c r="E1150" s="490"/>
      <c r="F1150" s="489"/>
      <c r="G1150" s="490"/>
      <c r="H1150" s="489"/>
      <c r="I1150" s="490"/>
      <c r="J1150" s="489"/>
      <c r="K1150" s="490"/>
      <c r="L1150" s="489"/>
      <c r="M1150" s="490"/>
      <c r="N1150" s="489"/>
      <c r="O1150" s="490"/>
      <c r="P1150" s="489"/>
      <c r="Q1150" s="490"/>
      <c r="R1150" s="489"/>
      <c r="S1150" s="490"/>
      <c r="T1150" s="489"/>
      <c r="U1150" s="490"/>
      <c r="V1150" s="490"/>
      <c r="W1150" s="490"/>
      <c r="X1150" s="489"/>
      <c r="Y1150" s="490"/>
      <c r="Z1150" s="489"/>
      <c r="AA1150" s="490"/>
      <c r="AB1150" s="489"/>
      <c r="AC1150" s="490"/>
      <c r="AD1150" s="489"/>
      <c r="AE1150" s="490"/>
      <c r="AF1150" s="490"/>
      <c r="AG1150" s="490"/>
      <c r="AH1150" s="489"/>
      <c r="AI1150" s="490"/>
      <c r="AK1150" s="647"/>
    </row>
    <row r="1151" spans="3:37" x14ac:dyDescent="0.2">
      <c r="C1151" s="488"/>
      <c r="D1151" s="489"/>
      <c r="E1151" s="490"/>
      <c r="F1151" s="489"/>
      <c r="G1151" s="490"/>
      <c r="H1151" s="489"/>
      <c r="I1151" s="490"/>
      <c r="J1151" s="489"/>
      <c r="K1151" s="490"/>
      <c r="L1151" s="489"/>
      <c r="M1151" s="490"/>
      <c r="N1151" s="489"/>
      <c r="O1151" s="490"/>
      <c r="P1151" s="489"/>
      <c r="Q1151" s="490"/>
      <c r="R1151" s="489"/>
      <c r="S1151" s="490"/>
      <c r="T1151" s="489"/>
      <c r="U1151" s="490"/>
      <c r="V1151" s="490"/>
      <c r="W1151" s="490"/>
      <c r="X1151" s="489"/>
      <c r="Y1151" s="490"/>
      <c r="Z1151" s="489"/>
      <c r="AA1151" s="490"/>
      <c r="AB1151" s="489"/>
      <c r="AC1151" s="490"/>
      <c r="AD1151" s="489"/>
      <c r="AE1151" s="490"/>
      <c r="AF1151" s="490"/>
      <c r="AG1151" s="490"/>
      <c r="AH1151" s="489"/>
      <c r="AI1151" s="490"/>
      <c r="AK1151" s="647"/>
    </row>
    <row r="1152" spans="3:37" x14ac:dyDescent="0.2">
      <c r="C1152" s="488"/>
      <c r="D1152" s="489"/>
      <c r="E1152" s="490"/>
      <c r="F1152" s="489"/>
      <c r="G1152" s="490"/>
      <c r="H1152" s="489"/>
      <c r="I1152" s="490"/>
      <c r="J1152" s="489"/>
      <c r="K1152" s="490"/>
      <c r="L1152" s="489"/>
      <c r="M1152" s="490"/>
      <c r="N1152" s="489"/>
      <c r="O1152" s="490"/>
      <c r="P1152" s="489"/>
      <c r="Q1152" s="490"/>
      <c r="R1152" s="489"/>
      <c r="S1152" s="490"/>
      <c r="T1152" s="489"/>
      <c r="U1152" s="490"/>
      <c r="V1152" s="490"/>
      <c r="W1152" s="490"/>
      <c r="X1152" s="489"/>
      <c r="Y1152" s="490"/>
      <c r="Z1152" s="489"/>
      <c r="AA1152" s="490"/>
      <c r="AB1152" s="489"/>
      <c r="AC1152" s="490"/>
      <c r="AD1152" s="489"/>
      <c r="AE1152" s="490"/>
      <c r="AF1152" s="490"/>
      <c r="AG1152" s="490"/>
      <c r="AH1152" s="489"/>
      <c r="AI1152" s="490"/>
      <c r="AK1152" s="647"/>
    </row>
    <row r="1153" spans="3:37" x14ac:dyDescent="0.2">
      <c r="C1153" s="488"/>
      <c r="D1153" s="489"/>
      <c r="E1153" s="490"/>
      <c r="F1153" s="489"/>
      <c r="G1153" s="490"/>
      <c r="H1153" s="489"/>
      <c r="I1153" s="490"/>
      <c r="J1153" s="489"/>
      <c r="K1153" s="490"/>
      <c r="L1153" s="489"/>
      <c r="M1153" s="490"/>
      <c r="N1153" s="489"/>
      <c r="O1153" s="490"/>
      <c r="P1153" s="489"/>
      <c r="Q1153" s="490"/>
      <c r="R1153" s="489"/>
      <c r="S1153" s="490"/>
      <c r="T1153" s="489"/>
      <c r="U1153" s="490"/>
      <c r="V1153" s="490"/>
      <c r="W1153" s="490"/>
      <c r="X1153" s="489"/>
      <c r="Y1153" s="490"/>
      <c r="Z1153" s="489"/>
      <c r="AA1153" s="490"/>
      <c r="AB1153" s="489"/>
      <c r="AC1153" s="490"/>
      <c r="AD1153" s="489"/>
      <c r="AE1153" s="490"/>
      <c r="AF1153" s="490"/>
      <c r="AG1153" s="490"/>
      <c r="AH1153" s="489"/>
      <c r="AI1153" s="490"/>
      <c r="AK1153" s="647"/>
    </row>
    <row r="1154" spans="3:37" x14ac:dyDescent="0.2">
      <c r="C1154" s="488"/>
      <c r="D1154" s="489"/>
      <c r="E1154" s="490"/>
      <c r="F1154" s="489"/>
      <c r="G1154" s="490"/>
      <c r="H1154" s="489"/>
      <c r="I1154" s="490"/>
      <c r="J1154" s="489"/>
      <c r="K1154" s="490"/>
      <c r="L1154" s="489"/>
      <c r="M1154" s="490"/>
      <c r="N1154" s="489"/>
      <c r="O1154" s="490"/>
      <c r="P1154" s="489"/>
      <c r="Q1154" s="490"/>
      <c r="R1154" s="489"/>
      <c r="S1154" s="490"/>
      <c r="T1154" s="489"/>
      <c r="U1154" s="490"/>
      <c r="V1154" s="490"/>
      <c r="W1154" s="490"/>
      <c r="X1154" s="489"/>
      <c r="Y1154" s="490"/>
      <c r="Z1154" s="489"/>
      <c r="AA1154" s="490"/>
      <c r="AB1154" s="489"/>
      <c r="AC1154" s="490"/>
      <c r="AD1154" s="489"/>
      <c r="AE1154" s="490"/>
      <c r="AF1154" s="490"/>
      <c r="AG1154" s="490"/>
      <c r="AH1154" s="489"/>
      <c r="AI1154" s="490"/>
      <c r="AK1154" s="647"/>
    </row>
    <row r="1155" spans="3:37" x14ac:dyDescent="0.2">
      <c r="C1155" s="488"/>
      <c r="D1155" s="489"/>
      <c r="E1155" s="490"/>
      <c r="F1155" s="489"/>
      <c r="G1155" s="490"/>
      <c r="H1155" s="489"/>
      <c r="I1155" s="490"/>
      <c r="J1155" s="489"/>
      <c r="K1155" s="490"/>
      <c r="L1155" s="489"/>
      <c r="M1155" s="490"/>
      <c r="N1155" s="489"/>
      <c r="O1155" s="490"/>
      <c r="P1155" s="489"/>
      <c r="Q1155" s="490"/>
      <c r="R1155" s="489"/>
      <c r="S1155" s="490"/>
      <c r="T1155" s="489"/>
      <c r="U1155" s="490"/>
      <c r="V1155" s="490"/>
      <c r="W1155" s="490"/>
      <c r="X1155" s="489"/>
      <c r="Y1155" s="490"/>
      <c r="Z1155" s="489"/>
      <c r="AA1155" s="490"/>
      <c r="AB1155" s="489"/>
      <c r="AC1155" s="490"/>
      <c r="AD1155" s="489"/>
      <c r="AE1155" s="490"/>
      <c r="AF1155" s="490"/>
      <c r="AG1155" s="490"/>
      <c r="AH1155" s="489"/>
      <c r="AI1155" s="490"/>
      <c r="AK1155" s="647"/>
    </row>
    <row r="1156" spans="3:37" x14ac:dyDescent="0.2">
      <c r="C1156" s="488"/>
      <c r="D1156" s="489"/>
      <c r="E1156" s="490"/>
      <c r="F1156" s="489"/>
      <c r="G1156" s="490"/>
      <c r="H1156" s="489"/>
      <c r="I1156" s="490"/>
      <c r="J1156" s="489"/>
      <c r="K1156" s="490"/>
      <c r="L1156" s="489"/>
      <c r="M1156" s="490"/>
      <c r="N1156" s="489"/>
      <c r="O1156" s="490"/>
      <c r="P1156" s="489"/>
      <c r="Q1156" s="490"/>
      <c r="R1156" s="489"/>
      <c r="S1156" s="490"/>
      <c r="T1156" s="489"/>
      <c r="U1156" s="490"/>
      <c r="V1156" s="490"/>
      <c r="W1156" s="490"/>
      <c r="X1156" s="489"/>
      <c r="Y1156" s="490"/>
      <c r="Z1156" s="489"/>
      <c r="AA1156" s="490"/>
      <c r="AB1156" s="489"/>
      <c r="AC1156" s="490"/>
      <c r="AD1156" s="489"/>
      <c r="AE1156" s="490"/>
      <c r="AF1156" s="490"/>
      <c r="AG1156" s="490"/>
      <c r="AH1156" s="489"/>
      <c r="AI1156" s="490"/>
      <c r="AK1156" s="647"/>
    </row>
    <row r="1157" spans="3:37" x14ac:dyDescent="0.2">
      <c r="C1157" s="488"/>
      <c r="D1157" s="489"/>
      <c r="E1157" s="490"/>
      <c r="F1157" s="489"/>
      <c r="G1157" s="490"/>
      <c r="H1157" s="489"/>
      <c r="I1157" s="490"/>
      <c r="J1157" s="489"/>
      <c r="K1157" s="490"/>
      <c r="L1157" s="489"/>
      <c r="M1157" s="490"/>
      <c r="N1157" s="489"/>
      <c r="O1157" s="490"/>
      <c r="P1157" s="489"/>
      <c r="Q1157" s="490"/>
      <c r="R1157" s="489"/>
      <c r="S1157" s="490"/>
      <c r="T1157" s="489"/>
      <c r="U1157" s="490"/>
      <c r="V1157" s="490"/>
      <c r="W1157" s="490"/>
      <c r="X1157" s="489"/>
      <c r="Y1157" s="490"/>
      <c r="Z1157" s="489"/>
      <c r="AA1157" s="490"/>
      <c r="AB1157" s="489"/>
      <c r="AC1157" s="490"/>
      <c r="AD1157" s="489"/>
      <c r="AE1157" s="490"/>
      <c r="AF1157" s="490"/>
      <c r="AG1157" s="490"/>
      <c r="AH1157" s="489"/>
      <c r="AI1157" s="490"/>
      <c r="AK1157" s="647"/>
    </row>
    <row r="1158" spans="3:37" x14ac:dyDescent="0.2">
      <c r="C1158" s="488"/>
      <c r="D1158" s="489"/>
      <c r="E1158" s="490"/>
      <c r="F1158" s="489"/>
      <c r="G1158" s="490"/>
      <c r="H1158" s="489"/>
      <c r="I1158" s="490"/>
      <c r="J1158" s="489"/>
      <c r="K1158" s="490"/>
      <c r="L1158" s="489"/>
      <c r="M1158" s="490"/>
      <c r="N1158" s="489"/>
      <c r="O1158" s="490"/>
      <c r="P1158" s="489"/>
      <c r="Q1158" s="490"/>
      <c r="R1158" s="489"/>
      <c r="S1158" s="490"/>
      <c r="T1158" s="489"/>
      <c r="U1158" s="490"/>
      <c r="V1158" s="490"/>
      <c r="W1158" s="490"/>
      <c r="X1158" s="489"/>
      <c r="Y1158" s="490"/>
      <c r="Z1158" s="489"/>
      <c r="AA1158" s="490"/>
      <c r="AB1158" s="489"/>
      <c r="AC1158" s="490"/>
      <c r="AD1158" s="489"/>
      <c r="AE1158" s="490"/>
      <c r="AF1158" s="490"/>
      <c r="AG1158" s="490"/>
      <c r="AH1158" s="489"/>
      <c r="AI1158" s="490"/>
      <c r="AK1158" s="647"/>
    </row>
    <row r="1159" spans="3:37" x14ac:dyDescent="0.2">
      <c r="C1159" s="488"/>
      <c r="D1159" s="489"/>
      <c r="E1159" s="490"/>
      <c r="F1159" s="489"/>
      <c r="G1159" s="490"/>
      <c r="H1159" s="489"/>
      <c r="I1159" s="490"/>
      <c r="J1159" s="489"/>
      <c r="K1159" s="490"/>
      <c r="L1159" s="489"/>
      <c r="M1159" s="490"/>
      <c r="N1159" s="489"/>
      <c r="O1159" s="490"/>
      <c r="P1159" s="489"/>
      <c r="Q1159" s="490"/>
      <c r="R1159" s="489"/>
      <c r="S1159" s="490"/>
      <c r="T1159" s="489"/>
      <c r="U1159" s="490"/>
      <c r="V1159" s="490"/>
      <c r="W1159" s="490"/>
      <c r="X1159" s="489"/>
      <c r="Y1159" s="490"/>
      <c r="Z1159" s="489"/>
      <c r="AA1159" s="490"/>
      <c r="AB1159" s="489"/>
      <c r="AC1159" s="490"/>
      <c r="AD1159" s="489"/>
      <c r="AE1159" s="490"/>
      <c r="AF1159" s="490"/>
      <c r="AG1159" s="490"/>
      <c r="AH1159" s="489"/>
      <c r="AI1159" s="490"/>
      <c r="AK1159" s="647"/>
    </row>
    <row r="1160" spans="3:37" x14ac:dyDescent="0.2">
      <c r="C1160" s="488"/>
      <c r="D1160" s="489"/>
      <c r="E1160" s="490"/>
      <c r="F1160" s="489"/>
      <c r="G1160" s="490"/>
      <c r="H1160" s="489"/>
      <c r="I1160" s="490"/>
      <c r="J1160" s="489"/>
      <c r="K1160" s="490"/>
      <c r="L1160" s="489"/>
      <c r="M1160" s="490"/>
      <c r="N1160" s="489"/>
      <c r="O1160" s="490"/>
      <c r="P1160" s="489"/>
      <c r="Q1160" s="490"/>
      <c r="R1160" s="489"/>
      <c r="S1160" s="490"/>
      <c r="T1160" s="489"/>
      <c r="U1160" s="490"/>
      <c r="V1160" s="490"/>
      <c r="W1160" s="490"/>
      <c r="X1160" s="489"/>
      <c r="Y1160" s="490"/>
      <c r="Z1160" s="489"/>
      <c r="AA1160" s="490"/>
      <c r="AB1160" s="489"/>
      <c r="AC1160" s="490"/>
      <c r="AD1160" s="489"/>
      <c r="AE1160" s="490"/>
      <c r="AF1160" s="490"/>
      <c r="AG1160" s="490"/>
      <c r="AH1160" s="489"/>
      <c r="AI1160" s="490"/>
      <c r="AK1160" s="647"/>
    </row>
    <row r="1161" spans="3:37" x14ac:dyDescent="0.2">
      <c r="C1161" s="488"/>
      <c r="D1161" s="489"/>
      <c r="E1161" s="490"/>
      <c r="F1161" s="489"/>
      <c r="G1161" s="490"/>
      <c r="H1161" s="489"/>
      <c r="I1161" s="490"/>
      <c r="J1161" s="489"/>
      <c r="K1161" s="490"/>
      <c r="L1161" s="489"/>
      <c r="M1161" s="490"/>
      <c r="N1161" s="489"/>
      <c r="O1161" s="490"/>
      <c r="P1161" s="489"/>
      <c r="Q1161" s="490"/>
      <c r="R1161" s="489"/>
      <c r="S1161" s="490"/>
      <c r="T1161" s="489"/>
      <c r="U1161" s="490"/>
      <c r="V1161" s="490"/>
      <c r="W1161" s="490"/>
      <c r="X1161" s="489"/>
      <c r="Y1161" s="490"/>
      <c r="Z1161" s="489"/>
      <c r="AA1161" s="490"/>
      <c r="AB1161" s="489"/>
      <c r="AC1161" s="490"/>
      <c r="AD1161" s="489"/>
      <c r="AE1161" s="490"/>
      <c r="AF1161" s="490"/>
      <c r="AG1161" s="490"/>
      <c r="AH1161" s="489"/>
      <c r="AI1161" s="490"/>
      <c r="AK1161" s="647"/>
    </row>
    <row r="1162" spans="3:37" x14ac:dyDescent="0.2">
      <c r="C1162" s="488"/>
      <c r="D1162" s="489"/>
      <c r="E1162" s="490"/>
      <c r="F1162" s="489"/>
      <c r="G1162" s="490"/>
      <c r="H1162" s="489"/>
      <c r="I1162" s="490"/>
      <c r="J1162" s="489"/>
      <c r="K1162" s="490"/>
      <c r="L1162" s="489"/>
      <c r="M1162" s="490"/>
      <c r="N1162" s="489"/>
      <c r="O1162" s="490"/>
      <c r="P1162" s="489"/>
      <c r="Q1162" s="490"/>
      <c r="R1162" s="489"/>
      <c r="S1162" s="490"/>
      <c r="T1162" s="489"/>
      <c r="U1162" s="490"/>
      <c r="V1162" s="490"/>
      <c r="W1162" s="490"/>
      <c r="X1162" s="489"/>
      <c r="Y1162" s="490"/>
      <c r="Z1162" s="489"/>
      <c r="AA1162" s="490"/>
      <c r="AB1162" s="489"/>
      <c r="AC1162" s="490"/>
      <c r="AD1162" s="489"/>
      <c r="AE1162" s="490"/>
      <c r="AF1162" s="490"/>
      <c r="AG1162" s="490"/>
      <c r="AH1162" s="489"/>
      <c r="AI1162" s="490"/>
      <c r="AK1162" s="647"/>
    </row>
    <row r="1163" spans="3:37" x14ac:dyDescent="0.2">
      <c r="C1163" s="488"/>
      <c r="D1163" s="489"/>
      <c r="E1163" s="490"/>
      <c r="F1163" s="489"/>
      <c r="G1163" s="490"/>
      <c r="H1163" s="489"/>
      <c r="I1163" s="490"/>
      <c r="J1163" s="489"/>
      <c r="K1163" s="490"/>
      <c r="L1163" s="489"/>
      <c r="M1163" s="490"/>
      <c r="N1163" s="489"/>
      <c r="O1163" s="490"/>
      <c r="P1163" s="489"/>
      <c r="Q1163" s="490"/>
      <c r="R1163" s="489"/>
      <c r="S1163" s="490"/>
      <c r="T1163" s="489"/>
      <c r="U1163" s="490"/>
      <c r="V1163" s="490"/>
      <c r="W1163" s="490"/>
      <c r="X1163" s="489"/>
      <c r="Y1163" s="490"/>
      <c r="Z1163" s="489"/>
      <c r="AA1163" s="490"/>
      <c r="AB1163" s="489"/>
      <c r="AC1163" s="490"/>
      <c r="AD1163" s="489"/>
      <c r="AE1163" s="490"/>
      <c r="AF1163" s="490"/>
      <c r="AG1163" s="490"/>
      <c r="AH1163" s="489"/>
      <c r="AI1163" s="490"/>
      <c r="AK1163" s="647"/>
    </row>
    <row r="1164" spans="3:37" x14ac:dyDescent="0.2">
      <c r="C1164" s="488"/>
      <c r="D1164" s="489"/>
      <c r="E1164" s="490"/>
      <c r="F1164" s="489"/>
      <c r="G1164" s="490"/>
      <c r="H1164" s="489"/>
      <c r="I1164" s="490"/>
      <c r="J1164" s="489"/>
      <c r="K1164" s="490"/>
      <c r="L1164" s="489"/>
      <c r="M1164" s="490"/>
      <c r="N1164" s="489"/>
      <c r="O1164" s="490"/>
      <c r="P1164" s="489"/>
      <c r="Q1164" s="490"/>
      <c r="R1164" s="489"/>
      <c r="S1164" s="490"/>
      <c r="T1164" s="489"/>
      <c r="U1164" s="490"/>
      <c r="V1164" s="490"/>
      <c r="W1164" s="490"/>
      <c r="X1164" s="489"/>
      <c r="Y1164" s="490"/>
      <c r="Z1164" s="489"/>
      <c r="AA1164" s="490"/>
      <c r="AB1164" s="489"/>
      <c r="AC1164" s="490"/>
      <c r="AD1164" s="489"/>
      <c r="AE1164" s="490"/>
      <c r="AF1164" s="490"/>
      <c r="AG1164" s="490"/>
      <c r="AH1164" s="489"/>
      <c r="AI1164" s="490"/>
      <c r="AK1164" s="647"/>
    </row>
    <row r="1165" spans="3:37" x14ac:dyDescent="0.2">
      <c r="C1165" s="488"/>
      <c r="D1165" s="489"/>
      <c r="E1165" s="490"/>
      <c r="F1165" s="489"/>
      <c r="G1165" s="490"/>
      <c r="H1165" s="489"/>
      <c r="I1165" s="490"/>
      <c r="J1165" s="489"/>
      <c r="K1165" s="490"/>
      <c r="L1165" s="489"/>
      <c r="M1165" s="490"/>
      <c r="N1165" s="489"/>
      <c r="O1165" s="490"/>
      <c r="P1165" s="489"/>
      <c r="Q1165" s="490"/>
      <c r="R1165" s="489"/>
      <c r="S1165" s="490"/>
      <c r="T1165" s="489"/>
      <c r="U1165" s="490"/>
      <c r="V1165" s="490"/>
      <c r="W1165" s="490"/>
      <c r="X1165" s="489"/>
      <c r="Y1165" s="490"/>
      <c r="Z1165" s="489"/>
      <c r="AA1165" s="490"/>
      <c r="AB1165" s="489"/>
      <c r="AC1165" s="490"/>
      <c r="AD1165" s="489"/>
      <c r="AE1165" s="490"/>
      <c r="AF1165" s="490"/>
      <c r="AG1165" s="490"/>
      <c r="AH1165" s="489"/>
      <c r="AI1165" s="490"/>
      <c r="AK1165" s="647"/>
    </row>
    <row r="1166" spans="3:37" x14ac:dyDescent="0.2">
      <c r="C1166" s="488"/>
      <c r="D1166" s="489"/>
      <c r="E1166" s="490"/>
      <c r="F1166" s="489"/>
      <c r="G1166" s="490"/>
      <c r="H1166" s="489"/>
      <c r="I1166" s="490"/>
      <c r="J1166" s="489"/>
      <c r="K1166" s="490"/>
      <c r="L1166" s="489"/>
      <c r="M1166" s="490"/>
      <c r="N1166" s="489"/>
      <c r="O1166" s="490"/>
      <c r="P1166" s="489"/>
      <c r="Q1166" s="490"/>
      <c r="R1166" s="489"/>
      <c r="S1166" s="490"/>
      <c r="T1166" s="489"/>
      <c r="U1166" s="490"/>
      <c r="V1166" s="490"/>
      <c r="W1166" s="490"/>
      <c r="X1166" s="489"/>
      <c r="Y1166" s="490"/>
      <c r="Z1166" s="489"/>
      <c r="AA1166" s="490"/>
      <c r="AB1166" s="489"/>
      <c r="AC1166" s="490"/>
      <c r="AD1166" s="489"/>
      <c r="AE1166" s="490"/>
      <c r="AF1166" s="490"/>
      <c r="AG1166" s="490"/>
      <c r="AH1166" s="489"/>
      <c r="AI1166" s="490"/>
      <c r="AK1166" s="647"/>
    </row>
    <row r="1167" spans="3:37" x14ac:dyDescent="0.2">
      <c r="C1167" s="488"/>
      <c r="D1167" s="489"/>
      <c r="E1167" s="490"/>
      <c r="F1167" s="489"/>
      <c r="G1167" s="490"/>
      <c r="H1167" s="489"/>
      <c r="I1167" s="490"/>
      <c r="J1167" s="489"/>
      <c r="K1167" s="490"/>
      <c r="L1167" s="489"/>
      <c r="M1167" s="490"/>
      <c r="N1167" s="489"/>
      <c r="O1167" s="490"/>
      <c r="P1167" s="489"/>
      <c r="Q1167" s="490"/>
      <c r="R1167" s="489"/>
      <c r="S1167" s="490"/>
      <c r="T1167" s="489"/>
      <c r="U1167" s="490"/>
      <c r="V1167" s="490"/>
      <c r="W1167" s="490"/>
      <c r="X1167" s="489"/>
      <c r="Y1167" s="490"/>
      <c r="Z1167" s="489"/>
      <c r="AA1167" s="490"/>
      <c r="AB1167" s="489"/>
      <c r="AC1167" s="490"/>
      <c r="AD1167" s="489"/>
      <c r="AE1167" s="490"/>
      <c r="AF1167" s="490"/>
      <c r="AG1167" s="490"/>
      <c r="AH1167" s="489"/>
      <c r="AI1167" s="490"/>
      <c r="AK1167" s="647"/>
    </row>
    <row r="1168" spans="3:37" x14ac:dyDescent="0.2">
      <c r="C1168" s="488"/>
      <c r="D1168" s="489"/>
      <c r="E1168" s="490"/>
      <c r="F1168" s="489"/>
      <c r="G1168" s="490"/>
      <c r="H1168" s="489"/>
      <c r="I1168" s="490"/>
      <c r="J1168" s="489"/>
      <c r="K1168" s="490"/>
      <c r="L1168" s="489"/>
      <c r="M1168" s="490"/>
      <c r="N1168" s="489"/>
      <c r="O1168" s="490"/>
      <c r="P1168" s="489"/>
      <c r="Q1168" s="490"/>
      <c r="R1168" s="489"/>
      <c r="S1168" s="490"/>
      <c r="T1168" s="489"/>
      <c r="U1168" s="490"/>
      <c r="V1168" s="490"/>
      <c r="W1168" s="490"/>
      <c r="X1168" s="489"/>
      <c r="Y1168" s="490"/>
      <c r="Z1168" s="489"/>
      <c r="AA1168" s="490"/>
      <c r="AB1168" s="489"/>
      <c r="AC1168" s="490"/>
      <c r="AD1168" s="489"/>
      <c r="AE1168" s="490"/>
      <c r="AF1168" s="490"/>
      <c r="AG1168" s="490"/>
      <c r="AH1168" s="489"/>
      <c r="AI1168" s="490"/>
      <c r="AK1168" s="647"/>
    </row>
    <row r="1169" spans="3:37" x14ac:dyDescent="0.2">
      <c r="C1169" s="488"/>
      <c r="D1169" s="489"/>
      <c r="E1169" s="490"/>
      <c r="F1169" s="489"/>
      <c r="G1169" s="490"/>
      <c r="H1169" s="489"/>
      <c r="I1169" s="490"/>
      <c r="J1169" s="489"/>
      <c r="K1169" s="490"/>
      <c r="L1169" s="489"/>
      <c r="M1169" s="490"/>
      <c r="N1169" s="489"/>
      <c r="O1169" s="490"/>
      <c r="P1169" s="489"/>
      <c r="Q1169" s="490"/>
      <c r="R1169" s="489"/>
      <c r="S1169" s="490"/>
      <c r="T1169" s="489"/>
      <c r="U1169" s="490"/>
      <c r="V1169" s="490"/>
      <c r="W1169" s="490"/>
      <c r="X1169" s="489"/>
      <c r="Y1169" s="490"/>
      <c r="Z1169" s="489"/>
      <c r="AA1169" s="490"/>
      <c r="AB1169" s="489"/>
      <c r="AC1169" s="490"/>
      <c r="AD1169" s="489"/>
      <c r="AE1169" s="490"/>
      <c r="AF1169" s="490"/>
      <c r="AG1169" s="490"/>
      <c r="AH1169" s="489"/>
      <c r="AI1169" s="490"/>
      <c r="AK1169" s="647"/>
    </row>
    <row r="1170" spans="3:37" x14ac:dyDescent="0.2">
      <c r="C1170" s="488"/>
      <c r="D1170" s="489"/>
      <c r="E1170" s="490"/>
      <c r="F1170" s="489"/>
      <c r="G1170" s="490"/>
      <c r="H1170" s="489"/>
      <c r="I1170" s="490"/>
      <c r="J1170" s="489"/>
      <c r="K1170" s="490"/>
      <c r="L1170" s="489"/>
      <c r="M1170" s="490"/>
      <c r="N1170" s="489"/>
      <c r="O1170" s="490"/>
      <c r="P1170" s="489"/>
      <c r="Q1170" s="490"/>
      <c r="R1170" s="489"/>
      <c r="S1170" s="490"/>
      <c r="T1170" s="489"/>
      <c r="U1170" s="490"/>
      <c r="V1170" s="490"/>
      <c r="W1170" s="490"/>
      <c r="X1170" s="489"/>
      <c r="Y1170" s="490"/>
      <c r="Z1170" s="489"/>
      <c r="AA1170" s="490"/>
      <c r="AB1170" s="489"/>
      <c r="AC1170" s="490"/>
      <c r="AD1170" s="489"/>
      <c r="AE1170" s="490"/>
      <c r="AF1170" s="490"/>
      <c r="AG1170" s="490"/>
      <c r="AH1170" s="489"/>
      <c r="AI1170" s="490"/>
      <c r="AK1170" s="647"/>
    </row>
    <row r="1171" spans="3:37" x14ac:dyDescent="0.2">
      <c r="C1171" s="488"/>
      <c r="D1171" s="489"/>
      <c r="E1171" s="490"/>
      <c r="F1171" s="489"/>
      <c r="G1171" s="490"/>
      <c r="H1171" s="489"/>
      <c r="I1171" s="490"/>
      <c r="J1171" s="489"/>
      <c r="K1171" s="490"/>
      <c r="L1171" s="489"/>
      <c r="M1171" s="490"/>
      <c r="N1171" s="489"/>
      <c r="O1171" s="490"/>
      <c r="P1171" s="489"/>
      <c r="Q1171" s="490"/>
      <c r="R1171" s="489"/>
      <c r="S1171" s="490"/>
      <c r="T1171" s="489"/>
      <c r="U1171" s="490"/>
      <c r="V1171" s="490"/>
      <c r="W1171" s="490"/>
      <c r="X1171" s="489"/>
      <c r="Y1171" s="490"/>
      <c r="Z1171" s="489"/>
      <c r="AA1171" s="490"/>
      <c r="AB1171" s="489"/>
      <c r="AC1171" s="490"/>
      <c r="AD1171" s="489"/>
      <c r="AE1171" s="490"/>
      <c r="AF1171" s="490"/>
      <c r="AG1171" s="490"/>
      <c r="AH1171" s="489"/>
      <c r="AI1171" s="490"/>
      <c r="AK1171" s="647"/>
    </row>
    <row r="1172" spans="3:37" x14ac:dyDescent="0.2">
      <c r="C1172" s="488"/>
      <c r="D1172" s="489"/>
      <c r="E1172" s="490"/>
      <c r="F1172" s="489"/>
      <c r="G1172" s="490"/>
      <c r="H1172" s="489"/>
      <c r="I1172" s="490"/>
      <c r="J1172" s="489"/>
      <c r="K1172" s="490"/>
      <c r="L1172" s="489"/>
      <c r="M1172" s="490"/>
      <c r="N1172" s="489"/>
      <c r="O1172" s="490"/>
      <c r="P1172" s="489"/>
      <c r="Q1172" s="490"/>
      <c r="R1172" s="489"/>
      <c r="S1172" s="490"/>
      <c r="T1172" s="489"/>
      <c r="U1172" s="490"/>
      <c r="V1172" s="490"/>
      <c r="W1172" s="490"/>
      <c r="X1172" s="489"/>
      <c r="Y1172" s="490"/>
      <c r="Z1172" s="489"/>
      <c r="AA1172" s="490"/>
      <c r="AB1172" s="489"/>
      <c r="AC1172" s="490"/>
      <c r="AD1172" s="489"/>
      <c r="AE1172" s="490"/>
      <c r="AF1172" s="490"/>
      <c r="AG1172" s="490"/>
      <c r="AH1172" s="489"/>
      <c r="AI1172" s="490"/>
      <c r="AK1172" s="647"/>
    </row>
    <row r="1173" spans="3:37" x14ac:dyDescent="0.2">
      <c r="C1173" s="488"/>
      <c r="D1173" s="489"/>
      <c r="E1173" s="490"/>
      <c r="F1173" s="489"/>
      <c r="G1173" s="490"/>
      <c r="H1173" s="489"/>
      <c r="I1173" s="490"/>
      <c r="J1173" s="489"/>
      <c r="K1173" s="490"/>
      <c r="L1173" s="489"/>
      <c r="M1173" s="490"/>
      <c r="N1173" s="489"/>
      <c r="O1173" s="490"/>
      <c r="P1173" s="489"/>
      <c r="Q1173" s="490"/>
      <c r="R1173" s="489"/>
      <c r="S1173" s="490"/>
      <c r="T1173" s="489"/>
      <c r="U1173" s="490"/>
      <c r="V1173" s="490"/>
      <c r="W1173" s="490"/>
      <c r="X1173" s="489"/>
      <c r="Y1173" s="490"/>
      <c r="Z1173" s="489"/>
      <c r="AA1173" s="490"/>
      <c r="AB1173" s="489"/>
      <c r="AC1173" s="490"/>
      <c r="AD1173" s="489"/>
      <c r="AE1173" s="490"/>
      <c r="AF1173" s="490"/>
      <c r="AG1173" s="490"/>
      <c r="AH1173" s="489"/>
      <c r="AI1173" s="490"/>
      <c r="AK1173" s="647"/>
    </row>
    <row r="1174" spans="3:37" x14ac:dyDescent="0.2">
      <c r="C1174" s="488"/>
      <c r="D1174" s="489"/>
      <c r="E1174" s="490"/>
      <c r="F1174" s="489"/>
      <c r="G1174" s="490"/>
      <c r="H1174" s="489"/>
      <c r="I1174" s="490"/>
      <c r="J1174" s="489"/>
      <c r="K1174" s="490"/>
      <c r="L1174" s="489"/>
      <c r="M1174" s="490"/>
      <c r="N1174" s="489"/>
      <c r="O1174" s="490"/>
      <c r="P1174" s="489"/>
      <c r="Q1174" s="490"/>
      <c r="R1174" s="489"/>
      <c r="S1174" s="490"/>
      <c r="T1174" s="489"/>
      <c r="U1174" s="490"/>
      <c r="V1174" s="490"/>
      <c r="W1174" s="490"/>
      <c r="X1174" s="489"/>
      <c r="Y1174" s="490"/>
      <c r="Z1174" s="489"/>
      <c r="AA1174" s="490"/>
      <c r="AB1174" s="489"/>
      <c r="AC1174" s="490"/>
      <c r="AD1174" s="489"/>
      <c r="AE1174" s="490"/>
      <c r="AF1174" s="490"/>
      <c r="AG1174" s="490"/>
      <c r="AH1174" s="489"/>
      <c r="AI1174" s="490"/>
      <c r="AK1174" s="647"/>
    </row>
    <row r="1175" spans="3:37" x14ac:dyDescent="0.2">
      <c r="C1175" s="488"/>
      <c r="D1175" s="489"/>
      <c r="E1175" s="490"/>
      <c r="F1175" s="489"/>
      <c r="G1175" s="490"/>
      <c r="H1175" s="489"/>
      <c r="I1175" s="490"/>
      <c r="J1175" s="489"/>
      <c r="K1175" s="490"/>
      <c r="L1175" s="489"/>
      <c r="M1175" s="490"/>
      <c r="N1175" s="489"/>
      <c r="O1175" s="490"/>
      <c r="P1175" s="489"/>
      <c r="Q1175" s="490"/>
      <c r="R1175" s="489"/>
      <c r="S1175" s="490"/>
      <c r="T1175" s="489"/>
      <c r="U1175" s="490"/>
      <c r="V1175" s="490"/>
      <c r="W1175" s="490"/>
      <c r="X1175" s="489"/>
      <c r="Y1175" s="490"/>
      <c r="Z1175" s="489"/>
      <c r="AA1175" s="490"/>
      <c r="AB1175" s="489"/>
      <c r="AC1175" s="490"/>
      <c r="AD1175" s="489"/>
      <c r="AE1175" s="490"/>
      <c r="AF1175" s="490"/>
      <c r="AG1175" s="490"/>
      <c r="AH1175" s="489"/>
      <c r="AI1175" s="490"/>
      <c r="AK1175" s="647"/>
    </row>
    <row r="1176" spans="3:37" x14ac:dyDescent="0.2">
      <c r="C1176" s="488"/>
      <c r="D1176" s="489"/>
      <c r="E1176" s="490"/>
      <c r="F1176" s="489"/>
      <c r="G1176" s="490"/>
      <c r="H1176" s="489"/>
      <c r="I1176" s="490"/>
      <c r="J1176" s="489"/>
      <c r="K1176" s="490"/>
      <c r="L1176" s="489"/>
      <c r="M1176" s="490"/>
      <c r="N1176" s="489"/>
      <c r="O1176" s="490"/>
      <c r="P1176" s="489"/>
      <c r="Q1176" s="490"/>
      <c r="R1176" s="489"/>
      <c r="S1176" s="490"/>
      <c r="T1176" s="489"/>
      <c r="U1176" s="490"/>
      <c r="V1176" s="490"/>
      <c r="W1176" s="490"/>
      <c r="X1176" s="489"/>
      <c r="Y1176" s="490"/>
      <c r="Z1176" s="489"/>
      <c r="AA1176" s="490"/>
      <c r="AB1176" s="489"/>
      <c r="AC1176" s="490"/>
      <c r="AD1176" s="489"/>
      <c r="AE1176" s="490"/>
      <c r="AF1176" s="490"/>
      <c r="AG1176" s="490"/>
      <c r="AH1176" s="489"/>
      <c r="AI1176" s="490"/>
      <c r="AK1176" s="647"/>
    </row>
    <row r="1177" spans="3:37" x14ac:dyDescent="0.2">
      <c r="C1177" s="488"/>
      <c r="D1177" s="489"/>
      <c r="E1177" s="490"/>
      <c r="F1177" s="489"/>
      <c r="G1177" s="490"/>
      <c r="H1177" s="489"/>
      <c r="I1177" s="490"/>
      <c r="J1177" s="489"/>
      <c r="K1177" s="490"/>
      <c r="L1177" s="489"/>
      <c r="M1177" s="490"/>
      <c r="N1177" s="489"/>
      <c r="O1177" s="490"/>
      <c r="P1177" s="489"/>
      <c r="Q1177" s="490"/>
      <c r="R1177" s="489"/>
      <c r="S1177" s="490"/>
      <c r="T1177" s="489"/>
      <c r="U1177" s="490"/>
      <c r="V1177" s="490"/>
      <c r="W1177" s="490"/>
      <c r="X1177" s="489"/>
      <c r="Y1177" s="490"/>
      <c r="Z1177" s="489"/>
      <c r="AA1177" s="490"/>
      <c r="AB1177" s="489"/>
      <c r="AC1177" s="490"/>
      <c r="AD1177" s="489"/>
      <c r="AE1177" s="490"/>
      <c r="AF1177" s="490"/>
      <c r="AG1177" s="490"/>
      <c r="AH1177" s="489"/>
      <c r="AI1177" s="490"/>
      <c r="AK1177" s="647"/>
    </row>
    <row r="1178" spans="3:37" x14ac:dyDescent="0.2">
      <c r="C1178" s="488"/>
      <c r="D1178" s="489"/>
      <c r="E1178" s="490"/>
      <c r="F1178" s="489"/>
      <c r="G1178" s="490"/>
      <c r="H1178" s="489"/>
      <c r="I1178" s="490"/>
      <c r="J1178" s="489"/>
      <c r="K1178" s="490"/>
      <c r="L1178" s="489"/>
      <c r="M1178" s="490"/>
      <c r="N1178" s="489"/>
      <c r="O1178" s="490"/>
      <c r="P1178" s="489"/>
      <c r="Q1178" s="490"/>
      <c r="R1178" s="489"/>
      <c r="S1178" s="490"/>
      <c r="T1178" s="489"/>
      <c r="U1178" s="490"/>
      <c r="V1178" s="490"/>
      <c r="W1178" s="490"/>
      <c r="X1178" s="489"/>
      <c r="Y1178" s="490"/>
      <c r="Z1178" s="489"/>
      <c r="AA1178" s="490"/>
      <c r="AB1178" s="489"/>
      <c r="AC1178" s="490"/>
      <c r="AD1178" s="489"/>
      <c r="AE1178" s="490"/>
      <c r="AF1178" s="490"/>
      <c r="AG1178" s="490"/>
      <c r="AH1178" s="489"/>
      <c r="AI1178" s="490"/>
      <c r="AK1178" s="647"/>
    </row>
    <row r="1179" spans="3:37" x14ac:dyDescent="0.2">
      <c r="C1179" s="488"/>
      <c r="D1179" s="489"/>
      <c r="E1179" s="490"/>
      <c r="F1179" s="489"/>
      <c r="G1179" s="490"/>
      <c r="H1179" s="489"/>
      <c r="I1179" s="490"/>
      <c r="J1179" s="489"/>
      <c r="K1179" s="490"/>
      <c r="L1179" s="489"/>
      <c r="M1179" s="490"/>
      <c r="N1179" s="489"/>
      <c r="O1179" s="490"/>
      <c r="P1179" s="489"/>
      <c r="Q1179" s="490"/>
      <c r="R1179" s="489"/>
      <c r="S1179" s="490"/>
      <c r="T1179" s="489"/>
      <c r="U1179" s="490"/>
      <c r="V1179" s="490"/>
      <c r="W1179" s="490"/>
      <c r="X1179" s="489"/>
      <c r="Y1179" s="490"/>
      <c r="Z1179" s="489"/>
      <c r="AA1179" s="490"/>
      <c r="AB1179" s="489"/>
      <c r="AC1179" s="490"/>
      <c r="AD1179" s="489"/>
      <c r="AE1179" s="490"/>
      <c r="AF1179" s="490"/>
      <c r="AG1179" s="490"/>
      <c r="AH1179" s="489"/>
      <c r="AI1179" s="490"/>
      <c r="AK1179" s="647"/>
    </row>
    <row r="1180" spans="3:37" x14ac:dyDescent="0.2">
      <c r="C1180" s="488"/>
      <c r="D1180" s="489"/>
      <c r="E1180" s="490"/>
      <c r="F1180" s="489"/>
      <c r="G1180" s="490"/>
      <c r="H1180" s="489"/>
      <c r="I1180" s="490"/>
      <c r="J1180" s="489"/>
      <c r="K1180" s="490"/>
      <c r="L1180" s="489"/>
      <c r="M1180" s="490"/>
      <c r="N1180" s="489"/>
      <c r="O1180" s="490"/>
      <c r="P1180" s="489"/>
      <c r="Q1180" s="490"/>
      <c r="R1180" s="489"/>
      <c r="S1180" s="490"/>
      <c r="T1180" s="489"/>
      <c r="U1180" s="490"/>
      <c r="V1180" s="490"/>
      <c r="W1180" s="490"/>
      <c r="X1180" s="489"/>
      <c r="Y1180" s="490"/>
      <c r="Z1180" s="489"/>
      <c r="AA1180" s="490"/>
      <c r="AB1180" s="489"/>
      <c r="AC1180" s="490"/>
      <c r="AD1180" s="489"/>
      <c r="AE1180" s="490"/>
      <c r="AF1180" s="490"/>
      <c r="AG1180" s="490"/>
      <c r="AH1180" s="489"/>
      <c r="AI1180" s="490"/>
      <c r="AK1180" s="647"/>
    </row>
    <row r="1181" spans="3:37" x14ac:dyDescent="0.2">
      <c r="C1181" s="488"/>
      <c r="D1181" s="489"/>
      <c r="E1181" s="490"/>
      <c r="F1181" s="489"/>
      <c r="G1181" s="490"/>
      <c r="H1181" s="489"/>
      <c r="I1181" s="490"/>
      <c r="J1181" s="489"/>
      <c r="K1181" s="490"/>
      <c r="L1181" s="489"/>
      <c r="M1181" s="490"/>
      <c r="N1181" s="489"/>
      <c r="O1181" s="490"/>
      <c r="P1181" s="489"/>
      <c r="Q1181" s="490"/>
      <c r="R1181" s="489"/>
      <c r="S1181" s="490"/>
      <c r="T1181" s="489"/>
      <c r="U1181" s="490"/>
      <c r="V1181" s="490"/>
      <c r="W1181" s="490"/>
      <c r="X1181" s="489"/>
      <c r="Y1181" s="490"/>
      <c r="Z1181" s="489"/>
      <c r="AA1181" s="490"/>
      <c r="AB1181" s="489"/>
      <c r="AC1181" s="490"/>
      <c r="AD1181" s="489"/>
      <c r="AE1181" s="490"/>
      <c r="AF1181" s="490"/>
      <c r="AG1181" s="490"/>
      <c r="AH1181" s="489"/>
      <c r="AI1181" s="490"/>
      <c r="AK1181" s="647"/>
    </row>
    <row r="1182" spans="3:37" x14ac:dyDescent="0.2">
      <c r="C1182" s="488"/>
      <c r="D1182" s="489"/>
      <c r="E1182" s="490"/>
      <c r="F1182" s="489"/>
      <c r="G1182" s="490"/>
      <c r="H1182" s="489"/>
      <c r="I1182" s="490"/>
      <c r="J1182" s="489"/>
      <c r="K1182" s="490"/>
      <c r="L1182" s="489"/>
      <c r="M1182" s="490"/>
      <c r="N1182" s="489"/>
      <c r="O1182" s="490"/>
      <c r="P1182" s="489"/>
      <c r="Q1182" s="490"/>
      <c r="R1182" s="489"/>
      <c r="S1182" s="490"/>
      <c r="T1182" s="489"/>
      <c r="U1182" s="490"/>
      <c r="V1182" s="490"/>
      <c r="W1182" s="490"/>
      <c r="X1182" s="489"/>
      <c r="Y1182" s="490"/>
      <c r="Z1182" s="489"/>
      <c r="AA1182" s="490"/>
      <c r="AB1182" s="489"/>
      <c r="AC1182" s="490"/>
      <c r="AD1182" s="489"/>
      <c r="AE1182" s="490"/>
      <c r="AF1182" s="490"/>
      <c r="AG1182" s="490"/>
      <c r="AH1182" s="489"/>
      <c r="AI1182" s="490"/>
      <c r="AK1182" s="647"/>
    </row>
    <row r="1183" spans="3:37" x14ac:dyDescent="0.2">
      <c r="C1183" s="488"/>
      <c r="D1183" s="489"/>
      <c r="E1183" s="490"/>
      <c r="F1183" s="489"/>
      <c r="G1183" s="490"/>
      <c r="H1183" s="489"/>
      <c r="I1183" s="490"/>
      <c r="J1183" s="489"/>
      <c r="K1183" s="490"/>
      <c r="L1183" s="489"/>
      <c r="M1183" s="490"/>
      <c r="N1183" s="489"/>
      <c r="O1183" s="490"/>
      <c r="P1183" s="489"/>
      <c r="Q1183" s="490"/>
      <c r="R1183" s="489"/>
      <c r="S1183" s="490"/>
      <c r="T1183" s="489"/>
      <c r="U1183" s="490"/>
      <c r="V1183" s="490"/>
      <c r="W1183" s="490"/>
      <c r="X1183" s="489"/>
      <c r="Y1183" s="490"/>
      <c r="Z1183" s="489"/>
      <c r="AA1183" s="490"/>
      <c r="AB1183" s="489"/>
      <c r="AC1183" s="490"/>
      <c r="AD1183" s="489"/>
      <c r="AE1183" s="490"/>
      <c r="AF1183" s="490"/>
      <c r="AG1183" s="490"/>
      <c r="AH1183" s="489"/>
      <c r="AI1183" s="490"/>
      <c r="AK1183" s="647"/>
    </row>
  </sheetData>
  <sheetProtection password="944B" sheet="1" objects="1" scenarios="1"/>
  <mergeCells count="611">
    <mergeCell ref="P1074:Q1074"/>
    <mergeCell ref="R1074:S1074"/>
    <mergeCell ref="T1074:U1074"/>
    <mergeCell ref="V1074:W1074"/>
    <mergeCell ref="T1079:U1079"/>
    <mergeCell ref="V1079:W1079"/>
    <mergeCell ref="X1079:Y1079"/>
    <mergeCell ref="Z1079:AA1079"/>
    <mergeCell ref="AB1079:AC1079"/>
    <mergeCell ref="X1074:Y1074"/>
    <mergeCell ref="Z1074:AA1074"/>
    <mergeCell ref="AB1074:AC1074"/>
    <mergeCell ref="Z1075:AA1075"/>
    <mergeCell ref="AB1075:AC1075"/>
    <mergeCell ref="AB1078:AC1078"/>
    <mergeCell ref="A1079:C1079"/>
    <mergeCell ref="D1079:E1079"/>
    <mergeCell ref="F1079:G1079"/>
    <mergeCell ref="H1079:I1079"/>
    <mergeCell ref="J1079:K1079"/>
    <mergeCell ref="L1079:M1079"/>
    <mergeCell ref="N1079:O1079"/>
    <mergeCell ref="P1079:Q1079"/>
    <mergeCell ref="R1079:S1079"/>
    <mergeCell ref="AH1072:AI1072"/>
    <mergeCell ref="AH1075:AI1075"/>
    <mergeCell ref="AH1073:AI1073"/>
    <mergeCell ref="AH1080:AI1080"/>
    <mergeCell ref="AH1074:AI1074"/>
    <mergeCell ref="AD1074:AE1074"/>
    <mergeCell ref="AF1074:AG1074"/>
    <mergeCell ref="R1072:S1072"/>
    <mergeCell ref="T1072:U1072"/>
    <mergeCell ref="V1072:W1072"/>
    <mergeCell ref="X1072:Y1072"/>
    <mergeCell ref="Z1072:AA1072"/>
    <mergeCell ref="AB1072:AC1072"/>
    <mergeCell ref="AD1072:AE1072"/>
    <mergeCell ref="AF1072:AG1072"/>
    <mergeCell ref="AB1073:AC1073"/>
    <mergeCell ref="AD1073:AE1073"/>
    <mergeCell ref="AF1073:AG1073"/>
    <mergeCell ref="AD1079:AE1079"/>
    <mergeCell ref="AF1079:AG1079"/>
    <mergeCell ref="AH1079:AI1079"/>
    <mergeCell ref="AD1080:AE1080"/>
    <mergeCell ref="AF1080:AG1080"/>
    <mergeCell ref="T1080:U1080"/>
    <mergeCell ref="D10:E10"/>
    <mergeCell ref="F10:G10"/>
    <mergeCell ref="H10:I10"/>
    <mergeCell ref="J10:K10"/>
    <mergeCell ref="L10:M10"/>
    <mergeCell ref="A1040:C1040"/>
    <mergeCell ref="A1041:C1041"/>
    <mergeCell ref="D1037:E1037"/>
    <mergeCell ref="F1037:G1037"/>
    <mergeCell ref="H1037:I1037"/>
    <mergeCell ref="J1037:K1037"/>
    <mergeCell ref="L1037:M1037"/>
    <mergeCell ref="D1040:E1040"/>
    <mergeCell ref="F1040:G1040"/>
    <mergeCell ref="H1040:I1040"/>
    <mergeCell ref="J1040:K1040"/>
    <mergeCell ref="L1040:M1040"/>
    <mergeCell ref="D1039:E1039"/>
    <mergeCell ref="F1039:G1039"/>
    <mergeCell ref="H1039:I1039"/>
    <mergeCell ref="J1039:K1039"/>
    <mergeCell ref="L1039:M1039"/>
    <mergeCell ref="D1041:E1041"/>
    <mergeCell ref="F1041:G1041"/>
    <mergeCell ref="A1042:C1042"/>
    <mergeCell ref="A1043:C1043"/>
    <mergeCell ref="A1044:C1044"/>
    <mergeCell ref="AH10:AI10"/>
    <mergeCell ref="A1035:C1035"/>
    <mergeCell ref="A1037:C1037"/>
    <mergeCell ref="A1038:C1038"/>
    <mergeCell ref="A1039:C1039"/>
    <mergeCell ref="D1035:E1035"/>
    <mergeCell ref="F1035:G1035"/>
    <mergeCell ref="H1035:I1035"/>
    <mergeCell ref="J1035:K1035"/>
    <mergeCell ref="L1035:M1035"/>
    <mergeCell ref="N1035:O1035"/>
    <mergeCell ref="P1035:Q1035"/>
    <mergeCell ref="AB10:AC10"/>
    <mergeCell ref="AD10:AE10"/>
    <mergeCell ref="P10:Q10"/>
    <mergeCell ref="R10:S10"/>
    <mergeCell ref="T10:U10"/>
    <mergeCell ref="V10:W10"/>
    <mergeCell ref="X10:Y10"/>
    <mergeCell ref="AB1035:AC1035"/>
    <mergeCell ref="AD1035:AE1035"/>
    <mergeCell ref="AH1038:AI1038"/>
    <mergeCell ref="AH1035:AI1035"/>
    <mergeCell ref="A1036:C1036"/>
    <mergeCell ref="D1036:E1036"/>
    <mergeCell ref="F1036:G1036"/>
    <mergeCell ref="H1036:I1036"/>
    <mergeCell ref="J1036:K1036"/>
    <mergeCell ref="L1036:M1036"/>
    <mergeCell ref="N1036:O1036"/>
    <mergeCell ref="P1036:Q1036"/>
    <mergeCell ref="R1036:S1036"/>
    <mergeCell ref="T1036:U1036"/>
    <mergeCell ref="V1036:W1036"/>
    <mergeCell ref="X1036:Y1036"/>
    <mergeCell ref="Z1036:AA1036"/>
    <mergeCell ref="R1035:S1035"/>
    <mergeCell ref="T1035:U1035"/>
    <mergeCell ref="V1035:W1035"/>
    <mergeCell ref="X1035:Y1035"/>
    <mergeCell ref="Z1035:AA1035"/>
    <mergeCell ref="AB1036:AC1036"/>
    <mergeCell ref="AD1036:AE1036"/>
    <mergeCell ref="AH1036:AI1036"/>
    <mergeCell ref="AB1039:AC1039"/>
    <mergeCell ref="AD1039:AE1039"/>
    <mergeCell ref="AH1037:AI1037"/>
    <mergeCell ref="D1038:E1038"/>
    <mergeCell ref="F1038:G1038"/>
    <mergeCell ref="H1038:I1038"/>
    <mergeCell ref="J1038:K1038"/>
    <mergeCell ref="L1038:M1038"/>
    <mergeCell ref="N1038:O1038"/>
    <mergeCell ref="P1038:Q1038"/>
    <mergeCell ref="R1038:S1038"/>
    <mergeCell ref="T1038:U1038"/>
    <mergeCell ref="V1038:W1038"/>
    <mergeCell ref="X1038:Y1038"/>
    <mergeCell ref="Z1038:AA1038"/>
    <mergeCell ref="AB1038:AC1038"/>
    <mergeCell ref="AD1038:AE1038"/>
    <mergeCell ref="N1037:O1037"/>
    <mergeCell ref="P1037:Q1037"/>
    <mergeCell ref="R1037:S1037"/>
    <mergeCell ref="T1037:U1037"/>
    <mergeCell ref="V1037:W1037"/>
    <mergeCell ref="X1037:Y1037"/>
    <mergeCell ref="Z1037:AA1037"/>
    <mergeCell ref="AH1039:AI1039"/>
    <mergeCell ref="X1040:Y1040"/>
    <mergeCell ref="Z1040:AA1040"/>
    <mergeCell ref="AB1040:AC1040"/>
    <mergeCell ref="AD1040:AE1040"/>
    <mergeCell ref="AH1040:AI1040"/>
    <mergeCell ref="N1040:O1040"/>
    <mergeCell ref="AH1041:AI1041"/>
    <mergeCell ref="N1041:O1041"/>
    <mergeCell ref="P1041:Q1041"/>
    <mergeCell ref="R1041:S1041"/>
    <mergeCell ref="T1041:U1041"/>
    <mergeCell ref="V1041:W1041"/>
    <mergeCell ref="X1041:Y1041"/>
    <mergeCell ref="Z1041:AA1041"/>
    <mergeCell ref="AB1041:AC1041"/>
    <mergeCell ref="AD1041:AE1041"/>
    <mergeCell ref="N1039:O1039"/>
    <mergeCell ref="P1039:Q1039"/>
    <mergeCell ref="R1039:S1039"/>
    <mergeCell ref="T1039:U1039"/>
    <mergeCell ref="V1039:W1039"/>
    <mergeCell ref="X1039:Y1039"/>
    <mergeCell ref="Z1039:AA1039"/>
    <mergeCell ref="H1041:I1041"/>
    <mergeCell ref="J1041:K1041"/>
    <mergeCell ref="L1041:M1041"/>
    <mergeCell ref="D1042:E1042"/>
    <mergeCell ref="F1042:G1042"/>
    <mergeCell ref="H1042:I1042"/>
    <mergeCell ref="J1042:K1042"/>
    <mergeCell ref="L1042:M1042"/>
    <mergeCell ref="D1044:E1044"/>
    <mergeCell ref="F1044:G1044"/>
    <mergeCell ref="H1044:I1044"/>
    <mergeCell ref="J1044:K1044"/>
    <mergeCell ref="L1044:M1044"/>
    <mergeCell ref="D1043:E1043"/>
    <mergeCell ref="F1043:G1043"/>
    <mergeCell ref="H1043:I1043"/>
    <mergeCell ref="J1043:K1043"/>
    <mergeCell ref="L1043:M1043"/>
    <mergeCell ref="AB1043:AC1043"/>
    <mergeCell ref="AD1043:AE1043"/>
    <mergeCell ref="X1044:Y1044"/>
    <mergeCell ref="Z1044:AA1044"/>
    <mergeCell ref="AB1044:AC1044"/>
    <mergeCell ref="AD1044:AE1044"/>
    <mergeCell ref="N1043:O1043"/>
    <mergeCell ref="P1043:Q1043"/>
    <mergeCell ref="R1043:S1043"/>
    <mergeCell ref="T1043:U1043"/>
    <mergeCell ref="V1043:W1043"/>
    <mergeCell ref="AH1044:AI1044"/>
    <mergeCell ref="AF1044:AG1044"/>
    <mergeCell ref="N1044:O1044"/>
    <mergeCell ref="P1044:Q1044"/>
    <mergeCell ref="R1044:S1044"/>
    <mergeCell ref="T1044:U1044"/>
    <mergeCell ref="V1044:W1044"/>
    <mergeCell ref="AF1039:AG1039"/>
    <mergeCell ref="AF1040:AG1040"/>
    <mergeCell ref="AF1041:AG1041"/>
    <mergeCell ref="AF1042:AG1042"/>
    <mergeCell ref="AF1043:AG1043"/>
    <mergeCell ref="AH1043:AI1043"/>
    <mergeCell ref="X1042:Y1042"/>
    <mergeCell ref="Z1042:AA1042"/>
    <mergeCell ref="AB1042:AC1042"/>
    <mergeCell ref="AD1042:AE1042"/>
    <mergeCell ref="AH1042:AI1042"/>
    <mergeCell ref="N1042:O1042"/>
    <mergeCell ref="P1042:Q1042"/>
    <mergeCell ref="R1042:S1042"/>
    <mergeCell ref="T1042:U1042"/>
    <mergeCell ref="V1042:W1042"/>
    <mergeCell ref="P1040:Q1040"/>
    <mergeCell ref="AF10:AG10"/>
    <mergeCell ref="AF1035:AG1035"/>
    <mergeCell ref="AF1036:AG1036"/>
    <mergeCell ref="AF1037:AG1037"/>
    <mergeCell ref="AF1038:AG1038"/>
    <mergeCell ref="L1049:M1049"/>
    <mergeCell ref="N1049:O1049"/>
    <mergeCell ref="P1049:Q1049"/>
    <mergeCell ref="R1049:S1049"/>
    <mergeCell ref="T1049:U1049"/>
    <mergeCell ref="V1049:W1049"/>
    <mergeCell ref="X1049:Y1049"/>
    <mergeCell ref="Z1049:AA1049"/>
    <mergeCell ref="AB1049:AC1049"/>
    <mergeCell ref="AD1049:AE1049"/>
    <mergeCell ref="R1040:S1040"/>
    <mergeCell ref="T1040:U1040"/>
    <mergeCell ref="V1040:W1040"/>
    <mergeCell ref="AB1037:AC1037"/>
    <mergeCell ref="AD1037:AE1037"/>
    <mergeCell ref="Z10:AA10"/>
    <mergeCell ref="N10:O10"/>
    <mergeCell ref="X1043:Y1043"/>
    <mergeCell ref="Z1043:AA1043"/>
    <mergeCell ref="A1049:C1049"/>
    <mergeCell ref="D1049:E1049"/>
    <mergeCell ref="F1049:G1049"/>
    <mergeCell ref="H1049:I1049"/>
    <mergeCell ref="J1049:K1049"/>
    <mergeCell ref="AD1050:AE1050"/>
    <mergeCell ref="AF1050:AG1050"/>
    <mergeCell ref="AH1050:AI1050"/>
    <mergeCell ref="AF1049:AG1049"/>
    <mergeCell ref="AH1049:AI1049"/>
    <mergeCell ref="A1050:C1050"/>
    <mergeCell ref="D1050:E1050"/>
    <mergeCell ref="F1050:G1050"/>
    <mergeCell ref="H1050:I1050"/>
    <mergeCell ref="J1050:K1050"/>
    <mergeCell ref="L1050:M1050"/>
    <mergeCell ref="N1050:O1050"/>
    <mergeCell ref="P1050:Q1050"/>
    <mergeCell ref="R1050:S1050"/>
    <mergeCell ref="T1050:U1050"/>
    <mergeCell ref="V1050:W1050"/>
    <mergeCell ref="X1050:Y1050"/>
    <mergeCell ref="Z1050:AA1050"/>
    <mergeCell ref="AB1050:AC1050"/>
    <mergeCell ref="AD1052:AE1052"/>
    <mergeCell ref="AF1052:AG1052"/>
    <mergeCell ref="AH1052:AI1052"/>
    <mergeCell ref="A1052:C1052"/>
    <mergeCell ref="D1052:E1052"/>
    <mergeCell ref="F1052:G1052"/>
    <mergeCell ref="H1052:I1052"/>
    <mergeCell ref="J1052:K1052"/>
    <mergeCell ref="L1052:M1052"/>
    <mergeCell ref="N1052:O1052"/>
    <mergeCell ref="P1052:Q1052"/>
    <mergeCell ref="R1052:S1052"/>
    <mergeCell ref="T1052:U1052"/>
    <mergeCell ref="V1052:W1052"/>
    <mergeCell ref="X1052:Y1052"/>
    <mergeCell ref="R1053:S1053"/>
    <mergeCell ref="T1053:U1053"/>
    <mergeCell ref="A1053:C1053"/>
    <mergeCell ref="D1053:E1053"/>
    <mergeCell ref="F1053:G1053"/>
    <mergeCell ref="H1053:I1053"/>
    <mergeCell ref="J1053:K1053"/>
    <mergeCell ref="Z1052:AA1052"/>
    <mergeCell ref="AB1052:AC1052"/>
    <mergeCell ref="AF1053:AG1053"/>
    <mergeCell ref="AH1053:AI1053"/>
    <mergeCell ref="A1054:C1054"/>
    <mergeCell ref="D1054:E1054"/>
    <mergeCell ref="F1054:G1054"/>
    <mergeCell ref="H1054:I1054"/>
    <mergeCell ref="J1054:K1054"/>
    <mergeCell ref="L1054:M1054"/>
    <mergeCell ref="N1054:O1054"/>
    <mergeCell ref="P1054:Q1054"/>
    <mergeCell ref="R1054:S1054"/>
    <mergeCell ref="T1054:U1054"/>
    <mergeCell ref="V1054:W1054"/>
    <mergeCell ref="X1054:Y1054"/>
    <mergeCell ref="Z1054:AA1054"/>
    <mergeCell ref="AB1054:AC1054"/>
    <mergeCell ref="V1053:W1053"/>
    <mergeCell ref="X1053:Y1053"/>
    <mergeCell ref="Z1053:AA1053"/>
    <mergeCell ref="AB1053:AC1053"/>
    <mergeCell ref="AD1053:AE1053"/>
    <mergeCell ref="L1053:M1053"/>
    <mergeCell ref="N1053:O1053"/>
    <mergeCell ref="P1053:Q1053"/>
    <mergeCell ref="AH1055:AI1055"/>
    <mergeCell ref="AD1054:AE1054"/>
    <mergeCell ref="AF1054:AG1054"/>
    <mergeCell ref="AH1054:AI1054"/>
    <mergeCell ref="A1055:C1055"/>
    <mergeCell ref="D1055:E1055"/>
    <mergeCell ref="F1055:G1055"/>
    <mergeCell ref="H1055:I1055"/>
    <mergeCell ref="J1055:K1055"/>
    <mergeCell ref="L1055:M1055"/>
    <mergeCell ref="N1055:O1055"/>
    <mergeCell ref="P1055:Q1055"/>
    <mergeCell ref="R1055:S1055"/>
    <mergeCell ref="T1055:U1055"/>
    <mergeCell ref="V1055:W1055"/>
    <mergeCell ref="X1055:Y1055"/>
    <mergeCell ref="Z1055:AA1055"/>
    <mergeCell ref="V1056:W1056"/>
    <mergeCell ref="X1056:Y1056"/>
    <mergeCell ref="Z1056:AA1056"/>
    <mergeCell ref="AB1056:AC1056"/>
    <mergeCell ref="AB1055:AC1055"/>
    <mergeCell ref="AD1055:AE1055"/>
    <mergeCell ref="AF1055:AG1055"/>
    <mergeCell ref="AD1056:AE1056"/>
    <mergeCell ref="AF1056:AG1056"/>
    <mergeCell ref="AH1056:AI1056"/>
    <mergeCell ref="A1061:C1061"/>
    <mergeCell ref="D1061:E1061"/>
    <mergeCell ref="F1061:G1061"/>
    <mergeCell ref="H1061:I1061"/>
    <mergeCell ref="J1061:K1061"/>
    <mergeCell ref="L1061:M1061"/>
    <mergeCell ref="N1061:O1061"/>
    <mergeCell ref="P1061:Q1061"/>
    <mergeCell ref="R1061:S1061"/>
    <mergeCell ref="T1061:U1061"/>
    <mergeCell ref="V1061:W1061"/>
    <mergeCell ref="X1061:Y1061"/>
    <mergeCell ref="Z1061:AA1061"/>
    <mergeCell ref="A1056:C1056"/>
    <mergeCell ref="D1056:E1056"/>
    <mergeCell ref="F1056:G1056"/>
    <mergeCell ref="H1056:I1056"/>
    <mergeCell ref="J1056:K1056"/>
    <mergeCell ref="L1056:M1056"/>
    <mergeCell ref="N1056:O1056"/>
    <mergeCell ref="P1056:Q1056"/>
    <mergeCell ref="R1056:S1056"/>
    <mergeCell ref="T1056:U1056"/>
    <mergeCell ref="AD1062:AE1062"/>
    <mergeCell ref="AF1062:AG1062"/>
    <mergeCell ref="AH1062:AI1062"/>
    <mergeCell ref="AB1061:AC1061"/>
    <mergeCell ref="AD1061:AE1061"/>
    <mergeCell ref="AF1061:AG1061"/>
    <mergeCell ref="AH1061:AI1061"/>
    <mergeCell ref="A1062:C1062"/>
    <mergeCell ref="D1062:E1062"/>
    <mergeCell ref="F1062:G1062"/>
    <mergeCell ref="H1062:I1062"/>
    <mergeCell ref="J1062:K1062"/>
    <mergeCell ref="L1062:M1062"/>
    <mergeCell ref="N1062:O1062"/>
    <mergeCell ref="P1062:Q1062"/>
    <mergeCell ref="R1062:S1062"/>
    <mergeCell ref="T1062:U1062"/>
    <mergeCell ref="V1062:W1062"/>
    <mergeCell ref="X1062:Y1062"/>
    <mergeCell ref="R1063:S1063"/>
    <mergeCell ref="T1063:U1063"/>
    <mergeCell ref="A1063:C1063"/>
    <mergeCell ref="D1063:E1063"/>
    <mergeCell ref="F1063:G1063"/>
    <mergeCell ref="H1063:I1063"/>
    <mergeCell ref="J1063:K1063"/>
    <mergeCell ref="Z1062:AA1062"/>
    <mergeCell ref="AB1062:AC1062"/>
    <mergeCell ref="AF1063:AG1063"/>
    <mergeCell ref="AH1063:AI1063"/>
    <mergeCell ref="A1064:C1064"/>
    <mergeCell ref="D1064:E1064"/>
    <mergeCell ref="F1064:G1064"/>
    <mergeCell ref="H1064:I1064"/>
    <mergeCell ref="J1064:K1064"/>
    <mergeCell ref="L1064:M1064"/>
    <mergeCell ref="N1064:O1064"/>
    <mergeCell ref="P1064:Q1064"/>
    <mergeCell ref="R1064:S1064"/>
    <mergeCell ref="T1064:U1064"/>
    <mergeCell ref="V1064:W1064"/>
    <mergeCell ref="X1064:Y1064"/>
    <mergeCell ref="Z1064:AA1064"/>
    <mergeCell ref="AB1064:AC1064"/>
    <mergeCell ref="V1063:W1063"/>
    <mergeCell ref="X1063:Y1063"/>
    <mergeCell ref="Z1063:AA1063"/>
    <mergeCell ref="AB1063:AC1063"/>
    <mergeCell ref="AD1063:AE1063"/>
    <mergeCell ref="L1063:M1063"/>
    <mergeCell ref="N1063:O1063"/>
    <mergeCell ref="P1063:Q1063"/>
    <mergeCell ref="AD1064:AE1064"/>
    <mergeCell ref="AF1064:AG1064"/>
    <mergeCell ref="AH1064:AI1064"/>
    <mergeCell ref="A1065:C1065"/>
    <mergeCell ref="D1065:E1065"/>
    <mergeCell ref="F1065:G1065"/>
    <mergeCell ref="H1065:I1065"/>
    <mergeCell ref="J1065:K1065"/>
    <mergeCell ref="L1065:M1065"/>
    <mergeCell ref="N1065:O1065"/>
    <mergeCell ref="P1065:Q1065"/>
    <mergeCell ref="R1065:S1065"/>
    <mergeCell ref="T1065:U1065"/>
    <mergeCell ref="V1065:W1065"/>
    <mergeCell ref="X1065:Y1065"/>
    <mergeCell ref="Z1065:AA1065"/>
    <mergeCell ref="AB1065:AC1065"/>
    <mergeCell ref="AD1065:AE1065"/>
    <mergeCell ref="AF1065:AG1065"/>
    <mergeCell ref="AH1065:AI1065"/>
    <mergeCell ref="AD1066:AE1066"/>
    <mergeCell ref="AF1066:AG1066"/>
    <mergeCell ref="AH1066:AI1066"/>
    <mergeCell ref="A1066:C1066"/>
    <mergeCell ref="D1066:E1066"/>
    <mergeCell ref="F1066:G1066"/>
    <mergeCell ref="H1066:I1066"/>
    <mergeCell ref="J1066:K1066"/>
    <mergeCell ref="L1066:M1066"/>
    <mergeCell ref="N1066:O1066"/>
    <mergeCell ref="P1066:Q1066"/>
    <mergeCell ref="R1066:S1066"/>
    <mergeCell ref="T1066:U1066"/>
    <mergeCell ref="V1066:W1066"/>
    <mergeCell ref="X1066:Y1066"/>
    <mergeCell ref="R1070:S1070"/>
    <mergeCell ref="T1070:U1070"/>
    <mergeCell ref="A1070:C1070"/>
    <mergeCell ref="D1070:E1070"/>
    <mergeCell ref="F1070:G1070"/>
    <mergeCell ref="H1070:I1070"/>
    <mergeCell ref="J1070:K1070"/>
    <mergeCell ref="Z1066:AA1066"/>
    <mergeCell ref="AB1066:AC1066"/>
    <mergeCell ref="AF1070:AG1070"/>
    <mergeCell ref="AH1070:AI1070"/>
    <mergeCell ref="A1071:C1071"/>
    <mergeCell ref="D1071:E1071"/>
    <mergeCell ref="F1071:G1071"/>
    <mergeCell ref="H1071:I1071"/>
    <mergeCell ref="J1071:K1071"/>
    <mergeCell ref="L1071:M1071"/>
    <mergeCell ref="N1071:O1071"/>
    <mergeCell ref="P1071:Q1071"/>
    <mergeCell ref="R1071:S1071"/>
    <mergeCell ref="T1071:U1071"/>
    <mergeCell ref="V1071:W1071"/>
    <mergeCell ref="X1071:Y1071"/>
    <mergeCell ref="Z1071:AA1071"/>
    <mergeCell ref="AB1071:AC1071"/>
    <mergeCell ref="V1070:W1070"/>
    <mergeCell ref="X1070:Y1070"/>
    <mergeCell ref="Z1070:AA1070"/>
    <mergeCell ref="AB1070:AC1070"/>
    <mergeCell ref="AD1070:AE1070"/>
    <mergeCell ref="L1070:M1070"/>
    <mergeCell ref="N1070:O1070"/>
    <mergeCell ref="P1070:Q1070"/>
    <mergeCell ref="AD1071:AE1071"/>
    <mergeCell ref="AF1071:AG1071"/>
    <mergeCell ref="AH1071:AI1071"/>
    <mergeCell ref="A1073:C1073"/>
    <mergeCell ref="D1073:E1073"/>
    <mergeCell ref="F1073:G1073"/>
    <mergeCell ref="H1073:I1073"/>
    <mergeCell ref="J1073:K1073"/>
    <mergeCell ref="L1073:M1073"/>
    <mergeCell ref="N1073:O1073"/>
    <mergeCell ref="P1073:Q1073"/>
    <mergeCell ref="R1073:S1073"/>
    <mergeCell ref="T1073:U1073"/>
    <mergeCell ref="V1073:W1073"/>
    <mergeCell ref="X1073:Y1073"/>
    <mergeCell ref="Z1073:AA1073"/>
    <mergeCell ref="A1072:C1072"/>
    <mergeCell ref="D1072:E1072"/>
    <mergeCell ref="F1072:G1072"/>
    <mergeCell ref="H1072:I1072"/>
    <mergeCell ref="J1072:K1072"/>
    <mergeCell ref="L1072:M1072"/>
    <mergeCell ref="N1072:O1072"/>
    <mergeCell ref="P1072:Q1072"/>
    <mergeCell ref="A1074:C1074"/>
    <mergeCell ref="D1074:E1074"/>
    <mergeCell ref="F1074:G1074"/>
    <mergeCell ref="H1074:I1074"/>
    <mergeCell ref="J1074:K1074"/>
    <mergeCell ref="L1074:M1074"/>
    <mergeCell ref="N1074:O1074"/>
    <mergeCell ref="A1075:C1075"/>
    <mergeCell ref="D1075:E1075"/>
    <mergeCell ref="F1075:G1075"/>
    <mergeCell ref="H1075:I1075"/>
    <mergeCell ref="J1075:K1075"/>
    <mergeCell ref="L1075:M1075"/>
    <mergeCell ref="N1075:O1075"/>
    <mergeCell ref="AD1075:AE1075"/>
    <mergeCell ref="AF1075:AG1075"/>
    <mergeCell ref="X1076:Y1076"/>
    <mergeCell ref="Z1076:AA1076"/>
    <mergeCell ref="AB1076:AC1076"/>
    <mergeCell ref="AD1076:AE1076"/>
    <mergeCell ref="L1076:M1076"/>
    <mergeCell ref="N1076:O1076"/>
    <mergeCell ref="P1076:Q1076"/>
    <mergeCell ref="R1076:S1076"/>
    <mergeCell ref="T1076:U1076"/>
    <mergeCell ref="T1075:U1075"/>
    <mergeCell ref="V1075:W1075"/>
    <mergeCell ref="X1075:Y1075"/>
    <mergeCell ref="P1075:Q1075"/>
    <mergeCell ref="R1075:S1075"/>
    <mergeCell ref="AD1078:AE1078"/>
    <mergeCell ref="AF1076:AG1076"/>
    <mergeCell ref="AH1076:AI1076"/>
    <mergeCell ref="A1077:C1077"/>
    <mergeCell ref="D1077:E1077"/>
    <mergeCell ref="F1077:G1077"/>
    <mergeCell ref="H1077:I1077"/>
    <mergeCell ref="J1077:K1077"/>
    <mergeCell ref="L1077:M1077"/>
    <mergeCell ref="N1077:O1077"/>
    <mergeCell ref="P1077:Q1077"/>
    <mergeCell ref="R1077:S1077"/>
    <mergeCell ref="T1077:U1077"/>
    <mergeCell ref="V1077:W1077"/>
    <mergeCell ref="X1077:Y1077"/>
    <mergeCell ref="Z1077:AA1077"/>
    <mergeCell ref="AB1077:AC1077"/>
    <mergeCell ref="V1076:W1076"/>
    <mergeCell ref="A1076:C1076"/>
    <mergeCell ref="D1076:E1076"/>
    <mergeCell ref="F1076:G1076"/>
    <mergeCell ref="H1076:I1076"/>
    <mergeCell ref="J1076:K1076"/>
    <mergeCell ref="AB1080:AC1080"/>
    <mergeCell ref="AD1077:AE1077"/>
    <mergeCell ref="AF1077:AG1077"/>
    <mergeCell ref="AH1077:AI1077"/>
    <mergeCell ref="A1078:C1078"/>
    <mergeCell ref="D1078:E1078"/>
    <mergeCell ref="F1078:G1078"/>
    <mergeCell ref="H1078:I1078"/>
    <mergeCell ref="J1078:K1078"/>
    <mergeCell ref="L1078:M1078"/>
    <mergeCell ref="N1078:O1078"/>
    <mergeCell ref="P1078:Q1078"/>
    <mergeCell ref="R1078:S1078"/>
    <mergeCell ref="T1078:U1078"/>
    <mergeCell ref="V1078:W1078"/>
    <mergeCell ref="X1078:Y1078"/>
    <mergeCell ref="Z1078:AA1078"/>
    <mergeCell ref="AF1078:AG1078"/>
    <mergeCell ref="AH1078:AI1078"/>
    <mergeCell ref="A1080:C1080"/>
    <mergeCell ref="D1080:E1080"/>
    <mergeCell ref="F1080:G1080"/>
    <mergeCell ref="H1080:I1080"/>
    <mergeCell ref="J1080:K1080"/>
    <mergeCell ref="V1080:W1080"/>
    <mergeCell ref="X1080:Y1080"/>
    <mergeCell ref="L1080:M1080"/>
    <mergeCell ref="N1080:O1080"/>
    <mergeCell ref="AD1081:AE1081"/>
    <mergeCell ref="AF1081:AG1081"/>
    <mergeCell ref="AH1081:AI1081"/>
    <mergeCell ref="A1081:C1081"/>
    <mergeCell ref="D1081:E1081"/>
    <mergeCell ref="F1081:G1081"/>
    <mergeCell ref="H1081:I1081"/>
    <mergeCell ref="J1081:K1081"/>
    <mergeCell ref="L1081:M1081"/>
    <mergeCell ref="N1081:O1081"/>
    <mergeCell ref="P1081:Q1081"/>
    <mergeCell ref="R1081:S1081"/>
    <mergeCell ref="T1081:U1081"/>
    <mergeCell ref="V1081:W1081"/>
    <mergeCell ref="X1081:Y1081"/>
    <mergeCell ref="Z1081:AA1081"/>
    <mergeCell ref="AB1081:AC1081"/>
    <mergeCell ref="P1080:Q1080"/>
    <mergeCell ref="R1080:S1080"/>
    <mergeCell ref="Z1080:AA1080"/>
  </mergeCells>
  <dataValidations count="1">
    <dataValidation type="list" allowBlank="1" showInputMessage="1" showErrorMessage="1" sqref="C10" xr:uid="{00000000-0002-0000-0A00-000000000000}">
      <formula1>No_of_Expenditure_Years_List</formula1>
    </dataValidation>
  </dataValidations>
  <pageMargins left="0.70866141732283472" right="0.70866141732283472" top="0.74803149606299213" bottom="0.74803149606299213" header="0.31496062992125984" footer="0.31496062992125984"/>
  <pageSetup paperSize="9" scale="33" orientation="portrait" r:id="rId1"/>
  <rowBreaks count="1" manualBreakCount="1">
    <brk id="3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Detailed_Cash_Flow">
                <anchor moveWithCells="1" sizeWithCells="1">
                  <from>
                    <xdr:col>0</xdr:col>
                    <xdr:colOff>152400</xdr:colOff>
                    <xdr:row>8</xdr:row>
                    <xdr:rowOff>114300</xdr:rowOff>
                  </from>
                  <to>
                    <xdr:col>1</xdr:col>
                    <xdr:colOff>390525</xdr:colOff>
                    <xdr:row>8</xdr:row>
                    <xdr:rowOff>495300</xdr:rowOff>
                  </to>
                </anchor>
              </controlPr>
            </control>
          </mc:Choice>
        </mc:AlternateContent>
        <mc:AlternateContent xmlns:mc="http://schemas.openxmlformats.org/markup-compatibility/2006">
          <mc:Choice Requires="x14">
            <control shapeId="17410" r:id="rId5" name="Button 2">
              <controlPr defaultSize="0" print="0" autoFill="0" autoPict="0" macro="[0]!Detailed_Cash_Flow_Calculate_Amounts">
                <anchor moveWithCells="1" sizeWithCells="1">
                  <from>
                    <xdr:col>1</xdr:col>
                    <xdr:colOff>447675</xdr:colOff>
                    <xdr:row>8</xdr:row>
                    <xdr:rowOff>123825</xdr:rowOff>
                  </from>
                  <to>
                    <xdr:col>1</xdr:col>
                    <xdr:colOff>1781175</xdr:colOff>
                    <xdr:row>8</xdr:row>
                    <xdr:rowOff>504825</xdr:rowOff>
                  </to>
                </anchor>
              </controlPr>
            </control>
          </mc:Choice>
        </mc:AlternateContent>
        <mc:AlternateContent xmlns:mc="http://schemas.openxmlformats.org/markup-compatibility/2006">
          <mc:Choice Requires="x14">
            <control shapeId="17411" r:id="rId6" name="Button 3">
              <controlPr defaultSize="0" print="0" autoFill="0" autoPict="0" macro="[0]!Detailed_Cash_Flow_Clear_Amounts">
                <anchor moveWithCells="1" sizeWithCells="1">
                  <from>
                    <xdr:col>1</xdr:col>
                    <xdr:colOff>1828800</xdr:colOff>
                    <xdr:row>8</xdr:row>
                    <xdr:rowOff>114300</xdr:rowOff>
                  </from>
                  <to>
                    <xdr:col>1</xdr:col>
                    <xdr:colOff>3152775</xdr:colOff>
                    <xdr:row>8</xdr:row>
                    <xdr:rowOff>495300</xdr:rowOff>
                  </to>
                </anchor>
              </controlPr>
            </control>
          </mc:Choice>
        </mc:AlternateContent>
        <mc:AlternateContent xmlns:mc="http://schemas.openxmlformats.org/markup-compatibility/2006">
          <mc:Choice Requires="x14">
            <control shapeId="17412" r:id="rId7" name="Button 4">
              <controlPr defaultSize="0" print="0" autoFill="0" autoPict="0" macro="[0]!Detailed_Cash_Flow_Clear_Percentages">
                <anchor moveWithCells="1" sizeWithCells="1">
                  <from>
                    <xdr:col>1</xdr:col>
                    <xdr:colOff>3200400</xdr:colOff>
                    <xdr:row>8</xdr:row>
                    <xdr:rowOff>114300</xdr:rowOff>
                  </from>
                  <to>
                    <xdr:col>1</xdr:col>
                    <xdr:colOff>4524375</xdr:colOff>
                    <xdr:row>8</xdr:row>
                    <xdr:rowOff>495300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92"/>
  <sheetViews>
    <sheetView zoomScale="60" zoomScaleNormal="60" workbookViewId="0">
      <selection activeCell="F6" sqref="F6"/>
    </sheetView>
  </sheetViews>
  <sheetFormatPr defaultRowHeight="12.75" x14ac:dyDescent="0.2"/>
  <cols>
    <col min="1" max="1" width="55.5703125" bestFit="1" customWidth="1"/>
    <col min="2" max="2" width="178" customWidth="1"/>
    <col min="3" max="3" width="54.140625" customWidth="1"/>
    <col min="5" max="5" width="138.42578125" bestFit="1" customWidth="1"/>
    <col min="6" max="6" width="26" customWidth="1"/>
    <col min="7" max="7" width="18.42578125" customWidth="1"/>
    <col min="8" max="8" width="21" bestFit="1" customWidth="1"/>
    <col min="9" max="9" width="21.85546875" customWidth="1"/>
  </cols>
  <sheetData>
    <row r="1" spans="1:11" ht="48.75" customHeight="1" thickBot="1" x14ac:dyDescent="0.25">
      <c r="A1" s="982" t="s">
        <v>101</v>
      </c>
      <c r="B1" s="982"/>
      <c r="C1" s="982"/>
      <c r="D1" s="982"/>
      <c r="E1" s="982"/>
      <c r="F1" s="982"/>
      <c r="G1" s="982"/>
      <c r="H1" s="982"/>
      <c r="I1" s="983"/>
    </row>
    <row r="2" spans="1:11" ht="24" thickBot="1" x14ac:dyDescent="0.4">
      <c r="A2" s="163" t="s">
        <v>102</v>
      </c>
      <c r="B2" s="164" t="s">
        <v>103</v>
      </c>
      <c r="C2" s="165" t="s">
        <v>104</v>
      </c>
      <c r="D2" s="166"/>
      <c r="E2" s="166"/>
      <c r="F2" s="167" t="s">
        <v>102</v>
      </c>
      <c r="G2" s="168" t="s">
        <v>105</v>
      </c>
      <c r="H2" s="164" t="s">
        <v>103</v>
      </c>
      <c r="I2" s="169" t="s">
        <v>104</v>
      </c>
    </row>
    <row r="3" spans="1:11" ht="15.75" x14ac:dyDescent="0.2">
      <c r="F3" s="170"/>
      <c r="G3" s="171"/>
      <c r="H3" s="172"/>
      <c r="I3" s="173" t="str">
        <f t="shared" ref="I3:I47" ca="1" si="0">IF(ISNA(OFFSET(Federal_PCB_Elements_Header,MATCH(C3,Federal_PCB_Items2,0),1)),"",OFFSET(Federal_PCB_Elements_Header,MATCH(C3,Federal_PCB_Items2,0),1))</f>
        <v/>
      </c>
    </row>
    <row r="4" spans="1:11" ht="23.25" x14ac:dyDescent="0.35">
      <c r="A4" s="174" t="s">
        <v>106</v>
      </c>
      <c r="F4" s="175">
        <f ca="1">SUM(H5,H9,H13,H18)</f>
        <v>0</v>
      </c>
      <c r="G4" s="176">
        <f ca="1">SUM(H4:H7)</f>
        <v>0</v>
      </c>
      <c r="H4" s="177"/>
      <c r="I4" s="178" t="str">
        <f t="shared" ca="1" si="0"/>
        <v/>
      </c>
    </row>
    <row r="5" spans="1:11" ht="24" thickBot="1" x14ac:dyDescent="0.4">
      <c r="A5" s="174"/>
      <c r="B5" s="179" t="s">
        <v>107</v>
      </c>
      <c r="F5" s="175"/>
      <c r="G5" s="176"/>
      <c r="H5" s="180">
        <f ca="1">SUM(I6:I7)</f>
        <v>0</v>
      </c>
      <c r="I5" s="178" t="str">
        <f t="shared" ca="1" si="0"/>
        <v/>
      </c>
    </row>
    <row r="6" spans="1:11" ht="23.25" x14ac:dyDescent="0.35">
      <c r="A6" s="181"/>
      <c r="B6" s="179"/>
      <c r="C6" s="182" t="s">
        <v>108</v>
      </c>
      <c r="F6" s="183"/>
      <c r="G6" s="184"/>
      <c r="H6" s="174"/>
      <c r="I6" s="185">
        <f t="shared" ca="1" si="0"/>
        <v>0</v>
      </c>
      <c r="K6">
        <v>1</v>
      </c>
    </row>
    <row r="7" spans="1:11" ht="24" thickBot="1" x14ac:dyDescent="0.4">
      <c r="B7" s="182"/>
      <c r="C7" s="182" t="s">
        <v>109</v>
      </c>
      <c r="F7" s="183"/>
      <c r="G7" s="184"/>
      <c r="H7" s="174"/>
      <c r="I7" s="186">
        <f t="shared" ca="1" si="0"/>
        <v>0</v>
      </c>
      <c r="K7">
        <v>2</v>
      </c>
    </row>
    <row r="8" spans="1:11" ht="23.25" x14ac:dyDescent="0.35">
      <c r="B8" s="182"/>
      <c r="C8" s="179"/>
      <c r="F8" s="187"/>
      <c r="G8" s="176"/>
      <c r="H8" s="174"/>
      <c r="I8" s="188" t="str">
        <f t="shared" ca="1" si="0"/>
        <v/>
      </c>
    </row>
    <row r="9" spans="1:11" ht="24" thickBot="1" x14ac:dyDescent="0.4">
      <c r="B9" s="179" t="s">
        <v>110</v>
      </c>
      <c r="C9" s="179"/>
      <c r="F9" s="187"/>
      <c r="G9" s="176"/>
      <c r="H9" s="189">
        <f ca="1">SUM(I10:I11)</f>
        <v>0</v>
      </c>
      <c r="I9" s="190" t="str">
        <f t="shared" ca="1" si="0"/>
        <v/>
      </c>
    </row>
    <row r="10" spans="1:11" ht="23.25" x14ac:dyDescent="0.35">
      <c r="B10" s="179"/>
      <c r="C10" s="182" t="s">
        <v>111</v>
      </c>
      <c r="F10" s="183"/>
      <c r="G10" s="184">
        <f ca="1">SUM(I10:I11)</f>
        <v>0</v>
      </c>
      <c r="H10" s="174"/>
      <c r="I10" s="185">
        <f t="shared" ca="1" si="0"/>
        <v>0</v>
      </c>
      <c r="K10">
        <v>3</v>
      </c>
    </row>
    <row r="11" spans="1:11" ht="24" thickBot="1" x14ac:dyDescent="0.4">
      <c r="B11" s="179"/>
      <c r="C11" s="182" t="s">
        <v>112</v>
      </c>
      <c r="F11" s="183"/>
      <c r="G11" s="184"/>
      <c r="H11" s="174"/>
      <c r="I11" s="191">
        <f t="shared" ca="1" si="0"/>
        <v>0</v>
      </c>
      <c r="K11">
        <v>4</v>
      </c>
    </row>
    <row r="12" spans="1:11" ht="23.25" x14ac:dyDescent="0.35">
      <c r="B12" s="179"/>
      <c r="C12" s="182"/>
      <c r="F12" s="183"/>
      <c r="G12" s="184"/>
      <c r="H12" s="174"/>
      <c r="I12" s="192" t="str">
        <f t="shared" ca="1" si="0"/>
        <v/>
      </c>
    </row>
    <row r="13" spans="1:11" ht="24" thickBot="1" x14ac:dyDescent="0.4">
      <c r="B13" s="179" t="s">
        <v>113</v>
      </c>
      <c r="C13" s="179"/>
      <c r="F13" s="183"/>
      <c r="G13" s="184"/>
      <c r="H13" s="189">
        <f ca="1">SUM(I14:I16)</f>
        <v>0</v>
      </c>
      <c r="I13" s="190" t="str">
        <f t="shared" ca="1" si="0"/>
        <v/>
      </c>
    </row>
    <row r="14" spans="1:11" ht="23.25" x14ac:dyDescent="0.35">
      <c r="C14" s="182" t="s">
        <v>114</v>
      </c>
      <c r="F14" s="183"/>
      <c r="G14" s="184">
        <f ca="1">SUM(I14:I16)</f>
        <v>0</v>
      </c>
      <c r="H14" s="174"/>
      <c r="I14" s="185">
        <f t="shared" ca="1" si="0"/>
        <v>0</v>
      </c>
      <c r="K14">
        <v>5</v>
      </c>
    </row>
    <row r="15" spans="1:11" ht="23.25" x14ac:dyDescent="0.35">
      <c r="B15" s="179"/>
      <c r="C15" s="182" t="s">
        <v>115</v>
      </c>
      <c r="F15" s="183"/>
      <c r="G15" s="184"/>
      <c r="H15" s="174"/>
      <c r="I15" s="191">
        <f t="shared" ca="1" si="0"/>
        <v>0</v>
      </c>
      <c r="K15">
        <v>6</v>
      </c>
    </row>
    <row r="16" spans="1:11" ht="38.25" thickBot="1" x14ac:dyDescent="0.4">
      <c r="B16" s="179"/>
      <c r="C16" s="193" t="s">
        <v>116</v>
      </c>
      <c r="F16" s="183"/>
      <c r="G16" s="184"/>
      <c r="H16" s="174"/>
      <c r="I16" s="186">
        <f t="shared" ca="1" si="0"/>
        <v>0</v>
      </c>
      <c r="K16">
        <v>7</v>
      </c>
    </row>
    <row r="17" spans="1:11" ht="23.25" x14ac:dyDescent="0.35">
      <c r="B17" s="179"/>
      <c r="F17" s="183"/>
      <c r="G17" s="184"/>
      <c r="H17" s="174"/>
      <c r="I17" s="188" t="str">
        <f t="shared" ca="1" si="0"/>
        <v/>
      </c>
    </row>
    <row r="18" spans="1:11" ht="24" thickBot="1" x14ac:dyDescent="0.4">
      <c r="B18" s="182" t="s">
        <v>117</v>
      </c>
      <c r="F18" s="183"/>
      <c r="G18" s="184"/>
      <c r="H18" s="189">
        <f ca="1">SUM(I19:I21)</f>
        <v>0</v>
      </c>
      <c r="I18" s="190" t="str">
        <f t="shared" ca="1" si="0"/>
        <v/>
      </c>
    </row>
    <row r="19" spans="1:11" ht="23.25" x14ac:dyDescent="0.35">
      <c r="C19" s="179" t="s">
        <v>118</v>
      </c>
      <c r="F19" s="183"/>
      <c r="G19" s="184"/>
      <c r="H19" s="174"/>
      <c r="I19" s="185">
        <f t="shared" ca="1" si="0"/>
        <v>0</v>
      </c>
      <c r="K19">
        <v>8</v>
      </c>
    </row>
    <row r="20" spans="1:11" ht="23.25" x14ac:dyDescent="0.35">
      <c r="B20" s="182"/>
      <c r="C20" s="179" t="s">
        <v>119</v>
      </c>
      <c r="F20" s="183"/>
      <c r="G20" s="184"/>
      <c r="H20" s="174"/>
      <c r="I20" s="191">
        <f t="shared" ca="1" si="0"/>
        <v>0</v>
      </c>
      <c r="K20">
        <v>9</v>
      </c>
    </row>
    <row r="21" spans="1:11" ht="24" thickBot="1" x14ac:dyDescent="0.4">
      <c r="B21" s="182"/>
      <c r="C21" s="179" t="s">
        <v>120</v>
      </c>
      <c r="F21" s="183"/>
      <c r="G21" s="184"/>
      <c r="H21" s="174"/>
      <c r="I21" s="186">
        <f t="shared" ca="1" si="0"/>
        <v>0</v>
      </c>
      <c r="K21">
        <v>10</v>
      </c>
    </row>
    <row r="22" spans="1:11" ht="23.25" x14ac:dyDescent="0.3">
      <c r="B22" s="182"/>
      <c r="C22" s="179"/>
      <c r="F22" s="175"/>
      <c r="G22" s="184"/>
      <c r="H22" s="180"/>
      <c r="I22" s="194" t="str">
        <f t="shared" ca="1" si="0"/>
        <v/>
      </c>
    </row>
    <row r="23" spans="1:11" ht="23.25" x14ac:dyDescent="0.35">
      <c r="A23" s="174" t="s">
        <v>121</v>
      </c>
      <c r="B23" s="179"/>
      <c r="D23" s="195"/>
      <c r="E23" s="195"/>
      <c r="F23" s="175">
        <f ca="1">SUM(H24,H39)</f>
        <v>0</v>
      </c>
      <c r="G23" s="184">
        <f ca="1">SUM(H24:H46)</f>
        <v>0</v>
      </c>
      <c r="H23" s="189"/>
      <c r="I23" s="194" t="str">
        <f t="shared" ca="1" si="0"/>
        <v/>
      </c>
    </row>
    <row r="24" spans="1:11" ht="24" thickBot="1" x14ac:dyDescent="0.35">
      <c r="A24" s="181"/>
      <c r="B24" s="179" t="s">
        <v>122</v>
      </c>
      <c r="C24" s="179"/>
      <c r="D24" s="195"/>
      <c r="E24" s="195"/>
      <c r="F24" s="187"/>
      <c r="G24" s="176"/>
      <c r="H24" s="180">
        <f ca="1">SUM(I25:I37)</f>
        <v>0</v>
      </c>
      <c r="I24" s="194" t="str">
        <f t="shared" ca="1" si="0"/>
        <v/>
      </c>
    </row>
    <row r="25" spans="1:11" ht="23.25" x14ac:dyDescent="0.3">
      <c r="B25" s="179"/>
      <c r="C25" s="196" t="s">
        <v>123</v>
      </c>
      <c r="D25" s="195"/>
      <c r="E25" s="195"/>
      <c r="F25" s="187"/>
      <c r="G25" s="176"/>
      <c r="H25" s="180"/>
      <c r="I25" s="185">
        <f t="shared" ca="1" si="0"/>
        <v>0</v>
      </c>
      <c r="K25">
        <v>11</v>
      </c>
    </row>
    <row r="26" spans="1:11" ht="23.25" x14ac:dyDescent="0.3">
      <c r="B26" s="179"/>
      <c r="C26" s="196" t="s">
        <v>124</v>
      </c>
      <c r="D26" s="195"/>
      <c r="E26" s="195"/>
      <c r="F26" s="187"/>
      <c r="G26" s="176"/>
      <c r="H26" s="180"/>
      <c r="I26" s="191">
        <f t="shared" ca="1" si="0"/>
        <v>0</v>
      </c>
      <c r="K26">
        <v>12</v>
      </c>
    </row>
    <row r="27" spans="1:11" ht="23.25" x14ac:dyDescent="0.3">
      <c r="B27" s="179"/>
      <c r="C27" s="196" t="s">
        <v>125</v>
      </c>
      <c r="D27" s="195"/>
      <c r="E27" s="195"/>
      <c r="F27" s="187"/>
      <c r="G27" s="176"/>
      <c r="H27" s="180"/>
      <c r="I27" s="191">
        <f t="shared" ca="1" si="0"/>
        <v>0</v>
      </c>
      <c r="K27">
        <v>13</v>
      </c>
    </row>
    <row r="28" spans="1:11" ht="23.25" x14ac:dyDescent="0.3">
      <c r="B28" s="179"/>
      <c r="C28" s="196" t="s">
        <v>126</v>
      </c>
      <c r="D28" s="195"/>
      <c r="E28" s="195"/>
      <c r="F28" s="187"/>
      <c r="G28" s="176"/>
      <c r="H28" s="180"/>
      <c r="I28" s="191">
        <f t="shared" ca="1" si="0"/>
        <v>0</v>
      </c>
      <c r="K28">
        <v>14</v>
      </c>
    </row>
    <row r="29" spans="1:11" ht="23.25" x14ac:dyDescent="0.3">
      <c r="B29" s="179"/>
      <c r="C29" s="196" t="s">
        <v>127</v>
      </c>
      <c r="D29" s="195"/>
      <c r="E29" s="195"/>
      <c r="F29" s="187"/>
      <c r="G29" s="176"/>
      <c r="H29" s="180"/>
      <c r="I29" s="191">
        <f t="shared" ca="1" si="0"/>
        <v>0</v>
      </c>
      <c r="K29">
        <v>15</v>
      </c>
    </row>
    <row r="30" spans="1:11" ht="23.25" x14ac:dyDescent="0.3">
      <c r="B30" s="179"/>
      <c r="C30" s="196" t="s">
        <v>99</v>
      </c>
      <c r="D30" s="195"/>
      <c r="E30" s="195"/>
      <c r="F30" s="187"/>
      <c r="G30" s="176"/>
      <c r="H30" s="180"/>
      <c r="I30" s="191">
        <f t="shared" ca="1" si="0"/>
        <v>0</v>
      </c>
      <c r="K30">
        <v>16</v>
      </c>
    </row>
    <row r="31" spans="1:11" ht="23.25" x14ac:dyDescent="0.3">
      <c r="B31" s="179"/>
      <c r="C31" s="196" t="s">
        <v>128</v>
      </c>
      <c r="D31" s="195"/>
      <c r="E31" s="195"/>
      <c r="F31" s="187"/>
      <c r="G31" s="176"/>
      <c r="H31" s="180"/>
      <c r="I31" s="191">
        <f t="shared" ca="1" si="0"/>
        <v>0</v>
      </c>
      <c r="K31">
        <v>17</v>
      </c>
    </row>
    <row r="32" spans="1:11" ht="23.25" x14ac:dyDescent="0.3">
      <c r="B32" s="179"/>
      <c r="C32" s="196" t="s">
        <v>129</v>
      </c>
      <c r="D32" s="195"/>
      <c r="E32" s="195"/>
      <c r="F32" s="187"/>
      <c r="G32" s="176"/>
      <c r="H32" s="180"/>
      <c r="I32" s="191">
        <f t="shared" ca="1" si="0"/>
        <v>0</v>
      </c>
      <c r="K32">
        <v>18</v>
      </c>
    </row>
    <row r="33" spans="1:11" ht="23.25" x14ac:dyDescent="0.3">
      <c r="B33" s="179"/>
      <c r="C33" s="196" t="s">
        <v>100</v>
      </c>
      <c r="D33" s="195"/>
      <c r="E33" s="195"/>
      <c r="F33" s="187"/>
      <c r="G33" s="176"/>
      <c r="H33" s="180"/>
      <c r="I33" s="191">
        <f t="shared" ca="1" si="0"/>
        <v>0</v>
      </c>
      <c r="K33">
        <v>19</v>
      </c>
    </row>
    <row r="34" spans="1:11" ht="23.25" x14ac:dyDescent="0.3">
      <c r="B34" s="179"/>
      <c r="C34" s="196" t="s">
        <v>130</v>
      </c>
      <c r="D34" s="195"/>
      <c r="E34" s="195"/>
      <c r="F34" s="187"/>
      <c r="G34" s="176"/>
      <c r="H34" s="180"/>
      <c r="I34" s="191">
        <f t="shared" ca="1" si="0"/>
        <v>0</v>
      </c>
      <c r="K34">
        <v>20</v>
      </c>
    </row>
    <row r="35" spans="1:11" ht="23.25" x14ac:dyDescent="0.3">
      <c r="B35" s="179"/>
      <c r="C35" s="196" t="s">
        <v>131</v>
      </c>
      <c r="D35" s="195"/>
      <c r="E35" s="195"/>
      <c r="F35" s="187"/>
      <c r="G35" s="176"/>
      <c r="H35" s="180"/>
      <c r="I35" s="191">
        <f t="shared" ca="1" si="0"/>
        <v>0</v>
      </c>
      <c r="K35">
        <v>21</v>
      </c>
    </row>
    <row r="36" spans="1:11" ht="23.25" x14ac:dyDescent="0.3">
      <c r="B36" s="179"/>
      <c r="C36" s="196" t="s">
        <v>132</v>
      </c>
      <c r="D36" s="195"/>
      <c r="E36" s="195"/>
      <c r="F36" s="187"/>
      <c r="G36" s="176"/>
      <c r="H36" s="180"/>
      <c r="I36" s="191">
        <f t="shared" ca="1" si="0"/>
        <v>0</v>
      </c>
      <c r="K36">
        <v>22</v>
      </c>
    </row>
    <row r="37" spans="1:11" ht="24" thickBot="1" x14ac:dyDescent="0.35">
      <c r="B37" s="179"/>
      <c r="C37" s="196" t="s">
        <v>133</v>
      </c>
      <c r="D37" s="195"/>
      <c r="E37" s="195"/>
      <c r="F37" s="187"/>
      <c r="G37" s="176"/>
      <c r="H37" s="180"/>
      <c r="I37" s="186">
        <f t="shared" ca="1" si="0"/>
        <v>0</v>
      </c>
    </row>
    <row r="38" spans="1:11" ht="23.25" x14ac:dyDescent="0.3">
      <c r="B38" s="179"/>
      <c r="D38" s="195"/>
      <c r="E38" s="195"/>
      <c r="F38" s="187"/>
      <c r="G38" s="176"/>
      <c r="H38" s="180"/>
      <c r="I38" s="194" t="str">
        <f t="shared" ca="1" si="0"/>
        <v/>
      </c>
    </row>
    <row r="39" spans="1:11" ht="24" thickBot="1" x14ac:dyDescent="0.35">
      <c r="B39" s="179" t="s">
        <v>134</v>
      </c>
      <c r="D39" s="195"/>
      <c r="E39" s="195"/>
      <c r="F39" s="187"/>
      <c r="G39" s="176"/>
      <c r="H39" s="180">
        <f ca="1">I40</f>
        <v>0</v>
      </c>
      <c r="I39" s="194" t="str">
        <f t="shared" ca="1" si="0"/>
        <v/>
      </c>
    </row>
    <row r="40" spans="1:11" ht="38.25" thickBot="1" x14ac:dyDescent="0.25">
      <c r="C40" s="193" t="s">
        <v>135</v>
      </c>
      <c r="E40" s="195"/>
      <c r="F40" s="187"/>
      <c r="G40" s="176"/>
      <c r="H40" s="197"/>
      <c r="I40" s="198">
        <f t="shared" ca="1" si="0"/>
        <v>0</v>
      </c>
      <c r="K40">
        <v>23</v>
      </c>
    </row>
    <row r="41" spans="1:11" ht="23.25" x14ac:dyDescent="0.3">
      <c r="B41" s="179"/>
      <c r="E41" s="195"/>
      <c r="F41" s="187"/>
      <c r="G41" s="176"/>
      <c r="H41" s="197"/>
      <c r="I41" s="178" t="str">
        <f t="shared" ca="1" si="0"/>
        <v/>
      </c>
    </row>
    <row r="42" spans="1:11" ht="23.25" x14ac:dyDescent="0.3">
      <c r="B42" s="179"/>
      <c r="E42" s="195"/>
      <c r="F42" s="187"/>
      <c r="G42" s="176"/>
      <c r="H42" s="197"/>
      <c r="I42" s="199" t="str">
        <f t="shared" ca="1" si="0"/>
        <v/>
      </c>
    </row>
    <row r="43" spans="1:11" ht="23.25" x14ac:dyDescent="0.3">
      <c r="B43" s="179"/>
      <c r="E43" s="195"/>
      <c r="F43" s="187"/>
      <c r="G43" s="176"/>
      <c r="H43" s="197"/>
      <c r="I43" s="199" t="str">
        <f t="shared" ca="1" si="0"/>
        <v/>
      </c>
    </row>
    <row r="44" spans="1:11" ht="23.25" x14ac:dyDescent="0.3">
      <c r="B44" s="179"/>
      <c r="F44" s="187"/>
      <c r="G44" s="176"/>
      <c r="H44" s="197"/>
      <c r="I44" s="199" t="str">
        <f t="shared" ca="1" si="0"/>
        <v/>
      </c>
    </row>
    <row r="45" spans="1:11" ht="23.25" x14ac:dyDescent="0.3">
      <c r="B45" s="179"/>
      <c r="C45" s="195"/>
      <c r="F45" s="187"/>
      <c r="G45" s="176"/>
      <c r="H45" s="197"/>
      <c r="I45" s="178" t="str">
        <f t="shared" ca="1" si="0"/>
        <v/>
      </c>
    </row>
    <row r="46" spans="1:11" ht="23.25" x14ac:dyDescent="0.3">
      <c r="B46" s="179"/>
      <c r="F46" s="187"/>
      <c r="G46" s="176"/>
      <c r="H46" s="197"/>
      <c r="I46" s="178" t="str">
        <f t="shared" ca="1" si="0"/>
        <v/>
      </c>
    </row>
    <row r="47" spans="1:11" ht="24" thickBot="1" x14ac:dyDescent="0.25">
      <c r="A47" s="200"/>
      <c r="B47" s="200"/>
      <c r="C47" s="200"/>
      <c r="D47" s="200"/>
      <c r="E47" s="200"/>
      <c r="F47" s="201"/>
      <c r="G47" s="202"/>
      <c r="H47" s="203"/>
      <c r="I47" s="204" t="str">
        <f t="shared" ca="1" si="0"/>
        <v/>
      </c>
    </row>
    <row r="48" spans="1:11" ht="24" thickBot="1" x14ac:dyDescent="0.4">
      <c r="A48" s="205" t="s">
        <v>136</v>
      </c>
      <c r="B48" s="206"/>
      <c r="C48" s="206"/>
      <c r="D48" s="207"/>
      <c r="E48" s="208"/>
      <c r="F48" s="209">
        <f ca="1">SUM(F4:F47)</f>
        <v>0</v>
      </c>
      <c r="G48" s="209">
        <f ca="1">SUM(G4:G47)</f>
        <v>0</v>
      </c>
      <c r="H48" s="209">
        <f ca="1">SUM(H4:H47)</f>
        <v>0</v>
      </c>
      <c r="I48" s="210">
        <f ca="1">SUM(I4:I47)</f>
        <v>0</v>
      </c>
    </row>
    <row r="49" spans="1:9" ht="15.75" x14ac:dyDescent="0.2">
      <c r="G49" s="211"/>
      <c r="H49" s="211"/>
      <c r="I49" s="211"/>
    </row>
    <row r="50" spans="1:9" ht="16.5" thickBot="1" x14ac:dyDescent="0.25">
      <c r="G50" s="211"/>
      <c r="H50" s="211"/>
      <c r="I50" s="211"/>
    </row>
    <row r="51" spans="1:9" ht="18.75" x14ac:dyDescent="0.3">
      <c r="A51" s="212"/>
      <c r="C51" s="213" t="s">
        <v>137</v>
      </c>
      <c r="D51" s="214"/>
      <c r="G51" s="211"/>
      <c r="H51" s="211"/>
      <c r="I51" s="211"/>
    </row>
    <row r="52" spans="1:9" ht="18.75" x14ac:dyDescent="0.3">
      <c r="A52" s="129"/>
      <c r="C52" s="215" t="s">
        <v>138</v>
      </c>
      <c r="D52" s="216"/>
      <c r="G52" s="211"/>
      <c r="H52" s="211"/>
      <c r="I52" s="211"/>
    </row>
    <row r="53" spans="1:9" ht="18.75" x14ac:dyDescent="0.3">
      <c r="C53" s="215" t="s">
        <v>139</v>
      </c>
      <c r="D53" s="216"/>
      <c r="G53" s="211"/>
      <c r="H53" s="211"/>
      <c r="I53" s="211"/>
    </row>
    <row r="54" spans="1:9" ht="19.5" thickBot="1" x14ac:dyDescent="0.35">
      <c r="C54" s="217"/>
      <c r="D54" s="216"/>
      <c r="G54" s="211"/>
      <c r="H54" s="211"/>
      <c r="I54" s="211"/>
    </row>
    <row r="55" spans="1:9" ht="21.75" thickBot="1" x14ac:dyDescent="0.4">
      <c r="C55" s="218" t="s">
        <v>140</v>
      </c>
      <c r="D55" s="219"/>
      <c r="E55" s="220" t="s">
        <v>141</v>
      </c>
      <c r="I55" s="211"/>
    </row>
    <row r="56" spans="1:9" ht="15.75" x14ac:dyDescent="0.2">
      <c r="I56" s="211"/>
    </row>
    <row r="57" spans="1:9" ht="21" x14ac:dyDescent="0.35">
      <c r="B57" s="220" t="s">
        <v>142</v>
      </c>
      <c r="I57" s="211"/>
    </row>
    <row r="58" spans="1:9" ht="21" x14ac:dyDescent="0.35">
      <c r="B58" s="220" t="s">
        <v>143</v>
      </c>
      <c r="I58" s="211"/>
    </row>
    <row r="59" spans="1:9" ht="21" x14ac:dyDescent="0.35">
      <c r="B59" s="220" t="s">
        <v>144</v>
      </c>
      <c r="I59" s="211"/>
    </row>
    <row r="60" spans="1:9" ht="15.75" x14ac:dyDescent="0.2">
      <c r="I60" s="211"/>
    </row>
    <row r="61" spans="1:9" ht="21" x14ac:dyDescent="0.35">
      <c r="B61" s="220" t="s">
        <v>145</v>
      </c>
      <c r="I61" s="211"/>
    </row>
    <row r="62" spans="1:9" ht="21" x14ac:dyDescent="0.35">
      <c r="B62" s="220" t="s">
        <v>146</v>
      </c>
      <c r="I62" s="211"/>
    </row>
    <row r="63" spans="1:9" ht="21" x14ac:dyDescent="0.35">
      <c r="B63" s="220" t="s">
        <v>147</v>
      </c>
      <c r="I63" s="211"/>
    </row>
    <row r="64" spans="1:9" ht="21" x14ac:dyDescent="0.35">
      <c r="B64" s="220" t="s">
        <v>148</v>
      </c>
      <c r="I64" s="211"/>
    </row>
    <row r="65" spans="1:9" ht="15.75" x14ac:dyDescent="0.2">
      <c r="I65" s="211"/>
    </row>
    <row r="66" spans="1:9" ht="21" x14ac:dyDescent="0.35">
      <c r="B66" s="220" t="s">
        <v>149</v>
      </c>
      <c r="I66" s="211"/>
    </row>
    <row r="67" spans="1:9" ht="21" x14ac:dyDescent="0.35">
      <c r="B67" s="220" t="s">
        <v>150</v>
      </c>
      <c r="I67" s="211"/>
    </row>
    <row r="68" spans="1:9" ht="15.75" x14ac:dyDescent="0.2">
      <c r="I68" s="211"/>
    </row>
    <row r="69" spans="1:9" ht="21" x14ac:dyDescent="0.35">
      <c r="B69" s="220" t="s">
        <v>151</v>
      </c>
      <c r="I69" s="211"/>
    </row>
    <row r="70" spans="1:9" ht="15.75" x14ac:dyDescent="0.2">
      <c r="I70" s="211"/>
    </row>
    <row r="71" spans="1:9" ht="15.75" x14ac:dyDescent="0.2">
      <c r="I71" s="211"/>
    </row>
    <row r="72" spans="1:9" ht="15.75" x14ac:dyDescent="0.2">
      <c r="I72" s="211"/>
    </row>
    <row r="73" spans="1:9" ht="16.5" thickBot="1" x14ac:dyDescent="0.25">
      <c r="I73" s="211"/>
    </row>
    <row r="74" spans="1:9" ht="24" thickBot="1" x14ac:dyDescent="0.4">
      <c r="A74" s="221"/>
      <c r="B74" s="167" t="s">
        <v>152</v>
      </c>
      <c r="C74" s="222" t="s">
        <v>153</v>
      </c>
      <c r="I74" s="211"/>
    </row>
    <row r="75" spans="1:9" ht="23.25" x14ac:dyDescent="0.35">
      <c r="A75" s="223" t="s">
        <v>154</v>
      </c>
      <c r="B75" s="224">
        <f ca="1">I48</f>
        <v>0</v>
      </c>
      <c r="C75" s="225">
        <f ca="1">B75</f>
        <v>0</v>
      </c>
      <c r="I75" s="211"/>
    </row>
    <row r="76" spans="1:9" ht="23.25" x14ac:dyDescent="0.35">
      <c r="A76" s="223"/>
      <c r="B76" s="224"/>
      <c r="C76" s="225"/>
      <c r="I76" s="211"/>
    </row>
    <row r="77" spans="1:9" ht="23.25" x14ac:dyDescent="0.35">
      <c r="A77" s="223" t="s">
        <v>155</v>
      </c>
      <c r="B77" s="226">
        <f ca="1">INT(EstTotal_50-B75)</f>
        <v>12180625</v>
      </c>
      <c r="C77" s="227">
        <f ca="1">INT(EstTotal-C75)</f>
        <v>13196622</v>
      </c>
      <c r="I77" s="211"/>
    </row>
    <row r="78" spans="1:9" ht="23.25" x14ac:dyDescent="0.35">
      <c r="A78" s="223"/>
      <c r="B78" s="224"/>
      <c r="C78" s="225"/>
      <c r="I78" s="211"/>
    </row>
    <row r="79" spans="1:9" ht="24" thickBot="1" x14ac:dyDescent="0.4">
      <c r="A79" s="223" t="s">
        <v>156</v>
      </c>
      <c r="B79" s="228">
        <f ca="1">SUM(B75:B77)</f>
        <v>12180625</v>
      </c>
      <c r="C79" s="229">
        <f ca="1">SUM(C75:C77)</f>
        <v>13196622</v>
      </c>
      <c r="I79" s="211"/>
    </row>
    <row r="80" spans="1:9" ht="24" thickTop="1" x14ac:dyDescent="0.35">
      <c r="A80" s="223"/>
      <c r="B80" s="224"/>
      <c r="C80" s="230"/>
      <c r="I80" s="211"/>
    </row>
    <row r="81" spans="1:9" ht="23.25" x14ac:dyDescent="0.35">
      <c r="A81" s="223" t="s">
        <v>157</v>
      </c>
      <c r="B81" s="226">
        <f ca="1">IF(ISNA(INT(P50_Escalation*10^6-Federal!B79)),0,INT(P50_Escalation*10^6-Federal!B79))</f>
        <v>438502</v>
      </c>
      <c r="C81" s="227">
        <f ca="1">IF(ISNA(INT(P90_Escalation*10^6-Federal!C79)),0,INT(P90_Escalation*10^6-Federal!C79))</f>
        <v>475078</v>
      </c>
      <c r="I81" s="211"/>
    </row>
    <row r="82" spans="1:9" ht="23.25" x14ac:dyDescent="0.35">
      <c r="A82" s="223"/>
      <c r="B82" s="224"/>
      <c r="C82" s="230"/>
      <c r="I82" s="211"/>
    </row>
    <row r="83" spans="1:9" ht="24" thickBot="1" x14ac:dyDescent="0.4">
      <c r="A83" s="231" t="s">
        <v>158</v>
      </c>
      <c r="B83" s="232">
        <f ca="1">B79+B81</f>
        <v>12619127</v>
      </c>
      <c r="C83" s="233">
        <f ca="1">C79+C81</f>
        <v>13671700</v>
      </c>
      <c r="I83" s="211"/>
    </row>
    <row r="84" spans="1:9" ht="15.75" x14ac:dyDescent="0.2">
      <c r="I84" s="211"/>
    </row>
    <row r="85" spans="1:9" ht="15.75" x14ac:dyDescent="0.2">
      <c r="I85" s="211"/>
    </row>
    <row r="86" spans="1:9" ht="15.75" x14ac:dyDescent="0.2">
      <c r="I86" s="211"/>
    </row>
    <row r="87" spans="1:9" ht="15.75" x14ac:dyDescent="0.2">
      <c r="I87" s="211"/>
    </row>
    <row r="88" spans="1:9" ht="15.75" x14ac:dyDescent="0.2">
      <c r="I88" s="211"/>
    </row>
    <row r="89" spans="1:9" ht="15.75" x14ac:dyDescent="0.2">
      <c r="I89" s="211"/>
    </row>
    <row r="90" spans="1:9" ht="15.75" x14ac:dyDescent="0.2">
      <c r="I90" s="211"/>
    </row>
    <row r="91" spans="1:9" ht="15.75" x14ac:dyDescent="0.2">
      <c r="I91" s="211"/>
    </row>
    <row r="92" spans="1:9" ht="15.75" x14ac:dyDescent="0.2">
      <c r="I92" s="211"/>
    </row>
  </sheetData>
  <sheetProtection password="944B" sheet="1" objects="1" scenarios="1"/>
  <mergeCells count="1">
    <mergeCell ref="A1:I1"/>
  </mergeCells>
  <dataValidations count="6">
    <dataValidation type="whole" operator="greaterThanOrEqual" allowBlank="1" showInputMessage="1" showErrorMessage="1" error="Number Only" prompt="Must enter a number." sqref="I19:I21" xr:uid="{00000000-0002-0000-0B00-000000000000}">
      <formula1>0</formula1>
    </dataValidation>
    <dataValidation type="whole" operator="greaterThanOrEqual" allowBlank="1" showInputMessage="1" showErrorMessage="1" error="Numbers Only." prompt="Must enter a number." sqref="I42:I44 I14:I16 I10:I11 I6:I7 I25:I40" xr:uid="{00000000-0002-0000-0B00-000001000000}">
      <formula1>0</formula1>
    </dataValidation>
    <dataValidation type="whole" operator="greaterThanOrEqual" allowBlank="1" showInputMessage="1" showErrorMessage="1" error="Must enter an Escalation amount for P90 project cost here." prompt="Enter an Escalation amount for P90 project cost here." sqref="C81" xr:uid="{00000000-0002-0000-0B00-000002000000}">
      <formula1>0</formula1>
    </dataValidation>
    <dataValidation type="whole" operator="greaterThanOrEqual" allowBlank="1" showInputMessage="1" showErrorMessage="1" error="Must enter an Escalation amount for P50 Project Estimate here." prompt="Enter an Escalation amount for P50 Project Estimate cost here." sqref="B81" xr:uid="{00000000-0002-0000-0B00-000003000000}">
      <formula1>0</formula1>
    </dataValidation>
    <dataValidation type="whole" operator="greaterThanOrEqual" allowBlank="1" showInputMessage="1" showErrorMessage="1" error="Must enter a P90 Contingency." prompt="Enter a P90 Contingency amount here." sqref="C77" xr:uid="{00000000-0002-0000-0B00-000004000000}">
      <formula1>0</formula1>
    </dataValidation>
    <dataValidation type="whole" operator="greaterThanOrEqual" allowBlank="1" showInputMessage="1" showErrorMessage="1" error="Must enter a P50 Contingency." prompt="Enter a P50 Contingency amount here." sqref="B77" xr:uid="{00000000-0002-0000-0B00-000005000000}">
      <formula1>0</formula1>
    </dataValidation>
  </dataValidations>
  <pageMargins left="0.70866141732283472" right="0.70866141732283472" top="0.74803149606299213" bottom="0.74803149606299213" header="0.31496062992125984" footer="0.31496062992125984"/>
  <pageSetup paperSize="8"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D333"/>
  <sheetViews>
    <sheetView showGridLines="0" zoomScaleNormal="100" workbookViewId="0">
      <selection activeCell="B4" sqref="B4"/>
    </sheetView>
  </sheetViews>
  <sheetFormatPr defaultRowHeight="12.75" x14ac:dyDescent="0.2"/>
  <cols>
    <col min="1" max="1" width="3.42578125" customWidth="1"/>
  </cols>
  <sheetData>
    <row r="1" spans="2:2" ht="26.25" x14ac:dyDescent="0.4">
      <c r="B1" s="326" t="s">
        <v>294</v>
      </c>
    </row>
    <row r="2" spans="2:2" ht="11.25" customHeight="1" x14ac:dyDescent="0.4">
      <c r="B2" s="326"/>
    </row>
    <row r="3" spans="2:2" ht="23.25" x14ac:dyDescent="0.35">
      <c r="B3" s="325" t="s">
        <v>593</v>
      </c>
    </row>
    <row r="6" spans="2:2" ht="20.25" x14ac:dyDescent="0.3">
      <c r="B6" s="321" t="s">
        <v>278</v>
      </c>
    </row>
    <row r="7" spans="2:2" x14ac:dyDescent="0.2">
      <c r="B7" s="4"/>
    </row>
    <row r="8" spans="2:2" x14ac:dyDescent="0.2">
      <c r="B8" s="313" t="s">
        <v>287</v>
      </c>
    </row>
    <row r="10" spans="2:2" x14ac:dyDescent="0.2">
      <c r="B10" s="4"/>
    </row>
    <row r="11" spans="2:2" ht="20.25" x14ac:dyDescent="0.3">
      <c r="B11" s="321" t="s">
        <v>279</v>
      </c>
    </row>
    <row r="12" spans="2:2" x14ac:dyDescent="0.2">
      <c r="B12" s="4"/>
    </row>
    <row r="13" spans="2:2" x14ac:dyDescent="0.2">
      <c r="B13" t="s">
        <v>0</v>
      </c>
    </row>
    <row r="14" spans="2:2" x14ac:dyDescent="0.2">
      <c r="B14" s="313" t="s">
        <v>440</v>
      </c>
    </row>
    <row r="15" spans="2:2" ht="16.5" customHeight="1" x14ac:dyDescent="0.2">
      <c r="B15" s="313"/>
    </row>
    <row r="16" spans="2:2" x14ac:dyDescent="0.2">
      <c r="B16" s="313"/>
    </row>
    <row r="17" spans="2:2" x14ac:dyDescent="0.2">
      <c r="B17" s="313"/>
    </row>
    <row r="18" spans="2:2" x14ac:dyDescent="0.2">
      <c r="B18" s="313"/>
    </row>
    <row r="19" spans="2:2" x14ac:dyDescent="0.2">
      <c r="B19" s="313"/>
    </row>
    <row r="20" spans="2:2" x14ac:dyDescent="0.2">
      <c r="B20" s="313"/>
    </row>
    <row r="21" spans="2:2" x14ac:dyDescent="0.2">
      <c r="B21" s="313"/>
    </row>
    <row r="22" spans="2:2" x14ac:dyDescent="0.2">
      <c r="B22" s="313"/>
    </row>
    <row r="23" spans="2:2" x14ac:dyDescent="0.2">
      <c r="B23" s="313"/>
    </row>
    <row r="24" spans="2:2" x14ac:dyDescent="0.2">
      <c r="B24" s="313"/>
    </row>
    <row r="25" spans="2:2" x14ac:dyDescent="0.2">
      <c r="B25" s="313"/>
    </row>
    <row r="26" spans="2:2" x14ac:dyDescent="0.2">
      <c r="B26" s="313"/>
    </row>
    <row r="27" spans="2:2" x14ac:dyDescent="0.2">
      <c r="B27" s="313"/>
    </row>
    <row r="28" spans="2:2" x14ac:dyDescent="0.2">
      <c r="B28" s="313"/>
    </row>
    <row r="29" spans="2:2" x14ac:dyDescent="0.2">
      <c r="B29" s="313"/>
    </row>
    <row r="30" spans="2:2" x14ac:dyDescent="0.2">
      <c r="B30" s="313"/>
    </row>
    <row r="31" spans="2:2" x14ac:dyDescent="0.2">
      <c r="B31" s="313"/>
    </row>
    <row r="32" spans="2:2" x14ac:dyDescent="0.2">
      <c r="B32" s="313"/>
    </row>
    <row r="33" spans="2:2" x14ac:dyDescent="0.2">
      <c r="B33" s="313"/>
    </row>
    <row r="34" spans="2:2" x14ac:dyDescent="0.2">
      <c r="B34" s="313" t="s">
        <v>280</v>
      </c>
    </row>
    <row r="35" spans="2:2" x14ac:dyDescent="0.2">
      <c r="B35" s="313" t="s">
        <v>282</v>
      </c>
    </row>
    <row r="36" spans="2:2" x14ac:dyDescent="0.2">
      <c r="B36" s="313" t="s">
        <v>281</v>
      </c>
    </row>
    <row r="37" spans="2:2" x14ac:dyDescent="0.2">
      <c r="B37" s="313" t="s">
        <v>283</v>
      </c>
    </row>
    <row r="38" spans="2:2" x14ac:dyDescent="0.2">
      <c r="B38" s="313" t="s">
        <v>441</v>
      </c>
    </row>
    <row r="39" spans="2:2" x14ac:dyDescent="0.2">
      <c r="B39" s="313" t="s">
        <v>443</v>
      </c>
    </row>
    <row r="40" spans="2:2" x14ac:dyDescent="0.2">
      <c r="B40" s="313" t="s">
        <v>444</v>
      </c>
    </row>
    <row r="41" spans="2:2" x14ac:dyDescent="0.2">
      <c r="B41" s="313"/>
    </row>
    <row r="42" spans="2:2" x14ac:dyDescent="0.2">
      <c r="B42" s="313" t="s">
        <v>442</v>
      </c>
    </row>
    <row r="43" spans="2:2" x14ac:dyDescent="0.2">
      <c r="B43" s="313" t="s">
        <v>445</v>
      </c>
    </row>
    <row r="44" spans="2:2" x14ac:dyDescent="0.2">
      <c r="B44" s="313" t="s">
        <v>284</v>
      </c>
    </row>
    <row r="47" spans="2:2" ht="20.25" x14ac:dyDescent="0.3">
      <c r="B47" s="321" t="s">
        <v>292</v>
      </c>
    </row>
    <row r="48" spans="2:2" x14ac:dyDescent="0.2">
      <c r="B48" s="4"/>
    </row>
    <row r="49" spans="2:2" x14ac:dyDescent="0.2">
      <c r="B49" t="s">
        <v>1</v>
      </c>
    </row>
    <row r="50" spans="2:2" x14ac:dyDescent="0.2">
      <c r="B50" t="s">
        <v>2</v>
      </c>
    </row>
    <row r="52" spans="2:2" ht="15.75" x14ac:dyDescent="0.25">
      <c r="B52" s="324" t="s">
        <v>286</v>
      </c>
    </row>
    <row r="54" spans="2:2" x14ac:dyDescent="0.2">
      <c r="B54" s="313" t="s">
        <v>288</v>
      </c>
    </row>
    <row r="55" spans="2:2" x14ac:dyDescent="0.2">
      <c r="B55" s="313"/>
    </row>
    <row r="56" spans="2:2" x14ac:dyDescent="0.2">
      <c r="B56" s="313" t="s">
        <v>291</v>
      </c>
    </row>
    <row r="57" spans="2:2" x14ac:dyDescent="0.2">
      <c r="B57" s="313" t="s">
        <v>289</v>
      </c>
    </row>
    <row r="58" spans="2:2" x14ac:dyDescent="0.2">
      <c r="B58" s="31" t="s">
        <v>290</v>
      </c>
    </row>
    <row r="60" spans="2:2" x14ac:dyDescent="0.2">
      <c r="B60" s="313" t="s">
        <v>285</v>
      </c>
    </row>
    <row r="61" spans="2:2" x14ac:dyDescent="0.2">
      <c r="B61" s="313" t="s">
        <v>446</v>
      </c>
    </row>
    <row r="63" spans="2:2" x14ac:dyDescent="0.2">
      <c r="B63" t="s">
        <v>293</v>
      </c>
    </row>
    <row r="64" spans="2:2" s="200" customFormat="1" ht="13.5" thickBot="1" x14ac:dyDescent="0.25"/>
    <row r="66" spans="2:3" ht="20.25" x14ac:dyDescent="0.3">
      <c r="B66" s="321" t="s">
        <v>198</v>
      </c>
    </row>
    <row r="67" spans="2:3" x14ac:dyDescent="0.2">
      <c r="B67" s="277"/>
    </row>
    <row r="68" spans="2:3" x14ac:dyDescent="0.2">
      <c r="B68" s="277"/>
      <c r="C68" s="313" t="s">
        <v>234</v>
      </c>
    </row>
    <row r="69" spans="2:3" x14ac:dyDescent="0.2">
      <c r="B69" s="277"/>
      <c r="C69" s="313" t="s">
        <v>447</v>
      </c>
    </row>
    <row r="70" spans="2:3" x14ac:dyDescent="0.2">
      <c r="B70" s="277"/>
      <c r="C70" s="313" t="s">
        <v>235</v>
      </c>
    </row>
    <row r="71" spans="2:3" s="200" customFormat="1" ht="13.5" thickBot="1" x14ac:dyDescent="0.25"/>
    <row r="72" spans="2:3" x14ac:dyDescent="0.2">
      <c r="B72" s="277"/>
    </row>
    <row r="73" spans="2:3" ht="20.25" x14ac:dyDescent="0.3">
      <c r="B73" s="321" t="s">
        <v>199</v>
      </c>
    </row>
    <row r="74" spans="2:3" x14ac:dyDescent="0.2">
      <c r="B74" s="277"/>
    </row>
    <row r="75" spans="2:3" x14ac:dyDescent="0.2">
      <c r="B75" s="320" t="s">
        <v>212</v>
      </c>
    </row>
    <row r="76" spans="2:3" x14ac:dyDescent="0.2">
      <c r="C76" s="313" t="s">
        <v>448</v>
      </c>
    </row>
    <row r="77" spans="2:3" x14ac:dyDescent="0.2">
      <c r="C77" s="313" t="s">
        <v>214</v>
      </c>
    </row>
    <row r="78" spans="2:3" x14ac:dyDescent="0.2">
      <c r="C78" t="s">
        <v>33</v>
      </c>
    </row>
    <row r="79" spans="2:3" x14ac:dyDescent="0.2">
      <c r="C79" t="s">
        <v>194</v>
      </c>
    </row>
    <row r="82" spans="2:3" x14ac:dyDescent="0.2">
      <c r="B82" s="320" t="s">
        <v>449</v>
      </c>
    </row>
    <row r="83" spans="2:3" x14ac:dyDescent="0.2">
      <c r="C83" s="313" t="s">
        <v>215</v>
      </c>
    </row>
    <row r="84" spans="2:3" x14ac:dyDescent="0.2">
      <c r="C84" s="313"/>
    </row>
    <row r="85" spans="2:3" x14ac:dyDescent="0.2">
      <c r="B85" s="320" t="s">
        <v>450</v>
      </c>
      <c r="C85" s="313"/>
    </row>
    <row r="86" spans="2:3" x14ac:dyDescent="0.2">
      <c r="C86" s="313" t="s">
        <v>216</v>
      </c>
    </row>
    <row r="87" spans="2:3" x14ac:dyDescent="0.2">
      <c r="C87" s="313"/>
    </row>
    <row r="88" spans="2:3" x14ac:dyDescent="0.2">
      <c r="B88" s="320" t="s">
        <v>451</v>
      </c>
      <c r="C88" s="313"/>
    </row>
    <row r="89" spans="2:3" x14ac:dyDescent="0.2">
      <c r="B89" s="320"/>
      <c r="C89" s="313" t="s">
        <v>453</v>
      </c>
    </row>
    <row r="90" spans="2:3" x14ac:dyDescent="0.2">
      <c r="B90" s="320"/>
      <c r="C90" s="313" t="s">
        <v>485</v>
      </c>
    </row>
    <row r="91" spans="2:3" x14ac:dyDescent="0.2">
      <c r="B91" s="320"/>
      <c r="C91" s="313" t="s">
        <v>486</v>
      </c>
    </row>
    <row r="92" spans="2:3" x14ac:dyDescent="0.2">
      <c r="B92" s="320"/>
      <c r="C92" s="313" t="s">
        <v>487</v>
      </c>
    </row>
    <row r="93" spans="2:3" x14ac:dyDescent="0.2">
      <c r="B93" s="320"/>
      <c r="C93" s="313"/>
    </row>
    <row r="94" spans="2:3" x14ac:dyDescent="0.2">
      <c r="B94" s="320"/>
      <c r="C94" s="313" t="s">
        <v>454</v>
      </c>
    </row>
    <row r="95" spans="2:3" x14ac:dyDescent="0.2">
      <c r="C95" s="313" t="s">
        <v>452</v>
      </c>
    </row>
    <row r="96" spans="2:3" x14ac:dyDescent="0.2">
      <c r="C96" s="313" t="s">
        <v>455</v>
      </c>
    </row>
    <row r="97" spans="2:3" x14ac:dyDescent="0.2">
      <c r="B97" s="320"/>
      <c r="C97" s="313" t="s">
        <v>456</v>
      </c>
    </row>
    <row r="98" spans="2:3" x14ac:dyDescent="0.2">
      <c r="B98" s="277"/>
      <c r="C98" s="313"/>
    </row>
    <row r="99" spans="2:3" x14ac:dyDescent="0.2">
      <c r="B99" s="277"/>
      <c r="C99" s="313" t="s">
        <v>227</v>
      </c>
    </row>
    <row r="100" spans="2:3" x14ac:dyDescent="0.2">
      <c r="B100" s="277"/>
      <c r="C100" s="313" t="s">
        <v>223</v>
      </c>
    </row>
    <row r="101" spans="2:3" x14ac:dyDescent="0.2">
      <c r="B101" s="277"/>
      <c r="C101" s="313" t="s">
        <v>225</v>
      </c>
    </row>
    <row r="102" spans="2:3" x14ac:dyDescent="0.2">
      <c r="B102" s="277"/>
      <c r="C102" s="313" t="s">
        <v>226</v>
      </c>
    </row>
    <row r="103" spans="2:3" x14ac:dyDescent="0.2">
      <c r="B103" s="277"/>
      <c r="C103" s="313" t="s">
        <v>224</v>
      </c>
    </row>
    <row r="104" spans="2:3" x14ac:dyDescent="0.2">
      <c r="B104" s="277"/>
      <c r="C104" t="s">
        <v>222</v>
      </c>
    </row>
    <row r="105" spans="2:3" x14ac:dyDescent="0.2">
      <c r="B105" s="277"/>
    </row>
    <row r="106" spans="2:3" x14ac:dyDescent="0.2">
      <c r="B106" s="277"/>
      <c r="C106" s="313" t="s">
        <v>460</v>
      </c>
    </row>
    <row r="107" spans="2:3" x14ac:dyDescent="0.2">
      <c r="B107" s="277"/>
      <c r="C107" s="313" t="s">
        <v>457</v>
      </c>
    </row>
    <row r="108" spans="2:3" x14ac:dyDescent="0.2">
      <c r="B108" s="277"/>
      <c r="C108" s="313" t="s">
        <v>98</v>
      </c>
    </row>
    <row r="109" spans="2:3" x14ac:dyDescent="0.2">
      <c r="B109" s="277"/>
      <c r="C109" s="313" t="s">
        <v>458</v>
      </c>
    </row>
    <row r="110" spans="2:3" x14ac:dyDescent="0.2">
      <c r="B110" s="277"/>
      <c r="C110" s="313"/>
    </row>
    <row r="111" spans="2:3" x14ac:dyDescent="0.2">
      <c r="B111" s="277"/>
      <c r="C111" s="313" t="s">
        <v>459</v>
      </c>
    </row>
    <row r="112" spans="2:3" x14ac:dyDescent="0.2">
      <c r="C112" s="313"/>
    </row>
    <row r="113" spans="2:3" x14ac:dyDescent="0.2">
      <c r="C113" s="313"/>
    </row>
    <row r="114" spans="2:3" x14ac:dyDescent="0.2">
      <c r="B114" s="320" t="s">
        <v>461</v>
      </c>
      <c r="C114" s="313"/>
    </row>
    <row r="115" spans="2:3" x14ac:dyDescent="0.2">
      <c r="C115" s="313" t="s">
        <v>218</v>
      </c>
    </row>
    <row r="116" spans="2:3" x14ac:dyDescent="0.2">
      <c r="C116" s="313" t="s">
        <v>462</v>
      </c>
    </row>
    <row r="117" spans="2:3" x14ac:dyDescent="0.2">
      <c r="C117" s="313" t="s">
        <v>217</v>
      </c>
    </row>
    <row r="118" spans="2:3" x14ac:dyDescent="0.2">
      <c r="C118" s="313" t="s">
        <v>463</v>
      </c>
    </row>
    <row r="119" spans="2:3" x14ac:dyDescent="0.2">
      <c r="C119" s="313"/>
    </row>
    <row r="120" spans="2:3" x14ac:dyDescent="0.2">
      <c r="B120" s="320" t="s">
        <v>464</v>
      </c>
    </row>
    <row r="121" spans="2:3" x14ac:dyDescent="0.2">
      <c r="C121" s="313" t="s">
        <v>219</v>
      </c>
    </row>
    <row r="122" spans="2:3" x14ac:dyDescent="0.2">
      <c r="C122" s="313" t="s">
        <v>221</v>
      </c>
    </row>
    <row r="123" spans="2:3" x14ac:dyDescent="0.2">
      <c r="C123" s="313" t="s">
        <v>220</v>
      </c>
    </row>
    <row r="125" spans="2:3" x14ac:dyDescent="0.2">
      <c r="B125" s="320" t="s">
        <v>465</v>
      </c>
    </row>
    <row r="126" spans="2:3" x14ac:dyDescent="0.2">
      <c r="C126" s="313" t="s">
        <v>466</v>
      </c>
    </row>
    <row r="127" spans="2:3" x14ac:dyDescent="0.2">
      <c r="C127" t="s">
        <v>195</v>
      </c>
    </row>
    <row r="128" spans="2:3" x14ac:dyDescent="0.2">
      <c r="C128" t="s">
        <v>467</v>
      </c>
    </row>
    <row r="129" spans="2:3" x14ac:dyDescent="0.2">
      <c r="C129" s="313" t="s">
        <v>468</v>
      </c>
    </row>
    <row r="130" spans="2:3" x14ac:dyDescent="0.2">
      <c r="C130" t="s">
        <v>474</v>
      </c>
    </row>
    <row r="132" spans="2:3" x14ac:dyDescent="0.2">
      <c r="B132" s="320" t="s">
        <v>469</v>
      </c>
    </row>
    <row r="133" spans="2:3" x14ac:dyDescent="0.2">
      <c r="C133" s="319" t="s">
        <v>470</v>
      </c>
    </row>
    <row r="134" spans="2:3" x14ac:dyDescent="0.2">
      <c r="C134" s="319" t="s">
        <v>471</v>
      </c>
    </row>
    <row r="135" spans="2:3" x14ac:dyDescent="0.2">
      <c r="C135" s="100" t="s">
        <v>472</v>
      </c>
    </row>
    <row r="136" spans="2:3" x14ac:dyDescent="0.2">
      <c r="C136" s="100" t="s">
        <v>473</v>
      </c>
    </row>
    <row r="138" spans="2:3" x14ac:dyDescent="0.2">
      <c r="B138" s="320" t="s">
        <v>586</v>
      </c>
    </row>
    <row r="139" spans="2:3" x14ac:dyDescent="0.2">
      <c r="B139" s="277"/>
      <c r="C139" s="313" t="s">
        <v>582</v>
      </c>
    </row>
    <row r="140" spans="2:3" x14ac:dyDescent="0.2">
      <c r="B140" s="277"/>
      <c r="C140" s="313" t="s">
        <v>583</v>
      </c>
    </row>
    <row r="141" spans="2:3" x14ac:dyDescent="0.2">
      <c r="B141" s="277"/>
      <c r="C141" s="313" t="s">
        <v>584</v>
      </c>
    </row>
    <row r="142" spans="2:3" x14ac:dyDescent="0.2">
      <c r="B142" s="277"/>
    </row>
    <row r="143" spans="2:3" x14ac:dyDescent="0.2">
      <c r="B143" s="320" t="s">
        <v>585</v>
      </c>
    </row>
    <row r="144" spans="2:3" x14ac:dyDescent="0.2">
      <c r="B144" s="277"/>
      <c r="C144" s="313" t="s">
        <v>475</v>
      </c>
    </row>
    <row r="145" spans="2:3" x14ac:dyDescent="0.2">
      <c r="B145" s="277"/>
      <c r="C145" s="313" t="s">
        <v>476</v>
      </c>
    </row>
    <row r="146" spans="2:3" x14ac:dyDescent="0.2">
      <c r="B146" s="277"/>
    </row>
    <row r="147" spans="2:3" x14ac:dyDescent="0.2">
      <c r="B147" s="320" t="s">
        <v>587</v>
      </c>
    </row>
    <row r="148" spans="2:3" x14ac:dyDescent="0.2">
      <c r="B148" s="277"/>
      <c r="C148" s="313" t="s">
        <v>228</v>
      </c>
    </row>
    <row r="149" spans="2:3" x14ac:dyDescent="0.2">
      <c r="B149" s="277"/>
      <c r="C149" s="313"/>
    </row>
    <row r="150" spans="2:3" x14ac:dyDescent="0.2">
      <c r="B150" s="322" t="s">
        <v>579</v>
      </c>
      <c r="C150" s="313"/>
    </row>
    <row r="151" spans="2:3" x14ac:dyDescent="0.2">
      <c r="B151" s="277"/>
      <c r="C151" s="313" t="s">
        <v>231</v>
      </c>
    </row>
    <row r="152" spans="2:3" x14ac:dyDescent="0.2">
      <c r="B152" s="277"/>
      <c r="C152" s="313" t="s">
        <v>229</v>
      </c>
    </row>
    <row r="153" spans="2:3" x14ac:dyDescent="0.2">
      <c r="B153" s="277"/>
      <c r="C153" s="313" t="s">
        <v>230</v>
      </c>
    </row>
    <row r="154" spans="2:3" x14ac:dyDescent="0.2">
      <c r="B154" s="277"/>
      <c r="C154" s="313"/>
    </row>
    <row r="155" spans="2:3" x14ac:dyDescent="0.2">
      <c r="B155" s="320" t="s">
        <v>580</v>
      </c>
      <c r="C155" s="313"/>
    </row>
    <row r="156" spans="2:3" x14ac:dyDescent="0.2">
      <c r="B156" s="277"/>
      <c r="C156" s="313" t="s">
        <v>581</v>
      </c>
    </row>
    <row r="157" spans="2:3" x14ac:dyDescent="0.2">
      <c r="B157" s="277"/>
      <c r="C157" s="313"/>
    </row>
    <row r="158" spans="2:3" x14ac:dyDescent="0.2">
      <c r="B158" s="320" t="s">
        <v>591</v>
      </c>
      <c r="C158" s="313"/>
    </row>
    <row r="159" spans="2:3" x14ac:dyDescent="0.2">
      <c r="B159" s="277"/>
      <c r="C159" s="313" t="s">
        <v>592</v>
      </c>
    </row>
    <row r="160" spans="2:3" x14ac:dyDescent="0.2">
      <c r="B160" s="277"/>
      <c r="C160" s="313"/>
    </row>
    <row r="161" spans="2:3" x14ac:dyDescent="0.2">
      <c r="B161" s="322" t="s">
        <v>588</v>
      </c>
      <c r="C161" s="313"/>
    </row>
    <row r="162" spans="2:3" x14ac:dyDescent="0.2">
      <c r="B162" s="277"/>
      <c r="C162" s="313" t="s">
        <v>232</v>
      </c>
    </row>
    <row r="163" spans="2:3" x14ac:dyDescent="0.2">
      <c r="B163" s="277"/>
      <c r="C163" s="313" t="s">
        <v>233</v>
      </c>
    </row>
    <row r="164" spans="2:3" x14ac:dyDescent="0.2">
      <c r="B164" s="277"/>
      <c r="C164" s="313" t="s">
        <v>512</v>
      </c>
    </row>
    <row r="165" spans="2:3" x14ac:dyDescent="0.2">
      <c r="B165" s="277"/>
      <c r="C165" s="313" t="s">
        <v>513</v>
      </c>
    </row>
    <row r="166" spans="2:3" x14ac:dyDescent="0.2">
      <c r="B166" s="277"/>
    </row>
    <row r="167" spans="2:3" x14ac:dyDescent="0.2">
      <c r="B167" s="320" t="s">
        <v>589</v>
      </c>
    </row>
    <row r="168" spans="2:3" x14ac:dyDescent="0.2">
      <c r="B168" s="277"/>
      <c r="C168" s="313" t="s">
        <v>590</v>
      </c>
    </row>
    <row r="169" spans="2:3" x14ac:dyDescent="0.2">
      <c r="B169" s="277"/>
      <c r="C169" s="313" t="s">
        <v>423</v>
      </c>
    </row>
    <row r="170" spans="2:3" x14ac:dyDescent="0.2">
      <c r="B170" s="277"/>
      <c r="C170" s="313" t="s">
        <v>424</v>
      </c>
    </row>
    <row r="171" spans="2:3" x14ac:dyDescent="0.2">
      <c r="B171" s="277"/>
      <c r="C171" s="313"/>
    </row>
    <row r="172" spans="2:3" x14ac:dyDescent="0.2">
      <c r="B172" s="320" t="s">
        <v>267</v>
      </c>
      <c r="C172" s="313"/>
    </row>
    <row r="173" spans="2:3" x14ac:dyDescent="0.2">
      <c r="B173" s="277"/>
      <c r="C173" s="313" t="s">
        <v>268</v>
      </c>
    </row>
    <row r="174" spans="2:3" x14ac:dyDescent="0.2">
      <c r="B174" s="277"/>
      <c r="C174" s="313" t="s">
        <v>269</v>
      </c>
    </row>
    <row r="175" spans="2:3" x14ac:dyDescent="0.2">
      <c r="B175" s="277"/>
      <c r="C175" s="313" t="s">
        <v>270</v>
      </c>
    </row>
    <row r="176" spans="2:3" x14ac:dyDescent="0.2">
      <c r="B176" s="277"/>
      <c r="C176" s="313"/>
    </row>
    <row r="177" spans="2:3" s="200" customFormat="1" ht="13.5" thickBot="1" x14ac:dyDescent="0.25"/>
    <row r="178" spans="2:3" x14ac:dyDescent="0.2">
      <c r="B178" s="277"/>
    </row>
    <row r="179" spans="2:3" ht="20.25" x14ac:dyDescent="0.3">
      <c r="B179" s="321" t="s">
        <v>479</v>
      </c>
    </row>
    <row r="180" spans="2:3" x14ac:dyDescent="0.2">
      <c r="B180" s="277"/>
    </row>
    <row r="181" spans="2:3" x14ac:dyDescent="0.2">
      <c r="B181" s="277"/>
      <c r="C181" s="313" t="s">
        <v>480</v>
      </c>
    </row>
    <row r="182" spans="2:3" x14ac:dyDescent="0.2">
      <c r="B182" s="277"/>
      <c r="C182" s="313" t="s">
        <v>236</v>
      </c>
    </row>
    <row r="183" spans="2:3" x14ac:dyDescent="0.2">
      <c r="B183" s="277"/>
      <c r="C183" s="313" t="s">
        <v>518</v>
      </c>
    </row>
    <row r="184" spans="2:3" x14ac:dyDescent="0.2">
      <c r="B184" s="277"/>
      <c r="C184" s="313" t="s">
        <v>241</v>
      </c>
    </row>
    <row r="185" spans="2:3" x14ac:dyDescent="0.2">
      <c r="B185" s="277"/>
      <c r="C185" s="313" t="s">
        <v>517</v>
      </c>
    </row>
    <row r="186" spans="2:3" x14ac:dyDescent="0.2">
      <c r="B186" s="277"/>
      <c r="C186" s="313" t="s">
        <v>237</v>
      </c>
    </row>
    <row r="187" spans="2:3" x14ac:dyDescent="0.2">
      <c r="B187" s="277"/>
      <c r="C187" s="313"/>
    </row>
    <row r="188" spans="2:3" s="200" customFormat="1" ht="13.5" thickBot="1" x14ac:dyDescent="0.25"/>
    <row r="189" spans="2:3" x14ac:dyDescent="0.2">
      <c r="B189" s="277"/>
    </row>
    <row r="190" spans="2:3" ht="20.25" x14ac:dyDescent="0.3">
      <c r="B190" s="321" t="s">
        <v>200</v>
      </c>
    </row>
    <row r="191" spans="2:3" x14ac:dyDescent="0.2">
      <c r="B191" s="277"/>
    </row>
    <row r="192" spans="2:3" x14ac:dyDescent="0.2">
      <c r="B192" s="277"/>
      <c r="C192" s="313" t="s">
        <v>238</v>
      </c>
    </row>
    <row r="193" spans="2:3" x14ac:dyDescent="0.2">
      <c r="B193" s="277"/>
      <c r="C193" s="313" t="s">
        <v>239</v>
      </c>
    </row>
    <row r="194" spans="2:3" x14ac:dyDescent="0.2">
      <c r="B194" s="277"/>
      <c r="C194" s="313"/>
    </row>
    <row r="195" spans="2:3" s="200" customFormat="1" ht="13.5" thickBot="1" x14ac:dyDescent="0.25"/>
    <row r="196" spans="2:3" x14ac:dyDescent="0.2">
      <c r="B196" s="277"/>
    </row>
    <row r="197" spans="2:3" ht="20.25" x14ac:dyDescent="0.3">
      <c r="B197" s="321" t="s">
        <v>201</v>
      </c>
    </row>
    <row r="198" spans="2:3" x14ac:dyDescent="0.2">
      <c r="B198" s="277"/>
    </row>
    <row r="199" spans="2:3" x14ac:dyDescent="0.2">
      <c r="B199" s="277"/>
      <c r="C199" s="313" t="s">
        <v>240</v>
      </c>
    </row>
    <row r="200" spans="2:3" x14ac:dyDescent="0.2">
      <c r="B200" s="277"/>
      <c r="C200" s="313" t="s">
        <v>478</v>
      </c>
    </row>
    <row r="201" spans="2:3" x14ac:dyDescent="0.2">
      <c r="B201" s="277"/>
      <c r="C201" s="313" t="s">
        <v>243</v>
      </c>
    </row>
    <row r="202" spans="2:3" x14ac:dyDescent="0.2">
      <c r="B202" s="277"/>
      <c r="C202" s="313" t="s">
        <v>242</v>
      </c>
    </row>
    <row r="203" spans="2:3" x14ac:dyDescent="0.2">
      <c r="B203" s="277"/>
      <c r="C203" s="313" t="s">
        <v>237</v>
      </c>
    </row>
    <row r="204" spans="2:3" x14ac:dyDescent="0.2">
      <c r="B204" s="277"/>
      <c r="C204" s="313"/>
    </row>
    <row r="205" spans="2:3" s="200" customFormat="1" ht="13.5" thickBot="1" x14ac:dyDescent="0.25"/>
    <row r="206" spans="2:3" x14ac:dyDescent="0.2">
      <c r="B206" s="277"/>
    </row>
    <row r="207" spans="2:3" ht="20.25" x14ac:dyDescent="0.3">
      <c r="B207" s="321" t="s">
        <v>202</v>
      </c>
    </row>
    <row r="208" spans="2:3" x14ac:dyDescent="0.2">
      <c r="B208" s="277"/>
    </row>
    <row r="209" spans="2:3" x14ac:dyDescent="0.2">
      <c r="B209" s="277"/>
      <c r="C209" t="s">
        <v>477</v>
      </c>
    </row>
    <row r="210" spans="2:3" x14ac:dyDescent="0.2">
      <c r="B210" s="277"/>
      <c r="C210" t="s">
        <v>493</v>
      </c>
    </row>
    <row r="211" spans="2:3" x14ac:dyDescent="0.2">
      <c r="B211" s="277"/>
      <c r="C211" t="s">
        <v>488</v>
      </c>
    </row>
    <row r="212" spans="2:3" x14ac:dyDescent="0.2">
      <c r="B212" s="277"/>
      <c r="C212" t="s">
        <v>489</v>
      </c>
    </row>
    <row r="213" spans="2:3" x14ac:dyDescent="0.2">
      <c r="B213" s="277"/>
    </row>
    <row r="214" spans="2:3" x14ac:dyDescent="0.2">
      <c r="B214" s="277"/>
      <c r="C214" t="s">
        <v>248</v>
      </c>
    </row>
    <row r="215" spans="2:3" x14ac:dyDescent="0.2">
      <c r="B215" s="277"/>
      <c r="C215" t="s">
        <v>244</v>
      </c>
    </row>
    <row r="216" spans="2:3" x14ac:dyDescent="0.2">
      <c r="B216" s="277"/>
      <c r="C216" s="313" t="s">
        <v>484</v>
      </c>
    </row>
    <row r="217" spans="2:3" x14ac:dyDescent="0.2">
      <c r="B217" s="277"/>
    </row>
    <row r="218" spans="2:3" x14ac:dyDescent="0.2">
      <c r="B218" s="320" t="s">
        <v>212</v>
      </c>
    </row>
    <row r="219" spans="2:3" x14ac:dyDescent="0.2">
      <c r="C219" s="313" t="s">
        <v>519</v>
      </c>
    </row>
    <row r="220" spans="2:3" x14ac:dyDescent="0.2">
      <c r="C220" s="313" t="s">
        <v>214</v>
      </c>
    </row>
    <row r="221" spans="2:3" x14ac:dyDescent="0.2">
      <c r="C221" t="s">
        <v>33</v>
      </c>
    </row>
    <row r="222" spans="2:3" x14ac:dyDescent="0.2">
      <c r="C222" t="s">
        <v>194</v>
      </c>
    </row>
    <row r="223" spans="2:3" x14ac:dyDescent="0.2">
      <c r="B223" s="277"/>
    </row>
    <row r="224" spans="2:3" x14ac:dyDescent="0.2">
      <c r="B224" s="320" t="s">
        <v>245</v>
      </c>
    </row>
    <row r="225" spans="2:3" x14ac:dyDescent="0.2">
      <c r="B225" s="277"/>
      <c r="C225" t="s">
        <v>246</v>
      </c>
    </row>
    <row r="226" spans="2:3" x14ac:dyDescent="0.2">
      <c r="B226" s="277"/>
    </row>
    <row r="227" spans="2:3" x14ac:dyDescent="0.2">
      <c r="B227" s="320" t="s">
        <v>249</v>
      </c>
    </row>
    <row r="228" spans="2:3" x14ac:dyDescent="0.2">
      <c r="B228" s="277"/>
      <c r="C228" s="323" t="s">
        <v>250</v>
      </c>
    </row>
    <row r="229" spans="2:3" x14ac:dyDescent="0.2">
      <c r="B229" s="277"/>
      <c r="C229" s="319" t="s">
        <v>254</v>
      </c>
    </row>
    <row r="230" spans="2:3" x14ac:dyDescent="0.2">
      <c r="B230" s="277"/>
      <c r="C230" t="s">
        <v>251</v>
      </c>
    </row>
    <row r="231" spans="2:3" x14ac:dyDescent="0.2">
      <c r="B231" s="277"/>
    </row>
    <row r="232" spans="2:3" x14ac:dyDescent="0.2">
      <c r="B232" s="320" t="s">
        <v>252</v>
      </c>
    </row>
    <row r="233" spans="2:3" x14ac:dyDescent="0.2">
      <c r="B233" s="277"/>
      <c r="C233" t="s">
        <v>253</v>
      </c>
    </row>
    <row r="234" spans="2:3" x14ac:dyDescent="0.2">
      <c r="B234" s="277"/>
    </row>
    <row r="235" spans="2:3" x14ac:dyDescent="0.2">
      <c r="B235" s="320" t="s">
        <v>259</v>
      </c>
    </row>
    <row r="236" spans="2:3" x14ac:dyDescent="0.2">
      <c r="B236" s="277"/>
      <c r="C236" s="313" t="s">
        <v>258</v>
      </c>
    </row>
    <row r="237" spans="2:3" x14ac:dyDescent="0.2">
      <c r="B237" s="277"/>
      <c r="C237" s="313" t="s">
        <v>256</v>
      </c>
    </row>
    <row r="238" spans="2:3" x14ac:dyDescent="0.2">
      <c r="B238" s="277"/>
      <c r="C238" s="313" t="s">
        <v>257</v>
      </c>
    </row>
    <row r="239" spans="2:3" x14ac:dyDescent="0.2">
      <c r="B239" s="277"/>
      <c r="C239" s="313" t="s">
        <v>520</v>
      </c>
    </row>
    <row r="240" spans="2:3" x14ac:dyDescent="0.2">
      <c r="B240" s="277"/>
      <c r="C240" s="313"/>
    </row>
    <row r="241" spans="2:3" x14ac:dyDescent="0.2">
      <c r="B241" s="320" t="s">
        <v>260</v>
      </c>
      <c r="C241" s="313"/>
    </row>
    <row r="242" spans="2:3" x14ac:dyDescent="0.2">
      <c r="B242" s="313"/>
      <c r="C242" s="313" t="s">
        <v>521</v>
      </c>
    </row>
    <row r="243" spans="2:3" x14ac:dyDescent="0.2">
      <c r="C243" s="313" t="s">
        <v>262</v>
      </c>
    </row>
    <row r="244" spans="2:3" x14ac:dyDescent="0.2">
      <c r="C244" s="313" t="s">
        <v>263</v>
      </c>
    </row>
    <row r="245" spans="2:3" x14ac:dyDescent="0.2">
      <c r="C245" s="313" t="s">
        <v>264</v>
      </c>
    </row>
    <row r="246" spans="2:3" x14ac:dyDescent="0.2">
      <c r="C246" s="313" t="s">
        <v>213</v>
      </c>
    </row>
    <row r="247" spans="2:3" x14ac:dyDescent="0.2">
      <c r="B247" s="313"/>
      <c r="C247" s="313"/>
    </row>
    <row r="248" spans="2:3" x14ac:dyDescent="0.2">
      <c r="B248" s="320" t="s">
        <v>261</v>
      </c>
      <c r="C248" s="313"/>
    </row>
    <row r="249" spans="2:3" x14ac:dyDescent="0.2">
      <c r="B249" s="313"/>
      <c r="C249" s="313" t="s">
        <v>265</v>
      </c>
    </row>
    <row r="250" spans="2:3" x14ac:dyDescent="0.2">
      <c r="B250" s="313"/>
      <c r="C250" s="313" t="s">
        <v>221</v>
      </c>
    </row>
    <row r="251" spans="2:3" x14ac:dyDescent="0.2">
      <c r="B251" s="313"/>
      <c r="C251" s="313"/>
    </row>
    <row r="252" spans="2:3" x14ac:dyDescent="0.2">
      <c r="B252" s="320" t="s">
        <v>490</v>
      </c>
      <c r="C252" s="313"/>
    </row>
    <row r="253" spans="2:3" x14ac:dyDescent="0.2">
      <c r="B253" s="313"/>
      <c r="C253" s="313" t="s">
        <v>266</v>
      </c>
    </row>
    <row r="254" spans="2:3" x14ac:dyDescent="0.2">
      <c r="B254" s="313"/>
      <c r="C254" s="313"/>
    </row>
    <row r="255" spans="2:3" x14ac:dyDescent="0.2">
      <c r="B255" s="320" t="s">
        <v>492</v>
      </c>
      <c r="C255" s="313"/>
    </row>
    <row r="256" spans="2:3" x14ac:dyDescent="0.2">
      <c r="B256" s="313"/>
      <c r="C256" s="313" t="s">
        <v>522</v>
      </c>
    </row>
    <row r="257" spans="2:3" x14ac:dyDescent="0.2">
      <c r="B257" s="313"/>
      <c r="C257" s="313" t="s">
        <v>491</v>
      </c>
    </row>
    <row r="258" spans="2:3" x14ac:dyDescent="0.2">
      <c r="B258" s="313"/>
      <c r="C258" s="313"/>
    </row>
    <row r="259" spans="2:3" x14ac:dyDescent="0.2">
      <c r="B259" s="322" t="s">
        <v>496</v>
      </c>
      <c r="C259" s="313"/>
    </row>
    <row r="260" spans="2:3" x14ac:dyDescent="0.2">
      <c r="B260" s="277"/>
      <c r="C260" s="313" t="s">
        <v>231</v>
      </c>
    </row>
    <row r="261" spans="2:3" x14ac:dyDescent="0.2">
      <c r="B261" s="277"/>
      <c r="C261" s="313" t="s">
        <v>229</v>
      </c>
    </row>
    <row r="262" spans="2:3" x14ac:dyDescent="0.2">
      <c r="B262" s="277"/>
      <c r="C262" s="313" t="s">
        <v>230</v>
      </c>
    </row>
    <row r="263" spans="2:3" x14ac:dyDescent="0.2">
      <c r="B263" s="277"/>
      <c r="C263" s="313"/>
    </row>
    <row r="264" spans="2:3" x14ac:dyDescent="0.2">
      <c r="B264" s="320" t="s">
        <v>497</v>
      </c>
      <c r="C264" s="313"/>
    </row>
    <row r="265" spans="2:3" x14ac:dyDescent="0.2">
      <c r="B265" s="277"/>
      <c r="C265" s="313" t="s">
        <v>498</v>
      </c>
    </row>
    <row r="266" spans="2:3" x14ac:dyDescent="0.2">
      <c r="B266" s="277"/>
      <c r="C266" s="313"/>
    </row>
    <row r="267" spans="2:3" x14ac:dyDescent="0.2">
      <c r="B267" s="320" t="s">
        <v>271</v>
      </c>
      <c r="C267" s="313"/>
    </row>
    <row r="268" spans="2:3" x14ac:dyDescent="0.2">
      <c r="C268" t="s">
        <v>196</v>
      </c>
    </row>
    <row r="269" spans="2:3" x14ac:dyDescent="0.2">
      <c r="C269" s="319" t="s">
        <v>523</v>
      </c>
    </row>
    <row r="270" spans="2:3" x14ac:dyDescent="0.2">
      <c r="C270" s="276" t="s">
        <v>197</v>
      </c>
    </row>
    <row r="271" spans="2:3" x14ac:dyDescent="0.2">
      <c r="B271" s="277"/>
      <c r="C271" s="313" t="s">
        <v>268</v>
      </c>
    </row>
    <row r="272" spans="2:3" x14ac:dyDescent="0.2">
      <c r="B272" s="277"/>
      <c r="C272" s="313" t="s">
        <v>269</v>
      </c>
    </row>
    <row r="273" spans="1:4" x14ac:dyDescent="0.2">
      <c r="B273" s="277"/>
      <c r="C273" s="313" t="s">
        <v>270</v>
      </c>
    </row>
    <row r="274" spans="1:4" x14ac:dyDescent="0.2">
      <c r="B274" s="277"/>
      <c r="C274" s="313"/>
    </row>
    <row r="275" spans="1:4" s="200" customFormat="1" ht="13.5" thickBot="1" x14ac:dyDescent="0.25">
      <c r="B275" s="447"/>
    </row>
    <row r="276" spans="1:4" ht="20.25" x14ac:dyDescent="0.3">
      <c r="A276" s="277"/>
      <c r="B276" s="321" t="s">
        <v>203</v>
      </c>
    </row>
    <row r="277" spans="1:4" x14ac:dyDescent="0.2">
      <c r="A277" s="277"/>
      <c r="B277" s="313"/>
      <c r="D277" s="4"/>
    </row>
    <row r="278" spans="1:4" x14ac:dyDescent="0.2">
      <c r="B278" s="4"/>
      <c r="C278" s="313" t="s">
        <v>524</v>
      </c>
    </row>
    <row r="279" spans="1:4" x14ac:dyDescent="0.2">
      <c r="B279" s="277"/>
      <c r="C279" s="313" t="s">
        <v>499</v>
      </c>
    </row>
    <row r="280" spans="1:4" x14ac:dyDescent="0.2">
      <c r="B280" s="277"/>
      <c r="C280" s="276" t="s">
        <v>197</v>
      </c>
    </row>
    <row r="281" spans="1:4" x14ac:dyDescent="0.2">
      <c r="B281" s="277"/>
      <c r="C281" s="313"/>
    </row>
    <row r="282" spans="1:4" s="200" customFormat="1" ht="13.5" thickBot="1" x14ac:dyDescent="0.25"/>
    <row r="283" spans="1:4" x14ac:dyDescent="0.2">
      <c r="B283" s="277"/>
    </row>
    <row r="284" spans="1:4" ht="20.25" x14ac:dyDescent="0.3">
      <c r="B284" s="321" t="s">
        <v>204</v>
      </c>
    </row>
    <row r="285" spans="1:4" x14ac:dyDescent="0.2">
      <c r="B285" s="4"/>
    </row>
    <row r="286" spans="1:4" x14ac:dyDescent="0.2">
      <c r="B286" s="277"/>
      <c r="C286" s="313" t="s">
        <v>525</v>
      </c>
    </row>
    <row r="287" spans="1:4" x14ac:dyDescent="0.2">
      <c r="B287" s="277"/>
      <c r="C287" s="313" t="s">
        <v>272</v>
      </c>
    </row>
    <row r="288" spans="1:4" x14ac:dyDescent="0.2">
      <c r="B288" s="277"/>
      <c r="C288" s="313" t="s">
        <v>273</v>
      </c>
    </row>
    <row r="289" spans="2:3" x14ac:dyDescent="0.2">
      <c r="B289" s="277"/>
      <c r="C289" s="313"/>
    </row>
    <row r="290" spans="2:3" s="200" customFormat="1" ht="13.5" thickBot="1" x14ac:dyDescent="0.25"/>
    <row r="291" spans="2:3" x14ac:dyDescent="0.2">
      <c r="B291" s="277"/>
    </row>
    <row r="292" spans="2:3" ht="20.25" x14ac:dyDescent="0.3">
      <c r="B292" s="321" t="s">
        <v>205</v>
      </c>
    </row>
    <row r="293" spans="2:3" x14ac:dyDescent="0.2">
      <c r="B293" s="4"/>
    </row>
    <row r="294" spans="2:3" x14ac:dyDescent="0.2">
      <c r="B294" s="4"/>
      <c r="C294" t="s">
        <v>274</v>
      </c>
    </row>
    <row r="295" spans="2:3" x14ac:dyDescent="0.2">
      <c r="B295" s="4"/>
    </row>
    <row r="296" spans="2:3" x14ac:dyDescent="0.2">
      <c r="B296" s="4"/>
      <c r="C296" s="313" t="s">
        <v>494</v>
      </c>
    </row>
    <row r="297" spans="2:3" x14ac:dyDescent="0.2">
      <c r="B297" s="4"/>
      <c r="C297" s="313" t="s">
        <v>500</v>
      </c>
    </row>
    <row r="298" spans="2:3" x14ac:dyDescent="0.2">
      <c r="B298" s="4"/>
      <c r="C298" s="313" t="s">
        <v>501</v>
      </c>
    </row>
    <row r="299" spans="2:3" x14ac:dyDescent="0.2">
      <c r="B299" s="4"/>
      <c r="C299" s="313" t="s">
        <v>495</v>
      </c>
    </row>
    <row r="300" spans="2:3" x14ac:dyDescent="0.2">
      <c r="B300" s="277"/>
      <c r="C300" s="313" t="s">
        <v>508</v>
      </c>
    </row>
    <row r="301" spans="2:3" x14ac:dyDescent="0.2">
      <c r="B301" s="277"/>
      <c r="C301" s="313"/>
    </row>
    <row r="302" spans="2:3" x14ac:dyDescent="0.2">
      <c r="B302" s="277"/>
      <c r="C302" s="313" t="s">
        <v>505</v>
      </c>
    </row>
    <row r="303" spans="2:3" x14ac:dyDescent="0.2">
      <c r="B303" s="277"/>
      <c r="C303" s="313" t="s">
        <v>275</v>
      </c>
    </row>
    <row r="304" spans="2:3" x14ac:dyDescent="0.2">
      <c r="B304" s="277"/>
      <c r="C304" s="313" t="s">
        <v>506</v>
      </c>
    </row>
    <row r="305" spans="2:3" x14ac:dyDescent="0.2">
      <c r="B305" s="277"/>
      <c r="C305" s="313"/>
    </row>
    <row r="306" spans="2:3" x14ac:dyDescent="0.2">
      <c r="B306" s="320" t="s">
        <v>502</v>
      </c>
    </row>
    <row r="307" spans="2:3" x14ac:dyDescent="0.2">
      <c r="B307" s="320"/>
      <c r="C307" s="313" t="s">
        <v>507</v>
      </c>
    </row>
    <row r="308" spans="2:3" x14ac:dyDescent="0.2">
      <c r="C308" s="313" t="s">
        <v>509</v>
      </c>
    </row>
    <row r="309" spans="2:3" s="200" customFormat="1" ht="13.5" thickBot="1" x14ac:dyDescent="0.25">
      <c r="C309" s="447"/>
    </row>
    <row r="310" spans="2:3" x14ac:dyDescent="0.2">
      <c r="B310" s="277"/>
    </row>
    <row r="311" spans="2:3" ht="20.25" x14ac:dyDescent="0.3">
      <c r="B311" s="321" t="s">
        <v>481</v>
      </c>
    </row>
    <row r="312" spans="2:3" x14ac:dyDescent="0.2">
      <c r="B312" s="4"/>
    </row>
    <row r="313" spans="2:3" x14ac:dyDescent="0.2">
      <c r="B313" s="4"/>
      <c r="C313" s="313" t="s">
        <v>482</v>
      </c>
    </row>
    <row r="314" spans="2:3" x14ac:dyDescent="0.2">
      <c r="B314" s="4"/>
      <c r="C314" s="313" t="s">
        <v>276</v>
      </c>
    </row>
    <row r="315" spans="2:3" x14ac:dyDescent="0.2">
      <c r="B315" s="277"/>
      <c r="C315" s="313" t="s">
        <v>483</v>
      </c>
    </row>
    <row r="316" spans="2:3" x14ac:dyDescent="0.2">
      <c r="B316" s="277"/>
      <c r="C316" s="313" t="s">
        <v>277</v>
      </c>
    </row>
    <row r="317" spans="2:3" x14ac:dyDescent="0.2">
      <c r="B317" s="277"/>
    </row>
    <row r="318" spans="2:3" s="200" customFormat="1" ht="13.5" thickBot="1" x14ac:dyDescent="0.25"/>
    <row r="319" spans="2:3" x14ac:dyDescent="0.2">
      <c r="B319" s="277"/>
    </row>
    <row r="320" spans="2:3" ht="20.25" x14ac:dyDescent="0.3">
      <c r="B320" s="321" t="s">
        <v>425</v>
      </c>
    </row>
    <row r="321" spans="2:3" x14ac:dyDescent="0.2">
      <c r="B321" s="4"/>
    </row>
    <row r="322" spans="2:3" x14ac:dyDescent="0.2">
      <c r="B322" s="4"/>
      <c r="C322" s="313" t="s">
        <v>426</v>
      </c>
    </row>
    <row r="323" spans="2:3" x14ac:dyDescent="0.2">
      <c r="B323" s="4"/>
      <c r="C323" s="313" t="s">
        <v>510</v>
      </c>
    </row>
    <row r="324" spans="2:3" x14ac:dyDescent="0.2">
      <c r="B324" s="4"/>
      <c r="C324" s="313" t="s">
        <v>511</v>
      </c>
    </row>
    <row r="325" spans="2:3" x14ac:dyDescent="0.2">
      <c r="B325" s="4"/>
    </row>
    <row r="326" spans="2:3" s="200" customFormat="1" ht="13.5" thickBot="1" x14ac:dyDescent="0.25"/>
    <row r="328" spans="2:3" ht="20.25" x14ac:dyDescent="0.3">
      <c r="B328" s="321" t="s">
        <v>31</v>
      </c>
    </row>
    <row r="329" spans="2:3" x14ac:dyDescent="0.2">
      <c r="B329" s="4"/>
    </row>
    <row r="330" spans="2:3" x14ac:dyDescent="0.2">
      <c r="B330" t="s">
        <v>32</v>
      </c>
    </row>
    <row r="331" spans="2:3" x14ac:dyDescent="0.2">
      <c r="B331" t="s">
        <v>49</v>
      </c>
    </row>
    <row r="333" spans="2:3" s="200" customFormat="1" ht="13.5" thickBot="1" x14ac:dyDescent="0.25"/>
  </sheetData>
  <sheetProtection password="944B" sheet="1" objects="1" scenarios="1"/>
  <phoneticPr fontId="0" type="noConversion"/>
  <pageMargins left="0.35433070866141736" right="0.35433070866141736" top="0.98425196850393704" bottom="0.98425196850393704" header="0.51181102362204722" footer="0.51181102362204722"/>
  <pageSetup paperSize="9" scale="63" fitToHeight="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GR23630"/>
  <sheetViews>
    <sheetView topLeftCell="O61" workbookViewId="0">
      <selection activeCell="AD1" sqref="AD1:AE5"/>
    </sheetView>
  </sheetViews>
  <sheetFormatPr defaultRowHeight="12.75" x14ac:dyDescent="0.2"/>
  <cols>
    <col min="1" max="1" width="26.42578125" customWidth="1"/>
    <col min="2" max="2" width="47.85546875" style="129" bestFit="1" customWidth="1"/>
    <col min="5" max="5" width="11.42578125" customWidth="1"/>
    <col min="6" max="6" width="9.5703125" bestFit="1" customWidth="1"/>
    <col min="7" max="10" width="11.5703125" bestFit="1" customWidth="1"/>
    <col min="22" max="22" width="66" customWidth="1"/>
    <col min="23" max="23" width="9.5703125" customWidth="1"/>
    <col min="24" max="24" width="11" customWidth="1"/>
    <col min="27" max="27" width="25.85546875" style="23" customWidth="1"/>
    <col min="28" max="29" width="15" customWidth="1"/>
    <col min="30" max="30" width="63.140625" bestFit="1" customWidth="1"/>
    <col min="31" max="35" width="15" customWidth="1"/>
    <col min="37" max="37" width="10.140625" bestFit="1" customWidth="1"/>
    <col min="38" max="38" width="14.85546875" bestFit="1" customWidth="1"/>
    <col min="39" max="39" width="14.85546875" customWidth="1"/>
    <col min="41" max="41" width="10.140625" style="83" bestFit="1" customWidth="1"/>
    <col min="42" max="42" width="13.85546875" bestFit="1" customWidth="1"/>
    <col min="43" max="43" width="13.85546875" customWidth="1"/>
    <col min="46" max="47" width="15.42578125" customWidth="1"/>
    <col min="50" max="50" width="14.85546875" customWidth="1"/>
    <col min="58" max="59" width="10.140625" bestFit="1" customWidth="1"/>
    <col min="61" max="61" width="10.140625" style="23" bestFit="1" customWidth="1"/>
    <col min="62" max="62" width="9.140625" style="5"/>
    <col min="64" max="65" width="10.140625" bestFit="1" customWidth="1"/>
    <col min="68" max="68" width="15.85546875" bestFit="1" customWidth="1"/>
    <col min="69" max="69" width="13.42578125" bestFit="1" customWidth="1"/>
    <col min="73" max="73" width="15.85546875" bestFit="1" customWidth="1"/>
    <col min="74" max="74" width="13.42578125" bestFit="1" customWidth="1"/>
    <col min="75" max="75" width="10.42578125" customWidth="1"/>
    <col min="76" max="76" width="13.140625" customWidth="1"/>
    <col min="78" max="78" width="16.140625" style="162" customWidth="1"/>
    <col min="79" max="79" width="18.140625" style="162" customWidth="1"/>
    <col min="80" max="80" width="18.140625" customWidth="1"/>
    <col min="81" max="81" width="16.5703125" customWidth="1"/>
    <col min="82" max="82" width="14.85546875" customWidth="1"/>
    <col min="85" max="85" width="52.42578125" customWidth="1"/>
    <col min="191" max="191" width="24.42578125" customWidth="1"/>
    <col min="192" max="192" width="47.85546875" bestFit="1" customWidth="1"/>
    <col min="193" max="193" width="61.140625" bestFit="1" customWidth="1"/>
    <col min="194" max="195" width="61.140625" customWidth="1"/>
    <col min="196" max="196" width="26.5703125" bestFit="1" customWidth="1"/>
    <col min="198" max="198" width="47.85546875" bestFit="1" customWidth="1"/>
    <col min="200" max="200" width="57" style="129" customWidth="1"/>
  </cols>
  <sheetData>
    <row r="1" spans="1:200" ht="15" x14ac:dyDescent="0.35">
      <c r="AA1" s="19" t="s">
        <v>37</v>
      </c>
      <c r="AB1" t="s">
        <v>93</v>
      </c>
      <c r="AD1" t="s">
        <v>181</v>
      </c>
      <c r="AE1" t="s">
        <v>152</v>
      </c>
      <c r="AK1" t="s">
        <v>43</v>
      </c>
      <c r="AL1" t="s">
        <v>44</v>
      </c>
      <c r="AM1" t="s">
        <v>36</v>
      </c>
      <c r="AO1" t="s">
        <v>46</v>
      </c>
      <c r="AP1" t="s">
        <v>47</v>
      </c>
      <c r="AQ1" t="s">
        <v>36</v>
      </c>
      <c r="AS1" t="s">
        <v>25</v>
      </c>
      <c r="AT1" t="s">
        <v>35</v>
      </c>
      <c r="AU1" t="s">
        <v>36</v>
      </c>
      <c r="AW1" t="s">
        <v>25</v>
      </c>
      <c r="AX1" t="s">
        <v>36</v>
      </c>
      <c r="BA1" t="s">
        <v>9</v>
      </c>
      <c r="BB1" t="s">
        <v>14</v>
      </c>
      <c r="BC1" t="s">
        <v>41</v>
      </c>
      <c r="BE1" t="s">
        <v>9</v>
      </c>
      <c r="BF1" t="s">
        <v>65</v>
      </c>
      <c r="BG1" t="s">
        <v>41</v>
      </c>
      <c r="BI1" s="23" t="s">
        <v>71</v>
      </c>
      <c r="BL1" t="s">
        <v>68</v>
      </c>
      <c r="BM1" t="s">
        <v>66</v>
      </c>
      <c r="BN1" t="s">
        <v>67</v>
      </c>
      <c r="BP1" t="s">
        <v>21</v>
      </c>
      <c r="BU1" s="4" t="s">
        <v>21</v>
      </c>
      <c r="BZ1" t="s">
        <v>396</v>
      </c>
      <c r="CA1" t="s">
        <v>438</v>
      </c>
      <c r="CB1" s="162"/>
      <c r="CC1" s="162" t="s">
        <v>94</v>
      </c>
      <c r="CD1" s="162"/>
      <c r="CG1" s="313" t="s">
        <v>422</v>
      </c>
      <c r="CJ1">
        <v>1</v>
      </c>
      <c r="CK1">
        <v>2</v>
      </c>
      <c r="CL1">
        <v>3</v>
      </c>
      <c r="CM1">
        <v>4</v>
      </c>
      <c r="CN1">
        <v>5</v>
      </c>
      <c r="CO1">
        <v>6</v>
      </c>
      <c r="CP1">
        <v>7</v>
      </c>
      <c r="CQ1">
        <v>8</v>
      </c>
      <c r="CR1">
        <v>9</v>
      </c>
      <c r="CS1">
        <v>10</v>
      </c>
      <c r="CT1">
        <v>11</v>
      </c>
      <c r="CU1">
        <v>12</v>
      </c>
      <c r="CV1">
        <v>13</v>
      </c>
      <c r="CW1">
        <v>14</v>
      </c>
      <c r="CX1">
        <v>15</v>
      </c>
      <c r="CY1">
        <v>16</v>
      </c>
      <c r="CZ1">
        <v>17</v>
      </c>
      <c r="DA1">
        <v>18</v>
      </c>
      <c r="DB1">
        <v>19</v>
      </c>
      <c r="DC1">
        <v>20</v>
      </c>
      <c r="DD1">
        <v>21</v>
      </c>
      <c r="DE1">
        <v>22</v>
      </c>
      <c r="DF1">
        <v>23</v>
      </c>
      <c r="DG1">
        <v>24</v>
      </c>
      <c r="DH1">
        <v>25</v>
      </c>
      <c r="DI1">
        <v>26</v>
      </c>
      <c r="DJ1">
        <v>27</v>
      </c>
      <c r="DK1">
        <v>28</v>
      </c>
      <c r="DL1">
        <v>29</v>
      </c>
      <c r="DM1">
        <v>30</v>
      </c>
      <c r="DN1">
        <v>31</v>
      </c>
      <c r="DO1">
        <v>32</v>
      </c>
      <c r="DP1">
        <v>33</v>
      </c>
      <c r="DQ1">
        <v>34</v>
      </c>
      <c r="DR1">
        <v>35</v>
      </c>
      <c r="DS1">
        <v>36</v>
      </c>
      <c r="DT1">
        <v>37</v>
      </c>
      <c r="DU1">
        <v>38</v>
      </c>
      <c r="DV1">
        <v>39</v>
      </c>
      <c r="DW1">
        <v>40</v>
      </c>
      <c r="DX1">
        <v>41</v>
      </c>
      <c r="DY1">
        <v>42</v>
      </c>
      <c r="DZ1">
        <v>43</v>
      </c>
      <c r="EA1">
        <v>44</v>
      </c>
      <c r="EB1">
        <v>45</v>
      </c>
      <c r="EC1">
        <v>46</v>
      </c>
      <c r="ED1">
        <v>47</v>
      </c>
      <c r="EE1">
        <v>48</v>
      </c>
      <c r="EF1">
        <v>49</v>
      </c>
      <c r="EG1">
        <v>50</v>
      </c>
      <c r="EH1">
        <v>51</v>
      </c>
      <c r="EI1">
        <v>52</v>
      </c>
      <c r="EJ1">
        <v>53</v>
      </c>
      <c r="EK1">
        <v>54</v>
      </c>
      <c r="EL1">
        <v>55</v>
      </c>
      <c r="EM1">
        <v>56</v>
      </c>
      <c r="EN1">
        <v>57</v>
      </c>
      <c r="EO1">
        <v>58</v>
      </c>
      <c r="EP1">
        <v>59</v>
      </c>
      <c r="EQ1">
        <v>60</v>
      </c>
      <c r="ER1">
        <v>61</v>
      </c>
      <c r="ES1">
        <v>62</v>
      </c>
      <c r="ET1">
        <v>63</v>
      </c>
      <c r="EU1">
        <v>64</v>
      </c>
      <c r="EV1">
        <v>65</v>
      </c>
      <c r="EW1">
        <v>66</v>
      </c>
      <c r="EX1">
        <v>67</v>
      </c>
      <c r="EY1">
        <v>68</v>
      </c>
      <c r="EZ1">
        <v>69</v>
      </c>
      <c r="FA1">
        <v>70</v>
      </c>
      <c r="FB1">
        <v>71</v>
      </c>
      <c r="FC1">
        <v>72</v>
      </c>
      <c r="FD1">
        <v>73</v>
      </c>
      <c r="FE1">
        <v>74</v>
      </c>
      <c r="FF1">
        <v>75</v>
      </c>
      <c r="FG1">
        <v>76</v>
      </c>
      <c r="FH1">
        <v>77</v>
      </c>
      <c r="FI1">
        <v>78</v>
      </c>
      <c r="FJ1">
        <v>79</v>
      </c>
      <c r="FK1">
        <v>80</v>
      </c>
      <c r="FL1">
        <v>81</v>
      </c>
      <c r="FM1">
        <v>82</v>
      </c>
      <c r="FN1">
        <v>83</v>
      </c>
      <c r="FO1">
        <v>84</v>
      </c>
      <c r="FP1">
        <v>85</v>
      </c>
      <c r="FQ1">
        <v>86</v>
      </c>
      <c r="FR1">
        <v>87</v>
      </c>
      <c r="FS1">
        <v>88</v>
      </c>
      <c r="FT1">
        <v>89</v>
      </c>
      <c r="FU1">
        <v>90</v>
      </c>
      <c r="FV1">
        <v>91</v>
      </c>
      <c r="FW1">
        <v>92</v>
      </c>
      <c r="FX1">
        <v>93</v>
      </c>
      <c r="FY1">
        <v>94</v>
      </c>
      <c r="FZ1">
        <v>95</v>
      </c>
      <c r="GA1">
        <v>96</v>
      </c>
      <c r="GB1">
        <v>97</v>
      </c>
      <c r="GC1">
        <v>98</v>
      </c>
      <c r="GD1">
        <v>99</v>
      </c>
      <c r="GE1">
        <v>100</v>
      </c>
      <c r="GI1" t="s">
        <v>393</v>
      </c>
      <c r="GK1" t="s">
        <v>394</v>
      </c>
      <c r="GM1" s="313" t="s">
        <v>566</v>
      </c>
      <c r="GN1" s="313" t="s">
        <v>567</v>
      </c>
    </row>
    <row r="2" spans="1:200" x14ac:dyDescent="0.2">
      <c r="F2" t="str">
        <f>IF(MONTH(Project_Start_Date)&gt;6,
TEXT(YEAR(Project_Start_Date),"0")&amp;"/"&amp;TEXT(YEAR(Project_Start_Date)+1,"0"),
TEXT(YEAR(Project_Start_Date)-1,"0")&amp;"/"&amp;TEXT(YEAR(Project_Start_Date),"0")
)</f>
        <v>2024/2025</v>
      </c>
      <c r="G2" t="str">
        <f>TEXT(VALUE(RIGHT(F$2,4)),"0")&amp;
"/"&amp;
TEXT(VALUE(RIGHT(F$2,4)+1),"0")</f>
        <v>2025/2026</v>
      </c>
      <c r="H2" t="str">
        <f t="shared" ref="H2:T2" si="0">TEXT(VALUE(RIGHT(G$2,4)),"0")&amp;
"/"&amp;
TEXT(VALUE(RIGHT(G$2,4)+1),"0")</f>
        <v>2026/2027</v>
      </c>
      <c r="I2" t="str">
        <f t="shared" si="0"/>
        <v>2027/2028</v>
      </c>
      <c r="J2" t="str">
        <f t="shared" si="0"/>
        <v>2028/2029</v>
      </c>
      <c r="K2" t="str">
        <f t="shared" si="0"/>
        <v>2029/2030</v>
      </c>
      <c r="L2" t="str">
        <f t="shared" si="0"/>
        <v>2030/2031</v>
      </c>
      <c r="M2" t="str">
        <f t="shared" si="0"/>
        <v>2031/2032</v>
      </c>
      <c r="N2" t="str">
        <f t="shared" si="0"/>
        <v>2032/2033</v>
      </c>
      <c r="O2" t="str">
        <f t="shared" si="0"/>
        <v>2033/2034</v>
      </c>
      <c r="P2" t="str">
        <f t="shared" si="0"/>
        <v>2034/2035</v>
      </c>
      <c r="Q2" t="str">
        <f t="shared" si="0"/>
        <v>2035/2036</v>
      </c>
      <c r="R2" t="str">
        <f t="shared" si="0"/>
        <v>2036/2037</v>
      </c>
      <c r="S2" t="str">
        <f t="shared" si="0"/>
        <v>2037/2038</v>
      </c>
      <c r="T2" t="str">
        <f t="shared" si="0"/>
        <v>2038/2039</v>
      </c>
      <c r="AA2" s="234" t="s">
        <v>159</v>
      </c>
      <c r="AB2" s="162">
        <v>0</v>
      </c>
      <c r="AC2" s="162"/>
      <c r="AD2" t="s">
        <v>336</v>
      </c>
      <c r="AE2">
        <v>1272688.4375</v>
      </c>
      <c r="AF2" s="162"/>
      <c r="AG2" s="162"/>
      <c r="AH2" s="162"/>
      <c r="AI2" s="162"/>
      <c r="AO2"/>
      <c r="AW2">
        <v>2025</v>
      </c>
      <c r="AX2">
        <v>20</v>
      </c>
      <c r="BE2">
        <f>BA2</f>
        <v>0</v>
      </c>
      <c r="BF2" s="83">
        <f>WORKDAY(Project_Start_Date,BB2,HolidayDates)+3</f>
        <v>45661</v>
      </c>
      <c r="BG2" s="5">
        <f>WORKDAY(BF2,BC2,HolidayDates)-BF2</f>
        <v>0</v>
      </c>
      <c r="BI2" s="23">
        <v>39083</v>
      </c>
      <c r="BJ2" s="5">
        <f>WEEKDAY(BI2,2)</f>
        <v>1</v>
      </c>
      <c r="BL2" s="5">
        <v>751</v>
      </c>
      <c r="BM2" s="23">
        <f>WORKDAY(Project_Start_Date,BL2,HolidayDates)</f>
        <v>46744</v>
      </c>
      <c r="BP2" t="s">
        <v>16</v>
      </c>
      <c r="BQ2">
        <v>9692354</v>
      </c>
      <c r="BU2" t="s">
        <v>16</v>
      </c>
      <c r="BV2" s="16">
        <f>INT(MIN(EstOutput0))</f>
        <v>0</v>
      </c>
      <c r="BZ2"/>
      <c r="CA2">
        <v>100</v>
      </c>
      <c r="CC2">
        <v>14</v>
      </c>
      <c r="CD2">
        <v>0</v>
      </c>
      <c r="CG2" t="s">
        <v>108</v>
      </c>
      <c r="CH2" s="5">
        <v>0</v>
      </c>
      <c r="CJ2">
        <v>50</v>
      </c>
      <c r="CK2">
        <v>100</v>
      </c>
      <c r="CL2">
        <v>100</v>
      </c>
      <c r="CM2">
        <v>100</v>
      </c>
      <c r="CN2">
        <v>100</v>
      </c>
      <c r="CO2">
        <v>100</v>
      </c>
      <c r="CP2">
        <v>100</v>
      </c>
      <c r="CQ2">
        <v>100</v>
      </c>
      <c r="CR2">
        <v>100</v>
      </c>
      <c r="CS2">
        <v>100</v>
      </c>
      <c r="CT2">
        <v>100</v>
      </c>
      <c r="CU2">
        <v>100</v>
      </c>
      <c r="CV2">
        <v>100</v>
      </c>
      <c r="CW2">
        <v>100</v>
      </c>
      <c r="CX2">
        <v>100</v>
      </c>
      <c r="CY2">
        <v>100</v>
      </c>
      <c r="CZ2">
        <v>100</v>
      </c>
      <c r="DA2">
        <v>100</v>
      </c>
      <c r="DB2">
        <v>100</v>
      </c>
      <c r="DC2">
        <v>100</v>
      </c>
      <c r="DD2">
        <v>100</v>
      </c>
      <c r="DE2">
        <v>100</v>
      </c>
      <c r="DF2">
        <v>100</v>
      </c>
      <c r="DG2">
        <v>100</v>
      </c>
      <c r="DH2">
        <v>100</v>
      </c>
      <c r="DI2">
        <v>100</v>
      </c>
      <c r="DJ2">
        <v>100</v>
      </c>
      <c r="DK2">
        <v>100</v>
      </c>
      <c r="DL2">
        <v>100</v>
      </c>
      <c r="DM2">
        <v>100</v>
      </c>
      <c r="DN2">
        <v>100</v>
      </c>
      <c r="DO2">
        <v>100</v>
      </c>
      <c r="DP2">
        <v>100</v>
      </c>
      <c r="DQ2">
        <v>100</v>
      </c>
      <c r="DR2">
        <v>100</v>
      </c>
      <c r="DS2">
        <v>100</v>
      </c>
      <c r="DT2">
        <v>100</v>
      </c>
      <c r="DU2">
        <v>100</v>
      </c>
      <c r="DV2">
        <v>100</v>
      </c>
      <c r="DW2">
        <v>100</v>
      </c>
      <c r="DX2">
        <v>100</v>
      </c>
      <c r="DY2">
        <v>100</v>
      </c>
      <c r="GI2" t="s">
        <v>336</v>
      </c>
      <c r="GK2" t="s">
        <v>337</v>
      </c>
      <c r="GM2" t="s">
        <v>337</v>
      </c>
      <c r="GN2">
        <v>1</v>
      </c>
      <c r="GP2" s="320"/>
      <c r="GR2" s="373"/>
    </row>
    <row r="3" spans="1:200" x14ac:dyDescent="0.2">
      <c r="A3" t="s">
        <v>574</v>
      </c>
      <c r="B3" t="s">
        <v>336</v>
      </c>
      <c r="C3">
        <v>0</v>
      </c>
      <c r="D3">
        <v>0</v>
      </c>
      <c r="E3">
        <v>1266865.046875</v>
      </c>
      <c r="V3" t="str">
        <f>CONCATENATE(A3,CHAR(44),B3,CHAR(44),D3)</f>
        <v>A,A - PROJECT &amp; PROGRAM MANAGEMENT,0</v>
      </c>
      <c r="AA3" s="235" t="s">
        <v>160</v>
      </c>
      <c r="AB3" s="161">
        <v>1</v>
      </c>
      <c r="AC3" s="161"/>
      <c r="AD3" t="s">
        <v>349</v>
      </c>
      <c r="AE3">
        <v>777136.09375</v>
      </c>
      <c r="AF3" s="161"/>
      <c r="AG3" s="161"/>
      <c r="AH3" s="161"/>
      <c r="AI3" s="161"/>
      <c r="AO3"/>
      <c r="AW3">
        <v>2026</v>
      </c>
      <c r="AX3">
        <v>80</v>
      </c>
      <c r="BI3" s="23">
        <v>39108</v>
      </c>
      <c r="BJ3" s="5">
        <f t="shared" ref="BJ3:BJ66" si="1">WEEKDAY(BI3,2)</f>
        <v>5</v>
      </c>
      <c r="BP3" t="s">
        <v>17</v>
      </c>
      <c r="BQ3">
        <v>14998111</v>
      </c>
      <c r="BU3" t="s">
        <v>17</v>
      </c>
      <c r="BV3" s="16">
        <f>INT(MAX(EstOutput0)+1)</f>
        <v>1</v>
      </c>
      <c r="BZ3" t="s">
        <v>336</v>
      </c>
      <c r="CA3">
        <v>100</v>
      </c>
      <c r="CC3">
        <v>17</v>
      </c>
      <c r="CD3">
        <v>0</v>
      </c>
      <c r="CG3" t="s">
        <v>109</v>
      </c>
      <c r="CH3" s="5">
        <v>0</v>
      </c>
      <c r="CJ3" s="313">
        <f ca="1">RAND()</f>
        <v>0.70677204174653097</v>
      </c>
      <c r="CK3" s="313">
        <f t="shared" ref="CK3:EV3" ca="1" si="2">RAND()</f>
        <v>0.70794485409707508</v>
      </c>
      <c r="CL3" s="313">
        <f t="shared" ca="1" si="2"/>
        <v>0.8785536536284333</v>
      </c>
      <c r="CM3" s="313">
        <f t="shared" ca="1" si="2"/>
        <v>0.15295844664147717</v>
      </c>
      <c r="CN3" s="313">
        <f t="shared" ca="1" si="2"/>
        <v>0.23925402929348116</v>
      </c>
      <c r="CO3" s="313">
        <f t="shared" ca="1" si="2"/>
        <v>0.37253495095478462</v>
      </c>
      <c r="CP3" s="313">
        <f t="shared" ca="1" si="2"/>
        <v>0.14085062691623329</v>
      </c>
      <c r="CQ3" s="313">
        <f t="shared" ca="1" si="2"/>
        <v>0.12306696101616754</v>
      </c>
      <c r="CR3" s="313">
        <f t="shared" ca="1" si="2"/>
        <v>0.13907957898876755</v>
      </c>
      <c r="CS3" s="313">
        <f t="shared" ca="1" si="2"/>
        <v>0.62924948063183206</v>
      </c>
      <c r="CT3" s="313">
        <f t="shared" ca="1" si="2"/>
        <v>0.83522270222326878</v>
      </c>
      <c r="CU3" s="313">
        <f t="shared" ca="1" si="2"/>
        <v>0.40616627781992554</v>
      </c>
      <c r="CV3" s="313">
        <f t="shared" ca="1" si="2"/>
        <v>0.39226139482461986</v>
      </c>
      <c r="CW3" s="313">
        <f t="shared" ca="1" si="2"/>
        <v>0.12329830824253474</v>
      </c>
      <c r="CX3" s="313">
        <f t="shared" ca="1" si="2"/>
        <v>0.83354873570212151</v>
      </c>
      <c r="CY3" s="313">
        <f t="shared" ca="1" si="2"/>
        <v>0.40708864957688939</v>
      </c>
      <c r="CZ3" s="313">
        <f t="shared" ca="1" si="2"/>
        <v>0.80272400795654175</v>
      </c>
      <c r="DA3" s="313">
        <f t="shared" ca="1" si="2"/>
        <v>0.34512175950283719</v>
      </c>
      <c r="DB3" s="313">
        <f t="shared" ca="1" si="2"/>
        <v>0.57543825581319641</v>
      </c>
      <c r="DC3" s="313">
        <f t="shared" ca="1" si="2"/>
        <v>0.81523628895069844</v>
      </c>
      <c r="DD3" s="313">
        <f t="shared" ca="1" si="2"/>
        <v>0.50981865089352196</v>
      </c>
      <c r="DE3" s="313">
        <f t="shared" ca="1" si="2"/>
        <v>0.90062913040648107</v>
      </c>
      <c r="DF3" s="313">
        <f t="shared" ca="1" si="2"/>
        <v>0.2239685611310368</v>
      </c>
      <c r="DG3" s="313">
        <f t="shared" ca="1" si="2"/>
        <v>0.36131286505185456</v>
      </c>
      <c r="DH3" s="313">
        <f t="shared" ca="1" si="2"/>
        <v>0.73450773217707743</v>
      </c>
      <c r="DI3" s="313">
        <f t="shared" ca="1" si="2"/>
        <v>0.58553530673692655</v>
      </c>
      <c r="DJ3" s="313">
        <f t="shared" ca="1" si="2"/>
        <v>0.72458910212343963</v>
      </c>
      <c r="DK3" s="313">
        <f t="shared" ca="1" si="2"/>
        <v>0.17352735614065407</v>
      </c>
      <c r="DL3" s="313">
        <f t="shared" ca="1" si="2"/>
        <v>0.28846810207820239</v>
      </c>
      <c r="DM3" s="313">
        <f t="shared" ca="1" si="2"/>
        <v>0.36827166223959651</v>
      </c>
      <c r="DN3" s="313">
        <f t="shared" ca="1" si="2"/>
        <v>0.36677943165595273</v>
      </c>
      <c r="DO3" s="313">
        <f t="shared" ca="1" si="2"/>
        <v>0.84050196125455234</v>
      </c>
      <c r="DP3" s="313">
        <f t="shared" ca="1" si="2"/>
        <v>0.77179359753362398</v>
      </c>
      <c r="DQ3" s="313">
        <f t="shared" ca="1" si="2"/>
        <v>0.12762459698960515</v>
      </c>
      <c r="DR3" s="313">
        <f t="shared" ca="1" si="2"/>
        <v>0.41495370641171414</v>
      </c>
      <c r="DS3" s="313">
        <f t="shared" ca="1" si="2"/>
        <v>2.6745565309154951E-2</v>
      </c>
      <c r="DT3" s="313">
        <f t="shared" ca="1" si="2"/>
        <v>0.47008492849938133</v>
      </c>
      <c r="DU3" s="313">
        <f t="shared" ca="1" si="2"/>
        <v>0.45807105204278498</v>
      </c>
      <c r="DV3" s="313">
        <f t="shared" ca="1" si="2"/>
        <v>0.59321864497758403</v>
      </c>
      <c r="DW3" s="313">
        <f t="shared" ca="1" si="2"/>
        <v>0.38609566281236019</v>
      </c>
      <c r="DX3" s="313">
        <f t="shared" ca="1" si="2"/>
        <v>0.4437190461418008</v>
      </c>
      <c r="DY3" s="313">
        <f t="shared" ca="1" si="2"/>
        <v>0.78681982739148848</v>
      </c>
      <c r="DZ3" s="313">
        <f t="shared" ca="1" si="2"/>
        <v>0.71025314003027495</v>
      </c>
      <c r="EA3" s="313">
        <f t="shared" ca="1" si="2"/>
        <v>0.43067679939868642</v>
      </c>
      <c r="EB3" s="313">
        <f t="shared" ca="1" si="2"/>
        <v>6.0508478307396252E-2</v>
      </c>
      <c r="EC3" s="313">
        <f t="shared" ca="1" si="2"/>
        <v>0.65160904689899568</v>
      </c>
      <c r="ED3" s="313">
        <f t="shared" ca="1" si="2"/>
        <v>0.91249815464852879</v>
      </c>
      <c r="EE3" s="313">
        <f t="shared" ca="1" si="2"/>
        <v>0.1318498087035862</v>
      </c>
      <c r="EF3" s="313">
        <f t="shared" ca="1" si="2"/>
        <v>0.5289973376658883</v>
      </c>
      <c r="EG3" s="313">
        <f t="shared" ca="1" si="2"/>
        <v>0.82415253731234273</v>
      </c>
      <c r="EH3" s="313">
        <f t="shared" ca="1" si="2"/>
        <v>0.46437855564160291</v>
      </c>
      <c r="EI3" s="313">
        <f t="shared" ca="1" si="2"/>
        <v>0.13007235140762607</v>
      </c>
      <c r="EJ3" s="313">
        <f t="shared" ca="1" si="2"/>
        <v>0.32036869380644117</v>
      </c>
      <c r="EK3" s="313">
        <f t="shared" ca="1" si="2"/>
        <v>0.42553257380739762</v>
      </c>
      <c r="EL3" s="313">
        <f t="shared" ca="1" si="2"/>
        <v>0.82526536424521135</v>
      </c>
      <c r="EM3" s="313">
        <f t="shared" ca="1" si="2"/>
        <v>7.4670536879844374E-2</v>
      </c>
      <c r="EN3" s="313">
        <f t="shared" ca="1" si="2"/>
        <v>0.34862730800613051</v>
      </c>
      <c r="EO3" s="313">
        <f t="shared" ca="1" si="2"/>
        <v>0.52448150130366689</v>
      </c>
      <c r="EP3" s="313">
        <f t="shared" ca="1" si="2"/>
        <v>0.89146375765987684</v>
      </c>
      <c r="EQ3" s="313">
        <f t="shared" ca="1" si="2"/>
        <v>0.60074080028577659</v>
      </c>
      <c r="ER3" s="313">
        <f t="shared" ca="1" si="2"/>
        <v>7.6799011843099452E-3</v>
      </c>
      <c r="ES3" s="313">
        <f t="shared" ca="1" si="2"/>
        <v>0.75023953004993649</v>
      </c>
      <c r="ET3" s="313">
        <f t="shared" ca="1" si="2"/>
        <v>0.31398641457641985</v>
      </c>
      <c r="EU3" s="313">
        <f t="shared" ca="1" si="2"/>
        <v>0.29960487738002595</v>
      </c>
      <c r="EV3" s="313">
        <f t="shared" ca="1" si="2"/>
        <v>6.8946445638776277E-2</v>
      </c>
      <c r="EW3" s="313">
        <f t="shared" ref="EW3:GE3" ca="1" si="3">RAND()</f>
        <v>0.41884641346212159</v>
      </c>
      <c r="EX3" s="313">
        <f t="shared" ca="1" si="3"/>
        <v>0.9844412462067621</v>
      </c>
      <c r="EY3" s="313">
        <f t="shared" ca="1" si="3"/>
        <v>0.78759515849987005</v>
      </c>
      <c r="EZ3" s="313">
        <f t="shared" ca="1" si="3"/>
        <v>0.98309795216398832</v>
      </c>
      <c r="FA3" s="313">
        <f t="shared" ca="1" si="3"/>
        <v>0.25408294159857114</v>
      </c>
      <c r="FB3" s="313">
        <f t="shared" ca="1" si="3"/>
        <v>0.7152332786105936</v>
      </c>
      <c r="FC3" s="313">
        <f t="shared" ca="1" si="3"/>
        <v>0.21291735050522109</v>
      </c>
      <c r="FD3" s="313">
        <f t="shared" ca="1" si="3"/>
        <v>0.38544149493103075</v>
      </c>
      <c r="FE3" s="313">
        <f t="shared" ca="1" si="3"/>
        <v>0.53329644741108073</v>
      </c>
      <c r="FF3" s="313">
        <f t="shared" ca="1" si="3"/>
        <v>0.4649651615690279</v>
      </c>
      <c r="FG3" s="313">
        <f t="shared" ca="1" si="3"/>
        <v>0.55305316709801411</v>
      </c>
      <c r="FH3" s="313">
        <f t="shared" ca="1" si="3"/>
        <v>0.20317555780664898</v>
      </c>
      <c r="FI3" s="313">
        <f t="shared" ca="1" si="3"/>
        <v>0.73687104165201955</v>
      </c>
      <c r="FJ3" s="313">
        <f t="shared" ca="1" si="3"/>
        <v>0.22691746856375938</v>
      </c>
      <c r="FK3" s="313">
        <f t="shared" ca="1" si="3"/>
        <v>0.3522275394902894</v>
      </c>
      <c r="FL3" s="313">
        <f t="shared" ca="1" si="3"/>
        <v>0.70585246901053278</v>
      </c>
      <c r="FM3" s="313">
        <f t="shared" ca="1" si="3"/>
        <v>0.26956916828287214</v>
      </c>
      <c r="FN3" s="313">
        <f t="shared" ca="1" si="3"/>
        <v>0.24563113055236352</v>
      </c>
      <c r="FO3" s="313">
        <f t="shared" ca="1" si="3"/>
        <v>0.20416773185500459</v>
      </c>
      <c r="FP3" s="313">
        <f t="shared" ca="1" si="3"/>
        <v>0.6536354354595052</v>
      </c>
      <c r="FQ3" s="313">
        <f t="shared" ca="1" si="3"/>
        <v>0.37730722130307837</v>
      </c>
      <c r="FR3" s="313">
        <f t="shared" ca="1" si="3"/>
        <v>0.34406926952473804</v>
      </c>
      <c r="FS3" s="313">
        <f t="shared" ca="1" si="3"/>
        <v>0.74251741533040005</v>
      </c>
      <c r="FT3" s="313">
        <f t="shared" ca="1" si="3"/>
        <v>0.4997878330154768</v>
      </c>
      <c r="FU3" s="313">
        <f t="shared" ca="1" si="3"/>
        <v>0.38082562833957445</v>
      </c>
      <c r="FV3" s="313">
        <f t="shared" ca="1" si="3"/>
        <v>0.8334966066226942</v>
      </c>
      <c r="FW3" s="313">
        <f t="shared" ca="1" si="3"/>
        <v>0.63844926091108378</v>
      </c>
      <c r="FX3" s="313">
        <f t="shared" ca="1" si="3"/>
        <v>0.76403754336490259</v>
      </c>
      <c r="FY3" s="313">
        <f t="shared" ca="1" si="3"/>
        <v>0.50311196921533541</v>
      </c>
      <c r="FZ3" s="313">
        <f t="shared" ca="1" si="3"/>
        <v>0.21487923389329611</v>
      </c>
      <c r="GA3" s="313">
        <f t="shared" ca="1" si="3"/>
        <v>0.36776725042775771</v>
      </c>
      <c r="GB3" s="313">
        <f t="shared" ca="1" si="3"/>
        <v>0.85468529721481712</v>
      </c>
      <c r="GC3" s="313">
        <f t="shared" ca="1" si="3"/>
        <v>0.58690673683290806</v>
      </c>
      <c r="GD3" s="313">
        <f t="shared" ca="1" si="3"/>
        <v>0.64868723643931814</v>
      </c>
      <c r="GE3" s="313">
        <f t="shared" ca="1" si="3"/>
        <v>0.73711505023987545</v>
      </c>
      <c r="GI3" t="s">
        <v>342</v>
      </c>
      <c r="GK3" t="s">
        <v>338</v>
      </c>
      <c r="GM3" t="s">
        <v>338</v>
      </c>
      <c r="GN3">
        <v>1</v>
      </c>
    </row>
    <row r="4" spans="1:200" x14ac:dyDescent="0.2">
      <c r="A4" t="s">
        <v>576</v>
      </c>
      <c r="B4" t="s">
        <v>349</v>
      </c>
      <c r="C4">
        <v>1</v>
      </c>
      <c r="D4">
        <v>0</v>
      </c>
      <c r="E4">
        <v>750000</v>
      </c>
      <c r="V4" t="str">
        <f>CONCATENATE(A4,CHAR(44),B4,CHAR(44),D4)</f>
        <v>C,C - LAND ACQUISITION,0</v>
      </c>
      <c r="AA4" s="234" t="s">
        <v>161</v>
      </c>
      <c r="AB4" s="161">
        <v>2</v>
      </c>
      <c r="AC4" s="161"/>
      <c r="AD4" t="s">
        <v>352</v>
      </c>
      <c r="AE4">
        <v>8674993</v>
      </c>
      <c r="AF4" s="161"/>
      <c r="AG4" s="161"/>
      <c r="AH4" s="161"/>
      <c r="AI4" s="161"/>
      <c r="AO4"/>
      <c r="AW4">
        <v>2027</v>
      </c>
      <c r="AX4">
        <v>0</v>
      </c>
      <c r="BI4" s="23">
        <v>39153</v>
      </c>
      <c r="BJ4" s="5">
        <f t="shared" si="1"/>
        <v>1</v>
      </c>
      <c r="BV4" s="16"/>
      <c r="BZ4" t="s">
        <v>342</v>
      </c>
      <c r="CA4">
        <v>60</v>
      </c>
      <c r="CC4">
        <v>18</v>
      </c>
      <c r="CD4">
        <v>0</v>
      </c>
      <c r="CG4" t="s">
        <v>111</v>
      </c>
      <c r="CH4" s="5">
        <v>0</v>
      </c>
      <c r="CJ4">
        <f ca="1">IF(RAND()&lt;CJ$2/100,CJ$3,-1)</f>
        <v>0.70677204174653097</v>
      </c>
      <c r="CK4">
        <f t="shared" ref="CK4:DY4" ca="1" si="4">IF(RAND()&lt;CK$2/100,CK$3,-1)</f>
        <v>0.70794485409707508</v>
      </c>
      <c r="CL4">
        <f t="shared" ca="1" si="4"/>
        <v>0.8785536536284333</v>
      </c>
      <c r="CM4">
        <f t="shared" ca="1" si="4"/>
        <v>0.15295844664147717</v>
      </c>
      <c r="CN4">
        <f t="shared" ca="1" si="4"/>
        <v>0.23925402929348116</v>
      </c>
      <c r="CO4">
        <f t="shared" ca="1" si="4"/>
        <v>0.37253495095478462</v>
      </c>
      <c r="CP4">
        <f t="shared" ca="1" si="4"/>
        <v>0.14085062691623329</v>
      </c>
      <c r="CQ4">
        <f t="shared" ca="1" si="4"/>
        <v>0.12306696101616754</v>
      </c>
      <c r="CR4">
        <f t="shared" ca="1" si="4"/>
        <v>0.13907957898876755</v>
      </c>
      <c r="CS4">
        <f t="shared" ca="1" si="4"/>
        <v>0.62924948063183206</v>
      </c>
      <c r="CT4">
        <f t="shared" ca="1" si="4"/>
        <v>0.83522270222326878</v>
      </c>
      <c r="CU4">
        <f t="shared" ca="1" si="4"/>
        <v>0.40616627781992554</v>
      </c>
      <c r="CV4">
        <f t="shared" ca="1" si="4"/>
        <v>0.39226139482461986</v>
      </c>
      <c r="CW4">
        <f t="shared" ca="1" si="4"/>
        <v>0.12329830824253474</v>
      </c>
      <c r="CX4">
        <f t="shared" ca="1" si="4"/>
        <v>0.83354873570212151</v>
      </c>
      <c r="CY4">
        <f t="shared" ca="1" si="4"/>
        <v>0.40708864957688939</v>
      </c>
      <c r="CZ4">
        <f t="shared" ca="1" si="4"/>
        <v>0.80272400795654175</v>
      </c>
      <c r="DA4">
        <f t="shared" ca="1" si="4"/>
        <v>0.34512175950283719</v>
      </c>
      <c r="DB4">
        <f t="shared" ca="1" si="4"/>
        <v>0.57543825581319641</v>
      </c>
      <c r="DC4">
        <f t="shared" ca="1" si="4"/>
        <v>0.81523628895069844</v>
      </c>
      <c r="DD4">
        <f t="shared" ca="1" si="4"/>
        <v>0.50981865089352196</v>
      </c>
      <c r="DE4">
        <f t="shared" ca="1" si="4"/>
        <v>0.90062913040648107</v>
      </c>
      <c r="DF4">
        <f t="shared" ca="1" si="4"/>
        <v>0.2239685611310368</v>
      </c>
      <c r="DG4">
        <f t="shared" ca="1" si="4"/>
        <v>0.36131286505185456</v>
      </c>
      <c r="DH4">
        <f t="shared" ca="1" si="4"/>
        <v>0.73450773217707743</v>
      </c>
      <c r="DI4">
        <f t="shared" ca="1" si="4"/>
        <v>0.58553530673692655</v>
      </c>
      <c r="DJ4">
        <f t="shared" ca="1" si="4"/>
        <v>0.72458910212343963</v>
      </c>
      <c r="DK4">
        <f t="shared" ca="1" si="4"/>
        <v>0.17352735614065407</v>
      </c>
      <c r="DL4">
        <f t="shared" ca="1" si="4"/>
        <v>0.28846810207820239</v>
      </c>
      <c r="DM4">
        <f t="shared" ca="1" si="4"/>
        <v>0.36827166223959651</v>
      </c>
      <c r="DN4">
        <f t="shared" ca="1" si="4"/>
        <v>0.36677943165595273</v>
      </c>
      <c r="DO4">
        <f t="shared" ca="1" si="4"/>
        <v>0.84050196125455234</v>
      </c>
      <c r="DP4">
        <f t="shared" ca="1" si="4"/>
        <v>0.77179359753362398</v>
      </c>
      <c r="DQ4">
        <v>3066960.2621753272</v>
      </c>
      <c r="DR4">
        <v>3673789.21248656</v>
      </c>
      <c r="DS4">
        <f t="shared" ca="1" si="4"/>
        <v>2.6745565309154951E-2</v>
      </c>
      <c r="DT4">
        <f t="shared" ca="1" si="4"/>
        <v>0.47008492849938133</v>
      </c>
      <c r="DU4">
        <f t="shared" ca="1" si="4"/>
        <v>0.45807105204278498</v>
      </c>
      <c r="DV4">
        <f t="shared" ca="1" si="4"/>
        <v>0.59321864497758403</v>
      </c>
      <c r="DW4">
        <f t="shared" ca="1" si="4"/>
        <v>0.38609566281236019</v>
      </c>
      <c r="DX4">
        <f t="shared" ca="1" si="4"/>
        <v>0.4437190461418008</v>
      </c>
      <c r="DY4">
        <f t="shared" ca="1" si="4"/>
        <v>0.78681982739148848</v>
      </c>
      <c r="GI4" t="s">
        <v>349</v>
      </c>
      <c r="GK4" t="s">
        <v>339</v>
      </c>
      <c r="GM4" t="s">
        <v>339</v>
      </c>
      <c r="GN4">
        <v>1</v>
      </c>
    </row>
    <row r="5" spans="1:200" x14ac:dyDescent="0.2">
      <c r="A5" t="s">
        <v>577</v>
      </c>
      <c r="B5" t="s">
        <v>352</v>
      </c>
      <c r="C5">
        <v>2</v>
      </c>
      <c r="D5">
        <v>0</v>
      </c>
      <c r="E5">
        <v>8578534.5</v>
      </c>
      <c r="V5" t="str">
        <f>CONCATENATE(A5,CHAR(44),B5,CHAR(44),D5)</f>
        <v>D,D - PRECONSTRUCTION &amp; CONSTRUCTION WORKS,0</v>
      </c>
      <c r="AA5" s="234" t="s">
        <v>162</v>
      </c>
      <c r="AB5" s="161">
        <v>3</v>
      </c>
      <c r="AC5" s="161"/>
      <c r="AD5" t="s">
        <v>380</v>
      </c>
      <c r="AE5">
        <v>1438008.0625</v>
      </c>
      <c r="AF5" s="161"/>
      <c r="AG5" s="161"/>
      <c r="AH5" s="161"/>
      <c r="AI5" s="161"/>
      <c r="AO5"/>
      <c r="AW5">
        <v>2028</v>
      </c>
      <c r="AX5">
        <v>0</v>
      </c>
      <c r="BH5" s="23"/>
      <c r="BI5" s="23">
        <v>39178</v>
      </c>
      <c r="BJ5" s="5">
        <f t="shared" si="1"/>
        <v>5</v>
      </c>
      <c r="BL5" s="23"/>
      <c r="BM5" s="23"/>
      <c r="BN5" s="23"/>
      <c r="BQ5" t="s">
        <v>19</v>
      </c>
      <c r="BR5" t="s">
        <v>15</v>
      </c>
      <c r="BS5" t="s">
        <v>18</v>
      </c>
      <c r="BV5" t="s">
        <v>19</v>
      </c>
      <c r="BW5" t="s">
        <v>15</v>
      </c>
      <c r="BX5" t="s">
        <v>18</v>
      </c>
      <c r="BZ5" t="s">
        <v>349</v>
      </c>
      <c r="CA5">
        <v>100</v>
      </c>
      <c r="CC5">
        <v>22</v>
      </c>
      <c r="CD5">
        <v>0</v>
      </c>
      <c r="CG5" t="s">
        <v>112</v>
      </c>
      <c r="CH5" s="5">
        <v>0</v>
      </c>
      <c r="GI5" t="s">
        <v>352</v>
      </c>
      <c r="GK5" t="s">
        <v>340</v>
      </c>
      <c r="GM5" t="s">
        <v>340</v>
      </c>
      <c r="GN5">
        <v>1</v>
      </c>
    </row>
    <row r="6" spans="1:200" x14ac:dyDescent="0.2">
      <c r="A6" t="s">
        <v>578</v>
      </c>
      <c r="B6" t="s">
        <v>380</v>
      </c>
      <c r="C6">
        <v>3</v>
      </c>
      <c r="D6">
        <v>0</v>
      </c>
      <c r="E6">
        <v>1289846.1875</v>
      </c>
      <c r="V6" t="str">
        <f>CONCATENATE(A6,CHAR(44),B6,CHAR(44),D6)</f>
        <v>E,E - CONTINGENT RISKS,0</v>
      </c>
      <c r="AA6" s="234" t="s">
        <v>163</v>
      </c>
      <c r="AB6" s="161">
        <v>4</v>
      </c>
      <c r="AC6" s="161"/>
      <c r="AF6" s="161"/>
      <c r="AG6" s="161"/>
      <c r="AH6" s="161"/>
      <c r="AI6" s="161"/>
      <c r="AO6"/>
      <c r="AW6">
        <v>2029</v>
      </c>
      <c r="AX6">
        <v>0</v>
      </c>
      <c r="BH6" s="23"/>
      <c r="BI6" s="23">
        <v>39179</v>
      </c>
      <c r="BJ6" s="5">
        <f t="shared" si="1"/>
        <v>6</v>
      </c>
      <c r="BL6" s="23"/>
      <c r="BM6" s="23"/>
      <c r="BN6" s="23"/>
      <c r="BP6">
        <v>9692354</v>
      </c>
      <c r="BQ6">
        <v>9.6923539999999999</v>
      </c>
      <c r="BR6">
        <v>0</v>
      </c>
      <c r="BS6">
        <v>0</v>
      </c>
      <c r="BU6" s="16">
        <f>BV2</f>
        <v>0</v>
      </c>
      <c r="BV6" s="3">
        <f t="shared" ref="BV6:BV46" si="5">BU6/Units</f>
        <v>0</v>
      </c>
      <c r="BW6">
        <v>0</v>
      </c>
      <c r="BX6">
        <f>BW6</f>
        <v>0</v>
      </c>
      <c r="BZ6" t="s">
        <v>352</v>
      </c>
      <c r="CA6">
        <v>100</v>
      </c>
      <c r="CC6">
        <v>23</v>
      </c>
      <c r="CD6">
        <v>0</v>
      </c>
      <c r="CG6" t="s">
        <v>114</v>
      </c>
      <c r="CH6" s="5">
        <v>0</v>
      </c>
      <c r="GI6" t="s">
        <v>380</v>
      </c>
      <c r="GK6" t="s">
        <v>343</v>
      </c>
      <c r="GM6" t="s">
        <v>343</v>
      </c>
      <c r="GN6">
        <v>2</v>
      </c>
      <c r="GP6" t="s">
        <v>341</v>
      </c>
    </row>
    <row r="7" spans="1:200" x14ac:dyDescent="0.2">
      <c r="A7" t="s">
        <v>191</v>
      </c>
      <c r="B7"/>
      <c r="C7">
        <v>4</v>
      </c>
      <c r="D7">
        <v>100</v>
      </c>
      <c r="E7">
        <v>0</v>
      </c>
      <c r="V7" t="str">
        <f>CONCATENATE(A7,CHAR(44),B7,CHAR(44),D7)</f>
        <v>Clear,,100</v>
      </c>
      <c r="AA7" s="234" t="s">
        <v>164</v>
      </c>
      <c r="AB7" s="161">
        <v>5</v>
      </c>
      <c r="AC7" s="161"/>
      <c r="AF7" s="161"/>
      <c r="AG7" s="161"/>
      <c r="AH7" s="161"/>
      <c r="AI7" s="161"/>
      <c r="AO7"/>
      <c r="AW7">
        <v>2030</v>
      </c>
      <c r="AX7">
        <v>0</v>
      </c>
      <c r="BH7" s="23"/>
      <c r="BI7" s="23">
        <v>39180</v>
      </c>
      <c r="BJ7" s="5">
        <f t="shared" si="1"/>
        <v>7</v>
      </c>
      <c r="BL7" s="23"/>
      <c r="BM7" s="23"/>
      <c r="BN7" s="23"/>
      <c r="BP7">
        <v>9824997.9250000007</v>
      </c>
      <c r="BQ7">
        <v>9.8249979249999999</v>
      </c>
      <c r="BR7">
        <v>2.0000000000000001E-4</v>
      </c>
      <c r="BS7">
        <v>2.0000000000000001E-4</v>
      </c>
      <c r="BU7" s="16">
        <f>(BV$3-BV$2)/40+BU6</f>
        <v>2.5000000000000001E-2</v>
      </c>
      <c r="BV7" s="3">
        <f t="shared" si="5"/>
        <v>2.5000000000000002E-8</v>
      </c>
      <c r="BW7" t="e">
        <f t="shared" ref="BW7:BW46" si="6">PROB(EstOutput0,EstProb,BU6,BU7-0.0001)</f>
        <v>#DIV/0!</v>
      </c>
      <c r="BX7" t="e">
        <f t="shared" ref="BX7:BX26" si="7">BX6+BW7</f>
        <v>#DIV/0!</v>
      </c>
      <c r="BZ7" t="s">
        <v>380</v>
      </c>
      <c r="CA7">
        <v>100</v>
      </c>
      <c r="CC7">
        <v>24</v>
      </c>
      <c r="CD7">
        <v>0</v>
      </c>
      <c r="CG7" t="s">
        <v>115</v>
      </c>
      <c r="CH7" s="5">
        <v>0</v>
      </c>
      <c r="GK7" t="s">
        <v>344</v>
      </c>
      <c r="GM7" t="s">
        <v>344</v>
      </c>
      <c r="GN7">
        <v>2</v>
      </c>
    </row>
    <row r="8" spans="1:200" x14ac:dyDescent="0.2">
      <c r="B8"/>
      <c r="AA8" s="234" t="s">
        <v>165</v>
      </c>
      <c r="AB8" s="161">
        <v>6</v>
      </c>
      <c r="AC8" s="161"/>
      <c r="AF8" s="161"/>
      <c r="AG8" s="161"/>
      <c r="AH8" s="161"/>
      <c r="AI8" s="161"/>
      <c r="AO8"/>
      <c r="AW8">
        <v>2031</v>
      </c>
      <c r="AX8">
        <v>0</v>
      </c>
      <c r="BH8" s="23"/>
      <c r="BI8" s="23">
        <v>39181</v>
      </c>
      <c r="BJ8" s="5">
        <f t="shared" si="1"/>
        <v>1</v>
      </c>
      <c r="BL8" s="23"/>
      <c r="BM8" s="23"/>
      <c r="BN8" s="23"/>
      <c r="BP8">
        <v>9957641.8500000015</v>
      </c>
      <c r="BQ8">
        <v>9.9576418500000017</v>
      </c>
      <c r="BR8">
        <v>0</v>
      </c>
      <c r="BS8">
        <v>2.0000000000000001E-4</v>
      </c>
      <c r="BU8" s="16">
        <f t="shared" ref="BU8:BU46" si="8">(BV$3-BV$2)/40+BU7</f>
        <v>0.05</v>
      </c>
      <c r="BV8" s="3">
        <f t="shared" si="5"/>
        <v>5.0000000000000004E-8</v>
      </c>
      <c r="BW8" t="e">
        <f t="shared" si="6"/>
        <v>#DIV/0!</v>
      </c>
      <c r="BX8" t="e">
        <f t="shared" si="7"/>
        <v>#DIV/0!</v>
      </c>
      <c r="BZ8"/>
      <c r="CA8"/>
      <c r="CC8">
        <v>25</v>
      </c>
      <c r="CD8">
        <v>0</v>
      </c>
      <c r="CG8" t="s">
        <v>116</v>
      </c>
      <c r="CH8" s="5">
        <v>0</v>
      </c>
      <c r="GK8" t="s">
        <v>345</v>
      </c>
      <c r="GM8" t="s">
        <v>345</v>
      </c>
      <c r="GN8">
        <v>2</v>
      </c>
    </row>
    <row r="9" spans="1:200" x14ac:dyDescent="0.2">
      <c r="B9"/>
      <c r="AA9" s="234" t="s">
        <v>166</v>
      </c>
      <c r="AB9" s="161">
        <v>7</v>
      </c>
      <c r="AC9" s="161"/>
      <c r="AF9" s="161"/>
      <c r="AG9" s="161"/>
      <c r="AH9" s="161"/>
      <c r="AI9" s="161"/>
      <c r="AO9"/>
      <c r="AW9">
        <v>2032</v>
      </c>
      <c r="AX9">
        <v>0</v>
      </c>
      <c r="BH9" s="23"/>
      <c r="BI9" s="23">
        <v>39197</v>
      </c>
      <c r="BJ9" s="5">
        <f t="shared" si="1"/>
        <v>3</v>
      </c>
      <c r="BL9" s="23"/>
      <c r="BM9" s="23"/>
      <c r="BN9" s="23"/>
      <c r="BP9">
        <v>10090285.775000002</v>
      </c>
      <c r="BQ9">
        <v>10.090285775000002</v>
      </c>
      <c r="BR9">
        <v>2.0000000000000001E-4</v>
      </c>
      <c r="BS9">
        <v>4.0000000000000002E-4</v>
      </c>
      <c r="BU9" s="16">
        <f t="shared" si="8"/>
        <v>7.5000000000000011E-2</v>
      </c>
      <c r="BV9" s="3">
        <f t="shared" si="5"/>
        <v>7.500000000000001E-8</v>
      </c>
      <c r="BW9" t="e">
        <f t="shared" si="6"/>
        <v>#DIV/0!</v>
      </c>
      <c r="BX9" t="e">
        <f t="shared" si="7"/>
        <v>#DIV/0!</v>
      </c>
      <c r="BZ9"/>
      <c r="CA9"/>
      <c r="CC9">
        <v>26</v>
      </c>
      <c r="CD9">
        <v>0</v>
      </c>
      <c r="CG9" t="s">
        <v>118</v>
      </c>
      <c r="CH9" s="5">
        <v>0</v>
      </c>
      <c r="GK9" t="s">
        <v>346</v>
      </c>
      <c r="GM9" t="s">
        <v>346</v>
      </c>
      <c r="GN9">
        <v>2</v>
      </c>
    </row>
    <row r="10" spans="1:200" x14ac:dyDescent="0.2">
      <c r="B10"/>
      <c r="AA10" s="234" t="s">
        <v>167</v>
      </c>
      <c r="AB10" s="161">
        <v>8</v>
      </c>
      <c r="AC10" s="161"/>
      <c r="AF10" s="161"/>
      <c r="AG10" s="161"/>
      <c r="AH10" s="161"/>
      <c r="AI10" s="161"/>
      <c r="AO10"/>
      <c r="AW10">
        <v>2033</v>
      </c>
      <c r="AX10">
        <v>0</v>
      </c>
      <c r="BH10" s="23"/>
      <c r="BI10" s="23">
        <v>39244</v>
      </c>
      <c r="BJ10" s="5">
        <f t="shared" si="1"/>
        <v>1</v>
      </c>
      <c r="BL10" s="23"/>
      <c r="BM10" s="23"/>
      <c r="BN10" s="23"/>
      <c r="BP10">
        <v>10222929.700000003</v>
      </c>
      <c r="BQ10">
        <v>10.222929700000003</v>
      </c>
      <c r="BR10">
        <v>8.0000000000000015E-4</v>
      </c>
      <c r="BS10">
        <v>1.2000000000000001E-3</v>
      </c>
      <c r="BU10" s="16">
        <f t="shared" si="8"/>
        <v>0.1</v>
      </c>
      <c r="BV10" s="3">
        <f t="shared" si="5"/>
        <v>1.0000000000000001E-7</v>
      </c>
      <c r="BW10" t="e">
        <f t="shared" si="6"/>
        <v>#DIV/0!</v>
      </c>
      <c r="BX10" t="e">
        <f t="shared" si="7"/>
        <v>#DIV/0!</v>
      </c>
      <c r="BZ10"/>
      <c r="CA10"/>
      <c r="CC10">
        <v>27</v>
      </c>
      <c r="CD10">
        <v>0</v>
      </c>
      <c r="CG10" t="s">
        <v>119</v>
      </c>
      <c r="CH10" s="5">
        <v>0</v>
      </c>
      <c r="GK10" t="s">
        <v>347</v>
      </c>
      <c r="GM10" t="s">
        <v>347</v>
      </c>
      <c r="GN10">
        <v>2</v>
      </c>
    </row>
    <row r="11" spans="1:200" x14ac:dyDescent="0.2">
      <c r="B11"/>
      <c r="AA11" s="234" t="s">
        <v>168</v>
      </c>
      <c r="AB11" s="161">
        <v>9</v>
      </c>
      <c r="AC11" s="161"/>
      <c r="AF11" s="161"/>
      <c r="AG11" s="161"/>
      <c r="AH11" s="161"/>
      <c r="AI11" s="161"/>
      <c r="AO11"/>
      <c r="AW11">
        <v>2034</v>
      </c>
      <c r="AX11">
        <v>0</v>
      </c>
      <c r="BH11" s="23"/>
      <c r="BI11" s="23">
        <v>39392</v>
      </c>
      <c r="BJ11" s="5">
        <f t="shared" si="1"/>
        <v>2</v>
      </c>
      <c r="BL11" s="23"/>
      <c r="BM11" s="23"/>
      <c r="BN11" s="23"/>
      <c r="BP11">
        <v>10355573.625000004</v>
      </c>
      <c r="BQ11">
        <v>10.355573625000003</v>
      </c>
      <c r="BR11">
        <v>1.4000000000000004E-3</v>
      </c>
      <c r="BS11">
        <v>2.6000000000000007E-3</v>
      </c>
      <c r="BU11" s="16">
        <f t="shared" si="8"/>
        <v>0.125</v>
      </c>
      <c r="BV11" s="3">
        <f t="shared" si="5"/>
        <v>1.2499999999999999E-7</v>
      </c>
      <c r="BW11" t="e">
        <f t="shared" si="6"/>
        <v>#DIV/0!</v>
      </c>
      <c r="BX11" t="e">
        <f t="shared" si="7"/>
        <v>#DIV/0!</v>
      </c>
      <c r="BZ11"/>
      <c r="CA11"/>
      <c r="CC11">
        <v>29</v>
      </c>
      <c r="CD11">
        <v>0</v>
      </c>
      <c r="CG11" t="s">
        <v>120</v>
      </c>
      <c r="CH11" s="5">
        <v>0</v>
      </c>
      <c r="GK11" t="s">
        <v>348</v>
      </c>
      <c r="GM11" t="s">
        <v>348</v>
      </c>
      <c r="GN11">
        <v>2</v>
      </c>
    </row>
    <row r="12" spans="1:200" x14ac:dyDescent="0.2">
      <c r="B12"/>
      <c r="AA12" s="234" t="s">
        <v>169</v>
      </c>
      <c r="AB12" s="161">
        <v>10</v>
      </c>
      <c r="AC12" s="161"/>
      <c r="AF12" s="161"/>
      <c r="AG12" s="161"/>
      <c r="AH12" s="161"/>
      <c r="AI12" s="161"/>
      <c r="AO12"/>
      <c r="AW12">
        <v>2035</v>
      </c>
      <c r="AX12">
        <v>0</v>
      </c>
      <c r="BH12" s="23"/>
      <c r="BI12" s="23">
        <v>39441</v>
      </c>
      <c r="BJ12" s="5">
        <f t="shared" si="1"/>
        <v>2</v>
      </c>
      <c r="BL12" s="23"/>
      <c r="BM12" s="23"/>
      <c r="BN12" s="23"/>
      <c r="BP12">
        <v>10488217.550000004</v>
      </c>
      <c r="BQ12">
        <v>10.488217550000005</v>
      </c>
      <c r="BR12">
        <v>2.5999999999999994E-3</v>
      </c>
      <c r="BS12">
        <v>5.1999999999999998E-3</v>
      </c>
      <c r="BU12" s="16">
        <f t="shared" si="8"/>
        <v>0.15</v>
      </c>
      <c r="BV12" s="3">
        <f t="shared" si="5"/>
        <v>1.4999999999999999E-7</v>
      </c>
      <c r="BW12" t="e">
        <f t="shared" si="6"/>
        <v>#DIV/0!</v>
      </c>
      <c r="BX12" t="e">
        <f t="shared" si="7"/>
        <v>#DIV/0!</v>
      </c>
      <c r="BZ12"/>
      <c r="CC12">
        <v>30</v>
      </c>
      <c r="CD12">
        <v>0</v>
      </c>
      <c r="CG12" t="s">
        <v>123</v>
      </c>
      <c r="CH12" s="5">
        <v>0</v>
      </c>
      <c r="GK12" t="s">
        <v>350</v>
      </c>
      <c r="GM12" t="s">
        <v>350</v>
      </c>
      <c r="GN12">
        <v>3</v>
      </c>
    </row>
    <row r="13" spans="1:200" x14ac:dyDescent="0.2">
      <c r="B13"/>
      <c r="AA13" s="234" t="s">
        <v>170</v>
      </c>
      <c r="AB13" s="161">
        <v>11</v>
      </c>
      <c r="AC13" s="161"/>
      <c r="AF13" s="161"/>
      <c r="AG13" s="161"/>
      <c r="AH13" s="161"/>
      <c r="AI13" s="161"/>
      <c r="AO13"/>
      <c r="AW13">
        <v>2036</v>
      </c>
      <c r="AX13">
        <v>0</v>
      </c>
      <c r="BH13" s="23"/>
      <c r="BI13" s="23">
        <v>39442</v>
      </c>
      <c r="BJ13" s="5">
        <f t="shared" si="1"/>
        <v>3</v>
      </c>
      <c r="BL13" s="23"/>
      <c r="BM13" s="23"/>
      <c r="BN13" s="23"/>
      <c r="BP13">
        <v>10620861.475000005</v>
      </c>
      <c r="BQ13">
        <v>10.620861475000005</v>
      </c>
      <c r="BR13">
        <v>3.9999999999999975E-3</v>
      </c>
      <c r="BS13">
        <v>9.1999999999999964E-3</v>
      </c>
      <c r="BU13" s="16">
        <f t="shared" si="8"/>
        <v>0.17499999999999999</v>
      </c>
      <c r="BV13" s="3">
        <f t="shared" si="5"/>
        <v>1.7499999999999999E-7</v>
      </c>
      <c r="BW13" t="e">
        <f t="shared" si="6"/>
        <v>#DIV/0!</v>
      </c>
      <c r="BX13" t="e">
        <f t="shared" si="7"/>
        <v>#DIV/0!</v>
      </c>
      <c r="BZ13"/>
      <c r="CA13"/>
      <c r="CC13">
        <v>31</v>
      </c>
      <c r="CD13">
        <v>0</v>
      </c>
      <c r="CG13" t="s">
        <v>124</v>
      </c>
      <c r="CH13" s="5">
        <v>0</v>
      </c>
      <c r="GK13" t="s">
        <v>351</v>
      </c>
      <c r="GM13" t="s">
        <v>351</v>
      </c>
      <c r="GN13">
        <v>3</v>
      </c>
    </row>
    <row r="14" spans="1:200" x14ac:dyDescent="0.2">
      <c r="B14"/>
      <c r="AA14" s="234" t="s">
        <v>171</v>
      </c>
      <c r="AB14" s="161">
        <v>12</v>
      </c>
      <c r="AC14" s="161"/>
      <c r="AF14" s="161"/>
      <c r="AG14" s="161"/>
      <c r="AH14" s="161"/>
      <c r="AI14" s="161"/>
      <c r="AO14"/>
      <c r="AS14" s="5"/>
      <c r="AW14">
        <v>2037</v>
      </c>
      <c r="AX14">
        <v>0</v>
      </c>
      <c r="BH14" s="23"/>
      <c r="BI14" s="23">
        <v>39448</v>
      </c>
      <c r="BJ14" s="5">
        <f t="shared" si="1"/>
        <v>2</v>
      </c>
      <c r="BL14" s="23"/>
      <c r="BM14" s="23"/>
      <c r="BN14" s="23"/>
      <c r="BP14">
        <v>10753505.400000006</v>
      </c>
      <c r="BQ14">
        <v>10.753505400000005</v>
      </c>
      <c r="BR14">
        <v>8.2000000000000059E-3</v>
      </c>
      <c r="BS14">
        <v>1.7400000000000002E-2</v>
      </c>
      <c r="BU14" s="16">
        <f t="shared" si="8"/>
        <v>0.19999999999999998</v>
      </c>
      <c r="BV14" s="3">
        <f t="shared" si="5"/>
        <v>1.9999999999999999E-7</v>
      </c>
      <c r="BW14" t="e">
        <f t="shared" si="6"/>
        <v>#DIV/0!</v>
      </c>
      <c r="BX14" t="e">
        <f t="shared" si="7"/>
        <v>#DIV/0!</v>
      </c>
      <c r="BZ14"/>
      <c r="CA14"/>
      <c r="CC14">
        <v>32</v>
      </c>
      <c r="CD14">
        <v>0</v>
      </c>
      <c r="CG14" t="s">
        <v>125</v>
      </c>
      <c r="CH14" s="5">
        <v>0</v>
      </c>
      <c r="GK14" t="s">
        <v>353</v>
      </c>
      <c r="GM14" t="s">
        <v>353</v>
      </c>
      <c r="GN14">
        <v>4</v>
      </c>
    </row>
    <row r="15" spans="1:200" x14ac:dyDescent="0.2">
      <c r="B15"/>
      <c r="AA15" s="234" t="s">
        <v>172</v>
      </c>
      <c r="AB15" s="161">
        <v>13</v>
      </c>
      <c r="AC15" s="161"/>
      <c r="AF15" s="161"/>
      <c r="AG15" s="161"/>
      <c r="AH15" s="161"/>
      <c r="AI15" s="161"/>
      <c r="AO15"/>
      <c r="AS15" s="5"/>
      <c r="AW15">
        <v>2038</v>
      </c>
      <c r="AX15">
        <v>0</v>
      </c>
      <c r="BH15" s="23"/>
      <c r="BI15" s="23">
        <v>39473</v>
      </c>
      <c r="BJ15" s="5">
        <f t="shared" si="1"/>
        <v>6</v>
      </c>
      <c r="BL15" s="23"/>
      <c r="BM15" s="23"/>
      <c r="BN15" s="23"/>
      <c r="BP15">
        <v>10886149.325000007</v>
      </c>
      <c r="BQ15">
        <v>10.886149325000007</v>
      </c>
      <c r="BR15">
        <v>1.2199999999999982E-2</v>
      </c>
      <c r="BS15">
        <v>2.9599999999999984E-2</v>
      </c>
      <c r="BU15" s="16">
        <f t="shared" si="8"/>
        <v>0.22499999999999998</v>
      </c>
      <c r="BV15" s="3">
        <f t="shared" si="5"/>
        <v>2.2499999999999999E-7</v>
      </c>
      <c r="BW15" t="e">
        <f t="shared" si="6"/>
        <v>#DIV/0!</v>
      </c>
      <c r="BX15" t="e">
        <f t="shared" si="7"/>
        <v>#DIV/0!</v>
      </c>
      <c r="BZ15"/>
      <c r="CA15"/>
      <c r="CC15">
        <v>33</v>
      </c>
      <c r="CD15">
        <v>0</v>
      </c>
      <c r="CG15" t="s">
        <v>126</v>
      </c>
      <c r="CH15" s="5">
        <v>0</v>
      </c>
      <c r="GK15" t="s">
        <v>354</v>
      </c>
      <c r="GM15" t="s">
        <v>354</v>
      </c>
      <c r="GN15">
        <v>4</v>
      </c>
    </row>
    <row r="16" spans="1:200" x14ac:dyDescent="0.2">
      <c r="B16"/>
      <c r="AA16" s="234" t="s">
        <v>173</v>
      </c>
      <c r="AB16" s="161">
        <v>14</v>
      </c>
      <c r="AC16" s="161"/>
      <c r="AF16" s="161"/>
      <c r="AG16" s="161"/>
      <c r="AH16" s="161"/>
      <c r="AI16" s="161"/>
      <c r="AO16"/>
      <c r="AW16">
        <v>2039</v>
      </c>
      <c r="AX16">
        <v>0</v>
      </c>
      <c r="BH16" s="23"/>
      <c r="BI16" s="23">
        <v>39517</v>
      </c>
      <c r="BJ16" s="5">
        <f t="shared" si="1"/>
        <v>1</v>
      </c>
      <c r="BL16" s="23"/>
      <c r="BM16" s="23"/>
      <c r="BN16" s="23"/>
      <c r="BP16">
        <v>11018793.250000007</v>
      </c>
      <c r="BQ16">
        <v>11.018793250000007</v>
      </c>
      <c r="BR16">
        <v>1.7799999999999948E-2</v>
      </c>
      <c r="BS16">
        <v>4.7399999999999928E-2</v>
      </c>
      <c r="BU16" s="16">
        <f t="shared" si="8"/>
        <v>0.24999999999999997</v>
      </c>
      <c r="BV16" s="3">
        <f t="shared" si="5"/>
        <v>2.4999999999999999E-7</v>
      </c>
      <c r="BW16" t="e">
        <f t="shared" si="6"/>
        <v>#DIV/0!</v>
      </c>
      <c r="BX16" t="e">
        <f t="shared" si="7"/>
        <v>#DIV/0!</v>
      </c>
      <c r="BZ16"/>
      <c r="CA16"/>
      <c r="CC16">
        <v>34</v>
      </c>
      <c r="CD16">
        <v>0</v>
      </c>
      <c r="CG16" t="s">
        <v>127</v>
      </c>
      <c r="CH16" s="5">
        <v>0</v>
      </c>
      <c r="GK16" t="s">
        <v>355</v>
      </c>
      <c r="GM16" t="s">
        <v>355</v>
      </c>
      <c r="GN16">
        <v>4</v>
      </c>
    </row>
    <row r="17" spans="2:196" x14ac:dyDescent="0.2">
      <c r="B17"/>
      <c r="AA17" s="234" t="s">
        <v>174</v>
      </c>
      <c r="AB17" s="161">
        <v>15</v>
      </c>
      <c r="AC17" s="161"/>
      <c r="AF17" s="161"/>
      <c r="AG17" s="161"/>
      <c r="AH17" s="161"/>
      <c r="AI17" s="161"/>
      <c r="AO17"/>
      <c r="BH17" s="23"/>
      <c r="BI17" s="23">
        <v>39528</v>
      </c>
      <c r="BJ17" s="5">
        <f t="shared" si="1"/>
        <v>5</v>
      </c>
      <c r="BL17" s="23"/>
      <c r="BM17" s="23"/>
      <c r="BN17" s="23"/>
      <c r="BP17">
        <v>11151437.175000008</v>
      </c>
      <c r="BQ17">
        <v>11.151437175000009</v>
      </c>
      <c r="BR17">
        <v>2.4799999999999905E-2</v>
      </c>
      <c r="BS17">
        <v>7.2199999999999834E-2</v>
      </c>
      <c r="BU17" s="16">
        <f t="shared" si="8"/>
        <v>0.27499999999999997</v>
      </c>
      <c r="BV17" s="3">
        <f t="shared" si="5"/>
        <v>2.7499999999999996E-7</v>
      </c>
      <c r="BW17" t="e">
        <f t="shared" si="6"/>
        <v>#DIV/0!</v>
      </c>
      <c r="BX17" t="e">
        <f t="shared" si="7"/>
        <v>#DIV/0!</v>
      </c>
      <c r="BZ17"/>
      <c r="CA17"/>
      <c r="CC17">
        <v>35</v>
      </c>
      <c r="CD17">
        <v>0</v>
      </c>
      <c r="CG17" t="s">
        <v>99</v>
      </c>
      <c r="CH17" s="5">
        <v>0</v>
      </c>
      <c r="GK17" t="s">
        <v>356</v>
      </c>
      <c r="GM17" t="s">
        <v>356</v>
      </c>
      <c r="GN17">
        <v>4</v>
      </c>
    </row>
    <row r="18" spans="2:196" x14ac:dyDescent="0.2">
      <c r="B18"/>
      <c r="AA18" s="234" t="s">
        <v>175</v>
      </c>
      <c r="AB18" s="161">
        <v>16</v>
      </c>
      <c r="AC18" s="161"/>
      <c r="AF18" s="161"/>
      <c r="AG18" s="161"/>
      <c r="AH18" s="161"/>
      <c r="AI18" s="161"/>
      <c r="AO18"/>
      <c r="BH18" s="23"/>
      <c r="BI18" s="23">
        <v>39529</v>
      </c>
      <c r="BJ18" s="5">
        <f t="shared" si="1"/>
        <v>6</v>
      </c>
      <c r="BL18" s="23"/>
      <c r="BM18" s="23"/>
      <c r="BN18" s="23"/>
      <c r="BP18">
        <v>11284081.100000009</v>
      </c>
      <c r="BQ18">
        <v>11.284081100000009</v>
      </c>
      <c r="BR18">
        <v>2.9899999999999875E-2</v>
      </c>
      <c r="BS18">
        <v>0.1020999999999997</v>
      </c>
      <c r="BU18" s="16">
        <f t="shared" si="8"/>
        <v>0.3</v>
      </c>
      <c r="BV18" s="3">
        <f t="shared" si="5"/>
        <v>2.9999999999999999E-7</v>
      </c>
      <c r="BW18" t="e">
        <f t="shared" si="6"/>
        <v>#DIV/0!</v>
      </c>
      <c r="BX18" t="e">
        <f t="shared" si="7"/>
        <v>#DIV/0!</v>
      </c>
      <c r="BZ18"/>
      <c r="CA18"/>
      <c r="CC18">
        <v>36</v>
      </c>
      <c r="CD18">
        <v>0</v>
      </c>
      <c r="CG18" t="s">
        <v>128</v>
      </c>
      <c r="CH18" s="5">
        <v>0</v>
      </c>
      <c r="GK18" t="s">
        <v>357</v>
      </c>
      <c r="GM18" t="s">
        <v>357</v>
      </c>
      <c r="GN18">
        <v>5</v>
      </c>
    </row>
    <row r="19" spans="2:196" x14ac:dyDescent="0.2">
      <c r="B19"/>
      <c r="AA19" s="234" t="s">
        <v>176</v>
      </c>
      <c r="AB19" s="161">
        <v>17</v>
      </c>
      <c r="AC19" s="161"/>
      <c r="AF19" s="161"/>
      <c r="AG19" s="161"/>
      <c r="AH19" s="161"/>
      <c r="AI19" s="161"/>
      <c r="AO19"/>
      <c r="BH19" s="23"/>
      <c r="BI19" s="23">
        <v>39530</v>
      </c>
      <c r="BJ19" s="5">
        <f t="shared" si="1"/>
        <v>7</v>
      </c>
      <c r="BL19" s="23"/>
      <c r="BM19" s="23"/>
      <c r="BN19" s="23"/>
      <c r="BP19">
        <v>11416725.02500001</v>
      </c>
      <c r="BQ19">
        <v>11.416725025000011</v>
      </c>
      <c r="BR19">
        <v>4.0000000000000119E-2</v>
      </c>
      <c r="BS19">
        <v>0.14209999999999984</v>
      </c>
      <c r="BU19" s="16">
        <f t="shared" si="8"/>
        <v>0.32500000000000001</v>
      </c>
      <c r="BV19" s="3">
        <f t="shared" si="5"/>
        <v>3.2500000000000001E-7</v>
      </c>
      <c r="BW19" t="e">
        <f t="shared" si="6"/>
        <v>#DIV/0!</v>
      </c>
      <c r="BX19" t="e">
        <f t="shared" si="7"/>
        <v>#DIV/0!</v>
      </c>
      <c r="BZ19"/>
      <c r="CA19"/>
      <c r="CC19">
        <v>38</v>
      </c>
      <c r="CD19">
        <v>0</v>
      </c>
      <c r="CG19" t="s">
        <v>129</v>
      </c>
      <c r="CH19" s="5">
        <v>0</v>
      </c>
      <c r="GK19" t="s">
        <v>358</v>
      </c>
      <c r="GM19" t="s">
        <v>358</v>
      </c>
      <c r="GN19">
        <v>5</v>
      </c>
    </row>
    <row r="20" spans="2:196" x14ac:dyDescent="0.2">
      <c r="B20"/>
      <c r="AA20" s="234" t="s">
        <v>177</v>
      </c>
      <c r="AB20" s="161">
        <v>18</v>
      </c>
      <c r="AC20" s="161"/>
      <c r="AF20" s="161"/>
      <c r="AG20" s="161"/>
      <c r="AH20" s="161"/>
      <c r="AI20" s="161"/>
      <c r="AO20"/>
      <c r="BH20" s="23"/>
      <c r="BI20" s="23">
        <v>39531</v>
      </c>
      <c r="BJ20" s="5">
        <f t="shared" si="1"/>
        <v>1</v>
      </c>
      <c r="BL20" s="23"/>
      <c r="BM20" s="23"/>
      <c r="BN20" s="23"/>
      <c r="BP20">
        <v>11549368.95000001</v>
      </c>
      <c r="BQ20">
        <v>11.549368950000011</v>
      </c>
      <c r="BR20">
        <v>4.9600000000000394E-2</v>
      </c>
      <c r="BS20">
        <v>0.19170000000000023</v>
      </c>
      <c r="BU20" s="16">
        <f t="shared" si="8"/>
        <v>0.35000000000000003</v>
      </c>
      <c r="BV20" s="3">
        <f t="shared" si="5"/>
        <v>3.5000000000000004E-7</v>
      </c>
      <c r="BW20" t="e">
        <f t="shared" si="6"/>
        <v>#DIV/0!</v>
      </c>
      <c r="BX20" t="e">
        <f t="shared" si="7"/>
        <v>#DIV/0!</v>
      </c>
      <c r="BZ20"/>
      <c r="CA20"/>
      <c r="CC20">
        <v>39</v>
      </c>
      <c r="CD20">
        <v>0</v>
      </c>
      <c r="CG20" t="s">
        <v>100</v>
      </c>
      <c r="CH20" s="5">
        <v>0</v>
      </c>
      <c r="GK20" t="s">
        <v>359</v>
      </c>
      <c r="GM20" t="s">
        <v>359</v>
      </c>
      <c r="GN20">
        <v>6</v>
      </c>
    </row>
    <row r="21" spans="2:196" x14ac:dyDescent="0.2">
      <c r="B21"/>
      <c r="AA21" s="234" t="s">
        <v>178</v>
      </c>
      <c r="AB21" s="161">
        <v>19</v>
      </c>
      <c r="AC21" s="161"/>
      <c r="AF21" s="161"/>
      <c r="AG21" s="161"/>
      <c r="AH21" s="161"/>
      <c r="AI21" s="161"/>
      <c r="AO21"/>
      <c r="BH21" s="23"/>
      <c r="BI21" s="23">
        <v>39563</v>
      </c>
      <c r="BJ21" s="5">
        <f t="shared" si="1"/>
        <v>5</v>
      </c>
      <c r="BL21" s="23"/>
      <c r="BM21" s="23"/>
      <c r="BN21" s="23"/>
      <c r="BP21">
        <v>11682012.875000011</v>
      </c>
      <c r="BQ21">
        <v>11.682012875000011</v>
      </c>
      <c r="BR21">
        <v>5.4200000000000526E-2</v>
      </c>
      <c r="BS21">
        <v>0.24590000000000076</v>
      </c>
      <c r="BU21" s="16">
        <f t="shared" si="8"/>
        <v>0.37500000000000006</v>
      </c>
      <c r="BV21" s="3">
        <f t="shared" si="5"/>
        <v>3.7500000000000006E-7</v>
      </c>
      <c r="BW21" t="e">
        <f t="shared" si="6"/>
        <v>#DIV/0!</v>
      </c>
      <c r="BX21" t="e">
        <f t="shared" si="7"/>
        <v>#DIV/0!</v>
      </c>
      <c r="BZ21"/>
      <c r="CA21"/>
      <c r="CC21">
        <v>40</v>
      </c>
      <c r="CD21">
        <v>0</v>
      </c>
      <c r="CG21" t="s">
        <v>130</v>
      </c>
      <c r="CH21" s="5">
        <v>0</v>
      </c>
      <c r="GK21" t="s">
        <v>360</v>
      </c>
      <c r="GM21" t="s">
        <v>360</v>
      </c>
      <c r="GN21">
        <v>6</v>
      </c>
    </row>
    <row r="22" spans="2:196" x14ac:dyDescent="0.2">
      <c r="B22"/>
      <c r="AA22" s="234" t="s">
        <v>179</v>
      </c>
      <c r="AB22" s="161">
        <v>20</v>
      </c>
      <c r="AC22" s="161"/>
      <c r="AF22" s="161"/>
      <c r="AG22" s="161"/>
      <c r="AH22" s="161"/>
      <c r="AI22" s="161"/>
      <c r="AO22"/>
      <c r="BH22" s="23"/>
      <c r="BI22" s="23">
        <v>39608</v>
      </c>
      <c r="BJ22" s="5">
        <f t="shared" si="1"/>
        <v>1</v>
      </c>
      <c r="BL22" s="23"/>
      <c r="BM22" s="23"/>
      <c r="BN22" s="23"/>
      <c r="BP22">
        <v>11814656.800000012</v>
      </c>
      <c r="BQ22">
        <v>11.814656800000012</v>
      </c>
      <c r="BR22">
        <v>6.4700000000000826E-2</v>
      </c>
      <c r="BS22">
        <v>0.3106000000000016</v>
      </c>
      <c r="BU22" s="16">
        <f t="shared" si="8"/>
        <v>0.40000000000000008</v>
      </c>
      <c r="BV22" s="3">
        <f t="shared" si="5"/>
        <v>4.0000000000000009E-7</v>
      </c>
      <c r="BW22" t="e">
        <f t="shared" si="6"/>
        <v>#DIV/0!</v>
      </c>
      <c r="BX22" t="e">
        <f t="shared" si="7"/>
        <v>#DIV/0!</v>
      </c>
      <c r="BZ22"/>
      <c r="CA22"/>
      <c r="CC22">
        <v>42</v>
      </c>
      <c r="CD22">
        <v>0</v>
      </c>
      <c r="CG22" t="s">
        <v>131</v>
      </c>
      <c r="CH22" s="5">
        <v>0</v>
      </c>
      <c r="GK22" t="s">
        <v>361</v>
      </c>
      <c r="GM22" t="s">
        <v>361</v>
      </c>
      <c r="GN22">
        <v>6</v>
      </c>
    </row>
    <row r="23" spans="2:196" x14ac:dyDescent="0.2">
      <c r="B23"/>
      <c r="AA23" s="20" t="s">
        <v>42</v>
      </c>
      <c r="AB23" s="161">
        <v>21</v>
      </c>
      <c r="AC23" s="161"/>
      <c r="AF23" s="161"/>
      <c r="AG23" s="161"/>
      <c r="AH23" s="161"/>
      <c r="AI23" s="161"/>
      <c r="AO23"/>
      <c r="BH23" s="23"/>
      <c r="BI23" s="23">
        <v>39756</v>
      </c>
      <c r="BJ23" s="5">
        <f t="shared" si="1"/>
        <v>2</v>
      </c>
      <c r="BL23" s="23"/>
      <c r="BM23" s="23"/>
      <c r="BN23" s="23"/>
      <c r="BP23">
        <v>11947300.725000013</v>
      </c>
      <c r="BQ23">
        <v>11.947300725000012</v>
      </c>
      <c r="BR23">
        <v>7.0300000000000987E-2</v>
      </c>
      <c r="BS23">
        <v>0.38090000000000257</v>
      </c>
      <c r="BU23" s="16">
        <f t="shared" si="8"/>
        <v>0.4250000000000001</v>
      </c>
      <c r="BV23" s="3">
        <f t="shared" si="5"/>
        <v>4.2500000000000011E-7</v>
      </c>
      <c r="BW23" t="e">
        <f t="shared" si="6"/>
        <v>#DIV/0!</v>
      </c>
      <c r="BX23" t="e">
        <f t="shared" si="7"/>
        <v>#DIV/0!</v>
      </c>
      <c r="BZ23"/>
      <c r="CA23"/>
      <c r="CG23" t="s">
        <v>132</v>
      </c>
      <c r="CH23" s="5">
        <v>0</v>
      </c>
      <c r="GK23" t="s">
        <v>362</v>
      </c>
      <c r="GM23" t="s">
        <v>362</v>
      </c>
      <c r="GN23">
        <v>6</v>
      </c>
    </row>
    <row r="24" spans="2:196" x14ac:dyDescent="0.2">
      <c r="B24"/>
      <c r="AA24" s="20" t="s">
        <v>40</v>
      </c>
      <c r="AB24" s="161">
        <v>22</v>
      </c>
      <c r="AC24" s="161"/>
      <c r="AF24" s="161"/>
      <c r="AG24" s="161"/>
      <c r="AH24" s="161"/>
      <c r="AI24" s="161"/>
      <c r="AO24"/>
      <c r="BH24" s="23"/>
      <c r="BI24" s="23">
        <v>39807</v>
      </c>
      <c r="BJ24" s="5">
        <f t="shared" si="1"/>
        <v>4</v>
      </c>
      <c r="BL24" s="23"/>
      <c r="BM24" s="23"/>
      <c r="BN24" s="23"/>
      <c r="BP24">
        <v>12079944.650000013</v>
      </c>
      <c r="BQ24">
        <v>12.079944650000014</v>
      </c>
      <c r="BR24">
        <v>6.4100000000000809E-2</v>
      </c>
      <c r="BS24">
        <v>0.44500000000000339</v>
      </c>
      <c r="BU24" s="16">
        <f t="shared" si="8"/>
        <v>0.45000000000000012</v>
      </c>
      <c r="BV24" s="3">
        <f t="shared" si="5"/>
        <v>4.5000000000000014E-7</v>
      </c>
      <c r="BW24" t="e">
        <f t="shared" si="6"/>
        <v>#DIV/0!</v>
      </c>
      <c r="BX24" t="e">
        <f t="shared" si="7"/>
        <v>#DIV/0!</v>
      </c>
      <c r="BZ24"/>
      <c r="CA24"/>
      <c r="CG24" t="s">
        <v>133</v>
      </c>
      <c r="CH24" s="5">
        <v>0</v>
      </c>
      <c r="GK24" t="s">
        <v>363</v>
      </c>
      <c r="GM24" t="s">
        <v>363</v>
      </c>
      <c r="GN24">
        <v>7</v>
      </c>
    </row>
    <row r="25" spans="2:196" x14ac:dyDescent="0.2">
      <c r="B25"/>
      <c r="AA25" s="21"/>
      <c r="AB25" s="161">
        <v>23</v>
      </c>
      <c r="AC25" s="161"/>
      <c r="AF25" s="161"/>
      <c r="AG25" s="161"/>
      <c r="AH25" s="161"/>
      <c r="AI25" s="161"/>
      <c r="AO25"/>
      <c r="BH25" s="23"/>
      <c r="BI25" s="23">
        <v>39808</v>
      </c>
      <c r="BJ25" s="5">
        <f t="shared" si="1"/>
        <v>5</v>
      </c>
      <c r="BL25" s="23"/>
      <c r="BM25" s="23"/>
      <c r="BN25" s="23"/>
      <c r="BP25">
        <v>12212588.575000014</v>
      </c>
      <c r="BQ25">
        <v>12.212588575000014</v>
      </c>
      <c r="BR25">
        <v>7.1200000000001012E-2</v>
      </c>
      <c r="BS25">
        <v>0.51620000000000443</v>
      </c>
      <c r="BU25" s="16">
        <f t="shared" si="8"/>
        <v>0.47500000000000014</v>
      </c>
      <c r="BV25" s="3">
        <f t="shared" si="5"/>
        <v>4.7500000000000016E-7</v>
      </c>
      <c r="BW25" t="e">
        <f t="shared" si="6"/>
        <v>#DIV/0!</v>
      </c>
      <c r="BX25" t="e">
        <f t="shared" si="7"/>
        <v>#DIV/0!</v>
      </c>
      <c r="BZ25"/>
      <c r="CA25"/>
      <c r="CG25" t="s">
        <v>135</v>
      </c>
      <c r="CH25" s="5">
        <v>0</v>
      </c>
      <c r="GK25" t="s">
        <v>364</v>
      </c>
      <c r="GM25" t="s">
        <v>364</v>
      </c>
      <c r="GN25">
        <v>7</v>
      </c>
    </row>
    <row r="26" spans="2:196" x14ac:dyDescent="0.2">
      <c r="B26"/>
      <c r="AB26" s="161">
        <v>24</v>
      </c>
      <c r="AC26" s="161"/>
      <c r="AF26" s="161"/>
      <c r="AG26" s="161"/>
      <c r="AH26" s="161"/>
      <c r="AI26" s="161"/>
      <c r="AO26"/>
      <c r="BH26" s="23"/>
      <c r="BI26" s="23">
        <v>39814</v>
      </c>
      <c r="BJ26" s="5">
        <f t="shared" si="1"/>
        <v>4</v>
      </c>
      <c r="BL26" s="23"/>
      <c r="BM26" s="23"/>
      <c r="BN26" s="23"/>
      <c r="BP26">
        <v>12345232.500000015</v>
      </c>
      <c r="BQ26">
        <v>12.345232500000014</v>
      </c>
      <c r="BR26">
        <v>6.8700000000000941E-2</v>
      </c>
      <c r="BS26">
        <v>0.58490000000000542</v>
      </c>
      <c r="BU26" s="16">
        <f t="shared" si="8"/>
        <v>0.50000000000000011</v>
      </c>
      <c r="BV26" s="3">
        <f t="shared" si="5"/>
        <v>5.0000000000000008E-7</v>
      </c>
      <c r="BW26" t="e">
        <f t="shared" si="6"/>
        <v>#DIV/0!</v>
      </c>
      <c r="BX26" t="e">
        <f t="shared" si="7"/>
        <v>#DIV/0!</v>
      </c>
      <c r="BZ26"/>
      <c r="CA26"/>
      <c r="GK26" t="s">
        <v>365</v>
      </c>
      <c r="GM26" t="s">
        <v>365</v>
      </c>
      <c r="GN26">
        <v>7</v>
      </c>
    </row>
    <row r="27" spans="2:196" x14ac:dyDescent="0.2">
      <c r="B27"/>
      <c r="AA27" s="31" t="s">
        <v>22</v>
      </c>
      <c r="AB27" s="161">
        <v>25</v>
      </c>
      <c r="AC27" s="161"/>
      <c r="AF27" s="161"/>
      <c r="AG27" s="161"/>
      <c r="AH27" s="161"/>
      <c r="AI27" s="161"/>
      <c r="AO27"/>
      <c r="BH27" s="23"/>
      <c r="BI27" s="23">
        <v>39839</v>
      </c>
      <c r="BJ27" s="5">
        <f t="shared" si="1"/>
        <v>1</v>
      </c>
      <c r="BL27" s="23"/>
      <c r="BM27" s="23"/>
      <c r="BN27" s="23"/>
      <c r="BP27">
        <v>12477876.425000016</v>
      </c>
      <c r="BQ27">
        <v>12.477876425000016</v>
      </c>
      <c r="BR27">
        <v>6.7100000000000895E-2</v>
      </c>
      <c r="BS27">
        <v>0.65200000000000635</v>
      </c>
      <c r="BU27" s="16">
        <f t="shared" si="8"/>
        <v>0.52500000000000013</v>
      </c>
      <c r="BV27" s="3">
        <f t="shared" si="5"/>
        <v>5.2500000000000016E-7</v>
      </c>
      <c r="BW27" t="e">
        <f t="shared" si="6"/>
        <v>#DIV/0!</v>
      </c>
      <c r="BX27" t="e">
        <f t="shared" ref="BX27:BX46" si="9">BX26+BW27</f>
        <v>#DIV/0!</v>
      </c>
      <c r="BZ27"/>
      <c r="CA27"/>
      <c r="GK27" t="s">
        <v>366</v>
      </c>
      <c r="GM27" t="s">
        <v>366</v>
      </c>
      <c r="GN27">
        <v>8</v>
      </c>
    </row>
    <row r="28" spans="2:196" ht="12.75" customHeight="1" x14ac:dyDescent="0.2">
      <c r="B28"/>
      <c r="AA28" s="17">
        <v>1000000</v>
      </c>
      <c r="AB28" s="161">
        <v>26</v>
      </c>
      <c r="AC28" s="161"/>
      <c r="AF28" s="161"/>
      <c r="AG28" s="161"/>
      <c r="AH28" s="161"/>
      <c r="AI28" s="161"/>
      <c r="AO28"/>
      <c r="BH28" s="23"/>
      <c r="BI28" s="23">
        <v>39881</v>
      </c>
      <c r="BJ28" s="5">
        <f t="shared" si="1"/>
        <v>1</v>
      </c>
      <c r="BL28" s="23"/>
      <c r="BM28" s="23"/>
      <c r="BN28" s="23"/>
      <c r="BP28">
        <v>12610520.350000016</v>
      </c>
      <c r="BQ28">
        <v>12.610520350000016</v>
      </c>
      <c r="BR28">
        <v>5.5800000000000571E-2</v>
      </c>
      <c r="BS28">
        <v>0.70780000000000687</v>
      </c>
      <c r="BU28" s="16">
        <f t="shared" si="8"/>
        <v>0.55000000000000016</v>
      </c>
      <c r="BV28" s="3">
        <f t="shared" si="5"/>
        <v>5.5000000000000013E-7</v>
      </c>
      <c r="BW28" t="e">
        <f t="shared" si="6"/>
        <v>#DIV/0!</v>
      </c>
      <c r="BX28" t="e">
        <f t="shared" si="9"/>
        <v>#DIV/0!</v>
      </c>
      <c r="BZ28"/>
      <c r="CA28"/>
      <c r="GK28" t="s">
        <v>367</v>
      </c>
      <c r="GM28" t="s">
        <v>367</v>
      </c>
      <c r="GN28">
        <v>8</v>
      </c>
    </row>
    <row r="29" spans="2:196" x14ac:dyDescent="0.2">
      <c r="B29"/>
      <c r="AA29" s="17">
        <v>1000</v>
      </c>
      <c r="AB29" s="161">
        <v>27</v>
      </c>
      <c r="AC29" s="161"/>
      <c r="AF29" s="161"/>
      <c r="AG29" s="161"/>
      <c r="AH29" s="161"/>
      <c r="AI29" s="161"/>
      <c r="AO29"/>
      <c r="BH29" s="23"/>
      <c r="BI29" s="23">
        <v>39913</v>
      </c>
      <c r="BJ29" s="5">
        <f t="shared" si="1"/>
        <v>5</v>
      </c>
      <c r="BL29" s="23"/>
      <c r="BM29" s="23"/>
      <c r="BN29" s="23"/>
      <c r="BP29">
        <v>12743164.275000017</v>
      </c>
      <c r="BQ29">
        <v>12.743164275000018</v>
      </c>
      <c r="BR29">
        <v>5.3200000000000497E-2</v>
      </c>
      <c r="BS29">
        <v>0.76100000000000734</v>
      </c>
      <c r="BU29" s="16">
        <f t="shared" si="8"/>
        <v>0.57500000000000018</v>
      </c>
      <c r="BV29" s="3">
        <f t="shared" si="5"/>
        <v>5.7500000000000021E-7</v>
      </c>
      <c r="BW29" t="e">
        <f t="shared" si="6"/>
        <v>#DIV/0!</v>
      </c>
      <c r="BX29" t="e">
        <f t="shared" si="9"/>
        <v>#DIV/0!</v>
      </c>
      <c r="BZ29"/>
      <c r="CA29"/>
      <c r="GK29" t="s">
        <v>368</v>
      </c>
      <c r="GM29" t="s">
        <v>368</v>
      </c>
      <c r="GN29">
        <v>8</v>
      </c>
    </row>
    <row r="30" spans="2:196" x14ac:dyDescent="0.2">
      <c r="B30"/>
      <c r="AA30"/>
      <c r="AB30" s="161">
        <v>28</v>
      </c>
      <c r="AC30" s="161"/>
      <c r="AF30" s="161"/>
      <c r="AG30" s="161"/>
      <c r="AH30" s="161"/>
      <c r="AI30" s="161"/>
      <c r="AO30"/>
      <c r="BI30" s="23">
        <v>39914</v>
      </c>
      <c r="BJ30" s="5">
        <f t="shared" si="1"/>
        <v>6</v>
      </c>
      <c r="BP30">
        <v>12875808.200000018</v>
      </c>
      <c r="BQ30">
        <v>12.875808200000018</v>
      </c>
      <c r="BR30">
        <v>4.9000000000000377E-2</v>
      </c>
      <c r="BS30">
        <v>0.81000000000000771</v>
      </c>
      <c r="BU30" s="16">
        <f t="shared" si="8"/>
        <v>0.6000000000000002</v>
      </c>
      <c r="BV30" s="3">
        <f t="shared" si="5"/>
        <v>6.0000000000000018E-7</v>
      </c>
      <c r="BW30" t="e">
        <f t="shared" si="6"/>
        <v>#DIV/0!</v>
      </c>
      <c r="BX30" t="e">
        <f t="shared" si="9"/>
        <v>#DIV/0!</v>
      </c>
      <c r="BZ30"/>
      <c r="CA30"/>
      <c r="GK30" t="s">
        <v>369</v>
      </c>
      <c r="GM30" t="s">
        <v>369</v>
      </c>
      <c r="GN30">
        <v>9</v>
      </c>
    </row>
    <row r="31" spans="2:196" x14ac:dyDescent="0.2">
      <c r="B31"/>
      <c r="AA31"/>
      <c r="AB31" s="161">
        <v>29</v>
      </c>
      <c r="AC31" s="161"/>
      <c r="AF31" s="161"/>
      <c r="AG31" s="161"/>
      <c r="AH31" s="161"/>
      <c r="AI31" s="161"/>
      <c r="AO31"/>
      <c r="BI31" s="23">
        <v>39915</v>
      </c>
      <c r="BJ31" s="5">
        <f t="shared" si="1"/>
        <v>7</v>
      </c>
      <c r="BP31">
        <v>13008452.125000019</v>
      </c>
      <c r="BQ31">
        <v>13.008452125000019</v>
      </c>
      <c r="BR31">
        <v>4.2300000000000185E-2</v>
      </c>
      <c r="BS31">
        <v>0.85230000000000794</v>
      </c>
      <c r="BU31" s="16">
        <f t="shared" si="8"/>
        <v>0.62500000000000022</v>
      </c>
      <c r="BV31" s="3">
        <f t="shared" si="5"/>
        <v>6.2500000000000026E-7</v>
      </c>
      <c r="BW31" t="e">
        <f t="shared" si="6"/>
        <v>#DIV/0!</v>
      </c>
      <c r="BX31" t="e">
        <f t="shared" si="9"/>
        <v>#DIV/0!</v>
      </c>
      <c r="BZ31"/>
      <c r="CA31"/>
      <c r="GK31" t="s">
        <v>370</v>
      </c>
      <c r="GM31" t="s">
        <v>370</v>
      </c>
      <c r="GN31">
        <v>9</v>
      </c>
    </row>
    <row r="32" spans="2:196" x14ac:dyDescent="0.2">
      <c r="B32"/>
      <c r="AA32"/>
      <c r="AB32" s="161">
        <v>30</v>
      </c>
      <c r="AC32" s="161"/>
      <c r="AF32" s="161"/>
      <c r="AG32" s="161"/>
      <c r="AH32" s="161"/>
      <c r="AI32" s="161"/>
      <c r="AO32"/>
      <c r="BI32" s="23">
        <v>39916</v>
      </c>
      <c r="BJ32" s="5">
        <f t="shared" si="1"/>
        <v>1</v>
      </c>
      <c r="BP32">
        <v>13141096.050000019</v>
      </c>
      <c r="BQ32">
        <v>13.141096050000019</v>
      </c>
      <c r="BR32">
        <v>3.4299999999999956E-2</v>
      </c>
      <c r="BS32">
        <v>0.88660000000000794</v>
      </c>
      <c r="BU32" s="16">
        <f t="shared" si="8"/>
        <v>0.65000000000000024</v>
      </c>
      <c r="BV32" s="3">
        <f t="shared" si="5"/>
        <v>6.5000000000000024E-7</v>
      </c>
      <c r="BW32" t="e">
        <f t="shared" si="6"/>
        <v>#DIV/0!</v>
      </c>
      <c r="BX32" t="e">
        <f t="shared" si="9"/>
        <v>#DIV/0!</v>
      </c>
      <c r="BZ32"/>
      <c r="CA32"/>
      <c r="GK32" t="s">
        <v>371</v>
      </c>
      <c r="GM32" t="s">
        <v>371</v>
      </c>
      <c r="GN32">
        <v>9</v>
      </c>
    </row>
    <row r="33" spans="2:196" x14ac:dyDescent="0.2">
      <c r="B33"/>
      <c r="AA33"/>
      <c r="AB33" s="161">
        <v>31</v>
      </c>
      <c r="AC33" s="161"/>
      <c r="AF33" s="161"/>
      <c r="AG33" s="161"/>
      <c r="AH33" s="161"/>
      <c r="AI33" s="161"/>
      <c r="AO33"/>
      <c r="BI33" s="23">
        <v>39928</v>
      </c>
      <c r="BJ33" s="5">
        <f t="shared" si="1"/>
        <v>6</v>
      </c>
      <c r="BP33">
        <v>13273739.97500002</v>
      </c>
      <c r="BQ33">
        <v>13.273739975000019</v>
      </c>
      <c r="BR33">
        <v>3.0300000000093686E-2</v>
      </c>
      <c r="BS33">
        <v>0.91690000000010163</v>
      </c>
      <c r="BU33" s="16">
        <f t="shared" si="8"/>
        <v>0.67500000000000027</v>
      </c>
      <c r="BV33" s="3">
        <f t="shared" si="5"/>
        <v>6.7500000000000031E-7</v>
      </c>
      <c r="BW33" t="e">
        <f t="shared" si="6"/>
        <v>#DIV/0!</v>
      </c>
      <c r="BX33" t="e">
        <f t="shared" si="9"/>
        <v>#DIV/0!</v>
      </c>
      <c r="BZ33"/>
      <c r="CA33"/>
      <c r="GK33" t="s">
        <v>372</v>
      </c>
      <c r="GM33" t="s">
        <v>372</v>
      </c>
      <c r="GN33">
        <v>9</v>
      </c>
    </row>
    <row r="34" spans="2:196" x14ac:dyDescent="0.2">
      <c r="B34"/>
      <c r="AA34" s="31" t="s">
        <v>23</v>
      </c>
      <c r="AB34" s="161">
        <v>32</v>
      </c>
      <c r="AC34" s="161"/>
      <c r="AF34" s="161"/>
      <c r="AG34" s="161"/>
      <c r="AH34" s="161"/>
      <c r="AI34" s="161"/>
      <c r="AO34"/>
      <c r="BI34" s="23">
        <v>39972</v>
      </c>
      <c r="BJ34" s="5">
        <f t="shared" si="1"/>
        <v>1</v>
      </c>
      <c r="BP34">
        <v>13406383.900000021</v>
      </c>
      <c r="BQ34">
        <v>13.406383900000021</v>
      </c>
      <c r="BR34">
        <v>2.2799999999999918E-2</v>
      </c>
      <c r="BS34">
        <v>0.93970000000010157</v>
      </c>
      <c r="BU34" s="16">
        <f t="shared" si="8"/>
        <v>0.70000000000000029</v>
      </c>
      <c r="BV34" s="3">
        <f t="shared" si="5"/>
        <v>7.0000000000000029E-7</v>
      </c>
      <c r="BW34" t="e">
        <f t="shared" si="6"/>
        <v>#DIV/0!</v>
      </c>
      <c r="BX34" t="e">
        <f t="shared" si="9"/>
        <v>#DIV/0!</v>
      </c>
      <c r="BZ34"/>
      <c r="CA34"/>
      <c r="GK34" t="s">
        <v>373</v>
      </c>
      <c r="GM34" t="s">
        <v>373</v>
      </c>
      <c r="GN34">
        <v>9</v>
      </c>
    </row>
    <row r="35" spans="2:196" x14ac:dyDescent="0.2">
      <c r="B35"/>
      <c r="AA35" s="5">
        <v>100</v>
      </c>
      <c r="AB35" s="161">
        <v>33</v>
      </c>
      <c r="AC35" s="161"/>
      <c r="AF35" s="161"/>
      <c r="AG35" s="161"/>
      <c r="AH35" s="161"/>
      <c r="AI35" s="161"/>
      <c r="AO35"/>
      <c r="BI35" s="23">
        <v>40120</v>
      </c>
      <c r="BJ35" s="5">
        <f t="shared" si="1"/>
        <v>2</v>
      </c>
      <c r="BP35">
        <v>13539027.825000022</v>
      </c>
      <c r="BQ35">
        <v>13.539027825000021</v>
      </c>
      <c r="BR35">
        <v>1.8099999999999946E-2</v>
      </c>
      <c r="BS35">
        <v>0.95780000000010146</v>
      </c>
      <c r="BU35" s="16">
        <f t="shared" si="8"/>
        <v>0.72500000000000031</v>
      </c>
      <c r="BV35" s="3">
        <f t="shared" si="5"/>
        <v>7.2500000000000026E-7</v>
      </c>
      <c r="BW35" t="e">
        <f t="shared" si="6"/>
        <v>#DIV/0!</v>
      </c>
      <c r="BX35" t="e">
        <f t="shared" si="9"/>
        <v>#DIV/0!</v>
      </c>
      <c r="BZ35"/>
      <c r="CA35"/>
      <c r="GK35" t="s">
        <v>374</v>
      </c>
      <c r="GM35" t="s">
        <v>374</v>
      </c>
      <c r="GN35">
        <v>9</v>
      </c>
    </row>
    <row r="36" spans="2:196" x14ac:dyDescent="0.2">
      <c r="B36"/>
      <c r="AA36" s="5">
        <v>500</v>
      </c>
      <c r="AB36" s="161">
        <v>34</v>
      </c>
      <c r="AC36" s="161"/>
      <c r="AF36" s="161"/>
      <c r="AG36" s="161"/>
      <c r="AH36" s="161"/>
      <c r="AI36" s="161"/>
      <c r="AO36"/>
      <c r="BI36" s="23">
        <v>40172</v>
      </c>
      <c r="BJ36" s="5">
        <f t="shared" si="1"/>
        <v>5</v>
      </c>
      <c r="BP36">
        <v>13671671.750000022</v>
      </c>
      <c r="BQ36">
        <v>13.671671750000023</v>
      </c>
      <c r="BR36">
        <v>1.1799999999999984E-2</v>
      </c>
      <c r="BS36">
        <v>0.96960000000010149</v>
      </c>
      <c r="BU36" s="16">
        <f t="shared" si="8"/>
        <v>0.75000000000000033</v>
      </c>
      <c r="BV36" s="3">
        <f t="shared" si="5"/>
        <v>7.5000000000000034E-7</v>
      </c>
      <c r="BW36" t="e">
        <f t="shared" si="6"/>
        <v>#DIV/0!</v>
      </c>
      <c r="BX36" t="e">
        <f t="shared" si="9"/>
        <v>#DIV/0!</v>
      </c>
      <c r="BZ36"/>
      <c r="CA36"/>
      <c r="GK36" t="s">
        <v>375</v>
      </c>
      <c r="GM36" t="s">
        <v>375</v>
      </c>
      <c r="GN36">
        <v>9</v>
      </c>
    </row>
    <row r="37" spans="2:196" x14ac:dyDescent="0.2">
      <c r="B37"/>
      <c r="AA37" s="5">
        <v>1000</v>
      </c>
      <c r="AB37" s="161">
        <v>35</v>
      </c>
      <c r="AC37" s="161"/>
      <c r="AF37" s="161"/>
      <c r="AG37" s="161"/>
      <c r="AH37" s="161"/>
      <c r="AI37" s="161"/>
      <c r="AO37"/>
      <c r="BI37" s="23">
        <v>40175</v>
      </c>
      <c r="BJ37" s="5">
        <f t="shared" si="1"/>
        <v>1</v>
      </c>
      <c r="BP37">
        <v>13804315.675000023</v>
      </c>
      <c r="BQ37">
        <v>13.804315675000023</v>
      </c>
      <c r="BR37">
        <v>9.2999999999999992E-3</v>
      </c>
      <c r="BS37">
        <v>0.97890000000010147</v>
      </c>
      <c r="BU37" s="16">
        <f t="shared" si="8"/>
        <v>0.77500000000000036</v>
      </c>
      <c r="BV37" s="3">
        <f t="shared" si="5"/>
        <v>7.7500000000000031E-7</v>
      </c>
      <c r="BW37" t="e">
        <f t="shared" si="6"/>
        <v>#DIV/0!</v>
      </c>
      <c r="BX37" t="e">
        <f t="shared" si="9"/>
        <v>#DIV/0!</v>
      </c>
      <c r="BZ37"/>
      <c r="CA37"/>
      <c r="GK37" t="s">
        <v>376</v>
      </c>
      <c r="GM37" t="s">
        <v>376</v>
      </c>
      <c r="GN37">
        <v>9</v>
      </c>
    </row>
    <row r="38" spans="2:196" x14ac:dyDescent="0.2">
      <c r="B38"/>
      <c r="AA38" s="5">
        <v>5000</v>
      </c>
      <c r="AB38" s="161">
        <v>36</v>
      </c>
      <c r="AC38" s="161"/>
      <c r="AF38" s="161"/>
      <c r="AG38" s="161"/>
      <c r="AH38" s="161"/>
      <c r="AI38" s="161"/>
      <c r="AO38"/>
      <c r="BI38" s="23">
        <v>40179</v>
      </c>
      <c r="BJ38" s="5">
        <f t="shared" si="1"/>
        <v>5</v>
      </c>
      <c r="BP38">
        <v>13936959.600000024</v>
      </c>
      <c r="BQ38">
        <v>13.936959600000025</v>
      </c>
      <c r="BR38">
        <v>7.2000000000000059E-3</v>
      </c>
      <c r="BS38">
        <v>0.98610000000010145</v>
      </c>
      <c r="BU38" s="16">
        <f t="shared" si="8"/>
        <v>0.80000000000000038</v>
      </c>
      <c r="BV38" s="3">
        <f t="shared" si="5"/>
        <v>8.0000000000000039E-7</v>
      </c>
      <c r="BW38" t="e">
        <f t="shared" si="6"/>
        <v>#DIV/0!</v>
      </c>
      <c r="BX38" t="e">
        <f t="shared" si="9"/>
        <v>#DIV/0!</v>
      </c>
      <c r="BZ38"/>
      <c r="CA38"/>
      <c r="GK38" t="s">
        <v>377</v>
      </c>
      <c r="GM38" t="s">
        <v>377</v>
      </c>
      <c r="GN38">
        <v>9</v>
      </c>
    </row>
    <row r="39" spans="2:196" x14ac:dyDescent="0.2">
      <c r="B39"/>
      <c r="AA39" s="5">
        <v>10000</v>
      </c>
      <c r="AB39" s="161">
        <v>37</v>
      </c>
      <c r="AC39" s="161"/>
      <c r="AF39" s="161"/>
      <c r="AG39" s="161"/>
      <c r="AH39" s="161"/>
      <c r="AI39" s="161"/>
      <c r="AO39"/>
      <c r="BI39" s="23">
        <v>40204</v>
      </c>
      <c r="BJ39" s="5">
        <f t="shared" si="1"/>
        <v>2</v>
      </c>
      <c r="BP39">
        <v>14069603.525000025</v>
      </c>
      <c r="BQ39">
        <v>14.069603525000025</v>
      </c>
      <c r="BR39">
        <v>5.2000000000000006E-3</v>
      </c>
      <c r="BS39">
        <v>0.99130000000010143</v>
      </c>
      <c r="BU39" s="16">
        <f t="shared" si="8"/>
        <v>0.8250000000000004</v>
      </c>
      <c r="BV39" s="3">
        <f t="shared" si="5"/>
        <v>8.2500000000000036E-7</v>
      </c>
      <c r="BW39" t="e">
        <f t="shared" si="6"/>
        <v>#DIV/0!</v>
      </c>
      <c r="BX39" t="e">
        <f t="shared" si="9"/>
        <v>#DIV/0!</v>
      </c>
      <c r="BZ39"/>
      <c r="CA39"/>
      <c r="GK39" t="s">
        <v>378</v>
      </c>
      <c r="GM39" t="s">
        <v>378</v>
      </c>
      <c r="GN39">
        <v>10</v>
      </c>
    </row>
    <row r="40" spans="2:196" x14ac:dyDescent="0.2">
      <c r="B40"/>
      <c r="AA40" s="5">
        <v>20000</v>
      </c>
      <c r="AB40" s="161">
        <v>38</v>
      </c>
      <c r="AC40" s="161"/>
      <c r="AF40" s="161"/>
      <c r="AG40" s="161"/>
      <c r="AH40" s="161"/>
      <c r="AI40" s="161"/>
      <c r="AO40"/>
      <c r="BI40" s="23">
        <v>40245</v>
      </c>
      <c r="BJ40" s="5">
        <f t="shared" si="1"/>
        <v>1</v>
      </c>
      <c r="BP40">
        <v>14202247.450000025</v>
      </c>
      <c r="BQ40">
        <v>14.202247450000025</v>
      </c>
      <c r="BR40">
        <v>3.0999999999999986E-3</v>
      </c>
      <c r="BS40">
        <v>0.99440000000010143</v>
      </c>
      <c r="BU40" s="16">
        <f t="shared" si="8"/>
        <v>0.85000000000000042</v>
      </c>
      <c r="BV40" s="3">
        <f t="shared" si="5"/>
        <v>8.5000000000000044E-7</v>
      </c>
      <c r="BW40" t="e">
        <f t="shared" si="6"/>
        <v>#DIV/0!</v>
      </c>
      <c r="BX40" t="e">
        <f t="shared" si="9"/>
        <v>#DIV/0!</v>
      </c>
      <c r="BZ40"/>
      <c r="CA40"/>
      <c r="GK40" t="s">
        <v>379</v>
      </c>
      <c r="GM40" t="s">
        <v>379</v>
      </c>
      <c r="GN40">
        <v>10</v>
      </c>
    </row>
    <row r="41" spans="2:196" x14ac:dyDescent="0.2">
      <c r="B41"/>
      <c r="AA41" s="5">
        <v>50000</v>
      </c>
      <c r="AB41" s="161">
        <v>39</v>
      </c>
      <c r="AC41" s="161"/>
      <c r="AF41" s="161"/>
      <c r="AG41" s="161"/>
      <c r="AH41" s="161"/>
      <c r="AI41" s="161"/>
      <c r="AO41"/>
      <c r="BI41" s="23">
        <v>40270</v>
      </c>
      <c r="BJ41" s="5">
        <f t="shared" si="1"/>
        <v>5</v>
      </c>
      <c r="BP41">
        <v>14334891.375000026</v>
      </c>
      <c r="BQ41">
        <v>14.334891375000026</v>
      </c>
      <c r="BR41">
        <v>2.1000000000000003E-3</v>
      </c>
      <c r="BS41">
        <v>0.99650000000010142</v>
      </c>
      <c r="BU41" s="16">
        <f t="shared" si="8"/>
        <v>0.87500000000000044</v>
      </c>
      <c r="BV41" s="3">
        <f t="shared" si="5"/>
        <v>8.7500000000000041E-7</v>
      </c>
      <c r="BW41" t="e">
        <f t="shared" si="6"/>
        <v>#DIV/0!</v>
      </c>
      <c r="BX41" t="e">
        <f t="shared" si="9"/>
        <v>#DIV/0!</v>
      </c>
      <c r="BZ41"/>
      <c r="CA41"/>
      <c r="GK41" t="s">
        <v>381</v>
      </c>
      <c r="GM41" t="s">
        <v>381</v>
      </c>
      <c r="GN41">
        <v>11</v>
      </c>
    </row>
    <row r="42" spans="2:196" x14ac:dyDescent="0.2">
      <c r="B42"/>
      <c r="AA42"/>
      <c r="AB42" s="161">
        <v>40</v>
      </c>
      <c r="AC42" s="161"/>
      <c r="AF42" s="161"/>
      <c r="AG42" s="161"/>
      <c r="AH42" s="161"/>
      <c r="AI42" s="161"/>
      <c r="AO42"/>
      <c r="BI42" s="23">
        <v>40271</v>
      </c>
      <c r="BJ42" s="5">
        <f t="shared" si="1"/>
        <v>6</v>
      </c>
      <c r="BP42">
        <v>14467535.300000027</v>
      </c>
      <c r="BQ42">
        <v>14.467535300000026</v>
      </c>
      <c r="BR42">
        <v>1.5000000000000005E-3</v>
      </c>
      <c r="BS42">
        <v>0.99800000000010136</v>
      </c>
      <c r="BU42" s="16">
        <f t="shared" si="8"/>
        <v>0.90000000000000047</v>
      </c>
      <c r="BV42" s="3">
        <f t="shared" si="5"/>
        <v>9.0000000000000049E-7</v>
      </c>
      <c r="BW42" t="e">
        <f t="shared" si="6"/>
        <v>#DIV/0!</v>
      </c>
      <c r="BX42" t="e">
        <f t="shared" si="9"/>
        <v>#DIV/0!</v>
      </c>
      <c r="BZ42"/>
      <c r="CA42"/>
      <c r="GK42" t="s">
        <v>382</v>
      </c>
      <c r="GM42" t="s">
        <v>382</v>
      </c>
      <c r="GN42">
        <v>11</v>
      </c>
    </row>
    <row r="43" spans="2:196" x14ac:dyDescent="0.2">
      <c r="B43"/>
      <c r="AA43"/>
      <c r="AB43" s="161">
        <v>41</v>
      </c>
      <c r="AC43" s="161"/>
      <c r="AF43" s="161"/>
      <c r="AG43" s="161"/>
      <c r="AH43" s="161"/>
      <c r="AI43" s="161"/>
      <c r="AO43"/>
      <c r="BI43" s="23">
        <v>40272</v>
      </c>
      <c r="BJ43" s="5">
        <f t="shared" si="1"/>
        <v>7</v>
      </c>
      <c r="BP43">
        <v>14600179.225000028</v>
      </c>
      <c r="BQ43">
        <v>14.600179225000028</v>
      </c>
      <c r="BR43">
        <v>9.0000000000000019E-4</v>
      </c>
      <c r="BS43">
        <v>0.99890000000010137</v>
      </c>
      <c r="BU43" s="16">
        <f t="shared" si="8"/>
        <v>0.92500000000000049</v>
      </c>
      <c r="BV43" s="3">
        <f t="shared" si="5"/>
        <v>9.2500000000000046E-7</v>
      </c>
      <c r="BW43" t="e">
        <f t="shared" si="6"/>
        <v>#DIV/0!</v>
      </c>
      <c r="BX43" t="e">
        <f t="shared" si="9"/>
        <v>#DIV/0!</v>
      </c>
      <c r="BZ43"/>
      <c r="CA43"/>
    </row>
    <row r="44" spans="2:196" x14ac:dyDescent="0.2">
      <c r="B44"/>
      <c r="AA44"/>
      <c r="AB44" s="161">
        <v>42</v>
      </c>
      <c r="AC44" s="161"/>
      <c r="AF44" s="161"/>
      <c r="AG44" s="161"/>
      <c r="AH44" s="161"/>
      <c r="AI44" s="161"/>
      <c r="AO44"/>
      <c r="BI44" s="23">
        <v>40273</v>
      </c>
      <c r="BJ44" s="5">
        <f t="shared" si="1"/>
        <v>1</v>
      </c>
      <c r="BP44">
        <v>14732823.150000028</v>
      </c>
      <c r="BQ44">
        <v>14.732823150000028</v>
      </c>
      <c r="BR44">
        <v>6.0000000000000006E-4</v>
      </c>
      <c r="BS44">
        <v>0.99950000000010142</v>
      </c>
      <c r="BU44" s="16">
        <f t="shared" si="8"/>
        <v>0.95000000000000051</v>
      </c>
      <c r="BV44" s="3">
        <f t="shared" si="5"/>
        <v>9.5000000000000054E-7</v>
      </c>
      <c r="BW44" t="e">
        <f t="shared" si="6"/>
        <v>#DIV/0!</v>
      </c>
      <c r="BX44" t="e">
        <f t="shared" si="9"/>
        <v>#DIV/0!</v>
      </c>
      <c r="BZ44"/>
      <c r="CA44"/>
    </row>
    <row r="45" spans="2:196" x14ac:dyDescent="0.2">
      <c r="B45"/>
      <c r="AA45" s="31" t="s">
        <v>45</v>
      </c>
      <c r="AB45" s="161">
        <v>43</v>
      </c>
      <c r="AC45" s="161"/>
      <c r="AF45" s="161"/>
      <c r="AG45" s="161"/>
      <c r="AH45" s="161"/>
      <c r="AI45" s="161"/>
      <c r="AO45"/>
      <c r="BI45" s="23">
        <v>40293</v>
      </c>
      <c r="BJ45" s="5">
        <f t="shared" si="1"/>
        <v>7</v>
      </c>
      <c r="BP45">
        <v>14865467.075000029</v>
      </c>
      <c r="BQ45">
        <v>14.865467075000028</v>
      </c>
      <c r="BR45">
        <v>3.0000000000000003E-4</v>
      </c>
      <c r="BS45">
        <v>0.99980000000010139</v>
      </c>
      <c r="BU45" s="16">
        <f t="shared" si="8"/>
        <v>0.97500000000000053</v>
      </c>
      <c r="BV45" s="3">
        <f t="shared" si="5"/>
        <v>9.7500000000000062E-7</v>
      </c>
      <c r="BW45" t="e">
        <f t="shared" si="6"/>
        <v>#DIV/0!</v>
      </c>
      <c r="BX45" t="e">
        <f t="shared" si="9"/>
        <v>#DIV/0!</v>
      </c>
      <c r="BZ45"/>
      <c r="CA45"/>
    </row>
    <row r="46" spans="2:196" x14ac:dyDescent="0.2">
      <c r="B46"/>
      <c r="AA46" t="s">
        <v>38</v>
      </c>
      <c r="AB46" s="161">
        <v>44</v>
      </c>
      <c r="AC46" s="161"/>
      <c r="AF46" s="161"/>
      <c r="AG46" s="161"/>
      <c r="AH46" s="161"/>
      <c r="AI46" s="161"/>
      <c r="AO46"/>
      <c r="BI46" s="23">
        <v>40343</v>
      </c>
      <c r="BJ46" s="5">
        <f t="shared" si="1"/>
        <v>1</v>
      </c>
      <c r="BP46">
        <v>14998111.00000003</v>
      </c>
      <c r="BQ46">
        <v>14.99811100000003</v>
      </c>
      <c r="BR46">
        <v>2.0000000000000001E-4</v>
      </c>
      <c r="BS46">
        <v>1.0000000000001015</v>
      </c>
      <c r="BU46" s="16">
        <f t="shared" si="8"/>
        <v>1.0000000000000004</v>
      </c>
      <c r="BV46" s="3">
        <f t="shared" si="5"/>
        <v>1.0000000000000004E-6</v>
      </c>
      <c r="BW46" t="e">
        <f t="shared" si="6"/>
        <v>#DIV/0!</v>
      </c>
      <c r="BX46" t="e">
        <f t="shared" si="9"/>
        <v>#DIV/0!</v>
      </c>
      <c r="BZ46"/>
      <c r="CA46"/>
    </row>
    <row r="47" spans="2:196" x14ac:dyDescent="0.2">
      <c r="B47"/>
      <c r="AA47" t="s">
        <v>39</v>
      </c>
      <c r="AB47" s="161">
        <v>45</v>
      </c>
      <c r="AC47" s="161"/>
      <c r="AF47" s="161"/>
      <c r="AG47" s="161"/>
      <c r="AH47" s="161"/>
      <c r="AI47" s="161"/>
      <c r="AO47"/>
      <c r="BI47" s="23">
        <v>40484</v>
      </c>
      <c r="BJ47" s="5">
        <f t="shared" si="1"/>
        <v>2</v>
      </c>
      <c r="BZ47"/>
      <c r="CA47"/>
    </row>
    <row r="48" spans="2:196" x14ac:dyDescent="0.2">
      <c r="B48"/>
      <c r="AA48"/>
      <c r="AB48" s="161">
        <v>46</v>
      </c>
      <c r="AC48" s="161"/>
      <c r="AF48" s="161"/>
      <c r="AG48" s="161"/>
      <c r="AH48" s="161"/>
      <c r="AI48" s="161"/>
      <c r="AO48"/>
      <c r="BI48" s="23">
        <v>40539</v>
      </c>
      <c r="BJ48" s="5">
        <f t="shared" si="1"/>
        <v>1</v>
      </c>
      <c r="BZ48"/>
      <c r="CA48"/>
    </row>
    <row r="49" spans="2:79" x14ac:dyDescent="0.2">
      <c r="B49"/>
      <c r="AA49" t="s">
        <v>74</v>
      </c>
      <c r="AB49" s="161">
        <v>47</v>
      </c>
      <c r="AC49" s="161"/>
      <c r="AD49" s="161"/>
      <c r="AE49" s="161"/>
      <c r="AF49" s="161"/>
      <c r="AG49" s="161"/>
      <c r="AH49" s="161"/>
      <c r="AI49" s="161"/>
      <c r="AO49"/>
      <c r="BI49" s="23">
        <v>40540</v>
      </c>
      <c r="BJ49" s="5">
        <f t="shared" si="1"/>
        <v>2</v>
      </c>
      <c r="BZ49"/>
      <c r="CA49"/>
    </row>
    <row r="50" spans="2:79" x14ac:dyDescent="0.2">
      <c r="B50"/>
      <c r="AA50" s="5">
        <v>37</v>
      </c>
      <c r="AB50" s="161">
        <v>48</v>
      </c>
      <c r="AC50" s="161"/>
      <c r="AD50" s="161"/>
      <c r="AE50" s="161"/>
      <c r="AF50" s="161"/>
      <c r="AG50" s="161"/>
      <c r="AH50" s="161"/>
      <c r="AI50" s="161"/>
      <c r="AO50"/>
      <c r="BI50" s="23">
        <v>40546</v>
      </c>
      <c r="BJ50" s="5">
        <f t="shared" si="1"/>
        <v>1</v>
      </c>
      <c r="BZ50"/>
      <c r="CA50"/>
    </row>
    <row r="51" spans="2:79" x14ac:dyDescent="0.2">
      <c r="B51"/>
      <c r="AA51"/>
      <c r="AB51" s="161">
        <v>49</v>
      </c>
      <c r="AC51" s="161"/>
      <c r="AD51" s="161"/>
      <c r="AE51" s="161"/>
      <c r="AF51" s="161"/>
      <c r="AG51" s="161"/>
      <c r="AH51" s="161"/>
      <c r="AI51" s="161"/>
      <c r="AO51"/>
      <c r="BI51" s="23">
        <v>40569</v>
      </c>
      <c r="BJ51" s="5">
        <f t="shared" si="1"/>
        <v>3</v>
      </c>
      <c r="BZ51"/>
      <c r="CA51"/>
    </row>
    <row r="52" spans="2:79" x14ac:dyDescent="0.2">
      <c r="B52"/>
      <c r="AA52"/>
      <c r="AB52" s="161">
        <v>50</v>
      </c>
      <c r="AC52" s="161"/>
      <c r="AD52" s="161"/>
      <c r="AE52" s="161"/>
      <c r="AF52" s="161"/>
      <c r="AG52" s="161"/>
      <c r="AH52" s="161"/>
      <c r="AI52" s="161"/>
      <c r="AO52"/>
      <c r="BI52" s="23">
        <v>40616</v>
      </c>
      <c r="BJ52" s="5">
        <f t="shared" si="1"/>
        <v>1</v>
      </c>
      <c r="BZ52"/>
      <c r="CA52"/>
    </row>
    <row r="53" spans="2:79" x14ac:dyDescent="0.2">
      <c r="B53"/>
      <c r="AA53" s="313" t="s">
        <v>207</v>
      </c>
      <c r="AB53" s="161">
        <v>51</v>
      </c>
      <c r="AC53" s="161"/>
      <c r="AD53" s="161"/>
      <c r="AE53" s="161"/>
      <c r="AF53" s="161"/>
      <c r="AG53" s="161"/>
      <c r="AH53" s="161"/>
      <c r="AI53" s="161"/>
      <c r="AO53"/>
      <c r="BI53" s="23">
        <v>40655</v>
      </c>
      <c r="BJ53" s="5">
        <f t="shared" si="1"/>
        <v>5</v>
      </c>
      <c r="BZ53"/>
      <c r="CA53"/>
    </row>
    <row r="54" spans="2:79" x14ac:dyDescent="0.2">
      <c r="B54"/>
      <c r="AA54" s="314" t="s">
        <v>568</v>
      </c>
      <c r="AB54" s="161">
        <v>52</v>
      </c>
      <c r="AC54" s="161"/>
      <c r="AD54" s="161"/>
      <c r="AE54" s="161"/>
      <c r="AF54" s="161"/>
      <c r="AG54" s="161"/>
      <c r="AH54" s="161"/>
      <c r="AI54" s="161"/>
      <c r="AO54"/>
      <c r="BI54" s="23">
        <v>40656</v>
      </c>
      <c r="BJ54" s="5">
        <f t="shared" si="1"/>
        <v>6</v>
      </c>
      <c r="BZ54"/>
      <c r="CA54"/>
    </row>
    <row r="55" spans="2:79" x14ac:dyDescent="0.2">
      <c r="B55"/>
      <c r="AA55" s="314" t="s">
        <v>12</v>
      </c>
      <c r="AB55" s="161">
        <v>53</v>
      </c>
      <c r="AC55" s="161"/>
      <c r="AD55" s="161"/>
      <c r="AE55" s="161"/>
      <c r="AF55" s="161"/>
      <c r="AG55" s="161"/>
      <c r="AH55" s="161"/>
      <c r="AI55" s="161"/>
      <c r="AO55"/>
      <c r="BI55" s="23">
        <v>40657</v>
      </c>
      <c r="BJ55" s="5">
        <f t="shared" si="1"/>
        <v>7</v>
      </c>
      <c r="BZ55"/>
      <c r="CA55"/>
    </row>
    <row r="56" spans="2:79" x14ac:dyDescent="0.2">
      <c r="B56"/>
      <c r="AA56" s="314" t="s">
        <v>13</v>
      </c>
      <c r="AB56" s="161">
        <v>54</v>
      </c>
      <c r="AC56" s="161"/>
      <c r="AD56" s="161"/>
      <c r="AE56" s="161"/>
      <c r="AF56" s="161"/>
      <c r="AG56" s="161"/>
      <c r="AH56" s="161"/>
      <c r="AI56" s="161"/>
      <c r="AO56"/>
      <c r="BI56" s="23">
        <v>40658</v>
      </c>
      <c r="BJ56" s="5">
        <f t="shared" si="1"/>
        <v>1</v>
      </c>
      <c r="BZ56"/>
      <c r="CA56"/>
    </row>
    <row r="57" spans="2:79" x14ac:dyDescent="0.2">
      <c r="B57"/>
      <c r="AA57" s="314" t="s">
        <v>40</v>
      </c>
      <c r="AB57" s="161">
        <v>55</v>
      </c>
      <c r="AC57" s="161"/>
      <c r="AD57" s="161"/>
      <c r="AE57" s="161"/>
      <c r="AF57" s="161"/>
      <c r="AG57" s="161"/>
      <c r="AH57" s="161"/>
      <c r="AI57" s="161"/>
      <c r="AO57"/>
      <c r="BI57" s="23">
        <v>40658</v>
      </c>
      <c r="BJ57" s="5">
        <f t="shared" si="1"/>
        <v>1</v>
      </c>
      <c r="BZ57"/>
      <c r="CA57"/>
    </row>
    <row r="58" spans="2:79" x14ac:dyDescent="0.2">
      <c r="B58"/>
      <c r="AA58" s="314" t="s">
        <v>569</v>
      </c>
      <c r="AB58" s="161">
        <v>56</v>
      </c>
      <c r="AC58" s="161"/>
      <c r="AD58" s="161"/>
      <c r="AE58" s="161"/>
      <c r="AF58" s="161"/>
      <c r="AG58" s="161"/>
      <c r="AH58" s="161"/>
      <c r="AI58" s="161"/>
      <c r="AO58"/>
      <c r="BI58" s="23">
        <v>40707</v>
      </c>
      <c r="BJ58" s="5">
        <f t="shared" si="1"/>
        <v>1</v>
      </c>
      <c r="BZ58"/>
      <c r="CA58"/>
    </row>
    <row r="59" spans="2:79" x14ac:dyDescent="0.2">
      <c r="B59"/>
      <c r="AB59" s="161">
        <v>57</v>
      </c>
      <c r="AC59" s="161"/>
      <c r="AD59" s="161"/>
      <c r="AE59" s="161"/>
      <c r="AF59" s="161"/>
      <c r="AG59" s="161"/>
      <c r="AH59" s="161"/>
      <c r="AI59" s="161"/>
      <c r="AO59"/>
      <c r="BI59" s="23">
        <v>40848</v>
      </c>
      <c r="BJ59" s="5">
        <f t="shared" si="1"/>
        <v>2</v>
      </c>
      <c r="BZ59"/>
      <c r="CA59"/>
    </row>
    <row r="60" spans="2:79" x14ac:dyDescent="0.2">
      <c r="B60"/>
      <c r="AA60" s="314" t="s">
        <v>208</v>
      </c>
      <c r="AB60" s="161">
        <v>58</v>
      </c>
      <c r="AC60" s="161"/>
      <c r="AD60" s="161"/>
      <c r="AE60" s="161"/>
      <c r="AF60" s="161"/>
      <c r="AG60" s="161"/>
      <c r="AH60" s="161"/>
      <c r="AI60" s="161"/>
      <c r="AO60"/>
      <c r="BI60" s="23">
        <v>40903</v>
      </c>
      <c r="BJ60" s="5">
        <f t="shared" si="1"/>
        <v>1</v>
      </c>
      <c r="BZ60"/>
      <c r="CA60"/>
    </row>
    <row r="61" spans="2:79" x14ac:dyDescent="0.2">
      <c r="B61"/>
      <c r="AA61" s="314" t="s">
        <v>209</v>
      </c>
      <c r="AB61" s="161">
        <v>59</v>
      </c>
      <c r="AC61" s="161"/>
      <c r="AD61" s="161"/>
      <c r="AE61" s="161"/>
      <c r="AF61" s="161"/>
      <c r="AG61" s="161"/>
      <c r="AH61" s="161"/>
      <c r="AI61" s="161"/>
      <c r="AO61"/>
      <c r="BI61" s="23">
        <v>40904</v>
      </c>
      <c r="BJ61" s="5">
        <f t="shared" si="1"/>
        <v>2</v>
      </c>
      <c r="BZ61"/>
      <c r="CA61"/>
    </row>
    <row r="62" spans="2:79" x14ac:dyDescent="0.2">
      <c r="B62"/>
      <c r="AA62" s="314" t="s">
        <v>210</v>
      </c>
      <c r="AB62" s="161">
        <v>60</v>
      </c>
      <c r="AC62" s="161"/>
      <c r="AD62" s="161"/>
      <c r="AE62" s="161"/>
      <c r="AF62" s="161"/>
      <c r="AG62" s="161"/>
      <c r="AH62" s="161"/>
      <c r="AI62" s="161"/>
      <c r="AO62"/>
      <c r="BI62" s="23">
        <v>40910</v>
      </c>
      <c r="BJ62" s="5">
        <f t="shared" si="1"/>
        <v>1</v>
      </c>
      <c r="BZ62"/>
      <c r="CA62"/>
    </row>
    <row r="63" spans="2:79" x14ac:dyDescent="0.2">
      <c r="B63"/>
      <c r="AA63" s="314" t="s">
        <v>211</v>
      </c>
      <c r="AB63" s="161">
        <v>61</v>
      </c>
      <c r="AC63" s="161"/>
      <c r="AD63" s="161"/>
      <c r="AE63" s="161"/>
      <c r="AF63" s="161"/>
      <c r="AG63" s="161"/>
      <c r="AH63" s="161"/>
      <c r="AI63" s="161"/>
      <c r="AO63"/>
      <c r="BI63" s="23">
        <v>40934</v>
      </c>
      <c r="BJ63" s="5">
        <f t="shared" si="1"/>
        <v>4</v>
      </c>
      <c r="BZ63"/>
      <c r="CA63"/>
    </row>
    <row r="64" spans="2:79" x14ac:dyDescent="0.2">
      <c r="B64"/>
      <c r="AB64" s="161">
        <v>62</v>
      </c>
      <c r="AC64" s="161"/>
      <c r="AD64" s="161"/>
      <c r="AE64" s="161"/>
      <c r="AF64" s="161"/>
      <c r="AG64" s="161"/>
      <c r="AH64" s="161"/>
      <c r="AI64" s="161"/>
      <c r="AO64"/>
      <c r="BI64" s="23">
        <v>40980</v>
      </c>
      <c r="BJ64" s="5">
        <f t="shared" si="1"/>
        <v>1</v>
      </c>
      <c r="BZ64"/>
      <c r="CA64"/>
    </row>
    <row r="65" spans="2:79" x14ac:dyDescent="0.2">
      <c r="B65"/>
      <c r="AB65" s="161">
        <v>63</v>
      </c>
      <c r="AC65" s="161"/>
      <c r="AD65" s="161"/>
      <c r="AE65" s="161"/>
      <c r="AF65" s="161"/>
      <c r="AG65" s="161"/>
      <c r="AH65" s="161"/>
      <c r="AI65" s="161"/>
      <c r="AO65"/>
      <c r="BI65" s="23">
        <v>41005</v>
      </c>
      <c r="BJ65" s="5">
        <f t="shared" si="1"/>
        <v>5</v>
      </c>
      <c r="BZ65"/>
      <c r="CA65"/>
    </row>
    <row r="66" spans="2:79" x14ac:dyDescent="0.2">
      <c r="B66"/>
      <c r="AA66" s="314" t="s">
        <v>434</v>
      </c>
      <c r="AB66" s="161">
        <v>64</v>
      </c>
      <c r="AC66" s="161"/>
      <c r="AD66" s="161"/>
      <c r="AE66" s="161"/>
      <c r="AF66" s="161"/>
      <c r="AG66" s="161"/>
      <c r="AH66" s="161"/>
      <c r="AI66" s="161"/>
      <c r="AO66"/>
      <c r="BI66" s="23">
        <v>41006</v>
      </c>
      <c r="BJ66" s="5">
        <f t="shared" si="1"/>
        <v>6</v>
      </c>
      <c r="BZ66"/>
      <c r="CA66"/>
    </row>
    <row r="67" spans="2:79" x14ac:dyDescent="0.2">
      <c r="B67"/>
      <c r="AA67" s="314" t="s">
        <v>435</v>
      </c>
      <c r="AB67" s="161">
        <v>65</v>
      </c>
      <c r="AC67" s="161"/>
      <c r="AD67" s="161"/>
      <c r="AE67" s="161"/>
      <c r="AF67" s="161"/>
      <c r="AG67" s="161"/>
      <c r="AH67" s="161"/>
      <c r="AI67" s="161"/>
      <c r="AO67"/>
      <c r="BI67" s="23">
        <v>41007</v>
      </c>
      <c r="BJ67" s="5">
        <f t="shared" ref="BJ67:BJ130" si="10">WEEKDAY(BI67,2)</f>
        <v>7</v>
      </c>
      <c r="BZ67"/>
      <c r="CA67"/>
    </row>
    <row r="68" spans="2:79" x14ac:dyDescent="0.2">
      <c r="B68"/>
      <c r="AA68" s="314" t="s">
        <v>436</v>
      </c>
      <c r="AB68" s="161">
        <v>66</v>
      </c>
      <c r="AC68" s="161"/>
      <c r="AD68" s="161"/>
      <c r="AE68" s="161"/>
      <c r="AF68" s="161"/>
      <c r="AG68" s="161"/>
      <c r="AH68" s="161"/>
      <c r="AI68" s="161"/>
      <c r="AO68"/>
      <c r="BI68" s="23">
        <v>41008</v>
      </c>
      <c r="BJ68" s="5">
        <f t="shared" si="10"/>
        <v>1</v>
      </c>
      <c r="BZ68"/>
      <c r="CA68"/>
    </row>
    <row r="69" spans="2:79" x14ac:dyDescent="0.2">
      <c r="B69"/>
      <c r="AB69" s="161">
        <v>67</v>
      </c>
      <c r="AC69" s="161"/>
      <c r="AD69" s="161"/>
      <c r="AE69" s="161"/>
      <c r="AF69" s="161"/>
      <c r="AG69" s="161"/>
      <c r="AH69" s="161"/>
      <c r="AI69" s="161"/>
      <c r="AO69"/>
      <c r="BI69" s="23">
        <v>41024</v>
      </c>
      <c r="BJ69" s="5">
        <f t="shared" si="10"/>
        <v>3</v>
      </c>
      <c r="BZ69"/>
      <c r="CA69"/>
    </row>
    <row r="70" spans="2:79" x14ac:dyDescent="0.2">
      <c r="B70"/>
      <c r="AA70" s="314" t="s">
        <v>570</v>
      </c>
      <c r="AB70" s="161">
        <v>68</v>
      </c>
      <c r="AC70" s="161"/>
      <c r="AD70" s="161"/>
      <c r="AE70" s="161"/>
      <c r="AF70" s="161"/>
      <c r="AG70" s="161"/>
      <c r="AH70" s="161"/>
      <c r="AI70" s="161"/>
      <c r="AO70"/>
      <c r="BI70" s="23">
        <v>41071</v>
      </c>
      <c r="BJ70" s="5">
        <f t="shared" si="10"/>
        <v>1</v>
      </c>
      <c r="BZ70"/>
      <c r="CA70"/>
    </row>
    <row r="71" spans="2:79" x14ac:dyDescent="0.2">
      <c r="B71"/>
      <c r="AA71" s="314" t="s">
        <v>572</v>
      </c>
      <c r="AB71" s="161">
        <v>69</v>
      </c>
      <c r="AC71" s="161"/>
      <c r="AD71" s="161"/>
      <c r="AE71" s="161"/>
      <c r="AF71" s="161"/>
      <c r="AG71" s="161"/>
      <c r="AH71" s="161"/>
      <c r="AI71" s="161"/>
      <c r="AO71"/>
      <c r="BI71" s="23">
        <v>41219</v>
      </c>
      <c r="BJ71" s="5">
        <f t="shared" si="10"/>
        <v>2</v>
      </c>
      <c r="BZ71"/>
      <c r="CA71"/>
    </row>
    <row r="72" spans="2:79" x14ac:dyDescent="0.2">
      <c r="B72"/>
      <c r="AA72" s="314" t="s">
        <v>571</v>
      </c>
      <c r="AB72" s="161">
        <v>70</v>
      </c>
      <c r="AC72" s="161"/>
      <c r="AD72" s="161"/>
      <c r="AE72" s="161"/>
      <c r="AF72" s="161"/>
      <c r="AG72" s="161"/>
      <c r="AH72" s="161"/>
      <c r="AI72" s="161"/>
      <c r="AO72"/>
      <c r="BI72" s="23">
        <v>41268</v>
      </c>
      <c r="BJ72" s="5">
        <f t="shared" si="10"/>
        <v>2</v>
      </c>
      <c r="BZ72"/>
      <c r="CA72"/>
    </row>
    <row r="73" spans="2:79" x14ac:dyDescent="0.2">
      <c r="B73"/>
      <c r="AA73" s="314" t="s">
        <v>1398</v>
      </c>
      <c r="AB73" s="161">
        <v>71</v>
      </c>
      <c r="AC73" s="161"/>
      <c r="AD73" s="161"/>
      <c r="AE73" s="161"/>
      <c r="AF73" s="161"/>
      <c r="AG73" s="161"/>
      <c r="AH73" s="161"/>
      <c r="AI73" s="161"/>
      <c r="AO73"/>
      <c r="BI73" s="23">
        <v>41269</v>
      </c>
      <c r="BJ73" s="5">
        <f t="shared" si="10"/>
        <v>3</v>
      </c>
      <c r="BZ73"/>
      <c r="CA73"/>
    </row>
    <row r="74" spans="2:79" x14ac:dyDescent="0.2">
      <c r="B74"/>
      <c r="AA74" s="314" t="s">
        <v>1396</v>
      </c>
      <c r="AB74" s="161">
        <v>72</v>
      </c>
      <c r="AC74" s="161"/>
      <c r="AD74" s="161"/>
      <c r="AE74" s="161"/>
      <c r="AF74" s="161"/>
      <c r="AG74" s="161"/>
      <c r="AH74" s="161"/>
      <c r="AI74" s="161"/>
      <c r="AO74"/>
      <c r="BI74" s="23">
        <v>41275</v>
      </c>
      <c r="BJ74" s="5">
        <f t="shared" si="10"/>
        <v>2</v>
      </c>
      <c r="BZ74"/>
      <c r="CA74"/>
    </row>
    <row r="75" spans="2:79" x14ac:dyDescent="0.2">
      <c r="B75"/>
      <c r="AA75" s="314" t="s">
        <v>1397</v>
      </c>
      <c r="AB75" s="161">
        <v>73</v>
      </c>
      <c r="AC75" s="161"/>
      <c r="AD75" s="161"/>
      <c r="AE75" s="161"/>
      <c r="AF75" s="161"/>
      <c r="AG75" s="161"/>
      <c r="AH75" s="161"/>
      <c r="AI75" s="161"/>
      <c r="AO75"/>
      <c r="BI75" s="23">
        <v>41302</v>
      </c>
      <c r="BJ75" s="5">
        <f t="shared" si="10"/>
        <v>1</v>
      </c>
      <c r="BZ75"/>
      <c r="CA75"/>
    </row>
    <row r="76" spans="2:79" x14ac:dyDescent="0.2">
      <c r="B76"/>
      <c r="AB76" s="161">
        <v>74</v>
      </c>
      <c r="AC76" s="161"/>
      <c r="AD76" s="161"/>
      <c r="AE76" s="161"/>
      <c r="AF76" s="161"/>
      <c r="AG76" s="161"/>
      <c r="AH76" s="161"/>
      <c r="AI76" s="161"/>
      <c r="AO76"/>
      <c r="BI76" s="23">
        <v>41344</v>
      </c>
      <c r="BJ76" s="5">
        <f t="shared" si="10"/>
        <v>1</v>
      </c>
      <c r="BZ76"/>
      <c r="CA76"/>
    </row>
    <row r="77" spans="2:79" x14ac:dyDescent="0.2">
      <c r="B77"/>
      <c r="AB77" s="161">
        <v>75</v>
      </c>
      <c r="AC77" s="161"/>
      <c r="AD77" s="161"/>
      <c r="AE77" s="161"/>
      <c r="AF77" s="161"/>
      <c r="AG77" s="161"/>
      <c r="AH77" s="161"/>
      <c r="AI77" s="161"/>
      <c r="AO77"/>
      <c r="BI77" s="23">
        <v>41362</v>
      </c>
      <c r="BJ77" s="5">
        <f t="shared" si="10"/>
        <v>5</v>
      </c>
      <c r="BZ77"/>
      <c r="CA77"/>
    </row>
    <row r="78" spans="2:79" x14ac:dyDescent="0.2">
      <c r="B78"/>
      <c r="AA78" t="s">
        <v>81</v>
      </c>
      <c r="AB78" s="161">
        <v>76</v>
      </c>
      <c r="AC78" s="161"/>
      <c r="AD78" s="161"/>
      <c r="AE78" s="161"/>
      <c r="AF78" s="161"/>
      <c r="AG78" s="161"/>
      <c r="AH78" s="161"/>
      <c r="AI78" s="161"/>
      <c r="AO78"/>
      <c r="BI78" s="23">
        <v>41363</v>
      </c>
      <c r="BJ78" s="5">
        <f t="shared" si="10"/>
        <v>6</v>
      </c>
      <c r="BZ78"/>
      <c r="CA78"/>
    </row>
    <row r="79" spans="2:79" x14ac:dyDescent="0.2">
      <c r="B79"/>
      <c r="AA79" s="23">
        <v>35923</v>
      </c>
      <c r="AB79" s="161">
        <v>77</v>
      </c>
      <c r="AC79" s="161"/>
      <c r="AD79" s="161"/>
      <c r="AE79" s="161"/>
      <c r="AF79" s="161"/>
      <c r="AG79" s="161"/>
      <c r="AH79" s="161"/>
      <c r="AI79" s="161"/>
      <c r="AO79"/>
      <c r="BI79" s="23">
        <v>41364</v>
      </c>
      <c r="BJ79" s="5">
        <f t="shared" si="10"/>
        <v>7</v>
      </c>
      <c r="BZ79"/>
      <c r="CA79"/>
    </row>
    <row r="80" spans="2:79" x14ac:dyDescent="0.2">
      <c r="B80"/>
      <c r="AA80" s="23">
        <v>35924</v>
      </c>
      <c r="AB80" s="161">
        <v>78</v>
      </c>
      <c r="AC80" s="161"/>
      <c r="AD80" s="161"/>
      <c r="AE80" s="161"/>
      <c r="AF80" s="161"/>
      <c r="AG80" s="161"/>
      <c r="AH80" s="161"/>
      <c r="AI80" s="161"/>
      <c r="AO80"/>
      <c r="BI80" s="23">
        <v>41365</v>
      </c>
      <c r="BJ80" s="5">
        <f t="shared" si="10"/>
        <v>1</v>
      </c>
      <c r="BZ80"/>
      <c r="CA80"/>
    </row>
    <row r="81" spans="2:79" x14ac:dyDescent="0.2">
      <c r="B81"/>
      <c r="AA81" s="23">
        <v>35925</v>
      </c>
      <c r="AB81" s="161">
        <v>79</v>
      </c>
      <c r="AC81" s="161"/>
      <c r="AD81" s="161"/>
      <c r="AE81" s="161"/>
      <c r="AF81" s="161"/>
      <c r="AG81" s="161"/>
      <c r="AH81" s="161"/>
      <c r="AI81" s="161"/>
      <c r="AO81"/>
      <c r="BI81" s="23">
        <v>41389</v>
      </c>
      <c r="BJ81" s="5">
        <f t="shared" si="10"/>
        <v>4</v>
      </c>
      <c r="BZ81"/>
      <c r="CA81"/>
    </row>
    <row r="82" spans="2:79" x14ac:dyDescent="0.2">
      <c r="B82"/>
      <c r="AA82" s="23">
        <v>35926</v>
      </c>
      <c r="AB82" s="161">
        <v>80</v>
      </c>
      <c r="AC82" s="161"/>
      <c r="AD82" s="161"/>
      <c r="AE82" s="161"/>
      <c r="AF82" s="161"/>
      <c r="AG82" s="161"/>
      <c r="AH82" s="161"/>
      <c r="AI82" s="161"/>
      <c r="AO82"/>
      <c r="BI82" s="23">
        <v>41435</v>
      </c>
      <c r="BJ82" s="5">
        <f t="shared" si="10"/>
        <v>1</v>
      </c>
      <c r="BZ82"/>
      <c r="CA82"/>
    </row>
    <row r="83" spans="2:79" x14ac:dyDescent="0.2">
      <c r="B83"/>
      <c r="AA83" s="23">
        <v>35927</v>
      </c>
      <c r="AB83" s="161">
        <v>81</v>
      </c>
      <c r="AC83" s="161"/>
      <c r="AD83" s="161"/>
      <c r="AE83" s="161"/>
      <c r="AF83" s="161"/>
      <c r="AG83" s="161"/>
      <c r="AH83" s="161"/>
      <c r="AI83" s="161"/>
      <c r="AO83"/>
      <c r="BI83" s="23">
        <v>41583</v>
      </c>
      <c r="BJ83" s="5">
        <f t="shared" si="10"/>
        <v>2</v>
      </c>
      <c r="BZ83"/>
      <c r="CA83"/>
    </row>
    <row r="84" spans="2:79" x14ac:dyDescent="0.2">
      <c r="B84"/>
      <c r="AA84" s="23">
        <v>35928</v>
      </c>
      <c r="AB84" s="161">
        <v>82</v>
      </c>
      <c r="AC84" s="161"/>
      <c r="AD84" s="161"/>
      <c r="AE84" s="161"/>
      <c r="AF84" s="161"/>
      <c r="AG84" s="161"/>
      <c r="AH84" s="161"/>
      <c r="AI84" s="161"/>
      <c r="AO84"/>
      <c r="BI84" s="23">
        <v>41633</v>
      </c>
      <c r="BJ84" s="5">
        <f t="shared" si="10"/>
        <v>3</v>
      </c>
      <c r="BZ84"/>
      <c r="CA84"/>
    </row>
    <row r="85" spans="2:79" x14ac:dyDescent="0.2">
      <c r="B85"/>
      <c r="AA85" s="23">
        <v>35929</v>
      </c>
      <c r="AB85" s="161">
        <v>83</v>
      </c>
      <c r="AC85" s="161"/>
      <c r="AD85" s="161"/>
      <c r="AE85" s="161"/>
      <c r="AF85" s="161"/>
      <c r="AG85" s="161"/>
      <c r="AH85" s="161"/>
      <c r="AI85" s="161"/>
      <c r="AO85"/>
      <c r="BI85" s="23">
        <v>41634</v>
      </c>
      <c r="BJ85" s="5">
        <f t="shared" si="10"/>
        <v>4</v>
      </c>
      <c r="BZ85"/>
      <c r="CA85"/>
    </row>
    <row r="86" spans="2:79" x14ac:dyDescent="0.2">
      <c r="B86"/>
      <c r="AA86" s="23">
        <v>35930</v>
      </c>
      <c r="AB86" s="161">
        <v>84</v>
      </c>
      <c r="AC86" s="161"/>
      <c r="AD86" s="161"/>
      <c r="AE86" s="161"/>
      <c r="AF86" s="161"/>
      <c r="AG86" s="161"/>
      <c r="AH86" s="161"/>
      <c r="AI86" s="161"/>
      <c r="AO86"/>
      <c r="BI86" s="23">
        <v>41640</v>
      </c>
      <c r="BJ86" s="5">
        <f t="shared" si="10"/>
        <v>3</v>
      </c>
      <c r="BZ86"/>
      <c r="CA86"/>
    </row>
    <row r="87" spans="2:79" x14ac:dyDescent="0.2">
      <c r="B87"/>
      <c r="AA87" s="23">
        <v>35931</v>
      </c>
      <c r="AB87" s="161">
        <v>85</v>
      </c>
      <c r="AC87" s="161"/>
      <c r="AD87" s="161"/>
      <c r="AE87" s="161"/>
      <c r="AF87" s="161"/>
      <c r="AG87" s="161"/>
      <c r="AH87" s="161"/>
      <c r="AI87" s="161"/>
      <c r="AO87"/>
      <c r="BI87" s="23">
        <v>41666</v>
      </c>
      <c r="BJ87" s="5">
        <f t="shared" si="10"/>
        <v>1</v>
      </c>
      <c r="BZ87"/>
      <c r="CA87"/>
    </row>
    <row r="88" spans="2:79" x14ac:dyDescent="0.2">
      <c r="B88"/>
      <c r="AA88" s="23">
        <v>35932</v>
      </c>
      <c r="AB88" s="161">
        <v>86</v>
      </c>
      <c r="AC88" s="161"/>
      <c r="AD88" s="161"/>
      <c r="AE88" s="161"/>
      <c r="AF88" s="161"/>
      <c r="AG88" s="161"/>
      <c r="AH88" s="161"/>
      <c r="AI88" s="161"/>
      <c r="AO88"/>
      <c r="BI88" s="23">
        <v>41708</v>
      </c>
      <c r="BJ88" s="5">
        <f t="shared" si="10"/>
        <v>1</v>
      </c>
      <c r="BZ88"/>
      <c r="CA88"/>
    </row>
    <row r="89" spans="2:79" x14ac:dyDescent="0.2">
      <c r="B89"/>
      <c r="AA89" s="23">
        <v>35933</v>
      </c>
      <c r="AB89" s="161">
        <v>87</v>
      </c>
      <c r="AC89" s="161"/>
      <c r="AD89" s="161"/>
      <c r="AE89" s="161"/>
      <c r="AF89" s="161"/>
      <c r="AG89" s="161"/>
      <c r="AH89" s="161"/>
      <c r="AI89" s="161"/>
      <c r="AO89"/>
      <c r="BI89" s="23">
        <v>41747</v>
      </c>
      <c r="BJ89" s="5">
        <f t="shared" si="10"/>
        <v>5</v>
      </c>
      <c r="BZ89"/>
      <c r="CA89"/>
    </row>
    <row r="90" spans="2:79" x14ac:dyDescent="0.2">
      <c r="B90"/>
      <c r="AA90" s="23">
        <v>35934</v>
      </c>
      <c r="AB90" s="161">
        <v>88</v>
      </c>
      <c r="AC90" s="161"/>
      <c r="AD90" s="161"/>
      <c r="AE90" s="161"/>
      <c r="AF90" s="161"/>
      <c r="AG90" s="161"/>
      <c r="AH90" s="161"/>
      <c r="AI90" s="161"/>
      <c r="AO90"/>
      <c r="BI90" s="23">
        <v>41748</v>
      </c>
      <c r="BJ90" s="5">
        <f t="shared" si="10"/>
        <v>6</v>
      </c>
      <c r="BZ90"/>
      <c r="CA90"/>
    </row>
    <row r="91" spans="2:79" x14ac:dyDescent="0.2">
      <c r="B91"/>
      <c r="AA91" s="23">
        <v>35935</v>
      </c>
      <c r="AB91" s="161">
        <v>89</v>
      </c>
      <c r="AC91" s="161"/>
      <c r="AD91" s="161"/>
      <c r="AE91" s="161"/>
      <c r="AF91" s="161"/>
      <c r="AG91" s="161"/>
      <c r="AH91" s="161"/>
      <c r="AI91" s="161"/>
      <c r="AO91"/>
      <c r="BI91" s="23">
        <v>41749</v>
      </c>
      <c r="BJ91" s="5">
        <f t="shared" si="10"/>
        <v>7</v>
      </c>
      <c r="BZ91"/>
      <c r="CA91"/>
    </row>
    <row r="92" spans="2:79" x14ac:dyDescent="0.2">
      <c r="B92"/>
      <c r="AA92" s="23">
        <v>35936</v>
      </c>
      <c r="AB92" s="161">
        <v>90</v>
      </c>
      <c r="AC92" s="161"/>
      <c r="AD92" s="161"/>
      <c r="AE92" s="161"/>
      <c r="AF92" s="161"/>
      <c r="AG92" s="161"/>
      <c r="AH92" s="161"/>
      <c r="AI92" s="161"/>
      <c r="AO92"/>
      <c r="BI92" s="23">
        <v>41750</v>
      </c>
      <c r="BJ92" s="5">
        <f t="shared" si="10"/>
        <v>1</v>
      </c>
      <c r="BZ92"/>
      <c r="CA92"/>
    </row>
    <row r="93" spans="2:79" x14ac:dyDescent="0.2">
      <c r="B93"/>
      <c r="AA93" s="23">
        <v>35937</v>
      </c>
      <c r="AB93" s="161">
        <v>91</v>
      </c>
      <c r="AC93" s="161"/>
      <c r="AD93" s="161"/>
      <c r="AE93" s="161"/>
      <c r="AF93" s="161"/>
      <c r="AG93" s="161"/>
      <c r="AH93" s="161"/>
      <c r="AI93" s="161"/>
      <c r="AO93"/>
      <c r="BI93" s="23">
        <v>41754</v>
      </c>
      <c r="BJ93" s="5">
        <f t="shared" si="10"/>
        <v>5</v>
      </c>
      <c r="BZ93"/>
      <c r="CA93"/>
    </row>
    <row r="94" spans="2:79" x14ac:dyDescent="0.2">
      <c r="B94"/>
      <c r="AA94" s="23">
        <v>35938</v>
      </c>
      <c r="AB94" s="161">
        <v>92</v>
      </c>
      <c r="AC94" s="161"/>
      <c r="AD94" s="161"/>
      <c r="AE94" s="161"/>
      <c r="AF94" s="161"/>
      <c r="AG94" s="161"/>
      <c r="AH94" s="161"/>
      <c r="AI94" s="161"/>
      <c r="AO94"/>
      <c r="BI94" s="23">
        <v>41799</v>
      </c>
      <c r="BJ94" s="5">
        <f t="shared" si="10"/>
        <v>1</v>
      </c>
      <c r="BZ94"/>
      <c r="CA94"/>
    </row>
    <row r="95" spans="2:79" x14ac:dyDescent="0.2">
      <c r="B95"/>
      <c r="AA95" s="23">
        <v>35939</v>
      </c>
      <c r="AB95" s="161">
        <v>93</v>
      </c>
      <c r="AC95" s="161"/>
      <c r="AD95" s="161"/>
      <c r="AE95" s="161"/>
      <c r="AF95" s="161"/>
      <c r="AG95" s="161"/>
      <c r="AH95" s="161"/>
      <c r="AI95" s="161"/>
      <c r="AO95"/>
      <c r="BI95" s="23">
        <v>41947</v>
      </c>
      <c r="BJ95" s="5">
        <f t="shared" si="10"/>
        <v>2</v>
      </c>
      <c r="BZ95"/>
      <c r="CA95"/>
    </row>
    <row r="96" spans="2:79" x14ac:dyDescent="0.2">
      <c r="B96"/>
      <c r="AA96" s="23">
        <v>35940</v>
      </c>
      <c r="AB96" s="161">
        <v>94</v>
      </c>
      <c r="AC96" s="161"/>
      <c r="AD96" s="161"/>
      <c r="AE96" s="161"/>
      <c r="AF96" s="161"/>
      <c r="AG96" s="161"/>
      <c r="AH96" s="161"/>
      <c r="AI96" s="161"/>
      <c r="AO96"/>
      <c r="BI96" s="23">
        <v>41998</v>
      </c>
      <c r="BJ96" s="5">
        <f t="shared" si="10"/>
        <v>4</v>
      </c>
      <c r="BZ96"/>
      <c r="CA96"/>
    </row>
    <row r="97" spans="2:79" x14ac:dyDescent="0.2">
      <c r="B97"/>
      <c r="AA97" s="23">
        <v>35941</v>
      </c>
      <c r="AB97" s="161">
        <v>95</v>
      </c>
      <c r="AC97" s="161"/>
      <c r="AD97" s="161"/>
      <c r="AE97" s="161"/>
      <c r="AF97" s="161"/>
      <c r="AG97" s="161"/>
      <c r="AH97" s="161"/>
      <c r="AI97" s="161"/>
      <c r="AO97"/>
      <c r="BI97" s="23">
        <v>41999</v>
      </c>
      <c r="BJ97" s="5">
        <f t="shared" si="10"/>
        <v>5</v>
      </c>
      <c r="BZ97"/>
      <c r="CA97"/>
    </row>
    <row r="98" spans="2:79" x14ac:dyDescent="0.2">
      <c r="B98"/>
      <c r="AA98" s="23">
        <v>35942</v>
      </c>
      <c r="AB98" s="161">
        <v>96</v>
      </c>
      <c r="AC98" s="161"/>
      <c r="AD98" s="161"/>
      <c r="AE98" s="161"/>
      <c r="AF98" s="161"/>
      <c r="AG98" s="161"/>
      <c r="AH98" s="161"/>
      <c r="AI98" s="161"/>
      <c r="AO98"/>
      <c r="BI98" s="23">
        <v>42005</v>
      </c>
      <c r="BJ98" s="5">
        <f t="shared" si="10"/>
        <v>4</v>
      </c>
      <c r="BZ98"/>
      <c r="CA98"/>
    </row>
    <row r="99" spans="2:79" x14ac:dyDescent="0.2">
      <c r="B99"/>
      <c r="AA99" s="23">
        <v>35943</v>
      </c>
      <c r="AB99" s="161">
        <v>97</v>
      </c>
      <c r="AC99" s="161"/>
      <c r="AD99" s="161"/>
      <c r="AE99" s="161"/>
      <c r="AF99" s="161"/>
      <c r="AG99" s="161"/>
      <c r="AH99" s="161"/>
      <c r="AI99" s="161"/>
      <c r="AO99"/>
      <c r="BI99" s="23">
        <v>42030</v>
      </c>
      <c r="BJ99" s="5">
        <f t="shared" si="10"/>
        <v>1</v>
      </c>
      <c r="BZ99"/>
      <c r="CA99"/>
    </row>
    <row r="100" spans="2:79" x14ac:dyDescent="0.2">
      <c r="B100"/>
      <c r="AA100" s="23">
        <v>35944</v>
      </c>
      <c r="AB100" s="161">
        <v>98</v>
      </c>
      <c r="AC100" s="161"/>
      <c r="AD100" s="161"/>
      <c r="AE100" s="161"/>
      <c r="AF100" s="161"/>
      <c r="AG100" s="161"/>
      <c r="AH100" s="161"/>
      <c r="AI100" s="161"/>
      <c r="AO100"/>
      <c r="BI100" s="23">
        <v>42072</v>
      </c>
      <c r="BJ100" s="5">
        <f t="shared" si="10"/>
        <v>1</v>
      </c>
      <c r="BZ100"/>
      <c r="CA100"/>
    </row>
    <row r="101" spans="2:79" x14ac:dyDescent="0.2">
      <c r="B101"/>
      <c r="AA101" s="23">
        <v>35945</v>
      </c>
      <c r="AB101" s="161">
        <v>99</v>
      </c>
      <c r="AC101" s="161"/>
      <c r="AD101" s="161"/>
      <c r="AE101" s="161"/>
      <c r="AF101" s="161"/>
      <c r="AG101" s="161"/>
      <c r="AH101" s="161"/>
      <c r="AI101" s="161"/>
      <c r="AO101"/>
      <c r="BI101" s="23">
        <v>42097</v>
      </c>
      <c r="BJ101" s="5">
        <f t="shared" si="10"/>
        <v>5</v>
      </c>
      <c r="BZ101"/>
      <c r="CA101"/>
    </row>
    <row r="102" spans="2:79" x14ac:dyDescent="0.2">
      <c r="B102"/>
      <c r="AA102" s="23">
        <v>35946</v>
      </c>
      <c r="AB102" s="161">
        <v>100</v>
      </c>
      <c r="AC102" s="161"/>
      <c r="AD102" s="161"/>
      <c r="AE102" s="161"/>
      <c r="AF102" s="161"/>
      <c r="AG102" s="161"/>
      <c r="AH102" s="161"/>
      <c r="AI102" s="161"/>
      <c r="AO102"/>
      <c r="BI102" s="23">
        <v>42098</v>
      </c>
      <c r="BJ102" s="5">
        <f t="shared" si="10"/>
        <v>6</v>
      </c>
      <c r="BZ102"/>
      <c r="CA102"/>
    </row>
    <row r="103" spans="2:79" x14ac:dyDescent="0.2">
      <c r="B103"/>
      <c r="AA103" s="23">
        <v>35947</v>
      </c>
      <c r="AO103"/>
      <c r="BI103" s="23">
        <v>42099</v>
      </c>
      <c r="BJ103" s="5">
        <f t="shared" si="10"/>
        <v>7</v>
      </c>
      <c r="BZ103"/>
      <c r="CA103"/>
    </row>
    <row r="104" spans="2:79" x14ac:dyDescent="0.2">
      <c r="B104"/>
      <c r="AA104" s="23">
        <v>35948</v>
      </c>
      <c r="AO104"/>
      <c r="BI104" s="23">
        <v>42100</v>
      </c>
      <c r="BJ104" s="5">
        <f t="shared" si="10"/>
        <v>1</v>
      </c>
      <c r="BZ104"/>
      <c r="CA104"/>
    </row>
    <row r="105" spans="2:79" x14ac:dyDescent="0.2">
      <c r="B105"/>
      <c r="AA105" s="23">
        <v>35949</v>
      </c>
      <c r="AO105"/>
      <c r="BI105" s="23">
        <v>42119</v>
      </c>
      <c r="BJ105" s="5">
        <f t="shared" si="10"/>
        <v>6</v>
      </c>
      <c r="BZ105"/>
      <c r="CA105"/>
    </row>
    <row r="106" spans="2:79" x14ac:dyDescent="0.2">
      <c r="B106"/>
      <c r="AA106" s="23">
        <v>35950</v>
      </c>
      <c r="AO106"/>
      <c r="BI106" s="23">
        <v>42170</v>
      </c>
      <c r="BJ106" s="5">
        <f t="shared" si="10"/>
        <v>1</v>
      </c>
      <c r="BZ106"/>
      <c r="CA106"/>
    </row>
    <row r="107" spans="2:79" x14ac:dyDescent="0.2">
      <c r="B107"/>
      <c r="AA107" s="23">
        <v>35951</v>
      </c>
      <c r="AO107"/>
      <c r="BI107" s="23">
        <v>42311</v>
      </c>
      <c r="BJ107" s="5">
        <f t="shared" si="10"/>
        <v>2</v>
      </c>
      <c r="BZ107"/>
      <c r="CA107"/>
    </row>
    <row r="108" spans="2:79" x14ac:dyDescent="0.2">
      <c r="B108"/>
      <c r="AA108" s="23">
        <v>35952</v>
      </c>
      <c r="AO108"/>
      <c r="BI108" s="23">
        <v>42363</v>
      </c>
      <c r="BJ108" s="5">
        <f t="shared" si="10"/>
        <v>5</v>
      </c>
      <c r="BZ108"/>
      <c r="CA108"/>
    </row>
    <row r="109" spans="2:79" x14ac:dyDescent="0.2">
      <c r="B109"/>
      <c r="AA109" s="23">
        <v>35953</v>
      </c>
      <c r="AO109"/>
      <c r="BI109" s="23">
        <v>42366</v>
      </c>
      <c r="BJ109" s="5">
        <f t="shared" si="10"/>
        <v>1</v>
      </c>
      <c r="BZ109"/>
      <c r="CA109"/>
    </row>
    <row r="110" spans="2:79" x14ac:dyDescent="0.2">
      <c r="B110"/>
      <c r="AA110" s="23">
        <v>35954</v>
      </c>
      <c r="AO110"/>
      <c r="BI110" s="23">
        <v>42370</v>
      </c>
      <c r="BJ110" s="5">
        <f t="shared" si="10"/>
        <v>5</v>
      </c>
      <c r="BZ110"/>
      <c r="CA110"/>
    </row>
    <row r="111" spans="2:79" x14ac:dyDescent="0.2">
      <c r="B111"/>
      <c r="AA111" s="23">
        <v>35955</v>
      </c>
      <c r="AO111"/>
      <c r="BI111" s="23">
        <v>42395</v>
      </c>
      <c r="BJ111" s="5">
        <f t="shared" si="10"/>
        <v>2</v>
      </c>
      <c r="BZ111"/>
      <c r="CA111"/>
    </row>
    <row r="112" spans="2:79" x14ac:dyDescent="0.2">
      <c r="B112"/>
      <c r="AA112" s="23">
        <v>35956</v>
      </c>
      <c r="AO112"/>
      <c r="BI112" s="23">
        <v>42443</v>
      </c>
      <c r="BJ112" s="5">
        <f t="shared" si="10"/>
        <v>1</v>
      </c>
      <c r="BZ112"/>
      <c r="CA112"/>
    </row>
    <row r="113" spans="2:79" x14ac:dyDescent="0.2">
      <c r="B113"/>
      <c r="AA113" s="23">
        <v>35957</v>
      </c>
      <c r="AO113"/>
      <c r="BI113" s="23">
        <v>42454</v>
      </c>
      <c r="BJ113" s="5">
        <f t="shared" si="10"/>
        <v>5</v>
      </c>
      <c r="BZ113"/>
      <c r="CA113"/>
    </row>
    <row r="114" spans="2:79" x14ac:dyDescent="0.2">
      <c r="B114"/>
      <c r="AA114" s="23">
        <v>35958</v>
      </c>
      <c r="AO114"/>
      <c r="BI114" s="23">
        <v>42455</v>
      </c>
      <c r="BJ114" s="5">
        <f t="shared" si="10"/>
        <v>6</v>
      </c>
      <c r="BZ114"/>
      <c r="CA114"/>
    </row>
    <row r="115" spans="2:79" x14ac:dyDescent="0.2">
      <c r="B115"/>
      <c r="AA115" s="23">
        <v>35959</v>
      </c>
      <c r="AO115"/>
      <c r="BI115" s="23">
        <v>42456</v>
      </c>
      <c r="BJ115" s="5">
        <f t="shared" si="10"/>
        <v>7</v>
      </c>
      <c r="BZ115"/>
      <c r="CA115"/>
    </row>
    <row r="116" spans="2:79" x14ac:dyDescent="0.2">
      <c r="B116"/>
      <c r="AA116" s="23">
        <v>35960</v>
      </c>
      <c r="AO116"/>
      <c r="BI116" s="23">
        <v>42457</v>
      </c>
      <c r="BJ116" s="5">
        <f t="shared" si="10"/>
        <v>1</v>
      </c>
      <c r="BZ116"/>
      <c r="CA116"/>
    </row>
    <row r="117" spans="2:79" x14ac:dyDescent="0.2">
      <c r="B117"/>
      <c r="AA117" s="23">
        <v>35961</v>
      </c>
      <c r="AO117"/>
      <c r="BI117" s="23">
        <v>42485</v>
      </c>
      <c r="BJ117" s="5">
        <f t="shared" si="10"/>
        <v>1</v>
      </c>
      <c r="BZ117"/>
      <c r="CA117"/>
    </row>
    <row r="118" spans="2:79" x14ac:dyDescent="0.2">
      <c r="B118"/>
      <c r="AA118" s="23">
        <v>35962</v>
      </c>
      <c r="AO118"/>
      <c r="BI118" s="23">
        <v>42534</v>
      </c>
      <c r="BJ118" s="5">
        <f t="shared" si="10"/>
        <v>1</v>
      </c>
      <c r="BZ118"/>
      <c r="CA118"/>
    </row>
    <row r="119" spans="2:79" x14ac:dyDescent="0.2">
      <c r="B119"/>
      <c r="AA119" s="23">
        <v>35963</v>
      </c>
      <c r="AO119"/>
      <c r="BI119" s="23">
        <v>42682</v>
      </c>
      <c r="BJ119" s="5">
        <f t="shared" si="10"/>
        <v>2</v>
      </c>
      <c r="BZ119"/>
      <c r="CA119"/>
    </row>
    <row r="120" spans="2:79" x14ac:dyDescent="0.2">
      <c r="B120"/>
      <c r="AA120" s="23">
        <v>35964</v>
      </c>
      <c r="AO120"/>
      <c r="BI120" s="23">
        <v>42730</v>
      </c>
      <c r="BJ120" s="5">
        <f t="shared" si="10"/>
        <v>1</v>
      </c>
      <c r="BZ120"/>
      <c r="CA120"/>
    </row>
    <row r="121" spans="2:79" x14ac:dyDescent="0.2">
      <c r="B121"/>
      <c r="AA121" s="23">
        <v>35965</v>
      </c>
      <c r="AO121"/>
      <c r="BI121" s="23">
        <v>42731</v>
      </c>
      <c r="BJ121" s="5">
        <f t="shared" si="10"/>
        <v>2</v>
      </c>
      <c r="BZ121"/>
      <c r="CA121"/>
    </row>
    <row r="122" spans="2:79" x14ac:dyDescent="0.2">
      <c r="B122"/>
      <c r="AA122" s="23">
        <v>35966</v>
      </c>
      <c r="AO122"/>
      <c r="BI122" s="23">
        <v>42737</v>
      </c>
      <c r="BJ122" s="5">
        <f t="shared" si="10"/>
        <v>1</v>
      </c>
      <c r="BZ122"/>
      <c r="CA122"/>
    </row>
    <row r="123" spans="2:79" x14ac:dyDescent="0.2">
      <c r="B123"/>
      <c r="AA123" s="23">
        <v>35967</v>
      </c>
      <c r="AO123"/>
      <c r="BI123" s="23">
        <v>42761</v>
      </c>
      <c r="BJ123" s="5">
        <f t="shared" si="10"/>
        <v>4</v>
      </c>
      <c r="BZ123"/>
      <c r="CA123"/>
    </row>
    <row r="124" spans="2:79" x14ac:dyDescent="0.2">
      <c r="B124"/>
      <c r="AA124" s="23">
        <v>35968</v>
      </c>
      <c r="AO124"/>
      <c r="BI124" s="23">
        <v>42807</v>
      </c>
      <c r="BJ124" s="5">
        <f t="shared" si="10"/>
        <v>1</v>
      </c>
      <c r="BZ124"/>
      <c r="CA124"/>
    </row>
    <row r="125" spans="2:79" x14ac:dyDescent="0.2">
      <c r="B125"/>
      <c r="AA125" s="23">
        <v>35969</v>
      </c>
      <c r="AO125"/>
      <c r="BI125" s="23">
        <v>42839</v>
      </c>
      <c r="BJ125" s="5">
        <f t="shared" si="10"/>
        <v>5</v>
      </c>
      <c r="BZ125"/>
      <c r="CA125"/>
    </row>
    <row r="126" spans="2:79" x14ac:dyDescent="0.2">
      <c r="B126"/>
      <c r="AA126" s="23">
        <v>35970</v>
      </c>
      <c r="AO126"/>
      <c r="BI126" s="23">
        <v>42840</v>
      </c>
      <c r="BJ126" s="5">
        <f t="shared" si="10"/>
        <v>6</v>
      </c>
      <c r="BZ126"/>
      <c r="CA126"/>
    </row>
    <row r="127" spans="2:79" x14ac:dyDescent="0.2">
      <c r="B127"/>
      <c r="AA127" s="23">
        <v>35971</v>
      </c>
      <c r="AO127"/>
      <c r="BI127" s="23">
        <v>42841</v>
      </c>
      <c r="BJ127" s="5">
        <f t="shared" si="10"/>
        <v>7</v>
      </c>
      <c r="BZ127"/>
      <c r="CA127"/>
    </row>
    <row r="128" spans="2:79" x14ac:dyDescent="0.2">
      <c r="B128"/>
      <c r="AA128" s="23">
        <v>35972</v>
      </c>
      <c r="AO128"/>
      <c r="BI128" s="23">
        <v>42842</v>
      </c>
      <c r="BJ128" s="5">
        <f t="shared" si="10"/>
        <v>1</v>
      </c>
      <c r="BZ128"/>
      <c r="CA128"/>
    </row>
    <row r="129" spans="2:79" x14ac:dyDescent="0.2">
      <c r="B129"/>
      <c r="AA129" s="23">
        <v>35973</v>
      </c>
      <c r="AO129"/>
      <c r="BI129" s="23">
        <v>42850</v>
      </c>
      <c r="BJ129" s="5">
        <f t="shared" si="10"/>
        <v>2</v>
      </c>
      <c r="BZ129"/>
      <c r="CA129"/>
    </row>
    <row r="130" spans="2:79" x14ac:dyDescent="0.2">
      <c r="B130"/>
      <c r="AA130" s="23">
        <v>35974</v>
      </c>
      <c r="AO130"/>
      <c r="BI130" s="23">
        <v>42898</v>
      </c>
      <c r="BJ130" s="5">
        <f t="shared" si="10"/>
        <v>1</v>
      </c>
      <c r="BZ130"/>
      <c r="CA130"/>
    </row>
    <row r="131" spans="2:79" x14ac:dyDescent="0.2">
      <c r="B131"/>
      <c r="AA131" s="23">
        <v>35975</v>
      </c>
      <c r="AO131"/>
      <c r="BI131" s="23">
        <v>43046</v>
      </c>
      <c r="BJ131" s="5">
        <f t="shared" ref="BJ131:BJ194" si="11">WEEKDAY(BI131,2)</f>
        <v>2</v>
      </c>
      <c r="BZ131"/>
      <c r="CA131"/>
    </row>
    <row r="132" spans="2:79" x14ac:dyDescent="0.2">
      <c r="B132"/>
      <c r="AA132" s="23">
        <v>35976</v>
      </c>
      <c r="AO132"/>
      <c r="BI132" s="23">
        <v>43094</v>
      </c>
      <c r="BJ132" s="5">
        <f t="shared" si="11"/>
        <v>1</v>
      </c>
      <c r="BZ132"/>
      <c r="CA132"/>
    </row>
    <row r="133" spans="2:79" x14ac:dyDescent="0.2">
      <c r="B133"/>
      <c r="AA133" s="23">
        <v>35977</v>
      </c>
      <c r="AO133"/>
      <c r="BI133" s="23">
        <v>43095</v>
      </c>
      <c r="BJ133" s="5">
        <f t="shared" si="11"/>
        <v>2</v>
      </c>
      <c r="BZ133"/>
      <c r="CA133"/>
    </row>
    <row r="134" spans="2:79" x14ac:dyDescent="0.2">
      <c r="B134"/>
      <c r="AA134" s="23">
        <v>35978</v>
      </c>
      <c r="AO134"/>
      <c r="BI134" s="23">
        <v>43101</v>
      </c>
      <c r="BJ134" s="5">
        <f t="shared" si="11"/>
        <v>1</v>
      </c>
      <c r="BZ134"/>
      <c r="CA134"/>
    </row>
    <row r="135" spans="2:79" x14ac:dyDescent="0.2">
      <c r="B135"/>
      <c r="AA135" s="23">
        <v>35979</v>
      </c>
      <c r="AO135"/>
      <c r="BI135" s="23">
        <v>43126</v>
      </c>
      <c r="BJ135" s="5">
        <f t="shared" si="11"/>
        <v>5</v>
      </c>
      <c r="BZ135"/>
      <c r="CA135"/>
    </row>
    <row r="136" spans="2:79" x14ac:dyDescent="0.2">
      <c r="B136"/>
      <c r="AA136" s="23">
        <v>35980</v>
      </c>
      <c r="AO136"/>
      <c r="BI136" s="23">
        <v>43171</v>
      </c>
      <c r="BJ136" s="5">
        <f t="shared" si="11"/>
        <v>1</v>
      </c>
      <c r="BZ136"/>
      <c r="CA136"/>
    </row>
    <row r="137" spans="2:79" x14ac:dyDescent="0.2">
      <c r="B137"/>
      <c r="AA137" s="23">
        <v>35981</v>
      </c>
      <c r="AO137"/>
      <c r="BI137" s="23">
        <v>43189</v>
      </c>
      <c r="BJ137" s="5">
        <f t="shared" si="11"/>
        <v>5</v>
      </c>
      <c r="BZ137"/>
      <c r="CA137"/>
    </row>
    <row r="138" spans="2:79" x14ac:dyDescent="0.2">
      <c r="B138"/>
      <c r="AA138" s="23">
        <v>35982</v>
      </c>
      <c r="AO138"/>
      <c r="BI138" s="23">
        <v>43190</v>
      </c>
      <c r="BJ138" s="5">
        <f t="shared" si="11"/>
        <v>6</v>
      </c>
      <c r="BZ138"/>
      <c r="CA138"/>
    </row>
    <row r="139" spans="2:79" x14ac:dyDescent="0.2">
      <c r="B139"/>
      <c r="AA139" s="23">
        <v>35983</v>
      </c>
      <c r="AO139"/>
      <c r="BI139" s="23">
        <v>43191</v>
      </c>
      <c r="BJ139" s="5">
        <f t="shared" si="11"/>
        <v>7</v>
      </c>
      <c r="BZ139"/>
      <c r="CA139"/>
    </row>
    <row r="140" spans="2:79" x14ac:dyDescent="0.2">
      <c r="B140"/>
      <c r="AA140" s="23">
        <v>35984</v>
      </c>
      <c r="AO140"/>
      <c r="BI140" s="23">
        <v>43192</v>
      </c>
      <c r="BJ140" s="5">
        <f t="shared" si="11"/>
        <v>1</v>
      </c>
      <c r="BZ140"/>
      <c r="CA140"/>
    </row>
    <row r="141" spans="2:79" x14ac:dyDescent="0.2">
      <c r="B141"/>
      <c r="AA141" s="23">
        <v>35985</v>
      </c>
      <c r="AO141"/>
      <c r="BI141" s="23">
        <v>43215</v>
      </c>
      <c r="BJ141" s="5">
        <f t="shared" si="11"/>
        <v>3</v>
      </c>
      <c r="BZ141"/>
      <c r="CA141"/>
    </row>
    <row r="142" spans="2:79" x14ac:dyDescent="0.2">
      <c r="B142"/>
      <c r="AA142" s="23">
        <v>35986</v>
      </c>
      <c r="AO142"/>
      <c r="BI142" s="23">
        <v>43262</v>
      </c>
      <c r="BJ142" s="5">
        <f t="shared" si="11"/>
        <v>1</v>
      </c>
      <c r="BZ142"/>
      <c r="CA142"/>
    </row>
    <row r="143" spans="2:79" x14ac:dyDescent="0.2">
      <c r="B143"/>
      <c r="AA143" s="23">
        <v>35987</v>
      </c>
      <c r="AO143"/>
      <c r="BI143" s="23">
        <v>43410</v>
      </c>
      <c r="BJ143" s="5">
        <f t="shared" si="11"/>
        <v>2</v>
      </c>
      <c r="BZ143"/>
      <c r="CA143"/>
    </row>
    <row r="144" spans="2:79" x14ac:dyDescent="0.2">
      <c r="B144"/>
      <c r="AA144" s="23">
        <v>35988</v>
      </c>
      <c r="AO144"/>
      <c r="BI144" s="23">
        <v>43459</v>
      </c>
      <c r="BJ144" s="5">
        <f t="shared" si="11"/>
        <v>2</v>
      </c>
      <c r="BZ144"/>
      <c r="CA144"/>
    </row>
    <row r="145" spans="2:79" x14ac:dyDescent="0.2">
      <c r="B145"/>
      <c r="AA145" s="23">
        <v>35989</v>
      </c>
      <c r="AO145"/>
      <c r="BI145" s="23">
        <v>43460</v>
      </c>
      <c r="BJ145" s="5">
        <f t="shared" si="11"/>
        <v>3</v>
      </c>
      <c r="BZ145"/>
      <c r="CA145"/>
    </row>
    <row r="146" spans="2:79" x14ac:dyDescent="0.2">
      <c r="B146"/>
      <c r="AA146" s="23">
        <v>35990</v>
      </c>
      <c r="AO146"/>
      <c r="BI146" s="23">
        <v>43466</v>
      </c>
      <c r="BJ146" s="5">
        <f t="shared" si="11"/>
        <v>2</v>
      </c>
      <c r="BZ146"/>
      <c r="CA146"/>
    </row>
    <row r="147" spans="2:79" x14ac:dyDescent="0.2">
      <c r="B147"/>
      <c r="AA147" s="23">
        <v>35991</v>
      </c>
      <c r="AO147"/>
      <c r="BI147" s="23">
        <v>43493</v>
      </c>
      <c r="BJ147" s="5">
        <f t="shared" si="11"/>
        <v>1</v>
      </c>
      <c r="BZ147"/>
      <c r="CA147"/>
    </row>
    <row r="148" spans="2:79" x14ac:dyDescent="0.2">
      <c r="B148"/>
      <c r="AA148" s="23">
        <v>35992</v>
      </c>
      <c r="AO148"/>
      <c r="BI148" s="23">
        <v>43535</v>
      </c>
      <c r="BJ148" s="5">
        <f t="shared" si="11"/>
        <v>1</v>
      </c>
      <c r="BZ148"/>
      <c r="CA148"/>
    </row>
    <row r="149" spans="2:79" x14ac:dyDescent="0.2">
      <c r="B149"/>
      <c r="AA149" s="23">
        <v>35993</v>
      </c>
      <c r="AO149"/>
      <c r="BI149" s="23">
        <v>43574</v>
      </c>
      <c r="BJ149" s="5">
        <f t="shared" si="11"/>
        <v>5</v>
      </c>
      <c r="BZ149"/>
      <c r="CA149"/>
    </row>
    <row r="150" spans="2:79" x14ac:dyDescent="0.2">
      <c r="B150"/>
      <c r="AA150" s="23">
        <v>35994</v>
      </c>
      <c r="AO150"/>
      <c r="BI150" s="23">
        <v>43575</v>
      </c>
      <c r="BJ150" s="5">
        <f t="shared" si="11"/>
        <v>6</v>
      </c>
      <c r="BZ150"/>
      <c r="CA150"/>
    </row>
    <row r="151" spans="2:79" x14ac:dyDescent="0.2">
      <c r="B151"/>
      <c r="AA151" s="23">
        <v>35995</v>
      </c>
      <c r="AO151"/>
      <c r="BI151" s="23">
        <v>43576</v>
      </c>
      <c r="BJ151" s="5">
        <f t="shared" si="11"/>
        <v>7</v>
      </c>
      <c r="BZ151"/>
      <c r="CA151"/>
    </row>
    <row r="152" spans="2:79" x14ac:dyDescent="0.2">
      <c r="B152"/>
      <c r="AA152" s="23">
        <v>35996</v>
      </c>
      <c r="AO152"/>
      <c r="BI152" s="23">
        <v>43577</v>
      </c>
      <c r="BJ152" s="5">
        <f t="shared" si="11"/>
        <v>1</v>
      </c>
      <c r="BZ152"/>
      <c r="CA152"/>
    </row>
    <row r="153" spans="2:79" x14ac:dyDescent="0.2">
      <c r="B153"/>
      <c r="AA153" s="23">
        <v>35997</v>
      </c>
      <c r="AO153"/>
      <c r="BI153" s="23">
        <v>43580</v>
      </c>
      <c r="BJ153" s="5">
        <f t="shared" si="11"/>
        <v>4</v>
      </c>
      <c r="BZ153"/>
      <c r="CA153"/>
    </row>
    <row r="154" spans="2:79" x14ac:dyDescent="0.2">
      <c r="B154"/>
      <c r="AA154" s="23">
        <v>35998</v>
      </c>
      <c r="AO154"/>
      <c r="BI154" s="23">
        <v>43626</v>
      </c>
      <c r="BJ154" s="5">
        <f t="shared" si="11"/>
        <v>1</v>
      </c>
      <c r="BZ154"/>
      <c r="CA154"/>
    </row>
    <row r="155" spans="2:79" x14ac:dyDescent="0.2">
      <c r="B155"/>
      <c r="AA155" s="23">
        <v>35999</v>
      </c>
      <c r="AO155"/>
      <c r="BI155" s="23">
        <v>43774</v>
      </c>
      <c r="BJ155" s="5">
        <f t="shared" si="11"/>
        <v>2</v>
      </c>
      <c r="BZ155"/>
      <c r="CA155"/>
    </row>
    <row r="156" spans="2:79" x14ac:dyDescent="0.2">
      <c r="B156"/>
      <c r="AA156" s="23">
        <v>36000</v>
      </c>
      <c r="AO156"/>
      <c r="BI156" s="23">
        <v>43824</v>
      </c>
      <c r="BJ156" s="5">
        <f t="shared" si="11"/>
        <v>3</v>
      </c>
      <c r="BZ156"/>
      <c r="CA156"/>
    </row>
    <row r="157" spans="2:79" x14ac:dyDescent="0.2">
      <c r="B157"/>
      <c r="AA157" s="23">
        <v>36001</v>
      </c>
      <c r="AO157"/>
      <c r="BI157" s="23">
        <v>43825</v>
      </c>
      <c r="BJ157" s="5">
        <f t="shared" si="11"/>
        <v>4</v>
      </c>
      <c r="BZ157"/>
      <c r="CA157"/>
    </row>
    <row r="158" spans="2:79" x14ac:dyDescent="0.2">
      <c r="B158"/>
      <c r="AA158" s="23">
        <v>36002</v>
      </c>
      <c r="AO158"/>
      <c r="BI158" s="23">
        <v>43831</v>
      </c>
      <c r="BJ158" s="5">
        <f t="shared" si="11"/>
        <v>3</v>
      </c>
      <c r="BZ158"/>
      <c r="CA158"/>
    </row>
    <row r="159" spans="2:79" x14ac:dyDescent="0.2">
      <c r="B159"/>
      <c r="AA159" s="23">
        <v>36003</v>
      </c>
      <c r="AO159"/>
      <c r="BI159" s="23">
        <v>43857</v>
      </c>
      <c r="BJ159" s="5">
        <f t="shared" si="11"/>
        <v>1</v>
      </c>
      <c r="BZ159"/>
      <c r="CA159"/>
    </row>
    <row r="160" spans="2:79" x14ac:dyDescent="0.2">
      <c r="B160"/>
      <c r="AA160" s="23">
        <v>36004</v>
      </c>
      <c r="AO160"/>
      <c r="BI160" s="23">
        <v>43899</v>
      </c>
      <c r="BJ160" s="5">
        <f t="shared" si="11"/>
        <v>1</v>
      </c>
      <c r="BZ160"/>
      <c r="CA160"/>
    </row>
    <row r="161" spans="2:79" x14ac:dyDescent="0.2">
      <c r="B161"/>
      <c r="AA161" s="23">
        <v>36005</v>
      </c>
      <c r="AO161"/>
      <c r="BI161" s="23">
        <v>43931</v>
      </c>
      <c r="BJ161" s="5">
        <f t="shared" si="11"/>
        <v>5</v>
      </c>
      <c r="BZ161"/>
      <c r="CA161"/>
    </row>
    <row r="162" spans="2:79" x14ac:dyDescent="0.2">
      <c r="B162"/>
      <c r="AA162" s="23">
        <v>36006</v>
      </c>
      <c r="AO162"/>
      <c r="BI162" s="23">
        <v>43932</v>
      </c>
      <c r="BJ162" s="5">
        <f t="shared" si="11"/>
        <v>6</v>
      </c>
      <c r="BZ162"/>
      <c r="CA162"/>
    </row>
    <row r="163" spans="2:79" x14ac:dyDescent="0.2">
      <c r="B163"/>
      <c r="AA163" s="23">
        <v>36007</v>
      </c>
      <c r="AO163"/>
      <c r="BI163" s="23">
        <v>43933</v>
      </c>
      <c r="BJ163" s="5">
        <f t="shared" si="11"/>
        <v>7</v>
      </c>
      <c r="BZ163"/>
      <c r="CA163"/>
    </row>
    <row r="164" spans="2:79" x14ac:dyDescent="0.2">
      <c r="B164"/>
      <c r="AA164" s="23">
        <v>36008</v>
      </c>
      <c r="AO164"/>
      <c r="BI164" s="23">
        <v>43934</v>
      </c>
      <c r="BJ164" s="5">
        <f t="shared" si="11"/>
        <v>1</v>
      </c>
      <c r="BZ164"/>
      <c r="CA164"/>
    </row>
    <row r="165" spans="2:79" x14ac:dyDescent="0.2">
      <c r="B165"/>
      <c r="AA165" s="23">
        <v>36009</v>
      </c>
      <c r="AO165"/>
      <c r="BI165" s="23">
        <v>43946</v>
      </c>
      <c r="BJ165" s="5">
        <f t="shared" si="11"/>
        <v>6</v>
      </c>
      <c r="BZ165"/>
      <c r="CA165"/>
    </row>
    <row r="166" spans="2:79" x14ac:dyDescent="0.2">
      <c r="AA166" s="23">
        <v>36010</v>
      </c>
      <c r="AO166"/>
      <c r="BI166" s="23">
        <v>43997</v>
      </c>
      <c r="BJ166" s="5">
        <f t="shared" si="11"/>
        <v>1</v>
      </c>
      <c r="BZ166"/>
      <c r="CA166"/>
    </row>
    <row r="167" spans="2:79" x14ac:dyDescent="0.2">
      <c r="AA167" s="23">
        <v>36011</v>
      </c>
      <c r="AO167"/>
      <c r="BI167" s="23">
        <v>44138</v>
      </c>
      <c r="BJ167" s="5">
        <f t="shared" si="11"/>
        <v>2</v>
      </c>
      <c r="BZ167"/>
      <c r="CA167"/>
    </row>
    <row r="168" spans="2:79" x14ac:dyDescent="0.2">
      <c r="AA168" s="23">
        <v>36012</v>
      </c>
      <c r="AO168"/>
      <c r="BI168" s="23">
        <v>44190</v>
      </c>
      <c r="BJ168" s="5">
        <f t="shared" si="11"/>
        <v>5</v>
      </c>
      <c r="BZ168"/>
      <c r="CA168"/>
    </row>
    <row r="169" spans="2:79" x14ac:dyDescent="0.2">
      <c r="AA169" s="23">
        <v>36013</v>
      </c>
      <c r="AO169"/>
      <c r="BI169" s="23">
        <v>44193</v>
      </c>
      <c r="BJ169" s="5">
        <f t="shared" si="11"/>
        <v>1</v>
      </c>
      <c r="BZ169"/>
      <c r="CA169"/>
    </row>
    <row r="170" spans="2:79" x14ac:dyDescent="0.2">
      <c r="AA170" s="23">
        <v>36014</v>
      </c>
      <c r="AO170"/>
      <c r="BI170" s="23">
        <v>44197</v>
      </c>
      <c r="BJ170" s="5">
        <f t="shared" si="11"/>
        <v>5</v>
      </c>
      <c r="BZ170"/>
      <c r="CA170"/>
    </row>
    <row r="171" spans="2:79" x14ac:dyDescent="0.2">
      <c r="AA171" s="23">
        <v>36015</v>
      </c>
      <c r="AO171"/>
      <c r="BI171" s="23">
        <v>44222</v>
      </c>
      <c r="BJ171" s="5">
        <f t="shared" si="11"/>
        <v>2</v>
      </c>
      <c r="BZ171"/>
      <c r="CA171"/>
    </row>
    <row r="172" spans="2:79" x14ac:dyDescent="0.2">
      <c r="AA172" s="23">
        <v>36016</v>
      </c>
      <c r="AO172"/>
      <c r="BI172" s="23">
        <v>44270</v>
      </c>
      <c r="BJ172" s="5">
        <f t="shared" si="11"/>
        <v>1</v>
      </c>
      <c r="BZ172"/>
      <c r="CA172"/>
    </row>
    <row r="173" spans="2:79" x14ac:dyDescent="0.2">
      <c r="AA173" s="23">
        <v>36017</v>
      </c>
      <c r="AO173"/>
      <c r="BI173" s="23">
        <v>44288</v>
      </c>
      <c r="BJ173" s="5">
        <f t="shared" si="11"/>
        <v>5</v>
      </c>
      <c r="BZ173"/>
      <c r="CA173"/>
    </row>
    <row r="174" spans="2:79" x14ac:dyDescent="0.2">
      <c r="AA174" s="23">
        <v>36018</v>
      </c>
      <c r="AO174"/>
      <c r="BI174" s="23">
        <v>44289</v>
      </c>
      <c r="BJ174" s="5">
        <f t="shared" si="11"/>
        <v>6</v>
      </c>
      <c r="BZ174"/>
      <c r="CA174"/>
    </row>
    <row r="175" spans="2:79" x14ac:dyDescent="0.2">
      <c r="AA175" s="23">
        <v>36019</v>
      </c>
      <c r="AO175"/>
      <c r="BI175" s="23">
        <v>44290</v>
      </c>
      <c r="BJ175" s="5">
        <f t="shared" si="11"/>
        <v>7</v>
      </c>
      <c r="BZ175"/>
      <c r="CA175"/>
    </row>
    <row r="176" spans="2:79" x14ac:dyDescent="0.2">
      <c r="AA176" s="23">
        <v>36020</v>
      </c>
      <c r="AO176"/>
      <c r="BI176" s="23">
        <v>44291</v>
      </c>
      <c r="BJ176" s="5">
        <f t="shared" si="11"/>
        <v>1</v>
      </c>
      <c r="BZ176"/>
      <c r="CA176"/>
    </row>
    <row r="177" spans="27:79" x14ac:dyDescent="0.2">
      <c r="AA177" s="23">
        <v>36021</v>
      </c>
      <c r="AO177"/>
      <c r="BI177" s="23">
        <v>44311</v>
      </c>
      <c r="BJ177" s="5">
        <f t="shared" si="11"/>
        <v>7</v>
      </c>
      <c r="BZ177"/>
      <c r="CA177"/>
    </row>
    <row r="178" spans="27:79" x14ac:dyDescent="0.2">
      <c r="AA178" s="23">
        <v>36022</v>
      </c>
      <c r="AO178"/>
      <c r="BI178" s="23">
        <v>44361</v>
      </c>
      <c r="BJ178" s="5">
        <f t="shared" si="11"/>
        <v>1</v>
      </c>
      <c r="BZ178"/>
      <c r="CA178"/>
    </row>
    <row r="179" spans="27:79" x14ac:dyDescent="0.2">
      <c r="AA179" s="23">
        <v>36023</v>
      </c>
      <c r="AO179"/>
      <c r="BI179" s="23">
        <v>44502</v>
      </c>
      <c r="BJ179" s="5">
        <f t="shared" si="11"/>
        <v>2</v>
      </c>
      <c r="BZ179"/>
      <c r="CA179"/>
    </row>
    <row r="180" spans="27:79" x14ac:dyDescent="0.2">
      <c r="AA180" s="23">
        <v>36024</v>
      </c>
      <c r="AO180"/>
      <c r="BI180" s="23">
        <v>44557</v>
      </c>
      <c r="BJ180" s="5">
        <f t="shared" si="11"/>
        <v>1</v>
      </c>
      <c r="BZ180"/>
      <c r="CA180"/>
    </row>
    <row r="181" spans="27:79" x14ac:dyDescent="0.2">
      <c r="AA181" s="23">
        <v>36025</v>
      </c>
      <c r="AO181"/>
      <c r="BI181" s="23">
        <v>44558</v>
      </c>
      <c r="BJ181" s="5">
        <f t="shared" si="11"/>
        <v>2</v>
      </c>
      <c r="BZ181"/>
      <c r="CA181"/>
    </row>
    <row r="182" spans="27:79" x14ac:dyDescent="0.2">
      <c r="AA182" s="23">
        <v>36026</v>
      </c>
      <c r="AO182"/>
      <c r="BI182" s="23">
        <v>44564</v>
      </c>
      <c r="BJ182" s="5">
        <f t="shared" si="11"/>
        <v>1</v>
      </c>
      <c r="BZ182"/>
      <c r="CA182"/>
    </row>
    <row r="183" spans="27:79" x14ac:dyDescent="0.2">
      <c r="AA183" s="23">
        <v>36027</v>
      </c>
      <c r="AO183"/>
      <c r="BI183" s="23">
        <v>44587</v>
      </c>
      <c r="BJ183" s="5">
        <f t="shared" si="11"/>
        <v>3</v>
      </c>
      <c r="BZ183"/>
      <c r="CA183"/>
    </row>
    <row r="184" spans="27:79" x14ac:dyDescent="0.2">
      <c r="AA184" s="23">
        <v>36028</v>
      </c>
      <c r="AO184"/>
      <c r="BI184" s="23">
        <v>44634</v>
      </c>
      <c r="BJ184" s="5">
        <f t="shared" si="11"/>
        <v>1</v>
      </c>
      <c r="BZ184"/>
      <c r="CA184"/>
    </row>
    <row r="185" spans="27:79" x14ac:dyDescent="0.2">
      <c r="AA185" s="23">
        <v>36029</v>
      </c>
      <c r="AO185"/>
      <c r="BI185" s="23">
        <v>44666</v>
      </c>
      <c r="BJ185" s="5">
        <f t="shared" si="11"/>
        <v>5</v>
      </c>
      <c r="BZ185"/>
      <c r="CA185"/>
    </row>
    <row r="186" spans="27:79" x14ac:dyDescent="0.2">
      <c r="AA186" s="23">
        <v>36030</v>
      </c>
      <c r="AO186"/>
      <c r="BI186" s="23">
        <v>44667</v>
      </c>
      <c r="BJ186" s="5">
        <f t="shared" si="11"/>
        <v>6</v>
      </c>
      <c r="BZ186"/>
      <c r="CA186"/>
    </row>
    <row r="187" spans="27:79" x14ac:dyDescent="0.2">
      <c r="AA187" s="23">
        <v>36031</v>
      </c>
      <c r="AO187"/>
      <c r="BI187" s="23">
        <v>44668</v>
      </c>
      <c r="BJ187" s="5">
        <f t="shared" si="11"/>
        <v>7</v>
      </c>
      <c r="BZ187"/>
      <c r="CA187"/>
    </row>
    <row r="188" spans="27:79" x14ac:dyDescent="0.2">
      <c r="AA188" s="23">
        <v>36032</v>
      </c>
      <c r="AO188"/>
      <c r="BI188" s="23">
        <v>44669</v>
      </c>
      <c r="BJ188" s="5">
        <f t="shared" si="11"/>
        <v>1</v>
      </c>
      <c r="BZ188"/>
      <c r="CA188"/>
    </row>
    <row r="189" spans="27:79" x14ac:dyDescent="0.2">
      <c r="AA189" s="23">
        <v>36033</v>
      </c>
      <c r="AO189"/>
      <c r="BI189" s="23">
        <v>44676</v>
      </c>
      <c r="BJ189" s="5">
        <f t="shared" si="11"/>
        <v>1</v>
      </c>
      <c r="BZ189"/>
      <c r="CA189"/>
    </row>
    <row r="190" spans="27:79" x14ac:dyDescent="0.2">
      <c r="AA190" s="23">
        <v>36034</v>
      </c>
      <c r="AO190"/>
      <c r="BI190" s="23">
        <v>44725</v>
      </c>
      <c r="BJ190" s="5">
        <f t="shared" si="11"/>
        <v>1</v>
      </c>
      <c r="BZ190"/>
      <c r="CA190"/>
    </row>
    <row r="191" spans="27:79" x14ac:dyDescent="0.2">
      <c r="AA191" s="23">
        <v>36035</v>
      </c>
      <c r="AO191"/>
      <c r="BI191" s="23">
        <v>44873</v>
      </c>
      <c r="BJ191" s="5">
        <f t="shared" si="11"/>
        <v>2</v>
      </c>
      <c r="BZ191"/>
      <c r="CA191"/>
    </row>
    <row r="192" spans="27:79" x14ac:dyDescent="0.2">
      <c r="AA192" s="23">
        <v>36036</v>
      </c>
      <c r="AO192"/>
      <c r="BI192" s="23">
        <v>44921</v>
      </c>
      <c r="BJ192" s="5">
        <f t="shared" si="11"/>
        <v>1</v>
      </c>
      <c r="BZ192"/>
      <c r="CA192"/>
    </row>
    <row r="193" spans="27:79" x14ac:dyDescent="0.2">
      <c r="AA193" s="23">
        <v>36037</v>
      </c>
      <c r="AO193"/>
      <c r="BI193" s="23">
        <v>44922</v>
      </c>
      <c r="BJ193" s="5">
        <f t="shared" si="11"/>
        <v>2</v>
      </c>
      <c r="BZ193"/>
      <c r="CA193"/>
    </row>
    <row r="194" spans="27:79" x14ac:dyDescent="0.2">
      <c r="AA194" s="23">
        <v>36038</v>
      </c>
      <c r="AO194"/>
      <c r="BI194" s="23">
        <v>44928</v>
      </c>
      <c r="BJ194" s="5">
        <f t="shared" si="11"/>
        <v>1</v>
      </c>
      <c r="BZ194"/>
      <c r="CA194"/>
    </row>
    <row r="195" spans="27:79" x14ac:dyDescent="0.2">
      <c r="AA195" s="23">
        <v>36039</v>
      </c>
      <c r="AO195"/>
      <c r="BI195" s="23">
        <v>44952</v>
      </c>
      <c r="BJ195" s="5">
        <f t="shared" ref="BJ195:BJ258" si="12">WEEKDAY(BI195,2)</f>
        <v>4</v>
      </c>
      <c r="BZ195"/>
      <c r="CA195"/>
    </row>
    <row r="196" spans="27:79" x14ac:dyDescent="0.2">
      <c r="AA196" s="23">
        <v>36040</v>
      </c>
      <c r="AO196"/>
      <c r="BI196" s="23">
        <v>44998</v>
      </c>
      <c r="BJ196" s="5">
        <f t="shared" si="12"/>
        <v>1</v>
      </c>
      <c r="BZ196"/>
      <c r="CA196"/>
    </row>
    <row r="197" spans="27:79" x14ac:dyDescent="0.2">
      <c r="AA197" s="23">
        <v>36041</v>
      </c>
      <c r="AO197"/>
      <c r="BI197" s="23">
        <v>45023</v>
      </c>
      <c r="BJ197" s="5">
        <f t="shared" si="12"/>
        <v>5</v>
      </c>
      <c r="BZ197"/>
      <c r="CA197"/>
    </row>
    <row r="198" spans="27:79" x14ac:dyDescent="0.2">
      <c r="AA198" s="23">
        <v>36042</v>
      </c>
      <c r="AO198"/>
      <c r="BI198" s="23">
        <v>45024</v>
      </c>
      <c r="BJ198" s="5">
        <f t="shared" si="12"/>
        <v>6</v>
      </c>
      <c r="BZ198"/>
      <c r="CA198"/>
    </row>
    <row r="199" spans="27:79" x14ac:dyDescent="0.2">
      <c r="AA199" s="23">
        <v>36043</v>
      </c>
      <c r="AO199"/>
      <c r="BI199" s="23">
        <v>45025</v>
      </c>
      <c r="BJ199" s="5">
        <f t="shared" si="12"/>
        <v>7</v>
      </c>
      <c r="BZ199"/>
      <c r="CA199"/>
    </row>
    <row r="200" spans="27:79" x14ac:dyDescent="0.2">
      <c r="AA200" s="23">
        <v>36044</v>
      </c>
      <c r="AO200"/>
      <c r="BI200" s="23">
        <v>45026</v>
      </c>
      <c r="BJ200" s="5">
        <f t="shared" si="12"/>
        <v>1</v>
      </c>
      <c r="BZ200"/>
      <c r="CA200"/>
    </row>
    <row r="201" spans="27:79" x14ac:dyDescent="0.2">
      <c r="AA201" s="23">
        <v>36045</v>
      </c>
      <c r="AO201"/>
      <c r="BI201" s="23">
        <v>45041</v>
      </c>
      <c r="BJ201" s="5">
        <f t="shared" si="12"/>
        <v>2</v>
      </c>
      <c r="BZ201"/>
      <c r="CA201"/>
    </row>
    <row r="202" spans="27:79" x14ac:dyDescent="0.2">
      <c r="AA202" s="23">
        <v>36046</v>
      </c>
      <c r="AO202"/>
      <c r="BI202" s="23">
        <v>45089</v>
      </c>
      <c r="BJ202" s="5">
        <f t="shared" si="12"/>
        <v>1</v>
      </c>
      <c r="BZ202"/>
      <c r="CA202"/>
    </row>
    <row r="203" spans="27:79" x14ac:dyDescent="0.2">
      <c r="AA203" s="23">
        <v>36047</v>
      </c>
      <c r="AO203"/>
      <c r="BI203" s="23">
        <v>45237</v>
      </c>
      <c r="BJ203" s="5">
        <f t="shared" si="12"/>
        <v>2</v>
      </c>
      <c r="BZ203"/>
      <c r="CA203"/>
    </row>
    <row r="204" spans="27:79" x14ac:dyDescent="0.2">
      <c r="AA204" s="23">
        <v>36048</v>
      </c>
      <c r="AO204"/>
      <c r="BI204" s="23">
        <v>45285</v>
      </c>
      <c r="BJ204" s="5">
        <f t="shared" si="12"/>
        <v>1</v>
      </c>
      <c r="BZ204"/>
      <c r="CA204"/>
    </row>
    <row r="205" spans="27:79" x14ac:dyDescent="0.2">
      <c r="AA205" s="23">
        <v>36049</v>
      </c>
      <c r="AO205"/>
      <c r="BI205" s="23">
        <v>45286</v>
      </c>
      <c r="BJ205" s="5">
        <f t="shared" si="12"/>
        <v>2</v>
      </c>
      <c r="BZ205"/>
      <c r="CA205"/>
    </row>
    <row r="206" spans="27:79" x14ac:dyDescent="0.2">
      <c r="AA206" s="23">
        <v>36050</v>
      </c>
      <c r="AO206"/>
      <c r="BI206" s="23">
        <v>45292</v>
      </c>
      <c r="BJ206" s="5">
        <f t="shared" si="12"/>
        <v>1</v>
      </c>
      <c r="BZ206"/>
      <c r="CA206"/>
    </row>
    <row r="207" spans="27:79" x14ac:dyDescent="0.2">
      <c r="AA207" s="23">
        <v>36051</v>
      </c>
      <c r="AO207"/>
      <c r="BI207" s="23">
        <v>45317</v>
      </c>
      <c r="BJ207" s="5">
        <f t="shared" si="12"/>
        <v>5</v>
      </c>
      <c r="BZ207"/>
      <c r="CA207"/>
    </row>
    <row r="208" spans="27:79" x14ac:dyDescent="0.2">
      <c r="AA208" s="23">
        <v>36052</v>
      </c>
      <c r="AO208"/>
      <c r="BI208" s="23">
        <v>45362</v>
      </c>
      <c r="BJ208" s="5">
        <f t="shared" si="12"/>
        <v>1</v>
      </c>
      <c r="BZ208"/>
      <c r="CA208"/>
    </row>
    <row r="209" spans="27:79" x14ac:dyDescent="0.2">
      <c r="AA209" s="23">
        <v>36053</v>
      </c>
      <c r="AO209"/>
      <c r="BI209" s="23">
        <v>45380</v>
      </c>
      <c r="BJ209" s="5">
        <f t="shared" si="12"/>
        <v>5</v>
      </c>
      <c r="BZ209"/>
      <c r="CA209"/>
    </row>
    <row r="210" spans="27:79" x14ac:dyDescent="0.2">
      <c r="AA210" s="23">
        <v>36054</v>
      </c>
      <c r="AO210"/>
      <c r="BI210" s="23">
        <v>45381</v>
      </c>
      <c r="BJ210" s="5">
        <f t="shared" si="12"/>
        <v>6</v>
      </c>
      <c r="BZ210"/>
      <c r="CA210"/>
    </row>
    <row r="211" spans="27:79" x14ac:dyDescent="0.2">
      <c r="AA211" s="23">
        <v>36055</v>
      </c>
      <c r="AO211"/>
      <c r="BI211" s="23">
        <v>45382</v>
      </c>
      <c r="BJ211" s="5">
        <f t="shared" si="12"/>
        <v>7</v>
      </c>
      <c r="BZ211"/>
      <c r="CA211"/>
    </row>
    <row r="212" spans="27:79" x14ac:dyDescent="0.2">
      <c r="AA212" s="23">
        <v>36056</v>
      </c>
      <c r="AO212"/>
      <c r="BI212" s="23">
        <v>45383</v>
      </c>
      <c r="BJ212" s="5">
        <f t="shared" si="12"/>
        <v>1</v>
      </c>
      <c r="BZ212"/>
      <c r="CA212"/>
    </row>
    <row r="213" spans="27:79" x14ac:dyDescent="0.2">
      <c r="AA213" s="23">
        <v>36057</v>
      </c>
      <c r="AO213"/>
      <c r="BI213" s="23">
        <v>45407</v>
      </c>
      <c r="BJ213" s="5">
        <f t="shared" si="12"/>
        <v>4</v>
      </c>
      <c r="BZ213"/>
      <c r="CA213"/>
    </row>
    <row r="214" spans="27:79" x14ac:dyDescent="0.2">
      <c r="AA214" s="23">
        <v>36058</v>
      </c>
      <c r="AO214"/>
      <c r="BI214" s="23">
        <v>45453</v>
      </c>
      <c r="BJ214" s="5">
        <f t="shared" si="12"/>
        <v>1</v>
      </c>
      <c r="BZ214"/>
      <c r="CA214"/>
    </row>
    <row r="215" spans="27:79" x14ac:dyDescent="0.2">
      <c r="AA215" s="23">
        <v>36059</v>
      </c>
      <c r="AO215"/>
      <c r="BI215" s="23">
        <v>45601</v>
      </c>
      <c r="BJ215" s="5">
        <f t="shared" si="12"/>
        <v>2</v>
      </c>
      <c r="BZ215"/>
      <c r="CA215"/>
    </row>
    <row r="216" spans="27:79" x14ac:dyDescent="0.2">
      <c r="AA216" s="23">
        <v>36060</v>
      </c>
      <c r="AO216"/>
      <c r="BI216" s="23">
        <v>45651</v>
      </c>
      <c r="BJ216" s="5">
        <f t="shared" si="12"/>
        <v>3</v>
      </c>
      <c r="BZ216"/>
      <c r="CA216"/>
    </row>
    <row r="217" spans="27:79" x14ac:dyDescent="0.2">
      <c r="AA217" s="23">
        <v>36061</v>
      </c>
      <c r="AO217"/>
      <c r="BI217" s="23">
        <v>45652</v>
      </c>
      <c r="BJ217" s="5">
        <f t="shared" si="12"/>
        <v>4</v>
      </c>
      <c r="BZ217"/>
      <c r="CA217"/>
    </row>
    <row r="218" spans="27:79" x14ac:dyDescent="0.2">
      <c r="AA218" s="23">
        <v>36062</v>
      </c>
      <c r="AO218"/>
      <c r="BI218" s="23">
        <v>45658</v>
      </c>
      <c r="BJ218" s="5">
        <f t="shared" si="12"/>
        <v>3</v>
      </c>
      <c r="BZ218"/>
      <c r="CA218"/>
    </row>
    <row r="219" spans="27:79" x14ac:dyDescent="0.2">
      <c r="AA219" s="23">
        <v>36063</v>
      </c>
      <c r="AO219"/>
      <c r="BI219" s="23">
        <v>45684</v>
      </c>
      <c r="BJ219" s="5">
        <f t="shared" si="12"/>
        <v>1</v>
      </c>
      <c r="BZ219"/>
      <c r="CA219"/>
    </row>
    <row r="220" spans="27:79" x14ac:dyDescent="0.2">
      <c r="AA220" s="23">
        <v>36064</v>
      </c>
      <c r="AO220"/>
      <c r="BI220" s="23">
        <v>45726</v>
      </c>
      <c r="BJ220" s="5">
        <f t="shared" si="12"/>
        <v>1</v>
      </c>
      <c r="BZ220"/>
      <c r="CA220"/>
    </row>
    <row r="221" spans="27:79" x14ac:dyDescent="0.2">
      <c r="AA221" s="23">
        <v>36065</v>
      </c>
      <c r="AO221"/>
      <c r="BI221" s="23">
        <v>45765</v>
      </c>
      <c r="BJ221" s="5">
        <f t="shared" si="12"/>
        <v>5</v>
      </c>
      <c r="BZ221"/>
      <c r="CA221"/>
    </row>
    <row r="222" spans="27:79" x14ac:dyDescent="0.2">
      <c r="AA222" s="23">
        <v>36066</v>
      </c>
      <c r="AO222"/>
      <c r="BI222" s="23">
        <v>45766</v>
      </c>
      <c r="BJ222" s="5">
        <f t="shared" si="12"/>
        <v>6</v>
      </c>
      <c r="BZ222"/>
      <c r="CA222"/>
    </row>
    <row r="223" spans="27:79" x14ac:dyDescent="0.2">
      <c r="AA223" s="23">
        <v>36067</v>
      </c>
      <c r="AO223"/>
      <c r="BI223" s="23">
        <v>45767</v>
      </c>
      <c r="BJ223" s="5">
        <f t="shared" si="12"/>
        <v>7</v>
      </c>
      <c r="BZ223"/>
      <c r="CA223"/>
    </row>
    <row r="224" spans="27:79" x14ac:dyDescent="0.2">
      <c r="AA224" s="23">
        <v>36068</v>
      </c>
      <c r="AO224"/>
      <c r="BI224" s="23">
        <v>45768</v>
      </c>
      <c r="BJ224" s="5">
        <f t="shared" si="12"/>
        <v>1</v>
      </c>
      <c r="BZ224"/>
      <c r="CA224"/>
    </row>
    <row r="225" spans="27:79" x14ac:dyDescent="0.2">
      <c r="AA225" s="23">
        <v>36069</v>
      </c>
      <c r="AO225"/>
      <c r="BI225" s="23">
        <v>45772</v>
      </c>
      <c r="BJ225" s="5">
        <f t="shared" si="12"/>
        <v>5</v>
      </c>
      <c r="BZ225"/>
      <c r="CA225"/>
    </row>
    <row r="226" spans="27:79" x14ac:dyDescent="0.2">
      <c r="AA226" s="23">
        <v>36070</v>
      </c>
      <c r="AO226"/>
      <c r="BI226" s="23">
        <v>45817</v>
      </c>
      <c r="BJ226" s="5">
        <f t="shared" si="12"/>
        <v>1</v>
      </c>
      <c r="BZ226"/>
      <c r="CA226"/>
    </row>
    <row r="227" spans="27:79" x14ac:dyDescent="0.2">
      <c r="AA227" s="23">
        <v>36071</v>
      </c>
      <c r="AO227"/>
      <c r="BI227" s="23">
        <v>45965</v>
      </c>
      <c r="BJ227" s="5">
        <f t="shared" si="12"/>
        <v>2</v>
      </c>
      <c r="BZ227"/>
      <c r="CA227"/>
    </row>
    <row r="228" spans="27:79" x14ac:dyDescent="0.2">
      <c r="AA228" s="23">
        <v>36072</v>
      </c>
      <c r="AO228"/>
      <c r="BI228" s="23">
        <v>46016</v>
      </c>
      <c r="BJ228" s="5">
        <f t="shared" si="12"/>
        <v>4</v>
      </c>
      <c r="BZ228"/>
      <c r="CA228"/>
    </row>
    <row r="229" spans="27:79" x14ac:dyDescent="0.2">
      <c r="AA229" s="23">
        <v>36073</v>
      </c>
      <c r="AO229"/>
      <c r="BI229" s="23">
        <v>46017</v>
      </c>
      <c r="BJ229" s="5">
        <f t="shared" si="12"/>
        <v>5</v>
      </c>
      <c r="BZ229"/>
      <c r="CA229"/>
    </row>
    <row r="230" spans="27:79" x14ac:dyDescent="0.2">
      <c r="AA230" s="23">
        <v>36074</v>
      </c>
      <c r="AO230"/>
      <c r="BI230" s="23">
        <v>46023</v>
      </c>
      <c r="BJ230" s="5">
        <f t="shared" si="12"/>
        <v>4</v>
      </c>
      <c r="BZ230"/>
      <c r="CA230"/>
    </row>
    <row r="231" spans="27:79" x14ac:dyDescent="0.2">
      <c r="AA231" s="23">
        <v>36075</v>
      </c>
      <c r="AO231"/>
      <c r="BI231" s="23">
        <v>46048</v>
      </c>
      <c r="BJ231" s="5">
        <f t="shared" si="12"/>
        <v>1</v>
      </c>
      <c r="BZ231"/>
      <c r="CA231"/>
    </row>
    <row r="232" spans="27:79" x14ac:dyDescent="0.2">
      <c r="AA232" s="23">
        <v>36076</v>
      </c>
      <c r="AO232"/>
      <c r="BI232" s="23">
        <v>46090</v>
      </c>
      <c r="BJ232" s="5">
        <f t="shared" si="12"/>
        <v>1</v>
      </c>
      <c r="BZ232"/>
      <c r="CA232"/>
    </row>
    <row r="233" spans="27:79" x14ac:dyDescent="0.2">
      <c r="AA233" s="23">
        <v>36077</v>
      </c>
      <c r="AO233"/>
      <c r="BI233" s="23">
        <v>46115</v>
      </c>
      <c r="BJ233" s="5">
        <f t="shared" si="12"/>
        <v>5</v>
      </c>
      <c r="BZ233"/>
      <c r="CA233"/>
    </row>
    <row r="234" spans="27:79" x14ac:dyDescent="0.2">
      <c r="AA234" s="23">
        <v>36078</v>
      </c>
      <c r="AO234"/>
      <c r="BI234" s="23">
        <v>46116</v>
      </c>
      <c r="BJ234" s="5">
        <f t="shared" si="12"/>
        <v>6</v>
      </c>
      <c r="BZ234"/>
      <c r="CA234"/>
    </row>
    <row r="235" spans="27:79" x14ac:dyDescent="0.2">
      <c r="AA235" s="23">
        <v>36079</v>
      </c>
      <c r="AO235"/>
      <c r="BI235" s="23">
        <v>46117</v>
      </c>
      <c r="BJ235" s="5">
        <f t="shared" si="12"/>
        <v>7</v>
      </c>
      <c r="BZ235"/>
      <c r="CA235"/>
    </row>
    <row r="236" spans="27:79" x14ac:dyDescent="0.2">
      <c r="AA236" s="23">
        <v>36080</v>
      </c>
      <c r="AO236"/>
      <c r="BI236" s="23">
        <v>46118</v>
      </c>
      <c r="BJ236" s="5">
        <f t="shared" si="12"/>
        <v>1</v>
      </c>
      <c r="BZ236"/>
      <c r="CA236"/>
    </row>
    <row r="237" spans="27:79" x14ac:dyDescent="0.2">
      <c r="AA237" s="23">
        <v>36081</v>
      </c>
      <c r="AO237"/>
      <c r="BI237" s="23">
        <v>46137</v>
      </c>
      <c r="BJ237" s="5">
        <f t="shared" si="12"/>
        <v>6</v>
      </c>
      <c r="BZ237"/>
      <c r="CA237"/>
    </row>
    <row r="238" spans="27:79" x14ac:dyDescent="0.2">
      <c r="AA238" s="23">
        <v>36082</v>
      </c>
      <c r="AO238"/>
      <c r="BI238" s="23">
        <v>46188</v>
      </c>
      <c r="BJ238" s="5">
        <f t="shared" si="12"/>
        <v>1</v>
      </c>
      <c r="BZ238"/>
      <c r="CA238"/>
    </row>
    <row r="239" spans="27:79" x14ac:dyDescent="0.2">
      <c r="AA239" s="23">
        <v>36083</v>
      </c>
      <c r="AO239"/>
      <c r="BI239" s="23">
        <v>46329</v>
      </c>
      <c r="BJ239" s="5">
        <f t="shared" si="12"/>
        <v>2</v>
      </c>
      <c r="BZ239"/>
      <c r="CA239"/>
    </row>
    <row r="240" spans="27:79" x14ac:dyDescent="0.2">
      <c r="AA240" s="23">
        <v>36084</v>
      </c>
      <c r="AO240"/>
      <c r="BI240" s="23">
        <v>46381</v>
      </c>
      <c r="BJ240" s="5">
        <f t="shared" si="12"/>
        <v>5</v>
      </c>
      <c r="BZ240"/>
      <c r="CA240"/>
    </row>
    <row r="241" spans="27:79" x14ac:dyDescent="0.2">
      <c r="AA241" s="23">
        <v>36085</v>
      </c>
      <c r="AO241"/>
      <c r="BI241" s="23">
        <v>46384</v>
      </c>
      <c r="BJ241" s="5">
        <f t="shared" si="12"/>
        <v>1</v>
      </c>
      <c r="BZ241"/>
      <c r="CA241"/>
    </row>
    <row r="242" spans="27:79" x14ac:dyDescent="0.2">
      <c r="AA242" s="23">
        <v>36086</v>
      </c>
      <c r="AO242"/>
      <c r="BI242" s="23">
        <v>46388</v>
      </c>
      <c r="BJ242" s="5">
        <f t="shared" si="12"/>
        <v>5</v>
      </c>
      <c r="BZ242"/>
      <c r="CA242"/>
    </row>
    <row r="243" spans="27:79" x14ac:dyDescent="0.2">
      <c r="AA243" s="23">
        <v>36087</v>
      </c>
      <c r="AO243"/>
      <c r="BI243" s="23">
        <v>46413</v>
      </c>
      <c r="BJ243" s="5">
        <f t="shared" si="12"/>
        <v>2</v>
      </c>
      <c r="BZ243"/>
      <c r="CA243"/>
    </row>
    <row r="244" spans="27:79" x14ac:dyDescent="0.2">
      <c r="AA244" s="23">
        <v>36088</v>
      </c>
      <c r="AO244"/>
      <c r="BI244" s="23">
        <v>46461</v>
      </c>
      <c r="BJ244" s="5">
        <f t="shared" si="12"/>
        <v>1</v>
      </c>
      <c r="BZ244"/>
      <c r="CA244"/>
    </row>
    <row r="245" spans="27:79" x14ac:dyDescent="0.2">
      <c r="AA245" s="23">
        <v>36089</v>
      </c>
      <c r="AO245"/>
      <c r="BI245" s="23">
        <v>46472</v>
      </c>
      <c r="BJ245" s="5">
        <f t="shared" si="12"/>
        <v>5</v>
      </c>
      <c r="BZ245"/>
      <c r="CA245"/>
    </row>
    <row r="246" spans="27:79" x14ac:dyDescent="0.2">
      <c r="AA246" s="23">
        <v>36090</v>
      </c>
      <c r="AO246"/>
      <c r="BI246" s="23">
        <v>46473</v>
      </c>
      <c r="BJ246" s="5">
        <f t="shared" si="12"/>
        <v>6</v>
      </c>
      <c r="BZ246"/>
      <c r="CA246"/>
    </row>
    <row r="247" spans="27:79" x14ac:dyDescent="0.2">
      <c r="AA247" s="23">
        <v>36091</v>
      </c>
      <c r="AO247"/>
      <c r="BI247" s="23">
        <v>46474</v>
      </c>
      <c r="BJ247" s="5">
        <f t="shared" si="12"/>
        <v>7</v>
      </c>
      <c r="BZ247"/>
      <c r="CA247"/>
    </row>
    <row r="248" spans="27:79" x14ac:dyDescent="0.2">
      <c r="AA248" s="23">
        <v>36092</v>
      </c>
      <c r="AO248"/>
      <c r="BI248" s="23">
        <v>46475</v>
      </c>
      <c r="BJ248" s="5">
        <f t="shared" si="12"/>
        <v>1</v>
      </c>
      <c r="BZ248"/>
      <c r="CA248"/>
    </row>
    <row r="249" spans="27:79" x14ac:dyDescent="0.2">
      <c r="AA249" s="23">
        <v>36093</v>
      </c>
      <c r="AO249"/>
      <c r="BI249" s="23">
        <v>46502</v>
      </c>
      <c r="BJ249" s="5">
        <f t="shared" si="12"/>
        <v>7</v>
      </c>
      <c r="BZ249"/>
      <c r="CA249"/>
    </row>
    <row r="250" spans="27:79" x14ac:dyDescent="0.2">
      <c r="AA250" s="23">
        <v>36094</v>
      </c>
      <c r="AO250"/>
      <c r="BI250" s="23">
        <v>46552</v>
      </c>
      <c r="BJ250" s="5">
        <f t="shared" si="12"/>
        <v>1</v>
      </c>
      <c r="BZ250"/>
      <c r="CA250"/>
    </row>
    <row r="251" spans="27:79" x14ac:dyDescent="0.2">
      <c r="AA251" s="23">
        <v>36095</v>
      </c>
      <c r="AO251"/>
      <c r="BI251" s="23">
        <v>46693</v>
      </c>
      <c r="BJ251" s="5">
        <f t="shared" si="12"/>
        <v>2</v>
      </c>
      <c r="BZ251"/>
      <c r="CA251"/>
    </row>
    <row r="252" spans="27:79" x14ac:dyDescent="0.2">
      <c r="AA252" s="23">
        <v>36096</v>
      </c>
      <c r="AO252"/>
      <c r="BI252" s="23">
        <v>46748</v>
      </c>
      <c r="BJ252" s="5">
        <f t="shared" si="12"/>
        <v>1</v>
      </c>
      <c r="BZ252"/>
      <c r="CA252"/>
    </row>
    <row r="253" spans="27:79" x14ac:dyDescent="0.2">
      <c r="AA253" s="23">
        <v>36097</v>
      </c>
      <c r="AO253"/>
      <c r="BI253" s="23">
        <v>46749</v>
      </c>
      <c r="BJ253" s="5">
        <f t="shared" si="12"/>
        <v>2</v>
      </c>
      <c r="BZ253"/>
      <c r="CA253"/>
    </row>
    <row r="254" spans="27:79" x14ac:dyDescent="0.2">
      <c r="AA254" s="23">
        <v>36098</v>
      </c>
      <c r="AO254"/>
      <c r="BI254" s="23">
        <v>46755</v>
      </c>
      <c r="BJ254" s="5">
        <f t="shared" si="12"/>
        <v>1</v>
      </c>
      <c r="BZ254"/>
      <c r="CA254"/>
    </row>
    <row r="255" spans="27:79" x14ac:dyDescent="0.2">
      <c r="AA255" s="23">
        <v>36099</v>
      </c>
      <c r="AO255"/>
      <c r="BI255" s="23">
        <v>46778</v>
      </c>
      <c r="BJ255" s="5">
        <f t="shared" si="12"/>
        <v>3</v>
      </c>
      <c r="BZ255"/>
      <c r="CA255"/>
    </row>
    <row r="256" spans="27:79" x14ac:dyDescent="0.2">
      <c r="AA256" s="23">
        <v>36100</v>
      </c>
      <c r="AO256"/>
      <c r="BI256" s="23">
        <v>46825</v>
      </c>
      <c r="BJ256" s="5">
        <f t="shared" si="12"/>
        <v>1</v>
      </c>
      <c r="BZ256"/>
      <c r="CA256"/>
    </row>
    <row r="257" spans="27:79" x14ac:dyDescent="0.2">
      <c r="AA257" s="23">
        <v>36101</v>
      </c>
      <c r="AO257"/>
      <c r="BI257" s="23">
        <v>46857</v>
      </c>
      <c r="BJ257" s="5">
        <f t="shared" si="12"/>
        <v>5</v>
      </c>
      <c r="BZ257"/>
      <c r="CA257"/>
    </row>
    <row r="258" spans="27:79" x14ac:dyDescent="0.2">
      <c r="AA258" s="23">
        <v>36102</v>
      </c>
      <c r="AO258"/>
      <c r="BI258" s="23">
        <v>46858</v>
      </c>
      <c r="BJ258" s="5">
        <f t="shared" si="12"/>
        <v>6</v>
      </c>
      <c r="BZ258"/>
      <c r="CA258"/>
    </row>
    <row r="259" spans="27:79" x14ac:dyDescent="0.2">
      <c r="AA259" s="23">
        <v>36103</v>
      </c>
      <c r="AO259"/>
      <c r="BI259" s="23">
        <v>46859</v>
      </c>
      <c r="BJ259" s="5">
        <f t="shared" ref="BJ259:BJ289" si="13">WEEKDAY(BI259,2)</f>
        <v>7</v>
      </c>
      <c r="BZ259"/>
      <c r="CA259"/>
    </row>
    <row r="260" spans="27:79" x14ac:dyDescent="0.2">
      <c r="AA260" s="23">
        <v>36104</v>
      </c>
      <c r="AO260"/>
      <c r="BI260" s="23">
        <v>46860</v>
      </c>
      <c r="BJ260" s="5">
        <f t="shared" si="13"/>
        <v>1</v>
      </c>
      <c r="BZ260"/>
      <c r="CA260"/>
    </row>
    <row r="261" spans="27:79" x14ac:dyDescent="0.2">
      <c r="AA261" s="23">
        <v>36105</v>
      </c>
      <c r="AO261"/>
      <c r="BI261" s="23">
        <v>46868</v>
      </c>
      <c r="BJ261" s="5">
        <f t="shared" si="13"/>
        <v>2</v>
      </c>
      <c r="BZ261"/>
      <c r="CA261"/>
    </row>
    <row r="262" spans="27:79" x14ac:dyDescent="0.2">
      <c r="AA262" s="23">
        <v>36106</v>
      </c>
      <c r="AO262"/>
      <c r="BI262" s="23">
        <v>46916</v>
      </c>
      <c r="BJ262" s="5">
        <f t="shared" si="13"/>
        <v>1</v>
      </c>
      <c r="BZ262"/>
      <c r="CA262"/>
    </row>
    <row r="263" spans="27:79" x14ac:dyDescent="0.2">
      <c r="AA263" s="23">
        <v>36107</v>
      </c>
      <c r="AO263"/>
      <c r="BI263" s="23">
        <v>47064</v>
      </c>
      <c r="BJ263" s="5">
        <f t="shared" si="13"/>
        <v>2</v>
      </c>
      <c r="BZ263"/>
      <c r="CA263"/>
    </row>
    <row r="264" spans="27:79" x14ac:dyDescent="0.2">
      <c r="AA264" s="23">
        <v>36108</v>
      </c>
      <c r="AO264"/>
      <c r="BI264" s="23">
        <v>47112</v>
      </c>
      <c r="BJ264" s="5">
        <f t="shared" si="13"/>
        <v>1</v>
      </c>
      <c r="BZ264"/>
      <c r="CA264"/>
    </row>
    <row r="265" spans="27:79" x14ac:dyDescent="0.2">
      <c r="AA265" s="23">
        <v>36109</v>
      </c>
      <c r="AO265"/>
      <c r="BI265" s="23">
        <v>47113</v>
      </c>
      <c r="BJ265" s="5">
        <f t="shared" si="13"/>
        <v>2</v>
      </c>
      <c r="BZ265"/>
      <c r="CA265"/>
    </row>
    <row r="266" spans="27:79" x14ac:dyDescent="0.2">
      <c r="AA266" s="23">
        <v>36110</v>
      </c>
      <c r="AO266"/>
      <c r="BI266" s="23">
        <v>47119</v>
      </c>
      <c r="BJ266" s="5">
        <f t="shared" si="13"/>
        <v>1</v>
      </c>
      <c r="BZ266"/>
      <c r="CA266"/>
    </row>
    <row r="267" spans="27:79" x14ac:dyDescent="0.2">
      <c r="AA267" s="23">
        <v>36111</v>
      </c>
      <c r="AO267"/>
      <c r="BI267" s="23">
        <v>47144</v>
      </c>
      <c r="BJ267" s="5">
        <f t="shared" si="13"/>
        <v>5</v>
      </c>
      <c r="BZ267"/>
      <c r="CA267"/>
    </row>
    <row r="268" spans="27:79" x14ac:dyDescent="0.2">
      <c r="AA268" s="23">
        <v>36112</v>
      </c>
      <c r="AO268"/>
      <c r="BI268" s="23">
        <v>47189</v>
      </c>
      <c r="BJ268" s="5">
        <f t="shared" si="13"/>
        <v>1</v>
      </c>
      <c r="BZ268"/>
      <c r="CA268"/>
    </row>
    <row r="269" spans="27:79" x14ac:dyDescent="0.2">
      <c r="AA269" s="23">
        <v>36113</v>
      </c>
      <c r="AO269"/>
      <c r="BI269" s="23">
        <v>47207</v>
      </c>
      <c r="BJ269" s="5">
        <f t="shared" si="13"/>
        <v>5</v>
      </c>
      <c r="BZ269"/>
      <c r="CA269"/>
    </row>
    <row r="270" spans="27:79" x14ac:dyDescent="0.2">
      <c r="AA270" s="23">
        <v>36114</v>
      </c>
      <c r="AO270"/>
      <c r="BI270" s="23">
        <v>47208</v>
      </c>
      <c r="BJ270" s="5">
        <f t="shared" si="13"/>
        <v>6</v>
      </c>
      <c r="BZ270"/>
      <c r="CA270"/>
    </row>
    <row r="271" spans="27:79" x14ac:dyDescent="0.2">
      <c r="AA271" s="23">
        <v>36115</v>
      </c>
      <c r="AO271"/>
      <c r="BI271" s="23">
        <v>47209</v>
      </c>
      <c r="BJ271" s="5">
        <f t="shared" si="13"/>
        <v>7</v>
      </c>
      <c r="BZ271"/>
      <c r="CA271"/>
    </row>
    <row r="272" spans="27:79" x14ac:dyDescent="0.2">
      <c r="AA272" s="23">
        <v>36116</v>
      </c>
      <c r="AO272"/>
      <c r="BI272" s="23">
        <v>47210</v>
      </c>
      <c r="BJ272" s="5">
        <f t="shared" si="13"/>
        <v>1</v>
      </c>
      <c r="BZ272"/>
      <c r="CA272"/>
    </row>
    <row r="273" spans="27:79" x14ac:dyDescent="0.2">
      <c r="AA273" s="23">
        <v>36117</v>
      </c>
      <c r="AO273"/>
      <c r="BI273" s="23">
        <v>47233</v>
      </c>
      <c r="BJ273" s="5">
        <f t="shared" si="13"/>
        <v>3</v>
      </c>
      <c r="BZ273"/>
      <c r="CA273"/>
    </row>
    <row r="274" spans="27:79" x14ac:dyDescent="0.2">
      <c r="AA274" s="23">
        <v>36118</v>
      </c>
      <c r="AO274"/>
      <c r="BI274" s="23">
        <v>47280</v>
      </c>
      <c r="BJ274" s="5">
        <f t="shared" si="13"/>
        <v>1</v>
      </c>
      <c r="BZ274"/>
      <c r="CA274"/>
    </row>
    <row r="275" spans="27:79" x14ac:dyDescent="0.2">
      <c r="AA275" s="23">
        <v>36119</v>
      </c>
      <c r="AO275"/>
      <c r="BI275" s="23">
        <v>47428</v>
      </c>
      <c r="BJ275" s="5">
        <f t="shared" si="13"/>
        <v>2</v>
      </c>
      <c r="BZ275"/>
      <c r="CA275"/>
    </row>
    <row r="276" spans="27:79" x14ac:dyDescent="0.2">
      <c r="AA276" s="23">
        <v>36120</v>
      </c>
      <c r="AO276"/>
      <c r="BI276" s="23">
        <v>47477</v>
      </c>
      <c r="BJ276" s="5">
        <f t="shared" si="13"/>
        <v>2</v>
      </c>
      <c r="BZ276"/>
      <c r="CA276"/>
    </row>
    <row r="277" spans="27:79" x14ac:dyDescent="0.2">
      <c r="AA277" s="23">
        <v>36121</v>
      </c>
      <c r="AO277"/>
      <c r="BI277" s="23">
        <v>47478</v>
      </c>
      <c r="BJ277" s="5">
        <f t="shared" si="13"/>
        <v>3</v>
      </c>
      <c r="BZ277"/>
      <c r="CA277"/>
    </row>
    <row r="278" spans="27:79" x14ac:dyDescent="0.2">
      <c r="AA278" s="23">
        <v>36122</v>
      </c>
      <c r="AO278"/>
      <c r="BI278" s="23">
        <v>47484</v>
      </c>
      <c r="BJ278" s="5">
        <f t="shared" si="13"/>
        <v>2</v>
      </c>
      <c r="BZ278"/>
      <c r="CA278"/>
    </row>
    <row r="279" spans="27:79" x14ac:dyDescent="0.2">
      <c r="AA279" s="23">
        <v>36123</v>
      </c>
      <c r="AO279"/>
      <c r="BI279" s="23">
        <v>47511</v>
      </c>
      <c r="BJ279" s="5">
        <f t="shared" si="13"/>
        <v>1</v>
      </c>
      <c r="BZ279"/>
      <c r="CA279"/>
    </row>
    <row r="280" spans="27:79" x14ac:dyDescent="0.2">
      <c r="AA280" s="23">
        <v>36124</v>
      </c>
      <c r="AO280"/>
      <c r="BI280" s="23">
        <v>47553</v>
      </c>
      <c r="BJ280" s="5">
        <f t="shared" si="13"/>
        <v>1</v>
      </c>
      <c r="BZ280"/>
      <c r="CA280"/>
    </row>
    <row r="281" spans="27:79" x14ac:dyDescent="0.2">
      <c r="AA281" s="23">
        <v>36125</v>
      </c>
      <c r="AO281"/>
      <c r="BI281" s="23">
        <v>47592</v>
      </c>
      <c r="BJ281" s="5">
        <f t="shared" si="13"/>
        <v>5</v>
      </c>
      <c r="BZ281"/>
      <c r="CA281"/>
    </row>
    <row r="282" spans="27:79" x14ac:dyDescent="0.2">
      <c r="AA282" s="23">
        <v>36126</v>
      </c>
      <c r="AO282"/>
      <c r="BI282" s="23">
        <v>47593</v>
      </c>
      <c r="BJ282" s="5">
        <f t="shared" si="13"/>
        <v>6</v>
      </c>
      <c r="BZ282"/>
      <c r="CA282"/>
    </row>
    <row r="283" spans="27:79" x14ac:dyDescent="0.2">
      <c r="AA283" s="23">
        <v>36127</v>
      </c>
      <c r="AO283"/>
      <c r="BI283" s="23">
        <v>47594</v>
      </c>
      <c r="BJ283" s="5">
        <f t="shared" si="13"/>
        <v>7</v>
      </c>
      <c r="BZ283"/>
      <c r="CA283"/>
    </row>
    <row r="284" spans="27:79" x14ac:dyDescent="0.2">
      <c r="AA284" s="23">
        <v>36128</v>
      </c>
      <c r="AO284"/>
      <c r="BI284" s="23">
        <v>47595</v>
      </c>
      <c r="BJ284" s="5">
        <f t="shared" si="13"/>
        <v>1</v>
      </c>
      <c r="BZ284"/>
      <c r="CA284"/>
    </row>
    <row r="285" spans="27:79" x14ac:dyDescent="0.2">
      <c r="AA285" s="23">
        <v>36129</v>
      </c>
      <c r="AO285"/>
      <c r="BI285" s="23">
        <v>47598</v>
      </c>
      <c r="BJ285" s="5">
        <f t="shared" si="13"/>
        <v>4</v>
      </c>
      <c r="BZ285"/>
      <c r="CA285"/>
    </row>
    <row r="286" spans="27:79" x14ac:dyDescent="0.2">
      <c r="AA286" s="23">
        <v>36130</v>
      </c>
      <c r="AO286"/>
      <c r="BI286" s="23">
        <v>47644</v>
      </c>
      <c r="BJ286" s="5">
        <f t="shared" si="13"/>
        <v>1</v>
      </c>
      <c r="BZ286"/>
      <c r="CA286"/>
    </row>
    <row r="287" spans="27:79" x14ac:dyDescent="0.2">
      <c r="AA287" s="23">
        <v>36131</v>
      </c>
      <c r="AO287"/>
      <c r="BI287" s="23">
        <v>47792</v>
      </c>
      <c r="BJ287" s="5">
        <f t="shared" si="13"/>
        <v>2</v>
      </c>
      <c r="BZ287"/>
      <c r="CA287"/>
    </row>
    <row r="288" spans="27:79" x14ac:dyDescent="0.2">
      <c r="AA288" s="23">
        <v>36132</v>
      </c>
      <c r="AO288"/>
      <c r="BI288" s="23">
        <v>47842</v>
      </c>
      <c r="BJ288" s="5">
        <f t="shared" si="13"/>
        <v>3</v>
      </c>
      <c r="BZ288"/>
      <c r="CA288"/>
    </row>
    <row r="289" spans="27:79" x14ac:dyDescent="0.2">
      <c r="AA289" s="23">
        <v>36133</v>
      </c>
      <c r="AO289"/>
      <c r="BI289" s="23">
        <v>47843</v>
      </c>
      <c r="BJ289" s="5">
        <f t="shared" si="13"/>
        <v>4</v>
      </c>
      <c r="BZ289"/>
      <c r="CA289"/>
    </row>
    <row r="290" spans="27:79" x14ac:dyDescent="0.2">
      <c r="AA290" s="23">
        <v>36134</v>
      </c>
      <c r="AO290"/>
      <c r="BZ290"/>
      <c r="CA290"/>
    </row>
    <row r="291" spans="27:79" x14ac:dyDescent="0.2">
      <c r="AA291" s="23">
        <v>36135</v>
      </c>
      <c r="AO291"/>
      <c r="BZ291"/>
      <c r="CA291"/>
    </row>
    <row r="292" spans="27:79" x14ac:dyDescent="0.2">
      <c r="AA292" s="23">
        <v>36136</v>
      </c>
      <c r="AO292"/>
      <c r="BZ292"/>
      <c r="CA292"/>
    </row>
    <row r="293" spans="27:79" x14ac:dyDescent="0.2">
      <c r="AA293" s="23">
        <v>36137</v>
      </c>
      <c r="AO293"/>
      <c r="BZ293"/>
      <c r="CA293"/>
    </row>
    <row r="294" spans="27:79" x14ac:dyDescent="0.2">
      <c r="AA294" s="23">
        <v>36138</v>
      </c>
      <c r="AO294"/>
      <c r="BZ294"/>
      <c r="CA294"/>
    </row>
    <row r="295" spans="27:79" x14ac:dyDescent="0.2">
      <c r="AA295" s="23">
        <v>36139</v>
      </c>
      <c r="AO295"/>
      <c r="BZ295"/>
      <c r="CA295"/>
    </row>
    <row r="296" spans="27:79" x14ac:dyDescent="0.2">
      <c r="AA296" s="23">
        <v>36140</v>
      </c>
      <c r="AO296"/>
      <c r="BZ296"/>
      <c r="CA296"/>
    </row>
    <row r="297" spans="27:79" x14ac:dyDescent="0.2">
      <c r="AA297" s="23">
        <v>36141</v>
      </c>
      <c r="AO297"/>
      <c r="BZ297"/>
      <c r="CA297"/>
    </row>
    <row r="298" spans="27:79" x14ac:dyDescent="0.2">
      <c r="AA298" s="23">
        <v>36142</v>
      </c>
      <c r="AO298"/>
      <c r="BZ298"/>
      <c r="CA298"/>
    </row>
    <row r="299" spans="27:79" x14ac:dyDescent="0.2">
      <c r="AA299" s="23">
        <v>36143</v>
      </c>
      <c r="AO299"/>
      <c r="BZ299"/>
      <c r="CA299"/>
    </row>
    <row r="300" spans="27:79" x14ac:dyDescent="0.2">
      <c r="AA300" s="23">
        <v>36144</v>
      </c>
      <c r="AO300"/>
      <c r="BZ300"/>
      <c r="CA300"/>
    </row>
    <row r="301" spans="27:79" x14ac:dyDescent="0.2">
      <c r="AA301" s="23">
        <v>36145</v>
      </c>
      <c r="AO301"/>
      <c r="BZ301"/>
      <c r="CA301"/>
    </row>
    <row r="302" spans="27:79" x14ac:dyDescent="0.2">
      <c r="AA302" s="23">
        <v>36146</v>
      </c>
      <c r="AO302"/>
      <c r="BZ302"/>
      <c r="CA302"/>
    </row>
    <row r="303" spans="27:79" x14ac:dyDescent="0.2">
      <c r="AA303" s="23">
        <v>36147</v>
      </c>
      <c r="AO303"/>
      <c r="BZ303"/>
      <c r="CA303"/>
    </row>
    <row r="304" spans="27:79" x14ac:dyDescent="0.2">
      <c r="AA304" s="23">
        <v>36148</v>
      </c>
      <c r="AO304"/>
      <c r="BZ304"/>
      <c r="CA304"/>
    </row>
    <row r="305" spans="27:79" x14ac:dyDescent="0.2">
      <c r="AA305" s="23">
        <v>36149</v>
      </c>
      <c r="AO305"/>
      <c r="BZ305"/>
      <c r="CA305"/>
    </row>
    <row r="306" spans="27:79" x14ac:dyDescent="0.2">
      <c r="AA306" s="23">
        <v>36150</v>
      </c>
      <c r="AO306"/>
      <c r="BZ306"/>
      <c r="CA306"/>
    </row>
    <row r="307" spans="27:79" x14ac:dyDescent="0.2">
      <c r="AA307" s="23">
        <v>36151</v>
      </c>
      <c r="AO307"/>
      <c r="BZ307"/>
      <c r="CA307"/>
    </row>
    <row r="308" spans="27:79" x14ac:dyDescent="0.2">
      <c r="AA308" s="23">
        <v>36152</v>
      </c>
      <c r="AO308"/>
      <c r="BZ308"/>
      <c r="CA308"/>
    </row>
    <row r="309" spans="27:79" x14ac:dyDescent="0.2">
      <c r="AA309" s="23">
        <v>36153</v>
      </c>
      <c r="AO309"/>
      <c r="BZ309"/>
      <c r="CA309"/>
    </row>
    <row r="310" spans="27:79" x14ac:dyDescent="0.2">
      <c r="AA310" s="23">
        <v>36154</v>
      </c>
      <c r="AO310"/>
      <c r="BZ310"/>
      <c r="CA310"/>
    </row>
    <row r="311" spans="27:79" x14ac:dyDescent="0.2">
      <c r="AA311" s="23">
        <v>36155</v>
      </c>
      <c r="AO311"/>
      <c r="BZ311"/>
      <c r="CA311"/>
    </row>
    <row r="312" spans="27:79" x14ac:dyDescent="0.2">
      <c r="AA312" s="23">
        <v>36156</v>
      </c>
      <c r="AO312"/>
      <c r="BZ312"/>
      <c r="CA312"/>
    </row>
    <row r="313" spans="27:79" x14ac:dyDescent="0.2">
      <c r="AA313" s="23">
        <v>36157</v>
      </c>
      <c r="AO313"/>
      <c r="BZ313"/>
      <c r="CA313"/>
    </row>
    <row r="314" spans="27:79" x14ac:dyDescent="0.2">
      <c r="AA314" s="23">
        <v>36158</v>
      </c>
      <c r="AO314"/>
      <c r="BZ314"/>
      <c r="CA314"/>
    </row>
    <row r="315" spans="27:79" x14ac:dyDescent="0.2">
      <c r="AA315" s="23">
        <v>36159</v>
      </c>
      <c r="AO315"/>
      <c r="BZ315"/>
      <c r="CA315"/>
    </row>
    <row r="316" spans="27:79" x14ac:dyDescent="0.2">
      <c r="AA316" s="23">
        <v>36160</v>
      </c>
      <c r="AO316"/>
      <c r="BZ316"/>
      <c r="CA316"/>
    </row>
    <row r="317" spans="27:79" x14ac:dyDescent="0.2">
      <c r="AA317" s="23">
        <v>36161</v>
      </c>
      <c r="AO317"/>
      <c r="BZ317"/>
      <c r="CA317"/>
    </row>
    <row r="318" spans="27:79" x14ac:dyDescent="0.2">
      <c r="AA318" s="23">
        <v>36162</v>
      </c>
      <c r="AO318"/>
      <c r="BZ318"/>
      <c r="CA318"/>
    </row>
    <row r="319" spans="27:79" x14ac:dyDescent="0.2">
      <c r="AA319" s="23">
        <v>36163</v>
      </c>
      <c r="AO319"/>
      <c r="BZ319"/>
      <c r="CA319"/>
    </row>
    <row r="320" spans="27:79" x14ac:dyDescent="0.2">
      <c r="AA320" s="23">
        <v>36164</v>
      </c>
      <c r="AO320"/>
      <c r="BZ320"/>
      <c r="CA320"/>
    </row>
    <row r="321" spans="27:79" x14ac:dyDescent="0.2">
      <c r="AA321" s="23">
        <v>36165</v>
      </c>
      <c r="AO321"/>
      <c r="BZ321"/>
      <c r="CA321"/>
    </row>
    <row r="322" spans="27:79" x14ac:dyDescent="0.2">
      <c r="AA322" s="23">
        <v>36166</v>
      </c>
      <c r="AO322"/>
      <c r="BZ322"/>
      <c r="CA322"/>
    </row>
    <row r="323" spans="27:79" x14ac:dyDescent="0.2">
      <c r="AA323" s="23">
        <v>36167</v>
      </c>
      <c r="AO323"/>
      <c r="BZ323"/>
      <c r="CA323"/>
    </row>
    <row r="324" spans="27:79" x14ac:dyDescent="0.2">
      <c r="AA324" s="23">
        <v>36168</v>
      </c>
      <c r="AO324"/>
      <c r="BZ324"/>
      <c r="CA324"/>
    </row>
    <row r="325" spans="27:79" x14ac:dyDescent="0.2">
      <c r="AA325" s="23">
        <v>36169</v>
      </c>
      <c r="AO325"/>
      <c r="BZ325"/>
      <c r="CA325"/>
    </row>
    <row r="326" spans="27:79" x14ac:dyDescent="0.2">
      <c r="AA326" s="23">
        <v>36170</v>
      </c>
      <c r="AO326"/>
      <c r="BZ326"/>
      <c r="CA326"/>
    </row>
    <row r="327" spans="27:79" x14ac:dyDescent="0.2">
      <c r="AA327" s="23">
        <v>36171</v>
      </c>
      <c r="AO327"/>
      <c r="BZ327"/>
      <c r="CA327"/>
    </row>
    <row r="328" spans="27:79" x14ac:dyDescent="0.2">
      <c r="AA328" s="23">
        <v>36172</v>
      </c>
      <c r="AO328"/>
      <c r="BZ328"/>
      <c r="CA328"/>
    </row>
    <row r="329" spans="27:79" x14ac:dyDescent="0.2">
      <c r="AA329" s="23">
        <v>36173</v>
      </c>
      <c r="AO329"/>
      <c r="BZ329"/>
      <c r="CA329"/>
    </row>
    <row r="330" spans="27:79" x14ac:dyDescent="0.2">
      <c r="AA330" s="23">
        <v>36174</v>
      </c>
      <c r="AO330"/>
      <c r="BZ330"/>
      <c r="CA330"/>
    </row>
    <row r="331" spans="27:79" x14ac:dyDescent="0.2">
      <c r="AA331" s="23">
        <v>36175</v>
      </c>
      <c r="AO331"/>
      <c r="BZ331"/>
      <c r="CA331"/>
    </row>
    <row r="332" spans="27:79" x14ac:dyDescent="0.2">
      <c r="AA332" s="23">
        <v>36176</v>
      </c>
      <c r="AO332"/>
      <c r="BZ332"/>
      <c r="CA332"/>
    </row>
    <row r="333" spans="27:79" x14ac:dyDescent="0.2">
      <c r="AA333" s="23">
        <v>36177</v>
      </c>
      <c r="AO333"/>
      <c r="BZ333"/>
      <c r="CA333"/>
    </row>
    <row r="334" spans="27:79" x14ac:dyDescent="0.2">
      <c r="AA334" s="23">
        <v>36178</v>
      </c>
      <c r="AO334"/>
      <c r="BZ334"/>
      <c r="CA334"/>
    </row>
    <row r="335" spans="27:79" x14ac:dyDescent="0.2">
      <c r="AA335" s="23">
        <v>36179</v>
      </c>
      <c r="AO335"/>
      <c r="BZ335"/>
      <c r="CA335"/>
    </row>
    <row r="336" spans="27:79" x14ac:dyDescent="0.2">
      <c r="AA336" s="23">
        <v>36180</v>
      </c>
      <c r="AO336"/>
      <c r="BZ336"/>
      <c r="CA336"/>
    </row>
    <row r="337" spans="27:79" x14ac:dyDescent="0.2">
      <c r="AA337" s="23">
        <v>36181</v>
      </c>
      <c r="AO337"/>
      <c r="BZ337"/>
      <c r="CA337"/>
    </row>
    <row r="338" spans="27:79" x14ac:dyDescent="0.2">
      <c r="AA338" s="23">
        <v>36182</v>
      </c>
      <c r="AO338"/>
      <c r="BZ338"/>
      <c r="CA338"/>
    </row>
    <row r="339" spans="27:79" x14ac:dyDescent="0.2">
      <c r="AA339" s="23">
        <v>36183</v>
      </c>
      <c r="AO339"/>
      <c r="BZ339"/>
      <c r="CA339"/>
    </row>
    <row r="340" spans="27:79" x14ac:dyDescent="0.2">
      <c r="AA340" s="23">
        <v>36184</v>
      </c>
      <c r="AO340"/>
      <c r="BZ340"/>
      <c r="CA340"/>
    </row>
    <row r="341" spans="27:79" x14ac:dyDescent="0.2">
      <c r="AA341" s="23">
        <v>36185</v>
      </c>
      <c r="AO341"/>
      <c r="BZ341"/>
      <c r="CA341"/>
    </row>
    <row r="342" spans="27:79" x14ac:dyDescent="0.2">
      <c r="AA342" s="23">
        <v>36186</v>
      </c>
      <c r="AO342"/>
      <c r="BZ342"/>
      <c r="CA342"/>
    </row>
    <row r="343" spans="27:79" x14ac:dyDescent="0.2">
      <c r="AA343" s="23">
        <v>36187</v>
      </c>
      <c r="AO343"/>
      <c r="BZ343"/>
      <c r="CA343"/>
    </row>
    <row r="344" spans="27:79" x14ac:dyDescent="0.2">
      <c r="AA344" s="23">
        <v>36188</v>
      </c>
      <c r="AO344"/>
      <c r="BZ344"/>
      <c r="CA344"/>
    </row>
    <row r="345" spans="27:79" x14ac:dyDescent="0.2">
      <c r="AA345" s="23">
        <v>36189</v>
      </c>
      <c r="AO345"/>
      <c r="BZ345"/>
      <c r="CA345"/>
    </row>
    <row r="346" spans="27:79" x14ac:dyDescent="0.2">
      <c r="AA346" s="23">
        <v>36190</v>
      </c>
      <c r="AO346"/>
      <c r="BZ346"/>
      <c r="CA346"/>
    </row>
    <row r="347" spans="27:79" x14ac:dyDescent="0.2">
      <c r="AA347" s="23">
        <v>36191</v>
      </c>
      <c r="AO347"/>
      <c r="BZ347"/>
      <c r="CA347"/>
    </row>
    <row r="348" spans="27:79" x14ac:dyDescent="0.2">
      <c r="AA348" s="23">
        <v>36192</v>
      </c>
      <c r="AO348"/>
      <c r="BZ348"/>
      <c r="CA348"/>
    </row>
    <row r="349" spans="27:79" x14ac:dyDescent="0.2">
      <c r="AA349" s="23">
        <v>36193</v>
      </c>
      <c r="AO349"/>
      <c r="BZ349"/>
      <c r="CA349"/>
    </row>
    <row r="350" spans="27:79" x14ac:dyDescent="0.2">
      <c r="AA350" s="23">
        <v>36194</v>
      </c>
      <c r="AO350"/>
      <c r="BZ350"/>
      <c r="CA350"/>
    </row>
    <row r="351" spans="27:79" x14ac:dyDescent="0.2">
      <c r="AA351" s="23">
        <v>36195</v>
      </c>
      <c r="AO351"/>
      <c r="BZ351"/>
      <c r="CA351"/>
    </row>
    <row r="352" spans="27:79" x14ac:dyDescent="0.2">
      <c r="AA352" s="23">
        <v>36196</v>
      </c>
      <c r="AO352"/>
      <c r="BZ352"/>
      <c r="CA352"/>
    </row>
    <row r="353" spans="27:79" x14ac:dyDescent="0.2">
      <c r="AA353" s="23">
        <v>36197</v>
      </c>
      <c r="AO353"/>
      <c r="BZ353"/>
      <c r="CA353"/>
    </row>
    <row r="354" spans="27:79" x14ac:dyDescent="0.2">
      <c r="AA354" s="23">
        <v>36198</v>
      </c>
      <c r="AO354"/>
      <c r="BZ354"/>
      <c r="CA354"/>
    </row>
    <row r="355" spans="27:79" x14ac:dyDescent="0.2">
      <c r="AA355" s="23">
        <v>36199</v>
      </c>
      <c r="AO355"/>
      <c r="BZ355"/>
      <c r="CA355"/>
    </row>
    <row r="356" spans="27:79" x14ac:dyDescent="0.2">
      <c r="AA356" s="23">
        <v>36200</v>
      </c>
      <c r="AO356"/>
      <c r="BZ356"/>
      <c r="CA356"/>
    </row>
    <row r="357" spans="27:79" x14ac:dyDescent="0.2">
      <c r="AA357" s="23">
        <v>36201</v>
      </c>
      <c r="AO357"/>
      <c r="BZ357"/>
      <c r="CA357"/>
    </row>
    <row r="358" spans="27:79" x14ac:dyDescent="0.2">
      <c r="AA358" s="23">
        <v>36202</v>
      </c>
      <c r="AO358"/>
      <c r="BZ358"/>
      <c r="CA358"/>
    </row>
    <row r="359" spans="27:79" x14ac:dyDescent="0.2">
      <c r="AA359" s="23">
        <v>36203</v>
      </c>
      <c r="AO359"/>
      <c r="BZ359"/>
      <c r="CA359"/>
    </row>
    <row r="360" spans="27:79" x14ac:dyDescent="0.2">
      <c r="AA360" s="23">
        <v>36204</v>
      </c>
      <c r="AO360"/>
      <c r="BZ360"/>
      <c r="CA360"/>
    </row>
    <row r="361" spans="27:79" x14ac:dyDescent="0.2">
      <c r="AA361" s="23">
        <v>36205</v>
      </c>
      <c r="AO361"/>
      <c r="BZ361"/>
      <c r="CA361"/>
    </row>
    <row r="362" spans="27:79" x14ac:dyDescent="0.2">
      <c r="AA362" s="23">
        <v>36206</v>
      </c>
      <c r="AO362"/>
      <c r="BZ362"/>
      <c r="CA362"/>
    </row>
    <row r="363" spans="27:79" x14ac:dyDescent="0.2">
      <c r="AA363" s="23">
        <v>36207</v>
      </c>
      <c r="AO363"/>
      <c r="BZ363"/>
      <c r="CA363"/>
    </row>
    <row r="364" spans="27:79" x14ac:dyDescent="0.2">
      <c r="AA364" s="23">
        <v>36208</v>
      </c>
      <c r="AO364"/>
      <c r="BZ364"/>
      <c r="CA364"/>
    </row>
    <row r="365" spans="27:79" x14ac:dyDescent="0.2">
      <c r="AA365" s="23">
        <v>36209</v>
      </c>
      <c r="AO365"/>
      <c r="BZ365"/>
      <c r="CA365"/>
    </row>
    <row r="366" spans="27:79" x14ac:dyDescent="0.2">
      <c r="AA366" s="23">
        <v>36210</v>
      </c>
      <c r="AO366"/>
      <c r="BZ366"/>
      <c r="CA366"/>
    </row>
    <row r="367" spans="27:79" x14ac:dyDescent="0.2">
      <c r="AA367" s="23">
        <v>36211</v>
      </c>
      <c r="AO367"/>
      <c r="BZ367"/>
      <c r="CA367"/>
    </row>
    <row r="368" spans="27:79" x14ac:dyDescent="0.2">
      <c r="AA368" s="23">
        <v>36212</v>
      </c>
      <c r="AO368"/>
      <c r="BZ368"/>
      <c r="CA368"/>
    </row>
    <row r="369" spans="27:79" x14ac:dyDescent="0.2">
      <c r="AA369" s="23">
        <v>36213</v>
      </c>
      <c r="AO369"/>
      <c r="BZ369"/>
      <c r="CA369"/>
    </row>
    <row r="370" spans="27:79" x14ac:dyDescent="0.2">
      <c r="AA370" s="23">
        <v>36214</v>
      </c>
      <c r="AO370"/>
      <c r="BZ370"/>
      <c r="CA370"/>
    </row>
    <row r="371" spans="27:79" x14ac:dyDescent="0.2">
      <c r="AA371" s="23">
        <v>36215</v>
      </c>
      <c r="AO371"/>
      <c r="BZ371"/>
      <c r="CA371"/>
    </row>
    <row r="372" spans="27:79" x14ac:dyDescent="0.2">
      <c r="AA372" s="23">
        <v>36216</v>
      </c>
      <c r="AO372"/>
      <c r="BZ372"/>
      <c r="CA372"/>
    </row>
    <row r="373" spans="27:79" x14ac:dyDescent="0.2">
      <c r="AA373" s="23">
        <v>36217</v>
      </c>
      <c r="AO373"/>
      <c r="BZ373"/>
      <c r="CA373"/>
    </row>
    <row r="374" spans="27:79" x14ac:dyDescent="0.2">
      <c r="AA374" s="23">
        <v>36218</v>
      </c>
      <c r="AO374"/>
      <c r="BZ374"/>
      <c r="CA374"/>
    </row>
    <row r="375" spans="27:79" x14ac:dyDescent="0.2">
      <c r="AA375" s="23">
        <v>36219</v>
      </c>
      <c r="AO375"/>
      <c r="BZ375"/>
      <c r="CA375"/>
    </row>
    <row r="376" spans="27:79" x14ac:dyDescent="0.2">
      <c r="AA376" s="23">
        <v>36220</v>
      </c>
      <c r="AO376"/>
      <c r="BZ376"/>
      <c r="CA376"/>
    </row>
    <row r="377" spans="27:79" x14ac:dyDescent="0.2">
      <c r="AA377" s="23">
        <v>36221</v>
      </c>
      <c r="AO377"/>
      <c r="BZ377"/>
      <c r="CA377"/>
    </row>
    <row r="378" spans="27:79" x14ac:dyDescent="0.2">
      <c r="AA378" s="23">
        <v>36222</v>
      </c>
      <c r="AO378"/>
      <c r="BZ378"/>
      <c r="CA378"/>
    </row>
    <row r="379" spans="27:79" x14ac:dyDescent="0.2">
      <c r="AA379" s="23">
        <v>36223</v>
      </c>
      <c r="AO379"/>
      <c r="BZ379"/>
      <c r="CA379"/>
    </row>
    <row r="380" spans="27:79" x14ac:dyDescent="0.2">
      <c r="AA380" s="23">
        <v>36224</v>
      </c>
      <c r="AO380"/>
      <c r="BZ380"/>
      <c r="CA380"/>
    </row>
    <row r="381" spans="27:79" x14ac:dyDescent="0.2">
      <c r="AA381" s="23">
        <v>36225</v>
      </c>
      <c r="AO381"/>
      <c r="BZ381"/>
      <c r="CA381"/>
    </row>
    <row r="382" spans="27:79" x14ac:dyDescent="0.2">
      <c r="AA382" s="23">
        <v>36226</v>
      </c>
      <c r="AO382"/>
      <c r="BZ382"/>
      <c r="CA382"/>
    </row>
    <row r="383" spans="27:79" x14ac:dyDescent="0.2">
      <c r="AA383" s="23">
        <v>36227</v>
      </c>
      <c r="AO383"/>
      <c r="BZ383"/>
      <c r="CA383"/>
    </row>
    <row r="384" spans="27:79" x14ac:dyDescent="0.2">
      <c r="AA384" s="23">
        <v>36228</v>
      </c>
      <c r="AO384"/>
      <c r="BZ384"/>
      <c r="CA384"/>
    </row>
    <row r="385" spans="27:79" x14ac:dyDescent="0.2">
      <c r="AA385" s="23">
        <v>36229</v>
      </c>
      <c r="AO385"/>
      <c r="BZ385"/>
      <c r="CA385"/>
    </row>
    <row r="386" spans="27:79" x14ac:dyDescent="0.2">
      <c r="AA386" s="23">
        <v>36230</v>
      </c>
      <c r="AO386"/>
      <c r="BZ386"/>
      <c r="CA386"/>
    </row>
    <row r="387" spans="27:79" x14ac:dyDescent="0.2">
      <c r="AA387" s="23">
        <v>36231</v>
      </c>
      <c r="AO387"/>
      <c r="BZ387"/>
      <c r="CA387"/>
    </row>
    <row r="388" spans="27:79" x14ac:dyDescent="0.2">
      <c r="AA388" s="23">
        <v>36232</v>
      </c>
      <c r="AO388"/>
      <c r="BZ388"/>
      <c r="CA388"/>
    </row>
    <row r="389" spans="27:79" x14ac:dyDescent="0.2">
      <c r="AA389" s="23">
        <v>36233</v>
      </c>
      <c r="AO389"/>
      <c r="BZ389"/>
      <c r="CA389"/>
    </row>
    <row r="390" spans="27:79" x14ac:dyDescent="0.2">
      <c r="AA390" s="23">
        <v>36234</v>
      </c>
      <c r="AO390"/>
      <c r="BZ390"/>
      <c r="CA390"/>
    </row>
    <row r="391" spans="27:79" x14ac:dyDescent="0.2">
      <c r="AA391" s="23">
        <v>36235</v>
      </c>
      <c r="AO391"/>
      <c r="BZ391"/>
      <c r="CA391"/>
    </row>
    <row r="392" spans="27:79" x14ac:dyDescent="0.2">
      <c r="AA392" s="23">
        <v>36236</v>
      </c>
      <c r="AO392"/>
      <c r="BZ392"/>
      <c r="CA392"/>
    </row>
    <row r="393" spans="27:79" x14ac:dyDescent="0.2">
      <c r="AA393" s="23">
        <v>36237</v>
      </c>
      <c r="AO393"/>
      <c r="BZ393"/>
      <c r="CA393"/>
    </row>
    <row r="394" spans="27:79" x14ac:dyDescent="0.2">
      <c r="AA394" s="23">
        <v>36238</v>
      </c>
      <c r="AO394"/>
      <c r="BZ394"/>
      <c r="CA394"/>
    </row>
    <row r="395" spans="27:79" x14ac:dyDescent="0.2">
      <c r="AA395" s="23">
        <v>36239</v>
      </c>
      <c r="AO395"/>
      <c r="BZ395"/>
      <c r="CA395"/>
    </row>
    <row r="396" spans="27:79" x14ac:dyDescent="0.2">
      <c r="AA396" s="23">
        <v>36240</v>
      </c>
      <c r="AO396"/>
      <c r="BZ396"/>
      <c r="CA396"/>
    </row>
    <row r="397" spans="27:79" x14ac:dyDescent="0.2">
      <c r="AA397" s="23">
        <v>36241</v>
      </c>
      <c r="AO397"/>
      <c r="BZ397"/>
      <c r="CA397"/>
    </row>
    <row r="398" spans="27:79" x14ac:dyDescent="0.2">
      <c r="AA398" s="23">
        <v>36242</v>
      </c>
      <c r="AO398"/>
      <c r="BZ398"/>
      <c r="CA398"/>
    </row>
    <row r="399" spans="27:79" x14ac:dyDescent="0.2">
      <c r="AA399" s="23">
        <v>36243</v>
      </c>
      <c r="AO399"/>
      <c r="BZ399"/>
      <c r="CA399"/>
    </row>
    <row r="400" spans="27:79" x14ac:dyDescent="0.2">
      <c r="AA400" s="23">
        <v>36244</v>
      </c>
      <c r="AO400"/>
      <c r="BZ400"/>
      <c r="CA400"/>
    </row>
    <row r="401" spans="27:79" x14ac:dyDescent="0.2">
      <c r="AA401" s="23">
        <v>36245</v>
      </c>
      <c r="AO401"/>
      <c r="BZ401"/>
      <c r="CA401"/>
    </row>
    <row r="402" spans="27:79" x14ac:dyDescent="0.2">
      <c r="AA402" s="23">
        <v>36246</v>
      </c>
      <c r="AO402"/>
      <c r="BZ402"/>
      <c r="CA402"/>
    </row>
    <row r="403" spans="27:79" x14ac:dyDescent="0.2">
      <c r="AA403" s="23">
        <v>36247</v>
      </c>
      <c r="AO403"/>
      <c r="BZ403"/>
      <c r="CA403"/>
    </row>
    <row r="404" spans="27:79" x14ac:dyDescent="0.2">
      <c r="AA404" s="23">
        <v>36248</v>
      </c>
      <c r="AO404"/>
      <c r="BZ404"/>
      <c r="CA404"/>
    </row>
    <row r="405" spans="27:79" x14ac:dyDescent="0.2">
      <c r="AA405" s="23">
        <v>36249</v>
      </c>
      <c r="AO405"/>
      <c r="BZ405"/>
      <c r="CA405"/>
    </row>
    <row r="406" spans="27:79" x14ac:dyDescent="0.2">
      <c r="AA406" s="23">
        <v>36250</v>
      </c>
      <c r="AO406"/>
      <c r="BZ406"/>
      <c r="CA406"/>
    </row>
    <row r="407" spans="27:79" x14ac:dyDescent="0.2">
      <c r="AA407" s="23">
        <v>36251</v>
      </c>
      <c r="AO407"/>
      <c r="BZ407"/>
      <c r="CA407"/>
    </row>
    <row r="408" spans="27:79" x14ac:dyDescent="0.2">
      <c r="AA408" s="23">
        <v>36252</v>
      </c>
      <c r="AO408"/>
      <c r="BZ408"/>
      <c r="CA408"/>
    </row>
    <row r="409" spans="27:79" x14ac:dyDescent="0.2">
      <c r="AA409" s="23">
        <v>36253</v>
      </c>
      <c r="AO409"/>
      <c r="BZ409"/>
      <c r="CA409"/>
    </row>
    <row r="410" spans="27:79" x14ac:dyDescent="0.2">
      <c r="AA410" s="23">
        <v>36254</v>
      </c>
      <c r="AO410"/>
      <c r="BZ410"/>
      <c r="CA410"/>
    </row>
    <row r="411" spans="27:79" x14ac:dyDescent="0.2">
      <c r="AA411" s="23">
        <v>36255</v>
      </c>
      <c r="AO411"/>
      <c r="BZ411"/>
      <c r="CA411"/>
    </row>
    <row r="412" spans="27:79" x14ac:dyDescent="0.2">
      <c r="AA412" s="23">
        <v>36256</v>
      </c>
      <c r="AO412"/>
      <c r="BZ412"/>
      <c r="CA412"/>
    </row>
    <row r="413" spans="27:79" x14ac:dyDescent="0.2">
      <c r="AA413" s="23">
        <v>36257</v>
      </c>
      <c r="AO413"/>
      <c r="BZ413"/>
      <c r="CA413"/>
    </row>
    <row r="414" spans="27:79" x14ac:dyDescent="0.2">
      <c r="AA414" s="23">
        <v>36258</v>
      </c>
      <c r="AO414"/>
      <c r="BZ414"/>
      <c r="CA414"/>
    </row>
    <row r="415" spans="27:79" x14ac:dyDescent="0.2">
      <c r="AA415" s="23">
        <v>36259</v>
      </c>
      <c r="AO415"/>
      <c r="BZ415"/>
      <c r="CA415"/>
    </row>
    <row r="416" spans="27:79" x14ac:dyDescent="0.2">
      <c r="AA416" s="23">
        <v>36260</v>
      </c>
      <c r="AO416"/>
      <c r="BZ416"/>
      <c r="CA416"/>
    </row>
    <row r="417" spans="27:79" x14ac:dyDescent="0.2">
      <c r="AA417" s="23">
        <v>36261</v>
      </c>
      <c r="AO417"/>
      <c r="BZ417"/>
      <c r="CA417"/>
    </row>
    <row r="418" spans="27:79" x14ac:dyDescent="0.2">
      <c r="AA418" s="23">
        <v>36262</v>
      </c>
      <c r="AO418"/>
      <c r="BZ418"/>
      <c r="CA418"/>
    </row>
    <row r="419" spans="27:79" x14ac:dyDescent="0.2">
      <c r="AA419" s="23">
        <v>36263</v>
      </c>
      <c r="AO419"/>
      <c r="BZ419"/>
      <c r="CA419"/>
    </row>
    <row r="420" spans="27:79" x14ac:dyDescent="0.2">
      <c r="AA420" s="23">
        <v>36264</v>
      </c>
      <c r="AO420"/>
      <c r="BZ420"/>
      <c r="CA420"/>
    </row>
    <row r="421" spans="27:79" x14ac:dyDescent="0.2">
      <c r="AA421" s="23">
        <v>36265</v>
      </c>
      <c r="AO421"/>
      <c r="BZ421"/>
      <c r="CA421"/>
    </row>
    <row r="422" spans="27:79" x14ac:dyDescent="0.2">
      <c r="AA422" s="23">
        <v>36266</v>
      </c>
      <c r="AO422"/>
      <c r="BZ422"/>
      <c r="CA422"/>
    </row>
    <row r="423" spans="27:79" x14ac:dyDescent="0.2">
      <c r="AA423" s="23">
        <v>36267</v>
      </c>
      <c r="AO423"/>
      <c r="BZ423"/>
      <c r="CA423"/>
    </row>
    <row r="424" spans="27:79" x14ac:dyDescent="0.2">
      <c r="AA424" s="23">
        <v>36268</v>
      </c>
      <c r="AO424"/>
      <c r="BZ424"/>
      <c r="CA424"/>
    </row>
    <row r="425" spans="27:79" x14ac:dyDescent="0.2">
      <c r="AA425" s="23">
        <v>36269</v>
      </c>
      <c r="AO425"/>
      <c r="BZ425"/>
      <c r="CA425"/>
    </row>
    <row r="426" spans="27:79" x14ac:dyDescent="0.2">
      <c r="AA426" s="23">
        <v>36270</v>
      </c>
      <c r="AO426"/>
      <c r="BZ426"/>
      <c r="CA426"/>
    </row>
    <row r="427" spans="27:79" x14ac:dyDescent="0.2">
      <c r="AA427" s="23">
        <v>36271</v>
      </c>
      <c r="AO427"/>
      <c r="BZ427"/>
      <c r="CA427"/>
    </row>
    <row r="428" spans="27:79" x14ac:dyDescent="0.2">
      <c r="AA428" s="23">
        <v>36272</v>
      </c>
      <c r="AO428"/>
      <c r="BZ428"/>
      <c r="CA428"/>
    </row>
    <row r="429" spans="27:79" x14ac:dyDescent="0.2">
      <c r="AA429" s="23">
        <v>36273</v>
      </c>
      <c r="AO429"/>
      <c r="BZ429"/>
      <c r="CA429"/>
    </row>
    <row r="430" spans="27:79" x14ac:dyDescent="0.2">
      <c r="AA430" s="23">
        <v>36274</v>
      </c>
      <c r="AO430"/>
      <c r="BZ430"/>
      <c r="CA430"/>
    </row>
    <row r="431" spans="27:79" x14ac:dyDescent="0.2">
      <c r="AA431" s="23">
        <v>36275</v>
      </c>
      <c r="AO431"/>
      <c r="BZ431"/>
      <c r="CA431"/>
    </row>
    <row r="432" spans="27:79" x14ac:dyDescent="0.2">
      <c r="AA432" s="23">
        <v>36276</v>
      </c>
      <c r="AO432"/>
      <c r="BZ432"/>
      <c r="CA432"/>
    </row>
    <row r="433" spans="27:79" x14ac:dyDescent="0.2">
      <c r="AA433" s="23">
        <v>36277</v>
      </c>
      <c r="AO433"/>
      <c r="BZ433"/>
      <c r="CA433"/>
    </row>
    <row r="434" spans="27:79" x14ac:dyDescent="0.2">
      <c r="AA434" s="23">
        <v>36278</v>
      </c>
      <c r="AO434"/>
      <c r="BZ434"/>
      <c r="CA434"/>
    </row>
    <row r="435" spans="27:79" x14ac:dyDescent="0.2">
      <c r="AA435" s="23">
        <v>36279</v>
      </c>
      <c r="AO435"/>
      <c r="BZ435"/>
      <c r="CA435"/>
    </row>
    <row r="436" spans="27:79" x14ac:dyDescent="0.2">
      <c r="AA436" s="23">
        <v>36280</v>
      </c>
      <c r="AO436"/>
      <c r="BZ436"/>
      <c r="CA436"/>
    </row>
    <row r="437" spans="27:79" x14ac:dyDescent="0.2">
      <c r="AA437" s="23">
        <v>36281</v>
      </c>
      <c r="AO437"/>
      <c r="BZ437"/>
      <c r="CA437"/>
    </row>
    <row r="438" spans="27:79" x14ac:dyDescent="0.2">
      <c r="AA438" s="23">
        <v>36282</v>
      </c>
      <c r="AO438"/>
      <c r="BZ438"/>
      <c r="CA438"/>
    </row>
    <row r="439" spans="27:79" x14ac:dyDescent="0.2">
      <c r="AA439" s="23">
        <v>36283</v>
      </c>
      <c r="AO439"/>
      <c r="BZ439"/>
      <c r="CA439"/>
    </row>
    <row r="440" spans="27:79" x14ac:dyDescent="0.2">
      <c r="AA440" s="23">
        <v>36284</v>
      </c>
      <c r="AO440"/>
      <c r="BZ440"/>
      <c r="CA440"/>
    </row>
    <row r="441" spans="27:79" x14ac:dyDescent="0.2">
      <c r="AA441" s="23">
        <v>36285</v>
      </c>
      <c r="AO441"/>
      <c r="BZ441"/>
      <c r="CA441"/>
    </row>
    <row r="442" spans="27:79" x14ac:dyDescent="0.2">
      <c r="AA442" s="23">
        <v>36286</v>
      </c>
      <c r="AO442"/>
      <c r="BZ442"/>
      <c r="CA442"/>
    </row>
    <row r="443" spans="27:79" x14ac:dyDescent="0.2">
      <c r="AA443" s="23">
        <v>36287</v>
      </c>
      <c r="AO443"/>
      <c r="BZ443"/>
      <c r="CA443"/>
    </row>
    <row r="444" spans="27:79" x14ac:dyDescent="0.2">
      <c r="AA444" s="23">
        <v>36288</v>
      </c>
      <c r="AO444"/>
      <c r="BZ444"/>
      <c r="CA444"/>
    </row>
    <row r="445" spans="27:79" x14ac:dyDescent="0.2">
      <c r="AA445" s="23">
        <v>36289</v>
      </c>
      <c r="AO445"/>
      <c r="BZ445"/>
      <c r="CA445"/>
    </row>
    <row r="446" spans="27:79" x14ac:dyDescent="0.2">
      <c r="AA446" s="23">
        <v>36290</v>
      </c>
      <c r="AO446"/>
      <c r="BZ446"/>
      <c r="CA446"/>
    </row>
    <row r="447" spans="27:79" x14ac:dyDescent="0.2">
      <c r="AA447" s="23">
        <v>36291</v>
      </c>
      <c r="AO447"/>
      <c r="BZ447"/>
      <c r="CA447"/>
    </row>
    <row r="448" spans="27:79" x14ac:dyDescent="0.2">
      <c r="AA448" s="23">
        <v>36292</v>
      </c>
      <c r="AO448"/>
      <c r="BZ448"/>
      <c r="CA448"/>
    </row>
    <row r="449" spans="27:79" x14ac:dyDescent="0.2">
      <c r="AA449" s="23">
        <v>36293</v>
      </c>
      <c r="AO449"/>
      <c r="BZ449"/>
      <c r="CA449"/>
    </row>
    <row r="450" spans="27:79" x14ac:dyDescent="0.2">
      <c r="AA450" s="23">
        <v>36294</v>
      </c>
      <c r="AO450"/>
      <c r="BZ450"/>
      <c r="CA450"/>
    </row>
    <row r="451" spans="27:79" x14ac:dyDescent="0.2">
      <c r="AA451" s="23">
        <v>36295</v>
      </c>
      <c r="AO451"/>
      <c r="BZ451"/>
      <c r="CA451"/>
    </row>
    <row r="452" spans="27:79" x14ac:dyDescent="0.2">
      <c r="AA452" s="23">
        <v>36296</v>
      </c>
      <c r="AO452"/>
      <c r="BZ452"/>
      <c r="CA452"/>
    </row>
    <row r="453" spans="27:79" x14ac:dyDescent="0.2">
      <c r="AA453" s="23">
        <v>36297</v>
      </c>
      <c r="AO453"/>
      <c r="BZ453"/>
      <c r="CA453"/>
    </row>
    <row r="454" spans="27:79" x14ac:dyDescent="0.2">
      <c r="AA454" s="23">
        <v>36298</v>
      </c>
      <c r="AO454"/>
      <c r="BZ454"/>
      <c r="CA454"/>
    </row>
    <row r="455" spans="27:79" x14ac:dyDescent="0.2">
      <c r="AA455" s="23">
        <v>36299</v>
      </c>
      <c r="AO455"/>
      <c r="BZ455"/>
      <c r="CA455"/>
    </row>
    <row r="456" spans="27:79" x14ac:dyDescent="0.2">
      <c r="AA456" s="23">
        <v>36300</v>
      </c>
      <c r="AO456"/>
      <c r="BZ456"/>
      <c r="CA456"/>
    </row>
    <row r="457" spans="27:79" x14ac:dyDescent="0.2">
      <c r="AA457" s="23">
        <v>36301</v>
      </c>
      <c r="AO457"/>
      <c r="BZ457"/>
      <c r="CA457"/>
    </row>
    <row r="458" spans="27:79" x14ac:dyDescent="0.2">
      <c r="AA458" s="23">
        <v>36302</v>
      </c>
      <c r="AO458"/>
      <c r="BZ458"/>
      <c r="CA458"/>
    </row>
    <row r="459" spans="27:79" x14ac:dyDescent="0.2">
      <c r="AA459" s="23">
        <v>36303</v>
      </c>
      <c r="AO459"/>
      <c r="BZ459"/>
      <c r="CA459"/>
    </row>
    <row r="460" spans="27:79" x14ac:dyDescent="0.2">
      <c r="AA460" s="23">
        <v>36304</v>
      </c>
      <c r="AO460"/>
      <c r="BZ460"/>
      <c r="CA460"/>
    </row>
    <row r="461" spans="27:79" x14ac:dyDescent="0.2">
      <c r="AA461" s="23">
        <v>36305</v>
      </c>
      <c r="AO461"/>
      <c r="BZ461"/>
      <c r="CA461"/>
    </row>
    <row r="462" spans="27:79" x14ac:dyDescent="0.2">
      <c r="AA462" s="23">
        <v>36306</v>
      </c>
      <c r="AO462"/>
      <c r="BZ462"/>
      <c r="CA462"/>
    </row>
    <row r="463" spans="27:79" x14ac:dyDescent="0.2">
      <c r="AA463" s="23">
        <v>36307</v>
      </c>
      <c r="AO463"/>
      <c r="BZ463"/>
      <c r="CA463"/>
    </row>
    <row r="464" spans="27:79" x14ac:dyDescent="0.2">
      <c r="AA464" s="23">
        <v>36308</v>
      </c>
      <c r="AO464"/>
      <c r="BZ464"/>
      <c r="CA464"/>
    </row>
    <row r="465" spans="27:79" x14ac:dyDescent="0.2">
      <c r="AA465" s="23">
        <v>36309</v>
      </c>
      <c r="AO465"/>
      <c r="BZ465"/>
      <c r="CA465"/>
    </row>
    <row r="466" spans="27:79" x14ac:dyDescent="0.2">
      <c r="AA466" s="23">
        <v>36310</v>
      </c>
      <c r="AO466"/>
      <c r="BZ466"/>
      <c r="CA466"/>
    </row>
    <row r="467" spans="27:79" x14ac:dyDescent="0.2">
      <c r="AA467" s="23">
        <v>36311</v>
      </c>
      <c r="AO467"/>
      <c r="BZ467"/>
      <c r="CA467"/>
    </row>
    <row r="468" spans="27:79" x14ac:dyDescent="0.2">
      <c r="AA468" s="23">
        <v>36312</v>
      </c>
      <c r="AO468"/>
      <c r="BZ468"/>
      <c r="CA468"/>
    </row>
    <row r="469" spans="27:79" x14ac:dyDescent="0.2">
      <c r="AA469" s="23">
        <v>36313</v>
      </c>
      <c r="AO469"/>
      <c r="BZ469"/>
    </row>
    <row r="470" spans="27:79" x14ac:dyDescent="0.2">
      <c r="AA470" s="23">
        <v>36314</v>
      </c>
      <c r="AO470"/>
      <c r="BZ470"/>
    </row>
    <row r="471" spans="27:79" x14ac:dyDescent="0.2">
      <c r="AA471" s="23">
        <v>36315</v>
      </c>
      <c r="AO471"/>
      <c r="BZ471"/>
    </row>
    <row r="472" spans="27:79" x14ac:dyDescent="0.2">
      <c r="AA472" s="23">
        <v>36316</v>
      </c>
      <c r="AO472"/>
      <c r="BZ472"/>
    </row>
    <row r="473" spans="27:79" x14ac:dyDescent="0.2">
      <c r="AA473" s="23">
        <v>36317</v>
      </c>
      <c r="AO473"/>
      <c r="BZ473"/>
    </row>
    <row r="474" spans="27:79" x14ac:dyDescent="0.2">
      <c r="AA474" s="23">
        <v>36318</v>
      </c>
      <c r="AO474"/>
      <c r="BZ474"/>
    </row>
    <row r="475" spans="27:79" x14ac:dyDescent="0.2">
      <c r="AA475" s="23">
        <v>36319</v>
      </c>
      <c r="AO475"/>
      <c r="BZ475"/>
    </row>
    <row r="476" spans="27:79" x14ac:dyDescent="0.2">
      <c r="AA476" s="23">
        <v>36320</v>
      </c>
      <c r="AO476"/>
      <c r="BZ476"/>
    </row>
    <row r="477" spans="27:79" x14ac:dyDescent="0.2">
      <c r="AA477" s="23">
        <v>36321</v>
      </c>
      <c r="AO477"/>
      <c r="BZ477"/>
    </row>
    <row r="478" spans="27:79" x14ac:dyDescent="0.2">
      <c r="AA478" s="23">
        <v>36322</v>
      </c>
      <c r="AO478"/>
      <c r="BZ478"/>
    </row>
    <row r="479" spans="27:79" x14ac:dyDescent="0.2">
      <c r="AA479" s="23">
        <v>36323</v>
      </c>
      <c r="AO479"/>
      <c r="BZ479"/>
    </row>
    <row r="480" spans="27:79" x14ac:dyDescent="0.2">
      <c r="AA480" s="23">
        <v>36324</v>
      </c>
      <c r="AO480"/>
      <c r="BZ480"/>
    </row>
    <row r="481" spans="27:78" x14ac:dyDescent="0.2">
      <c r="AA481" s="23">
        <v>36325</v>
      </c>
      <c r="AO481"/>
      <c r="BZ481"/>
    </row>
    <row r="482" spans="27:78" x14ac:dyDescent="0.2">
      <c r="AA482" s="23">
        <v>36326</v>
      </c>
      <c r="AO482"/>
      <c r="BZ482"/>
    </row>
    <row r="483" spans="27:78" x14ac:dyDescent="0.2">
      <c r="AA483" s="23">
        <v>36327</v>
      </c>
      <c r="AO483"/>
      <c r="BZ483"/>
    </row>
    <row r="484" spans="27:78" x14ac:dyDescent="0.2">
      <c r="AA484" s="23">
        <v>36328</v>
      </c>
      <c r="AO484"/>
      <c r="BZ484"/>
    </row>
    <row r="485" spans="27:78" x14ac:dyDescent="0.2">
      <c r="AA485" s="23">
        <v>36329</v>
      </c>
      <c r="AO485"/>
      <c r="BZ485"/>
    </row>
    <row r="486" spans="27:78" x14ac:dyDescent="0.2">
      <c r="AA486" s="23">
        <v>36330</v>
      </c>
      <c r="AO486"/>
      <c r="BZ486"/>
    </row>
    <row r="487" spans="27:78" x14ac:dyDescent="0.2">
      <c r="AA487" s="23">
        <v>36331</v>
      </c>
      <c r="AO487"/>
      <c r="BZ487"/>
    </row>
    <row r="488" spans="27:78" x14ac:dyDescent="0.2">
      <c r="AA488" s="23">
        <v>36332</v>
      </c>
      <c r="AO488"/>
      <c r="BZ488"/>
    </row>
    <row r="489" spans="27:78" x14ac:dyDescent="0.2">
      <c r="AA489" s="23">
        <v>36333</v>
      </c>
      <c r="AO489"/>
      <c r="BZ489"/>
    </row>
    <row r="490" spans="27:78" x14ac:dyDescent="0.2">
      <c r="AA490" s="23">
        <v>36334</v>
      </c>
      <c r="AO490"/>
      <c r="BZ490"/>
    </row>
    <row r="491" spans="27:78" x14ac:dyDescent="0.2">
      <c r="AA491" s="23">
        <v>36335</v>
      </c>
      <c r="AO491"/>
      <c r="BZ491"/>
    </row>
    <row r="492" spans="27:78" x14ac:dyDescent="0.2">
      <c r="AA492" s="23">
        <v>36336</v>
      </c>
      <c r="AO492"/>
      <c r="BZ492"/>
    </row>
    <row r="493" spans="27:78" x14ac:dyDescent="0.2">
      <c r="AA493" s="23">
        <v>36337</v>
      </c>
      <c r="AO493"/>
      <c r="BZ493"/>
    </row>
    <row r="494" spans="27:78" x14ac:dyDescent="0.2">
      <c r="AA494" s="23">
        <v>36338</v>
      </c>
      <c r="AO494"/>
      <c r="BZ494"/>
    </row>
    <row r="495" spans="27:78" x14ac:dyDescent="0.2">
      <c r="AA495" s="23">
        <v>36339</v>
      </c>
      <c r="AO495"/>
      <c r="BZ495"/>
    </row>
    <row r="496" spans="27:78" x14ac:dyDescent="0.2">
      <c r="AA496" s="23">
        <v>36340</v>
      </c>
      <c r="AO496"/>
      <c r="BZ496"/>
    </row>
    <row r="497" spans="27:78" x14ac:dyDescent="0.2">
      <c r="AA497" s="23">
        <v>36341</v>
      </c>
      <c r="AO497"/>
      <c r="BZ497"/>
    </row>
    <row r="498" spans="27:78" x14ac:dyDescent="0.2">
      <c r="AA498" s="23">
        <v>36342</v>
      </c>
      <c r="AO498"/>
      <c r="BZ498"/>
    </row>
    <row r="499" spans="27:78" x14ac:dyDescent="0.2">
      <c r="AA499" s="23">
        <v>36343</v>
      </c>
      <c r="AO499"/>
      <c r="BZ499"/>
    </row>
    <row r="500" spans="27:78" x14ac:dyDescent="0.2">
      <c r="AA500" s="23">
        <v>36344</v>
      </c>
      <c r="AO500"/>
      <c r="BZ500"/>
    </row>
    <row r="501" spans="27:78" x14ac:dyDescent="0.2">
      <c r="AA501" s="23">
        <v>36345</v>
      </c>
      <c r="AO501"/>
      <c r="BZ501"/>
    </row>
    <row r="502" spans="27:78" x14ac:dyDescent="0.2">
      <c r="AA502" s="23">
        <v>36346</v>
      </c>
      <c r="AO502"/>
      <c r="BZ502"/>
    </row>
    <row r="503" spans="27:78" x14ac:dyDescent="0.2">
      <c r="AA503" s="23">
        <v>36347</v>
      </c>
      <c r="AO503"/>
      <c r="BZ503"/>
    </row>
    <row r="504" spans="27:78" x14ac:dyDescent="0.2">
      <c r="AA504" s="23">
        <v>36348</v>
      </c>
      <c r="AO504"/>
      <c r="BZ504"/>
    </row>
    <row r="505" spans="27:78" x14ac:dyDescent="0.2">
      <c r="AA505" s="23">
        <v>36349</v>
      </c>
      <c r="AO505"/>
      <c r="BZ505"/>
    </row>
    <row r="506" spans="27:78" x14ac:dyDescent="0.2">
      <c r="AA506" s="23">
        <v>36350</v>
      </c>
      <c r="AO506"/>
      <c r="BZ506"/>
    </row>
    <row r="507" spans="27:78" x14ac:dyDescent="0.2">
      <c r="AA507" s="23">
        <v>36351</v>
      </c>
      <c r="AO507"/>
      <c r="BZ507"/>
    </row>
    <row r="508" spans="27:78" x14ac:dyDescent="0.2">
      <c r="AA508" s="23">
        <v>36352</v>
      </c>
      <c r="AO508"/>
      <c r="BZ508"/>
    </row>
    <row r="509" spans="27:78" x14ac:dyDescent="0.2">
      <c r="AA509" s="23">
        <v>36353</v>
      </c>
      <c r="AO509"/>
      <c r="BZ509"/>
    </row>
    <row r="510" spans="27:78" x14ac:dyDescent="0.2">
      <c r="AA510" s="23">
        <v>36354</v>
      </c>
      <c r="AO510"/>
      <c r="BZ510"/>
    </row>
    <row r="511" spans="27:78" x14ac:dyDescent="0.2">
      <c r="AA511" s="23">
        <v>36355</v>
      </c>
      <c r="AO511"/>
      <c r="BZ511"/>
    </row>
    <row r="512" spans="27:78" x14ac:dyDescent="0.2">
      <c r="AA512" s="23">
        <v>36356</v>
      </c>
      <c r="AO512"/>
      <c r="BZ512"/>
    </row>
    <row r="513" spans="27:78" x14ac:dyDescent="0.2">
      <c r="AA513" s="23">
        <v>36357</v>
      </c>
      <c r="AO513"/>
      <c r="BZ513"/>
    </row>
    <row r="514" spans="27:78" x14ac:dyDescent="0.2">
      <c r="AA514" s="23">
        <v>36358</v>
      </c>
      <c r="AO514"/>
      <c r="BZ514"/>
    </row>
    <row r="515" spans="27:78" x14ac:dyDescent="0.2">
      <c r="AA515" s="23">
        <v>36359</v>
      </c>
      <c r="AO515"/>
      <c r="BZ515"/>
    </row>
    <row r="516" spans="27:78" x14ac:dyDescent="0.2">
      <c r="AA516" s="23">
        <v>36360</v>
      </c>
      <c r="AO516"/>
      <c r="BZ516"/>
    </row>
    <row r="517" spans="27:78" x14ac:dyDescent="0.2">
      <c r="AA517" s="23">
        <v>36361</v>
      </c>
      <c r="AO517"/>
    </row>
    <row r="518" spans="27:78" x14ac:dyDescent="0.2">
      <c r="AA518" s="23">
        <v>36362</v>
      </c>
      <c r="AO518"/>
    </row>
    <row r="519" spans="27:78" x14ac:dyDescent="0.2">
      <c r="AA519" s="23">
        <v>36363</v>
      </c>
      <c r="AO519"/>
    </row>
    <row r="520" spans="27:78" x14ac:dyDescent="0.2">
      <c r="AA520" s="23">
        <v>36364</v>
      </c>
      <c r="AO520"/>
    </row>
    <row r="521" spans="27:78" x14ac:dyDescent="0.2">
      <c r="AA521" s="23">
        <v>36365</v>
      </c>
      <c r="AO521"/>
    </row>
    <row r="522" spans="27:78" x14ac:dyDescent="0.2">
      <c r="AA522" s="23">
        <v>36366</v>
      </c>
      <c r="AO522"/>
    </row>
    <row r="523" spans="27:78" x14ac:dyDescent="0.2">
      <c r="AA523" s="23">
        <v>36367</v>
      </c>
      <c r="AO523"/>
    </row>
    <row r="524" spans="27:78" x14ac:dyDescent="0.2">
      <c r="AA524" s="23">
        <v>36368</v>
      </c>
      <c r="AO524"/>
    </row>
    <row r="525" spans="27:78" x14ac:dyDescent="0.2">
      <c r="AA525" s="23">
        <v>36369</v>
      </c>
      <c r="AO525"/>
    </row>
    <row r="526" spans="27:78" x14ac:dyDescent="0.2">
      <c r="AA526" s="23">
        <v>36370</v>
      </c>
      <c r="AO526"/>
    </row>
    <row r="527" spans="27:78" x14ac:dyDescent="0.2">
      <c r="AA527" s="23">
        <v>36371</v>
      </c>
      <c r="AO527"/>
    </row>
    <row r="528" spans="27:78" x14ac:dyDescent="0.2">
      <c r="AA528" s="23">
        <v>36372</v>
      </c>
      <c r="AO528"/>
    </row>
    <row r="529" spans="27:41" x14ac:dyDescent="0.2">
      <c r="AA529" s="23">
        <v>36373</v>
      </c>
      <c r="AO529"/>
    </row>
    <row r="530" spans="27:41" x14ac:dyDescent="0.2">
      <c r="AA530" s="23">
        <v>36374</v>
      </c>
      <c r="AO530"/>
    </row>
    <row r="531" spans="27:41" x14ac:dyDescent="0.2">
      <c r="AA531" s="23">
        <v>36375</v>
      </c>
      <c r="AO531"/>
    </row>
    <row r="532" spans="27:41" x14ac:dyDescent="0.2">
      <c r="AA532" s="23">
        <v>36376</v>
      </c>
      <c r="AO532"/>
    </row>
    <row r="533" spans="27:41" x14ac:dyDescent="0.2">
      <c r="AA533" s="23">
        <v>36377</v>
      </c>
      <c r="AO533"/>
    </row>
    <row r="534" spans="27:41" x14ac:dyDescent="0.2">
      <c r="AA534" s="23">
        <v>36378</v>
      </c>
      <c r="AO534"/>
    </row>
    <row r="535" spans="27:41" x14ac:dyDescent="0.2">
      <c r="AA535" s="23">
        <v>36379</v>
      </c>
      <c r="AO535"/>
    </row>
    <row r="536" spans="27:41" x14ac:dyDescent="0.2">
      <c r="AA536" s="23">
        <v>36380</v>
      </c>
      <c r="AO536"/>
    </row>
    <row r="537" spans="27:41" x14ac:dyDescent="0.2">
      <c r="AA537" s="23">
        <v>36381</v>
      </c>
      <c r="AO537"/>
    </row>
    <row r="538" spans="27:41" x14ac:dyDescent="0.2">
      <c r="AA538" s="23">
        <v>36382</v>
      </c>
      <c r="AO538"/>
    </row>
    <row r="539" spans="27:41" x14ac:dyDescent="0.2">
      <c r="AA539" s="23">
        <v>36383</v>
      </c>
      <c r="AO539"/>
    </row>
    <row r="540" spans="27:41" x14ac:dyDescent="0.2">
      <c r="AA540" s="23">
        <v>36384</v>
      </c>
      <c r="AO540"/>
    </row>
    <row r="541" spans="27:41" x14ac:dyDescent="0.2">
      <c r="AA541" s="23">
        <v>36385</v>
      </c>
      <c r="AO541"/>
    </row>
    <row r="542" spans="27:41" x14ac:dyDescent="0.2">
      <c r="AA542" s="23">
        <v>36386</v>
      </c>
      <c r="AO542"/>
    </row>
    <row r="543" spans="27:41" x14ac:dyDescent="0.2">
      <c r="AA543" s="23">
        <v>36387</v>
      </c>
      <c r="AO543"/>
    </row>
    <row r="544" spans="27:41" x14ac:dyDescent="0.2">
      <c r="AA544" s="23">
        <v>36388</v>
      </c>
      <c r="AO544"/>
    </row>
    <row r="545" spans="27:41" x14ac:dyDescent="0.2">
      <c r="AA545" s="23">
        <v>36389</v>
      </c>
      <c r="AO545"/>
    </row>
    <row r="546" spans="27:41" x14ac:dyDescent="0.2">
      <c r="AA546" s="23">
        <v>36390</v>
      </c>
      <c r="AO546"/>
    </row>
    <row r="547" spans="27:41" x14ac:dyDescent="0.2">
      <c r="AA547" s="23">
        <v>36391</v>
      </c>
      <c r="AO547"/>
    </row>
    <row r="548" spans="27:41" x14ac:dyDescent="0.2">
      <c r="AA548" s="23">
        <v>36392</v>
      </c>
      <c r="AO548"/>
    </row>
    <row r="549" spans="27:41" x14ac:dyDescent="0.2">
      <c r="AA549" s="23">
        <v>36393</v>
      </c>
      <c r="AO549"/>
    </row>
    <row r="550" spans="27:41" x14ac:dyDescent="0.2">
      <c r="AA550" s="23">
        <v>36394</v>
      </c>
      <c r="AO550"/>
    </row>
    <row r="551" spans="27:41" x14ac:dyDescent="0.2">
      <c r="AA551" s="23">
        <v>36395</v>
      </c>
      <c r="AO551"/>
    </row>
    <row r="552" spans="27:41" x14ac:dyDescent="0.2">
      <c r="AA552" s="23">
        <v>36396</v>
      </c>
      <c r="AO552"/>
    </row>
    <row r="553" spans="27:41" x14ac:dyDescent="0.2">
      <c r="AA553" s="23">
        <v>36397</v>
      </c>
      <c r="AO553"/>
    </row>
    <row r="554" spans="27:41" x14ac:dyDescent="0.2">
      <c r="AA554" s="23">
        <v>36398</v>
      </c>
      <c r="AO554"/>
    </row>
    <row r="555" spans="27:41" x14ac:dyDescent="0.2">
      <c r="AA555" s="23">
        <v>36399</v>
      </c>
      <c r="AO555"/>
    </row>
    <row r="556" spans="27:41" x14ac:dyDescent="0.2">
      <c r="AA556" s="23">
        <v>36400</v>
      </c>
      <c r="AO556"/>
    </row>
    <row r="557" spans="27:41" x14ac:dyDescent="0.2">
      <c r="AA557" s="23">
        <v>36401</v>
      </c>
      <c r="AO557"/>
    </row>
    <row r="558" spans="27:41" x14ac:dyDescent="0.2">
      <c r="AA558" s="23">
        <v>36402</v>
      </c>
      <c r="AO558"/>
    </row>
    <row r="559" spans="27:41" x14ac:dyDescent="0.2">
      <c r="AA559" s="23">
        <v>36403</v>
      </c>
      <c r="AO559"/>
    </row>
    <row r="560" spans="27:41" x14ac:dyDescent="0.2">
      <c r="AA560" s="23">
        <v>36404</v>
      </c>
      <c r="AO560"/>
    </row>
    <row r="561" spans="27:41" x14ac:dyDescent="0.2">
      <c r="AA561" s="23">
        <v>36405</v>
      </c>
      <c r="AO561"/>
    </row>
    <row r="562" spans="27:41" x14ac:dyDescent="0.2">
      <c r="AA562" s="23">
        <v>36406</v>
      </c>
      <c r="AO562"/>
    </row>
    <row r="563" spans="27:41" x14ac:dyDescent="0.2">
      <c r="AA563" s="23">
        <v>36407</v>
      </c>
      <c r="AO563"/>
    </row>
    <row r="564" spans="27:41" x14ac:dyDescent="0.2">
      <c r="AA564" s="23">
        <v>36408</v>
      </c>
      <c r="AO564"/>
    </row>
    <row r="565" spans="27:41" x14ac:dyDescent="0.2">
      <c r="AA565" s="23">
        <v>36409</v>
      </c>
      <c r="AO565"/>
    </row>
    <row r="566" spans="27:41" x14ac:dyDescent="0.2">
      <c r="AA566" s="23">
        <v>36410</v>
      </c>
      <c r="AO566"/>
    </row>
    <row r="567" spans="27:41" x14ac:dyDescent="0.2">
      <c r="AA567" s="23">
        <v>36411</v>
      </c>
      <c r="AO567"/>
    </row>
    <row r="568" spans="27:41" x14ac:dyDescent="0.2">
      <c r="AA568" s="23">
        <v>36412</v>
      </c>
      <c r="AO568"/>
    </row>
    <row r="569" spans="27:41" x14ac:dyDescent="0.2">
      <c r="AA569" s="23">
        <v>36413</v>
      </c>
      <c r="AO569"/>
    </row>
    <row r="570" spans="27:41" x14ac:dyDescent="0.2">
      <c r="AA570" s="23">
        <v>36414</v>
      </c>
      <c r="AO570"/>
    </row>
    <row r="571" spans="27:41" x14ac:dyDescent="0.2">
      <c r="AA571" s="23">
        <v>36415</v>
      </c>
      <c r="AO571"/>
    </row>
    <row r="572" spans="27:41" x14ac:dyDescent="0.2">
      <c r="AA572" s="23">
        <v>36416</v>
      </c>
      <c r="AO572"/>
    </row>
    <row r="573" spans="27:41" x14ac:dyDescent="0.2">
      <c r="AA573" s="23">
        <v>36417</v>
      </c>
      <c r="AO573"/>
    </row>
    <row r="574" spans="27:41" x14ac:dyDescent="0.2">
      <c r="AA574" s="23">
        <v>36418</v>
      </c>
      <c r="AO574"/>
    </row>
    <row r="575" spans="27:41" x14ac:dyDescent="0.2">
      <c r="AA575" s="23">
        <v>36419</v>
      </c>
      <c r="AO575"/>
    </row>
    <row r="576" spans="27:41" x14ac:dyDescent="0.2">
      <c r="AA576" s="23">
        <v>36420</v>
      </c>
      <c r="AO576"/>
    </row>
    <row r="577" spans="27:41" x14ac:dyDescent="0.2">
      <c r="AA577" s="23">
        <v>36421</v>
      </c>
      <c r="AO577"/>
    </row>
    <row r="578" spans="27:41" x14ac:dyDescent="0.2">
      <c r="AA578" s="23">
        <v>36422</v>
      </c>
      <c r="AO578"/>
    </row>
    <row r="579" spans="27:41" x14ac:dyDescent="0.2">
      <c r="AA579" s="23">
        <v>36423</v>
      </c>
      <c r="AO579"/>
    </row>
    <row r="580" spans="27:41" x14ac:dyDescent="0.2">
      <c r="AA580" s="23">
        <v>36424</v>
      </c>
      <c r="AO580"/>
    </row>
    <row r="581" spans="27:41" x14ac:dyDescent="0.2">
      <c r="AA581" s="23">
        <v>36425</v>
      </c>
      <c r="AO581"/>
    </row>
    <row r="582" spans="27:41" x14ac:dyDescent="0.2">
      <c r="AA582" s="23">
        <v>36426</v>
      </c>
      <c r="AO582"/>
    </row>
    <row r="583" spans="27:41" x14ac:dyDescent="0.2">
      <c r="AA583" s="23">
        <v>36427</v>
      </c>
      <c r="AO583"/>
    </row>
    <row r="584" spans="27:41" x14ac:dyDescent="0.2">
      <c r="AA584" s="23">
        <v>36428</v>
      </c>
      <c r="AO584"/>
    </row>
    <row r="585" spans="27:41" x14ac:dyDescent="0.2">
      <c r="AA585" s="23">
        <v>36429</v>
      </c>
      <c r="AO585"/>
    </row>
    <row r="586" spans="27:41" x14ac:dyDescent="0.2">
      <c r="AA586" s="23">
        <v>36430</v>
      </c>
      <c r="AO586"/>
    </row>
    <row r="587" spans="27:41" x14ac:dyDescent="0.2">
      <c r="AA587" s="23">
        <v>36431</v>
      </c>
      <c r="AO587"/>
    </row>
    <row r="588" spans="27:41" x14ac:dyDescent="0.2">
      <c r="AA588" s="23">
        <v>36432</v>
      </c>
      <c r="AO588"/>
    </row>
    <row r="589" spans="27:41" x14ac:dyDescent="0.2">
      <c r="AA589" s="23">
        <v>36433</v>
      </c>
      <c r="AO589"/>
    </row>
    <row r="590" spans="27:41" x14ac:dyDescent="0.2">
      <c r="AA590" s="23">
        <v>36434</v>
      </c>
      <c r="AO590"/>
    </row>
    <row r="591" spans="27:41" x14ac:dyDescent="0.2">
      <c r="AA591" s="23">
        <v>36435</v>
      </c>
      <c r="AO591"/>
    </row>
    <row r="592" spans="27:41" x14ac:dyDescent="0.2">
      <c r="AA592" s="23">
        <v>36436</v>
      </c>
      <c r="AO592"/>
    </row>
    <row r="593" spans="27:41" x14ac:dyDescent="0.2">
      <c r="AA593" s="23">
        <v>36437</v>
      </c>
      <c r="AO593"/>
    </row>
    <row r="594" spans="27:41" x14ac:dyDescent="0.2">
      <c r="AA594" s="23">
        <v>36438</v>
      </c>
      <c r="AO594"/>
    </row>
    <row r="595" spans="27:41" x14ac:dyDescent="0.2">
      <c r="AA595" s="23">
        <v>36439</v>
      </c>
      <c r="AO595"/>
    </row>
    <row r="596" spans="27:41" x14ac:dyDescent="0.2">
      <c r="AA596" s="23">
        <v>36440</v>
      </c>
      <c r="AO596"/>
    </row>
    <row r="597" spans="27:41" x14ac:dyDescent="0.2">
      <c r="AA597" s="23">
        <v>36441</v>
      </c>
      <c r="AO597"/>
    </row>
    <row r="598" spans="27:41" x14ac:dyDescent="0.2">
      <c r="AA598" s="23">
        <v>36442</v>
      </c>
      <c r="AO598"/>
    </row>
    <row r="599" spans="27:41" x14ac:dyDescent="0.2">
      <c r="AA599" s="23">
        <v>36443</v>
      </c>
      <c r="AO599"/>
    </row>
    <row r="600" spans="27:41" x14ac:dyDescent="0.2">
      <c r="AA600" s="23">
        <v>36444</v>
      </c>
      <c r="AO600"/>
    </row>
    <row r="601" spans="27:41" x14ac:dyDescent="0.2">
      <c r="AA601" s="23">
        <v>36445</v>
      </c>
      <c r="AO601"/>
    </row>
    <row r="602" spans="27:41" x14ac:dyDescent="0.2">
      <c r="AA602" s="23">
        <v>36446</v>
      </c>
      <c r="AO602"/>
    </row>
    <row r="603" spans="27:41" x14ac:dyDescent="0.2">
      <c r="AA603" s="23">
        <v>36447</v>
      </c>
      <c r="AO603"/>
    </row>
    <row r="604" spans="27:41" x14ac:dyDescent="0.2">
      <c r="AA604" s="23">
        <v>36448</v>
      </c>
      <c r="AO604"/>
    </row>
    <row r="605" spans="27:41" x14ac:dyDescent="0.2">
      <c r="AA605" s="23">
        <v>36449</v>
      </c>
      <c r="AO605"/>
    </row>
    <row r="606" spans="27:41" x14ac:dyDescent="0.2">
      <c r="AA606" s="23">
        <v>36450</v>
      </c>
      <c r="AO606"/>
    </row>
    <row r="607" spans="27:41" x14ac:dyDescent="0.2">
      <c r="AA607" s="23">
        <v>36451</v>
      </c>
      <c r="AO607"/>
    </row>
    <row r="608" spans="27:41" x14ac:dyDescent="0.2">
      <c r="AA608" s="23">
        <v>36452</v>
      </c>
      <c r="AO608"/>
    </row>
    <row r="609" spans="27:41" x14ac:dyDescent="0.2">
      <c r="AA609" s="23">
        <v>36453</v>
      </c>
      <c r="AO609"/>
    </row>
    <row r="610" spans="27:41" x14ac:dyDescent="0.2">
      <c r="AA610" s="23">
        <v>36454</v>
      </c>
      <c r="AO610"/>
    </row>
    <row r="611" spans="27:41" x14ac:dyDescent="0.2">
      <c r="AA611" s="23">
        <v>36455</v>
      </c>
      <c r="AO611"/>
    </row>
    <row r="612" spans="27:41" x14ac:dyDescent="0.2">
      <c r="AA612" s="23">
        <v>36456</v>
      </c>
      <c r="AO612"/>
    </row>
    <row r="613" spans="27:41" x14ac:dyDescent="0.2">
      <c r="AA613" s="23">
        <v>36457</v>
      </c>
      <c r="AO613"/>
    </row>
    <row r="614" spans="27:41" x14ac:dyDescent="0.2">
      <c r="AA614" s="23">
        <v>36458</v>
      </c>
      <c r="AO614"/>
    </row>
    <row r="615" spans="27:41" x14ac:dyDescent="0.2">
      <c r="AA615" s="23">
        <v>36459</v>
      </c>
      <c r="AO615"/>
    </row>
    <row r="616" spans="27:41" x14ac:dyDescent="0.2">
      <c r="AA616" s="23">
        <v>36460</v>
      </c>
      <c r="AO616"/>
    </row>
    <row r="617" spans="27:41" x14ac:dyDescent="0.2">
      <c r="AA617" s="23">
        <v>36461</v>
      </c>
      <c r="AO617"/>
    </row>
    <row r="618" spans="27:41" x14ac:dyDescent="0.2">
      <c r="AA618" s="23">
        <v>36462</v>
      </c>
      <c r="AO618"/>
    </row>
    <row r="619" spans="27:41" x14ac:dyDescent="0.2">
      <c r="AA619" s="23">
        <v>36463</v>
      </c>
      <c r="AO619"/>
    </row>
    <row r="620" spans="27:41" x14ac:dyDescent="0.2">
      <c r="AA620" s="23">
        <v>36464</v>
      </c>
      <c r="AO620"/>
    </row>
    <row r="621" spans="27:41" x14ac:dyDescent="0.2">
      <c r="AA621" s="23">
        <v>36465</v>
      </c>
      <c r="AO621"/>
    </row>
    <row r="622" spans="27:41" x14ac:dyDescent="0.2">
      <c r="AA622" s="23">
        <v>36466</v>
      </c>
      <c r="AO622"/>
    </row>
    <row r="623" spans="27:41" x14ac:dyDescent="0.2">
      <c r="AA623" s="23">
        <v>36467</v>
      </c>
      <c r="AO623"/>
    </row>
    <row r="624" spans="27:41" x14ac:dyDescent="0.2">
      <c r="AA624" s="23">
        <v>36468</v>
      </c>
      <c r="AO624"/>
    </row>
    <row r="625" spans="27:41" x14ac:dyDescent="0.2">
      <c r="AA625" s="23">
        <v>36469</v>
      </c>
      <c r="AO625"/>
    </row>
    <row r="626" spans="27:41" x14ac:dyDescent="0.2">
      <c r="AA626" s="23">
        <v>36470</v>
      </c>
      <c r="AO626"/>
    </row>
    <row r="627" spans="27:41" x14ac:dyDescent="0.2">
      <c r="AA627" s="23">
        <v>36471</v>
      </c>
      <c r="AO627"/>
    </row>
    <row r="628" spans="27:41" x14ac:dyDescent="0.2">
      <c r="AA628" s="23">
        <v>36472</v>
      </c>
      <c r="AO628"/>
    </row>
    <row r="629" spans="27:41" x14ac:dyDescent="0.2">
      <c r="AA629" s="23">
        <v>36473</v>
      </c>
      <c r="AO629"/>
    </row>
    <row r="630" spans="27:41" x14ac:dyDescent="0.2">
      <c r="AA630" s="23">
        <v>36474</v>
      </c>
      <c r="AO630"/>
    </row>
    <row r="631" spans="27:41" x14ac:dyDescent="0.2">
      <c r="AA631" s="23">
        <v>36475</v>
      </c>
      <c r="AO631"/>
    </row>
    <row r="632" spans="27:41" x14ac:dyDescent="0.2">
      <c r="AA632" s="23">
        <v>36476</v>
      </c>
      <c r="AO632"/>
    </row>
    <row r="633" spans="27:41" x14ac:dyDescent="0.2">
      <c r="AA633" s="23">
        <v>36477</v>
      </c>
      <c r="AO633"/>
    </row>
    <row r="634" spans="27:41" x14ac:dyDescent="0.2">
      <c r="AA634" s="23">
        <v>36478</v>
      </c>
      <c r="AO634"/>
    </row>
    <row r="635" spans="27:41" x14ac:dyDescent="0.2">
      <c r="AA635" s="23">
        <v>36479</v>
      </c>
      <c r="AO635"/>
    </row>
    <row r="636" spans="27:41" x14ac:dyDescent="0.2">
      <c r="AA636" s="23">
        <v>36480</v>
      </c>
      <c r="AO636"/>
    </row>
    <row r="637" spans="27:41" x14ac:dyDescent="0.2">
      <c r="AA637" s="23">
        <v>36481</v>
      </c>
      <c r="AO637"/>
    </row>
    <row r="638" spans="27:41" x14ac:dyDescent="0.2">
      <c r="AA638" s="23">
        <v>36482</v>
      </c>
      <c r="AO638"/>
    </row>
    <row r="639" spans="27:41" x14ac:dyDescent="0.2">
      <c r="AA639" s="23">
        <v>36483</v>
      </c>
      <c r="AO639"/>
    </row>
    <row r="640" spans="27:41" x14ac:dyDescent="0.2">
      <c r="AA640" s="23">
        <v>36484</v>
      </c>
      <c r="AO640"/>
    </row>
    <row r="641" spans="27:41" x14ac:dyDescent="0.2">
      <c r="AA641" s="23">
        <v>36485</v>
      </c>
      <c r="AO641"/>
    </row>
    <row r="642" spans="27:41" x14ac:dyDescent="0.2">
      <c r="AA642" s="23">
        <v>36486</v>
      </c>
      <c r="AO642"/>
    </row>
    <row r="643" spans="27:41" x14ac:dyDescent="0.2">
      <c r="AA643" s="23">
        <v>36487</v>
      </c>
      <c r="AO643"/>
    </row>
    <row r="644" spans="27:41" x14ac:dyDescent="0.2">
      <c r="AA644" s="23">
        <v>36488</v>
      </c>
      <c r="AO644"/>
    </row>
    <row r="645" spans="27:41" x14ac:dyDescent="0.2">
      <c r="AA645" s="23">
        <v>36489</v>
      </c>
      <c r="AO645"/>
    </row>
    <row r="646" spans="27:41" x14ac:dyDescent="0.2">
      <c r="AA646" s="23">
        <v>36490</v>
      </c>
      <c r="AO646"/>
    </row>
    <row r="647" spans="27:41" x14ac:dyDescent="0.2">
      <c r="AA647" s="23">
        <v>36491</v>
      </c>
      <c r="AO647"/>
    </row>
    <row r="648" spans="27:41" x14ac:dyDescent="0.2">
      <c r="AA648" s="23">
        <v>36492</v>
      </c>
      <c r="AO648"/>
    </row>
    <row r="649" spans="27:41" x14ac:dyDescent="0.2">
      <c r="AA649" s="23">
        <v>36493</v>
      </c>
      <c r="AO649"/>
    </row>
    <row r="650" spans="27:41" x14ac:dyDescent="0.2">
      <c r="AA650" s="23">
        <v>36494</v>
      </c>
      <c r="AO650"/>
    </row>
    <row r="651" spans="27:41" x14ac:dyDescent="0.2">
      <c r="AA651" s="23">
        <v>36495</v>
      </c>
      <c r="AO651"/>
    </row>
    <row r="652" spans="27:41" x14ac:dyDescent="0.2">
      <c r="AA652" s="23">
        <v>36496</v>
      </c>
      <c r="AO652"/>
    </row>
    <row r="653" spans="27:41" x14ac:dyDescent="0.2">
      <c r="AA653" s="23">
        <v>36497</v>
      </c>
      <c r="AO653"/>
    </row>
    <row r="654" spans="27:41" x14ac:dyDescent="0.2">
      <c r="AA654" s="23">
        <v>36498</v>
      </c>
      <c r="AO654"/>
    </row>
    <row r="655" spans="27:41" x14ac:dyDescent="0.2">
      <c r="AA655" s="23">
        <v>36499</v>
      </c>
      <c r="AO655"/>
    </row>
    <row r="656" spans="27:41" x14ac:dyDescent="0.2">
      <c r="AA656" s="23">
        <v>36500</v>
      </c>
      <c r="AO656"/>
    </row>
    <row r="657" spans="27:41" x14ac:dyDescent="0.2">
      <c r="AA657" s="23">
        <v>36501</v>
      </c>
      <c r="AO657"/>
    </row>
    <row r="658" spans="27:41" x14ac:dyDescent="0.2">
      <c r="AA658" s="23">
        <v>36502</v>
      </c>
      <c r="AO658"/>
    </row>
    <row r="659" spans="27:41" x14ac:dyDescent="0.2">
      <c r="AA659" s="23">
        <v>36503</v>
      </c>
      <c r="AO659"/>
    </row>
    <row r="660" spans="27:41" x14ac:dyDescent="0.2">
      <c r="AA660" s="23">
        <v>36504</v>
      </c>
      <c r="AO660"/>
    </row>
    <row r="661" spans="27:41" x14ac:dyDescent="0.2">
      <c r="AA661" s="23">
        <v>36505</v>
      </c>
      <c r="AO661"/>
    </row>
    <row r="662" spans="27:41" x14ac:dyDescent="0.2">
      <c r="AA662" s="23">
        <v>36506</v>
      </c>
      <c r="AO662"/>
    </row>
    <row r="663" spans="27:41" x14ac:dyDescent="0.2">
      <c r="AA663" s="23">
        <v>36507</v>
      </c>
      <c r="AO663"/>
    </row>
    <row r="664" spans="27:41" x14ac:dyDescent="0.2">
      <c r="AA664" s="23">
        <v>36508</v>
      </c>
      <c r="AO664"/>
    </row>
    <row r="665" spans="27:41" x14ac:dyDescent="0.2">
      <c r="AA665" s="23">
        <v>36509</v>
      </c>
      <c r="AO665"/>
    </row>
    <row r="666" spans="27:41" x14ac:dyDescent="0.2">
      <c r="AA666" s="23">
        <v>36510</v>
      </c>
      <c r="AO666"/>
    </row>
    <row r="667" spans="27:41" x14ac:dyDescent="0.2">
      <c r="AA667" s="23">
        <v>36511</v>
      </c>
      <c r="AO667"/>
    </row>
    <row r="668" spans="27:41" x14ac:dyDescent="0.2">
      <c r="AA668" s="23">
        <v>36512</v>
      </c>
      <c r="AO668"/>
    </row>
    <row r="669" spans="27:41" x14ac:dyDescent="0.2">
      <c r="AA669" s="23">
        <v>36513</v>
      </c>
      <c r="AO669"/>
    </row>
    <row r="670" spans="27:41" x14ac:dyDescent="0.2">
      <c r="AA670" s="23">
        <v>36514</v>
      </c>
      <c r="AO670"/>
    </row>
    <row r="671" spans="27:41" x14ac:dyDescent="0.2">
      <c r="AA671" s="23">
        <v>36515</v>
      </c>
      <c r="AO671"/>
    </row>
    <row r="672" spans="27:41" x14ac:dyDescent="0.2">
      <c r="AA672" s="23">
        <v>36516</v>
      </c>
      <c r="AO672"/>
    </row>
    <row r="673" spans="27:41" x14ac:dyDescent="0.2">
      <c r="AA673" s="23">
        <v>36517</v>
      </c>
      <c r="AO673"/>
    </row>
    <row r="674" spans="27:41" x14ac:dyDescent="0.2">
      <c r="AA674" s="23">
        <v>36518</v>
      </c>
      <c r="AO674"/>
    </row>
    <row r="675" spans="27:41" x14ac:dyDescent="0.2">
      <c r="AA675" s="23">
        <v>36519</v>
      </c>
      <c r="AO675"/>
    </row>
    <row r="676" spans="27:41" x14ac:dyDescent="0.2">
      <c r="AA676" s="23">
        <v>36520</v>
      </c>
      <c r="AO676"/>
    </row>
    <row r="677" spans="27:41" x14ac:dyDescent="0.2">
      <c r="AA677" s="23">
        <v>36521</v>
      </c>
      <c r="AO677"/>
    </row>
    <row r="678" spans="27:41" x14ac:dyDescent="0.2">
      <c r="AA678" s="23">
        <v>36522</v>
      </c>
      <c r="AO678"/>
    </row>
    <row r="679" spans="27:41" x14ac:dyDescent="0.2">
      <c r="AA679" s="23">
        <v>36523</v>
      </c>
      <c r="AO679"/>
    </row>
    <row r="680" spans="27:41" x14ac:dyDescent="0.2">
      <c r="AA680" s="23">
        <v>36524</v>
      </c>
      <c r="AO680"/>
    </row>
    <row r="681" spans="27:41" x14ac:dyDescent="0.2">
      <c r="AA681" s="23">
        <v>36525</v>
      </c>
      <c r="AO681"/>
    </row>
    <row r="682" spans="27:41" x14ac:dyDescent="0.2">
      <c r="AA682" s="23">
        <v>36526</v>
      </c>
      <c r="AO682"/>
    </row>
    <row r="683" spans="27:41" x14ac:dyDescent="0.2">
      <c r="AA683" s="23">
        <v>36527</v>
      </c>
      <c r="AO683"/>
    </row>
    <row r="684" spans="27:41" x14ac:dyDescent="0.2">
      <c r="AA684" s="23">
        <v>36528</v>
      </c>
      <c r="AO684"/>
    </row>
    <row r="685" spans="27:41" x14ac:dyDescent="0.2">
      <c r="AA685" s="23">
        <v>36529</v>
      </c>
      <c r="AO685"/>
    </row>
    <row r="686" spans="27:41" x14ac:dyDescent="0.2">
      <c r="AA686" s="23">
        <v>36530</v>
      </c>
      <c r="AO686"/>
    </row>
    <row r="687" spans="27:41" x14ac:dyDescent="0.2">
      <c r="AA687" s="23">
        <v>36531</v>
      </c>
      <c r="AO687"/>
    </row>
    <row r="688" spans="27:41" x14ac:dyDescent="0.2">
      <c r="AA688" s="23">
        <v>36532</v>
      </c>
      <c r="AO688"/>
    </row>
    <row r="689" spans="27:41" x14ac:dyDescent="0.2">
      <c r="AA689" s="23">
        <v>36533</v>
      </c>
      <c r="AO689"/>
    </row>
    <row r="690" spans="27:41" x14ac:dyDescent="0.2">
      <c r="AA690" s="23">
        <v>36534</v>
      </c>
      <c r="AO690"/>
    </row>
    <row r="691" spans="27:41" x14ac:dyDescent="0.2">
      <c r="AA691" s="23">
        <v>36535</v>
      </c>
      <c r="AO691"/>
    </row>
    <row r="692" spans="27:41" x14ac:dyDescent="0.2">
      <c r="AA692" s="23">
        <v>36536</v>
      </c>
      <c r="AO692"/>
    </row>
    <row r="693" spans="27:41" x14ac:dyDescent="0.2">
      <c r="AA693" s="23">
        <v>36537</v>
      </c>
      <c r="AO693"/>
    </row>
    <row r="694" spans="27:41" x14ac:dyDescent="0.2">
      <c r="AA694" s="23">
        <v>36538</v>
      </c>
      <c r="AO694"/>
    </row>
    <row r="695" spans="27:41" x14ac:dyDescent="0.2">
      <c r="AA695" s="23">
        <v>36539</v>
      </c>
      <c r="AO695"/>
    </row>
    <row r="696" spans="27:41" x14ac:dyDescent="0.2">
      <c r="AA696" s="23">
        <v>36540</v>
      </c>
      <c r="AO696"/>
    </row>
    <row r="697" spans="27:41" x14ac:dyDescent="0.2">
      <c r="AA697" s="23">
        <v>36541</v>
      </c>
      <c r="AO697"/>
    </row>
    <row r="698" spans="27:41" x14ac:dyDescent="0.2">
      <c r="AA698" s="23">
        <v>36542</v>
      </c>
      <c r="AO698"/>
    </row>
    <row r="699" spans="27:41" x14ac:dyDescent="0.2">
      <c r="AA699" s="23">
        <v>36543</v>
      </c>
      <c r="AO699"/>
    </row>
    <row r="700" spans="27:41" x14ac:dyDescent="0.2">
      <c r="AA700" s="23">
        <v>36544</v>
      </c>
      <c r="AO700"/>
    </row>
    <row r="701" spans="27:41" x14ac:dyDescent="0.2">
      <c r="AA701" s="23">
        <v>36545</v>
      </c>
      <c r="AO701"/>
    </row>
    <row r="702" spans="27:41" x14ac:dyDescent="0.2">
      <c r="AA702" s="23">
        <v>36546</v>
      </c>
      <c r="AO702"/>
    </row>
    <row r="703" spans="27:41" x14ac:dyDescent="0.2">
      <c r="AA703" s="23">
        <v>36547</v>
      </c>
      <c r="AO703"/>
    </row>
    <row r="704" spans="27:41" x14ac:dyDescent="0.2">
      <c r="AA704" s="23">
        <v>36548</v>
      </c>
      <c r="AO704"/>
    </row>
    <row r="705" spans="27:41" x14ac:dyDescent="0.2">
      <c r="AA705" s="23">
        <v>36549</v>
      </c>
      <c r="AO705"/>
    </row>
    <row r="706" spans="27:41" x14ac:dyDescent="0.2">
      <c r="AA706" s="23">
        <v>36550</v>
      </c>
      <c r="AO706"/>
    </row>
    <row r="707" spans="27:41" x14ac:dyDescent="0.2">
      <c r="AA707" s="23">
        <v>36551</v>
      </c>
      <c r="AO707"/>
    </row>
    <row r="708" spans="27:41" x14ac:dyDescent="0.2">
      <c r="AA708" s="23">
        <v>36552</v>
      </c>
      <c r="AO708"/>
    </row>
    <row r="709" spans="27:41" x14ac:dyDescent="0.2">
      <c r="AA709" s="23">
        <v>36553</v>
      </c>
      <c r="AO709"/>
    </row>
    <row r="710" spans="27:41" x14ac:dyDescent="0.2">
      <c r="AA710" s="23">
        <v>36554</v>
      </c>
      <c r="AO710"/>
    </row>
    <row r="711" spans="27:41" x14ac:dyDescent="0.2">
      <c r="AA711" s="23">
        <v>36555</v>
      </c>
      <c r="AO711"/>
    </row>
    <row r="712" spans="27:41" x14ac:dyDescent="0.2">
      <c r="AA712" s="23">
        <v>36556</v>
      </c>
      <c r="AO712"/>
    </row>
    <row r="713" spans="27:41" x14ac:dyDescent="0.2">
      <c r="AA713" s="23">
        <v>36557</v>
      </c>
      <c r="AO713"/>
    </row>
    <row r="714" spans="27:41" x14ac:dyDescent="0.2">
      <c r="AA714" s="23">
        <v>36558</v>
      </c>
      <c r="AO714"/>
    </row>
    <row r="715" spans="27:41" x14ac:dyDescent="0.2">
      <c r="AA715" s="23">
        <v>36559</v>
      </c>
      <c r="AO715"/>
    </row>
    <row r="716" spans="27:41" x14ac:dyDescent="0.2">
      <c r="AA716" s="23">
        <v>36560</v>
      </c>
      <c r="AO716"/>
    </row>
    <row r="717" spans="27:41" x14ac:dyDescent="0.2">
      <c r="AA717" s="23">
        <v>36561</v>
      </c>
      <c r="AO717"/>
    </row>
    <row r="718" spans="27:41" x14ac:dyDescent="0.2">
      <c r="AA718" s="23">
        <v>36562</v>
      </c>
      <c r="AO718"/>
    </row>
    <row r="719" spans="27:41" x14ac:dyDescent="0.2">
      <c r="AA719" s="23">
        <v>36563</v>
      </c>
      <c r="AO719"/>
    </row>
    <row r="720" spans="27:41" x14ac:dyDescent="0.2">
      <c r="AA720" s="23">
        <v>36564</v>
      </c>
      <c r="AO720"/>
    </row>
    <row r="721" spans="27:41" x14ac:dyDescent="0.2">
      <c r="AA721" s="23">
        <v>36565</v>
      </c>
      <c r="AO721"/>
    </row>
    <row r="722" spans="27:41" x14ac:dyDescent="0.2">
      <c r="AA722" s="23">
        <v>36566</v>
      </c>
      <c r="AO722"/>
    </row>
    <row r="723" spans="27:41" x14ac:dyDescent="0.2">
      <c r="AA723" s="23">
        <v>36567</v>
      </c>
      <c r="AO723"/>
    </row>
    <row r="724" spans="27:41" x14ac:dyDescent="0.2">
      <c r="AA724" s="23">
        <v>36568</v>
      </c>
      <c r="AO724"/>
    </row>
    <row r="725" spans="27:41" x14ac:dyDescent="0.2">
      <c r="AA725" s="23">
        <v>36569</v>
      </c>
      <c r="AO725"/>
    </row>
    <row r="726" spans="27:41" x14ac:dyDescent="0.2">
      <c r="AA726" s="23">
        <v>36570</v>
      </c>
      <c r="AO726"/>
    </row>
    <row r="727" spans="27:41" x14ac:dyDescent="0.2">
      <c r="AA727" s="23">
        <v>36571</v>
      </c>
      <c r="AO727"/>
    </row>
    <row r="728" spans="27:41" x14ac:dyDescent="0.2">
      <c r="AA728" s="23">
        <v>36572</v>
      </c>
      <c r="AO728"/>
    </row>
    <row r="729" spans="27:41" x14ac:dyDescent="0.2">
      <c r="AA729" s="23">
        <v>36573</v>
      </c>
      <c r="AO729"/>
    </row>
    <row r="730" spans="27:41" x14ac:dyDescent="0.2">
      <c r="AA730" s="23">
        <v>36574</v>
      </c>
      <c r="AO730"/>
    </row>
    <row r="731" spans="27:41" x14ac:dyDescent="0.2">
      <c r="AA731" s="23">
        <v>36575</v>
      </c>
      <c r="AO731"/>
    </row>
    <row r="732" spans="27:41" x14ac:dyDescent="0.2">
      <c r="AA732" s="23">
        <v>36576</v>
      </c>
      <c r="AO732"/>
    </row>
    <row r="733" spans="27:41" x14ac:dyDescent="0.2">
      <c r="AA733" s="23">
        <v>36577</v>
      </c>
      <c r="AO733"/>
    </row>
    <row r="734" spans="27:41" x14ac:dyDescent="0.2">
      <c r="AA734" s="23">
        <v>36578</v>
      </c>
      <c r="AO734"/>
    </row>
    <row r="735" spans="27:41" x14ac:dyDescent="0.2">
      <c r="AA735" s="23">
        <v>36579</v>
      </c>
      <c r="AO735"/>
    </row>
    <row r="736" spans="27:41" x14ac:dyDescent="0.2">
      <c r="AA736" s="23">
        <v>36580</v>
      </c>
      <c r="AO736"/>
    </row>
    <row r="737" spans="27:41" x14ac:dyDescent="0.2">
      <c r="AA737" s="23">
        <v>36581</v>
      </c>
      <c r="AO737"/>
    </row>
    <row r="738" spans="27:41" x14ac:dyDescent="0.2">
      <c r="AA738" s="23">
        <v>36582</v>
      </c>
      <c r="AO738"/>
    </row>
    <row r="739" spans="27:41" x14ac:dyDescent="0.2">
      <c r="AA739" s="23">
        <v>36583</v>
      </c>
      <c r="AO739"/>
    </row>
    <row r="740" spans="27:41" x14ac:dyDescent="0.2">
      <c r="AA740" s="23">
        <v>36584</v>
      </c>
      <c r="AO740"/>
    </row>
    <row r="741" spans="27:41" x14ac:dyDescent="0.2">
      <c r="AA741" s="23">
        <v>36585</v>
      </c>
      <c r="AO741"/>
    </row>
    <row r="742" spans="27:41" x14ac:dyDescent="0.2">
      <c r="AA742" s="23">
        <v>36586</v>
      </c>
      <c r="AO742"/>
    </row>
    <row r="743" spans="27:41" x14ac:dyDescent="0.2">
      <c r="AA743" s="23">
        <v>36587</v>
      </c>
      <c r="AO743"/>
    </row>
    <row r="744" spans="27:41" x14ac:dyDescent="0.2">
      <c r="AA744" s="23">
        <v>36588</v>
      </c>
      <c r="AO744"/>
    </row>
    <row r="745" spans="27:41" x14ac:dyDescent="0.2">
      <c r="AA745" s="23">
        <v>36589</v>
      </c>
      <c r="AO745"/>
    </row>
    <row r="746" spans="27:41" x14ac:dyDescent="0.2">
      <c r="AA746" s="23">
        <v>36590</v>
      </c>
      <c r="AO746"/>
    </row>
    <row r="747" spans="27:41" x14ac:dyDescent="0.2">
      <c r="AA747" s="23">
        <v>36591</v>
      </c>
      <c r="AO747"/>
    </row>
    <row r="748" spans="27:41" x14ac:dyDescent="0.2">
      <c r="AA748" s="23">
        <v>36592</v>
      </c>
      <c r="AO748"/>
    </row>
    <row r="749" spans="27:41" x14ac:dyDescent="0.2">
      <c r="AA749" s="23">
        <v>36593</v>
      </c>
      <c r="AO749"/>
    </row>
    <row r="750" spans="27:41" x14ac:dyDescent="0.2">
      <c r="AA750" s="23">
        <v>36594</v>
      </c>
      <c r="AO750"/>
    </row>
    <row r="751" spans="27:41" x14ac:dyDescent="0.2">
      <c r="AA751" s="23">
        <v>36595</v>
      </c>
      <c r="AO751"/>
    </row>
    <row r="752" spans="27:41" x14ac:dyDescent="0.2">
      <c r="AA752" s="23">
        <v>36596</v>
      </c>
      <c r="AO752"/>
    </row>
    <row r="753" spans="27:41" x14ac:dyDescent="0.2">
      <c r="AA753" s="23">
        <v>36597</v>
      </c>
      <c r="AO753"/>
    </row>
    <row r="754" spans="27:41" x14ac:dyDescent="0.2">
      <c r="AA754" s="23">
        <v>36598</v>
      </c>
      <c r="AO754"/>
    </row>
    <row r="755" spans="27:41" x14ac:dyDescent="0.2">
      <c r="AA755" s="23">
        <v>36599</v>
      </c>
      <c r="AO755"/>
    </row>
    <row r="756" spans="27:41" x14ac:dyDescent="0.2">
      <c r="AA756" s="23">
        <v>36600</v>
      </c>
      <c r="AO756"/>
    </row>
    <row r="757" spans="27:41" x14ac:dyDescent="0.2">
      <c r="AA757" s="23">
        <v>36601</v>
      </c>
      <c r="AO757"/>
    </row>
    <row r="758" spans="27:41" x14ac:dyDescent="0.2">
      <c r="AA758" s="23">
        <v>36602</v>
      </c>
      <c r="AO758"/>
    </row>
    <row r="759" spans="27:41" x14ac:dyDescent="0.2">
      <c r="AA759" s="23">
        <v>36603</v>
      </c>
      <c r="AO759"/>
    </row>
    <row r="760" spans="27:41" x14ac:dyDescent="0.2">
      <c r="AA760" s="23">
        <v>36604</v>
      </c>
      <c r="AO760"/>
    </row>
    <row r="761" spans="27:41" x14ac:dyDescent="0.2">
      <c r="AA761" s="23">
        <v>36605</v>
      </c>
      <c r="AO761"/>
    </row>
    <row r="762" spans="27:41" x14ac:dyDescent="0.2">
      <c r="AA762" s="23">
        <v>36606</v>
      </c>
      <c r="AO762"/>
    </row>
    <row r="763" spans="27:41" x14ac:dyDescent="0.2">
      <c r="AA763" s="23">
        <v>36607</v>
      </c>
      <c r="AO763"/>
    </row>
    <row r="764" spans="27:41" x14ac:dyDescent="0.2">
      <c r="AA764" s="23">
        <v>36608</v>
      </c>
      <c r="AO764"/>
    </row>
    <row r="765" spans="27:41" x14ac:dyDescent="0.2">
      <c r="AA765" s="23">
        <v>36609</v>
      </c>
      <c r="AO765"/>
    </row>
    <row r="766" spans="27:41" x14ac:dyDescent="0.2">
      <c r="AA766" s="23">
        <v>36610</v>
      </c>
      <c r="AO766"/>
    </row>
    <row r="767" spans="27:41" x14ac:dyDescent="0.2">
      <c r="AA767" s="23">
        <v>36611</v>
      </c>
      <c r="AO767"/>
    </row>
    <row r="768" spans="27:41" x14ac:dyDescent="0.2">
      <c r="AA768" s="23">
        <v>36612</v>
      </c>
      <c r="AO768"/>
    </row>
    <row r="769" spans="27:41" x14ac:dyDescent="0.2">
      <c r="AA769" s="23">
        <v>36613</v>
      </c>
      <c r="AO769"/>
    </row>
    <row r="770" spans="27:41" x14ac:dyDescent="0.2">
      <c r="AA770" s="23">
        <v>36614</v>
      </c>
      <c r="AO770"/>
    </row>
    <row r="771" spans="27:41" x14ac:dyDescent="0.2">
      <c r="AA771" s="23">
        <v>36615</v>
      </c>
      <c r="AO771"/>
    </row>
    <row r="772" spans="27:41" x14ac:dyDescent="0.2">
      <c r="AA772" s="23">
        <v>36616</v>
      </c>
      <c r="AO772"/>
    </row>
    <row r="773" spans="27:41" x14ac:dyDescent="0.2">
      <c r="AA773" s="23">
        <v>36617</v>
      </c>
      <c r="AO773"/>
    </row>
    <row r="774" spans="27:41" x14ac:dyDescent="0.2">
      <c r="AA774" s="23">
        <v>36618</v>
      </c>
      <c r="AO774"/>
    </row>
    <row r="775" spans="27:41" x14ac:dyDescent="0.2">
      <c r="AA775" s="23">
        <v>36619</v>
      </c>
      <c r="AO775"/>
    </row>
    <row r="776" spans="27:41" x14ac:dyDescent="0.2">
      <c r="AA776" s="23">
        <v>36620</v>
      </c>
      <c r="AO776"/>
    </row>
    <row r="777" spans="27:41" x14ac:dyDescent="0.2">
      <c r="AA777" s="23">
        <v>36621</v>
      </c>
      <c r="AO777"/>
    </row>
    <row r="778" spans="27:41" x14ac:dyDescent="0.2">
      <c r="AA778" s="23">
        <v>36622</v>
      </c>
      <c r="AO778"/>
    </row>
    <row r="779" spans="27:41" x14ac:dyDescent="0.2">
      <c r="AA779" s="23">
        <v>36623</v>
      </c>
      <c r="AO779"/>
    </row>
    <row r="780" spans="27:41" x14ac:dyDescent="0.2">
      <c r="AA780" s="23">
        <v>36624</v>
      </c>
      <c r="AO780"/>
    </row>
    <row r="781" spans="27:41" x14ac:dyDescent="0.2">
      <c r="AA781" s="23">
        <v>36625</v>
      </c>
      <c r="AO781"/>
    </row>
    <row r="782" spans="27:41" x14ac:dyDescent="0.2">
      <c r="AA782" s="23">
        <v>36626</v>
      </c>
      <c r="AO782"/>
    </row>
    <row r="783" spans="27:41" x14ac:dyDescent="0.2">
      <c r="AA783" s="23">
        <v>36627</v>
      </c>
      <c r="AO783"/>
    </row>
    <row r="784" spans="27:41" x14ac:dyDescent="0.2">
      <c r="AA784" s="23">
        <v>36628</v>
      </c>
      <c r="AO784"/>
    </row>
    <row r="785" spans="27:41" x14ac:dyDescent="0.2">
      <c r="AA785" s="23">
        <v>36629</v>
      </c>
      <c r="AO785"/>
    </row>
    <row r="786" spans="27:41" x14ac:dyDescent="0.2">
      <c r="AA786" s="23">
        <v>36630</v>
      </c>
      <c r="AO786"/>
    </row>
    <row r="787" spans="27:41" x14ac:dyDescent="0.2">
      <c r="AA787" s="23">
        <v>36631</v>
      </c>
      <c r="AO787"/>
    </row>
    <row r="788" spans="27:41" x14ac:dyDescent="0.2">
      <c r="AA788" s="23">
        <v>36632</v>
      </c>
      <c r="AO788"/>
    </row>
    <row r="789" spans="27:41" x14ac:dyDescent="0.2">
      <c r="AA789" s="23">
        <v>36633</v>
      </c>
      <c r="AO789"/>
    </row>
    <row r="790" spans="27:41" x14ac:dyDescent="0.2">
      <c r="AA790" s="23">
        <v>36634</v>
      </c>
      <c r="AO790"/>
    </row>
    <row r="791" spans="27:41" x14ac:dyDescent="0.2">
      <c r="AA791" s="23">
        <v>36635</v>
      </c>
      <c r="AO791"/>
    </row>
    <row r="792" spans="27:41" x14ac:dyDescent="0.2">
      <c r="AA792" s="23">
        <v>36636</v>
      </c>
      <c r="AO792"/>
    </row>
    <row r="793" spans="27:41" x14ac:dyDescent="0.2">
      <c r="AA793" s="23">
        <v>36637</v>
      </c>
      <c r="AO793"/>
    </row>
    <row r="794" spans="27:41" x14ac:dyDescent="0.2">
      <c r="AA794" s="23">
        <v>36638</v>
      </c>
      <c r="AO794"/>
    </row>
    <row r="795" spans="27:41" x14ac:dyDescent="0.2">
      <c r="AA795" s="23">
        <v>36639</v>
      </c>
      <c r="AO795"/>
    </row>
    <row r="796" spans="27:41" x14ac:dyDescent="0.2">
      <c r="AA796" s="23">
        <v>36640</v>
      </c>
      <c r="AO796"/>
    </row>
    <row r="797" spans="27:41" x14ac:dyDescent="0.2">
      <c r="AA797" s="23">
        <v>36641</v>
      </c>
      <c r="AO797"/>
    </row>
    <row r="798" spans="27:41" x14ac:dyDescent="0.2">
      <c r="AA798" s="23">
        <v>36642</v>
      </c>
      <c r="AO798"/>
    </row>
    <row r="799" spans="27:41" x14ac:dyDescent="0.2">
      <c r="AA799" s="23">
        <v>36643</v>
      </c>
      <c r="AO799"/>
    </row>
    <row r="800" spans="27:41" x14ac:dyDescent="0.2">
      <c r="AA800" s="23">
        <v>36644</v>
      </c>
      <c r="AO800"/>
    </row>
    <row r="801" spans="27:41" x14ac:dyDescent="0.2">
      <c r="AA801" s="23">
        <v>36645</v>
      </c>
      <c r="AO801"/>
    </row>
    <row r="802" spans="27:41" x14ac:dyDescent="0.2">
      <c r="AA802" s="23">
        <v>36646</v>
      </c>
      <c r="AO802"/>
    </row>
    <row r="803" spans="27:41" x14ac:dyDescent="0.2">
      <c r="AA803" s="23">
        <v>36647</v>
      </c>
      <c r="AO803"/>
    </row>
    <row r="804" spans="27:41" x14ac:dyDescent="0.2">
      <c r="AA804" s="23">
        <v>36648</v>
      </c>
      <c r="AO804"/>
    </row>
    <row r="805" spans="27:41" x14ac:dyDescent="0.2">
      <c r="AA805" s="23">
        <v>36649</v>
      </c>
      <c r="AO805"/>
    </row>
    <row r="806" spans="27:41" x14ac:dyDescent="0.2">
      <c r="AA806" s="23">
        <v>36650</v>
      </c>
      <c r="AO806"/>
    </row>
    <row r="807" spans="27:41" x14ac:dyDescent="0.2">
      <c r="AA807" s="23">
        <v>36651</v>
      </c>
      <c r="AO807"/>
    </row>
    <row r="808" spans="27:41" x14ac:dyDescent="0.2">
      <c r="AA808" s="23">
        <v>36652</v>
      </c>
      <c r="AO808"/>
    </row>
    <row r="809" spans="27:41" x14ac:dyDescent="0.2">
      <c r="AA809" s="23">
        <v>36653</v>
      </c>
      <c r="AO809"/>
    </row>
    <row r="810" spans="27:41" x14ac:dyDescent="0.2">
      <c r="AA810" s="23">
        <v>36654</v>
      </c>
      <c r="AO810"/>
    </row>
    <row r="811" spans="27:41" x14ac:dyDescent="0.2">
      <c r="AA811" s="23">
        <v>36655</v>
      </c>
      <c r="AO811"/>
    </row>
    <row r="812" spans="27:41" x14ac:dyDescent="0.2">
      <c r="AA812" s="23">
        <v>36656</v>
      </c>
      <c r="AO812"/>
    </row>
    <row r="813" spans="27:41" x14ac:dyDescent="0.2">
      <c r="AA813" s="23">
        <v>36657</v>
      </c>
      <c r="AO813"/>
    </row>
    <row r="814" spans="27:41" x14ac:dyDescent="0.2">
      <c r="AA814" s="23">
        <v>36658</v>
      </c>
      <c r="AO814"/>
    </row>
    <row r="815" spans="27:41" x14ac:dyDescent="0.2">
      <c r="AA815" s="23">
        <v>36659</v>
      </c>
      <c r="AO815"/>
    </row>
    <row r="816" spans="27:41" x14ac:dyDescent="0.2">
      <c r="AA816" s="23">
        <v>36660</v>
      </c>
      <c r="AO816"/>
    </row>
    <row r="817" spans="27:41" x14ac:dyDescent="0.2">
      <c r="AA817" s="23">
        <v>36661</v>
      </c>
      <c r="AO817"/>
    </row>
    <row r="818" spans="27:41" x14ac:dyDescent="0.2">
      <c r="AA818" s="23">
        <v>36662</v>
      </c>
      <c r="AO818"/>
    </row>
    <row r="819" spans="27:41" x14ac:dyDescent="0.2">
      <c r="AA819" s="23">
        <v>36663</v>
      </c>
      <c r="AO819"/>
    </row>
    <row r="820" spans="27:41" x14ac:dyDescent="0.2">
      <c r="AA820" s="23">
        <v>36664</v>
      </c>
      <c r="AO820"/>
    </row>
    <row r="821" spans="27:41" x14ac:dyDescent="0.2">
      <c r="AA821" s="23">
        <v>36665</v>
      </c>
      <c r="AO821"/>
    </row>
    <row r="822" spans="27:41" x14ac:dyDescent="0.2">
      <c r="AA822" s="23">
        <v>36666</v>
      </c>
      <c r="AO822"/>
    </row>
    <row r="823" spans="27:41" x14ac:dyDescent="0.2">
      <c r="AA823" s="23">
        <v>36667</v>
      </c>
      <c r="AO823"/>
    </row>
    <row r="824" spans="27:41" x14ac:dyDescent="0.2">
      <c r="AA824" s="23">
        <v>36668</v>
      </c>
      <c r="AO824"/>
    </row>
    <row r="825" spans="27:41" x14ac:dyDescent="0.2">
      <c r="AA825" s="23">
        <v>36669</v>
      </c>
      <c r="AO825"/>
    </row>
    <row r="826" spans="27:41" x14ac:dyDescent="0.2">
      <c r="AA826" s="23">
        <v>36670</v>
      </c>
      <c r="AO826"/>
    </row>
    <row r="827" spans="27:41" x14ac:dyDescent="0.2">
      <c r="AA827" s="23">
        <v>36671</v>
      </c>
      <c r="AO827"/>
    </row>
    <row r="828" spans="27:41" x14ac:dyDescent="0.2">
      <c r="AA828" s="23">
        <v>36672</v>
      </c>
      <c r="AO828"/>
    </row>
    <row r="829" spans="27:41" x14ac:dyDescent="0.2">
      <c r="AA829" s="23">
        <v>36673</v>
      </c>
      <c r="AO829"/>
    </row>
    <row r="830" spans="27:41" x14ac:dyDescent="0.2">
      <c r="AA830" s="23">
        <v>36674</v>
      </c>
      <c r="AO830"/>
    </row>
    <row r="831" spans="27:41" x14ac:dyDescent="0.2">
      <c r="AA831" s="23">
        <v>36675</v>
      </c>
      <c r="AO831"/>
    </row>
    <row r="832" spans="27:41" x14ac:dyDescent="0.2">
      <c r="AA832" s="23">
        <v>36676</v>
      </c>
      <c r="AO832"/>
    </row>
    <row r="833" spans="27:41" x14ac:dyDescent="0.2">
      <c r="AA833" s="23">
        <v>36677</v>
      </c>
      <c r="AO833"/>
    </row>
    <row r="834" spans="27:41" x14ac:dyDescent="0.2">
      <c r="AA834" s="23">
        <v>36678</v>
      </c>
      <c r="AO834"/>
    </row>
    <row r="835" spans="27:41" x14ac:dyDescent="0.2">
      <c r="AA835" s="23">
        <v>36679</v>
      </c>
      <c r="AO835"/>
    </row>
    <row r="836" spans="27:41" x14ac:dyDescent="0.2">
      <c r="AA836" s="23">
        <v>36680</v>
      </c>
      <c r="AO836"/>
    </row>
    <row r="837" spans="27:41" x14ac:dyDescent="0.2">
      <c r="AA837" s="23">
        <v>36681</v>
      </c>
      <c r="AO837"/>
    </row>
    <row r="838" spans="27:41" x14ac:dyDescent="0.2">
      <c r="AA838" s="23">
        <v>36682</v>
      </c>
      <c r="AO838"/>
    </row>
    <row r="839" spans="27:41" x14ac:dyDescent="0.2">
      <c r="AA839" s="23">
        <v>36683</v>
      </c>
      <c r="AO839"/>
    </row>
    <row r="840" spans="27:41" x14ac:dyDescent="0.2">
      <c r="AA840" s="23">
        <v>36684</v>
      </c>
      <c r="AO840"/>
    </row>
    <row r="841" spans="27:41" x14ac:dyDescent="0.2">
      <c r="AA841" s="23">
        <v>36685</v>
      </c>
      <c r="AO841"/>
    </row>
    <row r="842" spans="27:41" x14ac:dyDescent="0.2">
      <c r="AA842" s="23">
        <v>36686</v>
      </c>
      <c r="AO842"/>
    </row>
    <row r="843" spans="27:41" x14ac:dyDescent="0.2">
      <c r="AA843" s="23">
        <v>36687</v>
      </c>
      <c r="AO843"/>
    </row>
    <row r="844" spans="27:41" x14ac:dyDescent="0.2">
      <c r="AA844" s="23">
        <v>36688</v>
      </c>
      <c r="AO844"/>
    </row>
    <row r="845" spans="27:41" x14ac:dyDescent="0.2">
      <c r="AA845" s="23">
        <v>36689</v>
      </c>
      <c r="AO845"/>
    </row>
    <row r="846" spans="27:41" x14ac:dyDescent="0.2">
      <c r="AA846" s="23">
        <v>36690</v>
      </c>
      <c r="AO846"/>
    </row>
    <row r="847" spans="27:41" x14ac:dyDescent="0.2">
      <c r="AA847" s="23">
        <v>36691</v>
      </c>
      <c r="AO847"/>
    </row>
    <row r="848" spans="27:41" x14ac:dyDescent="0.2">
      <c r="AA848" s="23">
        <v>36692</v>
      </c>
      <c r="AO848"/>
    </row>
    <row r="849" spans="27:41" x14ac:dyDescent="0.2">
      <c r="AA849" s="23">
        <v>36693</v>
      </c>
      <c r="AO849"/>
    </row>
    <row r="850" spans="27:41" x14ac:dyDescent="0.2">
      <c r="AA850" s="23">
        <v>36694</v>
      </c>
      <c r="AO850"/>
    </row>
    <row r="851" spans="27:41" x14ac:dyDescent="0.2">
      <c r="AA851" s="23">
        <v>36695</v>
      </c>
      <c r="AO851"/>
    </row>
    <row r="852" spans="27:41" x14ac:dyDescent="0.2">
      <c r="AA852" s="23">
        <v>36696</v>
      </c>
      <c r="AO852"/>
    </row>
    <row r="853" spans="27:41" x14ac:dyDescent="0.2">
      <c r="AA853" s="23">
        <v>36697</v>
      </c>
      <c r="AO853"/>
    </row>
    <row r="854" spans="27:41" x14ac:dyDescent="0.2">
      <c r="AA854" s="23">
        <v>36698</v>
      </c>
      <c r="AO854"/>
    </row>
    <row r="855" spans="27:41" x14ac:dyDescent="0.2">
      <c r="AA855" s="23">
        <v>36699</v>
      </c>
      <c r="AO855"/>
    </row>
    <row r="856" spans="27:41" x14ac:dyDescent="0.2">
      <c r="AA856" s="23">
        <v>36700</v>
      </c>
      <c r="AO856"/>
    </row>
    <row r="857" spans="27:41" x14ac:dyDescent="0.2">
      <c r="AA857" s="23">
        <v>36701</v>
      </c>
      <c r="AO857"/>
    </row>
    <row r="858" spans="27:41" x14ac:dyDescent="0.2">
      <c r="AA858" s="23">
        <v>36702</v>
      </c>
      <c r="AO858"/>
    </row>
    <row r="859" spans="27:41" x14ac:dyDescent="0.2">
      <c r="AA859" s="23">
        <v>36703</v>
      </c>
      <c r="AO859"/>
    </row>
    <row r="860" spans="27:41" x14ac:dyDescent="0.2">
      <c r="AA860" s="23">
        <v>36704</v>
      </c>
      <c r="AO860"/>
    </row>
    <row r="861" spans="27:41" x14ac:dyDescent="0.2">
      <c r="AA861" s="23">
        <v>36705</v>
      </c>
      <c r="AO861"/>
    </row>
    <row r="862" spans="27:41" x14ac:dyDescent="0.2">
      <c r="AA862" s="23">
        <v>36706</v>
      </c>
      <c r="AO862"/>
    </row>
    <row r="863" spans="27:41" x14ac:dyDescent="0.2">
      <c r="AA863" s="23">
        <v>36707</v>
      </c>
      <c r="AO863"/>
    </row>
    <row r="864" spans="27:41" x14ac:dyDescent="0.2">
      <c r="AA864" s="23">
        <v>36708</v>
      </c>
      <c r="AO864"/>
    </row>
    <row r="865" spans="27:41" x14ac:dyDescent="0.2">
      <c r="AA865" s="23">
        <v>36709</v>
      </c>
      <c r="AO865"/>
    </row>
    <row r="866" spans="27:41" x14ac:dyDescent="0.2">
      <c r="AA866" s="23">
        <v>36710</v>
      </c>
      <c r="AO866"/>
    </row>
    <row r="867" spans="27:41" x14ac:dyDescent="0.2">
      <c r="AA867" s="23">
        <v>36711</v>
      </c>
      <c r="AO867"/>
    </row>
    <row r="868" spans="27:41" x14ac:dyDescent="0.2">
      <c r="AA868" s="23">
        <v>36712</v>
      </c>
      <c r="AO868"/>
    </row>
    <row r="869" spans="27:41" x14ac:dyDescent="0.2">
      <c r="AA869" s="23">
        <v>36713</v>
      </c>
      <c r="AO869"/>
    </row>
    <row r="870" spans="27:41" x14ac:dyDescent="0.2">
      <c r="AA870" s="23">
        <v>36714</v>
      </c>
      <c r="AO870"/>
    </row>
    <row r="871" spans="27:41" x14ac:dyDescent="0.2">
      <c r="AA871" s="23">
        <v>36715</v>
      </c>
      <c r="AO871"/>
    </row>
    <row r="872" spans="27:41" x14ac:dyDescent="0.2">
      <c r="AA872" s="23">
        <v>36716</v>
      </c>
      <c r="AO872"/>
    </row>
    <row r="873" spans="27:41" x14ac:dyDescent="0.2">
      <c r="AA873" s="23">
        <v>36717</v>
      </c>
      <c r="AO873"/>
    </row>
    <row r="874" spans="27:41" x14ac:dyDescent="0.2">
      <c r="AA874" s="23">
        <v>36718</v>
      </c>
      <c r="AO874"/>
    </row>
    <row r="875" spans="27:41" x14ac:dyDescent="0.2">
      <c r="AA875" s="23">
        <v>36719</v>
      </c>
      <c r="AO875"/>
    </row>
    <row r="876" spans="27:41" x14ac:dyDescent="0.2">
      <c r="AA876" s="23">
        <v>36720</v>
      </c>
      <c r="AO876"/>
    </row>
    <row r="877" spans="27:41" x14ac:dyDescent="0.2">
      <c r="AA877" s="23">
        <v>36721</v>
      </c>
      <c r="AO877"/>
    </row>
    <row r="878" spans="27:41" x14ac:dyDescent="0.2">
      <c r="AA878" s="23">
        <v>36722</v>
      </c>
      <c r="AO878"/>
    </row>
    <row r="879" spans="27:41" x14ac:dyDescent="0.2">
      <c r="AA879" s="23">
        <v>36723</v>
      </c>
      <c r="AO879"/>
    </row>
    <row r="880" spans="27:41" x14ac:dyDescent="0.2">
      <c r="AA880" s="23">
        <v>36724</v>
      </c>
      <c r="AO880"/>
    </row>
    <row r="881" spans="27:41" x14ac:dyDescent="0.2">
      <c r="AA881" s="23">
        <v>36725</v>
      </c>
      <c r="AO881"/>
    </row>
    <row r="882" spans="27:41" x14ac:dyDescent="0.2">
      <c r="AA882" s="23">
        <v>36726</v>
      </c>
      <c r="AO882"/>
    </row>
    <row r="883" spans="27:41" x14ac:dyDescent="0.2">
      <c r="AA883" s="23">
        <v>36727</v>
      </c>
      <c r="AO883"/>
    </row>
    <row r="884" spans="27:41" x14ac:dyDescent="0.2">
      <c r="AA884" s="23">
        <v>36728</v>
      </c>
      <c r="AO884"/>
    </row>
    <row r="885" spans="27:41" x14ac:dyDescent="0.2">
      <c r="AA885" s="23">
        <v>36729</v>
      </c>
      <c r="AO885"/>
    </row>
    <row r="886" spans="27:41" x14ac:dyDescent="0.2">
      <c r="AA886" s="23">
        <v>36730</v>
      </c>
      <c r="AO886"/>
    </row>
    <row r="887" spans="27:41" x14ac:dyDescent="0.2">
      <c r="AA887" s="23">
        <v>36731</v>
      </c>
      <c r="AO887"/>
    </row>
    <row r="888" spans="27:41" x14ac:dyDescent="0.2">
      <c r="AA888" s="23">
        <v>36732</v>
      </c>
      <c r="AO888"/>
    </row>
    <row r="889" spans="27:41" x14ac:dyDescent="0.2">
      <c r="AA889" s="23">
        <v>36733</v>
      </c>
      <c r="AO889"/>
    </row>
    <row r="890" spans="27:41" x14ac:dyDescent="0.2">
      <c r="AA890" s="23">
        <v>36734</v>
      </c>
      <c r="AO890"/>
    </row>
    <row r="891" spans="27:41" x14ac:dyDescent="0.2">
      <c r="AA891" s="23">
        <v>36735</v>
      </c>
      <c r="AO891"/>
    </row>
    <row r="892" spans="27:41" x14ac:dyDescent="0.2">
      <c r="AA892" s="23">
        <v>36736</v>
      </c>
      <c r="AO892"/>
    </row>
    <row r="893" spans="27:41" x14ac:dyDescent="0.2">
      <c r="AA893" s="23">
        <v>36737</v>
      </c>
      <c r="AO893"/>
    </row>
    <row r="894" spans="27:41" x14ac:dyDescent="0.2">
      <c r="AA894" s="23">
        <v>36738</v>
      </c>
      <c r="AO894"/>
    </row>
    <row r="895" spans="27:41" x14ac:dyDescent="0.2">
      <c r="AA895" s="23">
        <v>36739</v>
      </c>
      <c r="AO895"/>
    </row>
    <row r="896" spans="27:41" x14ac:dyDescent="0.2">
      <c r="AA896" s="23">
        <v>36740</v>
      </c>
      <c r="AO896"/>
    </row>
    <row r="897" spans="27:41" x14ac:dyDescent="0.2">
      <c r="AA897" s="23">
        <v>36741</v>
      </c>
      <c r="AO897"/>
    </row>
    <row r="898" spans="27:41" x14ac:dyDescent="0.2">
      <c r="AA898" s="23">
        <v>36742</v>
      </c>
      <c r="AO898"/>
    </row>
    <row r="899" spans="27:41" x14ac:dyDescent="0.2">
      <c r="AA899" s="23">
        <v>36743</v>
      </c>
      <c r="AO899"/>
    </row>
    <row r="900" spans="27:41" x14ac:dyDescent="0.2">
      <c r="AA900" s="23">
        <v>36744</v>
      </c>
      <c r="AO900"/>
    </row>
    <row r="901" spans="27:41" x14ac:dyDescent="0.2">
      <c r="AA901" s="23">
        <v>36745</v>
      </c>
      <c r="AO901"/>
    </row>
    <row r="902" spans="27:41" x14ac:dyDescent="0.2">
      <c r="AA902" s="23">
        <v>36746</v>
      </c>
      <c r="AO902"/>
    </row>
    <row r="903" spans="27:41" x14ac:dyDescent="0.2">
      <c r="AA903" s="23">
        <v>36747</v>
      </c>
      <c r="AO903"/>
    </row>
    <row r="904" spans="27:41" x14ac:dyDescent="0.2">
      <c r="AA904" s="23">
        <v>36748</v>
      </c>
      <c r="AO904"/>
    </row>
    <row r="905" spans="27:41" x14ac:dyDescent="0.2">
      <c r="AA905" s="23">
        <v>36749</v>
      </c>
      <c r="AO905"/>
    </row>
    <row r="906" spans="27:41" x14ac:dyDescent="0.2">
      <c r="AA906" s="23">
        <v>36750</v>
      </c>
      <c r="AO906"/>
    </row>
    <row r="907" spans="27:41" x14ac:dyDescent="0.2">
      <c r="AA907" s="23">
        <v>36751</v>
      </c>
      <c r="AO907"/>
    </row>
    <row r="908" spans="27:41" x14ac:dyDescent="0.2">
      <c r="AA908" s="23">
        <v>36752</v>
      </c>
      <c r="AO908"/>
    </row>
    <row r="909" spans="27:41" x14ac:dyDescent="0.2">
      <c r="AA909" s="23">
        <v>36753</v>
      </c>
      <c r="AO909"/>
    </row>
    <row r="910" spans="27:41" x14ac:dyDescent="0.2">
      <c r="AA910" s="23">
        <v>36754</v>
      </c>
      <c r="AO910"/>
    </row>
    <row r="911" spans="27:41" x14ac:dyDescent="0.2">
      <c r="AA911" s="23">
        <v>36755</v>
      </c>
      <c r="AO911"/>
    </row>
    <row r="912" spans="27:41" x14ac:dyDescent="0.2">
      <c r="AA912" s="23">
        <v>36756</v>
      </c>
      <c r="AO912"/>
    </row>
    <row r="913" spans="27:41" x14ac:dyDescent="0.2">
      <c r="AA913" s="23">
        <v>36757</v>
      </c>
      <c r="AO913"/>
    </row>
    <row r="914" spans="27:41" x14ac:dyDescent="0.2">
      <c r="AA914" s="23">
        <v>36758</v>
      </c>
      <c r="AO914"/>
    </row>
    <row r="915" spans="27:41" x14ac:dyDescent="0.2">
      <c r="AA915" s="23">
        <v>36759</v>
      </c>
      <c r="AO915"/>
    </row>
    <row r="916" spans="27:41" x14ac:dyDescent="0.2">
      <c r="AA916" s="23">
        <v>36760</v>
      </c>
      <c r="AO916"/>
    </row>
    <row r="917" spans="27:41" x14ac:dyDescent="0.2">
      <c r="AA917" s="23">
        <v>36761</v>
      </c>
      <c r="AO917"/>
    </row>
    <row r="918" spans="27:41" x14ac:dyDescent="0.2">
      <c r="AA918" s="23">
        <v>36762</v>
      </c>
      <c r="AO918"/>
    </row>
    <row r="919" spans="27:41" x14ac:dyDescent="0.2">
      <c r="AA919" s="23">
        <v>36763</v>
      </c>
      <c r="AO919"/>
    </row>
    <row r="920" spans="27:41" x14ac:dyDescent="0.2">
      <c r="AA920" s="23">
        <v>36764</v>
      </c>
      <c r="AO920"/>
    </row>
    <row r="921" spans="27:41" x14ac:dyDescent="0.2">
      <c r="AA921" s="23">
        <v>36765</v>
      </c>
      <c r="AO921"/>
    </row>
    <row r="922" spans="27:41" x14ac:dyDescent="0.2">
      <c r="AA922" s="23">
        <v>36766</v>
      </c>
      <c r="AO922"/>
    </row>
    <row r="923" spans="27:41" x14ac:dyDescent="0.2">
      <c r="AA923" s="23">
        <v>36767</v>
      </c>
      <c r="AO923"/>
    </row>
    <row r="924" spans="27:41" x14ac:dyDescent="0.2">
      <c r="AA924" s="23">
        <v>36768</v>
      </c>
      <c r="AO924"/>
    </row>
    <row r="925" spans="27:41" x14ac:dyDescent="0.2">
      <c r="AA925" s="23">
        <v>36769</v>
      </c>
      <c r="AO925"/>
    </row>
    <row r="926" spans="27:41" x14ac:dyDescent="0.2">
      <c r="AA926" s="23">
        <v>36770</v>
      </c>
      <c r="AO926"/>
    </row>
    <row r="927" spans="27:41" x14ac:dyDescent="0.2">
      <c r="AA927" s="23">
        <v>36771</v>
      </c>
      <c r="AO927"/>
    </row>
    <row r="928" spans="27:41" x14ac:dyDescent="0.2">
      <c r="AA928" s="23">
        <v>36772</v>
      </c>
      <c r="AO928"/>
    </row>
    <row r="929" spans="27:41" x14ac:dyDescent="0.2">
      <c r="AA929" s="23">
        <v>36773</v>
      </c>
      <c r="AO929"/>
    </row>
    <row r="930" spans="27:41" x14ac:dyDescent="0.2">
      <c r="AA930" s="23">
        <v>36774</v>
      </c>
      <c r="AO930"/>
    </row>
    <row r="931" spans="27:41" x14ac:dyDescent="0.2">
      <c r="AA931" s="23">
        <v>36775</v>
      </c>
      <c r="AO931"/>
    </row>
    <row r="932" spans="27:41" x14ac:dyDescent="0.2">
      <c r="AA932" s="23">
        <v>36776</v>
      </c>
      <c r="AO932"/>
    </row>
    <row r="933" spans="27:41" x14ac:dyDescent="0.2">
      <c r="AA933" s="23">
        <v>36777</v>
      </c>
      <c r="AO933"/>
    </row>
    <row r="934" spans="27:41" x14ac:dyDescent="0.2">
      <c r="AA934" s="23">
        <v>36778</v>
      </c>
      <c r="AO934"/>
    </row>
    <row r="935" spans="27:41" x14ac:dyDescent="0.2">
      <c r="AA935" s="23">
        <v>36779</v>
      </c>
      <c r="AO935"/>
    </row>
    <row r="936" spans="27:41" x14ac:dyDescent="0.2">
      <c r="AA936" s="23">
        <v>36780</v>
      </c>
      <c r="AO936"/>
    </row>
    <row r="937" spans="27:41" x14ac:dyDescent="0.2">
      <c r="AA937" s="23">
        <v>36781</v>
      </c>
      <c r="AO937"/>
    </row>
    <row r="938" spans="27:41" x14ac:dyDescent="0.2">
      <c r="AA938" s="23">
        <v>36782</v>
      </c>
      <c r="AO938"/>
    </row>
    <row r="939" spans="27:41" x14ac:dyDescent="0.2">
      <c r="AA939" s="23">
        <v>36783</v>
      </c>
      <c r="AO939"/>
    </row>
    <row r="940" spans="27:41" x14ac:dyDescent="0.2">
      <c r="AA940" s="23">
        <v>36784</v>
      </c>
      <c r="AO940"/>
    </row>
    <row r="941" spans="27:41" x14ac:dyDescent="0.2">
      <c r="AA941" s="23">
        <v>36785</v>
      </c>
      <c r="AO941"/>
    </row>
    <row r="942" spans="27:41" x14ac:dyDescent="0.2">
      <c r="AA942" s="23">
        <v>36786</v>
      </c>
      <c r="AO942"/>
    </row>
    <row r="943" spans="27:41" x14ac:dyDescent="0.2">
      <c r="AA943" s="23">
        <v>36787</v>
      </c>
      <c r="AO943"/>
    </row>
    <row r="944" spans="27:41" x14ac:dyDescent="0.2">
      <c r="AA944" s="23">
        <v>36788</v>
      </c>
      <c r="AO944"/>
    </row>
    <row r="945" spans="27:41" x14ac:dyDescent="0.2">
      <c r="AA945" s="23">
        <v>36789</v>
      </c>
      <c r="AO945"/>
    </row>
    <row r="946" spans="27:41" x14ac:dyDescent="0.2">
      <c r="AA946" s="23">
        <v>36790</v>
      </c>
      <c r="AO946"/>
    </row>
    <row r="947" spans="27:41" x14ac:dyDescent="0.2">
      <c r="AA947" s="23">
        <v>36791</v>
      </c>
      <c r="AO947"/>
    </row>
    <row r="948" spans="27:41" x14ac:dyDescent="0.2">
      <c r="AA948" s="23">
        <v>36792</v>
      </c>
      <c r="AO948"/>
    </row>
    <row r="949" spans="27:41" x14ac:dyDescent="0.2">
      <c r="AA949" s="23">
        <v>36793</v>
      </c>
      <c r="AO949"/>
    </row>
    <row r="950" spans="27:41" x14ac:dyDescent="0.2">
      <c r="AA950" s="23">
        <v>36794</v>
      </c>
      <c r="AO950"/>
    </row>
    <row r="951" spans="27:41" x14ac:dyDescent="0.2">
      <c r="AA951" s="23">
        <v>36795</v>
      </c>
      <c r="AO951"/>
    </row>
    <row r="952" spans="27:41" x14ac:dyDescent="0.2">
      <c r="AA952" s="23">
        <v>36796</v>
      </c>
      <c r="AO952"/>
    </row>
    <row r="953" spans="27:41" x14ac:dyDescent="0.2">
      <c r="AA953" s="23">
        <v>36797</v>
      </c>
      <c r="AO953"/>
    </row>
    <row r="954" spans="27:41" x14ac:dyDescent="0.2">
      <c r="AA954" s="23">
        <v>36798</v>
      </c>
      <c r="AO954"/>
    </row>
    <row r="955" spans="27:41" x14ac:dyDescent="0.2">
      <c r="AA955" s="23">
        <v>36799</v>
      </c>
      <c r="AO955"/>
    </row>
    <row r="956" spans="27:41" x14ac:dyDescent="0.2">
      <c r="AA956" s="23">
        <v>36800</v>
      </c>
      <c r="AO956"/>
    </row>
    <row r="957" spans="27:41" x14ac:dyDescent="0.2">
      <c r="AA957" s="23">
        <v>36801</v>
      </c>
      <c r="AO957"/>
    </row>
    <row r="958" spans="27:41" x14ac:dyDescent="0.2">
      <c r="AA958" s="23">
        <v>36802</v>
      </c>
      <c r="AO958"/>
    </row>
    <row r="959" spans="27:41" x14ac:dyDescent="0.2">
      <c r="AA959" s="23">
        <v>36803</v>
      </c>
      <c r="AO959"/>
    </row>
    <row r="960" spans="27:41" x14ac:dyDescent="0.2">
      <c r="AA960" s="23">
        <v>36804</v>
      </c>
      <c r="AO960"/>
    </row>
    <row r="961" spans="27:41" x14ac:dyDescent="0.2">
      <c r="AA961" s="23">
        <v>36805</v>
      </c>
      <c r="AO961"/>
    </row>
    <row r="962" spans="27:41" x14ac:dyDescent="0.2">
      <c r="AA962" s="23">
        <v>36806</v>
      </c>
      <c r="AO962"/>
    </row>
    <row r="963" spans="27:41" x14ac:dyDescent="0.2">
      <c r="AA963" s="23">
        <v>36807</v>
      </c>
      <c r="AO963"/>
    </row>
    <row r="964" spans="27:41" x14ac:dyDescent="0.2">
      <c r="AA964" s="23">
        <v>36808</v>
      </c>
      <c r="AO964"/>
    </row>
    <row r="965" spans="27:41" x14ac:dyDescent="0.2">
      <c r="AA965" s="23">
        <v>36809</v>
      </c>
      <c r="AO965"/>
    </row>
    <row r="966" spans="27:41" x14ac:dyDescent="0.2">
      <c r="AA966" s="23">
        <v>36810</v>
      </c>
      <c r="AO966"/>
    </row>
    <row r="967" spans="27:41" x14ac:dyDescent="0.2">
      <c r="AA967" s="23">
        <v>36811</v>
      </c>
      <c r="AO967"/>
    </row>
    <row r="968" spans="27:41" x14ac:dyDescent="0.2">
      <c r="AA968" s="23">
        <v>36812</v>
      </c>
      <c r="AO968"/>
    </row>
    <row r="969" spans="27:41" x14ac:dyDescent="0.2">
      <c r="AA969" s="23">
        <v>36813</v>
      </c>
      <c r="AO969"/>
    </row>
    <row r="970" spans="27:41" x14ac:dyDescent="0.2">
      <c r="AA970" s="23">
        <v>36814</v>
      </c>
      <c r="AO970"/>
    </row>
    <row r="971" spans="27:41" x14ac:dyDescent="0.2">
      <c r="AA971" s="23">
        <v>36815</v>
      </c>
      <c r="AO971"/>
    </row>
    <row r="972" spans="27:41" x14ac:dyDescent="0.2">
      <c r="AA972" s="23">
        <v>36816</v>
      </c>
      <c r="AO972"/>
    </row>
    <row r="973" spans="27:41" x14ac:dyDescent="0.2">
      <c r="AA973" s="23">
        <v>36817</v>
      </c>
      <c r="AO973"/>
    </row>
    <row r="974" spans="27:41" x14ac:dyDescent="0.2">
      <c r="AA974" s="23">
        <v>36818</v>
      </c>
      <c r="AO974"/>
    </row>
    <row r="975" spans="27:41" x14ac:dyDescent="0.2">
      <c r="AA975" s="23">
        <v>36819</v>
      </c>
      <c r="AO975"/>
    </row>
    <row r="976" spans="27:41" x14ac:dyDescent="0.2">
      <c r="AA976" s="23">
        <v>36820</v>
      </c>
      <c r="AO976"/>
    </row>
    <row r="977" spans="27:41" x14ac:dyDescent="0.2">
      <c r="AA977" s="23">
        <v>36821</v>
      </c>
      <c r="AO977"/>
    </row>
    <row r="978" spans="27:41" x14ac:dyDescent="0.2">
      <c r="AA978" s="23">
        <v>36822</v>
      </c>
      <c r="AO978"/>
    </row>
    <row r="979" spans="27:41" x14ac:dyDescent="0.2">
      <c r="AA979" s="23">
        <v>36823</v>
      </c>
      <c r="AO979"/>
    </row>
    <row r="980" spans="27:41" x14ac:dyDescent="0.2">
      <c r="AA980" s="23">
        <v>36824</v>
      </c>
      <c r="AO980"/>
    </row>
    <row r="981" spans="27:41" x14ac:dyDescent="0.2">
      <c r="AA981" s="23">
        <v>36825</v>
      </c>
      <c r="AO981"/>
    </row>
    <row r="982" spans="27:41" x14ac:dyDescent="0.2">
      <c r="AA982" s="23">
        <v>36826</v>
      </c>
      <c r="AO982"/>
    </row>
    <row r="983" spans="27:41" x14ac:dyDescent="0.2">
      <c r="AA983" s="23">
        <v>36827</v>
      </c>
      <c r="AO983"/>
    </row>
    <row r="984" spans="27:41" x14ac:dyDescent="0.2">
      <c r="AA984" s="23">
        <v>36828</v>
      </c>
      <c r="AO984"/>
    </row>
    <row r="985" spans="27:41" x14ac:dyDescent="0.2">
      <c r="AA985" s="23">
        <v>36829</v>
      </c>
      <c r="AO985"/>
    </row>
    <row r="986" spans="27:41" x14ac:dyDescent="0.2">
      <c r="AA986" s="23">
        <v>36830</v>
      </c>
      <c r="AO986"/>
    </row>
    <row r="987" spans="27:41" x14ac:dyDescent="0.2">
      <c r="AA987" s="23">
        <v>36831</v>
      </c>
      <c r="AO987"/>
    </row>
    <row r="988" spans="27:41" x14ac:dyDescent="0.2">
      <c r="AA988" s="23">
        <v>36832</v>
      </c>
      <c r="AO988"/>
    </row>
    <row r="989" spans="27:41" x14ac:dyDescent="0.2">
      <c r="AA989" s="23">
        <v>36833</v>
      </c>
      <c r="AO989"/>
    </row>
    <row r="990" spans="27:41" x14ac:dyDescent="0.2">
      <c r="AA990" s="23">
        <v>36834</v>
      </c>
      <c r="AO990"/>
    </row>
    <row r="991" spans="27:41" x14ac:dyDescent="0.2">
      <c r="AA991" s="23">
        <v>36835</v>
      </c>
      <c r="AO991"/>
    </row>
    <row r="992" spans="27:41" x14ac:dyDescent="0.2">
      <c r="AA992" s="23">
        <v>36836</v>
      </c>
      <c r="AO992"/>
    </row>
    <row r="993" spans="27:41" x14ac:dyDescent="0.2">
      <c r="AA993" s="23">
        <v>36837</v>
      </c>
      <c r="AO993"/>
    </row>
    <row r="994" spans="27:41" x14ac:dyDescent="0.2">
      <c r="AA994" s="23">
        <v>36838</v>
      </c>
      <c r="AO994"/>
    </row>
    <row r="995" spans="27:41" x14ac:dyDescent="0.2">
      <c r="AA995" s="23">
        <v>36839</v>
      </c>
      <c r="AO995"/>
    </row>
    <row r="996" spans="27:41" x14ac:dyDescent="0.2">
      <c r="AA996" s="23">
        <v>36840</v>
      </c>
      <c r="AO996"/>
    </row>
    <row r="997" spans="27:41" x14ac:dyDescent="0.2">
      <c r="AA997" s="23">
        <v>36841</v>
      </c>
      <c r="AO997"/>
    </row>
    <row r="998" spans="27:41" x14ac:dyDescent="0.2">
      <c r="AA998" s="23">
        <v>36842</v>
      </c>
      <c r="AO998"/>
    </row>
    <row r="999" spans="27:41" x14ac:dyDescent="0.2">
      <c r="AA999" s="23">
        <v>36843</v>
      </c>
      <c r="AO999"/>
    </row>
    <row r="1000" spans="27:41" x14ac:dyDescent="0.2">
      <c r="AA1000" s="23">
        <v>36844</v>
      </c>
      <c r="AO1000"/>
    </row>
    <row r="1001" spans="27:41" x14ac:dyDescent="0.2">
      <c r="AA1001" s="23">
        <v>36845</v>
      </c>
      <c r="AO1001"/>
    </row>
    <row r="1002" spans="27:41" x14ac:dyDescent="0.2">
      <c r="AA1002" s="23">
        <v>36846</v>
      </c>
      <c r="AO1002"/>
    </row>
    <row r="1003" spans="27:41" x14ac:dyDescent="0.2">
      <c r="AA1003" s="23">
        <v>36847</v>
      </c>
      <c r="AO1003"/>
    </row>
    <row r="1004" spans="27:41" x14ac:dyDescent="0.2">
      <c r="AA1004" s="23">
        <v>36848</v>
      </c>
      <c r="AO1004"/>
    </row>
    <row r="1005" spans="27:41" x14ac:dyDescent="0.2">
      <c r="AA1005" s="23">
        <v>36849</v>
      </c>
      <c r="AO1005"/>
    </row>
    <row r="1006" spans="27:41" x14ac:dyDescent="0.2">
      <c r="AA1006" s="23">
        <v>36850</v>
      </c>
      <c r="AO1006"/>
    </row>
    <row r="1007" spans="27:41" x14ac:dyDescent="0.2">
      <c r="AA1007" s="23">
        <v>36851</v>
      </c>
      <c r="AO1007"/>
    </row>
    <row r="1008" spans="27:41" x14ac:dyDescent="0.2">
      <c r="AA1008" s="23">
        <v>36852</v>
      </c>
      <c r="AO1008"/>
    </row>
    <row r="1009" spans="27:41" x14ac:dyDescent="0.2">
      <c r="AA1009" s="23">
        <v>36853</v>
      </c>
      <c r="AO1009"/>
    </row>
    <row r="1010" spans="27:41" x14ac:dyDescent="0.2">
      <c r="AA1010" s="23">
        <v>36854</v>
      </c>
      <c r="AO1010"/>
    </row>
    <row r="1011" spans="27:41" x14ac:dyDescent="0.2">
      <c r="AA1011" s="23">
        <v>36855</v>
      </c>
      <c r="AO1011"/>
    </row>
    <row r="1012" spans="27:41" x14ac:dyDescent="0.2">
      <c r="AA1012" s="23">
        <v>36856</v>
      </c>
      <c r="AO1012"/>
    </row>
    <row r="1013" spans="27:41" x14ac:dyDescent="0.2">
      <c r="AA1013" s="23">
        <v>36857</v>
      </c>
      <c r="AO1013"/>
    </row>
    <row r="1014" spans="27:41" x14ac:dyDescent="0.2">
      <c r="AA1014" s="23">
        <v>36858</v>
      </c>
      <c r="AO1014"/>
    </row>
    <row r="1015" spans="27:41" x14ac:dyDescent="0.2">
      <c r="AA1015" s="23">
        <v>36859</v>
      </c>
      <c r="AO1015"/>
    </row>
    <row r="1016" spans="27:41" x14ac:dyDescent="0.2">
      <c r="AA1016" s="23">
        <v>36860</v>
      </c>
      <c r="AO1016"/>
    </row>
    <row r="1017" spans="27:41" x14ac:dyDescent="0.2">
      <c r="AA1017" s="23">
        <v>36861</v>
      </c>
      <c r="AO1017"/>
    </row>
    <row r="1018" spans="27:41" x14ac:dyDescent="0.2">
      <c r="AA1018" s="23">
        <v>36862</v>
      </c>
      <c r="AO1018"/>
    </row>
    <row r="1019" spans="27:41" x14ac:dyDescent="0.2">
      <c r="AA1019" s="23">
        <v>36863</v>
      </c>
      <c r="AO1019"/>
    </row>
    <row r="1020" spans="27:41" x14ac:dyDescent="0.2">
      <c r="AA1020" s="23">
        <v>36864</v>
      </c>
      <c r="AO1020"/>
    </row>
    <row r="1021" spans="27:41" x14ac:dyDescent="0.2">
      <c r="AA1021" s="23">
        <v>36865</v>
      </c>
      <c r="AO1021"/>
    </row>
    <row r="1022" spans="27:41" x14ac:dyDescent="0.2">
      <c r="AA1022" s="23">
        <v>36866</v>
      </c>
      <c r="AO1022"/>
    </row>
    <row r="1023" spans="27:41" x14ac:dyDescent="0.2">
      <c r="AA1023" s="23">
        <v>36867</v>
      </c>
      <c r="AO1023"/>
    </row>
    <row r="1024" spans="27:41" x14ac:dyDescent="0.2">
      <c r="AA1024" s="23">
        <v>36868</v>
      </c>
      <c r="AO1024"/>
    </row>
    <row r="1025" spans="27:41" x14ac:dyDescent="0.2">
      <c r="AA1025" s="23">
        <v>36869</v>
      </c>
      <c r="AO1025"/>
    </row>
    <row r="1026" spans="27:41" x14ac:dyDescent="0.2">
      <c r="AA1026" s="23">
        <v>36870</v>
      </c>
      <c r="AO1026"/>
    </row>
    <row r="1027" spans="27:41" x14ac:dyDescent="0.2">
      <c r="AA1027" s="23">
        <v>36871</v>
      </c>
      <c r="AO1027"/>
    </row>
    <row r="1028" spans="27:41" x14ac:dyDescent="0.2">
      <c r="AA1028" s="23">
        <v>36872</v>
      </c>
      <c r="AO1028"/>
    </row>
    <row r="1029" spans="27:41" x14ac:dyDescent="0.2">
      <c r="AA1029" s="23">
        <v>36873</v>
      </c>
      <c r="AO1029"/>
    </row>
    <row r="1030" spans="27:41" x14ac:dyDescent="0.2">
      <c r="AA1030" s="23">
        <v>36874</v>
      </c>
      <c r="AO1030"/>
    </row>
    <row r="1031" spans="27:41" x14ac:dyDescent="0.2">
      <c r="AA1031" s="23">
        <v>36875</v>
      </c>
      <c r="AO1031"/>
    </row>
    <row r="1032" spans="27:41" x14ac:dyDescent="0.2">
      <c r="AA1032" s="23">
        <v>36876</v>
      </c>
      <c r="AO1032"/>
    </row>
    <row r="1033" spans="27:41" x14ac:dyDescent="0.2">
      <c r="AA1033" s="23">
        <v>36877</v>
      </c>
      <c r="AO1033"/>
    </row>
    <row r="1034" spans="27:41" x14ac:dyDescent="0.2">
      <c r="AA1034" s="23">
        <v>36878</v>
      </c>
      <c r="AO1034"/>
    </row>
    <row r="1035" spans="27:41" x14ac:dyDescent="0.2">
      <c r="AA1035" s="23">
        <v>36879</v>
      </c>
      <c r="AO1035"/>
    </row>
    <row r="1036" spans="27:41" x14ac:dyDescent="0.2">
      <c r="AA1036" s="23">
        <v>36880</v>
      </c>
      <c r="AO1036"/>
    </row>
    <row r="1037" spans="27:41" x14ac:dyDescent="0.2">
      <c r="AA1037" s="23">
        <v>36881</v>
      </c>
      <c r="AO1037"/>
    </row>
    <row r="1038" spans="27:41" x14ac:dyDescent="0.2">
      <c r="AA1038" s="23">
        <v>36882</v>
      </c>
      <c r="AO1038"/>
    </row>
    <row r="1039" spans="27:41" x14ac:dyDescent="0.2">
      <c r="AA1039" s="23">
        <v>36883</v>
      </c>
      <c r="AO1039"/>
    </row>
    <row r="1040" spans="27:41" x14ac:dyDescent="0.2">
      <c r="AA1040" s="23">
        <v>36884</v>
      </c>
      <c r="AO1040"/>
    </row>
    <row r="1041" spans="27:41" x14ac:dyDescent="0.2">
      <c r="AA1041" s="23">
        <v>36885</v>
      </c>
      <c r="AO1041"/>
    </row>
    <row r="1042" spans="27:41" x14ac:dyDescent="0.2">
      <c r="AA1042" s="23">
        <v>36886</v>
      </c>
      <c r="AO1042"/>
    </row>
    <row r="1043" spans="27:41" x14ac:dyDescent="0.2">
      <c r="AA1043" s="23">
        <v>36887</v>
      </c>
      <c r="AO1043"/>
    </row>
    <row r="1044" spans="27:41" x14ac:dyDescent="0.2">
      <c r="AA1044" s="23">
        <v>36888</v>
      </c>
      <c r="AO1044"/>
    </row>
    <row r="1045" spans="27:41" x14ac:dyDescent="0.2">
      <c r="AA1045" s="23">
        <v>36889</v>
      </c>
      <c r="AO1045"/>
    </row>
    <row r="1046" spans="27:41" x14ac:dyDescent="0.2">
      <c r="AA1046" s="23">
        <v>36890</v>
      </c>
      <c r="AO1046"/>
    </row>
    <row r="1047" spans="27:41" x14ac:dyDescent="0.2">
      <c r="AA1047" s="23">
        <v>36891</v>
      </c>
      <c r="AO1047"/>
    </row>
    <row r="1048" spans="27:41" x14ac:dyDescent="0.2">
      <c r="AA1048" s="23">
        <v>36892</v>
      </c>
      <c r="AO1048"/>
    </row>
    <row r="1049" spans="27:41" x14ac:dyDescent="0.2">
      <c r="AA1049" s="23">
        <v>36893</v>
      </c>
      <c r="AO1049"/>
    </row>
    <row r="1050" spans="27:41" x14ac:dyDescent="0.2">
      <c r="AA1050" s="23">
        <v>36894</v>
      </c>
      <c r="AO1050"/>
    </row>
    <row r="1051" spans="27:41" x14ac:dyDescent="0.2">
      <c r="AA1051" s="23">
        <v>36895</v>
      </c>
      <c r="AO1051"/>
    </row>
    <row r="1052" spans="27:41" x14ac:dyDescent="0.2">
      <c r="AA1052" s="23">
        <v>36896</v>
      </c>
      <c r="AO1052"/>
    </row>
    <row r="1053" spans="27:41" x14ac:dyDescent="0.2">
      <c r="AA1053" s="23">
        <v>36897</v>
      </c>
      <c r="AO1053"/>
    </row>
    <row r="1054" spans="27:41" x14ac:dyDescent="0.2">
      <c r="AA1054" s="23">
        <v>36898</v>
      </c>
      <c r="AO1054"/>
    </row>
    <row r="1055" spans="27:41" x14ac:dyDescent="0.2">
      <c r="AA1055" s="23">
        <v>36899</v>
      </c>
      <c r="AO1055"/>
    </row>
    <row r="1056" spans="27:41" x14ac:dyDescent="0.2">
      <c r="AA1056" s="23">
        <v>36900</v>
      </c>
      <c r="AO1056"/>
    </row>
    <row r="1057" spans="27:41" x14ac:dyDescent="0.2">
      <c r="AA1057" s="23">
        <v>36901</v>
      </c>
      <c r="AO1057"/>
    </row>
    <row r="1058" spans="27:41" x14ac:dyDescent="0.2">
      <c r="AA1058" s="23">
        <v>36902</v>
      </c>
      <c r="AO1058"/>
    </row>
    <row r="1059" spans="27:41" x14ac:dyDescent="0.2">
      <c r="AA1059" s="23">
        <v>36903</v>
      </c>
      <c r="AO1059"/>
    </row>
    <row r="1060" spans="27:41" x14ac:dyDescent="0.2">
      <c r="AA1060" s="23">
        <v>36904</v>
      </c>
      <c r="AO1060"/>
    </row>
    <row r="1061" spans="27:41" x14ac:dyDescent="0.2">
      <c r="AA1061" s="23">
        <v>36905</v>
      </c>
      <c r="AO1061"/>
    </row>
    <row r="1062" spans="27:41" x14ac:dyDescent="0.2">
      <c r="AA1062" s="23">
        <v>36906</v>
      </c>
      <c r="AO1062"/>
    </row>
    <row r="1063" spans="27:41" x14ac:dyDescent="0.2">
      <c r="AA1063" s="23">
        <v>36907</v>
      </c>
      <c r="AO1063"/>
    </row>
    <row r="1064" spans="27:41" x14ac:dyDescent="0.2">
      <c r="AA1064" s="23">
        <v>36908</v>
      </c>
      <c r="AO1064"/>
    </row>
    <row r="1065" spans="27:41" x14ac:dyDescent="0.2">
      <c r="AA1065" s="23">
        <v>36909</v>
      </c>
      <c r="AO1065"/>
    </row>
    <row r="1066" spans="27:41" x14ac:dyDescent="0.2">
      <c r="AA1066" s="23">
        <v>36910</v>
      </c>
      <c r="AO1066"/>
    </row>
    <row r="1067" spans="27:41" x14ac:dyDescent="0.2">
      <c r="AA1067" s="23">
        <v>36911</v>
      </c>
      <c r="AO1067"/>
    </row>
    <row r="1068" spans="27:41" x14ac:dyDescent="0.2">
      <c r="AA1068" s="23">
        <v>36912</v>
      </c>
      <c r="AO1068"/>
    </row>
    <row r="1069" spans="27:41" x14ac:dyDescent="0.2">
      <c r="AA1069" s="23">
        <v>36913</v>
      </c>
      <c r="AO1069"/>
    </row>
    <row r="1070" spans="27:41" x14ac:dyDescent="0.2">
      <c r="AA1070" s="23">
        <v>36914</v>
      </c>
      <c r="AO1070"/>
    </row>
    <row r="1071" spans="27:41" x14ac:dyDescent="0.2">
      <c r="AA1071" s="23">
        <v>36915</v>
      </c>
      <c r="AO1071"/>
    </row>
    <row r="1072" spans="27:41" x14ac:dyDescent="0.2">
      <c r="AA1072" s="23">
        <v>36916</v>
      </c>
      <c r="AO1072"/>
    </row>
    <row r="1073" spans="27:41" x14ac:dyDescent="0.2">
      <c r="AA1073" s="23">
        <v>36917</v>
      </c>
      <c r="AO1073"/>
    </row>
    <row r="1074" spans="27:41" x14ac:dyDescent="0.2">
      <c r="AA1074" s="23">
        <v>36918</v>
      </c>
      <c r="AO1074"/>
    </row>
    <row r="1075" spans="27:41" x14ac:dyDescent="0.2">
      <c r="AA1075" s="23">
        <v>36919</v>
      </c>
      <c r="AO1075"/>
    </row>
    <row r="1076" spans="27:41" x14ac:dyDescent="0.2">
      <c r="AA1076" s="23">
        <v>36920</v>
      </c>
      <c r="AO1076"/>
    </row>
    <row r="1077" spans="27:41" x14ac:dyDescent="0.2">
      <c r="AA1077" s="23">
        <v>36921</v>
      </c>
      <c r="AO1077"/>
    </row>
    <row r="1078" spans="27:41" x14ac:dyDescent="0.2">
      <c r="AA1078" s="23">
        <v>36922</v>
      </c>
      <c r="AO1078"/>
    </row>
    <row r="1079" spans="27:41" x14ac:dyDescent="0.2">
      <c r="AA1079" s="23">
        <v>36923</v>
      </c>
      <c r="AO1079"/>
    </row>
    <row r="1080" spans="27:41" x14ac:dyDescent="0.2">
      <c r="AA1080" s="23">
        <v>36924</v>
      </c>
      <c r="AO1080"/>
    </row>
    <row r="1081" spans="27:41" x14ac:dyDescent="0.2">
      <c r="AA1081" s="23">
        <v>36925</v>
      </c>
      <c r="AO1081"/>
    </row>
    <row r="1082" spans="27:41" x14ac:dyDescent="0.2">
      <c r="AA1082" s="23">
        <v>36926</v>
      </c>
      <c r="AO1082"/>
    </row>
    <row r="1083" spans="27:41" x14ac:dyDescent="0.2">
      <c r="AA1083" s="23">
        <v>36927</v>
      </c>
      <c r="AO1083"/>
    </row>
    <row r="1084" spans="27:41" x14ac:dyDescent="0.2">
      <c r="AA1084" s="23">
        <v>36928</v>
      </c>
      <c r="AO1084"/>
    </row>
    <row r="1085" spans="27:41" x14ac:dyDescent="0.2">
      <c r="AA1085" s="23">
        <v>36929</v>
      </c>
      <c r="AO1085"/>
    </row>
    <row r="1086" spans="27:41" x14ac:dyDescent="0.2">
      <c r="AA1086" s="23">
        <v>36930</v>
      </c>
      <c r="AO1086"/>
    </row>
    <row r="1087" spans="27:41" x14ac:dyDescent="0.2">
      <c r="AA1087" s="23">
        <v>36931</v>
      </c>
      <c r="AO1087"/>
    </row>
    <row r="1088" spans="27:41" x14ac:dyDescent="0.2">
      <c r="AA1088" s="23">
        <v>36932</v>
      </c>
      <c r="AO1088"/>
    </row>
    <row r="1089" spans="27:41" x14ac:dyDescent="0.2">
      <c r="AA1089" s="23">
        <v>36933</v>
      </c>
      <c r="AO1089"/>
    </row>
    <row r="1090" spans="27:41" x14ac:dyDescent="0.2">
      <c r="AA1090" s="23">
        <v>36934</v>
      </c>
      <c r="AO1090"/>
    </row>
    <row r="1091" spans="27:41" x14ac:dyDescent="0.2">
      <c r="AA1091" s="23">
        <v>36935</v>
      </c>
      <c r="AO1091"/>
    </row>
    <row r="1092" spans="27:41" x14ac:dyDescent="0.2">
      <c r="AA1092" s="23">
        <v>36936</v>
      </c>
      <c r="AO1092"/>
    </row>
    <row r="1093" spans="27:41" x14ac:dyDescent="0.2">
      <c r="AA1093" s="23">
        <v>36937</v>
      </c>
      <c r="AO1093"/>
    </row>
    <row r="1094" spans="27:41" x14ac:dyDescent="0.2">
      <c r="AA1094" s="23">
        <v>36938</v>
      </c>
      <c r="AO1094"/>
    </row>
    <row r="1095" spans="27:41" x14ac:dyDescent="0.2">
      <c r="AA1095" s="23">
        <v>36939</v>
      </c>
      <c r="AO1095"/>
    </row>
    <row r="1096" spans="27:41" x14ac:dyDescent="0.2">
      <c r="AA1096" s="23">
        <v>36940</v>
      </c>
      <c r="AO1096"/>
    </row>
    <row r="1097" spans="27:41" x14ac:dyDescent="0.2">
      <c r="AA1097" s="23">
        <v>36941</v>
      </c>
      <c r="AO1097"/>
    </row>
    <row r="1098" spans="27:41" x14ac:dyDescent="0.2">
      <c r="AA1098" s="23">
        <v>36942</v>
      </c>
      <c r="AO1098"/>
    </row>
    <row r="1099" spans="27:41" x14ac:dyDescent="0.2">
      <c r="AA1099" s="23">
        <v>36943</v>
      </c>
      <c r="AO1099"/>
    </row>
    <row r="1100" spans="27:41" x14ac:dyDescent="0.2">
      <c r="AA1100" s="23">
        <v>36944</v>
      </c>
      <c r="AO1100"/>
    </row>
    <row r="1101" spans="27:41" x14ac:dyDescent="0.2">
      <c r="AA1101" s="23">
        <v>36945</v>
      </c>
      <c r="AO1101"/>
    </row>
    <row r="1102" spans="27:41" x14ac:dyDescent="0.2">
      <c r="AA1102" s="23">
        <v>36946</v>
      </c>
      <c r="AO1102"/>
    </row>
    <row r="1103" spans="27:41" x14ac:dyDescent="0.2">
      <c r="AA1103" s="23">
        <v>36947</v>
      </c>
      <c r="AO1103"/>
    </row>
    <row r="1104" spans="27:41" x14ac:dyDescent="0.2">
      <c r="AA1104" s="23">
        <v>36948</v>
      </c>
      <c r="AO1104"/>
    </row>
    <row r="1105" spans="27:41" x14ac:dyDescent="0.2">
      <c r="AA1105" s="23">
        <v>36949</v>
      </c>
      <c r="AO1105"/>
    </row>
    <row r="1106" spans="27:41" x14ac:dyDescent="0.2">
      <c r="AA1106" s="23">
        <v>36950</v>
      </c>
      <c r="AO1106"/>
    </row>
    <row r="1107" spans="27:41" x14ac:dyDescent="0.2">
      <c r="AA1107" s="23">
        <v>36951</v>
      </c>
      <c r="AO1107"/>
    </row>
    <row r="1108" spans="27:41" x14ac:dyDescent="0.2">
      <c r="AA1108" s="23">
        <v>36952</v>
      </c>
      <c r="AO1108"/>
    </row>
    <row r="1109" spans="27:41" x14ac:dyDescent="0.2">
      <c r="AA1109" s="23">
        <v>36953</v>
      </c>
      <c r="AO1109"/>
    </row>
    <row r="1110" spans="27:41" x14ac:dyDescent="0.2">
      <c r="AA1110" s="23">
        <v>36954</v>
      </c>
      <c r="AO1110"/>
    </row>
    <row r="1111" spans="27:41" x14ac:dyDescent="0.2">
      <c r="AA1111" s="23">
        <v>36955</v>
      </c>
      <c r="AO1111"/>
    </row>
    <row r="1112" spans="27:41" x14ac:dyDescent="0.2">
      <c r="AA1112" s="23">
        <v>36956</v>
      </c>
      <c r="AO1112"/>
    </row>
    <row r="1113" spans="27:41" x14ac:dyDescent="0.2">
      <c r="AA1113" s="23">
        <v>36957</v>
      </c>
      <c r="AO1113"/>
    </row>
    <row r="1114" spans="27:41" x14ac:dyDescent="0.2">
      <c r="AA1114" s="23">
        <v>36958</v>
      </c>
      <c r="AO1114"/>
    </row>
    <row r="1115" spans="27:41" x14ac:dyDescent="0.2">
      <c r="AA1115" s="23">
        <v>36959</v>
      </c>
      <c r="AO1115"/>
    </row>
    <row r="1116" spans="27:41" x14ac:dyDescent="0.2">
      <c r="AA1116" s="23">
        <v>36960</v>
      </c>
      <c r="AO1116"/>
    </row>
    <row r="1117" spans="27:41" x14ac:dyDescent="0.2">
      <c r="AA1117" s="23">
        <v>36961</v>
      </c>
      <c r="AO1117"/>
    </row>
    <row r="1118" spans="27:41" x14ac:dyDescent="0.2">
      <c r="AA1118" s="23">
        <v>36962</v>
      </c>
      <c r="AO1118"/>
    </row>
    <row r="1119" spans="27:41" x14ac:dyDescent="0.2">
      <c r="AA1119" s="23">
        <v>36963</v>
      </c>
      <c r="AO1119"/>
    </row>
    <row r="1120" spans="27:41" x14ac:dyDescent="0.2">
      <c r="AA1120" s="23">
        <v>36964</v>
      </c>
      <c r="AO1120"/>
    </row>
    <row r="1121" spans="27:41" x14ac:dyDescent="0.2">
      <c r="AA1121" s="23">
        <v>36965</v>
      </c>
      <c r="AO1121"/>
    </row>
    <row r="1122" spans="27:41" x14ac:dyDescent="0.2">
      <c r="AA1122" s="23">
        <v>36966</v>
      </c>
      <c r="AO1122"/>
    </row>
    <row r="1123" spans="27:41" x14ac:dyDescent="0.2">
      <c r="AA1123" s="23">
        <v>36967</v>
      </c>
      <c r="AO1123"/>
    </row>
    <row r="1124" spans="27:41" x14ac:dyDescent="0.2">
      <c r="AA1124" s="23">
        <v>36968</v>
      </c>
      <c r="AO1124"/>
    </row>
    <row r="1125" spans="27:41" x14ac:dyDescent="0.2">
      <c r="AA1125" s="23">
        <v>36969</v>
      </c>
      <c r="AO1125"/>
    </row>
    <row r="1126" spans="27:41" x14ac:dyDescent="0.2">
      <c r="AA1126" s="23">
        <v>36970</v>
      </c>
      <c r="AO1126"/>
    </row>
    <row r="1127" spans="27:41" x14ac:dyDescent="0.2">
      <c r="AA1127" s="23">
        <v>36971</v>
      </c>
      <c r="AO1127"/>
    </row>
    <row r="1128" spans="27:41" x14ac:dyDescent="0.2">
      <c r="AA1128" s="23">
        <v>36972</v>
      </c>
      <c r="AO1128"/>
    </row>
    <row r="1129" spans="27:41" x14ac:dyDescent="0.2">
      <c r="AA1129" s="23">
        <v>36973</v>
      </c>
      <c r="AO1129"/>
    </row>
    <row r="1130" spans="27:41" x14ac:dyDescent="0.2">
      <c r="AA1130" s="23">
        <v>36974</v>
      </c>
      <c r="AO1130"/>
    </row>
    <row r="1131" spans="27:41" x14ac:dyDescent="0.2">
      <c r="AA1131" s="23">
        <v>36975</v>
      </c>
      <c r="AO1131"/>
    </row>
    <row r="1132" spans="27:41" x14ac:dyDescent="0.2">
      <c r="AA1132" s="23">
        <v>36976</v>
      </c>
      <c r="AO1132"/>
    </row>
    <row r="1133" spans="27:41" x14ac:dyDescent="0.2">
      <c r="AA1133" s="23">
        <v>36977</v>
      </c>
      <c r="AO1133"/>
    </row>
    <row r="1134" spans="27:41" x14ac:dyDescent="0.2">
      <c r="AA1134" s="23">
        <v>36978</v>
      </c>
      <c r="AO1134"/>
    </row>
    <row r="1135" spans="27:41" x14ac:dyDescent="0.2">
      <c r="AA1135" s="23">
        <v>36979</v>
      </c>
      <c r="AO1135"/>
    </row>
    <row r="1136" spans="27:41" x14ac:dyDescent="0.2">
      <c r="AA1136" s="23">
        <v>36980</v>
      </c>
      <c r="AO1136"/>
    </row>
    <row r="1137" spans="27:41" x14ac:dyDescent="0.2">
      <c r="AA1137" s="23">
        <v>36981</v>
      </c>
      <c r="AO1137"/>
    </row>
    <row r="1138" spans="27:41" x14ac:dyDescent="0.2">
      <c r="AA1138" s="23">
        <v>36982</v>
      </c>
      <c r="AO1138"/>
    </row>
    <row r="1139" spans="27:41" x14ac:dyDescent="0.2">
      <c r="AA1139" s="23">
        <v>36983</v>
      </c>
      <c r="AO1139"/>
    </row>
    <row r="1140" spans="27:41" x14ac:dyDescent="0.2">
      <c r="AA1140" s="23">
        <v>36984</v>
      </c>
      <c r="AO1140"/>
    </row>
    <row r="1141" spans="27:41" x14ac:dyDescent="0.2">
      <c r="AA1141" s="23">
        <v>36985</v>
      </c>
      <c r="AO1141"/>
    </row>
    <row r="1142" spans="27:41" x14ac:dyDescent="0.2">
      <c r="AA1142" s="23">
        <v>36986</v>
      </c>
      <c r="AO1142"/>
    </row>
    <row r="1143" spans="27:41" x14ac:dyDescent="0.2">
      <c r="AA1143" s="23">
        <v>36987</v>
      </c>
      <c r="AO1143"/>
    </row>
    <row r="1144" spans="27:41" x14ac:dyDescent="0.2">
      <c r="AA1144" s="23">
        <v>36988</v>
      </c>
      <c r="AO1144"/>
    </row>
    <row r="1145" spans="27:41" x14ac:dyDescent="0.2">
      <c r="AA1145" s="23">
        <v>36989</v>
      </c>
      <c r="AO1145"/>
    </row>
    <row r="1146" spans="27:41" x14ac:dyDescent="0.2">
      <c r="AA1146" s="23">
        <v>36990</v>
      </c>
      <c r="AO1146"/>
    </row>
    <row r="1147" spans="27:41" x14ac:dyDescent="0.2">
      <c r="AA1147" s="23">
        <v>36991</v>
      </c>
      <c r="AO1147"/>
    </row>
    <row r="1148" spans="27:41" x14ac:dyDescent="0.2">
      <c r="AA1148" s="23">
        <v>36992</v>
      </c>
      <c r="AO1148"/>
    </row>
    <row r="1149" spans="27:41" x14ac:dyDescent="0.2">
      <c r="AA1149" s="23">
        <v>36993</v>
      </c>
      <c r="AO1149"/>
    </row>
    <row r="1150" spans="27:41" x14ac:dyDescent="0.2">
      <c r="AA1150" s="23">
        <v>36994</v>
      </c>
      <c r="AO1150"/>
    </row>
    <row r="1151" spans="27:41" x14ac:dyDescent="0.2">
      <c r="AA1151" s="23">
        <v>36995</v>
      </c>
      <c r="AO1151"/>
    </row>
    <row r="1152" spans="27:41" x14ac:dyDescent="0.2">
      <c r="AA1152" s="23">
        <v>36996</v>
      </c>
      <c r="AO1152"/>
    </row>
    <row r="1153" spans="27:41" x14ac:dyDescent="0.2">
      <c r="AA1153" s="23">
        <v>36997</v>
      </c>
      <c r="AO1153"/>
    </row>
    <row r="1154" spans="27:41" x14ac:dyDescent="0.2">
      <c r="AA1154" s="23">
        <v>36998</v>
      </c>
      <c r="AO1154"/>
    </row>
    <row r="1155" spans="27:41" x14ac:dyDescent="0.2">
      <c r="AA1155" s="23">
        <v>36999</v>
      </c>
      <c r="AO1155"/>
    </row>
    <row r="1156" spans="27:41" x14ac:dyDescent="0.2">
      <c r="AA1156" s="23">
        <v>37000</v>
      </c>
      <c r="AO1156"/>
    </row>
    <row r="1157" spans="27:41" x14ac:dyDescent="0.2">
      <c r="AA1157" s="23">
        <v>37001</v>
      </c>
      <c r="AO1157"/>
    </row>
    <row r="1158" spans="27:41" x14ac:dyDescent="0.2">
      <c r="AA1158" s="23">
        <v>37002</v>
      </c>
      <c r="AO1158"/>
    </row>
    <row r="1159" spans="27:41" x14ac:dyDescent="0.2">
      <c r="AA1159" s="23">
        <v>37003</v>
      </c>
      <c r="AO1159"/>
    </row>
    <row r="1160" spans="27:41" x14ac:dyDescent="0.2">
      <c r="AA1160" s="23">
        <v>37004</v>
      </c>
      <c r="AO1160"/>
    </row>
    <row r="1161" spans="27:41" x14ac:dyDescent="0.2">
      <c r="AA1161" s="23">
        <v>37005</v>
      </c>
      <c r="AO1161"/>
    </row>
    <row r="1162" spans="27:41" x14ac:dyDescent="0.2">
      <c r="AA1162" s="23">
        <v>37006</v>
      </c>
      <c r="AO1162"/>
    </row>
    <row r="1163" spans="27:41" x14ac:dyDescent="0.2">
      <c r="AA1163" s="23">
        <v>37007</v>
      </c>
      <c r="AO1163"/>
    </row>
    <row r="1164" spans="27:41" x14ac:dyDescent="0.2">
      <c r="AA1164" s="23">
        <v>37008</v>
      </c>
      <c r="AO1164"/>
    </row>
    <row r="1165" spans="27:41" x14ac:dyDescent="0.2">
      <c r="AA1165" s="23">
        <v>37009</v>
      </c>
      <c r="AO1165"/>
    </row>
    <row r="1166" spans="27:41" x14ac:dyDescent="0.2">
      <c r="AA1166" s="23">
        <v>37010</v>
      </c>
      <c r="AO1166"/>
    </row>
    <row r="1167" spans="27:41" x14ac:dyDescent="0.2">
      <c r="AA1167" s="23">
        <v>37011</v>
      </c>
      <c r="AO1167"/>
    </row>
    <row r="1168" spans="27:41" x14ac:dyDescent="0.2">
      <c r="AA1168" s="23">
        <v>37012</v>
      </c>
      <c r="AO1168"/>
    </row>
    <row r="1169" spans="27:41" x14ac:dyDescent="0.2">
      <c r="AA1169" s="23">
        <v>37013</v>
      </c>
      <c r="AO1169"/>
    </row>
    <row r="1170" spans="27:41" x14ac:dyDescent="0.2">
      <c r="AA1170" s="23">
        <v>37014</v>
      </c>
      <c r="AO1170"/>
    </row>
    <row r="1171" spans="27:41" x14ac:dyDescent="0.2">
      <c r="AA1171" s="23">
        <v>37015</v>
      </c>
      <c r="AO1171"/>
    </row>
    <row r="1172" spans="27:41" x14ac:dyDescent="0.2">
      <c r="AA1172" s="23">
        <v>37016</v>
      </c>
      <c r="AO1172"/>
    </row>
    <row r="1173" spans="27:41" x14ac:dyDescent="0.2">
      <c r="AA1173" s="23">
        <v>37017</v>
      </c>
      <c r="AO1173"/>
    </row>
    <row r="1174" spans="27:41" x14ac:dyDescent="0.2">
      <c r="AA1174" s="23">
        <v>37018</v>
      </c>
      <c r="AO1174"/>
    </row>
    <row r="1175" spans="27:41" x14ac:dyDescent="0.2">
      <c r="AA1175" s="23">
        <v>37019</v>
      </c>
      <c r="AO1175"/>
    </row>
    <row r="1176" spans="27:41" x14ac:dyDescent="0.2">
      <c r="AA1176" s="23">
        <v>37020</v>
      </c>
      <c r="AO1176"/>
    </row>
    <row r="1177" spans="27:41" x14ac:dyDescent="0.2">
      <c r="AA1177" s="23">
        <v>37021</v>
      </c>
      <c r="AO1177"/>
    </row>
    <row r="1178" spans="27:41" x14ac:dyDescent="0.2">
      <c r="AA1178" s="23">
        <v>37022</v>
      </c>
      <c r="AO1178"/>
    </row>
    <row r="1179" spans="27:41" x14ac:dyDescent="0.2">
      <c r="AA1179" s="23">
        <v>37023</v>
      </c>
      <c r="AO1179"/>
    </row>
    <row r="1180" spans="27:41" x14ac:dyDescent="0.2">
      <c r="AA1180" s="23">
        <v>37024</v>
      </c>
      <c r="AO1180"/>
    </row>
    <row r="1181" spans="27:41" x14ac:dyDescent="0.2">
      <c r="AA1181" s="23">
        <v>37025</v>
      </c>
      <c r="AO1181"/>
    </row>
    <row r="1182" spans="27:41" x14ac:dyDescent="0.2">
      <c r="AA1182" s="23">
        <v>37026</v>
      </c>
      <c r="AO1182"/>
    </row>
    <row r="1183" spans="27:41" x14ac:dyDescent="0.2">
      <c r="AA1183" s="23">
        <v>37027</v>
      </c>
      <c r="AO1183"/>
    </row>
    <row r="1184" spans="27:41" x14ac:dyDescent="0.2">
      <c r="AA1184" s="23">
        <v>37028</v>
      </c>
      <c r="AO1184"/>
    </row>
    <row r="1185" spans="27:41" x14ac:dyDescent="0.2">
      <c r="AA1185" s="23">
        <v>37029</v>
      </c>
      <c r="AO1185"/>
    </row>
    <row r="1186" spans="27:41" x14ac:dyDescent="0.2">
      <c r="AA1186" s="23">
        <v>37030</v>
      </c>
      <c r="AO1186"/>
    </row>
    <row r="1187" spans="27:41" x14ac:dyDescent="0.2">
      <c r="AA1187" s="23">
        <v>37031</v>
      </c>
      <c r="AO1187"/>
    </row>
    <row r="1188" spans="27:41" x14ac:dyDescent="0.2">
      <c r="AA1188" s="23">
        <v>37032</v>
      </c>
      <c r="AO1188"/>
    </row>
    <row r="1189" spans="27:41" x14ac:dyDescent="0.2">
      <c r="AA1189" s="23">
        <v>37033</v>
      </c>
      <c r="AO1189"/>
    </row>
    <row r="1190" spans="27:41" x14ac:dyDescent="0.2">
      <c r="AA1190" s="23">
        <v>37034</v>
      </c>
      <c r="AO1190"/>
    </row>
    <row r="1191" spans="27:41" x14ac:dyDescent="0.2">
      <c r="AA1191" s="23">
        <v>37035</v>
      </c>
      <c r="AO1191"/>
    </row>
    <row r="1192" spans="27:41" x14ac:dyDescent="0.2">
      <c r="AA1192" s="23">
        <v>37036</v>
      </c>
      <c r="AO1192"/>
    </row>
    <row r="1193" spans="27:41" x14ac:dyDescent="0.2">
      <c r="AA1193" s="23">
        <v>37037</v>
      </c>
      <c r="AO1193"/>
    </row>
    <row r="1194" spans="27:41" x14ac:dyDescent="0.2">
      <c r="AA1194" s="23">
        <v>37038</v>
      </c>
      <c r="AO1194"/>
    </row>
    <row r="1195" spans="27:41" x14ac:dyDescent="0.2">
      <c r="AA1195" s="23">
        <v>37039</v>
      </c>
      <c r="AO1195"/>
    </row>
    <row r="1196" spans="27:41" x14ac:dyDescent="0.2">
      <c r="AA1196" s="23">
        <v>37040</v>
      </c>
      <c r="AO1196"/>
    </row>
    <row r="1197" spans="27:41" x14ac:dyDescent="0.2">
      <c r="AA1197" s="23">
        <v>37041</v>
      </c>
      <c r="AO1197"/>
    </row>
    <row r="1198" spans="27:41" x14ac:dyDescent="0.2">
      <c r="AA1198" s="23">
        <v>37042</v>
      </c>
      <c r="AO1198"/>
    </row>
    <row r="1199" spans="27:41" x14ac:dyDescent="0.2">
      <c r="AA1199" s="23">
        <v>37043</v>
      </c>
      <c r="AO1199"/>
    </row>
    <row r="1200" spans="27:41" x14ac:dyDescent="0.2">
      <c r="AA1200" s="23">
        <v>37044</v>
      </c>
      <c r="AO1200"/>
    </row>
    <row r="1201" spans="27:41" x14ac:dyDescent="0.2">
      <c r="AA1201" s="23">
        <v>37045</v>
      </c>
      <c r="AO1201"/>
    </row>
    <row r="1202" spans="27:41" x14ac:dyDescent="0.2">
      <c r="AA1202" s="23">
        <v>37046</v>
      </c>
      <c r="AO1202"/>
    </row>
    <row r="1203" spans="27:41" x14ac:dyDescent="0.2">
      <c r="AA1203" s="23">
        <v>37047</v>
      </c>
      <c r="AO1203"/>
    </row>
    <row r="1204" spans="27:41" x14ac:dyDescent="0.2">
      <c r="AA1204" s="23">
        <v>37048</v>
      </c>
      <c r="AO1204"/>
    </row>
    <row r="1205" spans="27:41" x14ac:dyDescent="0.2">
      <c r="AA1205" s="23">
        <v>37049</v>
      </c>
      <c r="AO1205"/>
    </row>
    <row r="1206" spans="27:41" x14ac:dyDescent="0.2">
      <c r="AA1206" s="23">
        <v>37050</v>
      </c>
      <c r="AO1206"/>
    </row>
    <row r="1207" spans="27:41" x14ac:dyDescent="0.2">
      <c r="AA1207" s="23">
        <v>37051</v>
      </c>
      <c r="AO1207"/>
    </row>
    <row r="1208" spans="27:41" x14ac:dyDescent="0.2">
      <c r="AA1208" s="23">
        <v>37052</v>
      </c>
      <c r="AO1208"/>
    </row>
    <row r="1209" spans="27:41" x14ac:dyDescent="0.2">
      <c r="AA1209" s="23">
        <v>37053</v>
      </c>
      <c r="AO1209"/>
    </row>
    <row r="1210" spans="27:41" x14ac:dyDescent="0.2">
      <c r="AA1210" s="23">
        <v>37054</v>
      </c>
      <c r="AO1210"/>
    </row>
    <row r="1211" spans="27:41" x14ac:dyDescent="0.2">
      <c r="AA1211" s="23">
        <v>37055</v>
      </c>
      <c r="AO1211"/>
    </row>
    <row r="1212" spans="27:41" x14ac:dyDescent="0.2">
      <c r="AA1212" s="23">
        <v>37056</v>
      </c>
      <c r="AO1212"/>
    </row>
    <row r="1213" spans="27:41" x14ac:dyDescent="0.2">
      <c r="AA1213" s="23">
        <v>37057</v>
      </c>
      <c r="AO1213"/>
    </row>
    <row r="1214" spans="27:41" x14ac:dyDescent="0.2">
      <c r="AA1214" s="23">
        <v>37058</v>
      </c>
      <c r="AO1214"/>
    </row>
    <row r="1215" spans="27:41" x14ac:dyDescent="0.2">
      <c r="AA1215" s="23">
        <v>37059</v>
      </c>
      <c r="AO1215"/>
    </row>
    <row r="1216" spans="27:41" x14ac:dyDescent="0.2">
      <c r="AA1216" s="23">
        <v>37060</v>
      </c>
      <c r="AO1216"/>
    </row>
    <row r="1217" spans="27:41" x14ac:dyDescent="0.2">
      <c r="AA1217" s="23">
        <v>37061</v>
      </c>
      <c r="AO1217"/>
    </row>
    <row r="1218" spans="27:41" x14ac:dyDescent="0.2">
      <c r="AA1218" s="23">
        <v>37062</v>
      </c>
      <c r="AO1218"/>
    </row>
    <row r="1219" spans="27:41" x14ac:dyDescent="0.2">
      <c r="AA1219" s="23">
        <v>37063</v>
      </c>
      <c r="AO1219"/>
    </row>
    <row r="1220" spans="27:41" x14ac:dyDescent="0.2">
      <c r="AA1220" s="23">
        <v>37064</v>
      </c>
      <c r="AO1220"/>
    </row>
    <row r="1221" spans="27:41" x14ac:dyDescent="0.2">
      <c r="AA1221" s="23">
        <v>37065</v>
      </c>
      <c r="AO1221"/>
    </row>
    <row r="1222" spans="27:41" x14ac:dyDescent="0.2">
      <c r="AA1222" s="23">
        <v>37066</v>
      </c>
      <c r="AO1222"/>
    </row>
    <row r="1223" spans="27:41" x14ac:dyDescent="0.2">
      <c r="AA1223" s="23">
        <v>37067</v>
      </c>
      <c r="AO1223"/>
    </row>
    <row r="1224" spans="27:41" x14ac:dyDescent="0.2">
      <c r="AA1224" s="23">
        <v>37068</v>
      </c>
      <c r="AO1224"/>
    </row>
    <row r="1225" spans="27:41" x14ac:dyDescent="0.2">
      <c r="AA1225" s="23">
        <v>37069</v>
      </c>
      <c r="AO1225"/>
    </row>
    <row r="1226" spans="27:41" x14ac:dyDescent="0.2">
      <c r="AA1226" s="23">
        <v>37070</v>
      </c>
      <c r="AO1226"/>
    </row>
    <row r="1227" spans="27:41" x14ac:dyDescent="0.2">
      <c r="AA1227" s="23">
        <v>37071</v>
      </c>
      <c r="AO1227"/>
    </row>
    <row r="1228" spans="27:41" x14ac:dyDescent="0.2">
      <c r="AA1228" s="23">
        <v>37072</v>
      </c>
      <c r="AO1228"/>
    </row>
    <row r="1229" spans="27:41" x14ac:dyDescent="0.2">
      <c r="AA1229" s="23">
        <v>37073</v>
      </c>
      <c r="AO1229"/>
    </row>
    <row r="1230" spans="27:41" x14ac:dyDescent="0.2">
      <c r="AA1230" s="23">
        <v>37074</v>
      </c>
      <c r="AO1230"/>
    </row>
    <row r="1231" spans="27:41" x14ac:dyDescent="0.2">
      <c r="AA1231" s="23">
        <v>37075</v>
      </c>
      <c r="AO1231"/>
    </row>
    <row r="1232" spans="27:41" x14ac:dyDescent="0.2">
      <c r="AA1232" s="23">
        <v>37076</v>
      </c>
      <c r="AO1232"/>
    </row>
    <row r="1233" spans="27:41" x14ac:dyDescent="0.2">
      <c r="AA1233" s="23">
        <v>37077</v>
      </c>
      <c r="AO1233"/>
    </row>
    <row r="1234" spans="27:41" x14ac:dyDescent="0.2">
      <c r="AA1234" s="23">
        <v>37078</v>
      </c>
      <c r="AO1234"/>
    </row>
    <row r="1235" spans="27:41" x14ac:dyDescent="0.2">
      <c r="AA1235" s="23">
        <v>37079</v>
      </c>
      <c r="AO1235"/>
    </row>
    <row r="1236" spans="27:41" x14ac:dyDescent="0.2">
      <c r="AA1236" s="23">
        <v>37080</v>
      </c>
      <c r="AO1236"/>
    </row>
    <row r="1237" spans="27:41" x14ac:dyDescent="0.2">
      <c r="AA1237" s="23">
        <v>37081</v>
      </c>
      <c r="AO1237"/>
    </row>
    <row r="1238" spans="27:41" x14ac:dyDescent="0.2">
      <c r="AA1238" s="23">
        <v>37082</v>
      </c>
      <c r="AO1238"/>
    </row>
    <row r="1239" spans="27:41" x14ac:dyDescent="0.2">
      <c r="AA1239" s="23">
        <v>37083</v>
      </c>
      <c r="AO1239"/>
    </row>
    <row r="1240" spans="27:41" x14ac:dyDescent="0.2">
      <c r="AA1240" s="23">
        <v>37084</v>
      </c>
      <c r="AO1240"/>
    </row>
    <row r="1241" spans="27:41" x14ac:dyDescent="0.2">
      <c r="AA1241" s="23">
        <v>37085</v>
      </c>
      <c r="AO1241"/>
    </row>
    <row r="1242" spans="27:41" x14ac:dyDescent="0.2">
      <c r="AA1242" s="23">
        <v>37086</v>
      </c>
      <c r="AO1242"/>
    </row>
    <row r="1243" spans="27:41" x14ac:dyDescent="0.2">
      <c r="AA1243" s="23">
        <v>37087</v>
      </c>
      <c r="AO1243"/>
    </row>
    <row r="1244" spans="27:41" x14ac:dyDescent="0.2">
      <c r="AA1244" s="23">
        <v>37088</v>
      </c>
      <c r="AO1244"/>
    </row>
    <row r="1245" spans="27:41" x14ac:dyDescent="0.2">
      <c r="AA1245" s="23">
        <v>37089</v>
      </c>
      <c r="AO1245"/>
    </row>
    <row r="1246" spans="27:41" x14ac:dyDescent="0.2">
      <c r="AA1246" s="23">
        <v>37090</v>
      </c>
      <c r="AO1246"/>
    </row>
    <row r="1247" spans="27:41" x14ac:dyDescent="0.2">
      <c r="AA1247" s="23">
        <v>37091</v>
      </c>
      <c r="AO1247"/>
    </row>
    <row r="1248" spans="27:41" x14ac:dyDescent="0.2">
      <c r="AA1248" s="23">
        <v>37092</v>
      </c>
      <c r="AO1248"/>
    </row>
    <row r="1249" spans="27:41" x14ac:dyDescent="0.2">
      <c r="AA1249" s="23">
        <v>37093</v>
      </c>
      <c r="AO1249"/>
    </row>
    <row r="1250" spans="27:41" x14ac:dyDescent="0.2">
      <c r="AA1250" s="23">
        <v>37094</v>
      </c>
      <c r="AO1250"/>
    </row>
    <row r="1251" spans="27:41" x14ac:dyDescent="0.2">
      <c r="AA1251" s="23">
        <v>37095</v>
      </c>
      <c r="AO1251"/>
    </row>
    <row r="1252" spans="27:41" x14ac:dyDescent="0.2">
      <c r="AA1252" s="23">
        <v>37096</v>
      </c>
      <c r="AO1252"/>
    </row>
    <row r="1253" spans="27:41" x14ac:dyDescent="0.2">
      <c r="AA1253" s="23">
        <v>37097</v>
      </c>
      <c r="AO1253"/>
    </row>
    <row r="1254" spans="27:41" x14ac:dyDescent="0.2">
      <c r="AA1254" s="23">
        <v>37098</v>
      </c>
      <c r="AO1254"/>
    </row>
    <row r="1255" spans="27:41" x14ac:dyDescent="0.2">
      <c r="AA1255" s="23">
        <v>37099</v>
      </c>
      <c r="AO1255"/>
    </row>
    <row r="1256" spans="27:41" x14ac:dyDescent="0.2">
      <c r="AA1256" s="23">
        <v>37100</v>
      </c>
      <c r="AO1256"/>
    </row>
    <row r="1257" spans="27:41" x14ac:dyDescent="0.2">
      <c r="AA1257" s="23">
        <v>37101</v>
      </c>
      <c r="AO1257"/>
    </row>
    <row r="1258" spans="27:41" x14ac:dyDescent="0.2">
      <c r="AA1258" s="23">
        <v>37102</v>
      </c>
      <c r="AO1258"/>
    </row>
    <row r="1259" spans="27:41" x14ac:dyDescent="0.2">
      <c r="AA1259" s="23">
        <v>37103</v>
      </c>
      <c r="AO1259"/>
    </row>
    <row r="1260" spans="27:41" x14ac:dyDescent="0.2">
      <c r="AA1260" s="23">
        <v>37104</v>
      </c>
      <c r="AO1260"/>
    </row>
    <row r="1261" spans="27:41" x14ac:dyDescent="0.2">
      <c r="AA1261" s="23">
        <v>37105</v>
      </c>
      <c r="AO1261"/>
    </row>
    <row r="1262" spans="27:41" x14ac:dyDescent="0.2">
      <c r="AA1262" s="23">
        <v>37106</v>
      </c>
      <c r="AO1262"/>
    </row>
    <row r="1263" spans="27:41" x14ac:dyDescent="0.2">
      <c r="AA1263" s="23">
        <v>37107</v>
      </c>
      <c r="AO1263"/>
    </row>
    <row r="1264" spans="27:41" x14ac:dyDescent="0.2">
      <c r="AA1264" s="23">
        <v>37108</v>
      </c>
      <c r="AO1264"/>
    </row>
    <row r="1265" spans="27:41" x14ac:dyDescent="0.2">
      <c r="AA1265" s="23">
        <v>37109</v>
      </c>
      <c r="AO1265"/>
    </row>
    <row r="1266" spans="27:41" x14ac:dyDescent="0.2">
      <c r="AA1266" s="23">
        <v>37110</v>
      </c>
      <c r="AO1266"/>
    </row>
    <row r="1267" spans="27:41" x14ac:dyDescent="0.2">
      <c r="AA1267" s="23">
        <v>37111</v>
      </c>
      <c r="AO1267"/>
    </row>
    <row r="1268" spans="27:41" x14ac:dyDescent="0.2">
      <c r="AA1268" s="23">
        <v>37112</v>
      </c>
      <c r="AO1268"/>
    </row>
    <row r="1269" spans="27:41" x14ac:dyDescent="0.2">
      <c r="AA1269" s="23">
        <v>37113</v>
      </c>
      <c r="AO1269"/>
    </row>
    <row r="1270" spans="27:41" x14ac:dyDescent="0.2">
      <c r="AA1270" s="23">
        <v>37114</v>
      </c>
      <c r="AO1270"/>
    </row>
    <row r="1271" spans="27:41" x14ac:dyDescent="0.2">
      <c r="AA1271" s="23">
        <v>37115</v>
      </c>
      <c r="AO1271"/>
    </row>
    <row r="1272" spans="27:41" x14ac:dyDescent="0.2">
      <c r="AA1272" s="23">
        <v>37116</v>
      </c>
      <c r="AO1272"/>
    </row>
    <row r="1273" spans="27:41" x14ac:dyDescent="0.2">
      <c r="AA1273" s="23">
        <v>37117</v>
      </c>
      <c r="AO1273"/>
    </row>
    <row r="1274" spans="27:41" x14ac:dyDescent="0.2">
      <c r="AA1274" s="23">
        <v>37118</v>
      </c>
      <c r="AO1274"/>
    </row>
    <row r="1275" spans="27:41" x14ac:dyDescent="0.2">
      <c r="AA1275" s="23">
        <v>37119</v>
      </c>
      <c r="AO1275"/>
    </row>
    <row r="1276" spans="27:41" x14ac:dyDescent="0.2">
      <c r="AA1276" s="23">
        <v>37120</v>
      </c>
      <c r="AO1276"/>
    </row>
    <row r="1277" spans="27:41" x14ac:dyDescent="0.2">
      <c r="AA1277" s="23">
        <v>37121</v>
      </c>
      <c r="AO1277"/>
    </row>
    <row r="1278" spans="27:41" x14ac:dyDescent="0.2">
      <c r="AA1278" s="23">
        <v>37122</v>
      </c>
      <c r="AO1278"/>
    </row>
    <row r="1279" spans="27:41" x14ac:dyDescent="0.2">
      <c r="AA1279" s="23">
        <v>37123</v>
      </c>
      <c r="AO1279"/>
    </row>
    <row r="1280" spans="27:41" x14ac:dyDescent="0.2">
      <c r="AA1280" s="23">
        <v>37124</v>
      </c>
      <c r="AO1280"/>
    </row>
    <row r="1281" spans="27:41" x14ac:dyDescent="0.2">
      <c r="AA1281" s="23">
        <v>37125</v>
      </c>
      <c r="AO1281"/>
    </row>
    <row r="1282" spans="27:41" x14ac:dyDescent="0.2">
      <c r="AA1282" s="23">
        <v>37126</v>
      </c>
      <c r="AO1282"/>
    </row>
    <row r="1283" spans="27:41" x14ac:dyDescent="0.2">
      <c r="AA1283" s="23">
        <v>37127</v>
      </c>
      <c r="AO1283"/>
    </row>
    <row r="1284" spans="27:41" x14ac:dyDescent="0.2">
      <c r="AA1284" s="23">
        <v>37128</v>
      </c>
      <c r="AO1284"/>
    </row>
    <row r="1285" spans="27:41" x14ac:dyDescent="0.2">
      <c r="AA1285" s="23">
        <v>37129</v>
      </c>
      <c r="AO1285"/>
    </row>
    <row r="1286" spans="27:41" x14ac:dyDescent="0.2">
      <c r="AA1286" s="23">
        <v>37130</v>
      </c>
      <c r="AO1286"/>
    </row>
    <row r="1287" spans="27:41" x14ac:dyDescent="0.2">
      <c r="AA1287" s="23">
        <v>37131</v>
      </c>
      <c r="AO1287"/>
    </row>
    <row r="1288" spans="27:41" x14ac:dyDescent="0.2">
      <c r="AA1288" s="23">
        <v>37132</v>
      </c>
      <c r="AO1288"/>
    </row>
    <row r="1289" spans="27:41" x14ac:dyDescent="0.2">
      <c r="AA1289" s="23">
        <v>37133</v>
      </c>
      <c r="AO1289"/>
    </row>
    <row r="1290" spans="27:41" x14ac:dyDescent="0.2">
      <c r="AA1290" s="23">
        <v>37134</v>
      </c>
      <c r="AO1290"/>
    </row>
    <row r="1291" spans="27:41" x14ac:dyDescent="0.2">
      <c r="AA1291" s="23">
        <v>37135</v>
      </c>
      <c r="AO1291"/>
    </row>
    <row r="1292" spans="27:41" x14ac:dyDescent="0.2">
      <c r="AA1292" s="23">
        <v>37136</v>
      </c>
      <c r="AO1292"/>
    </row>
    <row r="1293" spans="27:41" x14ac:dyDescent="0.2">
      <c r="AA1293" s="23">
        <v>37137</v>
      </c>
      <c r="AO1293"/>
    </row>
    <row r="1294" spans="27:41" x14ac:dyDescent="0.2">
      <c r="AA1294" s="23">
        <v>37138</v>
      </c>
      <c r="AO1294"/>
    </row>
    <row r="1295" spans="27:41" x14ac:dyDescent="0.2">
      <c r="AA1295" s="23">
        <v>37139</v>
      </c>
      <c r="AO1295"/>
    </row>
    <row r="1296" spans="27:41" x14ac:dyDescent="0.2">
      <c r="AA1296" s="23">
        <v>37140</v>
      </c>
      <c r="AO1296"/>
    </row>
    <row r="1297" spans="27:41" x14ac:dyDescent="0.2">
      <c r="AA1297" s="23">
        <v>37141</v>
      </c>
      <c r="AO1297"/>
    </row>
    <row r="1298" spans="27:41" x14ac:dyDescent="0.2">
      <c r="AA1298" s="23">
        <v>37142</v>
      </c>
      <c r="AO1298"/>
    </row>
    <row r="1299" spans="27:41" x14ac:dyDescent="0.2">
      <c r="AA1299" s="23">
        <v>37143</v>
      </c>
      <c r="AO1299"/>
    </row>
    <row r="1300" spans="27:41" x14ac:dyDescent="0.2">
      <c r="AA1300" s="23">
        <v>37144</v>
      </c>
      <c r="AO1300"/>
    </row>
    <row r="1301" spans="27:41" x14ac:dyDescent="0.2">
      <c r="AA1301" s="23">
        <v>37145</v>
      </c>
      <c r="AO1301"/>
    </row>
    <row r="1302" spans="27:41" x14ac:dyDescent="0.2">
      <c r="AA1302" s="23">
        <v>37146</v>
      </c>
      <c r="AO1302"/>
    </row>
    <row r="1303" spans="27:41" x14ac:dyDescent="0.2">
      <c r="AA1303" s="23">
        <v>37147</v>
      </c>
      <c r="AO1303"/>
    </row>
    <row r="1304" spans="27:41" x14ac:dyDescent="0.2">
      <c r="AA1304" s="23">
        <v>37148</v>
      </c>
      <c r="AO1304"/>
    </row>
    <row r="1305" spans="27:41" x14ac:dyDescent="0.2">
      <c r="AA1305" s="23">
        <v>37149</v>
      </c>
      <c r="AO1305"/>
    </row>
    <row r="1306" spans="27:41" x14ac:dyDescent="0.2">
      <c r="AA1306" s="23">
        <v>37150</v>
      </c>
      <c r="AO1306"/>
    </row>
    <row r="1307" spans="27:41" x14ac:dyDescent="0.2">
      <c r="AA1307" s="23">
        <v>37151</v>
      </c>
      <c r="AO1307"/>
    </row>
    <row r="1308" spans="27:41" x14ac:dyDescent="0.2">
      <c r="AA1308" s="23">
        <v>37152</v>
      </c>
      <c r="AO1308"/>
    </row>
    <row r="1309" spans="27:41" x14ac:dyDescent="0.2">
      <c r="AA1309" s="23">
        <v>37153</v>
      </c>
      <c r="AO1309"/>
    </row>
    <row r="1310" spans="27:41" x14ac:dyDescent="0.2">
      <c r="AA1310" s="23">
        <v>37154</v>
      </c>
      <c r="AO1310"/>
    </row>
    <row r="1311" spans="27:41" x14ac:dyDescent="0.2">
      <c r="AA1311" s="23">
        <v>37155</v>
      </c>
      <c r="AO1311"/>
    </row>
    <row r="1312" spans="27:41" x14ac:dyDescent="0.2">
      <c r="AA1312" s="23">
        <v>37156</v>
      </c>
      <c r="AO1312"/>
    </row>
    <row r="1313" spans="27:41" x14ac:dyDescent="0.2">
      <c r="AA1313" s="23">
        <v>37157</v>
      </c>
      <c r="AO1313"/>
    </row>
    <row r="1314" spans="27:41" x14ac:dyDescent="0.2">
      <c r="AA1314" s="23">
        <v>37158</v>
      </c>
      <c r="AO1314"/>
    </row>
    <row r="1315" spans="27:41" x14ac:dyDescent="0.2">
      <c r="AA1315" s="23">
        <v>37159</v>
      </c>
      <c r="AO1315"/>
    </row>
    <row r="1316" spans="27:41" x14ac:dyDescent="0.2">
      <c r="AA1316" s="23">
        <v>37160</v>
      </c>
      <c r="AO1316"/>
    </row>
    <row r="1317" spans="27:41" x14ac:dyDescent="0.2">
      <c r="AA1317" s="23">
        <v>37161</v>
      </c>
      <c r="AO1317"/>
    </row>
    <row r="1318" spans="27:41" x14ac:dyDescent="0.2">
      <c r="AA1318" s="23">
        <v>37162</v>
      </c>
      <c r="AO1318"/>
    </row>
    <row r="1319" spans="27:41" x14ac:dyDescent="0.2">
      <c r="AA1319" s="23">
        <v>37163</v>
      </c>
      <c r="AO1319"/>
    </row>
    <row r="1320" spans="27:41" x14ac:dyDescent="0.2">
      <c r="AA1320" s="23">
        <v>37164</v>
      </c>
      <c r="AO1320"/>
    </row>
    <row r="1321" spans="27:41" x14ac:dyDescent="0.2">
      <c r="AA1321" s="23">
        <v>37165</v>
      </c>
      <c r="AO1321"/>
    </row>
    <row r="1322" spans="27:41" x14ac:dyDescent="0.2">
      <c r="AA1322" s="23">
        <v>37166</v>
      </c>
      <c r="AO1322"/>
    </row>
    <row r="1323" spans="27:41" x14ac:dyDescent="0.2">
      <c r="AA1323" s="23">
        <v>37167</v>
      </c>
      <c r="AO1323"/>
    </row>
    <row r="1324" spans="27:41" x14ac:dyDescent="0.2">
      <c r="AA1324" s="23">
        <v>37168</v>
      </c>
      <c r="AO1324"/>
    </row>
    <row r="1325" spans="27:41" x14ac:dyDescent="0.2">
      <c r="AA1325" s="23">
        <v>37169</v>
      </c>
      <c r="AO1325"/>
    </row>
    <row r="1326" spans="27:41" x14ac:dyDescent="0.2">
      <c r="AA1326" s="23">
        <v>37170</v>
      </c>
      <c r="AO1326"/>
    </row>
    <row r="1327" spans="27:41" x14ac:dyDescent="0.2">
      <c r="AA1327" s="23">
        <v>37171</v>
      </c>
      <c r="AO1327"/>
    </row>
    <row r="1328" spans="27:41" x14ac:dyDescent="0.2">
      <c r="AA1328" s="23">
        <v>37172</v>
      </c>
      <c r="AO1328"/>
    </row>
    <row r="1329" spans="27:41" x14ac:dyDescent="0.2">
      <c r="AA1329" s="23">
        <v>37173</v>
      </c>
      <c r="AO1329"/>
    </row>
    <row r="1330" spans="27:41" x14ac:dyDescent="0.2">
      <c r="AA1330" s="23">
        <v>37174</v>
      </c>
      <c r="AO1330"/>
    </row>
    <row r="1331" spans="27:41" x14ac:dyDescent="0.2">
      <c r="AA1331" s="23">
        <v>37175</v>
      </c>
      <c r="AO1331"/>
    </row>
    <row r="1332" spans="27:41" x14ac:dyDescent="0.2">
      <c r="AA1332" s="23">
        <v>37176</v>
      </c>
      <c r="AO1332"/>
    </row>
    <row r="1333" spans="27:41" x14ac:dyDescent="0.2">
      <c r="AA1333" s="23">
        <v>37177</v>
      </c>
      <c r="AO1333"/>
    </row>
    <row r="1334" spans="27:41" x14ac:dyDescent="0.2">
      <c r="AA1334" s="23">
        <v>37178</v>
      </c>
      <c r="AO1334"/>
    </row>
    <row r="1335" spans="27:41" x14ac:dyDescent="0.2">
      <c r="AA1335" s="23">
        <v>37179</v>
      </c>
      <c r="AO1335"/>
    </row>
    <row r="1336" spans="27:41" x14ac:dyDescent="0.2">
      <c r="AA1336" s="23">
        <v>37180</v>
      </c>
      <c r="AO1336"/>
    </row>
    <row r="1337" spans="27:41" x14ac:dyDescent="0.2">
      <c r="AA1337" s="23">
        <v>37181</v>
      </c>
      <c r="AO1337"/>
    </row>
    <row r="1338" spans="27:41" x14ac:dyDescent="0.2">
      <c r="AA1338" s="23">
        <v>37182</v>
      </c>
      <c r="AO1338"/>
    </row>
    <row r="1339" spans="27:41" x14ac:dyDescent="0.2">
      <c r="AA1339" s="23">
        <v>37183</v>
      </c>
      <c r="AO1339"/>
    </row>
    <row r="1340" spans="27:41" x14ac:dyDescent="0.2">
      <c r="AA1340" s="23">
        <v>37184</v>
      </c>
      <c r="AO1340"/>
    </row>
    <row r="1341" spans="27:41" x14ac:dyDescent="0.2">
      <c r="AA1341" s="23">
        <v>37185</v>
      </c>
      <c r="AO1341"/>
    </row>
    <row r="1342" spans="27:41" x14ac:dyDescent="0.2">
      <c r="AA1342" s="23">
        <v>37186</v>
      </c>
      <c r="AO1342"/>
    </row>
    <row r="1343" spans="27:41" x14ac:dyDescent="0.2">
      <c r="AA1343" s="23">
        <v>37187</v>
      </c>
      <c r="AO1343"/>
    </row>
    <row r="1344" spans="27:41" x14ac:dyDescent="0.2">
      <c r="AA1344" s="23">
        <v>37188</v>
      </c>
      <c r="AO1344"/>
    </row>
    <row r="1345" spans="27:41" x14ac:dyDescent="0.2">
      <c r="AA1345" s="23">
        <v>37189</v>
      </c>
      <c r="AO1345"/>
    </row>
    <row r="1346" spans="27:41" x14ac:dyDescent="0.2">
      <c r="AA1346" s="23">
        <v>37190</v>
      </c>
      <c r="AO1346"/>
    </row>
    <row r="1347" spans="27:41" x14ac:dyDescent="0.2">
      <c r="AA1347" s="23">
        <v>37191</v>
      </c>
      <c r="AO1347"/>
    </row>
    <row r="1348" spans="27:41" x14ac:dyDescent="0.2">
      <c r="AA1348" s="23">
        <v>37192</v>
      </c>
      <c r="AO1348"/>
    </row>
    <row r="1349" spans="27:41" x14ac:dyDescent="0.2">
      <c r="AA1349" s="23">
        <v>37193</v>
      </c>
      <c r="AO1349"/>
    </row>
    <row r="1350" spans="27:41" x14ac:dyDescent="0.2">
      <c r="AA1350" s="23">
        <v>37194</v>
      </c>
      <c r="AO1350"/>
    </row>
    <row r="1351" spans="27:41" x14ac:dyDescent="0.2">
      <c r="AA1351" s="23">
        <v>37195</v>
      </c>
      <c r="AO1351"/>
    </row>
    <row r="1352" spans="27:41" x14ac:dyDescent="0.2">
      <c r="AA1352" s="23">
        <v>37196</v>
      </c>
      <c r="AO1352"/>
    </row>
    <row r="1353" spans="27:41" x14ac:dyDescent="0.2">
      <c r="AA1353" s="23">
        <v>37197</v>
      </c>
      <c r="AO1353"/>
    </row>
    <row r="1354" spans="27:41" x14ac:dyDescent="0.2">
      <c r="AA1354" s="23">
        <v>37198</v>
      </c>
      <c r="AO1354"/>
    </row>
    <row r="1355" spans="27:41" x14ac:dyDescent="0.2">
      <c r="AA1355" s="23">
        <v>37199</v>
      </c>
      <c r="AO1355"/>
    </row>
    <row r="1356" spans="27:41" x14ac:dyDescent="0.2">
      <c r="AA1356" s="23">
        <v>37200</v>
      </c>
      <c r="AO1356"/>
    </row>
    <row r="1357" spans="27:41" x14ac:dyDescent="0.2">
      <c r="AA1357" s="23">
        <v>37201</v>
      </c>
      <c r="AO1357"/>
    </row>
    <row r="1358" spans="27:41" x14ac:dyDescent="0.2">
      <c r="AA1358" s="23">
        <v>37202</v>
      </c>
      <c r="AO1358"/>
    </row>
    <row r="1359" spans="27:41" x14ac:dyDescent="0.2">
      <c r="AA1359" s="23">
        <v>37203</v>
      </c>
      <c r="AO1359"/>
    </row>
    <row r="1360" spans="27:41" x14ac:dyDescent="0.2">
      <c r="AA1360" s="23">
        <v>37204</v>
      </c>
      <c r="AO1360"/>
    </row>
    <row r="1361" spans="27:41" x14ac:dyDescent="0.2">
      <c r="AA1361" s="23">
        <v>37205</v>
      </c>
      <c r="AO1361"/>
    </row>
    <row r="1362" spans="27:41" x14ac:dyDescent="0.2">
      <c r="AA1362" s="23">
        <v>37206</v>
      </c>
      <c r="AO1362"/>
    </row>
    <row r="1363" spans="27:41" x14ac:dyDescent="0.2">
      <c r="AA1363" s="23">
        <v>37207</v>
      </c>
      <c r="AO1363"/>
    </row>
    <row r="1364" spans="27:41" x14ac:dyDescent="0.2">
      <c r="AA1364" s="23">
        <v>37208</v>
      </c>
      <c r="AO1364"/>
    </row>
    <row r="1365" spans="27:41" x14ac:dyDescent="0.2">
      <c r="AA1365" s="23">
        <v>37209</v>
      </c>
      <c r="AO1365"/>
    </row>
    <row r="1366" spans="27:41" x14ac:dyDescent="0.2">
      <c r="AA1366" s="23">
        <v>37210</v>
      </c>
      <c r="AO1366"/>
    </row>
    <row r="1367" spans="27:41" x14ac:dyDescent="0.2">
      <c r="AA1367" s="23">
        <v>37211</v>
      </c>
      <c r="AO1367"/>
    </row>
    <row r="1368" spans="27:41" x14ac:dyDescent="0.2">
      <c r="AA1368" s="23">
        <v>37212</v>
      </c>
      <c r="AO1368"/>
    </row>
    <row r="1369" spans="27:41" x14ac:dyDescent="0.2">
      <c r="AA1369" s="23">
        <v>37213</v>
      </c>
      <c r="AO1369"/>
    </row>
    <row r="1370" spans="27:41" x14ac:dyDescent="0.2">
      <c r="AA1370" s="23">
        <v>37214</v>
      </c>
      <c r="AO1370"/>
    </row>
    <row r="1371" spans="27:41" x14ac:dyDescent="0.2">
      <c r="AA1371" s="23">
        <v>37215</v>
      </c>
      <c r="AO1371"/>
    </row>
    <row r="1372" spans="27:41" x14ac:dyDescent="0.2">
      <c r="AA1372" s="23">
        <v>37216</v>
      </c>
      <c r="AO1372"/>
    </row>
    <row r="1373" spans="27:41" x14ac:dyDescent="0.2">
      <c r="AA1373" s="23">
        <v>37217</v>
      </c>
      <c r="AO1373"/>
    </row>
    <row r="1374" spans="27:41" x14ac:dyDescent="0.2">
      <c r="AA1374" s="23">
        <v>37218</v>
      </c>
      <c r="AO1374"/>
    </row>
    <row r="1375" spans="27:41" x14ac:dyDescent="0.2">
      <c r="AA1375" s="23">
        <v>37219</v>
      </c>
      <c r="AO1375"/>
    </row>
    <row r="1376" spans="27:41" x14ac:dyDescent="0.2">
      <c r="AA1376" s="23">
        <v>37220</v>
      </c>
      <c r="AO1376"/>
    </row>
    <row r="1377" spans="27:41" x14ac:dyDescent="0.2">
      <c r="AA1377" s="23">
        <v>37221</v>
      </c>
      <c r="AO1377"/>
    </row>
    <row r="1378" spans="27:41" x14ac:dyDescent="0.2">
      <c r="AA1378" s="23">
        <v>37222</v>
      </c>
      <c r="AO1378"/>
    </row>
    <row r="1379" spans="27:41" x14ac:dyDescent="0.2">
      <c r="AA1379" s="23">
        <v>37223</v>
      </c>
      <c r="AO1379"/>
    </row>
    <row r="1380" spans="27:41" x14ac:dyDescent="0.2">
      <c r="AA1380" s="23">
        <v>37224</v>
      </c>
      <c r="AO1380"/>
    </row>
    <row r="1381" spans="27:41" x14ac:dyDescent="0.2">
      <c r="AA1381" s="23">
        <v>37225</v>
      </c>
      <c r="AO1381"/>
    </row>
    <row r="1382" spans="27:41" x14ac:dyDescent="0.2">
      <c r="AA1382" s="23">
        <v>37226</v>
      </c>
      <c r="AO1382"/>
    </row>
    <row r="1383" spans="27:41" x14ac:dyDescent="0.2">
      <c r="AA1383" s="23">
        <v>37227</v>
      </c>
      <c r="AO1383"/>
    </row>
    <row r="1384" spans="27:41" x14ac:dyDescent="0.2">
      <c r="AA1384" s="23">
        <v>37228</v>
      </c>
      <c r="AO1384"/>
    </row>
    <row r="1385" spans="27:41" x14ac:dyDescent="0.2">
      <c r="AA1385" s="23">
        <v>37229</v>
      </c>
      <c r="AO1385"/>
    </row>
    <row r="1386" spans="27:41" x14ac:dyDescent="0.2">
      <c r="AA1386" s="23">
        <v>37230</v>
      </c>
      <c r="AO1386"/>
    </row>
    <row r="1387" spans="27:41" x14ac:dyDescent="0.2">
      <c r="AA1387" s="23">
        <v>37231</v>
      </c>
      <c r="AO1387"/>
    </row>
    <row r="1388" spans="27:41" x14ac:dyDescent="0.2">
      <c r="AA1388" s="23">
        <v>37232</v>
      </c>
      <c r="AO1388"/>
    </row>
    <row r="1389" spans="27:41" x14ac:dyDescent="0.2">
      <c r="AA1389" s="23">
        <v>37233</v>
      </c>
      <c r="AO1389"/>
    </row>
    <row r="1390" spans="27:41" x14ac:dyDescent="0.2">
      <c r="AA1390" s="23">
        <v>37234</v>
      </c>
      <c r="AO1390"/>
    </row>
    <row r="1391" spans="27:41" x14ac:dyDescent="0.2">
      <c r="AA1391" s="23">
        <v>37235</v>
      </c>
      <c r="AO1391"/>
    </row>
    <row r="1392" spans="27:41" x14ac:dyDescent="0.2">
      <c r="AA1392" s="23">
        <v>37236</v>
      </c>
      <c r="AO1392"/>
    </row>
    <row r="1393" spans="27:41" x14ac:dyDescent="0.2">
      <c r="AA1393" s="23">
        <v>37237</v>
      </c>
      <c r="AO1393"/>
    </row>
    <row r="1394" spans="27:41" x14ac:dyDescent="0.2">
      <c r="AA1394" s="23">
        <v>37238</v>
      </c>
      <c r="AO1394"/>
    </row>
    <row r="1395" spans="27:41" x14ac:dyDescent="0.2">
      <c r="AA1395" s="23">
        <v>37239</v>
      </c>
      <c r="AO1395"/>
    </row>
    <row r="1396" spans="27:41" x14ac:dyDescent="0.2">
      <c r="AA1396" s="23">
        <v>37240</v>
      </c>
      <c r="AO1396"/>
    </row>
    <row r="1397" spans="27:41" x14ac:dyDescent="0.2">
      <c r="AA1397" s="23">
        <v>37241</v>
      </c>
      <c r="AO1397"/>
    </row>
    <row r="1398" spans="27:41" x14ac:dyDescent="0.2">
      <c r="AA1398" s="23">
        <v>37242</v>
      </c>
      <c r="AO1398"/>
    </row>
    <row r="1399" spans="27:41" x14ac:dyDescent="0.2">
      <c r="AA1399" s="23">
        <v>37243</v>
      </c>
      <c r="AO1399"/>
    </row>
    <row r="1400" spans="27:41" x14ac:dyDescent="0.2">
      <c r="AA1400" s="23">
        <v>37244</v>
      </c>
      <c r="AO1400"/>
    </row>
    <row r="1401" spans="27:41" x14ac:dyDescent="0.2">
      <c r="AA1401" s="23">
        <v>37245</v>
      </c>
      <c r="AO1401"/>
    </row>
    <row r="1402" spans="27:41" x14ac:dyDescent="0.2">
      <c r="AA1402" s="23">
        <v>37246</v>
      </c>
      <c r="AO1402"/>
    </row>
    <row r="1403" spans="27:41" x14ac:dyDescent="0.2">
      <c r="AA1403" s="23">
        <v>37247</v>
      </c>
      <c r="AO1403"/>
    </row>
    <row r="1404" spans="27:41" x14ac:dyDescent="0.2">
      <c r="AA1404" s="23">
        <v>37248</v>
      </c>
      <c r="AO1404"/>
    </row>
    <row r="1405" spans="27:41" x14ac:dyDescent="0.2">
      <c r="AA1405" s="23">
        <v>37249</v>
      </c>
      <c r="AO1405"/>
    </row>
    <row r="1406" spans="27:41" x14ac:dyDescent="0.2">
      <c r="AA1406" s="23">
        <v>37250</v>
      </c>
      <c r="AO1406"/>
    </row>
    <row r="1407" spans="27:41" x14ac:dyDescent="0.2">
      <c r="AA1407" s="23">
        <v>37251</v>
      </c>
      <c r="AO1407"/>
    </row>
    <row r="1408" spans="27:41" x14ac:dyDescent="0.2">
      <c r="AA1408" s="23">
        <v>37252</v>
      </c>
      <c r="AO1408"/>
    </row>
    <row r="1409" spans="27:41" x14ac:dyDescent="0.2">
      <c r="AA1409" s="23">
        <v>37253</v>
      </c>
      <c r="AO1409"/>
    </row>
    <row r="1410" spans="27:41" x14ac:dyDescent="0.2">
      <c r="AA1410" s="23">
        <v>37254</v>
      </c>
      <c r="AO1410"/>
    </row>
    <row r="1411" spans="27:41" x14ac:dyDescent="0.2">
      <c r="AA1411" s="23">
        <v>37255</v>
      </c>
      <c r="AO1411"/>
    </row>
    <row r="1412" spans="27:41" x14ac:dyDescent="0.2">
      <c r="AA1412" s="23">
        <v>37256</v>
      </c>
      <c r="AO1412"/>
    </row>
    <row r="1413" spans="27:41" x14ac:dyDescent="0.2">
      <c r="AA1413" s="23">
        <v>37257</v>
      </c>
      <c r="AO1413"/>
    </row>
    <row r="1414" spans="27:41" x14ac:dyDescent="0.2">
      <c r="AA1414" s="23">
        <v>37258</v>
      </c>
      <c r="AO1414"/>
    </row>
    <row r="1415" spans="27:41" x14ac:dyDescent="0.2">
      <c r="AA1415" s="23">
        <v>37259</v>
      </c>
      <c r="AO1415"/>
    </row>
    <row r="1416" spans="27:41" x14ac:dyDescent="0.2">
      <c r="AA1416" s="23">
        <v>37260</v>
      </c>
      <c r="AO1416"/>
    </row>
    <row r="1417" spans="27:41" x14ac:dyDescent="0.2">
      <c r="AA1417" s="23">
        <v>37261</v>
      </c>
      <c r="AO1417"/>
    </row>
    <row r="1418" spans="27:41" x14ac:dyDescent="0.2">
      <c r="AA1418" s="23">
        <v>37262</v>
      </c>
      <c r="AO1418"/>
    </row>
    <row r="1419" spans="27:41" x14ac:dyDescent="0.2">
      <c r="AA1419" s="23">
        <v>37263</v>
      </c>
      <c r="AO1419"/>
    </row>
    <row r="1420" spans="27:41" x14ac:dyDescent="0.2">
      <c r="AA1420" s="23">
        <v>37264</v>
      </c>
      <c r="AO1420"/>
    </row>
    <row r="1421" spans="27:41" x14ac:dyDescent="0.2">
      <c r="AA1421" s="23">
        <v>37265</v>
      </c>
      <c r="AO1421"/>
    </row>
    <row r="1422" spans="27:41" x14ac:dyDescent="0.2">
      <c r="AA1422" s="23">
        <v>37266</v>
      </c>
      <c r="AO1422"/>
    </row>
    <row r="1423" spans="27:41" x14ac:dyDescent="0.2">
      <c r="AA1423" s="23">
        <v>37267</v>
      </c>
      <c r="AO1423"/>
    </row>
    <row r="1424" spans="27:41" x14ac:dyDescent="0.2">
      <c r="AA1424" s="23">
        <v>37268</v>
      </c>
      <c r="AO1424"/>
    </row>
    <row r="1425" spans="27:41" x14ac:dyDescent="0.2">
      <c r="AA1425" s="23">
        <v>37269</v>
      </c>
      <c r="AO1425"/>
    </row>
    <row r="1426" spans="27:41" x14ac:dyDescent="0.2">
      <c r="AA1426" s="23">
        <v>37270</v>
      </c>
      <c r="AO1426"/>
    </row>
    <row r="1427" spans="27:41" x14ac:dyDescent="0.2">
      <c r="AA1427" s="23">
        <v>37271</v>
      </c>
    </row>
    <row r="1428" spans="27:41" x14ac:dyDescent="0.2">
      <c r="AA1428" s="23">
        <v>37272</v>
      </c>
    </row>
    <row r="1429" spans="27:41" x14ac:dyDescent="0.2">
      <c r="AA1429" s="23">
        <v>37273</v>
      </c>
    </row>
    <row r="1430" spans="27:41" x14ac:dyDescent="0.2">
      <c r="AA1430" s="23">
        <v>37274</v>
      </c>
    </row>
    <row r="1431" spans="27:41" x14ac:dyDescent="0.2">
      <c r="AA1431" s="23">
        <v>37275</v>
      </c>
    </row>
    <row r="1432" spans="27:41" x14ac:dyDescent="0.2">
      <c r="AA1432" s="23">
        <v>37276</v>
      </c>
    </row>
    <row r="1433" spans="27:41" x14ac:dyDescent="0.2">
      <c r="AA1433" s="23">
        <v>37277</v>
      </c>
    </row>
    <row r="1434" spans="27:41" x14ac:dyDescent="0.2">
      <c r="AA1434" s="23">
        <v>37278</v>
      </c>
    </row>
    <row r="1435" spans="27:41" x14ac:dyDescent="0.2">
      <c r="AA1435" s="23">
        <v>37279</v>
      </c>
    </row>
    <row r="1436" spans="27:41" x14ac:dyDescent="0.2">
      <c r="AA1436" s="23">
        <v>37280</v>
      </c>
    </row>
    <row r="1437" spans="27:41" x14ac:dyDescent="0.2">
      <c r="AA1437" s="23">
        <v>37281</v>
      </c>
    </row>
    <row r="1438" spans="27:41" x14ac:dyDescent="0.2">
      <c r="AA1438" s="23">
        <v>37282</v>
      </c>
    </row>
    <row r="1439" spans="27:41" x14ac:dyDescent="0.2">
      <c r="AA1439" s="23">
        <v>37283</v>
      </c>
    </row>
    <row r="1440" spans="27:41" x14ac:dyDescent="0.2">
      <c r="AA1440" s="23">
        <v>37284</v>
      </c>
    </row>
    <row r="1441" spans="27:27" x14ac:dyDescent="0.2">
      <c r="AA1441" s="23">
        <v>37285</v>
      </c>
    </row>
    <row r="1442" spans="27:27" x14ac:dyDescent="0.2">
      <c r="AA1442" s="23">
        <v>37286</v>
      </c>
    </row>
    <row r="1443" spans="27:27" x14ac:dyDescent="0.2">
      <c r="AA1443" s="23">
        <v>37287</v>
      </c>
    </row>
    <row r="1444" spans="27:27" x14ac:dyDescent="0.2">
      <c r="AA1444" s="23">
        <v>37288</v>
      </c>
    </row>
    <row r="1445" spans="27:27" x14ac:dyDescent="0.2">
      <c r="AA1445" s="23">
        <v>37289</v>
      </c>
    </row>
    <row r="1446" spans="27:27" x14ac:dyDescent="0.2">
      <c r="AA1446" s="23">
        <v>37290</v>
      </c>
    </row>
    <row r="1447" spans="27:27" x14ac:dyDescent="0.2">
      <c r="AA1447" s="23">
        <v>37291</v>
      </c>
    </row>
    <row r="1448" spans="27:27" x14ac:dyDescent="0.2">
      <c r="AA1448" s="23">
        <v>37292</v>
      </c>
    </row>
    <row r="1449" spans="27:27" x14ac:dyDescent="0.2">
      <c r="AA1449" s="23">
        <v>37293</v>
      </c>
    </row>
    <row r="1450" spans="27:27" x14ac:dyDescent="0.2">
      <c r="AA1450" s="23">
        <v>37294</v>
      </c>
    </row>
    <row r="1451" spans="27:27" x14ac:dyDescent="0.2">
      <c r="AA1451" s="23">
        <v>37295</v>
      </c>
    </row>
    <row r="1452" spans="27:27" x14ac:dyDescent="0.2">
      <c r="AA1452" s="23">
        <v>37296</v>
      </c>
    </row>
    <row r="1453" spans="27:27" x14ac:dyDescent="0.2">
      <c r="AA1453" s="23">
        <v>37297</v>
      </c>
    </row>
    <row r="1454" spans="27:27" x14ac:dyDescent="0.2">
      <c r="AA1454" s="23">
        <v>37298</v>
      </c>
    </row>
    <row r="1455" spans="27:27" x14ac:dyDescent="0.2">
      <c r="AA1455" s="23">
        <v>37299</v>
      </c>
    </row>
    <row r="1456" spans="27:27" x14ac:dyDescent="0.2">
      <c r="AA1456" s="23">
        <v>37300</v>
      </c>
    </row>
    <row r="1457" spans="27:27" x14ac:dyDescent="0.2">
      <c r="AA1457" s="23">
        <v>37301</v>
      </c>
    </row>
    <row r="1458" spans="27:27" x14ac:dyDescent="0.2">
      <c r="AA1458" s="23">
        <v>37302</v>
      </c>
    </row>
    <row r="1459" spans="27:27" x14ac:dyDescent="0.2">
      <c r="AA1459" s="23">
        <v>37303</v>
      </c>
    </row>
    <row r="1460" spans="27:27" x14ac:dyDescent="0.2">
      <c r="AA1460" s="23">
        <v>37304</v>
      </c>
    </row>
    <row r="1461" spans="27:27" x14ac:dyDescent="0.2">
      <c r="AA1461" s="23">
        <v>37305</v>
      </c>
    </row>
    <row r="1462" spans="27:27" x14ac:dyDescent="0.2">
      <c r="AA1462" s="23">
        <v>37306</v>
      </c>
    </row>
    <row r="1463" spans="27:27" x14ac:dyDescent="0.2">
      <c r="AA1463" s="23">
        <v>37307</v>
      </c>
    </row>
    <row r="1464" spans="27:27" x14ac:dyDescent="0.2">
      <c r="AA1464" s="23">
        <v>37308</v>
      </c>
    </row>
    <row r="1465" spans="27:27" x14ac:dyDescent="0.2">
      <c r="AA1465" s="23">
        <v>37309</v>
      </c>
    </row>
    <row r="1466" spans="27:27" x14ac:dyDescent="0.2">
      <c r="AA1466" s="23">
        <v>37310</v>
      </c>
    </row>
    <row r="1467" spans="27:27" x14ac:dyDescent="0.2">
      <c r="AA1467" s="23">
        <v>37311</v>
      </c>
    </row>
    <row r="1468" spans="27:27" x14ac:dyDescent="0.2">
      <c r="AA1468" s="23">
        <v>37312</v>
      </c>
    </row>
    <row r="1469" spans="27:27" x14ac:dyDescent="0.2">
      <c r="AA1469" s="23">
        <v>37313</v>
      </c>
    </row>
    <row r="1470" spans="27:27" x14ac:dyDescent="0.2">
      <c r="AA1470" s="23">
        <v>37314</v>
      </c>
    </row>
    <row r="1471" spans="27:27" x14ac:dyDescent="0.2">
      <c r="AA1471" s="23">
        <v>37315</v>
      </c>
    </row>
    <row r="1472" spans="27:27" x14ac:dyDescent="0.2">
      <c r="AA1472" s="23">
        <v>37316</v>
      </c>
    </row>
    <row r="1473" spans="27:27" x14ac:dyDescent="0.2">
      <c r="AA1473" s="23">
        <v>37317</v>
      </c>
    </row>
    <row r="1474" spans="27:27" x14ac:dyDescent="0.2">
      <c r="AA1474" s="23">
        <v>37318</v>
      </c>
    </row>
    <row r="1475" spans="27:27" x14ac:dyDescent="0.2">
      <c r="AA1475" s="23">
        <v>37319</v>
      </c>
    </row>
    <row r="1476" spans="27:27" x14ac:dyDescent="0.2">
      <c r="AA1476" s="23">
        <v>37320</v>
      </c>
    </row>
    <row r="1477" spans="27:27" x14ac:dyDescent="0.2">
      <c r="AA1477" s="23">
        <v>37321</v>
      </c>
    </row>
    <row r="1478" spans="27:27" x14ac:dyDescent="0.2">
      <c r="AA1478" s="23">
        <v>37322</v>
      </c>
    </row>
    <row r="1479" spans="27:27" x14ac:dyDescent="0.2">
      <c r="AA1479" s="23">
        <v>37323</v>
      </c>
    </row>
    <row r="1480" spans="27:27" x14ac:dyDescent="0.2">
      <c r="AA1480" s="23">
        <v>37324</v>
      </c>
    </row>
    <row r="1481" spans="27:27" x14ac:dyDescent="0.2">
      <c r="AA1481" s="23">
        <v>37325</v>
      </c>
    </row>
    <row r="1482" spans="27:27" x14ac:dyDescent="0.2">
      <c r="AA1482" s="23">
        <v>37326</v>
      </c>
    </row>
    <row r="1483" spans="27:27" x14ac:dyDescent="0.2">
      <c r="AA1483" s="23">
        <v>37327</v>
      </c>
    </row>
    <row r="1484" spans="27:27" x14ac:dyDescent="0.2">
      <c r="AA1484" s="23">
        <v>37328</v>
      </c>
    </row>
    <row r="1485" spans="27:27" x14ac:dyDescent="0.2">
      <c r="AA1485" s="23">
        <v>37329</v>
      </c>
    </row>
    <row r="1486" spans="27:27" x14ac:dyDescent="0.2">
      <c r="AA1486" s="23">
        <v>37330</v>
      </c>
    </row>
    <row r="1487" spans="27:27" x14ac:dyDescent="0.2">
      <c r="AA1487" s="23">
        <v>37331</v>
      </c>
    </row>
    <row r="1488" spans="27:27" x14ac:dyDescent="0.2">
      <c r="AA1488" s="23">
        <v>37332</v>
      </c>
    </row>
    <row r="1489" spans="27:27" x14ac:dyDescent="0.2">
      <c r="AA1489" s="23">
        <v>37333</v>
      </c>
    </row>
    <row r="1490" spans="27:27" x14ac:dyDescent="0.2">
      <c r="AA1490" s="23">
        <v>37334</v>
      </c>
    </row>
    <row r="1491" spans="27:27" x14ac:dyDescent="0.2">
      <c r="AA1491" s="23">
        <v>37335</v>
      </c>
    </row>
    <row r="1492" spans="27:27" x14ac:dyDescent="0.2">
      <c r="AA1492" s="23">
        <v>37336</v>
      </c>
    </row>
    <row r="1493" spans="27:27" x14ac:dyDescent="0.2">
      <c r="AA1493" s="23">
        <v>37337</v>
      </c>
    </row>
    <row r="1494" spans="27:27" x14ac:dyDescent="0.2">
      <c r="AA1494" s="23">
        <v>37338</v>
      </c>
    </row>
    <row r="1495" spans="27:27" x14ac:dyDescent="0.2">
      <c r="AA1495" s="23">
        <v>37339</v>
      </c>
    </row>
    <row r="1496" spans="27:27" x14ac:dyDescent="0.2">
      <c r="AA1496" s="23">
        <v>37340</v>
      </c>
    </row>
    <row r="1497" spans="27:27" x14ac:dyDescent="0.2">
      <c r="AA1497" s="23">
        <v>37341</v>
      </c>
    </row>
    <row r="1498" spans="27:27" x14ac:dyDescent="0.2">
      <c r="AA1498" s="23">
        <v>37342</v>
      </c>
    </row>
    <row r="1499" spans="27:27" x14ac:dyDescent="0.2">
      <c r="AA1499" s="23">
        <v>37343</v>
      </c>
    </row>
    <row r="1500" spans="27:27" x14ac:dyDescent="0.2">
      <c r="AA1500" s="23">
        <v>37344</v>
      </c>
    </row>
    <row r="1501" spans="27:27" x14ac:dyDescent="0.2">
      <c r="AA1501" s="23">
        <v>37345</v>
      </c>
    </row>
    <row r="1502" spans="27:27" x14ac:dyDescent="0.2">
      <c r="AA1502" s="23">
        <v>37346</v>
      </c>
    </row>
    <row r="1503" spans="27:27" x14ac:dyDescent="0.2">
      <c r="AA1503" s="23">
        <v>37347</v>
      </c>
    </row>
    <row r="1504" spans="27:27" x14ac:dyDescent="0.2">
      <c r="AA1504" s="23">
        <v>37348</v>
      </c>
    </row>
    <row r="1505" spans="27:27" x14ac:dyDescent="0.2">
      <c r="AA1505" s="23">
        <v>37349</v>
      </c>
    </row>
    <row r="1506" spans="27:27" x14ac:dyDescent="0.2">
      <c r="AA1506" s="23">
        <v>37350</v>
      </c>
    </row>
    <row r="1507" spans="27:27" x14ac:dyDescent="0.2">
      <c r="AA1507" s="23">
        <v>37351</v>
      </c>
    </row>
    <row r="1508" spans="27:27" x14ac:dyDescent="0.2">
      <c r="AA1508" s="23">
        <v>37352</v>
      </c>
    </row>
    <row r="1509" spans="27:27" x14ac:dyDescent="0.2">
      <c r="AA1509" s="23">
        <v>37353</v>
      </c>
    </row>
    <row r="1510" spans="27:27" x14ac:dyDescent="0.2">
      <c r="AA1510" s="23">
        <v>37354</v>
      </c>
    </row>
    <row r="1511" spans="27:27" x14ac:dyDescent="0.2">
      <c r="AA1511" s="23">
        <v>37355</v>
      </c>
    </row>
    <row r="1512" spans="27:27" x14ac:dyDescent="0.2">
      <c r="AA1512" s="23">
        <v>37356</v>
      </c>
    </row>
    <row r="1513" spans="27:27" x14ac:dyDescent="0.2">
      <c r="AA1513" s="23">
        <v>37357</v>
      </c>
    </row>
    <row r="1514" spans="27:27" x14ac:dyDescent="0.2">
      <c r="AA1514" s="23">
        <v>37358</v>
      </c>
    </row>
    <row r="1515" spans="27:27" x14ac:dyDescent="0.2">
      <c r="AA1515" s="23">
        <v>37359</v>
      </c>
    </row>
    <row r="1516" spans="27:27" x14ac:dyDescent="0.2">
      <c r="AA1516" s="23">
        <v>37360</v>
      </c>
    </row>
    <row r="1517" spans="27:27" x14ac:dyDescent="0.2">
      <c r="AA1517" s="23">
        <v>37361</v>
      </c>
    </row>
    <row r="1518" spans="27:27" x14ac:dyDescent="0.2">
      <c r="AA1518" s="23">
        <v>37362</v>
      </c>
    </row>
    <row r="1519" spans="27:27" x14ac:dyDescent="0.2">
      <c r="AA1519" s="23">
        <v>37363</v>
      </c>
    </row>
    <row r="1520" spans="27:27" x14ac:dyDescent="0.2">
      <c r="AA1520" s="23">
        <v>37364</v>
      </c>
    </row>
    <row r="1521" spans="27:27" x14ac:dyDescent="0.2">
      <c r="AA1521" s="23">
        <v>37365</v>
      </c>
    </row>
    <row r="1522" spans="27:27" x14ac:dyDescent="0.2">
      <c r="AA1522" s="23">
        <v>37366</v>
      </c>
    </row>
    <row r="1523" spans="27:27" x14ac:dyDescent="0.2">
      <c r="AA1523" s="23">
        <v>37367</v>
      </c>
    </row>
    <row r="1524" spans="27:27" x14ac:dyDescent="0.2">
      <c r="AA1524" s="23">
        <v>37368</v>
      </c>
    </row>
    <row r="1525" spans="27:27" x14ac:dyDescent="0.2">
      <c r="AA1525" s="23">
        <v>37369</v>
      </c>
    </row>
    <row r="1526" spans="27:27" x14ac:dyDescent="0.2">
      <c r="AA1526" s="23">
        <v>37370</v>
      </c>
    </row>
    <row r="1527" spans="27:27" x14ac:dyDescent="0.2">
      <c r="AA1527" s="23">
        <v>37371</v>
      </c>
    </row>
    <row r="1528" spans="27:27" x14ac:dyDescent="0.2">
      <c r="AA1528" s="23">
        <v>37372</v>
      </c>
    </row>
    <row r="1529" spans="27:27" x14ac:dyDescent="0.2">
      <c r="AA1529" s="23">
        <v>37373</v>
      </c>
    </row>
    <row r="1530" spans="27:27" x14ac:dyDescent="0.2">
      <c r="AA1530" s="23">
        <v>37374</v>
      </c>
    </row>
    <row r="1531" spans="27:27" x14ac:dyDescent="0.2">
      <c r="AA1531" s="23">
        <v>37375</v>
      </c>
    </row>
    <row r="1532" spans="27:27" x14ac:dyDescent="0.2">
      <c r="AA1532" s="23">
        <v>37376</v>
      </c>
    </row>
    <row r="1533" spans="27:27" x14ac:dyDescent="0.2">
      <c r="AA1533" s="23">
        <v>37377</v>
      </c>
    </row>
    <row r="1534" spans="27:27" x14ac:dyDescent="0.2">
      <c r="AA1534" s="23">
        <v>37378</v>
      </c>
    </row>
    <row r="1535" spans="27:27" x14ac:dyDescent="0.2">
      <c r="AA1535" s="23">
        <v>37379</v>
      </c>
    </row>
    <row r="1536" spans="27:27" x14ac:dyDescent="0.2">
      <c r="AA1536" s="23">
        <v>37380</v>
      </c>
    </row>
    <row r="1537" spans="27:27" x14ac:dyDescent="0.2">
      <c r="AA1537" s="23">
        <v>37381</v>
      </c>
    </row>
    <row r="1538" spans="27:27" x14ac:dyDescent="0.2">
      <c r="AA1538" s="23">
        <v>37382</v>
      </c>
    </row>
    <row r="1539" spans="27:27" x14ac:dyDescent="0.2">
      <c r="AA1539" s="23">
        <v>37383</v>
      </c>
    </row>
    <row r="1540" spans="27:27" x14ac:dyDescent="0.2">
      <c r="AA1540" s="23">
        <v>37384</v>
      </c>
    </row>
    <row r="1541" spans="27:27" x14ac:dyDescent="0.2">
      <c r="AA1541" s="23">
        <v>37385</v>
      </c>
    </row>
    <row r="1542" spans="27:27" x14ac:dyDescent="0.2">
      <c r="AA1542" s="23">
        <v>37386</v>
      </c>
    </row>
    <row r="1543" spans="27:27" x14ac:dyDescent="0.2">
      <c r="AA1543" s="23">
        <v>37387</v>
      </c>
    </row>
    <row r="1544" spans="27:27" x14ac:dyDescent="0.2">
      <c r="AA1544" s="23">
        <v>37388</v>
      </c>
    </row>
    <row r="1545" spans="27:27" x14ac:dyDescent="0.2">
      <c r="AA1545" s="23">
        <v>37389</v>
      </c>
    </row>
    <row r="1546" spans="27:27" x14ac:dyDescent="0.2">
      <c r="AA1546" s="23">
        <v>37390</v>
      </c>
    </row>
    <row r="1547" spans="27:27" x14ac:dyDescent="0.2">
      <c r="AA1547" s="23">
        <v>37391</v>
      </c>
    </row>
    <row r="1548" spans="27:27" x14ac:dyDescent="0.2">
      <c r="AA1548" s="23">
        <v>37392</v>
      </c>
    </row>
    <row r="1549" spans="27:27" x14ac:dyDescent="0.2">
      <c r="AA1549" s="23">
        <v>37393</v>
      </c>
    </row>
    <row r="1550" spans="27:27" x14ac:dyDescent="0.2">
      <c r="AA1550" s="23">
        <v>37394</v>
      </c>
    </row>
    <row r="1551" spans="27:27" x14ac:dyDescent="0.2">
      <c r="AA1551" s="23">
        <v>37395</v>
      </c>
    </row>
    <row r="1552" spans="27:27" x14ac:dyDescent="0.2">
      <c r="AA1552" s="23">
        <v>37396</v>
      </c>
    </row>
    <row r="1553" spans="27:27" x14ac:dyDescent="0.2">
      <c r="AA1553" s="23">
        <v>37397</v>
      </c>
    </row>
    <row r="1554" spans="27:27" x14ac:dyDescent="0.2">
      <c r="AA1554" s="23">
        <v>37398</v>
      </c>
    </row>
    <row r="1555" spans="27:27" x14ac:dyDescent="0.2">
      <c r="AA1555" s="23">
        <v>37399</v>
      </c>
    </row>
    <row r="1556" spans="27:27" x14ac:dyDescent="0.2">
      <c r="AA1556" s="23">
        <v>37400</v>
      </c>
    </row>
    <row r="1557" spans="27:27" x14ac:dyDescent="0.2">
      <c r="AA1557" s="23">
        <v>37401</v>
      </c>
    </row>
    <row r="1558" spans="27:27" x14ac:dyDescent="0.2">
      <c r="AA1558" s="23">
        <v>37402</v>
      </c>
    </row>
    <row r="1559" spans="27:27" x14ac:dyDescent="0.2">
      <c r="AA1559" s="23">
        <v>37403</v>
      </c>
    </row>
    <row r="1560" spans="27:27" x14ac:dyDescent="0.2">
      <c r="AA1560" s="23">
        <v>37404</v>
      </c>
    </row>
    <row r="1561" spans="27:27" x14ac:dyDescent="0.2">
      <c r="AA1561" s="23">
        <v>37405</v>
      </c>
    </row>
    <row r="1562" spans="27:27" x14ac:dyDescent="0.2">
      <c r="AA1562" s="23">
        <v>37406</v>
      </c>
    </row>
    <row r="1563" spans="27:27" x14ac:dyDescent="0.2">
      <c r="AA1563" s="23">
        <v>37407</v>
      </c>
    </row>
    <row r="1564" spans="27:27" x14ac:dyDescent="0.2">
      <c r="AA1564" s="23">
        <v>37408</v>
      </c>
    </row>
    <row r="1565" spans="27:27" x14ac:dyDescent="0.2">
      <c r="AA1565" s="23">
        <v>37409</v>
      </c>
    </row>
    <row r="1566" spans="27:27" x14ac:dyDescent="0.2">
      <c r="AA1566" s="23">
        <v>37410</v>
      </c>
    </row>
    <row r="1567" spans="27:27" x14ac:dyDescent="0.2">
      <c r="AA1567" s="23">
        <v>37411</v>
      </c>
    </row>
    <row r="1568" spans="27:27" x14ac:dyDescent="0.2">
      <c r="AA1568" s="23">
        <v>37412</v>
      </c>
    </row>
    <row r="1569" spans="27:27" x14ac:dyDescent="0.2">
      <c r="AA1569" s="23">
        <v>37413</v>
      </c>
    </row>
    <row r="1570" spans="27:27" x14ac:dyDescent="0.2">
      <c r="AA1570" s="23">
        <v>37414</v>
      </c>
    </row>
    <row r="1571" spans="27:27" x14ac:dyDescent="0.2">
      <c r="AA1571" s="23">
        <v>37415</v>
      </c>
    </row>
    <row r="1572" spans="27:27" x14ac:dyDescent="0.2">
      <c r="AA1572" s="23">
        <v>37416</v>
      </c>
    </row>
    <row r="1573" spans="27:27" x14ac:dyDescent="0.2">
      <c r="AA1573" s="23">
        <v>37417</v>
      </c>
    </row>
    <row r="1574" spans="27:27" x14ac:dyDescent="0.2">
      <c r="AA1574" s="23">
        <v>37418</v>
      </c>
    </row>
    <row r="1575" spans="27:27" x14ac:dyDescent="0.2">
      <c r="AA1575" s="23">
        <v>37419</v>
      </c>
    </row>
    <row r="1576" spans="27:27" x14ac:dyDescent="0.2">
      <c r="AA1576" s="23">
        <v>37420</v>
      </c>
    </row>
    <row r="1577" spans="27:27" x14ac:dyDescent="0.2">
      <c r="AA1577" s="23">
        <v>37421</v>
      </c>
    </row>
    <row r="1578" spans="27:27" x14ac:dyDescent="0.2">
      <c r="AA1578" s="23">
        <v>37422</v>
      </c>
    </row>
    <row r="1579" spans="27:27" x14ac:dyDescent="0.2">
      <c r="AA1579" s="23">
        <v>37423</v>
      </c>
    </row>
    <row r="1580" spans="27:27" x14ac:dyDescent="0.2">
      <c r="AA1580" s="23">
        <v>37424</v>
      </c>
    </row>
    <row r="1581" spans="27:27" x14ac:dyDescent="0.2">
      <c r="AA1581" s="23">
        <v>37425</v>
      </c>
    </row>
    <row r="1582" spans="27:27" x14ac:dyDescent="0.2">
      <c r="AA1582" s="23">
        <v>37426</v>
      </c>
    </row>
    <row r="1583" spans="27:27" x14ac:dyDescent="0.2">
      <c r="AA1583" s="23">
        <v>37427</v>
      </c>
    </row>
    <row r="1584" spans="27:27" x14ac:dyDescent="0.2">
      <c r="AA1584" s="23">
        <v>37428</v>
      </c>
    </row>
    <row r="1585" spans="27:27" x14ac:dyDescent="0.2">
      <c r="AA1585" s="23">
        <v>37429</v>
      </c>
    </row>
    <row r="1586" spans="27:27" x14ac:dyDescent="0.2">
      <c r="AA1586" s="23">
        <v>37430</v>
      </c>
    </row>
    <row r="1587" spans="27:27" x14ac:dyDescent="0.2">
      <c r="AA1587" s="23">
        <v>37431</v>
      </c>
    </row>
    <row r="1588" spans="27:27" x14ac:dyDescent="0.2">
      <c r="AA1588" s="23">
        <v>37432</v>
      </c>
    </row>
    <row r="1589" spans="27:27" x14ac:dyDescent="0.2">
      <c r="AA1589" s="23">
        <v>37433</v>
      </c>
    </row>
    <row r="1590" spans="27:27" x14ac:dyDescent="0.2">
      <c r="AA1590" s="23">
        <v>37434</v>
      </c>
    </row>
    <row r="1591" spans="27:27" x14ac:dyDescent="0.2">
      <c r="AA1591" s="23">
        <v>37435</v>
      </c>
    </row>
    <row r="1592" spans="27:27" x14ac:dyDescent="0.2">
      <c r="AA1592" s="23">
        <v>37436</v>
      </c>
    </row>
    <row r="1593" spans="27:27" x14ac:dyDescent="0.2">
      <c r="AA1593" s="23">
        <v>37437</v>
      </c>
    </row>
    <row r="1594" spans="27:27" x14ac:dyDescent="0.2">
      <c r="AA1594" s="23">
        <v>37438</v>
      </c>
    </row>
    <row r="1595" spans="27:27" x14ac:dyDescent="0.2">
      <c r="AA1595" s="23">
        <v>37439</v>
      </c>
    </row>
    <row r="1596" spans="27:27" x14ac:dyDescent="0.2">
      <c r="AA1596" s="23">
        <v>37440</v>
      </c>
    </row>
    <row r="1597" spans="27:27" x14ac:dyDescent="0.2">
      <c r="AA1597" s="23">
        <v>37441</v>
      </c>
    </row>
    <row r="1598" spans="27:27" x14ac:dyDescent="0.2">
      <c r="AA1598" s="23">
        <v>37442</v>
      </c>
    </row>
    <row r="1599" spans="27:27" x14ac:dyDescent="0.2">
      <c r="AA1599" s="23">
        <v>37443</v>
      </c>
    </row>
    <row r="1600" spans="27:27" x14ac:dyDescent="0.2">
      <c r="AA1600" s="23">
        <v>37444</v>
      </c>
    </row>
    <row r="1601" spans="27:27" x14ac:dyDescent="0.2">
      <c r="AA1601" s="23">
        <v>37445</v>
      </c>
    </row>
    <row r="1602" spans="27:27" x14ac:dyDescent="0.2">
      <c r="AA1602" s="23">
        <v>37446</v>
      </c>
    </row>
    <row r="1603" spans="27:27" x14ac:dyDescent="0.2">
      <c r="AA1603" s="23">
        <v>37447</v>
      </c>
    </row>
    <row r="1604" spans="27:27" x14ac:dyDescent="0.2">
      <c r="AA1604" s="23">
        <v>37448</v>
      </c>
    </row>
    <row r="1605" spans="27:27" x14ac:dyDescent="0.2">
      <c r="AA1605" s="23">
        <v>37449</v>
      </c>
    </row>
    <row r="1606" spans="27:27" x14ac:dyDescent="0.2">
      <c r="AA1606" s="23">
        <v>37450</v>
      </c>
    </row>
    <row r="1607" spans="27:27" x14ac:dyDescent="0.2">
      <c r="AA1607" s="23">
        <v>37451</v>
      </c>
    </row>
    <row r="1608" spans="27:27" x14ac:dyDescent="0.2">
      <c r="AA1608" s="23">
        <v>37452</v>
      </c>
    </row>
    <row r="1609" spans="27:27" x14ac:dyDescent="0.2">
      <c r="AA1609" s="23">
        <v>37453</v>
      </c>
    </row>
    <row r="1610" spans="27:27" x14ac:dyDescent="0.2">
      <c r="AA1610" s="23">
        <v>37454</v>
      </c>
    </row>
    <row r="1611" spans="27:27" x14ac:dyDescent="0.2">
      <c r="AA1611" s="23">
        <v>37455</v>
      </c>
    </row>
    <row r="1612" spans="27:27" x14ac:dyDescent="0.2">
      <c r="AA1612" s="23">
        <v>37456</v>
      </c>
    </row>
    <row r="1613" spans="27:27" x14ac:dyDescent="0.2">
      <c r="AA1613" s="23">
        <v>37457</v>
      </c>
    </row>
    <row r="1614" spans="27:27" x14ac:dyDescent="0.2">
      <c r="AA1614" s="23">
        <v>37458</v>
      </c>
    </row>
    <row r="1615" spans="27:27" x14ac:dyDescent="0.2">
      <c r="AA1615" s="23">
        <v>37459</v>
      </c>
    </row>
    <row r="1616" spans="27:27" x14ac:dyDescent="0.2">
      <c r="AA1616" s="23">
        <v>37460</v>
      </c>
    </row>
    <row r="1617" spans="27:27" x14ac:dyDescent="0.2">
      <c r="AA1617" s="23">
        <v>37461</v>
      </c>
    </row>
    <row r="1618" spans="27:27" x14ac:dyDescent="0.2">
      <c r="AA1618" s="23">
        <v>37462</v>
      </c>
    </row>
    <row r="1619" spans="27:27" x14ac:dyDescent="0.2">
      <c r="AA1619" s="23">
        <v>37463</v>
      </c>
    </row>
    <row r="1620" spans="27:27" x14ac:dyDescent="0.2">
      <c r="AA1620" s="23">
        <v>37464</v>
      </c>
    </row>
    <row r="1621" spans="27:27" x14ac:dyDescent="0.2">
      <c r="AA1621" s="23">
        <v>37465</v>
      </c>
    </row>
    <row r="1622" spans="27:27" x14ac:dyDescent="0.2">
      <c r="AA1622" s="23">
        <v>37466</v>
      </c>
    </row>
    <row r="1623" spans="27:27" x14ac:dyDescent="0.2">
      <c r="AA1623" s="23">
        <v>37467</v>
      </c>
    </row>
    <row r="1624" spans="27:27" x14ac:dyDescent="0.2">
      <c r="AA1624" s="23">
        <v>37468</v>
      </c>
    </row>
    <row r="1625" spans="27:27" x14ac:dyDescent="0.2">
      <c r="AA1625" s="23">
        <v>37469</v>
      </c>
    </row>
    <row r="1626" spans="27:27" x14ac:dyDescent="0.2">
      <c r="AA1626" s="23">
        <v>37470</v>
      </c>
    </row>
    <row r="1627" spans="27:27" x14ac:dyDescent="0.2">
      <c r="AA1627" s="23">
        <v>37471</v>
      </c>
    </row>
    <row r="1628" spans="27:27" x14ac:dyDescent="0.2">
      <c r="AA1628" s="23">
        <v>37472</v>
      </c>
    </row>
    <row r="1629" spans="27:27" x14ac:dyDescent="0.2">
      <c r="AA1629" s="23">
        <v>37473</v>
      </c>
    </row>
    <row r="1630" spans="27:27" x14ac:dyDescent="0.2">
      <c r="AA1630" s="23">
        <v>37474</v>
      </c>
    </row>
    <row r="1631" spans="27:27" x14ac:dyDescent="0.2">
      <c r="AA1631" s="23">
        <v>37475</v>
      </c>
    </row>
    <row r="1632" spans="27:27" x14ac:dyDescent="0.2">
      <c r="AA1632" s="23">
        <v>37476</v>
      </c>
    </row>
    <row r="1633" spans="27:27" x14ac:dyDescent="0.2">
      <c r="AA1633" s="23">
        <v>37477</v>
      </c>
    </row>
    <row r="1634" spans="27:27" x14ac:dyDescent="0.2">
      <c r="AA1634" s="23">
        <v>37478</v>
      </c>
    </row>
    <row r="1635" spans="27:27" x14ac:dyDescent="0.2">
      <c r="AA1635" s="23">
        <v>37479</v>
      </c>
    </row>
    <row r="1636" spans="27:27" x14ac:dyDescent="0.2">
      <c r="AA1636" s="23">
        <v>37480</v>
      </c>
    </row>
    <row r="1637" spans="27:27" x14ac:dyDescent="0.2">
      <c r="AA1637" s="23">
        <v>37481</v>
      </c>
    </row>
    <row r="1638" spans="27:27" x14ac:dyDescent="0.2">
      <c r="AA1638" s="23">
        <v>37482</v>
      </c>
    </row>
    <row r="1639" spans="27:27" x14ac:dyDescent="0.2">
      <c r="AA1639" s="23">
        <v>37483</v>
      </c>
    </row>
    <row r="1640" spans="27:27" x14ac:dyDescent="0.2">
      <c r="AA1640" s="23">
        <v>37484</v>
      </c>
    </row>
    <row r="1641" spans="27:27" x14ac:dyDescent="0.2">
      <c r="AA1641" s="23">
        <v>37485</v>
      </c>
    </row>
    <row r="1642" spans="27:27" x14ac:dyDescent="0.2">
      <c r="AA1642" s="23">
        <v>37486</v>
      </c>
    </row>
    <row r="1643" spans="27:27" x14ac:dyDescent="0.2">
      <c r="AA1643" s="23">
        <v>37487</v>
      </c>
    </row>
    <row r="1644" spans="27:27" x14ac:dyDescent="0.2">
      <c r="AA1644" s="23">
        <v>37488</v>
      </c>
    </row>
    <row r="1645" spans="27:27" x14ac:dyDescent="0.2">
      <c r="AA1645" s="23">
        <v>37489</v>
      </c>
    </row>
    <row r="1646" spans="27:27" x14ac:dyDescent="0.2">
      <c r="AA1646" s="23">
        <v>37490</v>
      </c>
    </row>
    <row r="1647" spans="27:27" x14ac:dyDescent="0.2">
      <c r="AA1647" s="23">
        <v>37491</v>
      </c>
    </row>
    <row r="1648" spans="27:27" x14ac:dyDescent="0.2">
      <c r="AA1648" s="23">
        <v>37492</v>
      </c>
    </row>
    <row r="1649" spans="27:27" x14ac:dyDescent="0.2">
      <c r="AA1649" s="23">
        <v>37493</v>
      </c>
    </row>
    <row r="1650" spans="27:27" x14ac:dyDescent="0.2">
      <c r="AA1650" s="23">
        <v>37494</v>
      </c>
    </row>
    <row r="1651" spans="27:27" x14ac:dyDescent="0.2">
      <c r="AA1651" s="23">
        <v>37495</v>
      </c>
    </row>
    <row r="1652" spans="27:27" x14ac:dyDescent="0.2">
      <c r="AA1652" s="23">
        <v>37496</v>
      </c>
    </row>
    <row r="1653" spans="27:27" x14ac:dyDescent="0.2">
      <c r="AA1653" s="23">
        <v>37497</v>
      </c>
    </row>
    <row r="1654" spans="27:27" x14ac:dyDescent="0.2">
      <c r="AA1654" s="23">
        <v>37498</v>
      </c>
    </row>
    <row r="1655" spans="27:27" x14ac:dyDescent="0.2">
      <c r="AA1655" s="23">
        <v>37499</v>
      </c>
    </row>
    <row r="1656" spans="27:27" x14ac:dyDescent="0.2">
      <c r="AA1656" s="23">
        <v>37500</v>
      </c>
    </row>
    <row r="1657" spans="27:27" x14ac:dyDescent="0.2">
      <c r="AA1657" s="23">
        <v>37501</v>
      </c>
    </row>
    <row r="1658" spans="27:27" x14ac:dyDescent="0.2">
      <c r="AA1658" s="23">
        <v>37502</v>
      </c>
    </row>
    <row r="1659" spans="27:27" x14ac:dyDescent="0.2">
      <c r="AA1659" s="23">
        <v>37503</v>
      </c>
    </row>
    <row r="1660" spans="27:27" x14ac:dyDescent="0.2">
      <c r="AA1660" s="23">
        <v>37504</v>
      </c>
    </row>
    <row r="1661" spans="27:27" x14ac:dyDescent="0.2">
      <c r="AA1661" s="23">
        <v>37505</v>
      </c>
    </row>
    <row r="1662" spans="27:27" x14ac:dyDescent="0.2">
      <c r="AA1662" s="23">
        <v>37506</v>
      </c>
    </row>
    <row r="1663" spans="27:27" x14ac:dyDescent="0.2">
      <c r="AA1663" s="23">
        <v>37507</v>
      </c>
    </row>
    <row r="1664" spans="27:27" x14ac:dyDescent="0.2">
      <c r="AA1664" s="23">
        <v>37508</v>
      </c>
    </row>
    <row r="1665" spans="27:27" x14ac:dyDescent="0.2">
      <c r="AA1665" s="23">
        <v>37509</v>
      </c>
    </row>
    <row r="1666" spans="27:27" x14ac:dyDescent="0.2">
      <c r="AA1666" s="23">
        <v>37510</v>
      </c>
    </row>
    <row r="1667" spans="27:27" x14ac:dyDescent="0.2">
      <c r="AA1667" s="23">
        <v>37511</v>
      </c>
    </row>
    <row r="1668" spans="27:27" x14ac:dyDescent="0.2">
      <c r="AA1668" s="23">
        <v>37512</v>
      </c>
    </row>
    <row r="1669" spans="27:27" x14ac:dyDescent="0.2">
      <c r="AA1669" s="23">
        <v>37513</v>
      </c>
    </row>
    <row r="1670" spans="27:27" x14ac:dyDescent="0.2">
      <c r="AA1670" s="23">
        <v>37514</v>
      </c>
    </row>
    <row r="1671" spans="27:27" x14ac:dyDescent="0.2">
      <c r="AA1671" s="23">
        <v>37515</v>
      </c>
    </row>
    <row r="1672" spans="27:27" x14ac:dyDescent="0.2">
      <c r="AA1672" s="23">
        <v>37516</v>
      </c>
    </row>
    <row r="1673" spans="27:27" x14ac:dyDescent="0.2">
      <c r="AA1673" s="23">
        <v>37517</v>
      </c>
    </row>
    <row r="1674" spans="27:27" x14ac:dyDescent="0.2">
      <c r="AA1674" s="23">
        <v>37518</v>
      </c>
    </row>
    <row r="1675" spans="27:27" x14ac:dyDescent="0.2">
      <c r="AA1675" s="23">
        <v>37519</v>
      </c>
    </row>
    <row r="1676" spans="27:27" x14ac:dyDescent="0.2">
      <c r="AA1676" s="23">
        <v>37520</v>
      </c>
    </row>
    <row r="1677" spans="27:27" x14ac:dyDescent="0.2">
      <c r="AA1677" s="23">
        <v>37521</v>
      </c>
    </row>
    <row r="1678" spans="27:27" x14ac:dyDescent="0.2">
      <c r="AA1678" s="23">
        <v>37522</v>
      </c>
    </row>
    <row r="1679" spans="27:27" x14ac:dyDescent="0.2">
      <c r="AA1679" s="23">
        <v>37523</v>
      </c>
    </row>
    <row r="1680" spans="27:27" x14ac:dyDescent="0.2">
      <c r="AA1680" s="23">
        <v>37524</v>
      </c>
    </row>
    <row r="1681" spans="27:27" x14ac:dyDescent="0.2">
      <c r="AA1681" s="23">
        <v>37525</v>
      </c>
    </row>
    <row r="1682" spans="27:27" x14ac:dyDescent="0.2">
      <c r="AA1682" s="23">
        <v>37526</v>
      </c>
    </row>
    <row r="1683" spans="27:27" x14ac:dyDescent="0.2">
      <c r="AA1683" s="23">
        <v>37527</v>
      </c>
    </row>
    <row r="1684" spans="27:27" x14ac:dyDescent="0.2">
      <c r="AA1684" s="23">
        <v>37528</v>
      </c>
    </row>
    <row r="1685" spans="27:27" x14ac:dyDescent="0.2">
      <c r="AA1685" s="23">
        <v>37529</v>
      </c>
    </row>
    <row r="1686" spans="27:27" x14ac:dyDescent="0.2">
      <c r="AA1686" s="23">
        <v>37530</v>
      </c>
    </row>
    <row r="1687" spans="27:27" x14ac:dyDescent="0.2">
      <c r="AA1687" s="23">
        <v>37531</v>
      </c>
    </row>
    <row r="1688" spans="27:27" x14ac:dyDescent="0.2">
      <c r="AA1688" s="23">
        <v>37532</v>
      </c>
    </row>
    <row r="1689" spans="27:27" x14ac:dyDescent="0.2">
      <c r="AA1689" s="23">
        <v>37533</v>
      </c>
    </row>
    <row r="1690" spans="27:27" x14ac:dyDescent="0.2">
      <c r="AA1690" s="23">
        <v>37534</v>
      </c>
    </row>
    <row r="1691" spans="27:27" x14ac:dyDescent="0.2">
      <c r="AA1691" s="23">
        <v>37535</v>
      </c>
    </row>
    <row r="1692" spans="27:27" x14ac:dyDescent="0.2">
      <c r="AA1692" s="23">
        <v>37536</v>
      </c>
    </row>
    <row r="1693" spans="27:27" x14ac:dyDescent="0.2">
      <c r="AA1693" s="23">
        <v>37537</v>
      </c>
    </row>
    <row r="1694" spans="27:27" x14ac:dyDescent="0.2">
      <c r="AA1694" s="23">
        <v>37538</v>
      </c>
    </row>
    <row r="1695" spans="27:27" x14ac:dyDescent="0.2">
      <c r="AA1695" s="23">
        <v>37539</v>
      </c>
    </row>
    <row r="1696" spans="27:27" x14ac:dyDescent="0.2">
      <c r="AA1696" s="23">
        <v>37540</v>
      </c>
    </row>
    <row r="1697" spans="27:27" x14ac:dyDescent="0.2">
      <c r="AA1697" s="23">
        <v>37541</v>
      </c>
    </row>
    <row r="1698" spans="27:27" x14ac:dyDescent="0.2">
      <c r="AA1698" s="23">
        <v>37542</v>
      </c>
    </row>
    <row r="1699" spans="27:27" x14ac:dyDescent="0.2">
      <c r="AA1699" s="23">
        <v>37543</v>
      </c>
    </row>
    <row r="1700" spans="27:27" x14ac:dyDescent="0.2">
      <c r="AA1700" s="23">
        <v>37544</v>
      </c>
    </row>
    <row r="1701" spans="27:27" x14ac:dyDescent="0.2">
      <c r="AA1701" s="23">
        <v>37545</v>
      </c>
    </row>
    <row r="1702" spans="27:27" x14ac:dyDescent="0.2">
      <c r="AA1702" s="23">
        <v>37546</v>
      </c>
    </row>
    <row r="1703" spans="27:27" x14ac:dyDescent="0.2">
      <c r="AA1703" s="23">
        <v>37547</v>
      </c>
    </row>
    <row r="1704" spans="27:27" x14ac:dyDescent="0.2">
      <c r="AA1704" s="23">
        <v>37548</v>
      </c>
    </row>
    <row r="1705" spans="27:27" x14ac:dyDescent="0.2">
      <c r="AA1705" s="23">
        <v>37549</v>
      </c>
    </row>
    <row r="1706" spans="27:27" x14ac:dyDescent="0.2">
      <c r="AA1706" s="23">
        <v>37550</v>
      </c>
    </row>
    <row r="1707" spans="27:27" x14ac:dyDescent="0.2">
      <c r="AA1707" s="23">
        <v>37551</v>
      </c>
    </row>
    <row r="1708" spans="27:27" x14ac:dyDescent="0.2">
      <c r="AA1708" s="23">
        <v>37552</v>
      </c>
    </row>
    <row r="1709" spans="27:27" x14ac:dyDescent="0.2">
      <c r="AA1709" s="23">
        <v>37553</v>
      </c>
    </row>
    <row r="1710" spans="27:27" x14ac:dyDescent="0.2">
      <c r="AA1710" s="23">
        <v>37554</v>
      </c>
    </row>
    <row r="1711" spans="27:27" x14ac:dyDescent="0.2">
      <c r="AA1711" s="23">
        <v>37555</v>
      </c>
    </row>
    <row r="1712" spans="27:27" x14ac:dyDescent="0.2">
      <c r="AA1712" s="23">
        <v>37556</v>
      </c>
    </row>
    <row r="1713" spans="27:27" x14ac:dyDescent="0.2">
      <c r="AA1713" s="23">
        <v>37557</v>
      </c>
    </row>
    <row r="1714" spans="27:27" x14ac:dyDescent="0.2">
      <c r="AA1714" s="23">
        <v>37558</v>
      </c>
    </row>
    <row r="1715" spans="27:27" x14ac:dyDescent="0.2">
      <c r="AA1715" s="23">
        <v>37559</v>
      </c>
    </row>
    <row r="1716" spans="27:27" x14ac:dyDescent="0.2">
      <c r="AA1716" s="23">
        <v>37560</v>
      </c>
    </row>
    <row r="1717" spans="27:27" x14ac:dyDescent="0.2">
      <c r="AA1717" s="23">
        <v>37561</v>
      </c>
    </row>
    <row r="1718" spans="27:27" x14ac:dyDescent="0.2">
      <c r="AA1718" s="23">
        <v>37562</v>
      </c>
    </row>
    <row r="1719" spans="27:27" x14ac:dyDescent="0.2">
      <c r="AA1719" s="23">
        <v>37563</v>
      </c>
    </row>
    <row r="1720" spans="27:27" x14ac:dyDescent="0.2">
      <c r="AA1720" s="23">
        <v>37564</v>
      </c>
    </row>
    <row r="1721" spans="27:27" x14ac:dyDescent="0.2">
      <c r="AA1721" s="23">
        <v>37565</v>
      </c>
    </row>
    <row r="1722" spans="27:27" x14ac:dyDescent="0.2">
      <c r="AA1722" s="23">
        <v>37566</v>
      </c>
    </row>
    <row r="1723" spans="27:27" x14ac:dyDescent="0.2">
      <c r="AA1723" s="23">
        <v>37567</v>
      </c>
    </row>
    <row r="1724" spans="27:27" x14ac:dyDescent="0.2">
      <c r="AA1724" s="23">
        <v>37568</v>
      </c>
    </row>
    <row r="1725" spans="27:27" x14ac:dyDescent="0.2">
      <c r="AA1725" s="23">
        <v>37569</v>
      </c>
    </row>
    <row r="1726" spans="27:27" x14ac:dyDescent="0.2">
      <c r="AA1726" s="23">
        <v>37570</v>
      </c>
    </row>
    <row r="1727" spans="27:27" x14ac:dyDescent="0.2">
      <c r="AA1727" s="23">
        <v>37571</v>
      </c>
    </row>
    <row r="1728" spans="27:27" x14ac:dyDescent="0.2">
      <c r="AA1728" s="23">
        <v>37572</v>
      </c>
    </row>
    <row r="1729" spans="27:27" x14ac:dyDescent="0.2">
      <c r="AA1729" s="23">
        <v>37573</v>
      </c>
    </row>
    <row r="1730" spans="27:27" x14ac:dyDescent="0.2">
      <c r="AA1730" s="23">
        <v>37574</v>
      </c>
    </row>
    <row r="1731" spans="27:27" x14ac:dyDescent="0.2">
      <c r="AA1731" s="23">
        <v>37575</v>
      </c>
    </row>
    <row r="1732" spans="27:27" x14ac:dyDescent="0.2">
      <c r="AA1732" s="23">
        <v>37576</v>
      </c>
    </row>
    <row r="1733" spans="27:27" x14ac:dyDescent="0.2">
      <c r="AA1733" s="23">
        <v>37577</v>
      </c>
    </row>
    <row r="1734" spans="27:27" x14ac:dyDescent="0.2">
      <c r="AA1734" s="23">
        <v>37578</v>
      </c>
    </row>
    <row r="1735" spans="27:27" x14ac:dyDescent="0.2">
      <c r="AA1735" s="23">
        <v>37579</v>
      </c>
    </row>
    <row r="1736" spans="27:27" x14ac:dyDescent="0.2">
      <c r="AA1736" s="23">
        <v>37580</v>
      </c>
    </row>
    <row r="1737" spans="27:27" x14ac:dyDescent="0.2">
      <c r="AA1737" s="23">
        <v>37581</v>
      </c>
    </row>
    <row r="1738" spans="27:27" x14ac:dyDescent="0.2">
      <c r="AA1738" s="23">
        <v>37582</v>
      </c>
    </row>
    <row r="1739" spans="27:27" x14ac:dyDescent="0.2">
      <c r="AA1739" s="23">
        <v>37583</v>
      </c>
    </row>
    <row r="1740" spans="27:27" x14ac:dyDescent="0.2">
      <c r="AA1740" s="23">
        <v>37584</v>
      </c>
    </row>
    <row r="1741" spans="27:27" x14ac:dyDescent="0.2">
      <c r="AA1741" s="23">
        <v>37585</v>
      </c>
    </row>
    <row r="1742" spans="27:27" x14ac:dyDescent="0.2">
      <c r="AA1742" s="23">
        <v>37586</v>
      </c>
    </row>
    <row r="1743" spans="27:27" x14ac:dyDescent="0.2">
      <c r="AA1743" s="23">
        <v>37587</v>
      </c>
    </row>
    <row r="1744" spans="27:27" x14ac:dyDescent="0.2">
      <c r="AA1744" s="23">
        <v>37588</v>
      </c>
    </row>
    <row r="1745" spans="27:27" x14ac:dyDescent="0.2">
      <c r="AA1745" s="23">
        <v>37589</v>
      </c>
    </row>
    <row r="1746" spans="27:27" x14ac:dyDescent="0.2">
      <c r="AA1746" s="23">
        <v>37590</v>
      </c>
    </row>
    <row r="1747" spans="27:27" x14ac:dyDescent="0.2">
      <c r="AA1747" s="23">
        <v>37591</v>
      </c>
    </row>
    <row r="1748" spans="27:27" x14ac:dyDescent="0.2">
      <c r="AA1748" s="23">
        <v>37592</v>
      </c>
    </row>
    <row r="1749" spans="27:27" x14ac:dyDescent="0.2">
      <c r="AA1749" s="23">
        <v>37593</v>
      </c>
    </row>
    <row r="1750" spans="27:27" x14ac:dyDescent="0.2">
      <c r="AA1750" s="23">
        <v>37594</v>
      </c>
    </row>
    <row r="1751" spans="27:27" x14ac:dyDescent="0.2">
      <c r="AA1751" s="23">
        <v>37595</v>
      </c>
    </row>
    <row r="1752" spans="27:27" x14ac:dyDescent="0.2">
      <c r="AA1752" s="23">
        <v>37596</v>
      </c>
    </row>
    <row r="1753" spans="27:27" x14ac:dyDescent="0.2">
      <c r="AA1753" s="23">
        <v>37597</v>
      </c>
    </row>
    <row r="1754" spans="27:27" x14ac:dyDescent="0.2">
      <c r="AA1754" s="23">
        <v>37598</v>
      </c>
    </row>
    <row r="1755" spans="27:27" x14ac:dyDescent="0.2">
      <c r="AA1755" s="23">
        <v>37599</v>
      </c>
    </row>
    <row r="1756" spans="27:27" x14ac:dyDescent="0.2">
      <c r="AA1756" s="23">
        <v>37600</v>
      </c>
    </row>
    <row r="1757" spans="27:27" x14ac:dyDescent="0.2">
      <c r="AA1757" s="23">
        <v>37601</v>
      </c>
    </row>
    <row r="1758" spans="27:27" x14ac:dyDescent="0.2">
      <c r="AA1758" s="23">
        <v>37602</v>
      </c>
    </row>
    <row r="1759" spans="27:27" x14ac:dyDescent="0.2">
      <c r="AA1759" s="23">
        <v>37603</v>
      </c>
    </row>
    <row r="1760" spans="27:27" x14ac:dyDescent="0.2">
      <c r="AA1760" s="23">
        <v>37604</v>
      </c>
    </row>
    <row r="1761" spans="27:27" x14ac:dyDescent="0.2">
      <c r="AA1761" s="23">
        <v>37605</v>
      </c>
    </row>
    <row r="1762" spans="27:27" x14ac:dyDescent="0.2">
      <c r="AA1762" s="23">
        <v>37606</v>
      </c>
    </row>
    <row r="1763" spans="27:27" x14ac:dyDescent="0.2">
      <c r="AA1763" s="23">
        <v>37607</v>
      </c>
    </row>
    <row r="1764" spans="27:27" x14ac:dyDescent="0.2">
      <c r="AA1764" s="23">
        <v>37608</v>
      </c>
    </row>
    <row r="1765" spans="27:27" x14ac:dyDescent="0.2">
      <c r="AA1765" s="23">
        <v>37609</v>
      </c>
    </row>
    <row r="1766" spans="27:27" x14ac:dyDescent="0.2">
      <c r="AA1766" s="23">
        <v>37610</v>
      </c>
    </row>
    <row r="1767" spans="27:27" x14ac:dyDescent="0.2">
      <c r="AA1767" s="23">
        <v>37611</v>
      </c>
    </row>
    <row r="1768" spans="27:27" x14ac:dyDescent="0.2">
      <c r="AA1768" s="23">
        <v>37612</v>
      </c>
    </row>
    <row r="1769" spans="27:27" x14ac:dyDescent="0.2">
      <c r="AA1769" s="23">
        <v>37613</v>
      </c>
    </row>
    <row r="1770" spans="27:27" x14ac:dyDescent="0.2">
      <c r="AA1770" s="23">
        <v>37614</v>
      </c>
    </row>
    <row r="1771" spans="27:27" x14ac:dyDescent="0.2">
      <c r="AA1771" s="23">
        <v>37615</v>
      </c>
    </row>
    <row r="1772" spans="27:27" x14ac:dyDescent="0.2">
      <c r="AA1772" s="23">
        <v>37616</v>
      </c>
    </row>
    <row r="1773" spans="27:27" x14ac:dyDescent="0.2">
      <c r="AA1773" s="23">
        <v>37617</v>
      </c>
    </row>
    <row r="1774" spans="27:27" x14ac:dyDescent="0.2">
      <c r="AA1774" s="23">
        <v>37618</v>
      </c>
    </row>
    <row r="1775" spans="27:27" x14ac:dyDescent="0.2">
      <c r="AA1775" s="23">
        <v>37619</v>
      </c>
    </row>
    <row r="1776" spans="27:27" x14ac:dyDescent="0.2">
      <c r="AA1776" s="23">
        <v>37620</v>
      </c>
    </row>
    <row r="1777" spans="27:27" x14ac:dyDescent="0.2">
      <c r="AA1777" s="23">
        <v>37621</v>
      </c>
    </row>
    <row r="1778" spans="27:27" x14ac:dyDescent="0.2">
      <c r="AA1778" s="23">
        <v>37622</v>
      </c>
    </row>
    <row r="1779" spans="27:27" x14ac:dyDescent="0.2">
      <c r="AA1779" s="23">
        <v>37623</v>
      </c>
    </row>
    <row r="1780" spans="27:27" x14ac:dyDescent="0.2">
      <c r="AA1780" s="23">
        <v>37624</v>
      </c>
    </row>
    <row r="1781" spans="27:27" x14ac:dyDescent="0.2">
      <c r="AA1781" s="23">
        <v>37625</v>
      </c>
    </row>
    <row r="1782" spans="27:27" x14ac:dyDescent="0.2">
      <c r="AA1782" s="23">
        <v>37626</v>
      </c>
    </row>
    <row r="1783" spans="27:27" x14ac:dyDescent="0.2">
      <c r="AA1783" s="23">
        <v>37627</v>
      </c>
    </row>
    <row r="1784" spans="27:27" x14ac:dyDescent="0.2">
      <c r="AA1784" s="23">
        <v>37628</v>
      </c>
    </row>
    <row r="1785" spans="27:27" x14ac:dyDescent="0.2">
      <c r="AA1785" s="23">
        <v>37629</v>
      </c>
    </row>
    <row r="1786" spans="27:27" x14ac:dyDescent="0.2">
      <c r="AA1786" s="23">
        <v>37630</v>
      </c>
    </row>
    <row r="1787" spans="27:27" x14ac:dyDescent="0.2">
      <c r="AA1787" s="23">
        <v>37631</v>
      </c>
    </row>
    <row r="1788" spans="27:27" x14ac:dyDescent="0.2">
      <c r="AA1788" s="23">
        <v>37632</v>
      </c>
    </row>
    <row r="1789" spans="27:27" x14ac:dyDescent="0.2">
      <c r="AA1789" s="23">
        <v>37633</v>
      </c>
    </row>
    <row r="1790" spans="27:27" x14ac:dyDescent="0.2">
      <c r="AA1790" s="23">
        <v>37634</v>
      </c>
    </row>
    <row r="1791" spans="27:27" x14ac:dyDescent="0.2">
      <c r="AA1791" s="23">
        <v>37635</v>
      </c>
    </row>
    <row r="1792" spans="27:27" x14ac:dyDescent="0.2">
      <c r="AA1792" s="23">
        <v>37636</v>
      </c>
    </row>
    <row r="1793" spans="27:27" x14ac:dyDescent="0.2">
      <c r="AA1793" s="23">
        <v>37637</v>
      </c>
    </row>
    <row r="1794" spans="27:27" x14ac:dyDescent="0.2">
      <c r="AA1794" s="23">
        <v>37638</v>
      </c>
    </row>
    <row r="1795" spans="27:27" x14ac:dyDescent="0.2">
      <c r="AA1795" s="23">
        <v>37639</v>
      </c>
    </row>
    <row r="1796" spans="27:27" x14ac:dyDescent="0.2">
      <c r="AA1796" s="23">
        <v>37640</v>
      </c>
    </row>
    <row r="1797" spans="27:27" x14ac:dyDescent="0.2">
      <c r="AA1797" s="23">
        <v>37641</v>
      </c>
    </row>
    <row r="1798" spans="27:27" x14ac:dyDescent="0.2">
      <c r="AA1798" s="23">
        <v>37642</v>
      </c>
    </row>
    <row r="1799" spans="27:27" x14ac:dyDescent="0.2">
      <c r="AA1799" s="23">
        <v>37643</v>
      </c>
    </row>
    <row r="1800" spans="27:27" x14ac:dyDescent="0.2">
      <c r="AA1800" s="23">
        <v>37644</v>
      </c>
    </row>
    <row r="1801" spans="27:27" x14ac:dyDescent="0.2">
      <c r="AA1801" s="23">
        <v>37645</v>
      </c>
    </row>
    <row r="1802" spans="27:27" x14ac:dyDescent="0.2">
      <c r="AA1802" s="23">
        <v>37646</v>
      </c>
    </row>
    <row r="1803" spans="27:27" x14ac:dyDescent="0.2">
      <c r="AA1803" s="23">
        <v>37647</v>
      </c>
    </row>
    <row r="1804" spans="27:27" x14ac:dyDescent="0.2">
      <c r="AA1804" s="23">
        <v>37648</v>
      </c>
    </row>
    <row r="1805" spans="27:27" x14ac:dyDescent="0.2">
      <c r="AA1805" s="23">
        <v>37649</v>
      </c>
    </row>
    <row r="1806" spans="27:27" x14ac:dyDescent="0.2">
      <c r="AA1806" s="23">
        <v>37650</v>
      </c>
    </row>
    <row r="1807" spans="27:27" x14ac:dyDescent="0.2">
      <c r="AA1807" s="23">
        <v>37651</v>
      </c>
    </row>
    <row r="1808" spans="27:27" x14ac:dyDescent="0.2">
      <c r="AA1808" s="23">
        <v>37652</v>
      </c>
    </row>
    <row r="1809" spans="27:27" x14ac:dyDescent="0.2">
      <c r="AA1809" s="23">
        <v>37653</v>
      </c>
    </row>
    <row r="1810" spans="27:27" x14ac:dyDescent="0.2">
      <c r="AA1810" s="23">
        <v>37654</v>
      </c>
    </row>
    <row r="1811" spans="27:27" x14ac:dyDescent="0.2">
      <c r="AA1811" s="23">
        <v>37655</v>
      </c>
    </row>
    <row r="1812" spans="27:27" x14ac:dyDescent="0.2">
      <c r="AA1812" s="23">
        <v>37656</v>
      </c>
    </row>
    <row r="1813" spans="27:27" x14ac:dyDescent="0.2">
      <c r="AA1813" s="23">
        <v>37657</v>
      </c>
    </row>
    <row r="1814" spans="27:27" x14ac:dyDescent="0.2">
      <c r="AA1814" s="23">
        <v>37658</v>
      </c>
    </row>
    <row r="1815" spans="27:27" x14ac:dyDescent="0.2">
      <c r="AA1815" s="23">
        <v>37659</v>
      </c>
    </row>
    <row r="1816" spans="27:27" x14ac:dyDescent="0.2">
      <c r="AA1816" s="23">
        <v>37660</v>
      </c>
    </row>
    <row r="1817" spans="27:27" x14ac:dyDescent="0.2">
      <c r="AA1817" s="23">
        <v>37661</v>
      </c>
    </row>
    <row r="1818" spans="27:27" x14ac:dyDescent="0.2">
      <c r="AA1818" s="23">
        <v>37662</v>
      </c>
    </row>
    <row r="1819" spans="27:27" x14ac:dyDescent="0.2">
      <c r="AA1819" s="23">
        <v>37663</v>
      </c>
    </row>
    <row r="1820" spans="27:27" x14ac:dyDescent="0.2">
      <c r="AA1820" s="23">
        <v>37664</v>
      </c>
    </row>
    <row r="1821" spans="27:27" x14ac:dyDescent="0.2">
      <c r="AA1821" s="23">
        <v>37665</v>
      </c>
    </row>
    <row r="1822" spans="27:27" x14ac:dyDescent="0.2">
      <c r="AA1822" s="23">
        <v>37666</v>
      </c>
    </row>
    <row r="1823" spans="27:27" x14ac:dyDescent="0.2">
      <c r="AA1823" s="23">
        <v>37667</v>
      </c>
    </row>
    <row r="1824" spans="27:27" x14ac:dyDescent="0.2">
      <c r="AA1824" s="23">
        <v>37668</v>
      </c>
    </row>
    <row r="1825" spans="27:27" x14ac:dyDescent="0.2">
      <c r="AA1825" s="23">
        <v>37669</v>
      </c>
    </row>
    <row r="1826" spans="27:27" x14ac:dyDescent="0.2">
      <c r="AA1826" s="23">
        <v>37670</v>
      </c>
    </row>
    <row r="1827" spans="27:27" x14ac:dyDescent="0.2">
      <c r="AA1827" s="23">
        <v>37671</v>
      </c>
    </row>
    <row r="1828" spans="27:27" x14ac:dyDescent="0.2">
      <c r="AA1828" s="23">
        <v>37672</v>
      </c>
    </row>
    <row r="1829" spans="27:27" x14ac:dyDescent="0.2">
      <c r="AA1829" s="23">
        <v>37673</v>
      </c>
    </row>
    <row r="1830" spans="27:27" x14ac:dyDescent="0.2">
      <c r="AA1830" s="23">
        <v>37674</v>
      </c>
    </row>
    <row r="1831" spans="27:27" x14ac:dyDescent="0.2">
      <c r="AA1831" s="23">
        <v>37675</v>
      </c>
    </row>
    <row r="1832" spans="27:27" x14ac:dyDescent="0.2">
      <c r="AA1832" s="23">
        <v>37676</v>
      </c>
    </row>
    <row r="1833" spans="27:27" x14ac:dyDescent="0.2">
      <c r="AA1833" s="23">
        <v>37677</v>
      </c>
    </row>
    <row r="1834" spans="27:27" x14ac:dyDescent="0.2">
      <c r="AA1834" s="23">
        <v>37678</v>
      </c>
    </row>
    <row r="1835" spans="27:27" x14ac:dyDescent="0.2">
      <c r="AA1835" s="23">
        <v>37679</v>
      </c>
    </row>
    <row r="1836" spans="27:27" x14ac:dyDescent="0.2">
      <c r="AA1836" s="23">
        <v>37680</v>
      </c>
    </row>
    <row r="1837" spans="27:27" x14ac:dyDescent="0.2">
      <c r="AA1837" s="23">
        <v>37681</v>
      </c>
    </row>
    <row r="1838" spans="27:27" x14ac:dyDescent="0.2">
      <c r="AA1838" s="23">
        <v>37682</v>
      </c>
    </row>
    <row r="1839" spans="27:27" x14ac:dyDescent="0.2">
      <c r="AA1839" s="23">
        <v>37683</v>
      </c>
    </row>
    <row r="1840" spans="27:27" x14ac:dyDescent="0.2">
      <c r="AA1840" s="23">
        <v>37684</v>
      </c>
    </row>
    <row r="1841" spans="27:27" x14ac:dyDescent="0.2">
      <c r="AA1841" s="23">
        <v>37685</v>
      </c>
    </row>
    <row r="1842" spans="27:27" x14ac:dyDescent="0.2">
      <c r="AA1842" s="23">
        <v>37686</v>
      </c>
    </row>
    <row r="1843" spans="27:27" x14ac:dyDescent="0.2">
      <c r="AA1843" s="23">
        <v>37687</v>
      </c>
    </row>
    <row r="1844" spans="27:27" x14ac:dyDescent="0.2">
      <c r="AA1844" s="23">
        <v>37688</v>
      </c>
    </row>
    <row r="1845" spans="27:27" x14ac:dyDescent="0.2">
      <c r="AA1845" s="23">
        <v>37689</v>
      </c>
    </row>
    <row r="1846" spans="27:27" x14ac:dyDescent="0.2">
      <c r="AA1846" s="23">
        <v>37690</v>
      </c>
    </row>
    <row r="1847" spans="27:27" x14ac:dyDescent="0.2">
      <c r="AA1847" s="23">
        <v>37691</v>
      </c>
    </row>
    <row r="1848" spans="27:27" x14ac:dyDescent="0.2">
      <c r="AA1848" s="23">
        <v>37692</v>
      </c>
    </row>
    <row r="1849" spans="27:27" x14ac:dyDescent="0.2">
      <c r="AA1849" s="23">
        <v>37693</v>
      </c>
    </row>
    <row r="1850" spans="27:27" x14ac:dyDescent="0.2">
      <c r="AA1850" s="23">
        <v>37694</v>
      </c>
    </row>
    <row r="1851" spans="27:27" x14ac:dyDescent="0.2">
      <c r="AA1851" s="23">
        <v>37695</v>
      </c>
    </row>
    <row r="1852" spans="27:27" x14ac:dyDescent="0.2">
      <c r="AA1852" s="23">
        <v>37696</v>
      </c>
    </row>
    <row r="1853" spans="27:27" x14ac:dyDescent="0.2">
      <c r="AA1853" s="23">
        <v>37697</v>
      </c>
    </row>
    <row r="1854" spans="27:27" x14ac:dyDescent="0.2">
      <c r="AA1854" s="23">
        <v>37698</v>
      </c>
    </row>
    <row r="1855" spans="27:27" x14ac:dyDescent="0.2">
      <c r="AA1855" s="23">
        <v>37699</v>
      </c>
    </row>
    <row r="1856" spans="27:27" x14ac:dyDescent="0.2">
      <c r="AA1856" s="23">
        <v>37700</v>
      </c>
    </row>
    <row r="1857" spans="27:27" x14ac:dyDescent="0.2">
      <c r="AA1857" s="23">
        <v>37701</v>
      </c>
    </row>
    <row r="1858" spans="27:27" x14ac:dyDescent="0.2">
      <c r="AA1858" s="23">
        <v>37702</v>
      </c>
    </row>
    <row r="1859" spans="27:27" x14ac:dyDescent="0.2">
      <c r="AA1859" s="23">
        <v>37703</v>
      </c>
    </row>
    <row r="1860" spans="27:27" x14ac:dyDescent="0.2">
      <c r="AA1860" s="23">
        <v>37704</v>
      </c>
    </row>
    <row r="1861" spans="27:27" x14ac:dyDescent="0.2">
      <c r="AA1861" s="23">
        <v>37705</v>
      </c>
    </row>
    <row r="1862" spans="27:27" x14ac:dyDescent="0.2">
      <c r="AA1862" s="23">
        <v>37706</v>
      </c>
    </row>
    <row r="1863" spans="27:27" x14ac:dyDescent="0.2">
      <c r="AA1863" s="23">
        <v>37707</v>
      </c>
    </row>
    <row r="1864" spans="27:27" x14ac:dyDescent="0.2">
      <c r="AA1864" s="23">
        <v>37708</v>
      </c>
    </row>
    <row r="1865" spans="27:27" x14ac:dyDescent="0.2">
      <c r="AA1865" s="23">
        <v>37709</v>
      </c>
    </row>
    <row r="1866" spans="27:27" x14ac:dyDescent="0.2">
      <c r="AA1866" s="23">
        <v>37710</v>
      </c>
    </row>
    <row r="1867" spans="27:27" x14ac:dyDescent="0.2">
      <c r="AA1867" s="23">
        <v>37711</v>
      </c>
    </row>
    <row r="1868" spans="27:27" x14ac:dyDescent="0.2">
      <c r="AA1868" s="23">
        <v>37712</v>
      </c>
    </row>
    <row r="1869" spans="27:27" x14ac:dyDescent="0.2">
      <c r="AA1869" s="23">
        <v>37713</v>
      </c>
    </row>
    <row r="1870" spans="27:27" x14ac:dyDescent="0.2">
      <c r="AA1870" s="23">
        <v>37714</v>
      </c>
    </row>
    <row r="1871" spans="27:27" x14ac:dyDescent="0.2">
      <c r="AA1871" s="23">
        <v>37715</v>
      </c>
    </row>
    <row r="1872" spans="27:27" x14ac:dyDescent="0.2">
      <c r="AA1872" s="23">
        <v>37716</v>
      </c>
    </row>
    <row r="1873" spans="27:27" x14ac:dyDescent="0.2">
      <c r="AA1873" s="23">
        <v>37717</v>
      </c>
    </row>
    <row r="1874" spans="27:27" x14ac:dyDescent="0.2">
      <c r="AA1874" s="23">
        <v>37718</v>
      </c>
    </row>
    <row r="1875" spans="27:27" x14ac:dyDescent="0.2">
      <c r="AA1875" s="23">
        <v>37719</v>
      </c>
    </row>
    <row r="1876" spans="27:27" x14ac:dyDescent="0.2">
      <c r="AA1876" s="23">
        <v>37720</v>
      </c>
    </row>
    <row r="1877" spans="27:27" x14ac:dyDescent="0.2">
      <c r="AA1877" s="23">
        <v>37721</v>
      </c>
    </row>
    <row r="1878" spans="27:27" x14ac:dyDescent="0.2">
      <c r="AA1878" s="23">
        <v>37722</v>
      </c>
    </row>
    <row r="1879" spans="27:27" x14ac:dyDescent="0.2">
      <c r="AA1879" s="23">
        <v>37723</v>
      </c>
    </row>
    <row r="1880" spans="27:27" x14ac:dyDescent="0.2">
      <c r="AA1880" s="23">
        <v>37724</v>
      </c>
    </row>
    <row r="1881" spans="27:27" x14ac:dyDescent="0.2">
      <c r="AA1881" s="23">
        <v>37725</v>
      </c>
    </row>
    <row r="1882" spans="27:27" x14ac:dyDescent="0.2">
      <c r="AA1882" s="23">
        <v>37726</v>
      </c>
    </row>
    <row r="1883" spans="27:27" x14ac:dyDescent="0.2">
      <c r="AA1883" s="23">
        <v>37727</v>
      </c>
    </row>
    <row r="1884" spans="27:27" x14ac:dyDescent="0.2">
      <c r="AA1884" s="23">
        <v>37728</v>
      </c>
    </row>
    <row r="1885" spans="27:27" x14ac:dyDescent="0.2">
      <c r="AA1885" s="23">
        <v>37729</v>
      </c>
    </row>
    <row r="1886" spans="27:27" x14ac:dyDescent="0.2">
      <c r="AA1886" s="23">
        <v>37730</v>
      </c>
    </row>
    <row r="1887" spans="27:27" x14ac:dyDescent="0.2">
      <c r="AA1887" s="23">
        <v>37731</v>
      </c>
    </row>
    <row r="1888" spans="27:27" x14ac:dyDescent="0.2">
      <c r="AA1888" s="23">
        <v>37732</v>
      </c>
    </row>
    <row r="1889" spans="27:27" x14ac:dyDescent="0.2">
      <c r="AA1889" s="23">
        <v>37733</v>
      </c>
    </row>
    <row r="1890" spans="27:27" x14ac:dyDescent="0.2">
      <c r="AA1890" s="23">
        <v>37734</v>
      </c>
    </row>
    <row r="1891" spans="27:27" x14ac:dyDescent="0.2">
      <c r="AA1891" s="23">
        <v>37735</v>
      </c>
    </row>
    <row r="1892" spans="27:27" x14ac:dyDescent="0.2">
      <c r="AA1892" s="23">
        <v>37736</v>
      </c>
    </row>
    <row r="1893" spans="27:27" x14ac:dyDescent="0.2">
      <c r="AA1893" s="23">
        <v>37737</v>
      </c>
    </row>
    <row r="1894" spans="27:27" x14ac:dyDescent="0.2">
      <c r="AA1894" s="23">
        <v>37738</v>
      </c>
    </row>
    <row r="1895" spans="27:27" x14ac:dyDescent="0.2">
      <c r="AA1895" s="23">
        <v>37739</v>
      </c>
    </row>
    <row r="1896" spans="27:27" x14ac:dyDescent="0.2">
      <c r="AA1896" s="23">
        <v>37740</v>
      </c>
    </row>
    <row r="1897" spans="27:27" x14ac:dyDescent="0.2">
      <c r="AA1897" s="23">
        <v>37741</v>
      </c>
    </row>
    <row r="1898" spans="27:27" x14ac:dyDescent="0.2">
      <c r="AA1898" s="23">
        <v>37742</v>
      </c>
    </row>
    <row r="1899" spans="27:27" x14ac:dyDescent="0.2">
      <c r="AA1899" s="23">
        <v>37743</v>
      </c>
    </row>
    <row r="1900" spans="27:27" x14ac:dyDescent="0.2">
      <c r="AA1900" s="23">
        <v>37744</v>
      </c>
    </row>
    <row r="1901" spans="27:27" x14ac:dyDescent="0.2">
      <c r="AA1901" s="23">
        <v>37745</v>
      </c>
    </row>
    <row r="1902" spans="27:27" x14ac:dyDescent="0.2">
      <c r="AA1902" s="23">
        <v>37746</v>
      </c>
    </row>
    <row r="1903" spans="27:27" x14ac:dyDescent="0.2">
      <c r="AA1903" s="23">
        <v>37747</v>
      </c>
    </row>
    <row r="1904" spans="27:27" x14ac:dyDescent="0.2">
      <c r="AA1904" s="23">
        <v>37748</v>
      </c>
    </row>
    <row r="1905" spans="27:27" x14ac:dyDescent="0.2">
      <c r="AA1905" s="23">
        <v>37749</v>
      </c>
    </row>
    <row r="1906" spans="27:27" x14ac:dyDescent="0.2">
      <c r="AA1906" s="23">
        <v>37750</v>
      </c>
    </row>
    <row r="1907" spans="27:27" x14ac:dyDescent="0.2">
      <c r="AA1907" s="23">
        <v>37751</v>
      </c>
    </row>
    <row r="1908" spans="27:27" x14ac:dyDescent="0.2">
      <c r="AA1908" s="23">
        <v>37752</v>
      </c>
    </row>
    <row r="1909" spans="27:27" x14ac:dyDescent="0.2">
      <c r="AA1909" s="23">
        <v>37753</v>
      </c>
    </row>
    <row r="1910" spans="27:27" x14ac:dyDescent="0.2">
      <c r="AA1910" s="23">
        <v>37754</v>
      </c>
    </row>
    <row r="1911" spans="27:27" x14ac:dyDescent="0.2">
      <c r="AA1911" s="23">
        <v>37755</v>
      </c>
    </row>
    <row r="1912" spans="27:27" x14ac:dyDescent="0.2">
      <c r="AA1912" s="23">
        <v>37756</v>
      </c>
    </row>
    <row r="1913" spans="27:27" x14ac:dyDescent="0.2">
      <c r="AA1913" s="23">
        <v>37757</v>
      </c>
    </row>
    <row r="1914" spans="27:27" x14ac:dyDescent="0.2">
      <c r="AA1914" s="23">
        <v>37758</v>
      </c>
    </row>
    <row r="1915" spans="27:27" x14ac:dyDescent="0.2">
      <c r="AA1915" s="23">
        <v>37759</v>
      </c>
    </row>
    <row r="1916" spans="27:27" x14ac:dyDescent="0.2">
      <c r="AA1916" s="23">
        <v>37760</v>
      </c>
    </row>
    <row r="1917" spans="27:27" x14ac:dyDescent="0.2">
      <c r="AA1917" s="23">
        <v>37761</v>
      </c>
    </row>
    <row r="1918" spans="27:27" x14ac:dyDescent="0.2">
      <c r="AA1918" s="23">
        <v>37762</v>
      </c>
    </row>
    <row r="1919" spans="27:27" x14ac:dyDescent="0.2">
      <c r="AA1919" s="23">
        <v>37763</v>
      </c>
    </row>
    <row r="1920" spans="27:27" x14ac:dyDescent="0.2">
      <c r="AA1920" s="23">
        <v>37764</v>
      </c>
    </row>
    <row r="1921" spans="27:27" x14ac:dyDescent="0.2">
      <c r="AA1921" s="23">
        <v>37765</v>
      </c>
    </row>
    <row r="1922" spans="27:27" x14ac:dyDescent="0.2">
      <c r="AA1922" s="23">
        <v>37766</v>
      </c>
    </row>
    <row r="1923" spans="27:27" x14ac:dyDescent="0.2">
      <c r="AA1923" s="23">
        <v>37767</v>
      </c>
    </row>
    <row r="1924" spans="27:27" x14ac:dyDescent="0.2">
      <c r="AA1924" s="23">
        <v>37768</v>
      </c>
    </row>
    <row r="1925" spans="27:27" x14ac:dyDescent="0.2">
      <c r="AA1925" s="23">
        <v>37769</v>
      </c>
    </row>
    <row r="1926" spans="27:27" x14ac:dyDescent="0.2">
      <c r="AA1926" s="23">
        <v>37770</v>
      </c>
    </row>
    <row r="1927" spans="27:27" x14ac:dyDescent="0.2">
      <c r="AA1927" s="23">
        <v>37771</v>
      </c>
    </row>
    <row r="1928" spans="27:27" x14ac:dyDescent="0.2">
      <c r="AA1928" s="23">
        <v>37772</v>
      </c>
    </row>
    <row r="1929" spans="27:27" x14ac:dyDescent="0.2">
      <c r="AA1929" s="23">
        <v>37773</v>
      </c>
    </row>
    <row r="1930" spans="27:27" x14ac:dyDescent="0.2">
      <c r="AA1930" s="23">
        <v>37774</v>
      </c>
    </row>
    <row r="1931" spans="27:27" x14ac:dyDescent="0.2">
      <c r="AA1931" s="23">
        <v>37775</v>
      </c>
    </row>
    <row r="1932" spans="27:27" x14ac:dyDescent="0.2">
      <c r="AA1932" s="23">
        <v>37776</v>
      </c>
    </row>
    <row r="1933" spans="27:27" x14ac:dyDescent="0.2">
      <c r="AA1933" s="23">
        <v>37777</v>
      </c>
    </row>
    <row r="1934" spans="27:27" x14ac:dyDescent="0.2">
      <c r="AA1934" s="23">
        <v>37778</v>
      </c>
    </row>
    <row r="1935" spans="27:27" x14ac:dyDescent="0.2">
      <c r="AA1935" s="23">
        <v>37779</v>
      </c>
    </row>
    <row r="1936" spans="27:27" x14ac:dyDescent="0.2">
      <c r="AA1936" s="23">
        <v>37780</v>
      </c>
    </row>
    <row r="1937" spans="27:27" x14ac:dyDescent="0.2">
      <c r="AA1937" s="23">
        <v>37781</v>
      </c>
    </row>
    <row r="1938" spans="27:27" x14ac:dyDescent="0.2">
      <c r="AA1938" s="23">
        <v>37782</v>
      </c>
    </row>
    <row r="1939" spans="27:27" x14ac:dyDescent="0.2">
      <c r="AA1939" s="23">
        <v>37783</v>
      </c>
    </row>
    <row r="1940" spans="27:27" x14ac:dyDescent="0.2">
      <c r="AA1940" s="23">
        <v>37784</v>
      </c>
    </row>
    <row r="1941" spans="27:27" x14ac:dyDescent="0.2">
      <c r="AA1941" s="23">
        <v>37785</v>
      </c>
    </row>
    <row r="1942" spans="27:27" x14ac:dyDescent="0.2">
      <c r="AA1942" s="23">
        <v>37786</v>
      </c>
    </row>
    <row r="1943" spans="27:27" x14ac:dyDescent="0.2">
      <c r="AA1943" s="23">
        <v>37787</v>
      </c>
    </row>
    <row r="1944" spans="27:27" x14ac:dyDescent="0.2">
      <c r="AA1944" s="23">
        <v>37788</v>
      </c>
    </row>
    <row r="1945" spans="27:27" x14ac:dyDescent="0.2">
      <c r="AA1945" s="23">
        <v>37789</v>
      </c>
    </row>
    <row r="1946" spans="27:27" x14ac:dyDescent="0.2">
      <c r="AA1946" s="23">
        <v>37790</v>
      </c>
    </row>
    <row r="1947" spans="27:27" x14ac:dyDescent="0.2">
      <c r="AA1947" s="23">
        <v>37791</v>
      </c>
    </row>
    <row r="1948" spans="27:27" x14ac:dyDescent="0.2">
      <c r="AA1948" s="23">
        <v>37792</v>
      </c>
    </row>
    <row r="1949" spans="27:27" x14ac:dyDescent="0.2">
      <c r="AA1949" s="23">
        <v>37793</v>
      </c>
    </row>
    <row r="1950" spans="27:27" x14ac:dyDescent="0.2">
      <c r="AA1950" s="23">
        <v>37794</v>
      </c>
    </row>
    <row r="1951" spans="27:27" x14ac:dyDescent="0.2">
      <c r="AA1951" s="23">
        <v>37795</v>
      </c>
    </row>
    <row r="1952" spans="27:27" x14ac:dyDescent="0.2">
      <c r="AA1952" s="23">
        <v>37796</v>
      </c>
    </row>
    <row r="1953" spans="27:27" x14ac:dyDescent="0.2">
      <c r="AA1953" s="23">
        <v>37797</v>
      </c>
    </row>
    <row r="1954" spans="27:27" x14ac:dyDescent="0.2">
      <c r="AA1954" s="23">
        <v>37798</v>
      </c>
    </row>
    <row r="1955" spans="27:27" x14ac:dyDescent="0.2">
      <c r="AA1955" s="23">
        <v>37799</v>
      </c>
    </row>
    <row r="1956" spans="27:27" x14ac:dyDescent="0.2">
      <c r="AA1956" s="23">
        <v>37800</v>
      </c>
    </row>
    <row r="1957" spans="27:27" x14ac:dyDescent="0.2">
      <c r="AA1957" s="23">
        <v>37801</v>
      </c>
    </row>
    <row r="1958" spans="27:27" x14ac:dyDescent="0.2">
      <c r="AA1958" s="23">
        <v>37802</v>
      </c>
    </row>
    <row r="1959" spans="27:27" x14ac:dyDescent="0.2">
      <c r="AA1959" s="23">
        <v>37803</v>
      </c>
    </row>
    <row r="1960" spans="27:27" x14ac:dyDescent="0.2">
      <c r="AA1960" s="23">
        <v>37804</v>
      </c>
    </row>
    <row r="1961" spans="27:27" x14ac:dyDescent="0.2">
      <c r="AA1961" s="23">
        <v>37805</v>
      </c>
    </row>
    <row r="1962" spans="27:27" x14ac:dyDescent="0.2">
      <c r="AA1962" s="23">
        <v>37806</v>
      </c>
    </row>
    <row r="1963" spans="27:27" x14ac:dyDescent="0.2">
      <c r="AA1963" s="23">
        <v>37807</v>
      </c>
    </row>
    <row r="1964" spans="27:27" x14ac:dyDescent="0.2">
      <c r="AA1964" s="23">
        <v>37808</v>
      </c>
    </row>
    <row r="1965" spans="27:27" x14ac:dyDescent="0.2">
      <c r="AA1965" s="23">
        <v>37809</v>
      </c>
    </row>
    <row r="1966" spans="27:27" x14ac:dyDescent="0.2">
      <c r="AA1966" s="23">
        <v>37810</v>
      </c>
    </row>
    <row r="1967" spans="27:27" x14ac:dyDescent="0.2">
      <c r="AA1967" s="23">
        <v>37811</v>
      </c>
    </row>
    <row r="1968" spans="27:27" x14ac:dyDescent="0.2">
      <c r="AA1968" s="23">
        <v>37812</v>
      </c>
    </row>
    <row r="1969" spans="27:27" x14ac:dyDescent="0.2">
      <c r="AA1969" s="23">
        <v>37813</v>
      </c>
    </row>
    <row r="1970" spans="27:27" x14ac:dyDescent="0.2">
      <c r="AA1970" s="23">
        <v>37814</v>
      </c>
    </row>
    <row r="1971" spans="27:27" x14ac:dyDescent="0.2">
      <c r="AA1971" s="23">
        <v>37815</v>
      </c>
    </row>
    <row r="1972" spans="27:27" x14ac:dyDescent="0.2">
      <c r="AA1972" s="23">
        <v>37816</v>
      </c>
    </row>
    <row r="1973" spans="27:27" x14ac:dyDescent="0.2">
      <c r="AA1973" s="23">
        <v>37817</v>
      </c>
    </row>
    <row r="1974" spans="27:27" x14ac:dyDescent="0.2">
      <c r="AA1974" s="23">
        <v>37818</v>
      </c>
    </row>
    <row r="1975" spans="27:27" x14ac:dyDescent="0.2">
      <c r="AA1975" s="23">
        <v>37819</v>
      </c>
    </row>
    <row r="1976" spans="27:27" x14ac:dyDescent="0.2">
      <c r="AA1976" s="23">
        <v>37820</v>
      </c>
    </row>
    <row r="1977" spans="27:27" x14ac:dyDescent="0.2">
      <c r="AA1977" s="23">
        <v>37821</v>
      </c>
    </row>
    <row r="1978" spans="27:27" x14ac:dyDescent="0.2">
      <c r="AA1978" s="23">
        <v>37822</v>
      </c>
    </row>
    <row r="1979" spans="27:27" x14ac:dyDescent="0.2">
      <c r="AA1979" s="23">
        <v>37823</v>
      </c>
    </row>
    <row r="1980" spans="27:27" x14ac:dyDescent="0.2">
      <c r="AA1980" s="23">
        <v>37824</v>
      </c>
    </row>
    <row r="1981" spans="27:27" x14ac:dyDescent="0.2">
      <c r="AA1981" s="23">
        <v>37825</v>
      </c>
    </row>
    <row r="1982" spans="27:27" x14ac:dyDescent="0.2">
      <c r="AA1982" s="23">
        <v>37826</v>
      </c>
    </row>
    <row r="1983" spans="27:27" x14ac:dyDescent="0.2">
      <c r="AA1983" s="23">
        <v>37827</v>
      </c>
    </row>
    <row r="1984" spans="27:27" x14ac:dyDescent="0.2">
      <c r="AA1984" s="23">
        <v>37828</v>
      </c>
    </row>
    <row r="1985" spans="27:27" x14ac:dyDescent="0.2">
      <c r="AA1985" s="23">
        <v>37829</v>
      </c>
    </row>
    <row r="1986" spans="27:27" x14ac:dyDescent="0.2">
      <c r="AA1986" s="23">
        <v>37830</v>
      </c>
    </row>
    <row r="1987" spans="27:27" x14ac:dyDescent="0.2">
      <c r="AA1987" s="23">
        <v>37831</v>
      </c>
    </row>
    <row r="1988" spans="27:27" x14ac:dyDescent="0.2">
      <c r="AA1988" s="23">
        <v>37832</v>
      </c>
    </row>
    <row r="1989" spans="27:27" x14ac:dyDescent="0.2">
      <c r="AA1989" s="23">
        <v>37833</v>
      </c>
    </row>
    <row r="1990" spans="27:27" x14ac:dyDescent="0.2">
      <c r="AA1990" s="23">
        <v>37834</v>
      </c>
    </row>
    <row r="1991" spans="27:27" x14ac:dyDescent="0.2">
      <c r="AA1991" s="23">
        <v>37835</v>
      </c>
    </row>
    <row r="1992" spans="27:27" x14ac:dyDescent="0.2">
      <c r="AA1992" s="23">
        <v>37836</v>
      </c>
    </row>
    <row r="1993" spans="27:27" x14ac:dyDescent="0.2">
      <c r="AA1993" s="23">
        <v>37837</v>
      </c>
    </row>
    <row r="1994" spans="27:27" x14ac:dyDescent="0.2">
      <c r="AA1994" s="23">
        <v>37838</v>
      </c>
    </row>
    <row r="1995" spans="27:27" x14ac:dyDescent="0.2">
      <c r="AA1995" s="23">
        <v>37839</v>
      </c>
    </row>
    <row r="1996" spans="27:27" x14ac:dyDescent="0.2">
      <c r="AA1996" s="23">
        <v>37840</v>
      </c>
    </row>
    <row r="1997" spans="27:27" x14ac:dyDescent="0.2">
      <c r="AA1997" s="23">
        <v>37841</v>
      </c>
    </row>
    <row r="1998" spans="27:27" x14ac:dyDescent="0.2">
      <c r="AA1998" s="23">
        <v>37842</v>
      </c>
    </row>
    <row r="1999" spans="27:27" x14ac:dyDescent="0.2">
      <c r="AA1999" s="23">
        <v>37843</v>
      </c>
    </row>
    <row r="2000" spans="27:27" x14ac:dyDescent="0.2">
      <c r="AA2000" s="23">
        <v>37844</v>
      </c>
    </row>
    <row r="2001" spans="27:27" x14ac:dyDescent="0.2">
      <c r="AA2001" s="23">
        <v>37845</v>
      </c>
    </row>
    <row r="2002" spans="27:27" x14ac:dyDescent="0.2">
      <c r="AA2002" s="23">
        <v>37846</v>
      </c>
    </row>
    <row r="2003" spans="27:27" x14ac:dyDescent="0.2">
      <c r="AA2003" s="23">
        <v>37847</v>
      </c>
    </row>
    <row r="2004" spans="27:27" x14ac:dyDescent="0.2">
      <c r="AA2004" s="23">
        <v>37848</v>
      </c>
    </row>
    <row r="2005" spans="27:27" x14ac:dyDescent="0.2">
      <c r="AA2005" s="23">
        <v>37849</v>
      </c>
    </row>
    <row r="2006" spans="27:27" x14ac:dyDescent="0.2">
      <c r="AA2006" s="23">
        <v>37850</v>
      </c>
    </row>
    <row r="2007" spans="27:27" x14ac:dyDescent="0.2">
      <c r="AA2007" s="23">
        <v>37851</v>
      </c>
    </row>
    <row r="2008" spans="27:27" x14ac:dyDescent="0.2">
      <c r="AA2008" s="23">
        <v>37852</v>
      </c>
    </row>
    <row r="2009" spans="27:27" x14ac:dyDescent="0.2">
      <c r="AA2009" s="23">
        <v>37853</v>
      </c>
    </row>
    <row r="2010" spans="27:27" x14ac:dyDescent="0.2">
      <c r="AA2010" s="23">
        <v>37854</v>
      </c>
    </row>
    <row r="2011" spans="27:27" x14ac:dyDescent="0.2">
      <c r="AA2011" s="23">
        <v>37855</v>
      </c>
    </row>
    <row r="2012" spans="27:27" x14ac:dyDescent="0.2">
      <c r="AA2012" s="23">
        <v>37856</v>
      </c>
    </row>
    <row r="2013" spans="27:27" x14ac:dyDescent="0.2">
      <c r="AA2013" s="23">
        <v>37857</v>
      </c>
    </row>
    <row r="2014" spans="27:27" x14ac:dyDescent="0.2">
      <c r="AA2014" s="23">
        <v>37858</v>
      </c>
    </row>
    <row r="2015" spans="27:27" x14ac:dyDescent="0.2">
      <c r="AA2015" s="23">
        <v>37859</v>
      </c>
    </row>
    <row r="2016" spans="27:27" x14ac:dyDescent="0.2">
      <c r="AA2016" s="23">
        <v>37860</v>
      </c>
    </row>
    <row r="2017" spans="27:27" x14ac:dyDescent="0.2">
      <c r="AA2017" s="23">
        <v>37861</v>
      </c>
    </row>
    <row r="2018" spans="27:27" x14ac:dyDescent="0.2">
      <c r="AA2018" s="23">
        <v>37862</v>
      </c>
    </row>
    <row r="2019" spans="27:27" x14ac:dyDescent="0.2">
      <c r="AA2019" s="23">
        <v>37863</v>
      </c>
    </row>
    <row r="2020" spans="27:27" x14ac:dyDescent="0.2">
      <c r="AA2020" s="23">
        <v>37864</v>
      </c>
    </row>
    <row r="2021" spans="27:27" x14ac:dyDescent="0.2">
      <c r="AA2021" s="23">
        <v>37865</v>
      </c>
    </row>
    <row r="2022" spans="27:27" x14ac:dyDescent="0.2">
      <c r="AA2022" s="23">
        <v>37866</v>
      </c>
    </row>
    <row r="2023" spans="27:27" x14ac:dyDescent="0.2">
      <c r="AA2023" s="23">
        <v>37867</v>
      </c>
    </row>
    <row r="2024" spans="27:27" x14ac:dyDescent="0.2">
      <c r="AA2024" s="23">
        <v>37868</v>
      </c>
    </row>
    <row r="2025" spans="27:27" x14ac:dyDescent="0.2">
      <c r="AA2025" s="23">
        <v>37869</v>
      </c>
    </row>
    <row r="2026" spans="27:27" x14ac:dyDescent="0.2">
      <c r="AA2026" s="23">
        <v>37870</v>
      </c>
    </row>
    <row r="2027" spans="27:27" x14ac:dyDescent="0.2">
      <c r="AA2027" s="23">
        <v>37871</v>
      </c>
    </row>
    <row r="2028" spans="27:27" x14ac:dyDescent="0.2">
      <c r="AA2028" s="23">
        <v>37872</v>
      </c>
    </row>
    <row r="2029" spans="27:27" x14ac:dyDescent="0.2">
      <c r="AA2029" s="23">
        <v>37873</v>
      </c>
    </row>
    <row r="2030" spans="27:27" x14ac:dyDescent="0.2">
      <c r="AA2030" s="23">
        <v>37874</v>
      </c>
    </row>
    <row r="2031" spans="27:27" x14ac:dyDescent="0.2">
      <c r="AA2031" s="23">
        <v>37875</v>
      </c>
    </row>
    <row r="2032" spans="27:27" x14ac:dyDescent="0.2">
      <c r="AA2032" s="23">
        <v>37876</v>
      </c>
    </row>
    <row r="2033" spans="27:27" x14ac:dyDescent="0.2">
      <c r="AA2033" s="23">
        <v>37877</v>
      </c>
    </row>
    <row r="2034" spans="27:27" x14ac:dyDescent="0.2">
      <c r="AA2034" s="23">
        <v>37878</v>
      </c>
    </row>
    <row r="2035" spans="27:27" x14ac:dyDescent="0.2">
      <c r="AA2035" s="23">
        <v>37879</v>
      </c>
    </row>
    <row r="2036" spans="27:27" x14ac:dyDescent="0.2">
      <c r="AA2036" s="23">
        <v>37880</v>
      </c>
    </row>
    <row r="2037" spans="27:27" x14ac:dyDescent="0.2">
      <c r="AA2037" s="23">
        <v>37881</v>
      </c>
    </row>
    <row r="2038" spans="27:27" x14ac:dyDescent="0.2">
      <c r="AA2038" s="23">
        <v>37882</v>
      </c>
    </row>
    <row r="2039" spans="27:27" x14ac:dyDescent="0.2">
      <c r="AA2039" s="23">
        <v>37883</v>
      </c>
    </row>
    <row r="2040" spans="27:27" x14ac:dyDescent="0.2">
      <c r="AA2040" s="23">
        <v>37884</v>
      </c>
    </row>
    <row r="2041" spans="27:27" x14ac:dyDescent="0.2">
      <c r="AA2041" s="23">
        <v>37885</v>
      </c>
    </row>
    <row r="2042" spans="27:27" x14ac:dyDescent="0.2">
      <c r="AA2042" s="23">
        <v>37886</v>
      </c>
    </row>
    <row r="2043" spans="27:27" x14ac:dyDescent="0.2">
      <c r="AA2043" s="23">
        <v>37887</v>
      </c>
    </row>
    <row r="2044" spans="27:27" x14ac:dyDescent="0.2">
      <c r="AA2044" s="23">
        <v>37888</v>
      </c>
    </row>
    <row r="2045" spans="27:27" x14ac:dyDescent="0.2">
      <c r="AA2045" s="23">
        <v>37889</v>
      </c>
    </row>
    <row r="2046" spans="27:27" x14ac:dyDescent="0.2">
      <c r="AA2046" s="23">
        <v>37890</v>
      </c>
    </row>
    <row r="2047" spans="27:27" x14ac:dyDescent="0.2">
      <c r="AA2047" s="23">
        <v>37891</v>
      </c>
    </row>
    <row r="2048" spans="27:27" x14ac:dyDescent="0.2">
      <c r="AA2048" s="23">
        <v>37892</v>
      </c>
    </row>
    <row r="2049" spans="27:27" x14ac:dyDescent="0.2">
      <c r="AA2049" s="23">
        <v>37893</v>
      </c>
    </row>
    <row r="2050" spans="27:27" x14ac:dyDescent="0.2">
      <c r="AA2050" s="23">
        <v>37894</v>
      </c>
    </row>
    <row r="2051" spans="27:27" x14ac:dyDescent="0.2">
      <c r="AA2051" s="23">
        <v>37895</v>
      </c>
    </row>
    <row r="2052" spans="27:27" x14ac:dyDescent="0.2">
      <c r="AA2052" s="23">
        <v>37896</v>
      </c>
    </row>
    <row r="2053" spans="27:27" x14ac:dyDescent="0.2">
      <c r="AA2053" s="23">
        <v>37897</v>
      </c>
    </row>
    <row r="2054" spans="27:27" x14ac:dyDescent="0.2">
      <c r="AA2054" s="23">
        <v>37898</v>
      </c>
    </row>
    <row r="2055" spans="27:27" x14ac:dyDescent="0.2">
      <c r="AA2055" s="23">
        <v>37899</v>
      </c>
    </row>
    <row r="2056" spans="27:27" x14ac:dyDescent="0.2">
      <c r="AA2056" s="23">
        <v>37900</v>
      </c>
    </row>
    <row r="2057" spans="27:27" x14ac:dyDescent="0.2">
      <c r="AA2057" s="23">
        <v>37901</v>
      </c>
    </row>
    <row r="2058" spans="27:27" x14ac:dyDescent="0.2">
      <c r="AA2058" s="23">
        <v>37902</v>
      </c>
    </row>
    <row r="2059" spans="27:27" x14ac:dyDescent="0.2">
      <c r="AA2059" s="23">
        <v>37903</v>
      </c>
    </row>
    <row r="2060" spans="27:27" x14ac:dyDescent="0.2">
      <c r="AA2060" s="23">
        <v>37904</v>
      </c>
    </row>
    <row r="2061" spans="27:27" x14ac:dyDescent="0.2">
      <c r="AA2061" s="23">
        <v>37905</v>
      </c>
    </row>
    <row r="2062" spans="27:27" x14ac:dyDescent="0.2">
      <c r="AA2062" s="23">
        <v>37906</v>
      </c>
    </row>
    <row r="2063" spans="27:27" x14ac:dyDescent="0.2">
      <c r="AA2063" s="23">
        <v>37907</v>
      </c>
    </row>
    <row r="2064" spans="27:27" x14ac:dyDescent="0.2">
      <c r="AA2064" s="23">
        <v>37908</v>
      </c>
    </row>
    <row r="2065" spans="27:27" x14ac:dyDescent="0.2">
      <c r="AA2065" s="23">
        <v>37909</v>
      </c>
    </row>
    <row r="2066" spans="27:27" x14ac:dyDescent="0.2">
      <c r="AA2066" s="23">
        <v>37910</v>
      </c>
    </row>
    <row r="2067" spans="27:27" x14ac:dyDescent="0.2">
      <c r="AA2067" s="23">
        <v>37911</v>
      </c>
    </row>
    <row r="2068" spans="27:27" x14ac:dyDescent="0.2">
      <c r="AA2068" s="23">
        <v>37912</v>
      </c>
    </row>
    <row r="2069" spans="27:27" x14ac:dyDescent="0.2">
      <c r="AA2069" s="23">
        <v>37913</v>
      </c>
    </row>
    <row r="2070" spans="27:27" x14ac:dyDescent="0.2">
      <c r="AA2070" s="23">
        <v>37914</v>
      </c>
    </row>
    <row r="2071" spans="27:27" x14ac:dyDescent="0.2">
      <c r="AA2071" s="23">
        <v>37915</v>
      </c>
    </row>
    <row r="2072" spans="27:27" x14ac:dyDescent="0.2">
      <c r="AA2072" s="23">
        <v>37916</v>
      </c>
    </row>
    <row r="2073" spans="27:27" x14ac:dyDescent="0.2">
      <c r="AA2073" s="23">
        <v>37917</v>
      </c>
    </row>
    <row r="2074" spans="27:27" x14ac:dyDescent="0.2">
      <c r="AA2074" s="23">
        <v>37918</v>
      </c>
    </row>
    <row r="2075" spans="27:27" x14ac:dyDescent="0.2">
      <c r="AA2075" s="23">
        <v>37919</v>
      </c>
    </row>
    <row r="2076" spans="27:27" x14ac:dyDescent="0.2">
      <c r="AA2076" s="23">
        <v>37920</v>
      </c>
    </row>
    <row r="2077" spans="27:27" x14ac:dyDescent="0.2">
      <c r="AA2077" s="23">
        <v>37921</v>
      </c>
    </row>
    <row r="2078" spans="27:27" x14ac:dyDescent="0.2">
      <c r="AA2078" s="23">
        <v>37922</v>
      </c>
    </row>
    <row r="2079" spans="27:27" x14ac:dyDescent="0.2">
      <c r="AA2079" s="23">
        <v>37923</v>
      </c>
    </row>
    <row r="2080" spans="27:27" x14ac:dyDescent="0.2">
      <c r="AA2080" s="23">
        <v>37924</v>
      </c>
    </row>
    <row r="2081" spans="27:27" x14ac:dyDescent="0.2">
      <c r="AA2081" s="23">
        <v>37925</v>
      </c>
    </row>
    <row r="2082" spans="27:27" x14ac:dyDescent="0.2">
      <c r="AA2082" s="23">
        <v>37926</v>
      </c>
    </row>
    <row r="2083" spans="27:27" x14ac:dyDescent="0.2">
      <c r="AA2083" s="23">
        <v>37927</v>
      </c>
    </row>
    <row r="2084" spans="27:27" x14ac:dyDescent="0.2">
      <c r="AA2084" s="23">
        <v>37928</v>
      </c>
    </row>
    <row r="2085" spans="27:27" x14ac:dyDescent="0.2">
      <c r="AA2085" s="23">
        <v>37929</v>
      </c>
    </row>
    <row r="2086" spans="27:27" x14ac:dyDescent="0.2">
      <c r="AA2086" s="23">
        <v>37930</v>
      </c>
    </row>
    <row r="2087" spans="27:27" x14ac:dyDescent="0.2">
      <c r="AA2087" s="23">
        <v>37931</v>
      </c>
    </row>
    <row r="2088" spans="27:27" x14ac:dyDescent="0.2">
      <c r="AA2088" s="23">
        <v>37932</v>
      </c>
    </row>
    <row r="2089" spans="27:27" x14ac:dyDescent="0.2">
      <c r="AA2089" s="23">
        <v>37933</v>
      </c>
    </row>
    <row r="2090" spans="27:27" x14ac:dyDescent="0.2">
      <c r="AA2090" s="23">
        <v>37934</v>
      </c>
    </row>
    <row r="2091" spans="27:27" x14ac:dyDescent="0.2">
      <c r="AA2091" s="23">
        <v>37935</v>
      </c>
    </row>
    <row r="2092" spans="27:27" x14ac:dyDescent="0.2">
      <c r="AA2092" s="23">
        <v>37936</v>
      </c>
    </row>
    <row r="2093" spans="27:27" x14ac:dyDescent="0.2">
      <c r="AA2093" s="23">
        <v>37937</v>
      </c>
    </row>
    <row r="2094" spans="27:27" x14ac:dyDescent="0.2">
      <c r="AA2094" s="23">
        <v>37938</v>
      </c>
    </row>
    <row r="2095" spans="27:27" x14ac:dyDescent="0.2">
      <c r="AA2095" s="23">
        <v>37939</v>
      </c>
    </row>
    <row r="2096" spans="27:27" x14ac:dyDescent="0.2">
      <c r="AA2096" s="23">
        <v>37940</v>
      </c>
    </row>
    <row r="2097" spans="27:27" x14ac:dyDescent="0.2">
      <c r="AA2097" s="23">
        <v>37941</v>
      </c>
    </row>
    <row r="2098" spans="27:27" x14ac:dyDescent="0.2">
      <c r="AA2098" s="23">
        <v>37942</v>
      </c>
    </row>
    <row r="2099" spans="27:27" x14ac:dyDescent="0.2">
      <c r="AA2099" s="23">
        <v>37943</v>
      </c>
    </row>
    <row r="2100" spans="27:27" x14ac:dyDescent="0.2">
      <c r="AA2100" s="23">
        <v>37944</v>
      </c>
    </row>
    <row r="2101" spans="27:27" x14ac:dyDescent="0.2">
      <c r="AA2101" s="23">
        <v>37945</v>
      </c>
    </row>
    <row r="2102" spans="27:27" x14ac:dyDescent="0.2">
      <c r="AA2102" s="23">
        <v>37946</v>
      </c>
    </row>
    <row r="2103" spans="27:27" x14ac:dyDescent="0.2">
      <c r="AA2103" s="23">
        <v>37947</v>
      </c>
    </row>
    <row r="2104" spans="27:27" x14ac:dyDescent="0.2">
      <c r="AA2104" s="23">
        <v>37948</v>
      </c>
    </row>
    <row r="2105" spans="27:27" x14ac:dyDescent="0.2">
      <c r="AA2105" s="23">
        <v>37949</v>
      </c>
    </row>
    <row r="2106" spans="27:27" x14ac:dyDescent="0.2">
      <c r="AA2106" s="23">
        <v>37950</v>
      </c>
    </row>
    <row r="2107" spans="27:27" x14ac:dyDescent="0.2">
      <c r="AA2107" s="23">
        <v>37951</v>
      </c>
    </row>
    <row r="2108" spans="27:27" x14ac:dyDescent="0.2">
      <c r="AA2108" s="23">
        <v>37952</v>
      </c>
    </row>
    <row r="2109" spans="27:27" x14ac:dyDescent="0.2">
      <c r="AA2109" s="23">
        <v>37953</v>
      </c>
    </row>
    <row r="2110" spans="27:27" x14ac:dyDescent="0.2">
      <c r="AA2110" s="23">
        <v>37954</v>
      </c>
    </row>
    <row r="2111" spans="27:27" x14ac:dyDescent="0.2">
      <c r="AA2111" s="23">
        <v>37955</v>
      </c>
    </row>
    <row r="2112" spans="27:27" x14ac:dyDescent="0.2">
      <c r="AA2112" s="23">
        <v>37956</v>
      </c>
    </row>
    <row r="2113" spans="27:27" x14ac:dyDescent="0.2">
      <c r="AA2113" s="23">
        <v>37957</v>
      </c>
    </row>
    <row r="2114" spans="27:27" x14ac:dyDescent="0.2">
      <c r="AA2114" s="23">
        <v>37958</v>
      </c>
    </row>
    <row r="2115" spans="27:27" x14ac:dyDescent="0.2">
      <c r="AA2115" s="23">
        <v>37959</v>
      </c>
    </row>
    <row r="2116" spans="27:27" x14ac:dyDescent="0.2">
      <c r="AA2116" s="23">
        <v>37960</v>
      </c>
    </row>
    <row r="2117" spans="27:27" x14ac:dyDescent="0.2">
      <c r="AA2117" s="23">
        <v>37961</v>
      </c>
    </row>
    <row r="2118" spans="27:27" x14ac:dyDescent="0.2">
      <c r="AA2118" s="23">
        <v>37962</v>
      </c>
    </row>
    <row r="2119" spans="27:27" x14ac:dyDescent="0.2">
      <c r="AA2119" s="23">
        <v>37963</v>
      </c>
    </row>
    <row r="2120" spans="27:27" x14ac:dyDescent="0.2">
      <c r="AA2120" s="23">
        <v>37964</v>
      </c>
    </row>
    <row r="2121" spans="27:27" x14ac:dyDescent="0.2">
      <c r="AA2121" s="23">
        <v>37965</v>
      </c>
    </row>
    <row r="2122" spans="27:27" x14ac:dyDescent="0.2">
      <c r="AA2122" s="23">
        <v>37966</v>
      </c>
    </row>
    <row r="2123" spans="27:27" x14ac:dyDescent="0.2">
      <c r="AA2123" s="23">
        <v>37967</v>
      </c>
    </row>
    <row r="2124" spans="27:27" x14ac:dyDescent="0.2">
      <c r="AA2124" s="23">
        <v>37968</v>
      </c>
    </row>
    <row r="2125" spans="27:27" x14ac:dyDescent="0.2">
      <c r="AA2125" s="23">
        <v>37969</v>
      </c>
    </row>
    <row r="2126" spans="27:27" x14ac:dyDescent="0.2">
      <c r="AA2126" s="23">
        <v>37970</v>
      </c>
    </row>
    <row r="2127" spans="27:27" x14ac:dyDescent="0.2">
      <c r="AA2127" s="23">
        <v>37971</v>
      </c>
    </row>
    <row r="2128" spans="27:27" x14ac:dyDescent="0.2">
      <c r="AA2128" s="23">
        <v>37972</v>
      </c>
    </row>
    <row r="2129" spans="27:27" x14ac:dyDescent="0.2">
      <c r="AA2129" s="23">
        <v>37973</v>
      </c>
    </row>
    <row r="2130" spans="27:27" x14ac:dyDescent="0.2">
      <c r="AA2130" s="23">
        <v>37974</v>
      </c>
    </row>
    <row r="2131" spans="27:27" x14ac:dyDescent="0.2">
      <c r="AA2131" s="23">
        <v>37975</v>
      </c>
    </row>
    <row r="2132" spans="27:27" x14ac:dyDescent="0.2">
      <c r="AA2132" s="23">
        <v>37976</v>
      </c>
    </row>
    <row r="2133" spans="27:27" x14ac:dyDescent="0.2">
      <c r="AA2133" s="23">
        <v>37977</v>
      </c>
    </row>
    <row r="2134" spans="27:27" x14ac:dyDescent="0.2">
      <c r="AA2134" s="23">
        <v>37978</v>
      </c>
    </row>
    <row r="2135" spans="27:27" x14ac:dyDescent="0.2">
      <c r="AA2135" s="23">
        <v>37979</v>
      </c>
    </row>
    <row r="2136" spans="27:27" x14ac:dyDescent="0.2">
      <c r="AA2136" s="23">
        <v>37980</v>
      </c>
    </row>
    <row r="2137" spans="27:27" x14ac:dyDescent="0.2">
      <c r="AA2137" s="23">
        <v>37981</v>
      </c>
    </row>
    <row r="2138" spans="27:27" x14ac:dyDescent="0.2">
      <c r="AA2138" s="23">
        <v>37982</v>
      </c>
    </row>
    <row r="2139" spans="27:27" x14ac:dyDescent="0.2">
      <c r="AA2139" s="23">
        <v>37983</v>
      </c>
    </row>
    <row r="2140" spans="27:27" x14ac:dyDescent="0.2">
      <c r="AA2140" s="23">
        <v>37984</v>
      </c>
    </row>
    <row r="2141" spans="27:27" x14ac:dyDescent="0.2">
      <c r="AA2141" s="23">
        <v>37985</v>
      </c>
    </row>
    <row r="2142" spans="27:27" x14ac:dyDescent="0.2">
      <c r="AA2142" s="23">
        <v>37986</v>
      </c>
    </row>
    <row r="2143" spans="27:27" x14ac:dyDescent="0.2">
      <c r="AA2143" s="23">
        <v>37987</v>
      </c>
    </row>
    <row r="2144" spans="27:27" x14ac:dyDescent="0.2">
      <c r="AA2144" s="23">
        <v>37988</v>
      </c>
    </row>
    <row r="2145" spans="27:27" x14ac:dyDescent="0.2">
      <c r="AA2145" s="23">
        <v>37989</v>
      </c>
    </row>
    <row r="2146" spans="27:27" x14ac:dyDescent="0.2">
      <c r="AA2146" s="23">
        <v>37990</v>
      </c>
    </row>
    <row r="2147" spans="27:27" x14ac:dyDescent="0.2">
      <c r="AA2147" s="23">
        <v>37991</v>
      </c>
    </row>
    <row r="2148" spans="27:27" x14ac:dyDescent="0.2">
      <c r="AA2148" s="23">
        <v>37992</v>
      </c>
    </row>
    <row r="2149" spans="27:27" x14ac:dyDescent="0.2">
      <c r="AA2149" s="23">
        <v>37993</v>
      </c>
    </row>
    <row r="2150" spans="27:27" x14ac:dyDescent="0.2">
      <c r="AA2150" s="23">
        <v>37994</v>
      </c>
    </row>
    <row r="2151" spans="27:27" x14ac:dyDescent="0.2">
      <c r="AA2151" s="23">
        <v>37995</v>
      </c>
    </row>
    <row r="2152" spans="27:27" x14ac:dyDescent="0.2">
      <c r="AA2152" s="23">
        <v>37996</v>
      </c>
    </row>
    <row r="2153" spans="27:27" x14ac:dyDescent="0.2">
      <c r="AA2153" s="23">
        <v>37997</v>
      </c>
    </row>
    <row r="2154" spans="27:27" x14ac:dyDescent="0.2">
      <c r="AA2154" s="23">
        <v>37998</v>
      </c>
    </row>
    <row r="2155" spans="27:27" x14ac:dyDescent="0.2">
      <c r="AA2155" s="23">
        <v>37999</v>
      </c>
    </row>
    <row r="2156" spans="27:27" x14ac:dyDescent="0.2">
      <c r="AA2156" s="23">
        <v>38000</v>
      </c>
    </row>
    <row r="2157" spans="27:27" x14ac:dyDescent="0.2">
      <c r="AA2157" s="23">
        <v>38001</v>
      </c>
    </row>
    <row r="2158" spans="27:27" x14ac:dyDescent="0.2">
      <c r="AA2158" s="23">
        <v>38002</v>
      </c>
    </row>
    <row r="2159" spans="27:27" x14ac:dyDescent="0.2">
      <c r="AA2159" s="23">
        <v>38003</v>
      </c>
    </row>
    <row r="2160" spans="27:27" x14ac:dyDescent="0.2">
      <c r="AA2160" s="23">
        <v>38004</v>
      </c>
    </row>
    <row r="2161" spans="27:27" x14ac:dyDescent="0.2">
      <c r="AA2161" s="23">
        <v>38005</v>
      </c>
    </row>
    <row r="2162" spans="27:27" x14ac:dyDescent="0.2">
      <c r="AA2162" s="23">
        <v>38006</v>
      </c>
    </row>
    <row r="2163" spans="27:27" x14ac:dyDescent="0.2">
      <c r="AA2163" s="23">
        <v>38007</v>
      </c>
    </row>
    <row r="2164" spans="27:27" x14ac:dyDescent="0.2">
      <c r="AA2164" s="23">
        <v>38008</v>
      </c>
    </row>
    <row r="2165" spans="27:27" x14ac:dyDescent="0.2">
      <c r="AA2165" s="23">
        <v>38009</v>
      </c>
    </row>
    <row r="2166" spans="27:27" x14ac:dyDescent="0.2">
      <c r="AA2166" s="23">
        <v>38010</v>
      </c>
    </row>
    <row r="2167" spans="27:27" x14ac:dyDescent="0.2">
      <c r="AA2167" s="23">
        <v>38011</v>
      </c>
    </row>
    <row r="2168" spans="27:27" x14ac:dyDescent="0.2">
      <c r="AA2168" s="23">
        <v>38012</v>
      </c>
    </row>
    <row r="2169" spans="27:27" x14ac:dyDescent="0.2">
      <c r="AA2169" s="23">
        <v>38013</v>
      </c>
    </row>
    <row r="2170" spans="27:27" x14ac:dyDescent="0.2">
      <c r="AA2170" s="23">
        <v>38014</v>
      </c>
    </row>
    <row r="2171" spans="27:27" x14ac:dyDescent="0.2">
      <c r="AA2171" s="23">
        <v>38015</v>
      </c>
    </row>
    <row r="2172" spans="27:27" x14ac:dyDescent="0.2">
      <c r="AA2172" s="23">
        <v>38016</v>
      </c>
    </row>
    <row r="2173" spans="27:27" x14ac:dyDescent="0.2">
      <c r="AA2173" s="23">
        <v>38017</v>
      </c>
    </row>
    <row r="2174" spans="27:27" x14ac:dyDescent="0.2">
      <c r="AA2174" s="23">
        <v>38018</v>
      </c>
    </row>
    <row r="2175" spans="27:27" x14ac:dyDescent="0.2">
      <c r="AA2175" s="23">
        <v>38019</v>
      </c>
    </row>
    <row r="2176" spans="27:27" x14ac:dyDescent="0.2">
      <c r="AA2176" s="23">
        <v>38020</v>
      </c>
    </row>
    <row r="2177" spans="27:27" x14ac:dyDescent="0.2">
      <c r="AA2177" s="23">
        <v>38021</v>
      </c>
    </row>
    <row r="2178" spans="27:27" x14ac:dyDescent="0.2">
      <c r="AA2178" s="23">
        <v>38022</v>
      </c>
    </row>
    <row r="2179" spans="27:27" x14ac:dyDescent="0.2">
      <c r="AA2179" s="23">
        <v>38023</v>
      </c>
    </row>
    <row r="2180" spans="27:27" x14ac:dyDescent="0.2">
      <c r="AA2180" s="23">
        <v>38024</v>
      </c>
    </row>
    <row r="2181" spans="27:27" x14ac:dyDescent="0.2">
      <c r="AA2181" s="23">
        <v>38025</v>
      </c>
    </row>
    <row r="2182" spans="27:27" x14ac:dyDescent="0.2">
      <c r="AA2182" s="23">
        <v>38026</v>
      </c>
    </row>
    <row r="2183" spans="27:27" x14ac:dyDescent="0.2">
      <c r="AA2183" s="23">
        <v>38027</v>
      </c>
    </row>
    <row r="2184" spans="27:27" x14ac:dyDescent="0.2">
      <c r="AA2184" s="23">
        <v>38028</v>
      </c>
    </row>
    <row r="2185" spans="27:27" x14ac:dyDescent="0.2">
      <c r="AA2185" s="23">
        <v>38029</v>
      </c>
    </row>
    <row r="2186" spans="27:27" x14ac:dyDescent="0.2">
      <c r="AA2186" s="23">
        <v>38030</v>
      </c>
    </row>
    <row r="2187" spans="27:27" x14ac:dyDescent="0.2">
      <c r="AA2187" s="23">
        <v>38031</v>
      </c>
    </row>
    <row r="2188" spans="27:27" x14ac:dyDescent="0.2">
      <c r="AA2188" s="23">
        <v>38032</v>
      </c>
    </row>
    <row r="2189" spans="27:27" x14ac:dyDescent="0.2">
      <c r="AA2189" s="23">
        <v>38033</v>
      </c>
    </row>
    <row r="2190" spans="27:27" x14ac:dyDescent="0.2">
      <c r="AA2190" s="23">
        <v>38034</v>
      </c>
    </row>
    <row r="2191" spans="27:27" x14ac:dyDescent="0.2">
      <c r="AA2191" s="23">
        <v>38035</v>
      </c>
    </row>
    <row r="2192" spans="27:27" x14ac:dyDescent="0.2">
      <c r="AA2192" s="23">
        <v>38036</v>
      </c>
    </row>
    <row r="2193" spans="27:27" x14ac:dyDescent="0.2">
      <c r="AA2193" s="23">
        <v>38037</v>
      </c>
    </row>
    <row r="2194" spans="27:27" x14ac:dyDescent="0.2">
      <c r="AA2194" s="23">
        <v>38038</v>
      </c>
    </row>
    <row r="2195" spans="27:27" x14ac:dyDescent="0.2">
      <c r="AA2195" s="23">
        <v>38039</v>
      </c>
    </row>
    <row r="2196" spans="27:27" x14ac:dyDescent="0.2">
      <c r="AA2196" s="23">
        <v>38040</v>
      </c>
    </row>
    <row r="2197" spans="27:27" x14ac:dyDescent="0.2">
      <c r="AA2197" s="23">
        <v>38041</v>
      </c>
    </row>
    <row r="2198" spans="27:27" x14ac:dyDescent="0.2">
      <c r="AA2198" s="23">
        <v>38042</v>
      </c>
    </row>
    <row r="2199" spans="27:27" x14ac:dyDescent="0.2">
      <c r="AA2199" s="23">
        <v>38043</v>
      </c>
    </row>
    <row r="2200" spans="27:27" x14ac:dyDescent="0.2">
      <c r="AA2200" s="23">
        <v>38044</v>
      </c>
    </row>
    <row r="2201" spans="27:27" x14ac:dyDescent="0.2">
      <c r="AA2201" s="23">
        <v>38045</v>
      </c>
    </row>
    <row r="2202" spans="27:27" x14ac:dyDescent="0.2">
      <c r="AA2202" s="23">
        <v>38046</v>
      </c>
    </row>
    <row r="2203" spans="27:27" x14ac:dyDescent="0.2">
      <c r="AA2203" s="23">
        <v>38047</v>
      </c>
    </row>
    <row r="2204" spans="27:27" x14ac:dyDescent="0.2">
      <c r="AA2204" s="23">
        <v>38048</v>
      </c>
    </row>
    <row r="2205" spans="27:27" x14ac:dyDescent="0.2">
      <c r="AA2205" s="23">
        <v>38049</v>
      </c>
    </row>
    <row r="2206" spans="27:27" x14ac:dyDescent="0.2">
      <c r="AA2206" s="23">
        <v>38050</v>
      </c>
    </row>
    <row r="2207" spans="27:27" x14ac:dyDescent="0.2">
      <c r="AA2207" s="23">
        <v>38051</v>
      </c>
    </row>
    <row r="2208" spans="27:27" x14ac:dyDescent="0.2">
      <c r="AA2208" s="23">
        <v>38052</v>
      </c>
    </row>
    <row r="2209" spans="27:27" x14ac:dyDescent="0.2">
      <c r="AA2209" s="23">
        <v>38053</v>
      </c>
    </row>
    <row r="2210" spans="27:27" x14ac:dyDescent="0.2">
      <c r="AA2210" s="23">
        <v>38054</v>
      </c>
    </row>
    <row r="2211" spans="27:27" x14ac:dyDescent="0.2">
      <c r="AA2211" s="23">
        <v>38055</v>
      </c>
    </row>
    <row r="2212" spans="27:27" x14ac:dyDescent="0.2">
      <c r="AA2212" s="23">
        <v>38056</v>
      </c>
    </row>
    <row r="2213" spans="27:27" x14ac:dyDescent="0.2">
      <c r="AA2213" s="23">
        <v>38057</v>
      </c>
    </row>
    <row r="2214" spans="27:27" x14ac:dyDescent="0.2">
      <c r="AA2214" s="23">
        <v>38058</v>
      </c>
    </row>
    <row r="2215" spans="27:27" x14ac:dyDescent="0.2">
      <c r="AA2215" s="23">
        <v>38059</v>
      </c>
    </row>
    <row r="2216" spans="27:27" x14ac:dyDescent="0.2">
      <c r="AA2216" s="23">
        <v>38060</v>
      </c>
    </row>
    <row r="2217" spans="27:27" x14ac:dyDescent="0.2">
      <c r="AA2217" s="23">
        <v>38061</v>
      </c>
    </row>
    <row r="2218" spans="27:27" x14ac:dyDescent="0.2">
      <c r="AA2218" s="23">
        <v>38062</v>
      </c>
    </row>
    <row r="2219" spans="27:27" x14ac:dyDescent="0.2">
      <c r="AA2219" s="23">
        <v>38063</v>
      </c>
    </row>
    <row r="2220" spans="27:27" x14ac:dyDescent="0.2">
      <c r="AA2220" s="23">
        <v>38064</v>
      </c>
    </row>
    <row r="2221" spans="27:27" x14ac:dyDescent="0.2">
      <c r="AA2221" s="23">
        <v>38065</v>
      </c>
    </row>
    <row r="2222" spans="27:27" x14ac:dyDescent="0.2">
      <c r="AA2222" s="23">
        <v>38066</v>
      </c>
    </row>
    <row r="2223" spans="27:27" x14ac:dyDescent="0.2">
      <c r="AA2223" s="23">
        <v>38067</v>
      </c>
    </row>
    <row r="2224" spans="27:27" x14ac:dyDescent="0.2">
      <c r="AA2224" s="23">
        <v>38068</v>
      </c>
    </row>
    <row r="2225" spans="27:27" x14ac:dyDescent="0.2">
      <c r="AA2225" s="23">
        <v>38069</v>
      </c>
    </row>
    <row r="2226" spans="27:27" x14ac:dyDescent="0.2">
      <c r="AA2226" s="23">
        <v>38070</v>
      </c>
    </row>
    <row r="2227" spans="27:27" x14ac:dyDescent="0.2">
      <c r="AA2227" s="23">
        <v>38071</v>
      </c>
    </row>
    <row r="2228" spans="27:27" x14ac:dyDescent="0.2">
      <c r="AA2228" s="23">
        <v>38072</v>
      </c>
    </row>
    <row r="2229" spans="27:27" x14ac:dyDescent="0.2">
      <c r="AA2229" s="23">
        <v>38073</v>
      </c>
    </row>
    <row r="2230" spans="27:27" x14ac:dyDescent="0.2">
      <c r="AA2230" s="23">
        <v>38074</v>
      </c>
    </row>
    <row r="2231" spans="27:27" x14ac:dyDescent="0.2">
      <c r="AA2231" s="23">
        <v>38075</v>
      </c>
    </row>
    <row r="2232" spans="27:27" x14ac:dyDescent="0.2">
      <c r="AA2232" s="23">
        <v>38076</v>
      </c>
    </row>
    <row r="2233" spans="27:27" x14ac:dyDescent="0.2">
      <c r="AA2233" s="23">
        <v>38077</v>
      </c>
    </row>
    <row r="2234" spans="27:27" x14ac:dyDescent="0.2">
      <c r="AA2234" s="23">
        <v>38078</v>
      </c>
    </row>
    <row r="2235" spans="27:27" x14ac:dyDescent="0.2">
      <c r="AA2235" s="23">
        <v>38079</v>
      </c>
    </row>
    <row r="2236" spans="27:27" x14ac:dyDescent="0.2">
      <c r="AA2236" s="23">
        <v>38080</v>
      </c>
    </row>
    <row r="2237" spans="27:27" x14ac:dyDescent="0.2">
      <c r="AA2237" s="23">
        <v>38081</v>
      </c>
    </row>
    <row r="2238" spans="27:27" x14ac:dyDescent="0.2">
      <c r="AA2238" s="23">
        <v>38082</v>
      </c>
    </row>
    <row r="2239" spans="27:27" x14ac:dyDescent="0.2">
      <c r="AA2239" s="23">
        <v>38083</v>
      </c>
    </row>
    <row r="2240" spans="27:27" x14ac:dyDescent="0.2">
      <c r="AA2240" s="23">
        <v>38084</v>
      </c>
    </row>
    <row r="2241" spans="27:27" x14ac:dyDescent="0.2">
      <c r="AA2241" s="23">
        <v>38085</v>
      </c>
    </row>
    <row r="2242" spans="27:27" x14ac:dyDescent="0.2">
      <c r="AA2242" s="23">
        <v>38086</v>
      </c>
    </row>
    <row r="2243" spans="27:27" x14ac:dyDescent="0.2">
      <c r="AA2243" s="23">
        <v>38087</v>
      </c>
    </row>
    <row r="2244" spans="27:27" x14ac:dyDescent="0.2">
      <c r="AA2244" s="23">
        <v>38088</v>
      </c>
    </row>
    <row r="2245" spans="27:27" x14ac:dyDescent="0.2">
      <c r="AA2245" s="23">
        <v>38089</v>
      </c>
    </row>
    <row r="2246" spans="27:27" x14ac:dyDescent="0.2">
      <c r="AA2246" s="23">
        <v>38090</v>
      </c>
    </row>
    <row r="2247" spans="27:27" x14ac:dyDescent="0.2">
      <c r="AA2247" s="23">
        <v>38091</v>
      </c>
    </row>
    <row r="2248" spans="27:27" x14ac:dyDescent="0.2">
      <c r="AA2248" s="23">
        <v>38092</v>
      </c>
    </row>
    <row r="2249" spans="27:27" x14ac:dyDescent="0.2">
      <c r="AA2249" s="23">
        <v>38093</v>
      </c>
    </row>
    <row r="2250" spans="27:27" x14ac:dyDescent="0.2">
      <c r="AA2250" s="23">
        <v>38094</v>
      </c>
    </row>
    <row r="2251" spans="27:27" x14ac:dyDescent="0.2">
      <c r="AA2251" s="23">
        <v>38095</v>
      </c>
    </row>
    <row r="2252" spans="27:27" x14ac:dyDescent="0.2">
      <c r="AA2252" s="23">
        <v>38096</v>
      </c>
    </row>
    <row r="2253" spans="27:27" x14ac:dyDescent="0.2">
      <c r="AA2253" s="23">
        <v>38097</v>
      </c>
    </row>
    <row r="2254" spans="27:27" x14ac:dyDescent="0.2">
      <c r="AA2254" s="23">
        <v>38098</v>
      </c>
    </row>
    <row r="2255" spans="27:27" x14ac:dyDescent="0.2">
      <c r="AA2255" s="23">
        <v>38099</v>
      </c>
    </row>
    <row r="2256" spans="27:27" x14ac:dyDescent="0.2">
      <c r="AA2256" s="23">
        <v>38100</v>
      </c>
    </row>
    <row r="2257" spans="27:27" x14ac:dyDescent="0.2">
      <c r="AA2257" s="23">
        <v>38101</v>
      </c>
    </row>
    <row r="2258" spans="27:27" x14ac:dyDescent="0.2">
      <c r="AA2258" s="23">
        <v>38102</v>
      </c>
    </row>
    <row r="2259" spans="27:27" x14ac:dyDescent="0.2">
      <c r="AA2259" s="23">
        <v>38103</v>
      </c>
    </row>
    <row r="2260" spans="27:27" x14ac:dyDescent="0.2">
      <c r="AA2260" s="23">
        <v>38104</v>
      </c>
    </row>
    <row r="2261" spans="27:27" x14ac:dyDescent="0.2">
      <c r="AA2261" s="23">
        <v>38105</v>
      </c>
    </row>
    <row r="2262" spans="27:27" x14ac:dyDescent="0.2">
      <c r="AA2262" s="23">
        <v>38106</v>
      </c>
    </row>
    <row r="2263" spans="27:27" x14ac:dyDescent="0.2">
      <c r="AA2263" s="23">
        <v>38107</v>
      </c>
    </row>
    <row r="2264" spans="27:27" x14ac:dyDescent="0.2">
      <c r="AA2264" s="23">
        <v>38108</v>
      </c>
    </row>
    <row r="2265" spans="27:27" x14ac:dyDescent="0.2">
      <c r="AA2265" s="23">
        <v>38109</v>
      </c>
    </row>
    <row r="2266" spans="27:27" x14ac:dyDescent="0.2">
      <c r="AA2266" s="23">
        <v>38110</v>
      </c>
    </row>
    <row r="2267" spans="27:27" x14ac:dyDescent="0.2">
      <c r="AA2267" s="23">
        <v>38111</v>
      </c>
    </row>
    <row r="2268" spans="27:27" x14ac:dyDescent="0.2">
      <c r="AA2268" s="23">
        <v>38112</v>
      </c>
    </row>
    <row r="2269" spans="27:27" x14ac:dyDescent="0.2">
      <c r="AA2269" s="23">
        <v>38113</v>
      </c>
    </row>
    <row r="2270" spans="27:27" x14ac:dyDescent="0.2">
      <c r="AA2270" s="23">
        <v>38114</v>
      </c>
    </row>
    <row r="2271" spans="27:27" x14ac:dyDescent="0.2">
      <c r="AA2271" s="23">
        <v>38115</v>
      </c>
    </row>
    <row r="2272" spans="27:27" x14ac:dyDescent="0.2">
      <c r="AA2272" s="23">
        <v>38116</v>
      </c>
    </row>
    <row r="2273" spans="27:27" x14ac:dyDescent="0.2">
      <c r="AA2273" s="23">
        <v>38117</v>
      </c>
    </row>
    <row r="2274" spans="27:27" x14ac:dyDescent="0.2">
      <c r="AA2274" s="23">
        <v>38118</v>
      </c>
    </row>
    <row r="2275" spans="27:27" x14ac:dyDescent="0.2">
      <c r="AA2275" s="23">
        <v>38119</v>
      </c>
    </row>
    <row r="2276" spans="27:27" x14ac:dyDescent="0.2">
      <c r="AA2276" s="23">
        <v>38120</v>
      </c>
    </row>
    <row r="2277" spans="27:27" x14ac:dyDescent="0.2">
      <c r="AA2277" s="23">
        <v>38121</v>
      </c>
    </row>
    <row r="2278" spans="27:27" x14ac:dyDescent="0.2">
      <c r="AA2278" s="23">
        <v>38122</v>
      </c>
    </row>
    <row r="2279" spans="27:27" x14ac:dyDescent="0.2">
      <c r="AA2279" s="23">
        <v>38123</v>
      </c>
    </row>
    <row r="2280" spans="27:27" x14ac:dyDescent="0.2">
      <c r="AA2280" s="23">
        <v>38124</v>
      </c>
    </row>
    <row r="2281" spans="27:27" x14ac:dyDescent="0.2">
      <c r="AA2281" s="23">
        <v>38125</v>
      </c>
    </row>
    <row r="2282" spans="27:27" x14ac:dyDescent="0.2">
      <c r="AA2282" s="23">
        <v>38126</v>
      </c>
    </row>
    <row r="2283" spans="27:27" x14ac:dyDescent="0.2">
      <c r="AA2283" s="23">
        <v>38127</v>
      </c>
    </row>
    <row r="2284" spans="27:27" x14ac:dyDescent="0.2">
      <c r="AA2284" s="23">
        <v>38128</v>
      </c>
    </row>
    <row r="2285" spans="27:27" x14ac:dyDescent="0.2">
      <c r="AA2285" s="23">
        <v>38129</v>
      </c>
    </row>
    <row r="2286" spans="27:27" x14ac:dyDescent="0.2">
      <c r="AA2286" s="23">
        <v>38130</v>
      </c>
    </row>
    <row r="2287" spans="27:27" x14ac:dyDescent="0.2">
      <c r="AA2287" s="23">
        <v>38131</v>
      </c>
    </row>
    <row r="2288" spans="27:27" x14ac:dyDescent="0.2">
      <c r="AA2288" s="23">
        <v>38132</v>
      </c>
    </row>
    <row r="2289" spans="27:27" x14ac:dyDescent="0.2">
      <c r="AA2289" s="23">
        <v>38133</v>
      </c>
    </row>
    <row r="2290" spans="27:27" x14ac:dyDescent="0.2">
      <c r="AA2290" s="23">
        <v>38134</v>
      </c>
    </row>
    <row r="2291" spans="27:27" x14ac:dyDescent="0.2">
      <c r="AA2291" s="23">
        <v>38135</v>
      </c>
    </row>
    <row r="2292" spans="27:27" x14ac:dyDescent="0.2">
      <c r="AA2292" s="23">
        <v>38136</v>
      </c>
    </row>
    <row r="2293" spans="27:27" x14ac:dyDescent="0.2">
      <c r="AA2293" s="23">
        <v>38137</v>
      </c>
    </row>
    <row r="2294" spans="27:27" x14ac:dyDescent="0.2">
      <c r="AA2294" s="23">
        <v>38138</v>
      </c>
    </row>
    <row r="2295" spans="27:27" x14ac:dyDescent="0.2">
      <c r="AA2295" s="23">
        <v>38139</v>
      </c>
    </row>
    <row r="2296" spans="27:27" x14ac:dyDescent="0.2">
      <c r="AA2296" s="23">
        <v>38140</v>
      </c>
    </row>
    <row r="2297" spans="27:27" x14ac:dyDescent="0.2">
      <c r="AA2297" s="23">
        <v>38141</v>
      </c>
    </row>
    <row r="2298" spans="27:27" x14ac:dyDescent="0.2">
      <c r="AA2298" s="23">
        <v>38142</v>
      </c>
    </row>
    <row r="2299" spans="27:27" x14ac:dyDescent="0.2">
      <c r="AA2299" s="23">
        <v>38143</v>
      </c>
    </row>
    <row r="2300" spans="27:27" x14ac:dyDescent="0.2">
      <c r="AA2300" s="23">
        <v>38144</v>
      </c>
    </row>
    <row r="2301" spans="27:27" x14ac:dyDescent="0.2">
      <c r="AA2301" s="23">
        <v>38145</v>
      </c>
    </row>
    <row r="2302" spans="27:27" x14ac:dyDescent="0.2">
      <c r="AA2302" s="23">
        <v>38146</v>
      </c>
    </row>
    <row r="2303" spans="27:27" x14ac:dyDescent="0.2">
      <c r="AA2303" s="23">
        <v>38147</v>
      </c>
    </row>
    <row r="2304" spans="27:27" x14ac:dyDescent="0.2">
      <c r="AA2304" s="23">
        <v>38148</v>
      </c>
    </row>
    <row r="2305" spans="27:27" x14ac:dyDescent="0.2">
      <c r="AA2305" s="23">
        <v>38149</v>
      </c>
    </row>
    <row r="2306" spans="27:27" x14ac:dyDescent="0.2">
      <c r="AA2306" s="23">
        <v>38150</v>
      </c>
    </row>
    <row r="2307" spans="27:27" x14ac:dyDescent="0.2">
      <c r="AA2307" s="23">
        <v>38151</v>
      </c>
    </row>
    <row r="2308" spans="27:27" x14ac:dyDescent="0.2">
      <c r="AA2308" s="23">
        <v>38152</v>
      </c>
    </row>
    <row r="2309" spans="27:27" x14ac:dyDescent="0.2">
      <c r="AA2309" s="23">
        <v>38153</v>
      </c>
    </row>
    <row r="2310" spans="27:27" x14ac:dyDescent="0.2">
      <c r="AA2310" s="23">
        <v>38154</v>
      </c>
    </row>
    <row r="2311" spans="27:27" x14ac:dyDescent="0.2">
      <c r="AA2311" s="23">
        <v>38155</v>
      </c>
    </row>
    <row r="2312" spans="27:27" x14ac:dyDescent="0.2">
      <c r="AA2312" s="23">
        <v>38156</v>
      </c>
    </row>
    <row r="2313" spans="27:27" x14ac:dyDescent="0.2">
      <c r="AA2313" s="23">
        <v>38157</v>
      </c>
    </row>
    <row r="2314" spans="27:27" x14ac:dyDescent="0.2">
      <c r="AA2314" s="23">
        <v>38158</v>
      </c>
    </row>
    <row r="2315" spans="27:27" x14ac:dyDescent="0.2">
      <c r="AA2315" s="23">
        <v>38159</v>
      </c>
    </row>
    <row r="2316" spans="27:27" x14ac:dyDescent="0.2">
      <c r="AA2316" s="23">
        <v>38160</v>
      </c>
    </row>
    <row r="2317" spans="27:27" x14ac:dyDescent="0.2">
      <c r="AA2317" s="23">
        <v>38161</v>
      </c>
    </row>
    <row r="2318" spans="27:27" x14ac:dyDescent="0.2">
      <c r="AA2318" s="23">
        <v>38162</v>
      </c>
    </row>
    <row r="2319" spans="27:27" x14ac:dyDescent="0.2">
      <c r="AA2319" s="23">
        <v>38163</v>
      </c>
    </row>
    <row r="2320" spans="27:27" x14ac:dyDescent="0.2">
      <c r="AA2320" s="23">
        <v>38164</v>
      </c>
    </row>
    <row r="2321" spans="27:27" x14ac:dyDescent="0.2">
      <c r="AA2321" s="23">
        <v>38165</v>
      </c>
    </row>
    <row r="2322" spans="27:27" x14ac:dyDescent="0.2">
      <c r="AA2322" s="23">
        <v>38166</v>
      </c>
    </row>
    <row r="2323" spans="27:27" x14ac:dyDescent="0.2">
      <c r="AA2323" s="23">
        <v>38167</v>
      </c>
    </row>
    <row r="2324" spans="27:27" x14ac:dyDescent="0.2">
      <c r="AA2324" s="23">
        <v>38168</v>
      </c>
    </row>
    <row r="2325" spans="27:27" x14ac:dyDescent="0.2">
      <c r="AA2325" s="23">
        <v>38169</v>
      </c>
    </row>
    <row r="2326" spans="27:27" x14ac:dyDescent="0.2">
      <c r="AA2326" s="23">
        <v>38170</v>
      </c>
    </row>
    <row r="2327" spans="27:27" x14ac:dyDescent="0.2">
      <c r="AA2327" s="23">
        <v>38171</v>
      </c>
    </row>
    <row r="2328" spans="27:27" x14ac:dyDescent="0.2">
      <c r="AA2328" s="23">
        <v>38172</v>
      </c>
    </row>
    <row r="2329" spans="27:27" x14ac:dyDescent="0.2">
      <c r="AA2329" s="23">
        <v>38173</v>
      </c>
    </row>
    <row r="2330" spans="27:27" x14ac:dyDescent="0.2">
      <c r="AA2330" s="23">
        <v>38174</v>
      </c>
    </row>
    <row r="2331" spans="27:27" x14ac:dyDescent="0.2">
      <c r="AA2331" s="23">
        <v>38175</v>
      </c>
    </row>
    <row r="2332" spans="27:27" x14ac:dyDescent="0.2">
      <c r="AA2332" s="23">
        <v>38176</v>
      </c>
    </row>
    <row r="2333" spans="27:27" x14ac:dyDescent="0.2">
      <c r="AA2333" s="23">
        <v>38177</v>
      </c>
    </row>
    <row r="2334" spans="27:27" x14ac:dyDescent="0.2">
      <c r="AA2334" s="23">
        <v>38178</v>
      </c>
    </row>
    <row r="2335" spans="27:27" x14ac:dyDescent="0.2">
      <c r="AA2335" s="23">
        <v>38179</v>
      </c>
    </row>
    <row r="2336" spans="27:27" x14ac:dyDescent="0.2">
      <c r="AA2336" s="23">
        <v>38180</v>
      </c>
    </row>
    <row r="2337" spans="27:27" x14ac:dyDescent="0.2">
      <c r="AA2337" s="23">
        <v>38181</v>
      </c>
    </row>
    <row r="2338" spans="27:27" x14ac:dyDescent="0.2">
      <c r="AA2338" s="23">
        <v>38182</v>
      </c>
    </row>
    <row r="2339" spans="27:27" x14ac:dyDescent="0.2">
      <c r="AA2339" s="23">
        <v>38183</v>
      </c>
    </row>
    <row r="2340" spans="27:27" x14ac:dyDescent="0.2">
      <c r="AA2340" s="23">
        <v>38184</v>
      </c>
    </row>
    <row r="2341" spans="27:27" x14ac:dyDescent="0.2">
      <c r="AA2341" s="23">
        <v>38185</v>
      </c>
    </row>
    <row r="2342" spans="27:27" x14ac:dyDescent="0.2">
      <c r="AA2342" s="23">
        <v>38186</v>
      </c>
    </row>
    <row r="2343" spans="27:27" x14ac:dyDescent="0.2">
      <c r="AA2343" s="23">
        <v>38187</v>
      </c>
    </row>
    <row r="2344" spans="27:27" x14ac:dyDescent="0.2">
      <c r="AA2344" s="23">
        <v>38188</v>
      </c>
    </row>
    <row r="2345" spans="27:27" x14ac:dyDescent="0.2">
      <c r="AA2345" s="23">
        <v>38189</v>
      </c>
    </row>
    <row r="2346" spans="27:27" x14ac:dyDescent="0.2">
      <c r="AA2346" s="23">
        <v>38190</v>
      </c>
    </row>
    <row r="2347" spans="27:27" x14ac:dyDescent="0.2">
      <c r="AA2347" s="23">
        <v>38191</v>
      </c>
    </row>
    <row r="2348" spans="27:27" x14ac:dyDescent="0.2">
      <c r="AA2348" s="23">
        <v>38192</v>
      </c>
    </row>
    <row r="2349" spans="27:27" x14ac:dyDescent="0.2">
      <c r="AA2349" s="23">
        <v>38193</v>
      </c>
    </row>
    <row r="2350" spans="27:27" x14ac:dyDescent="0.2">
      <c r="AA2350" s="23">
        <v>38194</v>
      </c>
    </row>
    <row r="2351" spans="27:27" x14ac:dyDescent="0.2">
      <c r="AA2351" s="23">
        <v>38195</v>
      </c>
    </row>
    <row r="2352" spans="27:27" x14ac:dyDescent="0.2">
      <c r="AA2352" s="23">
        <v>38196</v>
      </c>
    </row>
    <row r="2353" spans="27:27" x14ac:dyDescent="0.2">
      <c r="AA2353" s="23">
        <v>38197</v>
      </c>
    </row>
    <row r="2354" spans="27:27" x14ac:dyDescent="0.2">
      <c r="AA2354" s="23">
        <v>38198</v>
      </c>
    </row>
    <row r="2355" spans="27:27" x14ac:dyDescent="0.2">
      <c r="AA2355" s="23">
        <v>38199</v>
      </c>
    </row>
    <row r="2356" spans="27:27" x14ac:dyDescent="0.2">
      <c r="AA2356" s="23">
        <v>38200</v>
      </c>
    </row>
    <row r="2357" spans="27:27" x14ac:dyDescent="0.2">
      <c r="AA2357" s="23">
        <v>38201</v>
      </c>
    </row>
    <row r="2358" spans="27:27" x14ac:dyDescent="0.2">
      <c r="AA2358" s="23">
        <v>38202</v>
      </c>
    </row>
    <row r="2359" spans="27:27" x14ac:dyDescent="0.2">
      <c r="AA2359" s="23">
        <v>38203</v>
      </c>
    </row>
    <row r="2360" spans="27:27" x14ac:dyDescent="0.2">
      <c r="AA2360" s="23">
        <v>38204</v>
      </c>
    </row>
    <row r="2361" spans="27:27" x14ac:dyDescent="0.2">
      <c r="AA2361" s="23">
        <v>38205</v>
      </c>
    </row>
    <row r="2362" spans="27:27" x14ac:dyDescent="0.2">
      <c r="AA2362" s="23">
        <v>38206</v>
      </c>
    </row>
    <row r="2363" spans="27:27" x14ac:dyDescent="0.2">
      <c r="AA2363" s="23">
        <v>38207</v>
      </c>
    </row>
    <row r="2364" spans="27:27" x14ac:dyDescent="0.2">
      <c r="AA2364" s="23">
        <v>38208</v>
      </c>
    </row>
    <row r="2365" spans="27:27" x14ac:dyDescent="0.2">
      <c r="AA2365" s="23">
        <v>38209</v>
      </c>
    </row>
    <row r="2366" spans="27:27" x14ac:dyDescent="0.2">
      <c r="AA2366" s="23">
        <v>38210</v>
      </c>
    </row>
    <row r="2367" spans="27:27" x14ac:dyDescent="0.2">
      <c r="AA2367" s="23">
        <v>38211</v>
      </c>
    </row>
    <row r="2368" spans="27:27" x14ac:dyDescent="0.2">
      <c r="AA2368" s="23">
        <v>38212</v>
      </c>
    </row>
    <row r="2369" spans="27:27" x14ac:dyDescent="0.2">
      <c r="AA2369" s="23">
        <v>38213</v>
      </c>
    </row>
    <row r="2370" spans="27:27" x14ac:dyDescent="0.2">
      <c r="AA2370" s="23">
        <v>38214</v>
      </c>
    </row>
    <row r="2371" spans="27:27" x14ac:dyDescent="0.2">
      <c r="AA2371" s="23">
        <v>38215</v>
      </c>
    </row>
    <row r="2372" spans="27:27" x14ac:dyDescent="0.2">
      <c r="AA2372" s="23">
        <v>38216</v>
      </c>
    </row>
    <row r="2373" spans="27:27" x14ac:dyDescent="0.2">
      <c r="AA2373" s="23">
        <v>38217</v>
      </c>
    </row>
    <row r="2374" spans="27:27" x14ac:dyDescent="0.2">
      <c r="AA2374" s="23">
        <v>38218</v>
      </c>
    </row>
    <row r="2375" spans="27:27" x14ac:dyDescent="0.2">
      <c r="AA2375" s="23">
        <v>38219</v>
      </c>
    </row>
    <row r="2376" spans="27:27" x14ac:dyDescent="0.2">
      <c r="AA2376" s="23">
        <v>38220</v>
      </c>
    </row>
    <row r="2377" spans="27:27" x14ac:dyDescent="0.2">
      <c r="AA2377" s="23">
        <v>38221</v>
      </c>
    </row>
    <row r="2378" spans="27:27" x14ac:dyDescent="0.2">
      <c r="AA2378" s="23">
        <v>38222</v>
      </c>
    </row>
    <row r="2379" spans="27:27" x14ac:dyDescent="0.2">
      <c r="AA2379" s="23">
        <v>38223</v>
      </c>
    </row>
    <row r="2380" spans="27:27" x14ac:dyDescent="0.2">
      <c r="AA2380" s="23">
        <v>38224</v>
      </c>
    </row>
    <row r="2381" spans="27:27" x14ac:dyDescent="0.2">
      <c r="AA2381" s="23">
        <v>38225</v>
      </c>
    </row>
    <row r="2382" spans="27:27" x14ac:dyDescent="0.2">
      <c r="AA2382" s="23">
        <v>38226</v>
      </c>
    </row>
    <row r="2383" spans="27:27" x14ac:dyDescent="0.2">
      <c r="AA2383" s="23">
        <v>38227</v>
      </c>
    </row>
    <row r="2384" spans="27:27" x14ac:dyDescent="0.2">
      <c r="AA2384" s="23">
        <v>38228</v>
      </c>
    </row>
    <row r="2385" spans="27:27" x14ac:dyDescent="0.2">
      <c r="AA2385" s="23">
        <v>38229</v>
      </c>
    </row>
    <row r="2386" spans="27:27" x14ac:dyDescent="0.2">
      <c r="AA2386" s="23">
        <v>38230</v>
      </c>
    </row>
    <row r="2387" spans="27:27" x14ac:dyDescent="0.2">
      <c r="AA2387" s="23">
        <v>38231</v>
      </c>
    </row>
    <row r="2388" spans="27:27" x14ac:dyDescent="0.2">
      <c r="AA2388" s="23">
        <v>38232</v>
      </c>
    </row>
    <row r="2389" spans="27:27" x14ac:dyDescent="0.2">
      <c r="AA2389" s="23">
        <v>38233</v>
      </c>
    </row>
    <row r="2390" spans="27:27" x14ac:dyDescent="0.2">
      <c r="AA2390" s="23">
        <v>38234</v>
      </c>
    </row>
    <row r="2391" spans="27:27" x14ac:dyDescent="0.2">
      <c r="AA2391" s="23">
        <v>38235</v>
      </c>
    </row>
    <row r="2392" spans="27:27" x14ac:dyDescent="0.2">
      <c r="AA2392" s="23">
        <v>38236</v>
      </c>
    </row>
    <row r="2393" spans="27:27" x14ac:dyDescent="0.2">
      <c r="AA2393" s="23">
        <v>38237</v>
      </c>
    </row>
    <row r="2394" spans="27:27" x14ac:dyDescent="0.2">
      <c r="AA2394" s="23">
        <v>38238</v>
      </c>
    </row>
    <row r="2395" spans="27:27" x14ac:dyDescent="0.2">
      <c r="AA2395" s="23">
        <v>38239</v>
      </c>
    </row>
    <row r="2396" spans="27:27" x14ac:dyDescent="0.2">
      <c r="AA2396" s="23">
        <v>38240</v>
      </c>
    </row>
    <row r="2397" spans="27:27" x14ac:dyDescent="0.2">
      <c r="AA2397" s="23">
        <v>38241</v>
      </c>
    </row>
    <row r="2398" spans="27:27" x14ac:dyDescent="0.2">
      <c r="AA2398" s="23">
        <v>38242</v>
      </c>
    </row>
    <row r="2399" spans="27:27" x14ac:dyDescent="0.2">
      <c r="AA2399" s="23">
        <v>38243</v>
      </c>
    </row>
    <row r="2400" spans="27:27" x14ac:dyDescent="0.2">
      <c r="AA2400" s="23">
        <v>38244</v>
      </c>
    </row>
    <row r="2401" spans="27:27" x14ac:dyDescent="0.2">
      <c r="AA2401" s="23">
        <v>38245</v>
      </c>
    </row>
    <row r="2402" spans="27:27" x14ac:dyDescent="0.2">
      <c r="AA2402" s="23">
        <v>38246</v>
      </c>
    </row>
    <row r="2403" spans="27:27" x14ac:dyDescent="0.2">
      <c r="AA2403" s="23">
        <v>38247</v>
      </c>
    </row>
    <row r="2404" spans="27:27" x14ac:dyDescent="0.2">
      <c r="AA2404" s="23">
        <v>38248</v>
      </c>
    </row>
    <row r="2405" spans="27:27" x14ac:dyDescent="0.2">
      <c r="AA2405" s="23">
        <v>38249</v>
      </c>
    </row>
    <row r="2406" spans="27:27" x14ac:dyDescent="0.2">
      <c r="AA2406" s="23">
        <v>38250</v>
      </c>
    </row>
    <row r="2407" spans="27:27" x14ac:dyDescent="0.2">
      <c r="AA2407" s="23">
        <v>38251</v>
      </c>
    </row>
    <row r="2408" spans="27:27" x14ac:dyDescent="0.2">
      <c r="AA2408" s="23">
        <v>38252</v>
      </c>
    </row>
    <row r="2409" spans="27:27" x14ac:dyDescent="0.2">
      <c r="AA2409" s="23">
        <v>38253</v>
      </c>
    </row>
    <row r="2410" spans="27:27" x14ac:dyDescent="0.2">
      <c r="AA2410" s="23">
        <v>38254</v>
      </c>
    </row>
    <row r="2411" spans="27:27" x14ac:dyDescent="0.2">
      <c r="AA2411" s="23">
        <v>38255</v>
      </c>
    </row>
    <row r="2412" spans="27:27" x14ac:dyDescent="0.2">
      <c r="AA2412" s="23">
        <v>38256</v>
      </c>
    </row>
    <row r="2413" spans="27:27" x14ac:dyDescent="0.2">
      <c r="AA2413" s="23">
        <v>38257</v>
      </c>
    </row>
    <row r="2414" spans="27:27" x14ac:dyDescent="0.2">
      <c r="AA2414" s="23">
        <v>38258</v>
      </c>
    </row>
    <row r="2415" spans="27:27" x14ac:dyDescent="0.2">
      <c r="AA2415" s="23">
        <v>38259</v>
      </c>
    </row>
    <row r="2416" spans="27:27" x14ac:dyDescent="0.2">
      <c r="AA2416" s="23">
        <v>38260</v>
      </c>
    </row>
    <row r="2417" spans="27:27" x14ac:dyDescent="0.2">
      <c r="AA2417" s="23">
        <v>38261</v>
      </c>
    </row>
    <row r="2418" spans="27:27" x14ac:dyDescent="0.2">
      <c r="AA2418" s="23">
        <v>38262</v>
      </c>
    </row>
    <row r="2419" spans="27:27" x14ac:dyDescent="0.2">
      <c r="AA2419" s="23">
        <v>38263</v>
      </c>
    </row>
    <row r="2420" spans="27:27" x14ac:dyDescent="0.2">
      <c r="AA2420" s="23">
        <v>38264</v>
      </c>
    </row>
    <row r="2421" spans="27:27" x14ac:dyDescent="0.2">
      <c r="AA2421" s="23">
        <v>38265</v>
      </c>
    </row>
    <row r="2422" spans="27:27" x14ac:dyDescent="0.2">
      <c r="AA2422" s="23">
        <v>38266</v>
      </c>
    </row>
    <row r="2423" spans="27:27" x14ac:dyDescent="0.2">
      <c r="AA2423" s="23">
        <v>38267</v>
      </c>
    </row>
    <row r="2424" spans="27:27" x14ac:dyDescent="0.2">
      <c r="AA2424" s="23">
        <v>38268</v>
      </c>
    </row>
    <row r="2425" spans="27:27" x14ac:dyDescent="0.2">
      <c r="AA2425" s="23">
        <v>38269</v>
      </c>
    </row>
    <row r="2426" spans="27:27" x14ac:dyDescent="0.2">
      <c r="AA2426" s="23">
        <v>38270</v>
      </c>
    </row>
    <row r="2427" spans="27:27" x14ac:dyDescent="0.2">
      <c r="AA2427" s="23">
        <v>38271</v>
      </c>
    </row>
    <row r="2428" spans="27:27" x14ac:dyDescent="0.2">
      <c r="AA2428" s="23">
        <v>38272</v>
      </c>
    </row>
    <row r="2429" spans="27:27" x14ac:dyDescent="0.2">
      <c r="AA2429" s="23">
        <v>38273</v>
      </c>
    </row>
    <row r="2430" spans="27:27" x14ac:dyDescent="0.2">
      <c r="AA2430" s="23">
        <v>38274</v>
      </c>
    </row>
    <row r="2431" spans="27:27" x14ac:dyDescent="0.2">
      <c r="AA2431" s="23">
        <v>38275</v>
      </c>
    </row>
    <row r="2432" spans="27:27" x14ac:dyDescent="0.2">
      <c r="AA2432" s="23">
        <v>38276</v>
      </c>
    </row>
    <row r="2433" spans="27:27" x14ac:dyDescent="0.2">
      <c r="AA2433" s="23">
        <v>38277</v>
      </c>
    </row>
    <row r="2434" spans="27:27" x14ac:dyDescent="0.2">
      <c r="AA2434" s="23">
        <v>38278</v>
      </c>
    </row>
    <row r="2435" spans="27:27" x14ac:dyDescent="0.2">
      <c r="AA2435" s="23">
        <v>38279</v>
      </c>
    </row>
    <row r="2436" spans="27:27" x14ac:dyDescent="0.2">
      <c r="AA2436" s="23">
        <v>38280</v>
      </c>
    </row>
    <row r="2437" spans="27:27" x14ac:dyDescent="0.2">
      <c r="AA2437" s="23">
        <v>38281</v>
      </c>
    </row>
    <row r="2438" spans="27:27" x14ac:dyDescent="0.2">
      <c r="AA2438" s="23">
        <v>38282</v>
      </c>
    </row>
    <row r="2439" spans="27:27" x14ac:dyDescent="0.2">
      <c r="AA2439" s="23">
        <v>38283</v>
      </c>
    </row>
    <row r="2440" spans="27:27" x14ac:dyDescent="0.2">
      <c r="AA2440" s="23">
        <v>38284</v>
      </c>
    </row>
    <row r="2441" spans="27:27" x14ac:dyDescent="0.2">
      <c r="AA2441" s="23">
        <v>38285</v>
      </c>
    </row>
    <row r="2442" spans="27:27" x14ac:dyDescent="0.2">
      <c r="AA2442" s="23">
        <v>38286</v>
      </c>
    </row>
    <row r="2443" spans="27:27" x14ac:dyDescent="0.2">
      <c r="AA2443" s="23">
        <v>38287</v>
      </c>
    </row>
    <row r="2444" spans="27:27" x14ac:dyDescent="0.2">
      <c r="AA2444" s="23">
        <v>38288</v>
      </c>
    </row>
    <row r="2445" spans="27:27" x14ac:dyDescent="0.2">
      <c r="AA2445" s="23">
        <v>38289</v>
      </c>
    </row>
    <row r="2446" spans="27:27" x14ac:dyDescent="0.2">
      <c r="AA2446" s="23">
        <v>38290</v>
      </c>
    </row>
    <row r="2447" spans="27:27" x14ac:dyDescent="0.2">
      <c r="AA2447" s="23">
        <v>38291</v>
      </c>
    </row>
    <row r="2448" spans="27:27" x14ac:dyDescent="0.2">
      <c r="AA2448" s="23">
        <v>38292</v>
      </c>
    </row>
    <row r="2449" spans="27:27" x14ac:dyDescent="0.2">
      <c r="AA2449" s="23">
        <v>38293</v>
      </c>
    </row>
    <row r="2450" spans="27:27" x14ac:dyDescent="0.2">
      <c r="AA2450" s="23">
        <v>38294</v>
      </c>
    </row>
    <row r="2451" spans="27:27" x14ac:dyDescent="0.2">
      <c r="AA2451" s="23">
        <v>38295</v>
      </c>
    </row>
    <row r="2452" spans="27:27" x14ac:dyDescent="0.2">
      <c r="AA2452" s="23">
        <v>38296</v>
      </c>
    </row>
    <row r="2453" spans="27:27" x14ac:dyDescent="0.2">
      <c r="AA2453" s="23">
        <v>38297</v>
      </c>
    </row>
    <row r="2454" spans="27:27" x14ac:dyDescent="0.2">
      <c r="AA2454" s="23">
        <v>38298</v>
      </c>
    </row>
    <row r="2455" spans="27:27" x14ac:dyDescent="0.2">
      <c r="AA2455" s="23">
        <v>38299</v>
      </c>
    </row>
    <row r="2456" spans="27:27" x14ac:dyDescent="0.2">
      <c r="AA2456" s="23">
        <v>38300</v>
      </c>
    </row>
    <row r="2457" spans="27:27" x14ac:dyDescent="0.2">
      <c r="AA2457" s="23">
        <v>38301</v>
      </c>
    </row>
    <row r="2458" spans="27:27" x14ac:dyDescent="0.2">
      <c r="AA2458" s="23">
        <v>38302</v>
      </c>
    </row>
    <row r="2459" spans="27:27" x14ac:dyDescent="0.2">
      <c r="AA2459" s="23">
        <v>38303</v>
      </c>
    </row>
    <row r="2460" spans="27:27" x14ac:dyDescent="0.2">
      <c r="AA2460" s="23">
        <v>38304</v>
      </c>
    </row>
    <row r="2461" spans="27:27" x14ac:dyDescent="0.2">
      <c r="AA2461" s="23">
        <v>38305</v>
      </c>
    </row>
    <row r="2462" spans="27:27" x14ac:dyDescent="0.2">
      <c r="AA2462" s="23">
        <v>38306</v>
      </c>
    </row>
    <row r="2463" spans="27:27" x14ac:dyDescent="0.2">
      <c r="AA2463" s="23">
        <v>38307</v>
      </c>
    </row>
    <row r="2464" spans="27:27" x14ac:dyDescent="0.2">
      <c r="AA2464" s="23">
        <v>38308</v>
      </c>
    </row>
    <row r="2465" spans="27:27" x14ac:dyDescent="0.2">
      <c r="AA2465" s="23">
        <v>38309</v>
      </c>
    </row>
    <row r="2466" spans="27:27" x14ac:dyDescent="0.2">
      <c r="AA2466" s="23">
        <v>38310</v>
      </c>
    </row>
    <row r="2467" spans="27:27" x14ac:dyDescent="0.2">
      <c r="AA2467" s="23">
        <v>38311</v>
      </c>
    </row>
    <row r="2468" spans="27:27" x14ac:dyDescent="0.2">
      <c r="AA2468" s="23">
        <v>38312</v>
      </c>
    </row>
    <row r="2469" spans="27:27" x14ac:dyDescent="0.2">
      <c r="AA2469" s="23">
        <v>38313</v>
      </c>
    </row>
    <row r="2470" spans="27:27" x14ac:dyDescent="0.2">
      <c r="AA2470" s="23">
        <v>38314</v>
      </c>
    </row>
    <row r="2471" spans="27:27" x14ac:dyDescent="0.2">
      <c r="AA2471" s="23">
        <v>38315</v>
      </c>
    </row>
    <row r="2472" spans="27:27" x14ac:dyDescent="0.2">
      <c r="AA2472" s="23">
        <v>38316</v>
      </c>
    </row>
    <row r="2473" spans="27:27" x14ac:dyDescent="0.2">
      <c r="AA2473" s="23">
        <v>38317</v>
      </c>
    </row>
    <row r="2474" spans="27:27" x14ac:dyDescent="0.2">
      <c r="AA2474" s="23">
        <v>38318</v>
      </c>
    </row>
    <row r="2475" spans="27:27" x14ac:dyDescent="0.2">
      <c r="AA2475" s="23">
        <v>38319</v>
      </c>
    </row>
    <row r="2476" spans="27:27" x14ac:dyDescent="0.2">
      <c r="AA2476" s="23">
        <v>38320</v>
      </c>
    </row>
    <row r="2477" spans="27:27" x14ac:dyDescent="0.2">
      <c r="AA2477" s="23">
        <v>38321</v>
      </c>
    </row>
    <row r="2478" spans="27:27" x14ac:dyDescent="0.2">
      <c r="AA2478" s="23">
        <v>38322</v>
      </c>
    </row>
    <row r="2479" spans="27:27" x14ac:dyDescent="0.2">
      <c r="AA2479" s="23">
        <v>38323</v>
      </c>
    </row>
    <row r="2480" spans="27:27" x14ac:dyDescent="0.2">
      <c r="AA2480" s="23">
        <v>38324</v>
      </c>
    </row>
    <row r="2481" spans="27:27" x14ac:dyDescent="0.2">
      <c r="AA2481" s="23">
        <v>38325</v>
      </c>
    </row>
    <row r="2482" spans="27:27" x14ac:dyDescent="0.2">
      <c r="AA2482" s="23">
        <v>38326</v>
      </c>
    </row>
    <row r="2483" spans="27:27" x14ac:dyDescent="0.2">
      <c r="AA2483" s="23">
        <v>38327</v>
      </c>
    </row>
    <row r="2484" spans="27:27" x14ac:dyDescent="0.2">
      <c r="AA2484" s="23">
        <v>38328</v>
      </c>
    </row>
    <row r="2485" spans="27:27" x14ac:dyDescent="0.2">
      <c r="AA2485" s="23">
        <v>38329</v>
      </c>
    </row>
    <row r="2486" spans="27:27" x14ac:dyDescent="0.2">
      <c r="AA2486" s="23">
        <v>38330</v>
      </c>
    </row>
    <row r="2487" spans="27:27" x14ac:dyDescent="0.2">
      <c r="AA2487" s="23">
        <v>38331</v>
      </c>
    </row>
    <row r="2488" spans="27:27" x14ac:dyDescent="0.2">
      <c r="AA2488" s="23">
        <v>38332</v>
      </c>
    </row>
    <row r="2489" spans="27:27" x14ac:dyDescent="0.2">
      <c r="AA2489" s="23">
        <v>38333</v>
      </c>
    </row>
    <row r="2490" spans="27:27" x14ac:dyDescent="0.2">
      <c r="AA2490" s="23">
        <v>38334</v>
      </c>
    </row>
    <row r="2491" spans="27:27" x14ac:dyDescent="0.2">
      <c r="AA2491" s="23">
        <v>38335</v>
      </c>
    </row>
    <row r="2492" spans="27:27" x14ac:dyDescent="0.2">
      <c r="AA2492" s="23">
        <v>38336</v>
      </c>
    </row>
    <row r="2493" spans="27:27" x14ac:dyDescent="0.2">
      <c r="AA2493" s="23">
        <v>38337</v>
      </c>
    </row>
    <row r="2494" spans="27:27" x14ac:dyDescent="0.2">
      <c r="AA2494" s="23">
        <v>38338</v>
      </c>
    </row>
    <row r="2495" spans="27:27" x14ac:dyDescent="0.2">
      <c r="AA2495" s="23">
        <v>38339</v>
      </c>
    </row>
    <row r="2496" spans="27:27" x14ac:dyDescent="0.2">
      <c r="AA2496" s="23">
        <v>38340</v>
      </c>
    </row>
    <row r="2497" spans="27:27" x14ac:dyDescent="0.2">
      <c r="AA2497" s="23">
        <v>38341</v>
      </c>
    </row>
    <row r="2498" spans="27:27" x14ac:dyDescent="0.2">
      <c r="AA2498" s="23">
        <v>38342</v>
      </c>
    </row>
    <row r="2499" spans="27:27" x14ac:dyDescent="0.2">
      <c r="AA2499" s="23">
        <v>38343</v>
      </c>
    </row>
    <row r="2500" spans="27:27" x14ac:dyDescent="0.2">
      <c r="AA2500" s="23">
        <v>38344</v>
      </c>
    </row>
    <row r="2501" spans="27:27" x14ac:dyDescent="0.2">
      <c r="AA2501" s="23">
        <v>38345</v>
      </c>
    </row>
    <row r="2502" spans="27:27" x14ac:dyDescent="0.2">
      <c r="AA2502" s="23">
        <v>38346</v>
      </c>
    </row>
    <row r="2503" spans="27:27" x14ac:dyDescent="0.2">
      <c r="AA2503" s="23">
        <v>38347</v>
      </c>
    </row>
    <row r="2504" spans="27:27" x14ac:dyDescent="0.2">
      <c r="AA2504" s="23">
        <v>38348</v>
      </c>
    </row>
    <row r="2505" spans="27:27" x14ac:dyDescent="0.2">
      <c r="AA2505" s="23">
        <v>38349</v>
      </c>
    </row>
    <row r="2506" spans="27:27" x14ac:dyDescent="0.2">
      <c r="AA2506" s="23">
        <v>38350</v>
      </c>
    </row>
    <row r="2507" spans="27:27" x14ac:dyDescent="0.2">
      <c r="AA2507" s="23">
        <v>38351</v>
      </c>
    </row>
    <row r="2508" spans="27:27" x14ac:dyDescent="0.2">
      <c r="AA2508" s="23">
        <v>38352</v>
      </c>
    </row>
    <row r="2509" spans="27:27" x14ac:dyDescent="0.2">
      <c r="AA2509" s="23">
        <v>38353</v>
      </c>
    </row>
    <row r="2510" spans="27:27" x14ac:dyDescent="0.2">
      <c r="AA2510" s="23">
        <v>38354</v>
      </c>
    </row>
    <row r="2511" spans="27:27" x14ac:dyDescent="0.2">
      <c r="AA2511" s="23">
        <v>38355</v>
      </c>
    </row>
    <row r="2512" spans="27:27" x14ac:dyDescent="0.2">
      <c r="AA2512" s="23">
        <v>38356</v>
      </c>
    </row>
    <row r="2513" spans="27:27" x14ac:dyDescent="0.2">
      <c r="AA2513" s="23">
        <v>38357</v>
      </c>
    </row>
    <row r="2514" spans="27:27" x14ac:dyDescent="0.2">
      <c r="AA2514" s="23">
        <v>38358</v>
      </c>
    </row>
    <row r="2515" spans="27:27" x14ac:dyDescent="0.2">
      <c r="AA2515" s="23">
        <v>38359</v>
      </c>
    </row>
    <row r="2516" spans="27:27" x14ac:dyDescent="0.2">
      <c r="AA2516" s="23">
        <v>38360</v>
      </c>
    </row>
    <row r="2517" spans="27:27" x14ac:dyDescent="0.2">
      <c r="AA2517" s="23">
        <v>38361</v>
      </c>
    </row>
    <row r="2518" spans="27:27" x14ac:dyDescent="0.2">
      <c r="AA2518" s="23">
        <v>38362</v>
      </c>
    </row>
    <row r="2519" spans="27:27" x14ac:dyDescent="0.2">
      <c r="AA2519" s="23">
        <v>38363</v>
      </c>
    </row>
    <row r="2520" spans="27:27" x14ac:dyDescent="0.2">
      <c r="AA2520" s="23">
        <v>38364</v>
      </c>
    </row>
    <row r="2521" spans="27:27" x14ac:dyDescent="0.2">
      <c r="AA2521" s="23">
        <v>38365</v>
      </c>
    </row>
    <row r="2522" spans="27:27" x14ac:dyDescent="0.2">
      <c r="AA2522" s="23">
        <v>38366</v>
      </c>
    </row>
    <row r="2523" spans="27:27" x14ac:dyDescent="0.2">
      <c r="AA2523" s="23">
        <v>38367</v>
      </c>
    </row>
    <row r="2524" spans="27:27" x14ac:dyDescent="0.2">
      <c r="AA2524" s="23">
        <v>38368</v>
      </c>
    </row>
    <row r="2525" spans="27:27" x14ac:dyDescent="0.2">
      <c r="AA2525" s="23">
        <v>38369</v>
      </c>
    </row>
    <row r="2526" spans="27:27" x14ac:dyDescent="0.2">
      <c r="AA2526" s="23">
        <v>38370</v>
      </c>
    </row>
    <row r="2527" spans="27:27" x14ac:dyDescent="0.2">
      <c r="AA2527" s="23">
        <v>38371</v>
      </c>
    </row>
    <row r="2528" spans="27:27" x14ac:dyDescent="0.2">
      <c r="AA2528" s="23">
        <v>38372</v>
      </c>
    </row>
    <row r="2529" spans="27:27" x14ac:dyDescent="0.2">
      <c r="AA2529" s="23">
        <v>38373</v>
      </c>
    </row>
    <row r="2530" spans="27:27" x14ac:dyDescent="0.2">
      <c r="AA2530" s="23">
        <v>38374</v>
      </c>
    </row>
    <row r="2531" spans="27:27" x14ac:dyDescent="0.2">
      <c r="AA2531" s="23">
        <v>38375</v>
      </c>
    </row>
    <row r="2532" spans="27:27" x14ac:dyDescent="0.2">
      <c r="AA2532" s="23">
        <v>38376</v>
      </c>
    </row>
    <row r="2533" spans="27:27" x14ac:dyDescent="0.2">
      <c r="AA2533" s="23">
        <v>38377</v>
      </c>
    </row>
    <row r="2534" spans="27:27" x14ac:dyDescent="0.2">
      <c r="AA2534" s="23">
        <v>38378</v>
      </c>
    </row>
    <row r="2535" spans="27:27" x14ac:dyDescent="0.2">
      <c r="AA2535" s="23">
        <v>38379</v>
      </c>
    </row>
    <row r="2536" spans="27:27" x14ac:dyDescent="0.2">
      <c r="AA2536" s="23">
        <v>38380</v>
      </c>
    </row>
    <row r="2537" spans="27:27" x14ac:dyDescent="0.2">
      <c r="AA2537" s="23">
        <v>38381</v>
      </c>
    </row>
    <row r="2538" spans="27:27" x14ac:dyDescent="0.2">
      <c r="AA2538" s="23">
        <v>38382</v>
      </c>
    </row>
    <row r="2539" spans="27:27" x14ac:dyDescent="0.2">
      <c r="AA2539" s="23">
        <v>38383</v>
      </c>
    </row>
    <row r="2540" spans="27:27" x14ac:dyDescent="0.2">
      <c r="AA2540" s="23">
        <v>38384</v>
      </c>
    </row>
    <row r="2541" spans="27:27" x14ac:dyDescent="0.2">
      <c r="AA2541" s="23">
        <v>38385</v>
      </c>
    </row>
    <row r="2542" spans="27:27" x14ac:dyDescent="0.2">
      <c r="AA2542" s="23">
        <v>38386</v>
      </c>
    </row>
    <row r="2543" spans="27:27" x14ac:dyDescent="0.2">
      <c r="AA2543" s="23">
        <v>38387</v>
      </c>
    </row>
    <row r="2544" spans="27:27" x14ac:dyDescent="0.2">
      <c r="AA2544" s="23">
        <v>38388</v>
      </c>
    </row>
    <row r="2545" spans="27:27" x14ac:dyDescent="0.2">
      <c r="AA2545" s="23">
        <v>38389</v>
      </c>
    </row>
    <row r="2546" spans="27:27" x14ac:dyDescent="0.2">
      <c r="AA2546" s="23">
        <v>38390</v>
      </c>
    </row>
    <row r="2547" spans="27:27" x14ac:dyDescent="0.2">
      <c r="AA2547" s="23">
        <v>38391</v>
      </c>
    </row>
    <row r="2548" spans="27:27" x14ac:dyDescent="0.2">
      <c r="AA2548" s="23">
        <v>38392</v>
      </c>
    </row>
    <row r="2549" spans="27:27" x14ac:dyDescent="0.2">
      <c r="AA2549" s="23">
        <v>38393</v>
      </c>
    </row>
    <row r="2550" spans="27:27" x14ac:dyDescent="0.2">
      <c r="AA2550" s="23">
        <v>38394</v>
      </c>
    </row>
    <row r="2551" spans="27:27" x14ac:dyDescent="0.2">
      <c r="AA2551" s="23">
        <v>38395</v>
      </c>
    </row>
    <row r="2552" spans="27:27" x14ac:dyDescent="0.2">
      <c r="AA2552" s="23">
        <v>38396</v>
      </c>
    </row>
    <row r="2553" spans="27:27" x14ac:dyDescent="0.2">
      <c r="AA2553" s="23">
        <v>38397</v>
      </c>
    </row>
    <row r="2554" spans="27:27" x14ac:dyDescent="0.2">
      <c r="AA2554" s="23">
        <v>38398</v>
      </c>
    </row>
    <row r="2555" spans="27:27" x14ac:dyDescent="0.2">
      <c r="AA2555" s="23">
        <v>38399</v>
      </c>
    </row>
    <row r="2556" spans="27:27" x14ac:dyDescent="0.2">
      <c r="AA2556" s="23">
        <v>38400</v>
      </c>
    </row>
    <row r="2557" spans="27:27" x14ac:dyDescent="0.2">
      <c r="AA2557" s="23">
        <v>38401</v>
      </c>
    </row>
    <row r="2558" spans="27:27" x14ac:dyDescent="0.2">
      <c r="AA2558" s="23">
        <v>38402</v>
      </c>
    </row>
    <row r="2559" spans="27:27" x14ac:dyDescent="0.2">
      <c r="AA2559" s="23">
        <v>38403</v>
      </c>
    </row>
    <row r="2560" spans="27:27" x14ac:dyDescent="0.2">
      <c r="AA2560" s="23">
        <v>38404</v>
      </c>
    </row>
    <row r="2561" spans="27:27" x14ac:dyDescent="0.2">
      <c r="AA2561" s="23">
        <v>38405</v>
      </c>
    </row>
    <row r="2562" spans="27:27" x14ac:dyDescent="0.2">
      <c r="AA2562" s="23">
        <v>38406</v>
      </c>
    </row>
    <row r="2563" spans="27:27" x14ac:dyDescent="0.2">
      <c r="AA2563" s="23">
        <v>38407</v>
      </c>
    </row>
    <row r="2564" spans="27:27" x14ac:dyDescent="0.2">
      <c r="AA2564" s="23">
        <v>38408</v>
      </c>
    </row>
    <row r="2565" spans="27:27" x14ac:dyDescent="0.2">
      <c r="AA2565" s="23">
        <v>38409</v>
      </c>
    </row>
    <row r="2566" spans="27:27" x14ac:dyDescent="0.2">
      <c r="AA2566" s="23">
        <v>38410</v>
      </c>
    </row>
    <row r="2567" spans="27:27" x14ac:dyDescent="0.2">
      <c r="AA2567" s="23">
        <v>38411</v>
      </c>
    </row>
    <row r="2568" spans="27:27" x14ac:dyDescent="0.2">
      <c r="AA2568" s="23">
        <v>38412</v>
      </c>
    </row>
    <row r="2569" spans="27:27" x14ac:dyDescent="0.2">
      <c r="AA2569" s="23">
        <v>38413</v>
      </c>
    </row>
    <row r="2570" spans="27:27" x14ac:dyDescent="0.2">
      <c r="AA2570" s="23">
        <v>38414</v>
      </c>
    </row>
    <row r="2571" spans="27:27" x14ac:dyDescent="0.2">
      <c r="AA2571" s="23">
        <v>38415</v>
      </c>
    </row>
    <row r="2572" spans="27:27" x14ac:dyDescent="0.2">
      <c r="AA2572" s="23">
        <v>38416</v>
      </c>
    </row>
    <row r="2573" spans="27:27" x14ac:dyDescent="0.2">
      <c r="AA2573" s="23">
        <v>38417</v>
      </c>
    </row>
    <row r="2574" spans="27:27" x14ac:dyDescent="0.2">
      <c r="AA2574" s="23">
        <v>38418</v>
      </c>
    </row>
    <row r="2575" spans="27:27" x14ac:dyDescent="0.2">
      <c r="AA2575" s="23">
        <v>38419</v>
      </c>
    </row>
    <row r="2576" spans="27:27" x14ac:dyDescent="0.2">
      <c r="AA2576" s="23">
        <v>38420</v>
      </c>
    </row>
    <row r="2577" spans="27:27" x14ac:dyDescent="0.2">
      <c r="AA2577" s="23">
        <v>38421</v>
      </c>
    </row>
    <row r="2578" spans="27:27" x14ac:dyDescent="0.2">
      <c r="AA2578" s="23">
        <v>38422</v>
      </c>
    </row>
    <row r="2579" spans="27:27" x14ac:dyDescent="0.2">
      <c r="AA2579" s="23">
        <v>38423</v>
      </c>
    </row>
    <row r="2580" spans="27:27" x14ac:dyDescent="0.2">
      <c r="AA2580" s="23">
        <v>38424</v>
      </c>
    </row>
    <row r="2581" spans="27:27" x14ac:dyDescent="0.2">
      <c r="AA2581" s="23">
        <v>38425</v>
      </c>
    </row>
    <row r="2582" spans="27:27" x14ac:dyDescent="0.2">
      <c r="AA2582" s="23">
        <v>38426</v>
      </c>
    </row>
    <row r="2583" spans="27:27" x14ac:dyDescent="0.2">
      <c r="AA2583" s="23">
        <v>38427</v>
      </c>
    </row>
    <row r="2584" spans="27:27" x14ac:dyDescent="0.2">
      <c r="AA2584" s="23">
        <v>38428</v>
      </c>
    </row>
    <row r="2585" spans="27:27" x14ac:dyDescent="0.2">
      <c r="AA2585" s="23">
        <v>38429</v>
      </c>
    </row>
    <row r="2586" spans="27:27" x14ac:dyDescent="0.2">
      <c r="AA2586" s="23">
        <v>38430</v>
      </c>
    </row>
    <row r="2587" spans="27:27" x14ac:dyDescent="0.2">
      <c r="AA2587" s="23">
        <v>38431</v>
      </c>
    </row>
    <row r="2588" spans="27:27" x14ac:dyDescent="0.2">
      <c r="AA2588" s="23">
        <v>38432</v>
      </c>
    </row>
    <row r="2589" spans="27:27" x14ac:dyDescent="0.2">
      <c r="AA2589" s="23">
        <v>38433</v>
      </c>
    </row>
    <row r="2590" spans="27:27" x14ac:dyDescent="0.2">
      <c r="AA2590" s="23">
        <v>38434</v>
      </c>
    </row>
    <row r="2591" spans="27:27" x14ac:dyDescent="0.2">
      <c r="AA2591" s="23">
        <v>38435</v>
      </c>
    </row>
    <row r="2592" spans="27:27" x14ac:dyDescent="0.2">
      <c r="AA2592" s="23">
        <v>38436</v>
      </c>
    </row>
    <row r="2593" spans="27:27" x14ac:dyDescent="0.2">
      <c r="AA2593" s="23">
        <v>38437</v>
      </c>
    </row>
    <row r="2594" spans="27:27" x14ac:dyDescent="0.2">
      <c r="AA2594" s="23">
        <v>38438</v>
      </c>
    </row>
    <row r="2595" spans="27:27" x14ac:dyDescent="0.2">
      <c r="AA2595" s="23">
        <v>38439</v>
      </c>
    </row>
    <row r="2596" spans="27:27" x14ac:dyDescent="0.2">
      <c r="AA2596" s="23">
        <v>38440</v>
      </c>
    </row>
    <row r="2597" spans="27:27" x14ac:dyDescent="0.2">
      <c r="AA2597" s="23">
        <v>38441</v>
      </c>
    </row>
    <row r="2598" spans="27:27" x14ac:dyDescent="0.2">
      <c r="AA2598" s="23">
        <v>38442</v>
      </c>
    </row>
    <row r="2599" spans="27:27" x14ac:dyDescent="0.2">
      <c r="AA2599" s="23">
        <v>38443</v>
      </c>
    </row>
    <row r="2600" spans="27:27" x14ac:dyDescent="0.2">
      <c r="AA2600" s="23">
        <v>38444</v>
      </c>
    </row>
    <row r="2601" spans="27:27" x14ac:dyDescent="0.2">
      <c r="AA2601" s="23">
        <v>38445</v>
      </c>
    </row>
    <row r="2602" spans="27:27" x14ac:dyDescent="0.2">
      <c r="AA2602" s="23">
        <v>38446</v>
      </c>
    </row>
    <row r="2603" spans="27:27" x14ac:dyDescent="0.2">
      <c r="AA2603" s="23">
        <v>38447</v>
      </c>
    </row>
    <row r="2604" spans="27:27" x14ac:dyDescent="0.2">
      <c r="AA2604" s="23">
        <v>38448</v>
      </c>
    </row>
    <row r="2605" spans="27:27" x14ac:dyDescent="0.2">
      <c r="AA2605" s="23">
        <v>38449</v>
      </c>
    </row>
    <row r="2606" spans="27:27" x14ac:dyDescent="0.2">
      <c r="AA2606" s="23">
        <v>38450</v>
      </c>
    </row>
    <row r="2607" spans="27:27" x14ac:dyDescent="0.2">
      <c r="AA2607" s="23">
        <v>38451</v>
      </c>
    </row>
    <row r="2608" spans="27:27" x14ac:dyDescent="0.2">
      <c r="AA2608" s="23">
        <v>38452</v>
      </c>
    </row>
    <row r="2609" spans="27:27" x14ac:dyDescent="0.2">
      <c r="AA2609" s="23">
        <v>38453</v>
      </c>
    </row>
    <row r="2610" spans="27:27" x14ac:dyDescent="0.2">
      <c r="AA2610" s="23">
        <v>38454</v>
      </c>
    </row>
    <row r="2611" spans="27:27" x14ac:dyDescent="0.2">
      <c r="AA2611" s="23">
        <v>38455</v>
      </c>
    </row>
    <row r="2612" spans="27:27" x14ac:dyDescent="0.2">
      <c r="AA2612" s="23">
        <v>38456</v>
      </c>
    </row>
    <row r="2613" spans="27:27" x14ac:dyDescent="0.2">
      <c r="AA2613" s="23">
        <v>38457</v>
      </c>
    </row>
    <row r="2614" spans="27:27" x14ac:dyDescent="0.2">
      <c r="AA2614" s="23">
        <v>38458</v>
      </c>
    </row>
    <row r="2615" spans="27:27" x14ac:dyDescent="0.2">
      <c r="AA2615" s="23">
        <v>38459</v>
      </c>
    </row>
    <row r="2616" spans="27:27" x14ac:dyDescent="0.2">
      <c r="AA2616" s="23">
        <v>38460</v>
      </c>
    </row>
    <row r="2617" spans="27:27" x14ac:dyDescent="0.2">
      <c r="AA2617" s="23">
        <v>38461</v>
      </c>
    </row>
    <row r="2618" spans="27:27" x14ac:dyDescent="0.2">
      <c r="AA2618" s="23">
        <v>38462</v>
      </c>
    </row>
    <row r="2619" spans="27:27" x14ac:dyDescent="0.2">
      <c r="AA2619" s="23">
        <v>38463</v>
      </c>
    </row>
    <row r="2620" spans="27:27" x14ac:dyDescent="0.2">
      <c r="AA2620" s="23">
        <v>38464</v>
      </c>
    </row>
    <row r="2621" spans="27:27" x14ac:dyDescent="0.2">
      <c r="AA2621" s="23">
        <v>38465</v>
      </c>
    </row>
    <row r="2622" spans="27:27" x14ac:dyDescent="0.2">
      <c r="AA2622" s="23">
        <v>38466</v>
      </c>
    </row>
    <row r="2623" spans="27:27" x14ac:dyDescent="0.2">
      <c r="AA2623" s="23">
        <v>38467</v>
      </c>
    </row>
    <row r="2624" spans="27:27" x14ac:dyDescent="0.2">
      <c r="AA2624" s="23">
        <v>38468</v>
      </c>
    </row>
    <row r="2625" spans="27:27" x14ac:dyDescent="0.2">
      <c r="AA2625" s="23">
        <v>38469</v>
      </c>
    </row>
    <row r="2626" spans="27:27" x14ac:dyDescent="0.2">
      <c r="AA2626" s="23">
        <v>38470</v>
      </c>
    </row>
    <row r="2627" spans="27:27" x14ac:dyDescent="0.2">
      <c r="AA2627" s="23">
        <v>38471</v>
      </c>
    </row>
    <row r="2628" spans="27:27" x14ac:dyDescent="0.2">
      <c r="AA2628" s="23">
        <v>38472</v>
      </c>
    </row>
    <row r="2629" spans="27:27" x14ac:dyDescent="0.2">
      <c r="AA2629" s="23">
        <v>38473</v>
      </c>
    </row>
    <row r="2630" spans="27:27" x14ac:dyDescent="0.2">
      <c r="AA2630" s="23">
        <v>38474</v>
      </c>
    </row>
    <row r="2631" spans="27:27" x14ac:dyDescent="0.2">
      <c r="AA2631" s="23">
        <v>38475</v>
      </c>
    </row>
    <row r="2632" spans="27:27" x14ac:dyDescent="0.2">
      <c r="AA2632" s="23">
        <v>38476</v>
      </c>
    </row>
    <row r="2633" spans="27:27" x14ac:dyDescent="0.2">
      <c r="AA2633" s="23">
        <v>38477</v>
      </c>
    </row>
    <row r="2634" spans="27:27" x14ac:dyDescent="0.2">
      <c r="AA2634" s="23">
        <v>38478</v>
      </c>
    </row>
    <row r="2635" spans="27:27" x14ac:dyDescent="0.2">
      <c r="AA2635" s="23">
        <v>38479</v>
      </c>
    </row>
    <row r="2636" spans="27:27" x14ac:dyDescent="0.2">
      <c r="AA2636" s="23">
        <v>38480</v>
      </c>
    </row>
    <row r="2637" spans="27:27" x14ac:dyDescent="0.2">
      <c r="AA2637" s="23">
        <v>38481</v>
      </c>
    </row>
    <row r="2638" spans="27:27" x14ac:dyDescent="0.2">
      <c r="AA2638" s="23">
        <v>38482</v>
      </c>
    </row>
    <row r="2639" spans="27:27" x14ac:dyDescent="0.2">
      <c r="AA2639" s="23">
        <v>38483</v>
      </c>
    </row>
    <row r="2640" spans="27:27" x14ac:dyDescent="0.2">
      <c r="AA2640" s="23">
        <v>38484</v>
      </c>
    </row>
    <row r="2641" spans="27:27" x14ac:dyDescent="0.2">
      <c r="AA2641" s="23">
        <v>38485</v>
      </c>
    </row>
    <row r="2642" spans="27:27" x14ac:dyDescent="0.2">
      <c r="AA2642" s="23">
        <v>38486</v>
      </c>
    </row>
    <row r="2643" spans="27:27" x14ac:dyDescent="0.2">
      <c r="AA2643" s="23">
        <v>38487</v>
      </c>
    </row>
    <row r="2644" spans="27:27" x14ac:dyDescent="0.2">
      <c r="AA2644" s="23">
        <v>38488</v>
      </c>
    </row>
    <row r="2645" spans="27:27" x14ac:dyDescent="0.2">
      <c r="AA2645" s="23">
        <v>38489</v>
      </c>
    </row>
    <row r="2646" spans="27:27" x14ac:dyDescent="0.2">
      <c r="AA2646" s="23">
        <v>38490</v>
      </c>
    </row>
    <row r="2647" spans="27:27" x14ac:dyDescent="0.2">
      <c r="AA2647" s="23">
        <v>38491</v>
      </c>
    </row>
    <row r="2648" spans="27:27" x14ac:dyDescent="0.2">
      <c r="AA2648" s="23">
        <v>38492</v>
      </c>
    </row>
    <row r="2649" spans="27:27" x14ac:dyDescent="0.2">
      <c r="AA2649" s="23">
        <v>38493</v>
      </c>
    </row>
    <row r="2650" spans="27:27" x14ac:dyDescent="0.2">
      <c r="AA2650" s="23">
        <v>38494</v>
      </c>
    </row>
    <row r="2651" spans="27:27" x14ac:dyDescent="0.2">
      <c r="AA2651" s="23">
        <v>38495</v>
      </c>
    </row>
    <row r="2652" spans="27:27" x14ac:dyDescent="0.2">
      <c r="AA2652" s="23">
        <v>38496</v>
      </c>
    </row>
    <row r="2653" spans="27:27" x14ac:dyDescent="0.2">
      <c r="AA2653" s="23">
        <v>38497</v>
      </c>
    </row>
    <row r="2654" spans="27:27" x14ac:dyDescent="0.2">
      <c r="AA2654" s="23">
        <v>38498</v>
      </c>
    </row>
    <row r="2655" spans="27:27" x14ac:dyDescent="0.2">
      <c r="AA2655" s="23">
        <v>38499</v>
      </c>
    </row>
    <row r="2656" spans="27:27" x14ac:dyDescent="0.2">
      <c r="AA2656" s="23">
        <v>38500</v>
      </c>
    </row>
    <row r="2657" spans="27:27" x14ac:dyDescent="0.2">
      <c r="AA2657" s="23">
        <v>38501</v>
      </c>
    </row>
    <row r="2658" spans="27:27" x14ac:dyDescent="0.2">
      <c r="AA2658" s="23">
        <v>38502</v>
      </c>
    </row>
    <row r="2659" spans="27:27" x14ac:dyDescent="0.2">
      <c r="AA2659" s="23">
        <v>38503</v>
      </c>
    </row>
    <row r="2660" spans="27:27" x14ac:dyDescent="0.2">
      <c r="AA2660" s="23">
        <v>38504</v>
      </c>
    </row>
    <row r="2661" spans="27:27" x14ac:dyDescent="0.2">
      <c r="AA2661" s="23">
        <v>38505</v>
      </c>
    </row>
    <row r="2662" spans="27:27" x14ac:dyDescent="0.2">
      <c r="AA2662" s="23">
        <v>38506</v>
      </c>
    </row>
    <row r="2663" spans="27:27" x14ac:dyDescent="0.2">
      <c r="AA2663" s="23">
        <v>38507</v>
      </c>
    </row>
    <row r="2664" spans="27:27" x14ac:dyDescent="0.2">
      <c r="AA2664" s="23">
        <v>38508</v>
      </c>
    </row>
    <row r="2665" spans="27:27" x14ac:dyDescent="0.2">
      <c r="AA2665" s="23">
        <v>38509</v>
      </c>
    </row>
    <row r="2666" spans="27:27" x14ac:dyDescent="0.2">
      <c r="AA2666" s="23">
        <v>38510</v>
      </c>
    </row>
    <row r="2667" spans="27:27" x14ac:dyDescent="0.2">
      <c r="AA2667" s="23">
        <v>38511</v>
      </c>
    </row>
    <row r="2668" spans="27:27" x14ac:dyDescent="0.2">
      <c r="AA2668" s="23">
        <v>38512</v>
      </c>
    </row>
    <row r="2669" spans="27:27" x14ac:dyDescent="0.2">
      <c r="AA2669" s="23">
        <v>38513</v>
      </c>
    </row>
    <row r="2670" spans="27:27" x14ac:dyDescent="0.2">
      <c r="AA2670" s="23">
        <v>38514</v>
      </c>
    </row>
    <row r="2671" spans="27:27" x14ac:dyDescent="0.2">
      <c r="AA2671" s="23">
        <v>38515</v>
      </c>
    </row>
    <row r="2672" spans="27:27" x14ac:dyDescent="0.2">
      <c r="AA2672" s="23">
        <v>38516</v>
      </c>
    </row>
    <row r="2673" spans="27:27" x14ac:dyDescent="0.2">
      <c r="AA2673" s="23">
        <v>38517</v>
      </c>
    </row>
    <row r="2674" spans="27:27" x14ac:dyDescent="0.2">
      <c r="AA2674" s="23">
        <v>38518</v>
      </c>
    </row>
    <row r="2675" spans="27:27" x14ac:dyDescent="0.2">
      <c r="AA2675" s="23">
        <v>38519</v>
      </c>
    </row>
    <row r="2676" spans="27:27" x14ac:dyDescent="0.2">
      <c r="AA2676" s="23">
        <v>38520</v>
      </c>
    </row>
    <row r="2677" spans="27:27" x14ac:dyDescent="0.2">
      <c r="AA2677" s="23">
        <v>38521</v>
      </c>
    </row>
    <row r="2678" spans="27:27" x14ac:dyDescent="0.2">
      <c r="AA2678" s="23">
        <v>38522</v>
      </c>
    </row>
    <row r="2679" spans="27:27" x14ac:dyDescent="0.2">
      <c r="AA2679" s="23">
        <v>38523</v>
      </c>
    </row>
    <row r="2680" spans="27:27" x14ac:dyDescent="0.2">
      <c r="AA2680" s="23">
        <v>38524</v>
      </c>
    </row>
    <row r="2681" spans="27:27" x14ac:dyDescent="0.2">
      <c r="AA2681" s="23">
        <v>38525</v>
      </c>
    </row>
    <row r="2682" spans="27:27" x14ac:dyDescent="0.2">
      <c r="AA2682" s="23">
        <v>38526</v>
      </c>
    </row>
    <row r="2683" spans="27:27" x14ac:dyDescent="0.2">
      <c r="AA2683" s="23">
        <v>38527</v>
      </c>
    </row>
    <row r="2684" spans="27:27" x14ac:dyDescent="0.2">
      <c r="AA2684" s="23">
        <v>38528</v>
      </c>
    </row>
    <row r="2685" spans="27:27" x14ac:dyDescent="0.2">
      <c r="AA2685" s="23">
        <v>38529</v>
      </c>
    </row>
    <row r="2686" spans="27:27" x14ac:dyDescent="0.2">
      <c r="AA2686" s="23">
        <v>38530</v>
      </c>
    </row>
    <row r="2687" spans="27:27" x14ac:dyDescent="0.2">
      <c r="AA2687" s="23">
        <v>38531</v>
      </c>
    </row>
    <row r="2688" spans="27:27" x14ac:dyDescent="0.2">
      <c r="AA2688" s="23">
        <v>38532</v>
      </c>
    </row>
    <row r="2689" spans="27:27" x14ac:dyDescent="0.2">
      <c r="AA2689" s="23">
        <v>38533</v>
      </c>
    </row>
    <row r="2690" spans="27:27" x14ac:dyDescent="0.2">
      <c r="AA2690" s="23">
        <v>38534</v>
      </c>
    </row>
    <row r="2691" spans="27:27" x14ac:dyDescent="0.2">
      <c r="AA2691" s="23">
        <v>38535</v>
      </c>
    </row>
    <row r="2692" spans="27:27" x14ac:dyDescent="0.2">
      <c r="AA2692" s="23">
        <v>38536</v>
      </c>
    </row>
    <row r="2693" spans="27:27" x14ac:dyDescent="0.2">
      <c r="AA2693" s="23">
        <v>38537</v>
      </c>
    </row>
    <row r="2694" spans="27:27" x14ac:dyDescent="0.2">
      <c r="AA2694" s="23">
        <v>38538</v>
      </c>
    </row>
    <row r="2695" spans="27:27" x14ac:dyDescent="0.2">
      <c r="AA2695" s="23">
        <v>38539</v>
      </c>
    </row>
    <row r="2696" spans="27:27" x14ac:dyDescent="0.2">
      <c r="AA2696" s="23">
        <v>38540</v>
      </c>
    </row>
    <row r="2697" spans="27:27" x14ac:dyDescent="0.2">
      <c r="AA2697" s="23">
        <v>38541</v>
      </c>
    </row>
    <row r="2698" spans="27:27" x14ac:dyDescent="0.2">
      <c r="AA2698" s="23">
        <v>38542</v>
      </c>
    </row>
    <row r="2699" spans="27:27" x14ac:dyDescent="0.2">
      <c r="AA2699" s="23">
        <v>38543</v>
      </c>
    </row>
    <row r="2700" spans="27:27" x14ac:dyDescent="0.2">
      <c r="AA2700" s="23">
        <v>38544</v>
      </c>
    </row>
    <row r="2701" spans="27:27" x14ac:dyDescent="0.2">
      <c r="AA2701" s="23">
        <v>38545</v>
      </c>
    </row>
    <row r="2702" spans="27:27" x14ac:dyDescent="0.2">
      <c r="AA2702" s="23">
        <v>38546</v>
      </c>
    </row>
    <row r="2703" spans="27:27" x14ac:dyDescent="0.2">
      <c r="AA2703" s="23">
        <v>38547</v>
      </c>
    </row>
    <row r="2704" spans="27:27" x14ac:dyDescent="0.2">
      <c r="AA2704" s="23">
        <v>38548</v>
      </c>
    </row>
    <row r="2705" spans="27:27" x14ac:dyDescent="0.2">
      <c r="AA2705" s="23">
        <v>38549</v>
      </c>
    </row>
    <row r="2706" spans="27:27" x14ac:dyDescent="0.2">
      <c r="AA2706" s="23">
        <v>38550</v>
      </c>
    </row>
    <row r="2707" spans="27:27" x14ac:dyDescent="0.2">
      <c r="AA2707" s="23">
        <v>38551</v>
      </c>
    </row>
    <row r="2708" spans="27:27" x14ac:dyDescent="0.2">
      <c r="AA2708" s="23">
        <v>38552</v>
      </c>
    </row>
    <row r="2709" spans="27:27" x14ac:dyDescent="0.2">
      <c r="AA2709" s="23">
        <v>38553</v>
      </c>
    </row>
    <row r="2710" spans="27:27" x14ac:dyDescent="0.2">
      <c r="AA2710" s="23">
        <v>38554</v>
      </c>
    </row>
    <row r="2711" spans="27:27" x14ac:dyDescent="0.2">
      <c r="AA2711" s="23">
        <v>38555</v>
      </c>
    </row>
    <row r="2712" spans="27:27" x14ac:dyDescent="0.2">
      <c r="AA2712" s="23">
        <v>38556</v>
      </c>
    </row>
    <row r="2713" spans="27:27" x14ac:dyDescent="0.2">
      <c r="AA2713" s="23">
        <v>38557</v>
      </c>
    </row>
    <row r="2714" spans="27:27" x14ac:dyDescent="0.2">
      <c r="AA2714" s="23">
        <v>38558</v>
      </c>
    </row>
    <row r="2715" spans="27:27" x14ac:dyDescent="0.2">
      <c r="AA2715" s="23">
        <v>38559</v>
      </c>
    </row>
    <row r="2716" spans="27:27" x14ac:dyDescent="0.2">
      <c r="AA2716" s="23">
        <v>38560</v>
      </c>
    </row>
    <row r="2717" spans="27:27" x14ac:dyDescent="0.2">
      <c r="AA2717" s="23">
        <v>38561</v>
      </c>
    </row>
    <row r="2718" spans="27:27" x14ac:dyDescent="0.2">
      <c r="AA2718" s="23">
        <v>38562</v>
      </c>
    </row>
    <row r="2719" spans="27:27" x14ac:dyDescent="0.2">
      <c r="AA2719" s="23">
        <v>38563</v>
      </c>
    </row>
    <row r="2720" spans="27:27" x14ac:dyDescent="0.2">
      <c r="AA2720" s="23">
        <v>38564</v>
      </c>
    </row>
    <row r="2721" spans="27:27" x14ac:dyDescent="0.2">
      <c r="AA2721" s="23">
        <v>38565</v>
      </c>
    </row>
    <row r="2722" spans="27:27" x14ac:dyDescent="0.2">
      <c r="AA2722" s="23">
        <v>38566</v>
      </c>
    </row>
    <row r="2723" spans="27:27" x14ac:dyDescent="0.2">
      <c r="AA2723" s="23">
        <v>38567</v>
      </c>
    </row>
    <row r="2724" spans="27:27" x14ac:dyDescent="0.2">
      <c r="AA2724" s="23">
        <v>38568</v>
      </c>
    </row>
    <row r="2725" spans="27:27" x14ac:dyDescent="0.2">
      <c r="AA2725" s="23">
        <v>38569</v>
      </c>
    </row>
    <row r="2726" spans="27:27" x14ac:dyDescent="0.2">
      <c r="AA2726" s="23">
        <v>38570</v>
      </c>
    </row>
    <row r="2727" spans="27:27" x14ac:dyDescent="0.2">
      <c r="AA2727" s="23">
        <v>38571</v>
      </c>
    </row>
    <row r="2728" spans="27:27" x14ac:dyDescent="0.2">
      <c r="AA2728" s="23">
        <v>38572</v>
      </c>
    </row>
    <row r="2729" spans="27:27" x14ac:dyDescent="0.2">
      <c r="AA2729" s="23">
        <v>38573</v>
      </c>
    </row>
    <row r="2730" spans="27:27" x14ac:dyDescent="0.2">
      <c r="AA2730" s="23">
        <v>38574</v>
      </c>
    </row>
    <row r="2731" spans="27:27" x14ac:dyDescent="0.2">
      <c r="AA2731" s="23">
        <v>38575</v>
      </c>
    </row>
    <row r="2732" spans="27:27" x14ac:dyDescent="0.2">
      <c r="AA2732" s="23">
        <v>38576</v>
      </c>
    </row>
    <row r="2733" spans="27:27" x14ac:dyDescent="0.2">
      <c r="AA2733" s="23">
        <v>38577</v>
      </c>
    </row>
    <row r="2734" spans="27:27" x14ac:dyDescent="0.2">
      <c r="AA2734" s="23">
        <v>38578</v>
      </c>
    </row>
    <row r="2735" spans="27:27" x14ac:dyDescent="0.2">
      <c r="AA2735" s="23">
        <v>38579</v>
      </c>
    </row>
    <row r="2736" spans="27:27" x14ac:dyDescent="0.2">
      <c r="AA2736" s="23">
        <v>38580</v>
      </c>
    </row>
    <row r="2737" spans="27:27" x14ac:dyDescent="0.2">
      <c r="AA2737" s="23">
        <v>38581</v>
      </c>
    </row>
    <row r="2738" spans="27:27" x14ac:dyDescent="0.2">
      <c r="AA2738" s="23">
        <v>38582</v>
      </c>
    </row>
    <row r="2739" spans="27:27" x14ac:dyDescent="0.2">
      <c r="AA2739" s="23">
        <v>38583</v>
      </c>
    </row>
    <row r="2740" spans="27:27" x14ac:dyDescent="0.2">
      <c r="AA2740" s="23">
        <v>38584</v>
      </c>
    </row>
    <row r="2741" spans="27:27" x14ac:dyDescent="0.2">
      <c r="AA2741" s="23">
        <v>38585</v>
      </c>
    </row>
    <row r="2742" spans="27:27" x14ac:dyDescent="0.2">
      <c r="AA2742" s="23">
        <v>38586</v>
      </c>
    </row>
    <row r="2743" spans="27:27" x14ac:dyDescent="0.2">
      <c r="AA2743" s="23">
        <v>38587</v>
      </c>
    </row>
    <row r="2744" spans="27:27" x14ac:dyDescent="0.2">
      <c r="AA2744" s="23">
        <v>38588</v>
      </c>
    </row>
    <row r="2745" spans="27:27" x14ac:dyDescent="0.2">
      <c r="AA2745" s="23">
        <v>38589</v>
      </c>
    </row>
    <row r="2746" spans="27:27" x14ac:dyDescent="0.2">
      <c r="AA2746" s="23">
        <v>38590</v>
      </c>
    </row>
    <row r="2747" spans="27:27" x14ac:dyDescent="0.2">
      <c r="AA2747" s="23">
        <v>38591</v>
      </c>
    </row>
    <row r="2748" spans="27:27" x14ac:dyDescent="0.2">
      <c r="AA2748" s="23">
        <v>38592</v>
      </c>
    </row>
    <row r="2749" spans="27:27" x14ac:dyDescent="0.2">
      <c r="AA2749" s="23">
        <v>38593</v>
      </c>
    </row>
    <row r="2750" spans="27:27" x14ac:dyDescent="0.2">
      <c r="AA2750" s="23">
        <v>38594</v>
      </c>
    </row>
    <row r="2751" spans="27:27" x14ac:dyDescent="0.2">
      <c r="AA2751" s="23">
        <v>38595</v>
      </c>
    </row>
    <row r="2752" spans="27:27" x14ac:dyDescent="0.2">
      <c r="AA2752" s="23">
        <v>38596</v>
      </c>
    </row>
    <row r="2753" spans="27:27" x14ac:dyDescent="0.2">
      <c r="AA2753" s="23">
        <v>38597</v>
      </c>
    </row>
    <row r="2754" spans="27:27" x14ac:dyDescent="0.2">
      <c r="AA2754" s="23">
        <v>38598</v>
      </c>
    </row>
    <row r="2755" spans="27:27" x14ac:dyDescent="0.2">
      <c r="AA2755" s="23">
        <v>38599</v>
      </c>
    </row>
    <row r="2756" spans="27:27" x14ac:dyDescent="0.2">
      <c r="AA2756" s="23">
        <v>38600</v>
      </c>
    </row>
    <row r="2757" spans="27:27" x14ac:dyDescent="0.2">
      <c r="AA2757" s="23">
        <v>38601</v>
      </c>
    </row>
    <row r="2758" spans="27:27" x14ac:dyDescent="0.2">
      <c r="AA2758" s="23">
        <v>38602</v>
      </c>
    </row>
    <row r="2759" spans="27:27" x14ac:dyDescent="0.2">
      <c r="AA2759" s="23">
        <v>38603</v>
      </c>
    </row>
    <row r="2760" spans="27:27" x14ac:dyDescent="0.2">
      <c r="AA2760" s="23">
        <v>38604</v>
      </c>
    </row>
    <row r="2761" spans="27:27" x14ac:dyDescent="0.2">
      <c r="AA2761" s="23">
        <v>38605</v>
      </c>
    </row>
    <row r="2762" spans="27:27" x14ac:dyDescent="0.2">
      <c r="AA2762" s="23">
        <v>38606</v>
      </c>
    </row>
    <row r="2763" spans="27:27" x14ac:dyDescent="0.2">
      <c r="AA2763" s="23">
        <v>38607</v>
      </c>
    </row>
    <row r="2764" spans="27:27" x14ac:dyDescent="0.2">
      <c r="AA2764" s="23">
        <v>38608</v>
      </c>
    </row>
    <row r="2765" spans="27:27" x14ac:dyDescent="0.2">
      <c r="AA2765" s="23">
        <v>38609</v>
      </c>
    </row>
    <row r="2766" spans="27:27" x14ac:dyDescent="0.2">
      <c r="AA2766" s="23">
        <v>38610</v>
      </c>
    </row>
    <row r="2767" spans="27:27" x14ac:dyDescent="0.2">
      <c r="AA2767" s="23">
        <v>38611</v>
      </c>
    </row>
    <row r="2768" spans="27:27" x14ac:dyDescent="0.2">
      <c r="AA2768" s="23">
        <v>38612</v>
      </c>
    </row>
    <row r="2769" spans="27:27" x14ac:dyDescent="0.2">
      <c r="AA2769" s="23">
        <v>38613</v>
      </c>
    </row>
    <row r="2770" spans="27:27" x14ac:dyDescent="0.2">
      <c r="AA2770" s="23">
        <v>38614</v>
      </c>
    </row>
    <row r="2771" spans="27:27" x14ac:dyDescent="0.2">
      <c r="AA2771" s="23">
        <v>38615</v>
      </c>
    </row>
    <row r="2772" spans="27:27" x14ac:dyDescent="0.2">
      <c r="AA2772" s="23">
        <v>38616</v>
      </c>
    </row>
    <row r="2773" spans="27:27" x14ac:dyDescent="0.2">
      <c r="AA2773" s="23">
        <v>38617</v>
      </c>
    </row>
    <row r="2774" spans="27:27" x14ac:dyDescent="0.2">
      <c r="AA2774" s="23">
        <v>38618</v>
      </c>
    </row>
    <row r="2775" spans="27:27" x14ac:dyDescent="0.2">
      <c r="AA2775" s="23">
        <v>38619</v>
      </c>
    </row>
    <row r="2776" spans="27:27" x14ac:dyDescent="0.2">
      <c r="AA2776" s="23">
        <v>38620</v>
      </c>
    </row>
    <row r="2777" spans="27:27" x14ac:dyDescent="0.2">
      <c r="AA2777" s="23">
        <v>38621</v>
      </c>
    </row>
    <row r="2778" spans="27:27" x14ac:dyDescent="0.2">
      <c r="AA2778" s="23">
        <v>38622</v>
      </c>
    </row>
    <row r="2779" spans="27:27" x14ac:dyDescent="0.2">
      <c r="AA2779" s="23">
        <v>38623</v>
      </c>
    </row>
    <row r="2780" spans="27:27" x14ac:dyDescent="0.2">
      <c r="AA2780" s="23">
        <v>38624</v>
      </c>
    </row>
    <row r="2781" spans="27:27" x14ac:dyDescent="0.2">
      <c r="AA2781" s="23">
        <v>38625</v>
      </c>
    </row>
    <row r="2782" spans="27:27" x14ac:dyDescent="0.2">
      <c r="AA2782" s="23">
        <v>38626</v>
      </c>
    </row>
    <row r="2783" spans="27:27" x14ac:dyDescent="0.2">
      <c r="AA2783" s="23">
        <v>38627</v>
      </c>
    </row>
    <row r="2784" spans="27:27" x14ac:dyDescent="0.2">
      <c r="AA2784" s="23">
        <v>38628</v>
      </c>
    </row>
    <row r="2785" spans="27:27" x14ac:dyDescent="0.2">
      <c r="AA2785" s="23">
        <v>38629</v>
      </c>
    </row>
    <row r="2786" spans="27:27" x14ac:dyDescent="0.2">
      <c r="AA2786" s="23">
        <v>38630</v>
      </c>
    </row>
    <row r="2787" spans="27:27" x14ac:dyDescent="0.2">
      <c r="AA2787" s="23">
        <v>38631</v>
      </c>
    </row>
    <row r="2788" spans="27:27" x14ac:dyDescent="0.2">
      <c r="AA2788" s="23">
        <v>38632</v>
      </c>
    </row>
    <row r="2789" spans="27:27" x14ac:dyDescent="0.2">
      <c r="AA2789" s="23">
        <v>38633</v>
      </c>
    </row>
    <row r="2790" spans="27:27" x14ac:dyDescent="0.2">
      <c r="AA2790" s="23">
        <v>38634</v>
      </c>
    </row>
    <row r="2791" spans="27:27" x14ac:dyDescent="0.2">
      <c r="AA2791" s="23">
        <v>38635</v>
      </c>
    </row>
    <row r="2792" spans="27:27" x14ac:dyDescent="0.2">
      <c r="AA2792" s="23">
        <v>38636</v>
      </c>
    </row>
    <row r="2793" spans="27:27" x14ac:dyDescent="0.2">
      <c r="AA2793" s="23">
        <v>38637</v>
      </c>
    </row>
    <row r="2794" spans="27:27" x14ac:dyDescent="0.2">
      <c r="AA2794" s="23">
        <v>38638</v>
      </c>
    </row>
    <row r="2795" spans="27:27" x14ac:dyDescent="0.2">
      <c r="AA2795" s="23">
        <v>38639</v>
      </c>
    </row>
    <row r="2796" spans="27:27" x14ac:dyDescent="0.2">
      <c r="AA2796" s="23">
        <v>38640</v>
      </c>
    </row>
    <row r="2797" spans="27:27" x14ac:dyDescent="0.2">
      <c r="AA2797" s="23">
        <v>38641</v>
      </c>
    </row>
    <row r="2798" spans="27:27" x14ac:dyDescent="0.2">
      <c r="AA2798" s="23">
        <v>38642</v>
      </c>
    </row>
    <row r="2799" spans="27:27" x14ac:dyDescent="0.2">
      <c r="AA2799" s="23">
        <v>38643</v>
      </c>
    </row>
    <row r="2800" spans="27:27" x14ac:dyDescent="0.2">
      <c r="AA2800" s="23">
        <v>38644</v>
      </c>
    </row>
    <row r="2801" spans="27:27" x14ac:dyDescent="0.2">
      <c r="AA2801" s="23">
        <v>38645</v>
      </c>
    </row>
    <row r="2802" spans="27:27" x14ac:dyDescent="0.2">
      <c r="AA2802" s="23">
        <v>38646</v>
      </c>
    </row>
    <row r="2803" spans="27:27" x14ac:dyDescent="0.2">
      <c r="AA2803" s="23">
        <v>38647</v>
      </c>
    </row>
    <row r="2804" spans="27:27" x14ac:dyDescent="0.2">
      <c r="AA2804" s="23">
        <v>38648</v>
      </c>
    </row>
    <row r="2805" spans="27:27" x14ac:dyDescent="0.2">
      <c r="AA2805" s="23">
        <v>38649</v>
      </c>
    </row>
    <row r="2806" spans="27:27" x14ac:dyDescent="0.2">
      <c r="AA2806" s="23">
        <v>38650</v>
      </c>
    </row>
    <row r="2807" spans="27:27" x14ac:dyDescent="0.2">
      <c r="AA2807" s="23">
        <v>38651</v>
      </c>
    </row>
    <row r="2808" spans="27:27" x14ac:dyDescent="0.2">
      <c r="AA2808" s="23">
        <v>38652</v>
      </c>
    </row>
    <row r="2809" spans="27:27" x14ac:dyDescent="0.2">
      <c r="AA2809" s="23">
        <v>38653</v>
      </c>
    </row>
    <row r="2810" spans="27:27" x14ac:dyDescent="0.2">
      <c r="AA2810" s="23">
        <v>38654</v>
      </c>
    </row>
    <row r="2811" spans="27:27" x14ac:dyDescent="0.2">
      <c r="AA2811" s="23">
        <v>38655</v>
      </c>
    </row>
    <row r="2812" spans="27:27" x14ac:dyDescent="0.2">
      <c r="AA2812" s="23">
        <v>38656</v>
      </c>
    </row>
    <row r="2813" spans="27:27" x14ac:dyDescent="0.2">
      <c r="AA2813" s="23">
        <v>38657</v>
      </c>
    </row>
    <row r="2814" spans="27:27" x14ac:dyDescent="0.2">
      <c r="AA2814" s="23">
        <v>38658</v>
      </c>
    </row>
    <row r="2815" spans="27:27" x14ac:dyDescent="0.2">
      <c r="AA2815" s="23">
        <v>38659</v>
      </c>
    </row>
    <row r="2816" spans="27:27" x14ac:dyDescent="0.2">
      <c r="AA2816" s="23">
        <v>38660</v>
      </c>
    </row>
    <row r="2817" spans="27:27" x14ac:dyDescent="0.2">
      <c r="AA2817" s="23">
        <v>38661</v>
      </c>
    </row>
    <row r="2818" spans="27:27" x14ac:dyDescent="0.2">
      <c r="AA2818" s="23">
        <v>38662</v>
      </c>
    </row>
    <row r="2819" spans="27:27" x14ac:dyDescent="0.2">
      <c r="AA2819" s="23">
        <v>38663</v>
      </c>
    </row>
    <row r="2820" spans="27:27" x14ac:dyDescent="0.2">
      <c r="AA2820" s="23">
        <v>38664</v>
      </c>
    </row>
    <row r="2821" spans="27:27" x14ac:dyDescent="0.2">
      <c r="AA2821" s="23">
        <v>38665</v>
      </c>
    </row>
    <row r="2822" spans="27:27" x14ac:dyDescent="0.2">
      <c r="AA2822" s="23">
        <v>38666</v>
      </c>
    </row>
    <row r="2823" spans="27:27" x14ac:dyDescent="0.2">
      <c r="AA2823" s="23">
        <v>38667</v>
      </c>
    </row>
    <row r="2824" spans="27:27" x14ac:dyDescent="0.2">
      <c r="AA2824" s="23">
        <v>38668</v>
      </c>
    </row>
    <row r="2825" spans="27:27" x14ac:dyDescent="0.2">
      <c r="AA2825" s="23">
        <v>38669</v>
      </c>
    </row>
    <row r="2826" spans="27:27" x14ac:dyDescent="0.2">
      <c r="AA2826" s="23">
        <v>38670</v>
      </c>
    </row>
    <row r="2827" spans="27:27" x14ac:dyDescent="0.2">
      <c r="AA2827" s="23">
        <v>38671</v>
      </c>
    </row>
    <row r="2828" spans="27:27" x14ac:dyDescent="0.2">
      <c r="AA2828" s="23">
        <v>38672</v>
      </c>
    </row>
    <row r="2829" spans="27:27" x14ac:dyDescent="0.2">
      <c r="AA2829" s="23">
        <v>38673</v>
      </c>
    </row>
    <row r="2830" spans="27:27" x14ac:dyDescent="0.2">
      <c r="AA2830" s="23">
        <v>38674</v>
      </c>
    </row>
    <row r="2831" spans="27:27" x14ac:dyDescent="0.2">
      <c r="AA2831" s="23">
        <v>38675</v>
      </c>
    </row>
    <row r="2832" spans="27:27" x14ac:dyDescent="0.2">
      <c r="AA2832" s="23">
        <v>38676</v>
      </c>
    </row>
    <row r="2833" spans="27:27" x14ac:dyDescent="0.2">
      <c r="AA2833" s="23">
        <v>38677</v>
      </c>
    </row>
    <row r="2834" spans="27:27" x14ac:dyDescent="0.2">
      <c r="AA2834" s="23">
        <v>38678</v>
      </c>
    </row>
    <row r="2835" spans="27:27" x14ac:dyDescent="0.2">
      <c r="AA2835" s="23">
        <v>38679</v>
      </c>
    </row>
    <row r="2836" spans="27:27" x14ac:dyDescent="0.2">
      <c r="AA2836" s="23">
        <v>38680</v>
      </c>
    </row>
    <row r="2837" spans="27:27" x14ac:dyDescent="0.2">
      <c r="AA2837" s="23">
        <v>38681</v>
      </c>
    </row>
    <row r="2838" spans="27:27" x14ac:dyDescent="0.2">
      <c r="AA2838" s="23">
        <v>38682</v>
      </c>
    </row>
    <row r="2839" spans="27:27" x14ac:dyDescent="0.2">
      <c r="AA2839" s="23">
        <v>38683</v>
      </c>
    </row>
    <row r="2840" spans="27:27" x14ac:dyDescent="0.2">
      <c r="AA2840" s="23">
        <v>38684</v>
      </c>
    </row>
    <row r="2841" spans="27:27" x14ac:dyDescent="0.2">
      <c r="AA2841" s="23">
        <v>38685</v>
      </c>
    </row>
    <row r="2842" spans="27:27" x14ac:dyDescent="0.2">
      <c r="AA2842" s="23">
        <v>38686</v>
      </c>
    </row>
    <row r="2843" spans="27:27" x14ac:dyDescent="0.2">
      <c r="AA2843" s="23">
        <v>38687</v>
      </c>
    </row>
    <row r="2844" spans="27:27" x14ac:dyDescent="0.2">
      <c r="AA2844" s="23">
        <v>38688</v>
      </c>
    </row>
    <row r="2845" spans="27:27" x14ac:dyDescent="0.2">
      <c r="AA2845" s="23">
        <v>38689</v>
      </c>
    </row>
    <row r="2846" spans="27:27" x14ac:dyDescent="0.2">
      <c r="AA2846" s="23">
        <v>38690</v>
      </c>
    </row>
    <row r="2847" spans="27:27" x14ac:dyDescent="0.2">
      <c r="AA2847" s="23">
        <v>38691</v>
      </c>
    </row>
    <row r="2848" spans="27:27" x14ac:dyDescent="0.2">
      <c r="AA2848" s="23">
        <v>38692</v>
      </c>
    </row>
    <row r="2849" spans="27:27" x14ac:dyDescent="0.2">
      <c r="AA2849" s="23">
        <v>38693</v>
      </c>
    </row>
    <row r="2850" spans="27:27" x14ac:dyDescent="0.2">
      <c r="AA2850" s="23">
        <v>38694</v>
      </c>
    </row>
    <row r="2851" spans="27:27" x14ac:dyDescent="0.2">
      <c r="AA2851" s="23">
        <v>38695</v>
      </c>
    </row>
    <row r="2852" spans="27:27" x14ac:dyDescent="0.2">
      <c r="AA2852" s="23">
        <v>38696</v>
      </c>
    </row>
    <row r="2853" spans="27:27" x14ac:dyDescent="0.2">
      <c r="AA2853" s="23">
        <v>38697</v>
      </c>
    </row>
    <row r="2854" spans="27:27" x14ac:dyDescent="0.2">
      <c r="AA2854" s="23">
        <v>38698</v>
      </c>
    </row>
    <row r="2855" spans="27:27" x14ac:dyDescent="0.2">
      <c r="AA2855" s="23">
        <v>38699</v>
      </c>
    </row>
    <row r="2856" spans="27:27" x14ac:dyDescent="0.2">
      <c r="AA2856" s="23">
        <v>38700</v>
      </c>
    </row>
    <row r="2857" spans="27:27" x14ac:dyDescent="0.2">
      <c r="AA2857" s="23">
        <v>38701</v>
      </c>
    </row>
    <row r="2858" spans="27:27" x14ac:dyDescent="0.2">
      <c r="AA2858" s="23">
        <v>38702</v>
      </c>
    </row>
    <row r="2859" spans="27:27" x14ac:dyDescent="0.2">
      <c r="AA2859" s="23">
        <v>38703</v>
      </c>
    </row>
    <row r="2860" spans="27:27" x14ac:dyDescent="0.2">
      <c r="AA2860" s="23">
        <v>38704</v>
      </c>
    </row>
    <row r="2861" spans="27:27" x14ac:dyDescent="0.2">
      <c r="AA2861" s="23">
        <v>38705</v>
      </c>
    </row>
    <row r="2862" spans="27:27" x14ac:dyDescent="0.2">
      <c r="AA2862" s="23">
        <v>38706</v>
      </c>
    </row>
    <row r="2863" spans="27:27" x14ac:dyDescent="0.2">
      <c r="AA2863" s="23">
        <v>38707</v>
      </c>
    </row>
    <row r="2864" spans="27:27" x14ac:dyDescent="0.2">
      <c r="AA2864" s="23">
        <v>38708</v>
      </c>
    </row>
    <row r="2865" spans="27:27" x14ac:dyDescent="0.2">
      <c r="AA2865" s="23">
        <v>38709</v>
      </c>
    </row>
    <row r="2866" spans="27:27" x14ac:dyDescent="0.2">
      <c r="AA2866" s="23">
        <v>38710</v>
      </c>
    </row>
    <row r="2867" spans="27:27" x14ac:dyDescent="0.2">
      <c r="AA2867" s="23">
        <v>38711</v>
      </c>
    </row>
    <row r="2868" spans="27:27" x14ac:dyDescent="0.2">
      <c r="AA2868" s="23">
        <v>38712</v>
      </c>
    </row>
    <row r="2869" spans="27:27" x14ac:dyDescent="0.2">
      <c r="AA2869" s="23">
        <v>38713</v>
      </c>
    </row>
    <row r="2870" spans="27:27" x14ac:dyDescent="0.2">
      <c r="AA2870" s="23">
        <v>38714</v>
      </c>
    </row>
    <row r="2871" spans="27:27" x14ac:dyDescent="0.2">
      <c r="AA2871" s="23">
        <v>38715</v>
      </c>
    </row>
    <row r="2872" spans="27:27" x14ac:dyDescent="0.2">
      <c r="AA2872" s="23">
        <v>38716</v>
      </c>
    </row>
    <row r="2873" spans="27:27" x14ac:dyDescent="0.2">
      <c r="AA2873" s="23">
        <v>38717</v>
      </c>
    </row>
    <row r="2874" spans="27:27" x14ac:dyDescent="0.2">
      <c r="AA2874" s="23">
        <v>38718</v>
      </c>
    </row>
    <row r="2875" spans="27:27" x14ac:dyDescent="0.2">
      <c r="AA2875" s="23">
        <v>38719</v>
      </c>
    </row>
    <row r="2876" spans="27:27" x14ac:dyDescent="0.2">
      <c r="AA2876" s="23">
        <v>38720</v>
      </c>
    </row>
    <row r="2877" spans="27:27" x14ac:dyDescent="0.2">
      <c r="AA2877" s="23">
        <v>38721</v>
      </c>
    </row>
    <row r="2878" spans="27:27" x14ac:dyDescent="0.2">
      <c r="AA2878" s="23">
        <v>38722</v>
      </c>
    </row>
    <row r="2879" spans="27:27" x14ac:dyDescent="0.2">
      <c r="AA2879" s="23">
        <v>38723</v>
      </c>
    </row>
    <row r="2880" spans="27:27" x14ac:dyDescent="0.2">
      <c r="AA2880" s="23">
        <v>38724</v>
      </c>
    </row>
    <row r="2881" spans="27:27" x14ac:dyDescent="0.2">
      <c r="AA2881" s="23">
        <v>38725</v>
      </c>
    </row>
    <row r="2882" spans="27:27" x14ac:dyDescent="0.2">
      <c r="AA2882" s="23">
        <v>38726</v>
      </c>
    </row>
    <row r="2883" spans="27:27" x14ac:dyDescent="0.2">
      <c r="AA2883" s="23">
        <v>38727</v>
      </c>
    </row>
    <row r="2884" spans="27:27" x14ac:dyDescent="0.2">
      <c r="AA2884" s="23">
        <v>38728</v>
      </c>
    </row>
    <row r="2885" spans="27:27" x14ac:dyDescent="0.2">
      <c r="AA2885" s="23">
        <v>38729</v>
      </c>
    </row>
    <row r="2886" spans="27:27" x14ac:dyDescent="0.2">
      <c r="AA2886" s="23">
        <v>38730</v>
      </c>
    </row>
    <row r="2887" spans="27:27" x14ac:dyDescent="0.2">
      <c r="AA2887" s="23">
        <v>38731</v>
      </c>
    </row>
    <row r="2888" spans="27:27" x14ac:dyDescent="0.2">
      <c r="AA2888" s="23">
        <v>38732</v>
      </c>
    </row>
    <row r="2889" spans="27:27" x14ac:dyDescent="0.2">
      <c r="AA2889" s="23">
        <v>38733</v>
      </c>
    </row>
    <row r="2890" spans="27:27" x14ac:dyDescent="0.2">
      <c r="AA2890" s="23">
        <v>38734</v>
      </c>
    </row>
    <row r="2891" spans="27:27" x14ac:dyDescent="0.2">
      <c r="AA2891" s="23">
        <v>38735</v>
      </c>
    </row>
    <row r="2892" spans="27:27" x14ac:dyDescent="0.2">
      <c r="AA2892" s="23">
        <v>38736</v>
      </c>
    </row>
    <row r="2893" spans="27:27" x14ac:dyDescent="0.2">
      <c r="AA2893" s="23">
        <v>38737</v>
      </c>
    </row>
    <row r="2894" spans="27:27" x14ac:dyDescent="0.2">
      <c r="AA2894" s="23">
        <v>38738</v>
      </c>
    </row>
    <row r="2895" spans="27:27" x14ac:dyDescent="0.2">
      <c r="AA2895" s="23">
        <v>38739</v>
      </c>
    </row>
    <row r="2896" spans="27:27" x14ac:dyDescent="0.2">
      <c r="AA2896" s="23">
        <v>38740</v>
      </c>
    </row>
    <row r="2897" spans="27:27" x14ac:dyDescent="0.2">
      <c r="AA2897" s="23">
        <v>38741</v>
      </c>
    </row>
    <row r="2898" spans="27:27" x14ac:dyDescent="0.2">
      <c r="AA2898" s="23">
        <v>38742</v>
      </c>
    </row>
    <row r="2899" spans="27:27" x14ac:dyDescent="0.2">
      <c r="AA2899" s="23">
        <v>38743</v>
      </c>
    </row>
    <row r="2900" spans="27:27" x14ac:dyDescent="0.2">
      <c r="AA2900" s="23">
        <v>38744</v>
      </c>
    </row>
    <row r="2901" spans="27:27" x14ac:dyDescent="0.2">
      <c r="AA2901" s="23">
        <v>38745</v>
      </c>
    </row>
    <row r="2902" spans="27:27" x14ac:dyDescent="0.2">
      <c r="AA2902" s="23">
        <v>38746</v>
      </c>
    </row>
    <row r="2903" spans="27:27" x14ac:dyDescent="0.2">
      <c r="AA2903" s="23">
        <v>38747</v>
      </c>
    </row>
    <row r="2904" spans="27:27" x14ac:dyDescent="0.2">
      <c r="AA2904" s="23">
        <v>38748</v>
      </c>
    </row>
    <row r="2905" spans="27:27" x14ac:dyDescent="0.2">
      <c r="AA2905" s="23">
        <v>38749</v>
      </c>
    </row>
    <row r="2906" spans="27:27" x14ac:dyDescent="0.2">
      <c r="AA2906" s="23">
        <v>38750</v>
      </c>
    </row>
    <row r="2907" spans="27:27" x14ac:dyDescent="0.2">
      <c r="AA2907" s="23">
        <v>38751</v>
      </c>
    </row>
    <row r="2908" spans="27:27" x14ac:dyDescent="0.2">
      <c r="AA2908" s="23">
        <v>38752</v>
      </c>
    </row>
    <row r="2909" spans="27:27" x14ac:dyDescent="0.2">
      <c r="AA2909" s="23">
        <v>38753</v>
      </c>
    </row>
    <row r="2910" spans="27:27" x14ac:dyDescent="0.2">
      <c r="AA2910" s="23">
        <v>38754</v>
      </c>
    </row>
    <row r="2911" spans="27:27" x14ac:dyDescent="0.2">
      <c r="AA2911" s="23">
        <v>38755</v>
      </c>
    </row>
    <row r="2912" spans="27:27" x14ac:dyDescent="0.2">
      <c r="AA2912" s="23">
        <v>38756</v>
      </c>
    </row>
    <row r="2913" spans="27:27" x14ac:dyDescent="0.2">
      <c r="AA2913" s="23">
        <v>38757</v>
      </c>
    </row>
    <row r="2914" spans="27:27" x14ac:dyDescent="0.2">
      <c r="AA2914" s="23">
        <v>38758</v>
      </c>
    </row>
    <row r="2915" spans="27:27" x14ac:dyDescent="0.2">
      <c r="AA2915" s="23">
        <v>38759</v>
      </c>
    </row>
    <row r="2916" spans="27:27" x14ac:dyDescent="0.2">
      <c r="AA2916" s="23">
        <v>38760</v>
      </c>
    </row>
    <row r="2917" spans="27:27" x14ac:dyDescent="0.2">
      <c r="AA2917" s="23">
        <v>38761</v>
      </c>
    </row>
    <row r="2918" spans="27:27" x14ac:dyDescent="0.2">
      <c r="AA2918" s="23">
        <v>38762</v>
      </c>
    </row>
    <row r="2919" spans="27:27" x14ac:dyDescent="0.2">
      <c r="AA2919" s="23">
        <v>38763</v>
      </c>
    </row>
    <row r="2920" spans="27:27" x14ac:dyDescent="0.2">
      <c r="AA2920" s="23">
        <v>38764</v>
      </c>
    </row>
    <row r="2921" spans="27:27" x14ac:dyDescent="0.2">
      <c r="AA2921" s="23">
        <v>38765</v>
      </c>
    </row>
    <row r="2922" spans="27:27" x14ac:dyDescent="0.2">
      <c r="AA2922" s="23">
        <v>38766</v>
      </c>
    </row>
    <row r="2923" spans="27:27" x14ac:dyDescent="0.2">
      <c r="AA2923" s="23">
        <v>38767</v>
      </c>
    </row>
    <row r="2924" spans="27:27" x14ac:dyDescent="0.2">
      <c r="AA2924" s="23">
        <v>38768</v>
      </c>
    </row>
    <row r="2925" spans="27:27" x14ac:dyDescent="0.2">
      <c r="AA2925" s="23">
        <v>38769</v>
      </c>
    </row>
    <row r="2926" spans="27:27" x14ac:dyDescent="0.2">
      <c r="AA2926" s="23">
        <v>38770</v>
      </c>
    </row>
    <row r="2927" spans="27:27" x14ac:dyDescent="0.2">
      <c r="AA2927" s="23">
        <v>38771</v>
      </c>
    </row>
    <row r="2928" spans="27:27" x14ac:dyDescent="0.2">
      <c r="AA2928" s="23">
        <v>38772</v>
      </c>
    </row>
    <row r="2929" spans="27:27" x14ac:dyDescent="0.2">
      <c r="AA2929" s="23">
        <v>38773</v>
      </c>
    </row>
    <row r="2930" spans="27:27" x14ac:dyDescent="0.2">
      <c r="AA2930" s="23">
        <v>38774</v>
      </c>
    </row>
    <row r="2931" spans="27:27" x14ac:dyDescent="0.2">
      <c r="AA2931" s="23">
        <v>38775</v>
      </c>
    </row>
    <row r="2932" spans="27:27" x14ac:dyDescent="0.2">
      <c r="AA2932" s="23">
        <v>38776</v>
      </c>
    </row>
    <row r="2933" spans="27:27" x14ac:dyDescent="0.2">
      <c r="AA2933" s="23">
        <v>38777</v>
      </c>
    </row>
    <row r="2934" spans="27:27" x14ac:dyDescent="0.2">
      <c r="AA2934" s="23">
        <v>38778</v>
      </c>
    </row>
    <row r="2935" spans="27:27" x14ac:dyDescent="0.2">
      <c r="AA2935" s="23">
        <v>38779</v>
      </c>
    </row>
    <row r="2936" spans="27:27" x14ac:dyDescent="0.2">
      <c r="AA2936" s="23">
        <v>38780</v>
      </c>
    </row>
    <row r="2937" spans="27:27" x14ac:dyDescent="0.2">
      <c r="AA2937" s="23">
        <v>38781</v>
      </c>
    </row>
    <row r="2938" spans="27:27" x14ac:dyDescent="0.2">
      <c r="AA2938" s="23">
        <v>38782</v>
      </c>
    </row>
    <row r="2939" spans="27:27" x14ac:dyDescent="0.2">
      <c r="AA2939" s="23">
        <v>38783</v>
      </c>
    </row>
    <row r="2940" spans="27:27" x14ac:dyDescent="0.2">
      <c r="AA2940" s="23">
        <v>38784</v>
      </c>
    </row>
    <row r="2941" spans="27:27" x14ac:dyDescent="0.2">
      <c r="AA2941" s="23">
        <v>38785</v>
      </c>
    </row>
    <row r="2942" spans="27:27" x14ac:dyDescent="0.2">
      <c r="AA2942" s="23">
        <v>38786</v>
      </c>
    </row>
    <row r="2943" spans="27:27" x14ac:dyDescent="0.2">
      <c r="AA2943" s="23">
        <v>38787</v>
      </c>
    </row>
    <row r="2944" spans="27:27" x14ac:dyDescent="0.2">
      <c r="AA2944" s="23">
        <v>38788</v>
      </c>
    </row>
    <row r="2945" spans="27:27" x14ac:dyDescent="0.2">
      <c r="AA2945" s="23">
        <v>38789</v>
      </c>
    </row>
    <row r="2946" spans="27:27" x14ac:dyDescent="0.2">
      <c r="AA2946" s="23">
        <v>38790</v>
      </c>
    </row>
    <row r="2947" spans="27:27" x14ac:dyDescent="0.2">
      <c r="AA2947" s="23">
        <v>38791</v>
      </c>
    </row>
    <row r="2948" spans="27:27" x14ac:dyDescent="0.2">
      <c r="AA2948" s="23">
        <v>38792</v>
      </c>
    </row>
    <row r="2949" spans="27:27" x14ac:dyDescent="0.2">
      <c r="AA2949" s="23">
        <v>38793</v>
      </c>
    </row>
    <row r="2950" spans="27:27" x14ac:dyDescent="0.2">
      <c r="AA2950" s="23">
        <v>38794</v>
      </c>
    </row>
    <row r="2951" spans="27:27" x14ac:dyDescent="0.2">
      <c r="AA2951" s="23">
        <v>38795</v>
      </c>
    </row>
    <row r="2952" spans="27:27" x14ac:dyDescent="0.2">
      <c r="AA2952" s="23">
        <v>38796</v>
      </c>
    </row>
    <row r="2953" spans="27:27" x14ac:dyDescent="0.2">
      <c r="AA2953" s="23">
        <v>38797</v>
      </c>
    </row>
    <row r="2954" spans="27:27" x14ac:dyDescent="0.2">
      <c r="AA2954" s="23">
        <v>38798</v>
      </c>
    </row>
    <row r="2955" spans="27:27" x14ac:dyDescent="0.2">
      <c r="AA2955" s="23">
        <v>38799</v>
      </c>
    </row>
    <row r="2956" spans="27:27" x14ac:dyDescent="0.2">
      <c r="AA2956" s="23">
        <v>38800</v>
      </c>
    </row>
    <row r="2957" spans="27:27" x14ac:dyDescent="0.2">
      <c r="AA2957" s="23">
        <v>38801</v>
      </c>
    </row>
    <row r="2958" spans="27:27" x14ac:dyDescent="0.2">
      <c r="AA2958" s="23">
        <v>38802</v>
      </c>
    </row>
    <row r="2959" spans="27:27" x14ac:dyDescent="0.2">
      <c r="AA2959" s="23">
        <v>38803</v>
      </c>
    </row>
    <row r="2960" spans="27:27" x14ac:dyDescent="0.2">
      <c r="AA2960" s="23">
        <v>38804</v>
      </c>
    </row>
    <row r="2961" spans="27:27" x14ac:dyDescent="0.2">
      <c r="AA2961" s="23">
        <v>38805</v>
      </c>
    </row>
    <row r="2962" spans="27:27" x14ac:dyDescent="0.2">
      <c r="AA2962" s="23">
        <v>38806</v>
      </c>
    </row>
    <row r="2963" spans="27:27" x14ac:dyDescent="0.2">
      <c r="AA2963" s="23">
        <v>38807</v>
      </c>
    </row>
    <row r="2964" spans="27:27" x14ac:dyDescent="0.2">
      <c r="AA2964" s="23">
        <v>38808</v>
      </c>
    </row>
    <row r="2965" spans="27:27" x14ac:dyDescent="0.2">
      <c r="AA2965" s="23">
        <v>38809</v>
      </c>
    </row>
    <row r="2966" spans="27:27" x14ac:dyDescent="0.2">
      <c r="AA2966" s="23">
        <v>38810</v>
      </c>
    </row>
    <row r="2967" spans="27:27" x14ac:dyDescent="0.2">
      <c r="AA2967" s="23">
        <v>38811</v>
      </c>
    </row>
    <row r="2968" spans="27:27" x14ac:dyDescent="0.2">
      <c r="AA2968" s="23">
        <v>38812</v>
      </c>
    </row>
    <row r="2969" spans="27:27" x14ac:dyDescent="0.2">
      <c r="AA2969" s="23">
        <v>38813</v>
      </c>
    </row>
    <row r="2970" spans="27:27" x14ac:dyDescent="0.2">
      <c r="AA2970" s="23">
        <v>38814</v>
      </c>
    </row>
    <row r="2971" spans="27:27" x14ac:dyDescent="0.2">
      <c r="AA2971" s="23">
        <v>38815</v>
      </c>
    </row>
    <row r="2972" spans="27:27" x14ac:dyDescent="0.2">
      <c r="AA2972" s="23">
        <v>38816</v>
      </c>
    </row>
    <row r="2973" spans="27:27" x14ac:dyDescent="0.2">
      <c r="AA2973" s="23">
        <v>38817</v>
      </c>
    </row>
    <row r="2974" spans="27:27" x14ac:dyDescent="0.2">
      <c r="AA2974" s="23">
        <v>38818</v>
      </c>
    </row>
    <row r="2975" spans="27:27" x14ac:dyDescent="0.2">
      <c r="AA2975" s="23">
        <v>38819</v>
      </c>
    </row>
    <row r="2976" spans="27:27" x14ac:dyDescent="0.2">
      <c r="AA2976" s="23">
        <v>38820</v>
      </c>
    </row>
    <row r="2977" spans="27:27" x14ac:dyDescent="0.2">
      <c r="AA2977" s="23">
        <v>38821</v>
      </c>
    </row>
    <row r="2978" spans="27:27" x14ac:dyDescent="0.2">
      <c r="AA2978" s="23">
        <v>38822</v>
      </c>
    </row>
    <row r="2979" spans="27:27" x14ac:dyDescent="0.2">
      <c r="AA2979" s="23">
        <v>38823</v>
      </c>
    </row>
    <row r="2980" spans="27:27" x14ac:dyDescent="0.2">
      <c r="AA2980" s="23">
        <v>38824</v>
      </c>
    </row>
    <row r="2981" spans="27:27" x14ac:dyDescent="0.2">
      <c r="AA2981" s="23">
        <v>38825</v>
      </c>
    </row>
    <row r="2982" spans="27:27" x14ac:dyDescent="0.2">
      <c r="AA2982" s="23">
        <v>38826</v>
      </c>
    </row>
    <row r="2983" spans="27:27" x14ac:dyDescent="0.2">
      <c r="AA2983" s="23">
        <v>38827</v>
      </c>
    </row>
    <row r="2984" spans="27:27" x14ac:dyDescent="0.2">
      <c r="AA2984" s="23">
        <v>38828</v>
      </c>
    </row>
    <row r="2985" spans="27:27" x14ac:dyDescent="0.2">
      <c r="AA2985" s="23">
        <v>38829</v>
      </c>
    </row>
    <row r="2986" spans="27:27" x14ac:dyDescent="0.2">
      <c r="AA2986" s="23">
        <v>38830</v>
      </c>
    </row>
    <row r="2987" spans="27:27" x14ac:dyDescent="0.2">
      <c r="AA2987" s="23">
        <v>38831</v>
      </c>
    </row>
    <row r="2988" spans="27:27" x14ac:dyDescent="0.2">
      <c r="AA2988" s="23">
        <v>38832</v>
      </c>
    </row>
    <row r="2989" spans="27:27" x14ac:dyDescent="0.2">
      <c r="AA2989" s="23">
        <v>38833</v>
      </c>
    </row>
    <row r="2990" spans="27:27" x14ac:dyDescent="0.2">
      <c r="AA2990" s="23">
        <v>38834</v>
      </c>
    </row>
    <row r="2991" spans="27:27" x14ac:dyDescent="0.2">
      <c r="AA2991" s="23">
        <v>38835</v>
      </c>
    </row>
    <row r="2992" spans="27:27" x14ac:dyDescent="0.2">
      <c r="AA2992" s="23">
        <v>38836</v>
      </c>
    </row>
    <row r="2993" spans="27:27" x14ac:dyDescent="0.2">
      <c r="AA2993" s="23">
        <v>38837</v>
      </c>
    </row>
    <row r="2994" spans="27:27" x14ac:dyDescent="0.2">
      <c r="AA2994" s="23">
        <v>38838</v>
      </c>
    </row>
    <row r="2995" spans="27:27" x14ac:dyDescent="0.2">
      <c r="AA2995" s="23">
        <v>38839</v>
      </c>
    </row>
    <row r="2996" spans="27:27" x14ac:dyDescent="0.2">
      <c r="AA2996" s="23">
        <v>38840</v>
      </c>
    </row>
    <row r="2997" spans="27:27" x14ac:dyDescent="0.2">
      <c r="AA2997" s="23">
        <v>38841</v>
      </c>
    </row>
    <row r="2998" spans="27:27" x14ac:dyDescent="0.2">
      <c r="AA2998" s="23">
        <v>38842</v>
      </c>
    </row>
    <row r="2999" spans="27:27" x14ac:dyDescent="0.2">
      <c r="AA2999" s="23">
        <v>38843</v>
      </c>
    </row>
    <row r="3000" spans="27:27" x14ac:dyDescent="0.2">
      <c r="AA3000" s="23">
        <v>38844</v>
      </c>
    </row>
    <row r="3001" spans="27:27" x14ac:dyDescent="0.2">
      <c r="AA3001" s="23">
        <v>38845</v>
      </c>
    </row>
    <row r="3002" spans="27:27" x14ac:dyDescent="0.2">
      <c r="AA3002" s="23">
        <v>38846</v>
      </c>
    </row>
    <row r="3003" spans="27:27" x14ac:dyDescent="0.2">
      <c r="AA3003" s="23">
        <v>38847</v>
      </c>
    </row>
    <row r="3004" spans="27:27" x14ac:dyDescent="0.2">
      <c r="AA3004" s="23">
        <v>38848</v>
      </c>
    </row>
    <row r="3005" spans="27:27" x14ac:dyDescent="0.2">
      <c r="AA3005" s="23">
        <v>38849</v>
      </c>
    </row>
    <row r="3006" spans="27:27" x14ac:dyDescent="0.2">
      <c r="AA3006" s="23">
        <v>38850</v>
      </c>
    </row>
    <row r="3007" spans="27:27" x14ac:dyDescent="0.2">
      <c r="AA3007" s="23">
        <v>38851</v>
      </c>
    </row>
    <row r="3008" spans="27:27" x14ac:dyDescent="0.2">
      <c r="AA3008" s="23">
        <v>38852</v>
      </c>
    </row>
    <row r="3009" spans="27:27" x14ac:dyDescent="0.2">
      <c r="AA3009" s="23">
        <v>38853</v>
      </c>
    </row>
    <row r="3010" spans="27:27" x14ac:dyDescent="0.2">
      <c r="AA3010" s="23">
        <v>38854</v>
      </c>
    </row>
    <row r="3011" spans="27:27" x14ac:dyDescent="0.2">
      <c r="AA3011" s="23">
        <v>38855</v>
      </c>
    </row>
    <row r="3012" spans="27:27" x14ac:dyDescent="0.2">
      <c r="AA3012" s="23">
        <v>38856</v>
      </c>
    </row>
    <row r="3013" spans="27:27" x14ac:dyDescent="0.2">
      <c r="AA3013" s="23">
        <v>38857</v>
      </c>
    </row>
    <row r="3014" spans="27:27" x14ac:dyDescent="0.2">
      <c r="AA3014" s="23">
        <v>38858</v>
      </c>
    </row>
    <row r="3015" spans="27:27" x14ac:dyDescent="0.2">
      <c r="AA3015" s="23">
        <v>38859</v>
      </c>
    </row>
    <row r="3016" spans="27:27" x14ac:dyDescent="0.2">
      <c r="AA3016" s="23">
        <v>38860</v>
      </c>
    </row>
    <row r="3017" spans="27:27" x14ac:dyDescent="0.2">
      <c r="AA3017" s="23">
        <v>38861</v>
      </c>
    </row>
    <row r="3018" spans="27:27" x14ac:dyDescent="0.2">
      <c r="AA3018" s="23">
        <v>38862</v>
      </c>
    </row>
    <row r="3019" spans="27:27" x14ac:dyDescent="0.2">
      <c r="AA3019" s="23">
        <v>38863</v>
      </c>
    </row>
    <row r="3020" spans="27:27" x14ac:dyDescent="0.2">
      <c r="AA3020" s="23">
        <v>38864</v>
      </c>
    </row>
    <row r="3021" spans="27:27" x14ac:dyDescent="0.2">
      <c r="AA3021" s="23">
        <v>38865</v>
      </c>
    </row>
    <row r="3022" spans="27:27" x14ac:dyDescent="0.2">
      <c r="AA3022" s="23">
        <v>38866</v>
      </c>
    </row>
    <row r="3023" spans="27:27" x14ac:dyDescent="0.2">
      <c r="AA3023" s="23">
        <v>38867</v>
      </c>
    </row>
    <row r="3024" spans="27:27" x14ac:dyDescent="0.2">
      <c r="AA3024" s="23">
        <v>38868</v>
      </c>
    </row>
    <row r="3025" spans="27:27" x14ac:dyDescent="0.2">
      <c r="AA3025" s="23">
        <v>38869</v>
      </c>
    </row>
    <row r="3026" spans="27:27" x14ac:dyDescent="0.2">
      <c r="AA3026" s="23">
        <v>38870</v>
      </c>
    </row>
    <row r="3027" spans="27:27" x14ac:dyDescent="0.2">
      <c r="AA3027" s="23">
        <v>38871</v>
      </c>
    </row>
    <row r="3028" spans="27:27" x14ac:dyDescent="0.2">
      <c r="AA3028" s="23">
        <v>38872</v>
      </c>
    </row>
    <row r="3029" spans="27:27" x14ac:dyDescent="0.2">
      <c r="AA3029" s="23">
        <v>38873</v>
      </c>
    </row>
    <row r="3030" spans="27:27" x14ac:dyDescent="0.2">
      <c r="AA3030" s="23">
        <v>38874</v>
      </c>
    </row>
    <row r="3031" spans="27:27" x14ac:dyDescent="0.2">
      <c r="AA3031" s="23">
        <v>38875</v>
      </c>
    </row>
    <row r="3032" spans="27:27" x14ac:dyDescent="0.2">
      <c r="AA3032" s="23">
        <v>38876</v>
      </c>
    </row>
    <row r="3033" spans="27:27" x14ac:dyDescent="0.2">
      <c r="AA3033" s="23">
        <v>38877</v>
      </c>
    </row>
    <row r="3034" spans="27:27" x14ac:dyDescent="0.2">
      <c r="AA3034" s="23">
        <v>38878</v>
      </c>
    </row>
    <row r="3035" spans="27:27" x14ac:dyDescent="0.2">
      <c r="AA3035" s="23">
        <v>38879</v>
      </c>
    </row>
    <row r="3036" spans="27:27" x14ac:dyDescent="0.2">
      <c r="AA3036" s="23">
        <v>38880</v>
      </c>
    </row>
    <row r="3037" spans="27:27" x14ac:dyDescent="0.2">
      <c r="AA3037" s="23">
        <v>38881</v>
      </c>
    </row>
    <row r="3038" spans="27:27" x14ac:dyDescent="0.2">
      <c r="AA3038" s="23">
        <v>38882</v>
      </c>
    </row>
    <row r="3039" spans="27:27" x14ac:dyDescent="0.2">
      <c r="AA3039" s="23">
        <v>38883</v>
      </c>
    </row>
    <row r="3040" spans="27:27" x14ac:dyDescent="0.2">
      <c r="AA3040" s="23">
        <v>38884</v>
      </c>
    </row>
    <row r="3041" spans="27:27" x14ac:dyDescent="0.2">
      <c r="AA3041" s="23">
        <v>38885</v>
      </c>
    </row>
    <row r="3042" spans="27:27" x14ac:dyDescent="0.2">
      <c r="AA3042" s="23">
        <v>38886</v>
      </c>
    </row>
    <row r="3043" spans="27:27" x14ac:dyDescent="0.2">
      <c r="AA3043" s="23">
        <v>38887</v>
      </c>
    </row>
    <row r="3044" spans="27:27" x14ac:dyDescent="0.2">
      <c r="AA3044" s="23">
        <v>38888</v>
      </c>
    </row>
    <row r="3045" spans="27:27" x14ac:dyDescent="0.2">
      <c r="AA3045" s="23">
        <v>38889</v>
      </c>
    </row>
    <row r="3046" spans="27:27" x14ac:dyDescent="0.2">
      <c r="AA3046" s="23">
        <v>38890</v>
      </c>
    </row>
    <row r="3047" spans="27:27" x14ac:dyDescent="0.2">
      <c r="AA3047" s="23">
        <v>38891</v>
      </c>
    </row>
    <row r="3048" spans="27:27" x14ac:dyDescent="0.2">
      <c r="AA3048" s="23">
        <v>38892</v>
      </c>
    </row>
    <row r="3049" spans="27:27" x14ac:dyDescent="0.2">
      <c r="AA3049" s="23">
        <v>38893</v>
      </c>
    </row>
    <row r="3050" spans="27:27" x14ac:dyDescent="0.2">
      <c r="AA3050" s="23">
        <v>38894</v>
      </c>
    </row>
    <row r="3051" spans="27:27" x14ac:dyDescent="0.2">
      <c r="AA3051" s="23">
        <v>38895</v>
      </c>
    </row>
    <row r="3052" spans="27:27" x14ac:dyDescent="0.2">
      <c r="AA3052" s="23">
        <v>38896</v>
      </c>
    </row>
    <row r="3053" spans="27:27" x14ac:dyDescent="0.2">
      <c r="AA3053" s="23">
        <v>38897</v>
      </c>
    </row>
    <row r="3054" spans="27:27" x14ac:dyDescent="0.2">
      <c r="AA3054" s="23">
        <v>38898</v>
      </c>
    </row>
    <row r="3055" spans="27:27" x14ac:dyDescent="0.2">
      <c r="AA3055" s="23">
        <v>38899</v>
      </c>
    </row>
    <row r="3056" spans="27:27" x14ac:dyDescent="0.2">
      <c r="AA3056" s="23">
        <v>38900</v>
      </c>
    </row>
    <row r="3057" spans="27:27" x14ac:dyDescent="0.2">
      <c r="AA3057" s="23">
        <v>38901</v>
      </c>
    </row>
    <row r="3058" spans="27:27" x14ac:dyDescent="0.2">
      <c r="AA3058" s="23">
        <v>38902</v>
      </c>
    </row>
    <row r="3059" spans="27:27" x14ac:dyDescent="0.2">
      <c r="AA3059" s="23">
        <v>38903</v>
      </c>
    </row>
    <row r="3060" spans="27:27" x14ac:dyDescent="0.2">
      <c r="AA3060" s="23">
        <v>38904</v>
      </c>
    </row>
    <row r="3061" spans="27:27" x14ac:dyDescent="0.2">
      <c r="AA3061" s="23">
        <v>38905</v>
      </c>
    </row>
    <row r="3062" spans="27:27" x14ac:dyDescent="0.2">
      <c r="AA3062" s="23">
        <v>38906</v>
      </c>
    </row>
    <row r="3063" spans="27:27" x14ac:dyDescent="0.2">
      <c r="AA3063" s="23">
        <v>38907</v>
      </c>
    </row>
    <row r="3064" spans="27:27" x14ac:dyDescent="0.2">
      <c r="AA3064" s="23">
        <v>38908</v>
      </c>
    </row>
    <row r="3065" spans="27:27" x14ac:dyDescent="0.2">
      <c r="AA3065" s="23">
        <v>38909</v>
      </c>
    </row>
    <row r="3066" spans="27:27" x14ac:dyDescent="0.2">
      <c r="AA3066" s="23">
        <v>38910</v>
      </c>
    </row>
    <row r="3067" spans="27:27" x14ac:dyDescent="0.2">
      <c r="AA3067" s="23">
        <v>38911</v>
      </c>
    </row>
    <row r="3068" spans="27:27" x14ac:dyDescent="0.2">
      <c r="AA3068" s="23">
        <v>38912</v>
      </c>
    </row>
    <row r="3069" spans="27:27" x14ac:dyDescent="0.2">
      <c r="AA3069" s="23">
        <v>38913</v>
      </c>
    </row>
    <row r="3070" spans="27:27" x14ac:dyDescent="0.2">
      <c r="AA3070" s="23">
        <v>38914</v>
      </c>
    </row>
    <row r="3071" spans="27:27" x14ac:dyDescent="0.2">
      <c r="AA3071" s="23">
        <v>38915</v>
      </c>
    </row>
    <row r="3072" spans="27:27" x14ac:dyDescent="0.2">
      <c r="AA3072" s="23">
        <v>38916</v>
      </c>
    </row>
    <row r="3073" spans="27:27" x14ac:dyDescent="0.2">
      <c r="AA3073" s="23">
        <v>38917</v>
      </c>
    </row>
    <row r="3074" spans="27:27" x14ac:dyDescent="0.2">
      <c r="AA3074" s="23">
        <v>38918</v>
      </c>
    </row>
    <row r="3075" spans="27:27" x14ac:dyDescent="0.2">
      <c r="AA3075" s="23">
        <v>38919</v>
      </c>
    </row>
    <row r="3076" spans="27:27" x14ac:dyDescent="0.2">
      <c r="AA3076" s="23">
        <v>38920</v>
      </c>
    </row>
    <row r="3077" spans="27:27" x14ac:dyDescent="0.2">
      <c r="AA3077" s="23">
        <v>38921</v>
      </c>
    </row>
    <row r="3078" spans="27:27" x14ac:dyDescent="0.2">
      <c r="AA3078" s="23">
        <v>38922</v>
      </c>
    </row>
    <row r="3079" spans="27:27" x14ac:dyDescent="0.2">
      <c r="AA3079" s="23">
        <v>38923</v>
      </c>
    </row>
    <row r="3080" spans="27:27" x14ac:dyDescent="0.2">
      <c r="AA3080" s="23">
        <v>38924</v>
      </c>
    </row>
    <row r="3081" spans="27:27" x14ac:dyDescent="0.2">
      <c r="AA3081" s="23">
        <v>38925</v>
      </c>
    </row>
    <row r="3082" spans="27:27" x14ac:dyDescent="0.2">
      <c r="AA3082" s="23">
        <v>38926</v>
      </c>
    </row>
    <row r="3083" spans="27:27" x14ac:dyDescent="0.2">
      <c r="AA3083" s="23">
        <v>38927</v>
      </c>
    </row>
    <row r="3084" spans="27:27" x14ac:dyDescent="0.2">
      <c r="AA3084" s="23">
        <v>38928</v>
      </c>
    </row>
    <row r="3085" spans="27:27" x14ac:dyDescent="0.2">
      <c r="AA3085" s="23">
        <v>38929</v>
      </c>
    </row>
    <row r="3086" spans="27:27" x14ac:dyDescent="0.2">
      <c r="AA3086" s="23">
        <v>38930</v>
      </c>
    </row>
    <row r="3087" spans="27:27" x14ac:dyDescent="0.2">
      <c r="AA3087" s="23">
        <v>38931</v>
      </c>
    </row>
    <row r="3088" spans="27:27" x14ac:dyDescent="0.2">
      <c r="AA3088" s="23">
        <v>38932</v>
      </c>
    </row>
    <row r="3089" spans="27:27" x14ac:dyDescent="0.2">
      <c r="AA3089" s="23">
        <v>38933</v>
      </c>
    </row>
    <row r="3090" spans="27:27" x14ac:dyDescent="0.2">
      <c r="AA3090" s="23">
        <v>38934</v>
      </c>
    </row>
    <row r="3091" spans="27:27" x14ac:dyDescent="0.2">
      <c r="AA3091" s="23">
        <v>38935</v>
      </c>
    </row>
    <row r="3092" spans="27:27" x14ac:dyDescent="0.2">
      <c r="AA3092" s="23">
        <v>38936</v>
      </c>
    </row>
    <row r="3093" spans="27:27" x14ac:dyDescent="0.2">
      <c r="AA3093" s="23">
        <v>38937</v>
      </c>
    </row>
    <row r="3094" spans="27:27" x14ac:dyDescent="0.2">
      <c r="AA3094" s="23">
        <v>38938</v>
      </c>
    </row>
    <row r="3095" spans="27:27" x14ac:dyDescent="0.2">
      <c r="AA3095" s="23">
        <v>38939</v>
      </c>
    </row>
    <row r="3096" spans="27:27" x14ac:dyDescent="0.2">
      <c r="AA3096" s="23">
        <v>38940</v>
      </c>
    </row>
    <row r="3097" spans="27:27" x14ac:dyDescent="0.2">
      <c r="AA3097" s="23">
        <v>38941</v>
      </c>
    </row>
    <row r="3098" spans="27:27" x14ac:dyDescent="0.2">
      <c r="AA3098" s="23">
        <v>38942</v>
      </c>
    </row>
    <row r="3099" spans="27:27" x14ac:dyDescent="0.2">
      <c r="AA3099" s="23">
        <v>38943</v>
      </c>
    </row>
    <row r="3100" spans="27:27" x14ac:dyDescent="0.2">
      <c r="AA3100" s="23">
        <v>38944</v>
      </c>
    </row>
    <row r="3101" spans="27:27" x14ac:dyDescent="0.2">
      <c r="AA3101" s="23">
        <v>38945</v>
      </c>
    </row>
    <row r="3102" spans="27:27" x14ac:dyDescent="0.2">
      <c r="AA3102" s="23">
        <v>38946</v>
      </c>
    </row>
    <row r="3103" spans="27:27" x14ac:dyDescent="0.2">
      <c r="AA3103" s="23">
        <v>38947</v>
      </c>
    </row>
    <row r="3104" spans="27:27" x14ac:dyDescent="0.2">
      <c r="AA3104" s="23">
        <v>38948</v>
      </c>
    </row>
    <row r="3105" spans="27:27" x14ac:dyDescent="0.2">
      <c r="AA3105" s="23">
        <v>38949</v>
      </c>
    </row>
    <row r="3106" spans="27:27" x14ac:dyDescent="0.2">
      <c r="AA3106" s="23">
        <v>38950</v>
      </c>
    </row>
    <row r="3107" spans="27:27" x14ac:dyDescent="0.2">
      <c r="AA3107" s="23">
        <v>38951</v>
      </c>
    </row>
    <row r="3108" spans="27:27" x14ac:dyDescent="0.2">
      <c r="AA3108" s="23">
        <v>38952</v>
      </c>
    </row>
    <row r="3109" spans="27:27" x14ac:dyDescent="0.2">
      <c r="AA3109" s="23">
        <v>38953</v>
      </c>
    </row>
    <row r="3110" spans="27:27" x14ac:dyDescent="0.2">
      <c r="AA3110" s="23">
        <v>38954</v>
      </c>
    </row>
    <row r="3111" spans="27:27" x14ac:dyDescent="0.2">
      <c r="AA3111" s="23">
        <v>38955</v>
      </c>
    </row>
    <row r="3112" spans="27:27" x14ac:dyDescent="0.2">
      <c r="AA3112" s="23">
        <v>38956</v>
      </c>
    </row>
    <row r="3113" spans="27:27" x14ac:dyDescent="0.2">
      <c r="AA3113" s="23">
        <v>38957</v>
      </c>
    </row>
    <row r="3114" spans="27:27" x14ac:dyDescent="0.2">
      <c r="AA3114" s="23">
        <v>38958</v>
      </c>
    </row>
    <row r="3115" spans="27:27" x14ac:dyDescent="0.2">
      <c r="AA3115" s="23">
        <v>38959</v>
      </c>
    </row>
    <row r="3116" spans="27:27" x14ac:dyDescent="0.2">
      <c r="AA3116" s="23">
        <v>38960</v>
      </c>
    </row>
    <row r="3117" spans="27:27" x14ac:dyDescent="0.2">
      <c r="AA3117" s="23">
        <v>38961</v>
      </c>
    </row>
    <row r="3118" spans="27:27" x14ac:dyDescent="0.2">
      <c r="AA3118" s="23">
        <v>38962</v>
      </c>
    </row>
    <row r="3119" spans="27:27" x14ac:dyDescent="0.2">
      <c r="AA3119" s="23">
        <v>38963</v>
      </c>
    </row>
    <row r="3120" spans="27:27" x14ac:dyDescent="0.2">
      <c r="AA3120" s="23">
        <v>38964</v>
      </c>
    </row>
    <row r="3121" spans="27:27" x14ac:dyDescent="0.2">
      <c r="AA3121" s="23">
        <v>38965</v>
      </c>
    </row>
    <row r="3122" spans="27:27" x14ac:dyDescent="0.2">
      <c r="AA3122" s="23">
        <v>38966</v>
      </c>
    </row>
    <row r="3123" spans="27:27" x14ac:dyDescent="0.2">
      <c r="AA3123" s="23">
        <v>38967</v>
      </c>
    </row>
    <row r="3124" spans="27:27" x14ac:dyDescent="0.2">
      <c r="AA3124" s="23">
        <v>38968</v>
      </c>
    </row>
    <row r="3125" spans="27:27" x14ac:dyDescent="0.2">
      <c r="AA3125" s="23">
        <v>38969</v>
      </c>
    </row>
    <row r="3126" spans="27:27" x14ac:dyDescent="0.2">
      <c r="AA3126" s="23">
        <v>38970</v>
      </c>
    </row>
    <row r="3127" spans="27:27" x14ac:dyDescent="0.2">
      <c r="AA3127" s="23">
        <v>38971</v>
      </c>
    </row>
    <row r="3128" spans="27:27" x14ac:dyDescent="0.2">
      <c r="AA3128" s="23">
        <v>38972</v>
      </c>
    </row>
    <row r="3129" spans="27:27" x14ac:dyDescent="0.2">
      <c r="AA3129" s="23">
        <v>38973</v>
      </c>
    </row>
    <row r="3130" spans="27:27" x14ac:dyDescent="0.2">
      <c r="AA3130" s="23">
        <v>38974</v>
      </c>
    </row>
    <row r="3131" spans="27:27" x14ac:dyDescent="0.2">
      <c r="AA3131" s="23">
        <v>38975</v>
      </c>
    </row>
    <row r="3132" spans="27:27" x14ac:dyDescent="0.2">
      <c r="AA3132" s="23">
        <v>38976</v>
      </c>
    </row>
    <row r="3133" spans="27:27" x14ac:dyDescent="0.2">
      <c r="AA3133" s="23">
        <v>38977</v>
      </c>
    </row>
    <row r="3134" spans="27:27" x14ac:dyDescent="0.2">
      <c r="AA3134" s="23">
        <v>38978</v>
      </c>
    </row>
    <row r="3135" spans="27:27" x14ac:dyDescent="0.2">
      <c r="AA3135" s="23">
        <v>38979</v>
      </c>
    </row>
    <row r="3136" spans="27:27" x14ac:dyDescent="0.2">
      <c r="AA3136" s="23">
        <v>38980</v>
      </c>
    </row>
    <row r="3137" spans="27:27" x14ac:dyDescent="0.2">
      <c r="AA3137" s="23">
        <v>38981</v>
      </c>
    </row>
    <row r="3138" spans="27:27" x14ac:dyDescent="0.2">
      <c r="AA3138" s="23">
        <v>38982</v>
      </c>
    </row>
    <row r="3139" spans="27:27" x14ac:dyDescent="0.2">
      <c r="AA3139" s="23">
        <v>38983</v>
      </c>
    </row>
    <row r="3140" spans="27:27" x14ac:dyDescent="0.2">
      <c r="AA3140" s="23">
        <v>38984</v>
      </c>
    </row>
    <row r="3141" spans="27:27" x14ac:dyDescent="0.2">
      <c r="AA3141" s="23">
        <v>38985</v>
      </c>
    </row>
    <row r="3142" spans="27:27" x14ac:dyDescent="0.2">
      <c r="AA3142" s="23">
        <v>38986</v>
      </c>
    </row>
    <row r="3143" spans="27:27" x14ac:dyDescent="0.2">
      <c r="AA3143" s="23">
        <v>38987</v>
      </c>
    </row>
    <row r="3144" spans="27:27" x14ac:dyDescent="0.2">
      <c r="AA3144" s="23">
        <v>38988</v>
      </c>
    </row>
    <row r="3145" spans="27:27" x14ac:dyDescent="0.2">
      <c r="AA3145" s="23">
        <v>38989</v>
      </c>
    </row>
    <row r="3146" spans="27:27" x14ac:dyDescent="0.2">
      <c r="AA3146" s="23">
        <v>38990</v>
      </c>
    </row>
    <row r="3147" spans="27:27" x14ac:dyDescent="0.2">
      <c r="AA3147" s="23">
        <v>38991</v>
      </c>
    </row>
    <row r="3148" spans="27:27" x14ac:dyDescent="0.2">
      <c r="AA3148" s="23">
        <v>38992</v>
      </c>
    </row>
    <row r="3149" spans="27:27" x14ac:dyDescent="0.2">
      <c r="AA3149" s="23">
        <v>38993</v>
      </c>
    </row>
    <row r="3150" spans="27:27" x14ac:dyDescent="0.2">
      <c r="AA3150" s="23">
        <v>38994</v>
      </c>
    </row>
    <row r="3151" spans="27:27" x14ac:dyDescent="0.2">
      <c r="AA3151" s="23">
        <v>38995</v>
      </c>
    </row>
    <row r="3152" spans="27:27" x14ac:dyDescent="0.2">
      <c r="AA3152" s="23">
        <v>38996</v>
      </c>
    </row>
    <row r="3153" spans="27:27" x14ac:dyDescent="0.2">
      <c r="AA3153" s="23">
        <v>38997</v>
      </c>
    </row>
    <row r="3154" spans="27:27" x14ac:dyDescent="0.2">
      <c r="AA3154" s="23">
        <v>38998</v>
      </c>
    </row>
    <row r="3155" spans="27:27" x14ac:dyDescent="0.2">
      <c r="AA3155" s="23">
        <v>38999</v>
      </c>
    </row>
    <row r="3156" spans="27:27" x14ac:dyDescent="0.2">
      <c r="AA3156" s="23">
        <v>39000</v>
      </c>
    </row>
    <row r="3157" spans="27:27" x14ac:dyDescent="0.2">
      <c r="AA3157" s="23">
        <v>39001</v>
      </c>
    </row>
    <row r="3158" spans="27:27" x14ac:dyDescent="0.2">
      <c r="AA3158" s="23">
        <v>39002</v>
      </c>
    </row>
    <row r="3159" spans="27:27" x14ac:dyDescent="0.2">
      <c r="AA3159" s="23">
        <v>39003</v>
      </c>
    </row>
    <row r="3160" spans="27:27" x14ac:dyDescent="0.2">
      <c r="AA3160" s="23">
        <v>39004</v>
      </c>
    </row>
    <row r="3161" spans="27:27" x14ac:dyDescent="0.2">
      <c r="AA3161" s="23">
        <v>39005</v>
      </c>
    </row>
    <row r="3162" spans="27:27" x14ac:dyDescent="0.2">
      <c r="AA3162" s="23">
        <v>39006</v>
      </c>
    </row>
    <row r="3163" spans="27:27" x14ac:dyDescent="0.2">
      <c r="AA3163" s="23">
        <v>39007</v>
      </c>
    </row>
    <row r="3164" spans="27:27" x14ac:dyDescent="0.2">
      <c r="AA3164" s="23">
        <v>39008</v>
      </c>
    </row>
    <row r="3165" spans="27:27" x14ac:dyDescent="0.2">
      <c r="AA3165" s="23">
        <v>39009</v>
      </c>
    </row>
    <row r="3166" spans="27:27" x14ac:dyDescent="0.2">
      <c r="AA3166" s="23">
        <v>39010</v>
      </c>
    </row>
    <row r="3167" spans="27:27" x14ac:dyDescent="0.2">
      <c r="AA3167" s="23">
        <v>39011</v>
      </c>
    </row>
    <row r="3168" spans="27:27" x14ac:dyDescent="0.2">
      <c r="AA3168" s="23">
        <v>39012</v>
      </c>
    </row>
    <row r="3169" spans="27:27" x14ac:dyDescent="0.2">
      <c r="AA3169" s="23">
        <v>39013</v>
      </c>
    </row>
    <row r="3170" spans="27:27" x14ac:dyDescent="0.2">
      <c r="AA3170" s="23">
        <v>39014</v>
      </c>
    </row>
    <row r="3171" spans="27:27" x14ac:dyDescent="0.2">
      <c r="AA3171" s="23">
        <v>39015</v>
      </c>
    </row>
    <row r="3172" spans="27:27" x14ac:dyDescent="0.2">
      <c r="AA3172" s="23">
        <v>39016</v>
      </c>
    </row>
    <row r="3173" spans="27:27" x14ac:dyDescent="0.2">
      <c r="AA3173" s="23">
        <v>39017</v>
      </c>
    </row>
    <row r="3174" spans="27:27" x14ac:dyDescent="0.2">
      <c r="AA3174" s="23">
        <v>39018</v>
      </c>
    </row>
    <row r="3175" spans="27:27" x14ac:dyDescent="0.2">
      <c r="AA3175" s="23">
        <v>39019</v>
      </c>
    </row>
    <row r="3176" spans="27:27" x14ac:dyDescent="0.2">
      <c r="AA3176" s="23">
        <v>39020</v>
      </c>
    </row>
    <row r="3177" spans="27:27" x14ac:dyDescent="0.2">
      <c r="AA3177" s="23">
        <v>39021</v>
      </c>
    </row>
    <row r="3178" spans="27:27" x14ac:dyDescent="0.2">
      <c r="AA3178" s="23">
        <v>39022</v>
      </c>
    </row>
    <row r="3179" spans="27:27" x14ac:dyDescent="0.2">
      <c r="AA3179" s="23">
        <v>39023</v>
      </c>
    </row>
    <row r="3180" spans="27:27" x14ac:dyDescent="0.2">
      <c r="AA3180" s="23">
        <v>39024</v>
      </c>
    </row>
    <row r="3181" spans="27:27" x14ac:dyDescent="0.2">
      <c r="AA3181" s="23">
        <v>39025</v>
      </c>
    </row>
    <row r="3182" spans="27:27" x14ac:dyDescent="0.2">
      <c r="AA3182" s="23">
        <v>39026</v>
      </c>
    </row>
    <row r="3183" spans="27:27" x14ac:dyDescent="0.2">
      <c r="AA3183" s="23">
        <v>39027</v>
      </c>
    </row>
    <row r="3184" spans="27:27" x14ac:dyDescent="0.2">
      <c r="AA3184" s="23">
        <v>39028</v>
      </c>
    </row>
    <row r="3185" spans="27:27" x14ac:dyDescent="0.2">
      <c r="AA3185" s="23">
        <v>39029</v>
      </c>
    </row>
    <row r="3186" spans="27:27" x14ac:dyDescent="0.2">
      <c r="AA3186" s="23">
        <v>39030</v>
      </c>
    </row>
    <row r="3187" spans="27:27" x14ac:dyDescent="0.2">
      <c r="AA3187" s="23">
        <v>39031</v>
      </c>
    </row>
    <row r="3188" spans="27:27" x14ac:dyDescent="0.2">
      <c r="AA3188" s="23">
        <v>39032</v>
      </c>
    </row>
    <row r="3189" spans="27:27" x14ac:dyDescent="0.2">
      <c r="AA3189" s="23">
        <v>39033</v>
      </c>
    </row>
    <row r="3190" spans="27:27" x14ac:dyDescent="0.2">
      <c r="AA3190" s="23">
        <v>39034</v>
      </c>
    </row>
    <row r="3191" spans="27:27" x14ac:dyDescent="0.2">
      <c r="AA3191" s="23">
        <v>39035</v>
      </c>
    </row>
    <row r="3192" spans="27:27" x14ac:dyDescent="0.2">
      <c r="AA3192" s="23">
        <v>39036</v>
      </c>
    </row>
    <row r="3193" spans="27:27" x14ac:dyDescent="0.2">
      <c r="AA3193" s="23">
        <v>39037</v>
      </c>
    </row>
    <row r="3194" spans="27:27" x14ac:dyDescent="0.2">
      <c r="AA3194" s="23">
        <v>39038</v>
      </c>
    </row>
    <row r="3195" spans="27:27" x14ac:dyDescent="0.2">
      <c r="AA3195" s="23">
        <v>39039</v>
      </c>
    </row>
    <row r="3196" spans="27:27" x14ac:dyDescent="0.2">
      <c r="AA3196" s="23">
        <v>39040</v>
      </c>
    </row>
    <row r="3197" spans="27:27" x14ac:dyDescent="0.2">
      <c r="AA3197" s="23">
        <v>39041</v>
      </c>
    </row>
    <row r="3198" spans="27:27" x14ac:dyDescent="0.2">
      <c r="AA3198" s="23">
        <v>39042</v>
      </c>
    </row>
    <row r="3199" spans="27:27" x14ac:dyDescent="0.2">
      <c r="AA3199" s="23">
        <v>39043</v>
      </c>
    </row>
    <row r="3200" spans="27:27" x14ac:dyDescent="0.2">
      <c r="AA3200" s="23">
        <v>39044</v>
      </c>
    </row>
    <row r="3201" spans="27:27" x14ac:dyDescent="0.2">
      <c r="AA3201" s="23">
        <v>39045</v>
      </c>
    </row>
    <row r="3202" spans="27:27" x14ac:dyDescent="0.2">
      <c r="AA3202" s="23">
        <v>39046</v>
      </c>
    </row>
    <row r="3203" spans="27:27" x14ac:dyDescent="0.2">
      <c r="AA3203" s="23">
        <v>39047</v>
      </c>
    </row>
    <row r="3204" spans="27:27" x14ac:dyDescent="0.2">
      <c r="AA3204" s="23">
        <v>39048</v>
      </c>
    </row>
    <row r="3205" spans="27:27" x14ac:dyDescent="0.2">
      <c r="AA3205" s="23">
        <v>39049</v>
      </c>
    </row>
    <row r="3206" spans="27:27" x14ac:dyDescent="0.2">
      <c r="AA3206" s="23">
        <v>39050</v>
      </c>
    </row>
    <row r="3207" spans="27:27" x14ac:dyDescent="0.2">
      <c r="AA3207" s="23">
        <v>39051</v>
      </c>
    </row>
    <row r="3208" spans="27:27" x14ac:dyDescent="0.2">
      <c r="AA3208" s="23">
        <v>39052</v>
      </c>
    </row>
    <row r="3209" spans="27:27" x14ac:dyDescent="0.2">
      <c r="AA3209" s="23">
        <v>39053</v>
      </c>
    </row>
    <row r="3210" spans="27:27" x14ac:dyDescent="0.2">
      <c r="AA3210" s="23">
        <v>39054</v>
      </c>
    </row>
    <row r="3211" spans="27:27" x14ac:dyDescent="0.2">
      <c r="AA3211" s="23">
        <v>39055</v>
      </c>
    </row>
    <row r="3212" spans="27:27" x14ac:dyDescent="0.2">
      <c r="AA3212" s="23">
        <v>39056</v>
      </c>
    </row>
    <row r="3213" spans="27:27" x14ac:dyDescent="0.2">
      <c r="AA3213" s="23">
        <v>39057</v>
      </c>
    </row>
    <row r="3214" spans="27:27" x14ac:dyDescent="0.2">
      <c r="AA3214" s="23">
        <v>39058</v>
      </c>
    </row>
    <row r="3215" spans="27:27" x14ac:dyDescent="0.2">
      <c r="AA3215" s="23">
        <v>39059</v>
      </c>
    </row>
    <row r="3216" spans="27:27" x14ac:dyDescent="0.2">
      <c r="AA3216" s="23">
        <v>39060</v>
      </c>
    </row>
    <row r="3217" spans="27:27" x14ac:dyDescent="0.2">
      <c r="AA3217" s="23">
        <v>39061</v>
      </c>
    </row>
    <row r="3218" spans="27:27" x14ac:dyDescent="0.2">
      <c r="AA3218" s="23">
        <v>39062</v>
      </c>
    </row>
    <row r="3219" spans="27:27" x14ac:dyDescent="0.2">
      <c r="AA3219" s="23">
        <v>39063</v>
      </c>
    </row>
    <row r="3220" spans="27:27" x14ac:dyDescent="0.2">
      <c r="AA3220" s="23">
        <v>39064</v>
      </c>
    </row>
    <row r="3221" spans="27:27" x14ac:dyDescent="0.2">
      <c r="AA3221" s="23">
        <v>39065</v>
      </c>
    </row>
    <row r="3222" spans="27:27" x14ac:dyDescent="0.2">
      <c r="AA3222" s="23">
        <v>39066</v>
      </c>
    </row>
    <row r="3223" spans="27:27" x14ac:dyDescent="0.2">
      <c r="AA3223" s="23">
        <v>39067</v>
      </c>
    </row>
    <row r="3224" spans="27:27" x14ac:dyDescent="0.2">
      <c r="AA3224" s="23">
        <v>39068</v>
      </c>
    </row>
    <row r="3225" spans="27:27" x14ac:dyDescent="0.2">
      <c r="AA3225" s="23">
        <v>39069</v>
      </c>
    </row>
    <row r="3226" spans="27:27" x14ac:dyDescent="0.2">
      <c r="AA3226" s="23">
        <v>39070</v>
      </c>
    </row>
    <row r="3227" spans="27:27" x14ac:dyDescent="0.2">
      <c r="AA3227" s="23">
        <v>39071</v>
      </c>
    </row>
    <row r="3228" spans="27:27" x14ac:dyDescent="0.2">
      <c r="AA3228" s="23">
        <v>39072</v>
      </c>
    </row>
    <row r="3229" spans="27:27" x14ac:dyDescent="0.2">
      <c r="AA3229" s="23">
        <v>39073</v>
      </c>
    </row>
    <row r="3230" spans="27:27" x14ac:dyDescent="0.2">
      <c r="AA3230" s="23">
        <v>39074</v>
      </c>
    </row>
    <row r="3231" spans="27:27" x14ac:dyDescent="0.2">
      <c r="AA3231" s="23">
        <v>39075</v>
      </c>
    </row>
    <row r="3232" spans="27:27" x14ac:dyDescent="0.2">
      <c r="AA3232" s="23">
        <v>39076</v>
      </c>
    </row>
    <row r="3233" spans="27:27" x14ac:dyDescent="0.2">
      <c r="AA3233" s="23">
        <v>39077</v>
      </c>
    </row>
    <row r="3234" spans="27:27" x14ac:dyDescent="0.2">
      <c r="AA3234" s="23">
        <v>39078</v>
      </c>
    </row>
    <row r="3235" spans="27:27" x14ac:dyDescent="0.2">
      <c r="AA3235" s="23">
        <v>39079</v>
      </c>
    </row>
    <row r="3236" spans="27:27" x14ac:dyDescent="0.2">
      <c r="AA3236" s="23">
        <v>39080</v>
      </c>
    </row>
    <row r="3237" spans="27:27" x14ac:dyDescent="0.2">
      <c r="AA3237" s="23">
        <v>39081</v>
      </c>
    </row>
    <row r="3238" spans="27:27" x14ac:dyDescent="0.2">
      <c r="AA3238" s="23">
        <v>39082</v>
      </c>
    </row>
    <row r="3239" spans="27:27" x14ac:dyDescent="0.2">
      <c r="AA3239" s="23">
        <v>39083</v>
      </c>
    </row>
    <row r="3240" spans="27:27" x14ac:dyDescent="0.2">
      <c r="AA3240" s="23">
        <v>39084</v>
      </c>
    </row>
    <row r="3241" spans="27:27" x14ac:dyDescent="0.2">
      <c r="AA3241" s="23">
        <v>39085</v>
      </c>
    </row>
    <row r="3242" spans="27:27" x14ac:dyDescent="0.2">
      <c r="AA3242" s="23">
        <v>39086</v>
      </c>
    </row>
    <row r="3243" spans="27:27" x14ac:dyDescent="0.2">
      <c r="AA3243" s="23">
        <v>39087</v>
      </c>
    </row>
    <row r="3244" spans="27:27" x14ac:dyDescent="0.2">
      <c r="AA3244" s="23">
        <v>39088</v>
      </c>
    </row>
    <row r="3245" spans="27:27" x14ac:dyDescent="0.2">
      <c r="AA3245" s="23">
        <v>39089</v>
      </c>
    </row>
    <row r="3246" spans="27:27" x14ac:dyDescent="0.2">
      <c r="AA3246" s="23">
        <v>39090</v>
      </c>
    </row>
    <row r="3247" spans="27:27" x14ac:dyDescent="0.2">
      <c r="AA3247" s="23">
        <v>39091</v>
      </c>
    </row>
    <row r="3248" spans="27:27" x14ac:dyDescent="0.2">
      <c r="AA3248" s="23">
        <v>39092</v>
      </c>
    </row>
    <row r="3249" spans="27:27" x14ac:dyDescent="0.2">
      <c r="AA3249" s="23">
        <v>39093</v>
      </c>
    </row>
    <row r="3250" spans="27:27" x14ac:dyDescent="0.2">
      <c r="AA3250" s="23">
        <v>39094</v>
      </c>
    </row>
    <row r="3251" spans="27:27" x14ac:dyDescent="0.2">
      <c r="AA3251" s="23">
        <v>39095</v>
      </c>
    </row>
    <row r="3252" spans="27:27" x14ac:dyDescent="0.2">
      <c r="AA3252" s="23">
        <v>39096</v>
      </c>
    </row>
    <row r="3253" spans="27:27" x14ac:dyDescent="0.2">
      <c r="AA3253" s="23">
        <v>39097</v>
      </c>
    </row>
    <row r="3254" spans="27:27" x14ac:dyDescent="0.2">
      <c r="AA3254" s="23">
        <v>39098</v>
      </c>
    </row>
    <row r="3255" spans="27:27" x14ac:dyDescent="0.2">
      <c r="AA3255" s="23">
        <v>39099</v>
      </c>
    </row>
    <row r="3256" spans="27:27" x14ac:dyDescent="0.2">
      <c r="AA3256" s="23">
        <v>39100</v>
      </c>
    </row>
    <row r="3257" spans="27:27" x14ac:dyDescent="0.2">
      <c r="AA3257" s="23">
        <v>39101</v>
      </c>
    </row>
    <row r="3258" spans="27:27" x14ac:dyDescent="0.2">
      <c r="AA3258" s="23">
        <v>39102</v>
      </c>
    </row>
    <row r="3259" spans="27:27" x14ac:dyDescent="0.2">
      <c r="AA3259" s="23">
        <v>39103</v>
      </c>
    </row>
    <row r="3260" spans="27:27" x14ac:dyDescent="0.2">
      <c r="AA3260" s="23">
        <v>39104</v>
      </c>
    </row>
    <row r="3261" spans="27:27" x14ac:dyDescent="0.2">
      <c r="AA3261" s="23">
        <v>39105</v>
      </c>
    </row>
    <row r="3262" spans="27:27" x14ac:dyDescent="0.2">
      <c r="AA3262" s="23">
        <v>39106</v>
      </c>
    </row>
    <row r="3263" spans="27:27" x14ac:dyDescent="0.2">
      <c r="AA3263" s="23">
        <v>39107</v>
      </c>
    </row>
    <row r="3264" spans="27:27" x14ac:dyDescent="0.2">
      <c r="AA3264" s="23">
        <v>39108</v>
      </c>
    </row>
    <row r="3265" spans="27:27" x14ac:dyDescent="0.2">
      <c r="AA3265" s="23">
        <v>39109</v>
      </c>
    </row>
    <row r="3266" spans="27:27" x14ac:dyDescent="0.2">
      <c r="AA3266" s="23">
        <v>39110</v>
      </c>
    </row>
    <row r="3267" spans="27:27" x14ac:dyDescent="0.2">
      <c r="AA3267" s="23">
        <v>39111</v>
      </c>
    </row>
    <row r="3268" spans="27:27" x14ac:dyDescent="0.2">
      <c r="AA3268" s="23">
        <v>39112</v>
      </c>
    </row>
    <row r="3269" spans="27:27" x14ac:dyDescent="0.2">
      <c r="AA3269" s="23">
        <v>39113</v>
      </c>
    </row>
    <row r="3270" spans="27:27" x14ac:dyDescent="0.2">
      <c r="AA3270" s="23">
        <v>39114</v>
      </c>
    </row>
    <row r="3271" spans="27:27" x14ac:dyDescent="0.2">
      <c r="AA3271" s="23">
        <v>39115</v>
      </c>
    </row>
    <row r="3272" spans="27:27" x14ac:dyDescent="0.2">
      <c r="AA3272" s="23">
        <v>39116</v>
      </c>
    </row>
    <row r="3273" spans="27:27" x14ac:dyDescent="0.2">
      <c r="AA3273" s="23">
        <v>39117</v>
      </c>
    </row>
    <row r="3274" spans="27:27" x14ac:dyDescent="0.2">
      <c r="AA3274" s="23">
        <v>39118</v>
      </c>
    </row>
    <row r="3275" spans="27:27" x14ac:dyDescent="0.2">
      <c r="AA3275" s="23">
        <v>39119</v>
      </c>
    </row>
    <row r="3276" spans="27:27" x14ac:dyDescent="0.2">
      <c r="AA3276" s="23">
        <v>39120</v>
      </c>
    </row>
    <row r="3277" spans="27:27" x14ac:dyDescent="0.2">
      <c r="AA3277" s="23">
        <v>39121</v>
      </c>
    </row>
    <row r="3278" spans="27:27" x14ac:dyDescent="0.2">
      <c r="AA3278" s="23">
        <v>39122</v>
      </c>
    </row>
    <row r="3279" spans="27:27" x14ac:dyDescent="0.2">
      <c r="AA3279" s="23">
        <v>39123</v>
      </c>
    </row>
    <row r="3280" spans="27:27" x14ac:dyDescent="0.2">
      <c r="AA3280" s="23">
        <v>39124</v>
      </c>
    </row>
    <row r="3281" spans="27:27" x14ac:dyDescent="0.2">
      <c r="AA3281" s="23">
        <v>39125</v>
      </c>
    </row>
    <row r="3282" spans="27:27" x14ac:dyDescent="0.2">
      <c r="AA3282" s="23">
        <v>39126</v>
      </c>
    </row>
    <row r="3283" spans="27:27" x14ac:dyDescent="0.2">
      <c r="AA3283" s="23">
        <v>39127</v>
      </c>
    </row>
    <row r="3284" spans="27:27" x14ac:dyDescent="0.2">
      <c r="AA3284" s="23">
        <v>39128</v>
      </c>
    </row>
    <row r="3285" spans="27:27" x14ac:dyDescent="0.2">
      <c r="AA3285" s="23">
        <v>39129</v>
      </c>
    </row>
    <row r="3286" spans="27:27" x14ac:dyDescent="0.2">
      <c r="AA3286" s="23">
        <v>39130</v>
      </c>
    </row>
    <row r="3287" spans="27:27" x14ac:dyDescent="0.2">
      <c r="AA3287" s="23">
        <v>39131</v>
      </c>
    </row>
    <row r="3288" spans="27:27" x14ac:dyDescent="0.2">
      <c r="AA3288" s="23">
        <v>39132</v>
      </c>
    </row>
    <row r="3289" spans="27:27" x14ac:dyDescent="0.2">
      <c r="AA3289" s="23">
        <v>39133</v>
      </c>
    </row>
    <row r="3290" spans="27:27" x14ac:dyDescent="0.2">
      <c r="AA3290" s="23">
        <v>39134</v>
      </c>
    </row>
    <row r="3291" spans="27:27" x14ac:dyDescent="0.2">
      <c r="AA3291" s="23">
        <v>39135</v>
      </c>
    </row>
    <row r="3292" spans="27:27" x14ac:dyDescent="0.2">
      <c r="AA3292" s="23">
        <v>39136</v>
      </c>
    </row>
    <row r="3293" spans="27:27" x14ac:dyDescent="0.2">
      <c r="AA3293" s="23">
        <v>39137</v>
      </c>
    </row>
    <row r="3294" spans="27:27" x14ac:dyDescent="0.2">
      <c r="AA3294" s="23">
        <v>39138</v>
      </c>
    </row>
    <row r="3295" spans="27:27" x14ac:dyDescent="0.2">
      <c r="AA3295" s="23">
        <v>39139</v>
      </c>
    </row>
    <row r="3296" spans="27:27" x14ac:dyDescent="0.2">
      <c r="AA3296" s="23">
        <v>39140</v>
      </c>
    </row>
    <row r="3297" spans="27:27" x14ac:dyDescent="0.2">
      <c r="AA3297" s="23">
        <v>39141</v>
      </c>
    </row>
    <row r="3298" spans="27:27" x14ac:dyDescent="0.2">
      <c r="AA3298" s="23">
        <v>39142</v>
      </c>
    </row>
    <row r="3299" spans="27:27" x14ac:dyDescent="0.2">
      <c r="AA3299" s="23">
        <v>39143</v>
      </c>
    </row>
    <row r="3300" spans="27:27" x14ac:dyDescent="0.2">
      <c r="AA3300" s="23">
        <v>39144</v>
      </c>
    </row>
    <row r="3301" spans="27:27" x14ac:dyDescent="0.2">
      <c r="AA3301" s="23">
        <v>39145</v>
      </c>
    </row>
    <row r="3302" spans="27:27" x14ac:dyDescent="0.2">
      <c r="AA3302" s="23">
        <v>39146</v>
      </c>
    </row>
    <row r="3303" spans="27:27" x14ac:dyDescent="0.2">
      <c r="AA3303" s="23">
        <v>39147</v>
      </c>
    </row>
    <row r="3304" spans="27:27" x14ac:dyDescent="0.2">
      <c r="AA3304" s="23">
        <v>39148</v>
      </c>
    </row>
    <row r="3305" spans="27:27" x14ac:dyDescent="0.2">
      <c r="AA3305" s="23">
        <v>39149</v>
      </c>
    </row>
    <row r="3306" spans="27:27" x14ac:dyDescent="0.2">
      <c r="AA3306" s="23">
        <v>39150</v>
      </c>
    </row>
    <row r="3307" spans="27:27" x14ac:dyDescent="0.2">
      <c r="AA3307" s="23">
        <v>39151</v>
      </c>
    </row>
    <row r="3308" spans="27:27" x14ac:dyDescent="0.2">
      <c r="AA3308" s="23">
        <v>39152</v>
      </c>
    </row>
    <row r="3309" spans="27:27" x14ac:dyDescent="0.2">
      <c r="AA3309" s="23">
        <v>39153</v>
      </c>
    </row>
    <row r="3310" spans="27:27" x14ac:dyDescent="0.2">
      <c r="AA3310" s="23">
        <v>39154</v>
      </c>
    </row>
    <row r="3311" spans="27:27" x14ac:dyDescent="0.2">
      <c r="AA3311" s="23">
        <v>39155</v>
      </c>
    </row>
    <row r="3312" spans="27:27" x14ac:dyDescent="0.2">
      <c r="AA3312" s="23">
        <v>39156</v>
      </c>
    </row>
    <row r="3313" spans="27:27" x14ac:dyDescent="0.2">
      <c r="AA3313" s="23">
        <v>39157</v>
      </c>
    </row>
    <row r="3314" spans="27:27" x14ac:dyDescent="0.2">
      <c r="AA3314" s="23">
        <v>39158</v>
      </c>
    </row>
    <row r="3315" spans="27:27" x14ac:dyDescent="0.2">
      <c r="AA3315" s="23">
        <v>39159</v>
      </c>
    </row>
    <row r="3316" spans="27:27" x14ac:dyDescent="0.2">
      <c r="AA3316" s="23">
        <v>39160</v>
      </c>
    </row>
    <row r="3317" spans="27:27" x14ac:dyDescent="0.2">
      <c r="AA3317" s="23">
        <v>39161</v>
      </c>
    </row>
    <row r="3318" spans="27:27" x14ac:dyDescent="0.2">
      <c r="AA3318" s="23">
        <v>39162</v>
      </c>
    </row>
    <row r="3319" spans="27:27" x14ac:dyDescent="0.2">
      <c r="AA3319" s="23">
        <v>39163</v>
      </c>
    </row>
    <row r="3320" spans="27:27" x14ac:dyDescent="0.2">
      <c r="AA3320" s="23">
        <v>39164</v>
      </c>
    </row>
    <row r="3321" spans="27:27" x14ac:dyDescent="0.2">
      <c r="AA3321" s="23">
        <v>39165</v>
      </c>
    </row>
    <row r="3322" spans="27:27" x14ac:dyDescent="0.2">
      <c r="AA3322" s="23">
        <v>39166</v>
      </c>
    </row>
    <row r="3323" spans="27:27" x14ac:dyDescent="0.2">
      <c r="AA3323" s="23">
        <v>39167</v>
      </c>
    </row>
    <row r="3324" spans="27:27" x14ac:dyDescent="0.2">
      <c r="AA3324" s="23">
        <v>39168</v>
      </c>
    </row>
    <row r="3325" spans="27:27" x14ac:dyDescent="0.2">
      <c r="AA3325" s="23">
        <v>39169</v>
      </c>
    </row>
    <row r="3326" spans="27:27" x14ac:dyDescent="0.2">
      <c r="AA3326" s="23">
        <v>39170</v>
      </c>
    </row>
    <row r="3327" spans="27:27" x14ac:dyDescent="0.2">
      <c r="AA3327" s="23">
        <v>39171</v>
      </c>
    </row>
    <row r="3328" spans="27:27" x14ac:dyDescent="0.2">
      <c r="AA3328" s="23">
        <v>39172</v>
      </c>
    </row>
    <row r="3329" spans="27:27" x14ac:dyDescent="0.2">
      <c r="AA3329" s="23">
        <v>39173</v>
      </c>
    </row>
    <row r="3330" spans="27:27" x14ac:dyDescent="0.2">
      <c r="AA3330" s="23">
        <v>39174</v>
      </c>
    </row>
    <row r="3331" spans="27:27" x14ac:dyDescent="0.2">
      <c r="AA3331" s="23">
        <v>39175</v>
      </c>
    </row>
    <row r="3332" spans="27:27" x14ac:dyDescent="0.2">
      <c r="AA3332" s="23">
        <v>39176</v>
      </c>
    </row>
    <row r="3333" spans="27:27" x14ac:dyDescent="0.2">
      <c r="AA3333" s="23">
        <v>39177</v>
      </c>
    </row>
    <row r="3334" spans="27:27" x14ac:dyDescent="0.2">
      <c r="AA3334" s="23">
        <v>39178</v>
      </c>
    </row>
    <row r="3335" spans="27:27" x14ac:dyDescent="0.2">
      <c r="AA3335" s="23">
        <v>39179</v>
      </c>
    </row>
    <row r="3336" spans="27:27" x14ac:dyDescent="0.2">
      <c r="AA3336" s="23">
        <v>39180</v>
      </c>
    </row>
    <row r="3337" spans="27:27" x14ac:dyDescent="0.2">
      <c r="AA3337" s="23">
        <v>39181</v>
      </c>
    </row>
    <row r="3338" spans="27:27" x14ac:dyDescent="0.2">
      <c r="AA3338" s="23">
        <v>39182</v>
      </c>
    </row>
    <row r="3339" spans="27:27" x14ac:dyDescent="0.2">
      <c r="AA3339" s="23">
        <v>39183</v>
      </c>
    </row>
    <row r="3340" spans="27:27" x14ac:dyDescent="0.2">
      <c r="AA3340" s="23">
        <v>39184</v>
      </c>
    </row>
    <row r="3341" spans="27:27" x14ac:dyDescent="0.2">
      <c r="AA3341" s="23">
        <v>39185</v>
      </c>
    </row>
    <row r="3342" spans="27:27" x14ac:dyDescent="0.2">
      <c r="AA3342" s="23">
        <v>39186</v>
      </c>
    </row>
    <row r="3343" spans="27:27" x14ac:dyDescent="0.2">
      <c r="AA3343" s="23">
        <v>39187</v>
      </c>
    </row>
    <row r="3344" spans="27:27" x14ac:dyDescent="0.2">
      <c r="AA3344" s="23">
        <v>39188</v>
      </c>
    </row>
    <row r="3345" spans="27:27" x14ac:dyDescent="0.2">
      <c r="AA3345" s="23">
        <v>39189</v>
      </c>
    </row>
    <row r="3346" spans="27:27" x14ac:dyDescent="0.2">
      <c r="AA3346" s="23">
        <v>39190</v>
      </c>
    </row>
    <row r="3347" spans="27:27" x14ac:dyDescent="0.2">
      <c r="AA3347" s="23">
        <v>39191</v>
      </c>
    </row>
    <row r="3348" spans="27:27" x14ac:dyDescent="0.2">
      <c r="AA3348" s="23">
        <v>39192</v>
      </c>
    </row>
    <row r="3349" spans="27:27" x14ac:dyDescent="0.2">
      <c r="AA3349" s="23">
        <v>39193</v>
      </c>
    </row>
    <row r="3350" spans="27:27" x14ac:dyDescent="0.2">
      <c r="AA3350" s="23">
        <v>39194</v>
      </c>
    </row>
    <row r="3351" spans="27:27" x14ac:dyDescent="0.2">
      <c r="AA3351" s="23">
        <v>39195</v>
      </c>
    </row>
    <row r="3352" spans="27:27" x14ac:dyDescent="0.2">
      <c r="AA3352" s="23">
        <v>39196</v>
      </c>
    </row>
    <row r="3353" spans="27:27" x14ac:dyDescent="0.2">
      <c r="AA3353" s="23">
        <v>39197</v>
      </c>
    </row>
    <row r="3354" spans="27:27" x14ac:dyDescent="0.2">
      <c r="AA3354" s="23">
        <v>39198</v>
      </c>
    </row>
    <row r="3355" spans="27:27" x14ac:dyDescent="0.2">
      <c r="AA3355" s="23">
        <v>39199</v>
      </c>
    </row>
    <row r="3356" spans="27:27" x14ac:dyDescent="0.2">
      <c r="AA3356" s="23">
        <v>39200</v>
      </c>
    </row>
    <row r="3357" spans="27:27" x14ac:dyDescent="0.2">
      <c r="AA3357" s="23">
        <v>39201</v>
      </c>
    </row>
    <row r="3358" spans="27:27" x14ac:dyDescent="0.2">
      <c r="AA3358" s="23">
        <v>39202</v>
      </c>
    </row>
    <row r="3359" spans="27:27" x14ac:dyDescent="0.2">
      <c r="AA3359" s="23">
        <v>39203</v>
      </c>
    </row>
    <row r="3360" spans="27:27" x14ac:dyDescent="0.2">
      <c r="AA3360" s="23">
        <v>39204</v>
      </c>
    </row>
    <row r="3361" spans="27:27" x14ac:dyDescent="0.2">
      <c r="AA3361" s="23">
        <v>39205</v>
      </c>
    </row>
    <row r="3362" spans="27:27" x14ac:dyDescent="0.2">
      <c r="AA3362" s="23">
        <v>39206</v>
      </c>
    </row>
    <row r="3363" spans="27:27" x14ac:dyDescent="0.2">
      <c r="AA3363" s="23">
        <v>39207</v>
      </c>
    </row>
    <row r="3364" spans="27:27" x14ac:dyDescent="0.2">
      <c r="AA3364" s="23">
        <v>39208</v>
      </c>
    </row>
    <row r="3365" spans="27:27" x14ac:dyDescent="0.2">
      <c r="AA3365" s="23">
        <v>39209</v>
      </c>
    </row>
    <row r="3366" spans="27:27" x14ac:dyDescent="0.2">
      <c r="AA3366" s="23">
        <v>39210</v>
      </c>
    </row>
    <row r="3367" spans="27:27" x14ac:dyDescent="0.2">
      <c r="AA3367" s="23">
        <v>39211</v>
      </c>
    </row>
    <row r="3368" spans="27:27" x14ac:dyDescent="0.2">
      <c r="AA3368" s="23">
        <v>39212</v>
      </c>
    </row>
    <row r="3369" spans="27:27" x14ac:dyDescent="0.2">
      <c r="AA3369" s="23">
        <v>39213</v>
      </c>
    </row>
    <row r="3370" spans="27:27" x14ac:dyDescent="0.2">
      <c r="AA3370" s="23">
        <v>39214</v>
      </c>
    </row>
    <row r="3371" spans="27:27" x14ac:dyDescent="0.2">
      <c r="AA3371" s="23">
        <v>39215</v>
      </c>
    </row>
    <row r="3372" spans="27:27" x14ac:dyDescent="0.2">
      <c r="AA3372" s="23">
        <v>39216</v>
      </c>
    </row>
    <row r="3373" spans="27:27" x14ac:dyDescent="0.2">
      <c r="AA3373" s="23">
        <v>39217</v>
      </c>
    </row>
    <row r="3374" spans="27:27" x14ac:dyDescent="0.2">
      <c r="AA3374" s="23">
        <v>39218</v>
      </c>
    </row>
    <row r="3375" spans="27:27" x14ac:dyDescent="0.2">
      <c r="AA3375" s="23">
        <v>39219</v>
      </c>
    </row>
    <row r="3376" spans="27:27" x14ac:dyDescent="0.2">
      <c r="AA3376" s="23">
        <v>39220</v>
      </c>
    </row>
    <row r="3377" spans="27:27" x14ac:dyDescent="0.2">
      <c r="AA3377" s="23">
        <v>39221</v>
      </c>
    </row>
    <row r="3378" spans="27:27" x14ac:dyDescent="0.2">
      <c r="AA3378" s="23">
        <v>39222</v>
      </c>
    </row>
    <row r="3379" spans="27:27" x14ac:dyDescent="0.2">
      <c r="AA3379" s="23">
        <v>39223</v>
      </c>
    </row>
    <row r="3380" spans="27:27" x14ac:dyDescent="0.2">
      <c r="AA3380" s="23">
        <v>39224</v>
      </c>
    </row>
    <row r="3381" spans="27:27" x14ac:dyDescent="0.2">
      <c r="AA3381" s="23">
        <v>39225</v>
      </c>
    </row>
    <row r="3382" spans="27:27" x14ac:dyDescent="0.2">
      <c r="AA3382" s="23">
        <v>39226</v>
      </c>
    </row>
    <row r="3383" spans="27:27" x14ac:dyDescent="0.2">
      <c r="AA3383" s="23">
        <v>39227</v>
      </c>
    </row>
    <row r="3384" spans="27:27" x14ac:dyDescent="0.2">
      <c r="AA3384" s="23">
        <v>39228</v>
      </c>
    </row>
    <row r="3385" spans="27:27" x14ac:dyDescent="0.2">
      <c r="AA3385" s="23">
        <v>39229</v>
      </c>
    </row>
    <row r="3386" spans="27:27" x14ac:dyDescent="0.2">
      <c r="AA3386" s="23">
        <v>39230</v>
      </c>
    </row>
    <row r="3387" spans="27:27" x14ac:dyDescent="0.2">
      <c r="AA3387" s="23">
        <v>39231</v>
      </c>
    </row>
    <row r="3388" spans="27:27" x14ac:dyDescent="0.2">
      <c r="AA3388" s="23">
        <v>39232</v>
      </c>
    </row>
    <row r="3389" spans="27:27" x14ac:dyDescent="0.2">
      <c r="AA3389" s="23">
        <v>39233</v>
      </c>
    </row>
    <row r="3390" spans="27:27" x14ac:dyDescent="0.2">
      <c r="AA3390" s="23">
        <v>39234</v>
      </c>
    </row>
    <row r="3391" spans="27:27" x14ac:dyDescent="0.2">
      <c r="AA3391" s="23">
        <v>39235</v>
      </c>
    </row>
    <row r="3392" spans="27:27" x14ac:dyDescent="0.2">
      <c r="AA3392" s="23">
        <v>39236</v>
      </c>
    </row>
    <row r="3393" spans="27:27" x14ac:dyDescent="0.2">
      <c r="AA3393" s="23">
        <v>39237</v>
      </c>
    </row>
    <row r="3394" spans="27:27" x14ac:dyDescent="0.2">
      <c r="AA3394" s="23">
        <v>39238</v>
      </c>
    </row>
    <row r="3395" spans="27:27" x14ac:dyDescent="0.2">
      <c r="AA3395" s="23">
        <v>39239</v>
      </c>
    </row>
    <row r="3396" spans="27:27" x14ac:dyDescent="0.2">
      <c r="AA3396" s="23">
        <v>39240</v>
      </c>
    </row>
    <row r="3397" spans="27:27" x14ac:dyDescent="0.2">
      <c r="AA3397" s="23">
        <v>39241</v>
      </c>
    </row>
    <row r="3398" spans="27:27" x14ac:dyDescent="0.2">
      <c r="AA3398" s="23">
        <v>39242</v>
      </c>
    </row>
    <row r="3399" spans="27:27" x14ac:dyDescent="0.2">
      <c r="AA3399" s="23">
        <v>39243</v>
      </c>
    </row>
    <row r="3400" spans="27:27" x14ac:dyDescent="0.2">
      <c r="AA3400" s="23">
        <v>39244</v>
      </c>
    </row>
    <row r="3401" spans="27:27" x14ac:dyDescent="0.2">
      <c r="AA3401" s="23">
        <v>39245</v>
      </c>
    </row>
    <row r="3402" spans="27:27" x14ac:dyDescent="0.2">
      <c r="AA3402" s="23">
        <v>39246</v>
      </c>
    </row>
    <row r="3403" spans="27:27" x14ac:dyDescent="0.2">
      <c r="AA3403" s="23">
        <v>39247</v>
      </c>
    </row>
    <row r="3404" spans="27:27" x14ac:dyDescent="0.2">
      <c r="AA3404" s="23">
        <v>39248</v>
      </c>
    </row>
    <row r="3405" spans="27:27" x14ac:dyDescent="0.2">
      <c r="AA3405" s="23">
        <v>39249</v>
      </c>
    </row>
    <row r="3406" spans="27:27" x14ac:dyDescent="0.2">
      <c r="AA3406" s="23">
        <v>39250</v>
      </c>
    </row>
    <row r="3407" spans="27:27" x14ac:dyDescent="0.2">
      <c r="AA3407" s="23">
        <v>39251</v>
      </c>
    </row>
    <row r="3408" spans="27:27" x14ac:dyDescent="0.2">
      <c r="AA3408" s="23">
        <v>39252</v>
      </c>
    </row>
    <row r="3409" spans="27:27" x14ac:dyDescent="0.2">
      <c r="AA3409" s="23">
        <v>39253</v>
      </c>
    </row>
    <row r="3410" spans="27:27" x14ac:dyDescent="0.2">
      <c r="AA3410" s="23">
        <v>39254</v>
      </c>
    </row>
    <row r="3411" spans="27:27" x14ac:dyDescent="0.2">
      <c r="AA3411" s="23">
        <v>39255</v>
      </c>
    </row>
    <row r="3412" spans="27:27" x14ac:dyDescent="0.2">
      <c r="AA3412" s="23">
        <v>39256</v>
      </c>
    </row>
    <row r="3413" spans="27:27" x14ac:dyDescent="0.2">
      <c r="AA3413" s="23">
        <v>39257</v>
      </c>
    </row>
    <row r="3414" spans="27:27" x14ac:dyDescent="0.2">
      <c r="AA3414" s="23">
        <v>39258</v>
      </c>
    </row>
    <row r="3415" spans="27:27" x14ac:dyDescent="0.2">
      <c r="AA3415" s="23">
        <v>39259</v>
      </c>
    </row>
    <row r="3416" spans="27:27" x14ac:dyDescent="0.2">
      <c r="AA3416" s="23">
        <v>39260</v>
      </c>
    </row>
    <row r="3417" spans="27:27" x14ac:dyDescent="0.2">
      <c r="AA3417" s="23">
        <v>39261</v>
      </c>
    </row>
    <row r="3418" spans="27:27" x14ac:dyDescent="0.2">
      <c r="AA3418" s="23">
        <v>39262</v>
      </c>
    </row>
    <row r="3419" spans="27:27" x14ac:dyDescent="0.2">
      <c r="AA3419" s="23">
        <v>39263</v>
      </c>
    </row>
    <row r="3420" spans="27:27" x14ac:dyDescent="0.2">
      <c r="AA3420" s="23">
        <v>39264</v>
      </c>
    </row>
    <row r="3421" spans="27:27" x14ac:dyDescent="0.2">
      <c r="AA3421" s="23">
        <v>39265</v>
      </c>
    </row>
    <row r="3422" spans="27:27" x14ac:dyDescent="0.2">
      <c r="AA3422" s="23">
        <v>39266</v>
      </c>
    </row>
    <row r="3423" spans="27:27" x14ac:dyDescent="0.2">
      <c r="AA3423" s="23">
        <v>39267</v>
      </c>
    </row>
    <row r="3424" spans="27:27" x14ac:dyDescent="0.2">
      <c r="AA3424" s="23">
        <v>39268</v>
      </c>
    </row>
    <row r="3425" spans="27:27" x14ac:dyDescent="0.2">
      <c r="AA3425" s="23">
        <v>39269</v>
      </c>
    </row>
    <row r="3426" spans="27:27" x14ac:dyDescent="0.2">
      <c r="AA3426" s="23">
        <v>39270</v>
      </c>
    </row>
    <row r="3427" spans="27:27" x14ac:dyDescent="0.2">
      <c r="AA3427" s="23">
        <v>39271</v>
      </c>
    </row>
    <row r="3428" spans="27:27" x14ac:dyDescent="0.2">
      <c r="AA3428" s="23">
        <v>39272</v>
      </c>
    </row>
    <row r="3429" spans="27:27" x14ac:dyDescent="0.2">
      <c r="AA3429" s="23">
        <v>39273</v>
      </c>
    </row>
    <row r="3430" spans="27:27" x14ac:dyDescent="0.2">
      <c r="AA3430" s="23">
        <v>39274</v>
      </c>
    </row>
    <row r="3431" spans="27:27" x14ac:dyDescent="0.2">
      <c r="AA3431" s="23">
        <v>39275</v>
      </c>
    </row>
    <row r="3432" spans="27:27" x14ac:dyDescent="0.2">
      <c r="AA3432" s="23">
        <v>39276</v>
      </c>
    </row>
    <row r="3433" spans="27:27" x14ac:dyDescent="0.2">
      <c r="AA3433" s="23">
        <v>39277</v>
      </c>
    </row>
    <row r="3434" spans="27:27" x14ac:dyDescent="0.2">
      <c r="AA3434" s="23">
        <v>39278</v>
      </c>
    </row>
    <row r="3435" spans="27:27" x14ac:dyDescent="0.2">
      <c r="AA3435" s="23">
        <v>39279</v>
      </c>
    </row>
    <row r="3436" spans="27:27" x14ac:dyDescent="0.2">
      <c r="AA3436" s="23">
        <v>39280</v>
      </c>
    </row>
    <row r="3437" spans="27:27" x14ac:dyDescent="0.2">
      <c r="AA3437" s="23">
        <v>39281</v>
      </c>
    </row>
    <row r="3438" spans="27:27" x14ac:dyDescent="0.2">
      <c r="AA3438" s="23">
        <v>39282</v>
      </c>
    </row>
    <row r="3439" spans="27:27" x14ac:dyDescent="0.2">
      <c r="AA3439" s="23">
        <v>39283</v>
      </c>
    </row>
    <row r="3440" spans="27:27" x14ac:dyDescent="0.2">
      <c r="AA3440" s="23">
        <v>39284</v>
      </c>
    </row>
    <row r="3441" spans="27:27" x14ac:dyDescent="0.2">
      <c r="AA3441" s="23">
        <v>39285</v>
      </c>
    </row>
    <row r="3442" spans="27:27" x14ac:dyDescent="0.2">
      <c r="AA3442" s="23">
        <v>39286</v>
      </c>
    </row>
    <row r="3443" spans="27:27" x14ac:dyDescent="0.2">
      <c r="AA3443" s="23">
        <v>39287</v>
      </c>
    </row>
    <row r="3444" spans="27:27" x14ac:dyDescent="0.2">
      <c r="AA3444" s="23">
        <v>39288</v>
      </c>
    </row>
    <row r="3445" spans="27:27" x14ac:dyDescent="0.2">
      <c r="AA3445" s="23">
        <v>39289</v>
      </c>
    </row>
    <row r="3446" spans="27:27" x14ac:dyDescent="0.2">
      <c r="AA3446" s="23">
        <v>39290</v>
      </c>
    </row>
    <row r="3447" spans="27:27" x14ac:dyDescent="0.2">
      <c r="AA3447" s="23">
        <v>39291</v>
      </c>
    </row>
    <row r="3448" spans="27:27" x14ac:dyDescent="0.2">
      <c r="AA3448" s="23">
        <v>39292</v>
      </c>
    </row>
    <row r="3449" spans="27:27" x14ac:dyDescent="0.2">
      <c r="AA3449" s="23">
        <v>39293</v>
      </c>
    </row>
    <row r="3450" spans="27:27" x14ac:dyDescent="0.2">
      <c r="AA3450" s="23">
        <v>39294</v>
      </c>
    </row>
    <row r="3451" spans="27:27" x14ac:dyDescent="0.2">
      <c r="AA3451" s="23">
        <v>39295</v>
      </c>
    </row>
    <row r="3452" spans="27:27" x14ac:dyDescent="0.2">
      <c r="AA3452" s="23">
        <v>39296</v>
      </c>
    </row>
    <row r="3453" spans="27:27" x14ac:dyDescent="0.2">
      <c r="AA3453" s="23">
        <v>39297</v>
      </c>
    </row>
    <row r="3454" spans="27:27" x14ac:dyDescent="0.2">
      <c r="AA3454" s="23">
        <v>39298</v>
      </c>
    </row>
    <row r="3455" spans="27:27" x14ac:dyDescent="0.2">
      <c r="AA3455" s="23">
        <v>39299</v>
      </c>
    </row>
    <row r="3456" spans="27:27" x14ac:dyDescent="0.2">
      <c r="AA3456" s="23">
        <v>39300</v>
      </c>
    </row>
    <row r="3457" spans="27:27" x14ac:dyDescent="0.2">
      <c r="AA3457" s="23">
        <v>39301</v>
      </c>
    </row>
    <row r="3458" spans="27:27" x14ac:dyDescent="0.2">
      <c r="AA3458" s="23">
        <v>39302</v>
      </c>
    </row>
    <row r="3459" spans="27:27" x14ac:dyDescent="0.2">
      <c r="AA3459" s="23">
        <v>39303</v>
      </c>
    </row>
    <row r="3460" spans="27:27" x14ac:dyDescent="0.2">
      <c r="AA3460" s="23">
        <v>39304</v>
      </c>
    </row>
    <row r="3461" spans="27:27" x14ac:dyDescent="0.2">
      <c r="AA3461" s="23">
        <v>39305</v>
      </c>
    </row>
    <row r="3462" spans="27:27" x14ac:dyDescent="0.2">
      <c r="AA3462" s="23">
        <v>39306</v>
      </c>
    </row>
    <row r="3463" spans="27:27" x14ac:dyDescent="0.2">
      <c r="AA3463" s="23">
        <v>39307</v>
      </c>
    </row>
    <row r="3464" spans="27:27" x14ac:dyDescent="0.2">
      <c r="AA3464" s="23">
        <v>39308</v>
      </c>
    </row>
    <row r="3465" spans="27:27" x14ac:dyDescent="0.2">
      <c r="AA3465" s="23">
        <v>39309</v>
      </c>
    </row>
    <row r="3466" spans="27:27" x14ac:dyDescent="0.2">
      <c r="AA3466" s="23">
        <v>39310</v>
      </c>
    </row>
    <row r="3467" spans="27:27" x14ac:dyDescent="0.2">
      <c r="AA3467" s="23">
        <v>39311</v>
      </c>
    </row>
    <row r="3468" spans="27:27" x14ac:dyDescent="0.2">
      <c r="AA3468" s="23">
        <v>39312</v>
      </c>
    </row>
    <row r="3469" spans="27:27" x14ac:dyDescent="0.2">
      <c r="AA3469" s="23">
        <v>39313</v>
      </c>
    </row>
    <row r="3470" spans="27:27" x14ac:dyDescent="0.2">
      <c r="AA3470" s="23">
        <v>39314</v>
      </c>
    </row>
    <row r="3471" spans="27:27" x14ac:dyDescent="0.2">
      <c r="AA3471" s="23">
        <v>39315</v>
      </c>
    </row>
    <row r="3472" spans="27:27" x14ac:dyDescent="0.2">
      <c r="AA3472" s="23">
        <v>39316</v>
      </c>
    </row>
    <row r="3473" spans="27:27" x14ac:dyDescent="0.2">
      <c r="AA3473" s="23">
        <v>39317</v>
      </c>
    </row>
    <row r="3474" spans="27:27" x14ac:dyDescent="0.2">
      <c r="AA3474" s="23">
        <v>39318</v>
      </c>
    </row>
    <row r="3475" spans="27:27" x14ac:dyDescent="0.2">
      <c r="AA3475" s="23">
        <v>39319</v>
      </c>
    </row>
    <row r="3476" spans="27:27" x14ac:dyDescent="0.2">
      <c r="AA3476" s="23">
        <v>39320</v>
      </c>
    </row>
    <row r="3477" spans="27:27" x14ac:dyDescent="0.2">
      <c r="AA3477" s="23">
        <v>39321</v>
      </c>
    </row>
    <row r="3478" spans="27:27" x14ac:dyDescent="0.2">
      <c r="AA3478" s="23">
        <v>39322</v>
      </c>
    </row>
    <row r="3479" spans="27:27" x14ac:dyDescent="0.2">
      <c r="AA3479" s="23">
        <v>39323</v>
      </c>
    </row>
    <row r="3480" spans="27:27" x14ac:dyDescent="0.2">
      <c r="AA3480" s="23">
        <v>39324</v>
      </c>
    </row>
    <row r="3481" spans="27:27" x14ac:dyDescent="0.2">
      <c r="AA3481" s="23">
        <v>39325</v>
      </c>
    </row>
    <row r="3482" spans="27:27" x14ac:dyDescent="0.2">
      <c r="AA3482" s="23">
        <v>39326</v>
      </c>
    </row>
    <row r="3483" spans="27:27" x14ac:dyDescent="0.2">
      <c r="AA3483" s="23">
        <v>39327</v>
      </c>
    </row>
    <row r="3484" spans="27:27" x14ac:dyDescent="0.2">
      <c r="AA3484" s="23">
        <v>39328</v>
      </c>
    </row>
    <row r="3485" spans="27:27" x14ac:dyDescent="0.2">
      <c r="AA3485" s="23">
        <v>39329</v>
      </c>
    </row>
    <row r="3486" spans="27:27" x14ac:dyDescent="0.2">
      <c r="AA3486" s="23">
        <v>39330</v>
      </c>
    </row>
    <row r="3487" spans="27:27" x14ac:dyDescent="0.2">
      <c r="AA3487" s="23">
        <v>39331</v>
      </c>
    </row>
    <row r="3488" spans="27:27" x14ac:dyDescent="0.2">
      <c r="AA3488" s="23">
        <v>39332</v>
      </c>
    </row>
    <row r="3489" spans="27:27" x14ac:dyDescent="0.2">
      <c r="AA3489" s="23">
        <v>39333</v>
      </c>
    </row>
    <row r="3490" spans="27:27" x14ac:dyDescent="0.2">
      <c r="AA3490" s="23">
        <v>39334</v>
      </c>
    </row>
    <row r="3491" spans="27:27" x14ac:dyDescent="0.2">
      <c r="AA3491" s="23">
        <v>39335</v>
      </c>
    </row>
    <row r="3492" spans="27:27" x14ac:dyDescent="0.2">
      <c r="AA3492" s="23">
        <v>39336</v>
      </c>
    </row>
    <row r="3493" spans="27:27" x14ac:dyDescent="0.2">
      <c r="AA3493" s="23">
        <v>39337</v>
      </c>
    </row>
    <row r="3494" spans="27:27" x14ac:dyDescent="0.2">
      <c r="AA3494" s="23">
        <v>39338</v>
      </c>
    </row>
    <row r="3495" spans="27:27" x14ac:dyDescent="0.2">
      <c r="AA3495" s="23">
        <v>39339</v>
      </c>
    </row>
    <row r="3496" spans="27:27" x14ac:dyDescent="0.2">
      <c r="AA3496" s="23">
        <v>39340</v>
      </c>
    </row>
    <row r="3497" spans="27:27" x14ac:dyDescent="0.2">
      <c r="AA3497" s="23">
        <v>39341</v>
      </c>
    </row>
    <row r="3498" spans="27:27" x14ac:dyDescent="0.2">
      <c r="AA3498" s="23">
        <v>39342</v>
      </c>
    </row>
    <row r="3499" spans="27:27" x14ac:dyDescent="0.2">
      <c r="AA3499" s="23">
        <v>39343</v>
      </c>
    </row>
    <row r="3500" spans="27:27" x14ac:dyDescent="0.2">
      <c r="AA3500" s="23">
        <v>39344</v>
      </c>
    </row>
    <row r="3501" spans="27:27" x14ac:dyDescent="0.2">
      <c r="AA3501" s="23">
        <v>39345</v>
      </c>
    </row>
    <row r="3502" spans="27:27" x14ac:dyDescent="0.2">
      <c r="AA3502" s="23">
        <v>39346</v>
      </c>
    </row>
    <row r="3503" spans="27:27" x14ac:dyDescent="0.2">
      <c r="AA3503" s="23">
        <v>39347</v>
      </c>
    </row>
    <row r="3504" spans="27:27" x14ac:dyDescent="0.2">
      <c r="AA3504" s="23">
        <v>39348</v>
      </c>
    </row>
    <row r="3505" spans="27:27" x14ac:dyDescent="0.2">
      <c r="AA3505" s="23">
        <v>39349</v>
      </c>
    </row>
    <row r="3506" spans="27:27" x14ac:dyDescent="0.2">
      <c r="AA3506" s="23">
        <v>39350</v>
      </c>
    </row>
    <row r="3507" spans="27:27" x14ac:dyDescent="0.2">
      <c r="AA3507" s="23">
        <v>39351</v>
      </c>
    </row>
    <row r="3508" spans="27:27" x14ac:dyDescent="0.2">
      <c r="AA3508" s="23">
        <v>39352</v>
      </c>
    </row>
    <row r="3509" spans="27:27" x14ac:dyDescent="0.2">
      <c r="AA3509" s="23">
        <v>39353</v>
      </c>
    </row>
    <row r="3510" spans="27:27" x14ac:dyDescent="0.2">
      <c r="AA3510" s="23">
        <v>39354</v>
      </c>
    </row>
    <row r="3511" spans="27:27" x14ac:dyDescent="0.2">
      <c r="AA3511" s="23">
        <v>39355</v>
      </c>
    </row>
    <row r="3512" spans="27:27" x14ac:dyDescent="0.2">
      <c r="AA3512" s="23">
        <v>39356</v>
      </c>
    </row>
    <row r="3513" spans="27:27" x14ac:dyDescent="0.2">
      <c r="AA3513" s="23">
        <v>39357</v>
      </c>
    </row>
    <row r="3514" spans="27:27" x14ac:dyDescent="0.2">
      <c r="AA3514" s="23">
        <v>39358</v>
      </c>
    </row>
    <row r="3515" spans="27:27" x14ac:dyDescent="0.2">
      <c r="AA3515" s="23">
        <v>39359</v>
      </c>
    </row>
    <row r="3516" spans="27:27" x14ac:dyDescent="0.2">
      <c r="AA3516" s="23">
        <v>39360</v>
      </c>
    </row>
    <row r="3517" spans="27:27" x14ac:dyDescent="0.2">
      <c r="AA3517" s="23">
        <v>39361</v>
      </c>
    </row>
    <row r="3518" spans="27:27" x14ac:dyDescent="0.2">
      <c r="AA3518" s="23">
        <v>39362</v>
      </c>
    </row>
    <row r="3519" spans="27:27" x14ac:dyDescent="0.2">
      <c r="AA3519" s="23">
        <v>39363</v>
      </c>
    </row>
    <row r="3520" spans="27:27" x14ac:dyDescent="0.2">
      <c r="AA3520" s="23">
        <v>39364</v>
      </c>
    </row>
    <row r="3521" spans="27:27" x14ac:dyDescent="0.2">
      <c r="AA3521" s="23">
        <v>39365</v>
      </c>
    </row>
    <row r="3522" spans="27:27" x14ac:dyDescent="0.2">
      <c r="AA3522" s="23">
        <v>39366</v>
      </c>
    </row>
    <row r="3523" spans="27:27" x14ac:dyDescent="0.2">
      <c r="AA3523" s="23">
        <v>39367</v>
      </c>
    </row>
    <row r="3524" spans="27:27" x14ac:dyDescent="0.2">
      <c r="AA3524" s="23">
        <v>39368</v>
      </c>
    </row>
    <row r="3525" spans="27:27" x14ac:dyDescent="0.2">
      <c r="AA3525" s="23">
        <v>39369</v>
      </c>
    </row>
    <row r="3526" spans="27:27" x14ac:dyDescent="0.2">
      <c r="AA3526" s="23">
        <v>39370</v>
      </c>
    </row>
    <row r="3527" spans="27:27" x14ac:dyDescent="0.2">
      <c r="AA3527" s="23">
        <v>39371</v>
      </c>
    </row>
    <row r="3528" spans="27:27" x14ac:dyDescent="0.2">
      <c r="AA3528" s="23">
        <v>39372</v>
      </c>
    </row>
    <row r="3529" spans="27:27" x14ac:dyDescent="0.2">
      <c r="AA3529" s="23">
        <v>39373</v>
      </c>
    </row>
    <row r="3530" spans="27:27" x14ac:dyDescent="0.2">
      <c r="AA3530" s="23">
        <v>39374</v>
      </c>
    </row>
    <row r="3531" spans="27:27" x14ac:dyDescent="0.2">
      <c r="AA3531" s="23">
        <v>39375</v>
      </c>
    </row>
    <row r="3532" spans="27:27" x14ac:dyDescent="0.2">
      <c r="AA3532" s="23">
        <v>39376</v>
      </c>
    </row>
    <row r="3533" spans="27:27" x14ac:dyDescent="0.2">
      <c r="AA3533" s="23">
        <v>39377</v>
      </c>
    </row>
    <row r="3534" spans="27:27" x14ac:dyDescent="0.2">
      <c r="AA3534" s="23">
        <v>39378</v>
      </c>
    </row>
    <row r="3535" spans="27:27" x14ac:dyDescent="0.2">
      <c r="AA3535" s="23">
        <v>39379</v>
      </c>
    </row>
    <row r="3536" spans="27:27" x14ac:dyDescent="0.2">
      <c r="AA3536" s="23">
        <v>39380</v>
      </c>
    </row>
    <row r="3537" spans="27:27" x14ac:dyDescent="0.2">
      <c r="AA3537" s="23">
        <v>39381</v>
      </c>
    </row>
    <row r="3538" spans="27:27" x14ac:dyDescent="0.2">
      <c r="AA3538" s="23">
        <v>39382</v>
      </c>
    </row>
    <row r="3539" spans="27:27" x14ac:dyDescent="0.2">
      <c r="AA3539" s="23">
        <v>39383</v>
      </c>
    </row>
    <row r="3540" spans="27:27" x14ac:dyDescent="0.2">
      <c r="AA3540" s="23">
        <v>39384</v>
      </c>
    </row>
    <row r="3541" spans="27:27" x14ac:dyDescent="0.2">
      <c r="AA3541" s="23">
        <v>39385</v>
      </c>
    </row>
    <row r="3542" spans="27:27" x14ac:dyDescent="0.2">
      <c r="AA3542" s="23">
        <v>39386</v>
      </c>
    </row>
    <row r="3543" spans="27:27" x14ac:dyDescent="0.2">
      <c r="AA3543" s="23">
        <v>39387</v>
      </c>
    </row>
    <row r="3544" spans="27:27" x14ac:dyDescent="0.2">
      <c r="AA3544" s="23">
        <v>39388</v>
      </c>
    </row>
    <row r="3545" spans="27:27" x14ac:dyDescent="0.2">
      <c r="AA3545" s="23">
        <v>39389</v>
      </c>
    </row>
    <row r="3546" spans="27:27" x14ac:dyDescent="0.2">
      <c r="AA3546" s="23">
        <v>39390</v>
      </c>
    </row>
    <row r="3547" spans="27:27" x14ac:dyDescent="0.2">
      <c r="AA3547" s="23">
        <v>39391</v>
      </c>
    </row>
    <row r="3548" spans="27:27" x14ac:dyDescent="0.2">
      <c r="AA3548" s="23">
        <v>39392</v>
      </c>
    </row>
    <row r="3549" spans="27:27" x14ac:dyDescent="0.2">
      <c r="AA3549" s="23">
        <v>39393</v>
      </c>
    </row>
    <row r="3550" spans="27:27" x14ac:dyDescent="0.2">
      <c r="AA3550" s="23">
        <v>39394</v>
      </c>
    </row>
    <row r="3551" spans="27:27" x14ac:dyDescent="0.2">
      <c r="AA3551" s="23">
        <v>39395</v>
      </c>
    </row>
    <row r="3552" spans="27:27" x14ac:dyDescent="0.2">
      <c r="AA3552" s="23">
        <v>39396</v>
      </c>
    </row>
    <row r="3553" spans="27:27" x14ac:dyDescent="0.2">
      <c r="AA3553" s="23">
        <v>39397</v>
      </c>
    </row>
    <row r="3554" spans="27:27" x14ac:dyDescent="0.2">
      <c r="AA3554" s="23">
        <v>39398</v>
      </c>
    </row>
    <row r="3555" spans="27:27" x14ac:dyDescent="0.2">
      <c r="AA3555" s="23">
        <v>39399</v>
      </c>
    </row>
    <row r="3556" spans="27:27" x14ac:dyDescent="0.2">
      <c r="AA3556" s="23">
        <v>39400</v>
      </c>
    </row>
    <row r="3557" spans="27:27" x14ac:dyDescent="0.2">
      <c r="AA3557" s="23">
        <v>39401</v>
      </c>
    </row>
    <row r="3558" spans="27:27" x14ac:dyDescent="0.2">
      <c r="AA3558" s="23">
        <v>39402</v>
      </c>
    </row>
    <row r="3559" spans="27:27" x14ac:dyDescent="0.2">
      <c r="AA3559" s="23">
        <v>39403</v>
      </c>
    </row>
    <row r="3560" spans="27:27" x14ac:dyDescent="0.2">
      <c r="AA3560" s="23">
        <v>39404</v>
      </c>
    </row>
    <row r="3561" spans="27:27" x14ac:dyDescent="0.2">
      <c r="AA3561" s="23">
        <v>39405</v>
      </c>
    </row>
    <row r="3562" spans="27:27" x14ac:dyDescent="0.2">
      <c r="AA3562" s="23">
        <v>39406</v>
      </c>
    </row>
    <row r="3563" spans="27:27" x14ac:dyDescent="0.2">
      <c r="AA3563" s="23">
        <v>39407</v>
      </c>
    </row>
    <row r="3564" spans="27:27" x14ac:dyDescent="0.2">
      <c r="AA3564" s="23">
        <v>39408</v>
      </c>
    </row>
    <row r="3565" spans="27:27" x14ac:dyDescent="0.2">
      <c r="AA3565" s="23">
        <v>39409</v>
      </c>
    </row>
    <row r="3566" spans="27:27" x14ac:dyDescent="0.2">
      <c r="AA3566" s="23">
        <v>39410</v>
      </c>
    </row>
    <row r="3567" spans="27:27" x14ac:dyDescent="0.2">
      <c r="AA3567" s="23">
        <v>39411</v>
      </c>
    </row>
    <row r="3568" spans="27:27" x14ac:dyDescent="0.2">
      <c r="AA3568" s="23">
        <v>39412</v>
      </c>
    </row>
    <row r="3569" spans="27:27" x14ac:dyDescent="0.2">
      <c r="AA3569" s="23">
        <v>39413</v>
      </c>
    </row>
    <row r="3570" spans="27:27" x14ac:dyDescent="0.2">
      <c r="AA3570" s="23">
        <v>39414</v>
      </c>
    </row>
    <row r="3571" spans="27:27" x14ac:dyDescent="0.2">
      <c r="AA3571" s="23">
        <v>39415</v>
      </c>
    </row>
    <row r="3572" spans="27:27" x14ac:dyDescent="0.2">
      <c r="AA3572" s="23">
        <v>39416</v>
      </c>
    </row>
    <row r="3573" spans="27:27" x14ac:dyDescent="0.2">
      <c r="AA3573" s="23">
        <v>39417</v>
      </c>
    </row>
    <row r="3574" spans="27:27" x14ac:dyDescent="0.2">
      <c r="AA3574" s="23">
        <v>39418</v>
      </c>
    </row>
    <row r="3575" spans="27:27" x14ac:dyDescent="0.2">
      <c r="AA3575" s="23">
        <v>39419</v>
      </c>
    </row>
    <row r="3576" spans="27:27" x14ac:dyDescent="0.2">
      <c r="AA3576" s="23">
        <v>39420</v>
      </c>
    </row>
    <row r="3577" spans="27:27" x14ac:dyDescent="0.2">
      <c r="AA3577" s="23">
        <v>39421</v>
      </c>
    </row>
    <row r="3578" spans="27:27" x14ac:dyDescent="0.2">
      <c r="AA3578" s="23">
        <v>39422</v>
      </c>
    </row>
    <row r="3579" spans="27:27" x14ac:dyDescent="0.2">
      <c r="AA3579" s="23">
        <v>39423</v>
      </c>
    </row>
    <row r="3580" spans="27:27" x14ac:dyDescent="0.2">
      <c r="AA3580" s="23">
        <v>39424</v>
      </c>
    </row>
    <row r="3581" spans="27:27" x14ac:dyDescent="0.2">
      <c r="AA3581" s="23">
        <v>39425</v>
      </c>
    </row>
    <row r="3582" spans="27:27" x14ac:dyDescent="0.2">
      <c r="AA3582" s="23">
        <v>39426</v>
      </c>
    </row>
    <row r="3583" spans="27:27" x14ac:dyDescent="0.2">
      <c r="AA3583" s="23">
        <v>39427</v>
      </c>
    </row>
    <row r="3584" spans="27:27" x14ac:dyDescent="0.2">
      <c r="AA3584" s="23">
        <v>39428</v>
      </c>
    </row>
    <row r="3585" spans="27:27" x14ac:dyDescent="0.2">
      <c r="AA3585" s="23">
        <v>39429</v>
      </c>
    </row>
    <row r="3586" spans="27:27" x14ac:dyDescent="0.2">
      <c r="AA3586" s="23">
        <v>39430</v>
      </c>
    </row>
    <row r="3587" spans="27:27" x14ac:dyDescent="0.2">
      <c r="AA3587" s="23">
        <v>39431</v>
      </c>
    </row>
    <row r="3588" spans="27:27" x14ac:dyDescent="0.2">
      <c r="AA3588" s="23">
        <v>39432</v>
      </c>
    </row>
    <row r="3589" spans="27:27" x14ac:dyDescent="0.2">
      <c r="AA3589" s="23">
        <v>39433</v>
      </c>
    </row>
    <row r="3590" spans="27:27" x14ac:dyDescent="0.2">
      <c r="AA3590" s="23">
        <v>39434</v>
      </c>
    </row>
    <row r="3591" spans="27:27" x14ac:dyDescent="0.2">
      <c r="AA3591" s="23">
        <v>39435</v>
      </c>
    </row>
    <row r="3592" spans="27:27" x14ac:dyDescent="0.2">
      <c r="AA3592" s="23">
        <v>39436</v>
      </c>
    </row>
    <row r="3593" spans="27:27" x14ac:dyDescent="0.2">
      <c r="AA3593" s="23">
        <v>39437</v>
      </c>
    </row>
    <row r="3594" spans="27:27" x14ac:dyDescent="0.2">
      <c r="AA3594" s="23">
        <v>39438</v>
      </c>
    </row>
    <row r="3595" spans="27:27" x14ac:dyDescent="0.2">
      <c r="AA3595" s="23">
        <v>39439</v>
      </c>
    </row>
    <row r="3596" spans="27:27" x14ac:dyDescent="0.2">
      <c r="AA3596" s="23">
        <v>39440</v>
      </c>
    </row>
    <row r="3597" spans="27:27" x14ac:dyDescent="0.2">
      <c r="AA3597" s="23">
        <v>39441</v>
      </c>
    </row>
    <row r="3598" spans="27:27" x14ac:dyDescent="0.2">
      <c r="AA3598" s="23">
        <v>39442</v>
      </c>
    </row>
    <row r="3599" spans="27:27" x14ac:dyDescent="0.2">
      <c r="AA3599" s="23">
        <v>39443</v>
      </c>
    </row>
    <row r="3600" spans="27:27" x14ac:dyDescent="0.2">
      <c r="AA3600" s="23">
        <v>39444</v>
      </c>
    </row>
    <row r="3601" spans="27:27" x14ac:dyDescent="0.2">
      <c r="AA3601" s="23">
        <v>39445</v>
      </c>
    </row>
    <row r="3602" spans="27:27" x14ac:dyDescent="0.2">
      <c r="AA3602" s="23">
        <v>39446</v>
      </c>
    </row>
    <row r="3603" spans="27:27" x14ac:dyDescent="0.2">
      <c r="AA3603" s="23">
        <v>39447</v>
      </c>
    </row>
    <row r="3604" spans="27:27" x14ac:dyDescent="0.2">
      <c r="AA3604" s="23">
        <v>39448</v>
      </c>
    </row>
    <row r="3605" spans="27:27" x14ac:dyDescent="0.2">
      <c r="AA3605" s="23">
        <v>39449</v>
      </c>
    </row>
    <row r="3606" spans="27:27" x14ac:dyDescent="0.2">
      <c r="AA3606" s="23">
        <v>39450</v>
      </c>
    </row>
    <row r="3607" spans="27:27" x14ac:dyDescent="0.2">
      <c r="AA3607" s="23">
        <v>39451</v>
      </c>
    </row>
    <row r="3608" spans="27:27" x14ac:dyDescent="0.2">
      <c r="AA3608" s="23">
        <v>39452</v>
      </c>
    </row>
    <row r="3609" spans="27:27" x14ac:dyDescent="0.2">
      <c r="AA3609" s="23">
        <v>39453</v>
      </c>
    </row>
    <row r="3610" spans="27:27" x14ac:dyDescent="0.2">
      <c r="AA3610" s="23">
        <v>39454</v>
      </c>
    </row>
    <row r="3611" spans="27:27" x14ac:dyDescent="0.2">
      <c r="AA3611" s="23">
        <v>39455</v>
      </c>
    </row>
    <row r="3612" spans="27:27" x14ac:dyDescent="0.2">
      <c r="AA3612" s="23">
        <v>39456</v>
      </c>
    </row>
    <row r="3613" spans="27:27" x14ac:dyDescent="0.2">
      <c r="AA3613" s="23">
        <v>39457</v>
      </c>
    </row>
    <row r="3614" spans="27:27" x14ac:dyDescent="0.2">
      <c r="AA3614" s="23">
        <v>39458</v>
      </c>
    </row>
    <row r="3615" spans="27:27" x14ac:dyDescent="0.2">
      <c r="AA3615" s="23">
        <v>39459</v>
      </c>
    </row>
    <row r="3616" spans="27:27" x14ac:dyDescent="0.2">
      <c r="AA3616" s="23">
        <v>39460</v>
      </c>
    </row>
    <row r="3617" spans="27:27" x14ac:dyDescent="0.2">
      <c r="AA3617" s="23">
        <v>39461</v>
      </c>
    </row>
    <row r="3618" spans="27:27" x14ac:dyDescent="0.2">
      <c r="AA3618" s="23">
        <v>39462</v>
      </c>
    </row>
    <row r="3619" spans="27:27" x14ac:dyDescent="0.2">
      <c r="AA3619" s="23">
        <v>39463</v>
      </c>
    </row>
    <row r="3620" spans="27:27" x14ac:dyDescent="0.2">
      <c r="AA3620" s="23">
        <v>39464</v>
      </c>
    </row>
    <row r="3621" spans="27:27" x14ac:dyDescent="0.2">
      <c r="AA3621" s="23">
        <v>39465</v>
      </c>
    </row>
    <row r="3622" spans="27:27" x14ac:dyDescent="0.2">
      <c r="AA3622" s="23">
        <v>39466</v>
      </c>
    </row>
    <row r="3623" spans="27:27" x14ac:dyDescent="0.2">
      <c r="AA3623" s="23">
        <v>39467</v>
      </c>
    </row>
    <row r="3624" spans="27:27" x14ac:dyDescent="0.2">
      <c r="AA3624" s="23">
        <v>39468</v>
      </c>
    </row>
    <row r="3625" spans="27:27" x14ac:dyDescent="0.2">
      <c r="AA3625" s="23">
        <v>39469</v>
      </c>
    </row>
    <row r="3626" spans="27:27" x14ac:dyDescent="0.2">
      <c r="AA3626" s="23">
        <v>39470</v>
      </c>
    </row>
    <row r="3627" spans="27:27" x14ac:dyDescent="0.2">
      <c r="AA3627" s="23">
        <v>39471</v>
      </c>
    </row>
    <row r="3628" spans="27:27" x14ac:dyDescent="0.2">
      <c r="AA3628" s="23">
        <v>39472</v>
      </c>
    </row>
    <row r="3629" spans="27:27" x14ac:dyDescent="0.2">
      <c r="AA3629" s="23">
        <v>39473</v>
      </c>
    </row>
    <row r="3630" spans="27:27" x14ac:dyDescent="0.2">
      <c r="AA3630" s="23">
        <v>39474</v>
      </c>
    </row>
    <row r="3631" spans="27:27" x14ac:dyDescent="0.2">
      <c r="AA3631" s="23">
        <v>39475</v>
      </c>
    </row>
    <row r="3632" spans="27:27" x14ac:dyDescent="0.2">
      <c r="AA3632" s="23">
        <v>39476</v>
      </c>
    </row>
    <row r="3633" spans="27:27" x14ac:dyDescent="0.2">
      <c r="AA3633" s="23">
        <v>39477</v>
      </c>
    </row>
    <row r="3634" spans="27:27" x14ac:dyDescent="0.2">
      <c r="AA3634" s="23">
        <v>39478</v>
      </c>
    </row>
    <row r="3635" spans="27:27" x14ac:dyDescent="0.2">
      <c r="AA3635" s="23">
        <v>39479</v>
      </c>
    </row>
    <row r="3636" spans="27:27" x14ac:dyDescent="0.2">
      <c r="AA3636" s="23">
        <v>39480</v>
      </c>
    </row>
    <row r="3637" spans="27:27" x14ac:dyDescent="0.2">
      <c r="AA3637" s="23">
        <v>39481</v>
      </c>
    </row>
    <row r="3638" spans="27:27" x14ac:dyDescent="0.2">
      <c r="AA3638" s="23">
        <v>39482</v>
      </c>
    </row>
    <row r="3639" spans="27:27" x14ac:dyDescent="0.2">
      <c r="AA3639" s="23">
        <v>39483</v>
      </c>
    </row>
    <row r="3640" spans="27:27" x14ac:dyDescent="0.2">
      <c r="AA3640" s="23">
        <v>39484</v>
      </c>
    </row>
    <row r="3641" spans="27:27" x14ac:dyDescent="0.2">
      <c r="AA3641" s="23">
        <v>39485</v>
      </c>
    </row>
    <row r="3642" spans="27:27" x14ac:dyDescent="0.2">
      <c r="AA3642" s="23">
        <v>39486</v>
      </c>
    </row>
    <row r="3643" spans="27:27" x14ac:dyDescent="0.2">
      <c r="AA3643" s="23">
        <v>39487</v>
      </c>
    </row>
    <row r="3644" spans="27:27" x14ac:dyDescent="0.2">
      <c r="AA3644" s="23">
        <v>39488</v>
      </c>
    </row>
    <row r="3645" spans="27:27" x14ac:dyDescent="0.2">
      <c r="AA3645" s="23">
        <v>39489</v>
      </c>
    </row>
    <row r="3646" spans="27:27" x14ac:dyDescent="0.2">
      <c r="AA3646" s="23">
        <v>39490</v>
      </c>
    </row>
    <row r="3647" spans="27:27" x14ac:dyDescent="0.2">
      <c r="AA3647" s="23">
        <v>39491</v>
      </c>
    </row>
    <row r="3648" spans="27:27" x14ac:dyDescent="0.2">
      <c r="AA3648" s="23">
        <v>39492</v>
      </c>
    </row>
    <row r="3649" spans="27:27" x14ac:dyDescent="0.2">
      <c r="AA3649" s="23">
        <v>39493</v>
      </c>
    </row>
    <row r="3650" spans="27:27" x14ac:dyDescent="0.2">
      <c r="AA3650" s="23">
        <v>39494</v>
      </c>
    </row>
    <row r="3651" spans="27:27" x14ac:dyDescent="0.2">
      <c r="AA3651" s="23">
        <v>39495</v>
      </c>
    </row>
    <row r="3652" spans="27:27" x14ac:dyDescent="0.2">
      <c r="AA3652" s="23">
        <v>39496</v>
      </c>
    </row>
    <row r="3653" spans="27:27" x14ac:dyDescent="0.2">
      <c r="AA3653" s="23">
        <v>39497</v>
      </c>
    </row>
    <row r="3654" spans="27:27" x14ac:dyDescent="0.2">
      <c r="AA3654" s="23">
        <v>39498</v>
      </c>
    </row>
    <row r="3655" spans="27:27" x14ac:dyDescent="0.2">
      <c r="AA3655" s="23">
        <v>39499</v>
      </c>
    </row>
    <row r="3656" spans="27:27" x14ac:dyDescent="0.2">
      <c r="AA3656" s="23">
        <v>39500</v>
      </c>
    </row>
    <row r="3657" spans="27:27" x14ac:dyDescent="0.2">
      <c r="AA3657" s="23">
        <v>39501</v>
      </c>
    </row>
    <row r="3658" spans="27:27" x14ac:dyDescent="0.2">
      <c r="AA3658" s="23">
        <v>39502</v>
      </c>
    </row>
    <row r="3659" spans="27:27" x14ac:dyDescent="0.2">
      <c r="AA3659" s="23">
        <v>39503</v>
      </c>
    </row>
    <row r="3660" spans="27:27" x14ac:dyDescent="0.2">
      <c r="AA3660" s="23">
        <v>39504</v>
      </c>
    </row>
    <row r="3661" spans="27:27" x14ac:dyDescent="0.2">
      <c r="AA3661" s="23">
        <v>39505</v>
      </c>
    </row>
    <row r="3662" spans="27:27" x14ac:dyDescent="0.2">
      <c r="AA3662" s="23">
        <v>39506</v>
      </c>
    </row>
    <row r="3663" spans="27:27" x14ac:dyDescent="0.2">
      <c r="AA3663" s="23">
        <v>39507</v>
      </c>
    </row>
    <row r="3664" spans="27:27" x14ac:dyDescent="0.2">
      <c r="AA3664" s="23">
        <v>39508</v>
      </c>
    </row>
    <row r="3665" spans="27:27" x14ac:dyDescent="0.2">
      <c r="AA3665" s="23">
        <v>39509</v>
      </c>
    </row>
    <row r="3666" spans="27:27" x14ac:dyDescent="0.2">
      <c r="AA3666" s="23">
        <v>39510</v>
      </c>
    </row>
    <row r="3667" spans="27:27" x14ac:dyDescent="0.2">
      <c r="AA3667" s="23">
        <v>39511</v>
      </c>
    </row>
    <row r="3668" spans="27:27" x14ac:dyDescent="0.2">
      <c r="AA3668" s="23">
        <v>39512</v>
      </c>
    </row>
    <row r="3669" spans="27:27" x14ac:dyDescent="0.2">
      <c r="AA3669" s="23">
        <v>39513</v>
      </c>
    </row>
    <row r="3670" spans="27:27" x14ac:dyDescent="0.2">
      <c r="AA3670" s="23">
        <v>39514</v>
      </c>
    </row>
    <row r="3671" spans="27:27" x14ac:dyDescent="0.2">
      <c r="AA3671" s="23">
        <v>39515</v>
      </c>
    </row>
    <row r="3672" spans="27:27" x14ac:dyDescent="0.2">
      <c r="AA3672" s="23">
        <v>39516</v>
      </c>
    </row>
    <row r="3673" spans="27:27" x14ac:dyDescent="0.2">
      <c r="AA3673" s="23">
        <v>39517</v>
      </c>
    </row>
    <row r="3674" spans="27:27" x14ac:dyDescent="0.2">
      <c r="AA3674" s="23">
        <v>39518</v>
      </c>
    </row>
    <row r="3675" spans="27:27" x14ac:dyDescent="0.2">
      <c r="AA3675" s="23">
        <v>39519</v>
      </c>
    </row>
    <row r="3676" spans="27:27" x14ac:dyDescent="0.2">
      <c r="AA3676" s="23">
        <v>39520</v>
      </c>
    </row>
    <row r="3677" spans="27:27" x14ac:dyDescent="0.2">
      <c r="AA3677" s="23">
        <v>39521</v>
      </c>
    </row>
    <row r="3678" spans="27:27" x14ac:dyDescent="0.2">
      <c r="AA3678" s="23">
        <v>39522</v>
      </c>
    </row>
    <row r="3679" spans="27:27" x14ac:dyDescent="0.2">
      <c r="AA3679" s="23">
        <v>39523</v>
      </c>
    </row>
    <row r="3680" spans="27:27" x14ac:dyDescent="0.2">
      <c r="AA3680" s="23">
        <v>39524</v>
      </c>
    </row>
    <row r="3681" spans="27:27" x14ac:dyDescent="0.2">
      <c r="AA3681" s="23">
        <v>39525</v>
      </c>
    </row>
    <row r="3682" spans="27:27" x14ac:dyDescent="0.2">
      <c r="AA3682" s="23">
        <v>39526</v>
      </c>
    </row>
    <row r="3683" spans="27:27" x14ac:dyDescent="0.2">
      <c r="AA3683" s="23">
        <v>39527</v>
      </c>
    </row>
    <row r="3684" spans="27:27" x14ac:dyDescent="0.2">
      <c r="AA3684" s="23">
        <v>39528</v>
      </c>
    </row>
    <row r="3685" spans="27:27" x14ac:dyDescent="0.2">
      <c r="AA3685" s="23">
        <v>39529</v>
      </c>
    </row>
    <row r="3686" spans="27:27" x14ac:dyDescent="0.2">
      <c r="AA3686" s="23">
        <v>39530</v>
      </c>
    </row>
    <row r="3687" spans="27:27" x14ac:dyDescent="0.2">
      <c r="AA3687" s="23">
        <v>39531</v>
      </c>
    </row>
    <row r="3688" spans="27:27" x14ac:dyDescent="0.2">
      <c r="AA3688" s="23">
        <v>39532</v>
      </c>
    </row>
    <row r="3689" spans="27:27" x14ac:dyDescent="0.2">
      <c r="AA3689" s="23">
        <v>39533</v>
      </c>
    </row>
    <row r="3690" spans="27:27" x14ac:dyDescent="0.2">
      <c r="AA3690" s="23">
        <v>39534</v>
      </c>
    </row>
    <row r="3691" spans="27:27" x14ac:dyDescent="0.2">
      <c r="AA3691" s="23">
        <v>39535</v>
      </c>
    </row>
    <row r="3692" spans="27:27" x14ac:dyDescent="0.2">
      <c r="AA3692" s="23">
        <v>39536</v>
      </c>
    </row>
    <row r="3693" spans="27:27" x14ac:dyDescent="0.2">
      <c r="AA3693" s="23">
        <v>39537</v>
      </c>
    </row>
    <row r="3694" spans="27:27" x14ac:dyDescent="0.2">
      <c r="AA3694" s="23">
        <v>39538</v>
      </c>
    </row>
    <row r="3695" spans="27:27" x14ac:dyDescent="0.2">
      <c r="AA3695" s="23">
        <v>39539</v>
      </c>
    </row>
    <row r="3696" spans="27:27" x14ac:dyDescent="0.2">
      <c r="AA3696" s="23">
        <v>39540</v>
      </c>
    </row>
    <row r="3697" spans="27:27" x14ac:dyDescent="0.2">
      <c r="AA3697" s="23">
        <v>39541</v>
      </c>
    </row>
    <row r="3698" spans="27:27" x14ac:dyDescent="0.2">
      <c r="AA3698" s="23">
        <v>39542</v>
      </c>
    </row>
    <row r="3699" spans="27:27" x14ac:dyDescent="0.2">
      <c r="AA3699" s="23">
        <v>39543</v>
      </c>
    </row>
    <row r="3700" spans="27:27" x14ac:dyDescent="0.2">
      <c r="AA3700" s="23">
        <v>39544</v>
      </c>
    </row>
    <row r="3701" spans="27:27" x14ac:dyDescent="0.2">
      <c r="AA3701" s="23">
        <v>39545</v>
      </c>
    </row>
    <row r="3702" spans="27:27" x14ac:dyDescent="0.2">
      <c r="AA3702" s="23">
        <v>39546</v>
      </c>
    </row>
    <row r="3703" spans="27:27" x14ac:dyDescent="0.2">
      <c r="AA3703" s="23">
        <v>39547</v>
      </c>
    </row>
    <row r="3704" spans="27:27" x14ac:dyDescent="0.2">
      <c r="AA3704" s="23">
        <v>39548</v>
      </c>
    </row>
    <row r="3705" spans="27:27" x14ac:dyDescent="0.2">
      <c r="AA3705" s="23">
        <v>39549</v>
      </c>
    </row>
    <row r="3706" spans="27:27" x14ac:dyDescent="0.2">
      <c r="AA3706" s="23">
        <v>39550</v>
      </c>
    </row>
    <row r="3707" spans="27:27" x14ac:dyDescent="0.2">
      <c r="AA3707" s="23">
        <v>39551</v>
      </c>
    </row>
    <row r="3708" spans="27:27" x14ac:dyDescent="0.2">
      <c r="AA3708" s="23">
        <v>39552</v>
      </c>
    </row>
    <row r="3709" spans="27:27" x14ac:dyDescent="0.2">
      <c r="AA3709" s="23">
        <v>39553</v>
      </c>
    </row>
    <row r="3710" spans="27:27" x14ac:dyDescent="0.2">
      <c r="AA3710" s="23">
        <v>39554</v>
      </c>
    </row>
    <row r="3711" spans="27:27" x14ac:dyDescent="0.2">
      <c r="AA3711" s="23">
        <v>39555</v>
      </c>
    </row>
    <row r="3712" spans="27:27" x14ac:dyDescent="0.2">
      <c r="AA3712" s="23">
        <v>39556</v>
      </c>
    </row>
    <row r="3713" spans="27:27" x14ac:dyDescent="0.2">
      <c r="AA3713" s="23">
        <v>39557</v>
      </c>
    </row>
    <row r="3714" spans="27:27" x14ac:dyDescent="0.2">
      <c r="AA3714" s="23">
        <v>39558</v>
      </c>
    </row>
    <row r="3715" spans="27:27" x14ac:dyDescent="0.2">
      <c r="AA3715" s="23">
        <v>39559</v>
      </c>
    </row>
    <row r="3716" spans="27:27" x14ac:dyDescent="0.2">
      <c r="AA3716" s="23">
        <v>39560</v>
      </c>
    </row>
    <row r="3717" spans="27:27" x14ac:dyDescent="0.2">
      <c r="AA3717" s="23">
        <v>39561</v>
      </c>
    </row>
    <row r="3718" spans="27:27" x14ac:dyDescent="0.2">
      <c r="AA3718" s="23">
        <v>39562</v>
      </c>
    </row>
    <row r="3719" spans="27:27" x14ac:dyDescent="0.2">
      <c r="AA3719" s="23">
        <v>39563</v>
      </c>
    </row>
    <row r="3720" spans="27:27" x14ac:dyDescent="0.2">
      <c r="AA3720" s="23">
        <v>39564</v>
      </c>
    </row>
    <row r="3721" spans="27:27" x14ac:dyDescent="0.2">
      <c r="AA3721" s="23">
        <v>39565</v>
      </c>
    </row>
    <row r="3722" spans="27:27" x14ac:dyDescent="0.2">
      <c r="AA3722" s="23">
        <v>39566</v>
      </c>
    </row>
    <row r="3723" spans="27:27" x14ac:dyDescent="0.2">
      <c r="AA3723" s="23">
        <v>39567</v>
      </c>
    </row>
    <row r="3724" spans="27:27" x14ac:dyDescent="0.2">
      <c r="AA3724" s="23">
        <v>39568</v>
      </c>
    </row>
    <row r="3725" spans="27:27" x14ac:dyDescent="0.2">
      <c r="AA3725" s="23">
        <v>39569</v>
      </c>
    </row>
    <row r="3726" spans="27:27" x14ac:dyDescent="0.2">
      <c r="AA3726" s="23">
        <v>39570</v>
      </c>
    </row>
    <row r="3727" spans="27:27" x14ac:dyDescent="0.2">
      <c r="AA3727" s="23">
        <v>39571</v>
      </c>
    </row>
    <row r="3728" spans="27:27" x14ac:dyDescent="0.2">
      <c r="AA3728" s="23">
        <v>39572</v>
      </c>
    </row>
    <row r="3729" spans="27:27" x14ac:dyDescent="0.2">
      <c r="AA3729" s="23">
        <v>39573</v>
      </c>
    </row>
    <row r="3730" spans="27:27" x14ac:dyDescent="0.2">
      <c r="AA3730" s="23">
        <v>39574</v>
      </c>
    </row>
    <row r="3731" spans="27:27" x14ac:dyDescent="0.2">
      <c r="AA3731" s="23">
        <v>39575</v>
      </c>
    </row>
    <row r="3732" spans="27:27" x14ac:dyDescent="0.2">
      <c r="AA3732" s="23">
        <v>39576</v>
      </c>
    </row>
    <row r="3733" spans="27:27" x14ac:dyDescent="0.2">
      <c r="AA3733" s="23">
        <v>39577</v>
      </c>
    </row>
    <row r="3734" spans="27:27" x14ac:dyDescent="0.2">
      <c r="AA3734" s="23">
        <v>39578</v>
      </c>
    </row>
    <row r="3735" spans="27:27" x14ac:dyDescent="0.2">
      <c r="AA3735" s="23">
        <v>39579</v>
      </c>
    </row>
    <row r="3736" spans="27:27" x14ac:dyDescent="0.2">
      <c r="AA3736" s="23">
        <v>39580</v>
      </c>
    </row>
    <row r="3737" spans="27:27" x14ac:dyDescent="0.2">
      <c r="AA3737" s="23">
        <v>39581</v>
      </c>
    </row>
    <row r="3738" spans="27:27" x14ac:dyDescent="0.2">
      <c r="AA3738" s="23">
        <v>39582</v>
      </c>
    </row>
    <row r="3739" spans="27:27" x14ac:dyDescent="0.2">
      <c r="AA3739" s="23">
        <v>39583</v>
      </c>
    </row>
    <row r="3740" spans="27:27" x14ac:dyDescent="0.2">
      <c r="AA3740" s="23">
        <v>39584</v>
      </c>
    </row>
    <row r="3741" spans="27:27" x14ac:dyDescent="0.2">
      <c r="AA3741" s="23">
        <v>39585</v>
      </c>
    </row>
    <row r="3742" spans="27:27" x14ac:dyDescent="0.2">
      <c r="AA3742" s="23">
        <v>39586</v>
      </c>
    </row>
    <row r="3743" spans="27:27" x14ac:dyDescent="0.2">
      <c r="AA3743" s="23">
        <v>39587</v>
      </c>
    </row>
    <row r="3744" spans="27:27" x14ac:dyDescent="0.2">
      <c r="AA3744" s="23">
        <v>39588</v>
      </c>
    </row>
    <row r="3745" spans="27:27" x14ac:dyDescent="0.2">
      <c r="AA3745" s="23">
        <v>39589</v>
      </c>
    </row>
    <row r="3746" spans="27:27" x14ac:dyDescent="0.2">
      <c r="AA3746" s="23">
        <v>39590</v>
      </c>
    </row>
    <row r="3747" spans="27:27" x14ac:dyDescent="0.2">
      <c r="AA3747" s="23">
        <v>39591</v>
      </c>
    </row>
    <row r="3748" spans="27:27" x14ac:dyDescent="0.2">
      <c r="AA3748" s="23">
        <v>39592</v>
      </c>
    </row>
    <row r="3749" spans="27:27" x14ac:dyDescent="0.2">
      <c r="AA3749" s="23">
        <v>39593</v>
      </c>
    </row>
    <row r="3750" spans="27:27" x14ac:dyDescent="0.2">
      <c r="AA3750" s="23">
        <v>39594</v>
      </c>
    </row>
    <row r="3751" spans="27:27" x14ac:dyDescent="0.2">
      <c r="AA3751" s="23">
        <v>39595</v>
      </c>
    </row>
    <row r="3752" spans="27:27" x14ac:dyDescent="0.2">
      <c r="AA3752" s="23">
        <v>39596</v>
      </c>
    </row>
    <row r="3753" spans="27:27" x14ac:dyDescent="0.2">
      <c r="AA3753" s="23">
        <v>39597</v>
      </c>
    </row>
    <row r="3754" spans="27:27" x14ac:dyDescent="0.2">
      <c r="AA3754" s="23">
        <v>39598</v>
      </c>
    </row>
    <row r="3755" spans="27:27" x14ac:dyDescent="0.2">
      <c r="AA3755" s="23">
        <v>39599</v>
      </c>
    </row>
    <row r="3756" spans="27:27" x14ac:dyDescent="0.2">
      <c r="AA3756" s="23">
        <v>39600</v>
      </c>
    </row>
    <row r="3757" spans="27:27" x14ac:dyDescent="0.2">
      <c r="AA3757" s="23">
        <v>39601</v>
      </c>
    </row>
    <row r="3758" spans="27:27" x14ac:dyDescent="0.2">
      <c r="AA3758" s="23">
        <v>39602</v>
      </c>
    </row>
    <row r="3759" spans="27:27" x14ac:dyDescent="0.2">
      <c r="AA3759" s="23">
        <v>39603</v>
      </c>
    </row>
    <row r="3760" spans="27:27" x14ac:dyDescent="0.2">
      <c r="AA3760" s="23">
        <v>39604</v>
      </c>
    </row>
    <row r="3761" spans="27:27" x14ac:dyDescent="0.2">
      <c r="AA3761" s="23">
        <v>39605</v>
      </c>
    </row>
    <row r="3762" spans="27:27" x14ac:dyDescent="0.2">
      <c r="AA3762" s="23">
        <v>39606</v>
      </c>
    </row>
    <row r="3763" spans="27:27" x14ac:dyDescent="0.2">
      <c r="AA3763" s="23">
        <v>39607</v>
      </c>
    </row>
    <row r="3764" spans="27:27" x14ac:dyDescent="0.2">
      <c r="AA3764" s="23">
        <v>39608</v>
      </c>
    </row>
    <row r="3765" spans="27:27" x14ac:dyDescent="0.2">
      <c r="AA3765" s="23">
        <v>39609</v>
      </c>
    </row>
    <row r="3766" spans="27:27" x14ac:dyDescent="0.2">
      <c r="AA3766" s="23">
        <v>39610</v>
      </c>
    </row>
    <row r="3767" spans="27:27" x14ac:dyDescent="0.2">
      <c r="AA3767" s="23">
        <v>39611</v>
      </c>
    </row>
    <row r="3768" spans="27:27" x14ac:dyDescent="0.2">
      <c r="AA3768" s="23">
        <v>39612</v>
      </c>
    </row>
    <row r="3769" spans="27:27" x14ac:dyDescent="0.2">
      <c r="AA3769" s="23">
        <v>39613</v>
      </c>
    </row>
    <row r="3770" spans="27:27" x14ac:dyDescent="0.2">
      <c r="AA3770" s="23">
        <v>39614</v>
      </c>
    </row>
    <row r="3771" spans="27:27" x14ac:dyDescent="0.2">
      <c r="AA3771" s="23">
        <v>39615</v>
      </c>
    </row>
    <row r="3772" spans="27:27" x14ac:dyDescent="0.2">
      <c r="AA3772" s="23">
        <v>39616</v>
      </c>
    </row>
    <row r="3773" spans="27:27" x14ac:dyDescent="0.2">
      <c r="AA3773" s="23">
        <v>39617</v>
      </c>
    </row>
    <row r="3774" spans="27:27" x14ac:dyDescent="0.2">
      <c r="AA3774" s="23">
        <v>39618</v>
      </c>
    </row>
    <row r="3775" spans="27:27" x14ac:dyDescent="0.2">
      <c r="AA3775" s="23">
        <v>39619</v>
      </c>
    </row>
    <row r="3776" spans="27:27" x14ac:dyDescent="0.2">
      <c r="AA3776" s="23">
        <v>39620</v>
      </c>
    </row>
    <row r="3777" spans="27:27" x14ac:dyDescent="0.2">
      <c r="AA3777" s="23">
        <v>39621</v>
      </c>
    </row>
    <row r="3778" spans="27:27" x14ac:dyDescent="0.2">
      <c r="AA3778" s="23">
        <v>39622</v>
      </c>
    </row>
    <row r="3779" spans="27:27" x14ac:dyDescent="0.2">
      <c r="AA3779" s="23">
        <v>39623</v>
      </c>
    </row>
    <row r="3780" spans="27:27" x14ac:dyDescent="0.2">
      <c r="AA3780" s="23">
        <v>39624</v>
      </c>
    </row>
    <row r="3781" spans="27:27" x14ac:dyDescent="0.2">
      <c r="AA3781" s="23">
        <v>39625</v>
      </c>
    </row>
    <row r="3782" spans="27:27" x14ac:dyDescent="0.2">
      <c r="AA3782" s="23">
        <v>39626</v>
      </c>
    </row>
    <row r="3783" spans="27:27" x14ac:dyDescent="0.2">
      <c r="AA3783" s="23">
        <v>39627</v>
      </c>
    </row>
    <row r="3784" spans="27:27" x14ac:dyDescent="0.2">
      <c r="AA3784" s="23">
        <v>39628</v>
      </c>
    </row>
    <row r="3785" spans="27:27" x14ac:dyDescent="0.2">
      <c r="AA3785" s="23">
        <v>39629</v>
      </c>
    </row>
    <row r="3786" spans="27:27" x14ac:dyDescent="0.2">
      <c r="AA3786" s="23">
        <v>39630</v>
      </c>
    </row>
    <row r="3787" spans="27:27" x14ac:dyDescent="0.2">
      <c r="AA3787" s="23">
        <v>39631</v>
      </c>
    </row>
    <row r="3788" spans="27:27" x14ac:dyDescent="0.2">
      <c r="AA3788" s="23">
        <v>39632</v>
      </c>
    </row>
    <row r="3789" spans="27:27" x14ac:dyDescent="0.2">
      <c r="AA3789" s="23">
        <v>39633</v>
      </c>
    </row>
    <row r="3790" spans="27:27" x14ac:dyDescent="0.2">
      <c r="AA3790" s="23">
        <v>39634</v>
      </c>
    </row>
    <row r="3791" spans="27:27" x14ac:dyDescent="0.2">
      <c r="AA3791" s="23">
        <v>39635</v>
      </c>
    </row>
    <row r="3792" spans="27:27" x14ac:dyDescent="0.2">
      <c r="AA3792" s="23">
        <v>39636</v>
      </c>
    </row>
    <row r="3793" spans="27:27" x14ac:dyDescent="0.2">
      <c r="AA3793" s="23">
        <v>39637</v>
      </c>
    </row>
    <row r="3794" spans="27:27" x14ac:dyDescent="0.2">
      <c r="AA3794" s="23">
        <v>39638</v>
      </c>
    </row>
    <row r="3795" spans="27:27" x14ac:dyDescent="0.2">
      <c r="AA3795" s="23">
        <v>39639</v>
      </c>
    </row>
    <row r="3796" spans="27:27" x14ac:dyDescent="0.2">
      <c r="AA3796" s="23">
        <v>39640</v>
      </c>
    </row>
    <row r="3797" spans="27:27" x14ac:dyDescent="0.2">
      <c r="AA3797" s="23">
        <v>39641</v>
      </c>
    </row>
    <row r="3798" spans="27:27" x14ac:dyDescent="0.2">
      <c r="AA3798" s="23">
        <v>39642</v>
      </c>
    </row>
    <row r="3799" spans="27:27" x14ac:dyDescent="0.2">
      <c r="AA3799" s="23">
        <v>39643</v>
      </c>
    </row>
    <row r="3800" spans="27:27" x14ac:dyDescent="0.2">
      <c r="AA3800" s="23">
        <v>39644</v>
      </c>
    </row>
    <row r="3801" spans="27:27" x14ac:dyDescent="0.2">
      <c r="AA3801" s="23">
        <v>39645</v>
      </c>
    </row>
    <row r="3802" spans="27:27" x14ac:dyDescent="0.2">
      <c r="AA3802" s="23">
        <v>39646</v>
      </c>
    </row>
    <row r="3803" spans="27:27" x14ac:dyDescent="0.2">
      <c r="AA3803" s="23">
        <v>39647</v>
      </c>
    </row>
    <row r="3804" spans="27:27" x14ac:dyDescent="0.2">
      <c r="AA3804" s="23">
        <v>39648</v>
      </c>
    </row>
    <row r="3805" spans="27:27" x14ac:dyDescent="0.2">
      <c r="AA3805" s="23">
        <v>39649</v>
      </c>
    </row>
    <row r="3806" spans="27:27" x14ac:dyDescent="0.2">
      <c r="AA3806" s="23">
        <v>39650</v>
      </c>
    </row>
    <row r="3807" spans="27:27" x14ac:dyDescent="0.2">
      <c r="AA3807" s="23">
        <v>39651</v>
      </c>
    </row>
    <row r="3808" spans="27:27" x14ac:dyDescent="0.2">
      <c r="AA3808" s="23">
        <v>39652</v>
      </c>
    </row>
    <row r="3809" spans="27:27" x14ac:dyDescent="0.2">
      <c r="AA3809" s="23">
        <v>39653</v>
      </c>
    </row>
    <row r="3810" spans="27:27" x14ac:dyDescent="0.2">
      <c r="AA3810" s="23">
        <v>39654</v>
      </c>
    </row>
    <row r="3811" spans="27:27" x14ac:dyDescent="0.2">
      <c r="AA3811" s="23">
        <v>39655</v>
      </c>
    </row>
    <row r="3812" spans="27:27" x14ac:dyDescent="0.2">
      <c r="AA3812" s="23">
        <v>39656</v>
      </c>
    </row>
    <row r="3813" spans="27:27" x14ac:dyDescent="0.2">
      <c r="AA3813" s="23">
        <v>39657</v>
      </c>
    </row>
    <row r="3814" spans="27:27" x14ac:dyDescent="0.2">
      <c r="AA3814" s="23">
        <v>39658</v>
      </c>
    </row>
    <row r="3815" spans="27:27" x14ac:dyDescent="0.2">
      <c r="AA3815" s="23">
        <v>39659</v>
      </c>
    </row>
    <row r="3816" spans="27:27" x14ac:dyDescent="0.2">
      <c r="AA3816" s="23">
        <v>39660</v>
      </c>
    </row>
    <row r="3817" spans="27:27" x14ac:dyDescent="0.2">
      <c r="AA3817" s="23">
        <v>39661</v>
      </c>
    </row>
    <row r="3818" spans="27:27" x14ac:dyDescent="0.2">
      <c r="AA3818" s="23">
        <v>39662</v>
      </c>
    </row>
    <row r="3819" spans="27:27" x14ac:dyDescent="0.2">
      <c r="AA3819" s="23">
        <v>39663</v>
      </c>
    </row>
    <row r="3820" spans="27:27" x14ac:dyDescent="0.2">
      <c r="AA3820" s="23">
        <v>39664</v>
      </c>
    </row>
    <row r="3821" spans="27:27" x14ac:dyDescent="0.2">
      <c r="AA3821" s="23">
        <v>39665</v>
      </c>
    </row>
    <row r="3822" spans="27:27" x14ac:dyDescent="0.2">
      <c r="AA3822" s="23">
        <v>39666</v>
      </c>
    </row>
    <row r="3823" spans="27:27" x14ac:dyDescent="0.2">
      <c r="AA3823" s="23">
        <v>39667</v>
      </c>
    </row>
    <row r="3824" spans="27:27" x14ac:dyDescent="0.2">
      <c r="AA3824" s="23">
        <v>39668</v>
      </c>
    </row>
    <row r="3825" spans="27:27" x14ac:dyDescent="0.2">
      <c r="AA3825" s="23">
        <v>39669</v>
      </c>
    </row>
    <row r="3826" spans="27:27" x14ac:dyDescent="0.2">
      <c r="AA3826" s="23">
        <v>39670</v>
      </c>
    </row>
    <row r="3827" spans="27:27" x14ac:dyDescent="0.2">
      <c r="AA3827" s="23">
        <v>39671</v>
      </c>
    </row>
    <row r="3828" spans="27:27" x14ac:dyDescent="0.2">
      <c r="AA3828" s="23">
        <v>39672</v>
      </c>
    </row>
    <row r="3829" spans="27:27" x14ac:dyDescent="0.2">
      <c r="AA3829" s="23">
        <v>39673</v>
      </c>
    </row>
    <row r="3830" spans="27:27" x14ac:dyDescent="0.2">
      <c r="AA3830" s="23">
        <v>39674</v>
      </c>
    </row>
    <row r="3831" spans="27:27" x14ac:dyDescent="0.2">
      <c r="AA3831" s="23">
        <v>39675</v>
      </c>
    </row>
    <row r="3832" spans="27:27" x14ac:dyDescent="0.2">
      <c r="AA3832" s="23">
        <v>39676</v>
      </c>
    </row>
    <row r="3833" spans="27:27" x14ac:dyDescent="0.2">
      <c r="AA3833" s="23">
        <v>39677</v>
      </c>
    </row>
    <row r="3834" spans="27:27" x14ac:dyDescent="0.2">
      <c r="AA3834" s="23">
        <v>39678</v>
      </c>
    </row>
    <row r="3835" spans="27:27" x14ac:dyDescent="0.2">
      <c r="AA3835" s="23">
        <v>39679</v>
      </c>
    </row>
    <row r="3836" spans="27:27" x14ac:dyDescent="0.2">
      <c r="AA3836" s="23">
        <v>39680</v>
      </c>
    </row>
    <row r="3837" spans="27:27" x14ac:dyDescent="0.2">
      <c r="AA3837" s="23">
        <v>39681</v>
      </c>
    </row>
    <row r="3838" spans="27:27" x14ac:dyDescent="0.2">
      <c r="AA3838" s="23">
        <v>39682</v>
      </c>
    </row>
    <row r="3839" spans="27:27" x14ac:dyDescent="0.2">
      <c r="AA3839" s="23">
        <v>39683</v>
      </c>
    </row>
    <row r="3840" spans="27:27" x14ac:dyDescent="0.2">
      <c r="AA3840" s="23">
        <v>39684</v>
      </c>
    </row>
    <row r="3841" spans="27:27" x14ac:dyDescent="0.2">
      <c r="AA3841" s="23">
        <v>39685</v>
      </c>
    </row>
    <row r="3842" spans="27:27" x14ac:dyDescent="0.2">
      <c r="AA3842" s="23">
        <v>39686</v>
      </c>
    </row>
    <row r="3843" spans="27:27" x14ac:dyDescent="0.2">
      <c r="AA3843" s="23">
        <v>39687</v>
      </c>
    </row>
    <row r="3844" spans="27:27" x14ac:dyDescent="0.2">
      <c r="AA3844" s="23">
        <v>39688</v>
      </c>
    </row>
    <row r="3845" spans="27:27" x14ac:dyDescent="0.2">
      <c r="AA3845" s="23">
        <v>39689</v>
      </c>
    </row>
    <row r="3846" spans="27:27" x14ac:dyDescent="0.2">
      <c r="AA3846" s="23">
        <v>39690</v>
      </c>
    </row>
    <row r="3847" spans="27:27" x14ac:dyDescent="0.2">
      <c r="AA3847" s="23">
        <v>39691</v>
      </c>
    </row>
    <row r="3848" spans="27:27" x14ac:dyDescent="0.2">
      <c r="AA3848" s="23">
        <v>39692</v>
      </c>
    </row>
    <row r="3849" spans="27:27" x14ac:dyDescent="0.2">
      <c r="AA3849" s="23">
        <v>39693</v>
      </c>
    </row>
    <row r="3850" spans="27:27" x14ac:dyDescent="0.2">
      <c r="AA3850" s="23">
        <v>39694</v>
      </c>
    </row>
    <row r="3851" spans="27:27" x14ac:dyDescent="0.2">
      <c r="AA3851" s="23">
        <v>39695</v>
      </c>
    </row>
    <row r="3852" spans="27:27" x14ac:dyDescent="0.2">
      <c r="AA3852" s="23">
        <v>39696</v>
      </c>
    </row>
    <row r="3853" spans="27:27" x14ac:dyDescent="0.2">
      <c r="AA3853" s="23">
        <v>39697</v>
      </c>
    </row>
    <row r="3854" spans="27:27" x14ac:dyDescent="0.2">
      <c r="AA3854" s="23">
        <v>39698</v>
      </c>
    </row>
    <row r="3855" spans="27:27" x14ac:dyDescent="0.2">
      <c r="AA3855" s="23">
        <v>39699</v>
      </c>
    </row>
    <row r="3856" spans="27:27" x14ac:dyDescent="0.2">
      <c r="AA3856" s="23">
        <v>39700</v>
      </c>
    </row>
    <row r="3857" spans="27:27" x14ac:dyDescent="0.2">
      <c r="AA3857" s="23">
        <v>39701</v>
      </c>
    </row>
    <row r="3858" spans="27:27" x14ac:dyDescent="0.2">
      <c r="AA3858" s="23">
        <v>39702</v>
      </c>
    </row>
    <row r="3859" spans="27:27" x14ac:dyDescent="0.2">
      <c r="AA3859" s="23">
        <v>39703</v>
      </c>
    </row>
    <row r="3860" spans="27:27" x14ac:dyDescent="0.2">
      <c r="AA3860" s="23">
        <v>39704</v>
      </c>
    </row>
    <row r="3861" spans="27:27" x14ac:dyDescent="0.2">
      <c r="AA3861" s="23">
        <v>39705</v>
      </c>
    </row>
    <row r="3862" spans="27:27" x14ac:dyDescent="0.2">
      <c r="AA3862" s="23">
        <v>39706</v>
      </c>
    </row>
    <row r="3863" spans="27:27" x14ac:dyDescent="0.2">
      <c r="AA3863" s="23">
        <v>39707</v>
      </c>
    </row>
    <row r="3864" spans="27:27" x14ac:dyDescent="0.2">
      <c r="AA3864" s="23">
        <v>39708</v>
      </c>
    </row>
    <row r="3865" spans="27:27" x14ac:dyDescent="0.2">
      <c r="AA3865" s="23">
        <v>39709</v>
      </c>
    </row>
    <row r="3866" spans="27:27" x14ac:dyDescent="0.2">
      <c r="AA3866" s="23">
        <v>39710</v>
      </c>
    </row>
    <row r="3867" spans="27:27" x14ac:dyDescent="0.2">
      <c r="AA3867" s="23">
        <v>39711</v>
      </c>
    </row>
    <row r="3868" spans="27:27" x14ac:dyDescent="0.2">
      <c r="AA3868" s="23">
        <v>39712</v>
      </c>
    </row>
    <row r="3869" spans="27:27" x14ac:dyDescent="0.2">
      <c r="AA3869" s="23">
        <v>39713</v>
      </c>
    </row>
    <row r="3870" spans="27:27" x14ac:dyDescent="0.2">
      <c r="AA3870" s="23">
        <v>39714</v>
      </c>
    </row>
    <row r="3871" spans="27:27" x14ac:dyDescent="0.2">
      <c r="AA3871" s="23">
        <v>39715</v>
      </c>
    </row>
    <row r="3872" spans="27:27" x14ac:dyDescent="0.2">
      <c r="AA3872" s="23">
        <v>39716</v>
      </c>
    </row>
    <row r="3873" spans="27:27" x14ac:dyDescent="0.2">
      <c r="AA3873" s="23">
        <v>39717</v>
      </c>
    </row>
    <row r="3874" spans="27:27" x14ac:dyDescent="0.2">
      <c r="AA3874" s="23">
        <v>39718</v>
      </c>
    </row>
    <row r="3875" spans="27:27" x14ac:dyDescent="0.2">
      <c r="AA3875" s="23">
        <v>39719</v>
      </c>
    </row>
    <row r="3876" spans="27:27" x14ac:dyDescent="0.2">
      <c r="AA3876" s="23">
        <v>39720</v>
      </c>
    </row>
    <row r="3877" spans="27:27" x14ac:dyDescent="0.2">
      <c r="AA3877" s="23">
        <v>39721</v>
      </c>
    </row>
    <row r="3878" spans="27:27" x14ac:dyDescent="0.2">
      <c r="AA3878" s="23">
        <v>39722</v>
      </c>
    </row>
    <row r="3879" spans="27:27" x14ac:dyDescent="0.2">
      <c r="AA3879" s="23">
        <v>39723</v>
      </c>
    </row>
    <row r="3880" spans="27:27" x14ac:dyDescent="0.2">
      <c r="AA3880" s="23">
        <v>39724</v>
      </c>
    </row>
    <row r="3881" spans="27:27" x14ac:dyDescent="0.2">
      <c r="AA3881" s="23">
        <v>39725</v>
      </c>
    </row>
    <row r="3882" spans="27:27" x14ac:dyDescent="0.2">
      <c r="AA3882" s="23">
        <v>39726</v>
      </c>
    </row>
    <row r="3883" spans="27:27" x14ac:dyDescent="0.2">
      <c r="AA3883" s="23">
        <v>39727</v>
      </c>
    </row>
    <row r="3884" spans="27:27" x14ac:dyDescent="0.2">
      <c r="AA3884" s="23">
        <v>39728</v>
      </c>
    </row>
    <row r="3885" spans="27:27" x14ac:dyDescent="0.2">
      <c r="AA3885" s="23">
        <v>39729</v>
      </c>
    </row>
    <row r="3886" spans="27:27" x14ac:dyDescent="0.2">
      <c r="AA3886" s="23">
        <v>39730</v>
      </c>
    </row>
    <row r="3887" spans="27:27" x14ac:dyDescent="0.2">
      <c r="AA3887" s="23">
        <v>39731</v>
      </c>
    </row>
    <row r="3888" spans="27:27" x14ac:dyDescent="0.2">
      <c r="AA3888" s="23">
        <v>39732</v>
      </c>
    </row>
    <row r="3889" spans="27:27" x14ac:dyDescent="0.2">
      <c r="AA3889" s="23">
        <v>39733</v>
      </c>
    </row>
    <row r="3890" spans="27:27" x14ac:dyDescent="0.2">
      <c r="AA3890" s="23">
        <v>39734</v>
      </c>
    </row>
    <row r="3891" spans="27:27" x14ac:dyDescent="0.2">
      <c r="AA3891" s="23">
        <v>39735</v>
      </c>
    </row>
    <row r="3892" spans="27:27" x14ac:dyDescent="0.2">
      <c r="AA3892" s="23">
        <v>39736</v>
      </c>
    </row>
    <row r="3893" spans="27:27" x14ac:dyDescent="0.2">
      <c r="AA3893" s="23">
        <v>39737</v>
      </c>
    </row>
    <row r="3894" spans="27:27" x14ac:dyDescent="0.2">
      <c r="AA3894" s="23">
        <v>39738</v>
      </c>
    </row>
    <row r="3895" spans="27:27" x14ac:dyDescent="0.2">
      <c r="AA3895" s="23">
        <v>39739</v>
      </c>
    </row>
    <row r="3896" spans="27:27" x14ac:dyDescent="0.2">
      <c r="AA3896" s="23">
        <v>39740</v>
      </c>
    </row>
    <row r="3897" spans="27:27" x14ac:dyDescent="0.2">
      <c r="AA3897" s="23">
        <v>39741</v>
      </c>
    </row>
    <row r="3898" spans="27:27" x14ac:dyDescent="0.2">
      <c r="AA3898" s="23">
        <v>39742</v>
      </c>
    </row>
    <row r="3899" spans="27:27" x14ac:dyDescent="0.2">
      <c r="AA3899" s="23">
        <v>39743</v>
      </c>
    </row>
    <row r="3900" spans="27:27" x14ac:dyDescent="0.2">
      <c r="AA3900" s="23">
        <v>39744</v>
      </c>
    </row>
    <row r="3901" spans="27:27" x14ac:dyDescent="0.2">
      <c r="AA3901" s="23">
        <v>39745</v>
      </c>
    </row>
    <row r="3902" spans="27:27" x14ac:dyDescent="0.2">
      <c r="AA3902" s="23">
        <v>39746</v>
      </c>
    </row>
    <row r="3903" spans="27:27" x14ac:dyDescent="0.2">
      <c r="AA3903" s="23">
        <v>39747</v>
      </c>
    </row>
    <row r="3904" spans="27:27" x14ac:dyDescent="0.2">
      <c r="AA3904" s="23">
        <v>39748</v>
      </c>
    </row>
    <row r="3905" spans="27:27" x14ac:dyDescent="0.2">
      <c r="AA3905" s="23">
        <v>39749</v>
      </c>
    </row>
    <row r="3906" spans="27:27" x14ac:dyDescent="0.2">
      <c r="AA3906" s="23">
        <v>39750</v>
      </c>
    </row>
    <row r="3907" spans="27:27" x14ac:dyDescent="0.2">
      <c r="AA3907" s="23">
        <v>39751</v>
      </c>
    </row>
    <row r="3908" spans="27:27" x14ac:dyDescent="0.2">
      <c r="AA3908" s="23">
        <v>39752</v>
      </c>
    </row>
    <row r="3909" spans="27:27" x14ac:dyDescent="0.2">
      <c r="AA3909" s="23">
        <v>39753</v>
      </c>
    </row>
    <row r="3910" spans="27:27" x14ac:dyDescent="0.2">
      <c r="AA3910" s="23">
        <v>39754</v>
      </c>
    </row>
    <row r="3911" spans="27:27" x14ac:dyDescent="0.2">
      <c r="AA3911" s="23">
        <v>39755</v>
      </c>
    </row>
    <row r="3912" spans="27:27" x14ac:dyDescent="0.2">
      <c r="AA3912" s="23">
        <v>39756</v>
      </c>
    </row>
    <row r="3913" spans="27:27" x14ac:dyDescent="0.2">
      <c r="AA3913" s="23">
        <v>39757</v>
      </c>
    </row>
    <row r="3914" spans="27:27" x14ac:dyDescent="0.2">
      <c r="AA3914" s="23">
        <v>39758</v>
      </c>
    </row>
    <row r="3915" spans="27:27" x14ac:dyDescent="0.2">
      <c r="AA3915" s="23">
        <v>39759</v>
      </c>
    </row>
    <row r="3916" spans="27:27" x14ac:dyDescent="0.2">
      <c r="AA3916" s="23">
        <v>39760</v>
      </c>
    </row>
    <row r="3917" spans="27:27" x14ac:dyDescent="0.2">
      <c r="AA3917" s="23">
        <v>39761</v>
      </c>
    </row>
    <row r="3918" spans="27:27" x14ac:dyDescent="0.2">
      <c r="AA3918" s="23">
        <v>39762</v>
      </c>
    </row>
    <row r="3919" spans="27:27" x14ac:dyDescent="0.2">
      <c r="AA3919" s="23">
        <v>39763</v>
      </c>
    </row>
    <row r="3920" spans="27:27" x14ac:dyDescent="0.2">
      <c r="AA3920" s="23">
        <v>39764</v>
      </c>
    </row>
    <row r="3921" spans="27:27" x14ac:dyDescent="0.2">
      <c r="AA3921" s="23">
        <v>39765</v>
      </c>
    </row>
    <row r="3922" spans="27:27" x14ac:dyDescent="0.2">
      <c r="AA3922" s="23">
        <v>39766</v>
      </c>
    </row>
    <row r="3923" spans="27:27" x14ac:dyDescent="0.2">
      <c r="AA3923" s="23">
        <v>39767</v>
      </c>
    </row>
    <row r="3924" spans="27:27" x14ac:dyDescent="0.2">
      <c r="AA3924" s="23">
        <v>39768</v>
      </c>
    </row>
    <row r="3925" spans="27:27" x14ac:dyDescent="0.2">
      <c r="AA3925" s="23">
        <v>39769</v>
      </c>
    </row>
    <row r="3926" spans="27:27" x14ac:dyDescent="0.2">
      <c r="AA3926" s="23">
        <v>39770</v>
      </c>
    </row>
    <row r="3927" spans="27:27" x14ac:dyDescent="0.2">
      <c r="AA3927" s="23">
        <v>39771</v>
      </c>
    </row>
    <row r="3928" spans="27:27" x14ac:dyDescent="0.2">
      <c r="AA3928" s="23">
        <v>39772</v>
      </c>
    </row>
    <row r="3929" spans="27:27" x14ac:dyDescent="0.2">
      <c r="AA3929" s="23">
        <v>39773</v>
      </c>
    </row>
    <row r="3930" spans="27:27" x14ac:dyDescent="0.2">
      <c r="AA3930" s="23">
        <v>39774</v>
      </c>
    </row>
    <row r="3931" spans="27:27" x14ac:dyDescent="0.2">
      <c r="AA3931" s="23">
        <v>39775</v>
      </c>
    </row>
    <row r="3932" spans="27:27" x14ac:dyDescent="0.2">
      <c r="AA3932" s="23">
        <v>39776</v>
      </c>
    </row>
    <row r="3933" spans="27:27" x14ac:dyDescent="0.2">
      <c r="AA3933" s="23">
        <v>39777</v>
      </c>
    </row>
    <row r="3934" spans="27:27" x14ac:dyDescent="0.2">
      <c r="AA3934" s="23">
        <v>39778</v>
      </c>
    </row>
    <row r="3935" spans="27:27" x14ac:dyDescent="0.2">
      <c r="AA3935" s="23">
        <v>39779</v>
      </c>
    </row>
    <row r="3936" spans="27:27" x14ac:dyDescent="0.2">
      <c r="AA3936" s="23">
        <v>39780</v>
      </c>
    </row>
    <row r="3937" spans="27:27" x14ac:dyDescent="0.2">
      <c r="AA3937" s="23">
        <v>39781</v>
      </c>
    </row>
    <row r="3938" spans="27:27" x14ac:dyDescent="0.2">
      <c r="AA3938" s="23">
        <v>39782</v>
      </c>
    </row>
    <row r="3939" spans="27:27" x14ac:dyDescent="0.2">
      <c r="AA3939" s="23">
        <v>39783</v>
      </c>
    </row>
    <row r="3940" spans="27:27" x14ac:dyDescent="0.2">
      <c r="AA3940" s="23">
        <v>39784</v>
      </c>
    </row>
    <row r="3941" spans="27:27" x14ac:dyDescent="0.2">
      <c r="AA3941" s="23">
        <v>39785</v>
      </c>
    </row>
    <row r="3942" spans="27:27" x14ac:dyDescent="0.2">
      <c r="AA3942" s="23">
        <v>39786</v>
      </c>
    </row>
    <row r="3943" spans="27:27" x14ac:dyDescent="0.2">
      <c r="AA3943" s="23">
        <v>39787</v>
      </c>
    </row>
    <row r="3944" spans="27:27" x14ac:dyDescent="0.2">
      <c r="AA3944" s="23">
        <v>39788</v>
      </c>
    </row>
    <row r="3945" spans="27:27" x14ac:dyDescent="0.2">
      <c r="AA3945" s="23">
        <v>39789</v>
      </c>
    </row>
    <row r="3946" spans="27:27" x14ac:dyDescent="0.2">
      <c r="AA3946" s="23">
        <v>39790</v>
      </c>
    </row>
    <row r="3947" spans="27:27" x14ac:dyDescent="0.2">
      <c r="AA3947" s="23">
        <v>39791</v>
      </c>
    </row>
    <row r="3948" spans="27:27" x14ac:dyDescent="0.2">
      <c r="AA3948" s="23">
        <v>39792</v>
      </c>
    </row>
    <row r="3949" spans="27:27" x14ac:dyDescent="0.2">
      <c r="AA3949" s="23">
        <v>39793</v>
      </c>
    </row>
    <row r="3950" spans="27:27" x14ac:dyDescent="0.2">
      <c r="AA3950" s="23">
        <v>39794</v>
      </c>
    </row>
    <row r="3951" spans="27:27" x14ac:dyDescent="0.2">
      <c r="AA3951" s="23">
        <v>39795</v>
      </c>
    </row>
    <row r="3952" spans="27:27" x14ac:dyDescent="0.2">
      <c r="AA3952" s="23">
        <v>39796</v>
      </c>
    </row>
    <row r="3953" spans="27:27" x14ac:dyDescent="0.2">
      <c r="AA3953" s="23">
        <v>39797</v>
      </c>
    </row>
    <row r="3954" spans="27:27" x14ac:dyDescent="0.2">
      <c r="AA3954" s="23">
        <v>39798</v>
      </c>
    </row>
    <row r="3955" spans="27:27" x14ac:dyDescent="0.2">
      <c r="AA3955" s="23">
        <v>39799</v>
      </c>
    </row>
    <row r="3956" spans="27:27" x14ac:dyDescent="0.2">
      <c r="AA3956" s="23">
        <v>39800</v>
      </c>
    </row>
    <row r="3957" spans="27:27" x14ac:dyDescent="0.2">
      <c r="AA3957" s="23">
        <v>39801</v>
      </c>
    </row>
    <row r="3958" spans="27:27" x14ac:dyDescent="0.2">
      <c r="AA3958" s="23">
        <v>39802</v>
      </c>
    </row>
    <row r="3959" spans="27:27" x14ac:dyDescent="0.2">
      <c r="AA3959" s="23">
        <v>39803</v>
      </c>
    </row>
    <row r="3960" spans="27:27" x14ac:dyDescent="0.2">
      <c r="AA3960" s="23">
        <v>39804</v>
      </c>
    </row>
    <row r="3961" spans="27:27" x14ac:dyDescent="0.2">
      <c r="AA3961" s="23">
        <v>39805</v>
      </c>
    </row>
    <row r="3962" spans="27:27" x14ac:dyDescent="0.2">
      <c r="AA3962" s="23">
        <v>39806</v>
      </c>
    </row>
    <row r="3963" spans="27:27" x14ac:dyDescent="0.2">
      <c r="AA3963" s="23">
        <v>39807</v>
      </c>
    </row>
    <row r="3964" spans="27:27" x14ac:dyDescent="0.2">
      <c r="AA3964" s="23">
        <v>39808</v>
      </c>
    </row>
    <row r="3965" spans="27:27" x14ac:dyDescent="0.2">
      <c r="AA3965" s="23">
        <v>39809</v>
      </c>
    </row>
    <row r="3966" spans="27:27" x14ac:dyDescent="0.2">
      <c r="AA3966" s="23">
        <v>39810</v>
      </c>
    </row>
    <row r="3967" spans="27:27" x14ac:dyDescent="0.2">
      <c r="AA3967" s="23">
        <v>39811</v>
      </c>
    </row>
    <row r="3968" spans="27:27" x14ac:dyDescent="0.2">
      <c r="AA3968" s="23">
        <v>39812</v>
      </c>
    </row>
    <row r="3969" spans="27:27" x14ac:dyDescent="0.2">
      <c r="AA3969" s="23">
        <v>39813</v>
      </c>
    </row>
    <row r="3970" spans="27:27" x14ac:dyDescent="0.2">
      <c r="AA3970" s="23">
        <v>39814</v>
      </c>
    </row>
    <row r="3971" spans="27:27" x14ac:dyDescent="0.2">
      <c r="AA3971" s="23">
        <v>39815</v>
      </c>
    </row>
    <row r="3972" spans="27:27" x14ac:dyDescent="0.2">
      <c r="AA3972" s="23">
        <v>39816</v>
      </c>
    </row>
    <row r="3973" spans="27:27" x14ac:dyDescent="0.2">
      <c r="AA3973" s="23">
        <v>39817</v>
      </c>
    </row>
    <row r="3974" spans="27:27" x14ac:dyDescent="0.2">
      <c r="AA3974" s="23">
        <v>39818</v>
      </c>
    </row>
    <row r="3975" spans="27:27" x14ac:dyDescent="0.2">
      <c r="AA3975" s="23">
        <v>39819</v>
      </c>
    </row>
    <row r="3976" spans="27:27" x14ac:dyDescent="0.2">
      <c r="AA3976" s="23">
        <v>39820</v>
      </c>
    </row>
    <row r="3977" spans="27:27" x14ac:dyDescent="0.2">
      <c r="AA3977" s="23">
        <v>39821</v>
      </c>
    </row>
    <row r="3978" spans="27:27" x14ac:dyDescent="0.2">
      <c r="AA3978" s="23">
        <v>39822</v>
      </c>
    </row>
    <row r="3979" spans="27:27" x14ac:dyDescent="0.2">
      <c r="AA3979" s="23">
        <v>39823</v>
      </c>
    </row>
    <row r="3980" spans="27:27" x14ac:dyDescent="0.2">
      <c r="AA3980" s="23">
        <v>39824</v>
      </c>
    </row>
    <row r="3981" spans="27:27" x14ac:dyDescent="0.2">
      <c r="AA3981" s="23">
        <v>39825</v>
      </c>
    </row>
    <row r="3982" spans="27:27" x14ac:dyDescent="0.2">
      <c r="AA3982" s="23">
        <v>39826</v>
      </c>
    </row>
    <row r="3983" spans="27:27" x14ac:dyDescent="0.2">
      <c r="AA3983" s="23">
        <v>39827</v>
      </c>
    </row>
    <row r="3984" spans="27:27" x14ac:dyDescent="0.2">
      <c r="AA3984" s="23">
        <v>39828</v>
      </c>
    </row>
    <row r="3985" spans="27:27" x14ac:dyDescent="0.2">
      <c r="AA3985" s="23">
        <v>39829</v>
      </c>
    </row>
    <row r="3986" spans="27:27" x14ac:dyDescent="0.2">
      <c r="AA3986" s="23">
        <v>39830</v>
      </c>
    </row>
    <row r="3987" spans="27:27" x14ac:dyDescent="0.2">
      <c r="AA3987" s="23">
        <v>39831</v>
      </c>
    </row>
    <row r="3988" spans="27:27" x14ac:dyDescent="0.2">
      <c r="AA3988" s="23">
        <v>39832</v>
      </c>
    </row>
    <row r="3989" spans="27:27" x14ac:dyDescent="0.2">
      <c r="AA3989" s="23">
        <v>39833</v>
      </c>
    </row>
    <row r="3990" spans="27:27" x14ac:dyDescent="0.2">
      <c r="AA3990" s="23">
        <v>39834</v>
      </c>
    </row>
    <row r="3991" spans="27:27" x14ac:dyDescent="0.2">
      <c r="AA3991" s="23">
        <v>39835</v>
      </c>
    </row>
    <row r="3992" spans="27:27" x14ac:dyDescent="0.2">
      <c r="AA3992" s="23">
        <v>39836</v>
      </c>
    </row>
    <row r="3993" spans="27:27" x14ac:dyDescent="0.2">
      <c r="AA3993" s="23">
        <v>39837</v>
      </c>
    </row>
    <row r="3994" spans="27:27" x14ac:dyDescent="0.2">
      <c r="AA3994" s="23">
        <v>39838</v>
      </c>
    </row>
    <row r="3995" spans="27:27" x14ac:dyDescent="0.2">
      <c r="AA3995" s="23">
        <v>39839</v>
      </c>
    </row>
    <row r="3996" spans="27:27" x14ac:dyDescent="0.2">
      <c r="AA3996" s="23">
        <v>39840</v>
      </c>
    </row>
    <row r="3997" spans="27:27" x14ac:dyDescent="0.2">
      <c r="AA3997" s="23">
        <v>39841</v>
      </c>
    </row>
    <row r="3998" spans="27:27" x14ac:dyDescent="0.2">
      <c r="AA3998" s="23">
        <v>39842</v>
      </c>
    </row>
    <row r="3999" spans="27:27" x14ac:dyDescent="0.2">
      <c r="AA3999" s="23">
        <v>39843</v>
      </c>
    </row>
    <row r="4000" spans="27:27" x14ac:dyDescent="0.2">
      <c r="AA4000" s="23">
        <v>39844</v>
      </c>
    </row>
    <row r="4001" spans="27:27" x14ac:dyDescent="0.2">
      <c r="AA4001" s="23">
        <v>39845</v>
      </c>
    </row>
    <row r="4002" spans="27:27" x14ac:dyDescent="0.2">
      <c r="AA4002" s="23">
        <v>39846</v>
      </c>
    </row>
    <row r="4003" spans="27:27" x14ac:dyDescent="0.2">
      <c r="AA4003" s="23">
        <v>39847</v>
      </c>
    </row>
    <row r="4004" spans="27:27" x14ac:dyDescent="0.2">
      <c r="AA4004" s="23">
        <v>39848</v>
      </c>
    </row>
    <row r="4005" spans="27:27" x14ac:dyDescent="0.2">
      <c r="AA4005" s="23">
        <v>39849</v>
      </c>
    </row>
    <row r="4006" spans="27:27" x14ac:dyDescent="0.2">
      <c r="AA4006" s="23">
        <v>39850</v>
      </c>
    </row>
    <row r="4007" spans="27:27" x14ac:dyDescent="0.2">
      <c r="AA4007" s="23">
        <v>39851</v>
      </c>
    </row>
    <row r="4008" spans="27:27" x14ac:dyDescent="0.2">
      <c r="AA4008" s="23">
        <v>39852</v>
      </c>
    </row>
    <row r="4009" spans="27:27" x14ac:dyDescent="0.2">
      <c r="AA4009" s="23">
        <v>39853</v>
      </c>
    </row>
    <row r="4010" spans="27:27" x14ac:dyDescent="0.2">
      <c r="AA4010" s="23">
        <v>39854</v>
      </c>
    </row>
    <row r="4011" spans="27:27" x14ac:dyDescent="0.2">
      <c r="AA4011" s="23">
        <v>39855</v>
      </c>
    </row>
    <row r="4012" spans="27:27" x14ac:dyDescent="0.2">
      <c r="AA4012" s="23">
        <v>39856</v>
      </c>
    </row>
    <row r="4013" spans="27:27" x14ac:dyDescent="0.2">
      <c r="AA4013" s="23">
        <v>39857</v>
      </c>
    </row>
    <row r="4014" spans="27:27" x14ac:dyDescent="0.2">
      <c r="AA4014" s="23">
        <v>39858</v>
      </c>
    </row>
    <row r="4015" spans="27:27" x14ac:dyDescent="0.2">
      <c r="AA4015" s="23">
        <v>39859</v>
      </c>
    </row>
    <row r="4016" spans="27:27" x14ac:dyDescent="0.2">
      <c r="AA4016" s="23">
        <v>39860</v>
      </c>
    </row>
    <row r="4017" spans="27:27" x14ac:dyDescent="0.2">
      <c r="AA4017" s="23">
        <v>39861</v>
      </c>
    </row>
    <row r="4018" spans="27:27" x14ac:dyDescent="0.2">
      <c r="AA4018" s="23">
        <v>39862</v>
      </c>
    </row>
    <row r="4019" spans="27:27" x14ac:dyDescent="0.2">
      <c r="AA4019" s="23">
        <v>39863</v>
      </c>
    </row>
    <row r="4020" spans="27:27" x14ac:dyDescent="0.2">
      <c r="AA4020" s="23">
        <v>39864</v>
      </c>
    </row>
    <row r="4021" spans="27:27" x14ac:dyDescent="0.2">
      <c r="AA4021" s="23">
        <v>39865</v>
      </c>
    </row>
    <row r="4022" spans="27:27" x14ac:dyDescent="0.2">
      <c r="AA4022" s="23">
        <v>39866</v>
      </c>
    </row>
    <row r="4023" spans="27:27" x14ac:dyDescent="0.2">
      <c r="AA4023" s="23">
        <v>39867</v>
      </c>
    </row>
    <row r="4024" spans="27:27" x14ac:dyDescent="0.2">
      <c r="AA4024" s="23">
        <v>39868</v>
      </c>
    </row>
    <row r="4025" spans="27:27" x14ac:dyDescent="0.2">
      <c r="AA4025" s="23">
        <v>39869</v>
      </c>
    </row>
    <row r="4026" spans="27:27" x14ac:dyDescent="0.2">
      <c r="AA4026" s="23">
        <v>39870</v>
      </c>
    </row>
    <row r="4027" spans="27:27" x14ac:dyDescent="0.2">
      <c r="AA4027" s="23">
        <v>39871</v>
      </c>
    </row>
    <row r="4028" spans="27:27" x14ac:dyDescent="0.2">
      <c r="AA4028" s="23">
        <v>39872</v>
      </c>
    </row>
    <row r="4029" spans="27:27" x14ac:dyDescent="0.2">
      <c r="AA4029" s="23">
        <v>39873</v>
      </c>
    </row>
    <row r="4030" spans="27:27" x14ac:dyDescent="0.2">
      <c r="AA4030" s="23">
        <v>39874</v>
      </c>
    </row>
    <row r="4031" spans="27:27" x14ac:dyDescent="0.2">
      <c r="AA4031" s="23">
        <v>39875</v>
      </c>
    </row>
    <row r="4032" spans="27:27" x14ac:dyDescent="0.2">
      <c r="AA4032" s="23">
        <v>39876</v>
      </c>
    </row>
    <row r="4033" spans="27:27" x14ac:dyDescent="0.2">
      <c r="AA4033" s="23">
        <v>39877</v>
      </c>
    </row>
    <row r="4034" spans="27:27" x14ac:dyDescent="0.2">
      <c r="AA4034" s="23">
        <v>39878</v>
      </c>
    </row>
    <row r="4035" spans="27:27" x14ac:dyDescent="0.2">
      <c r="AA4035" s="23">
        <v>39879</v>
      </c>
    </row>
    <row r="4036" spans="27:27" x14ac:dyDescent="0.2">
      <c r="AA4036" s="23">
        <v>39880</v>
      </c>
    </row>
    <row r="4037" spans="27:27" x14ac:dyDescent="0.2">
      <c r="AA4037" s="23">
        <v>39881</v>
      </c>
    </row>
    <row r="4038" spans="27:27" x14ac:dyDescent="0.2">
      <c r="AA4038" s="23">
        <v>39882</v>
      </c>
    </row>
    <row r="4039" spans="27:27" x14ac:dyDescent="0.2">
      <c r="AA4039" s="23">
        <v>39883</v>
      </c>
    </row>
    <row r="4040" spans="27:27" x14ac:dyDescent="0.2">
      <c r="AA4040" s="23">
        <v>39884</v>
      </c>
    </row>
    <row r="4041" spans="27:27" x14ac:dyDescent="0.2">
      <c r="AA4041" s="23">
        <v>39885</v>
      </c>
    </row>
    <row r="4042" spans="27:27" x14ac:dyDescent="0.2">
      <c r="AA4042" s="23">
        <v>39886</v>
      </c>
    </row>
    <row r="4043" spans="27:27" x14ac:dyDescent="0.2">
      <c r="AA4043" s="23">
        <v>39887</v>
      </c>
    </row>
    <row r="4044" spans="27:27" x14ac:dyDescent="0.2">
      <c r="AA4044" s="23">
        <v>39888</v>
      </c>
    </row>
    <row r="4045" spans="27:27" x14ac:dyDescent="0.2">
      <c r="AA4045" s="23">
        <v>39889</v>
      </c>
    </row>
    <row r="4046" spans="27:27" x14ac:dyDescent="0.2">
      <c r="AA4046" s="23">
        <v>39890</v>
      </c>
    </row>
    <row r="4047" spans="27:27" x14ac:dyDescent="0.2">
      <c r="AA4047" s="23">
        <v>39891</v>
      </c>
    </row>
    <row r="4048" spans="27:27" x14ac:dyDescent="0.2">
      <c r="AA4048" s="23">
        <v>39892</v>
      </c>
    </row>
    <row r="4049" spans="27:27" x14ac:dyDescent="0.2">
      <c r="AA4049" s="23">
        <v>39893</v>
      </c>
    </row>
    <row r="4050" spans="27:27" x14ac:dyDescent="0.2">
      <c r="AA4050" s="23">
        <v>39894</v>
      </c>
    </row>
    <row r="4051" spans="27:27" x14ac:dyDescent="0.2">
      <c r="AA4051" s="23">
        <v>39895</v>
      </c>
    </row>
    <row r="4052" spans="27:27" x14ac:dyDescent="0.2">
      <c r="AA4052" s="23">
        <v>39896</v>
      </c>
    </row>
    <row r="4053" spans="27:27" x14ac:dyDescent="0.2">
      <c r="AA4053" s="23">
        <v>39897</v>
      </c>
    </row>
    <row r="4054" spans="27:27" x14ac:dyDescent="0.2">
      <c r="AA4054" s="23">
        <v>39898</v>
      </c>
    </row>
    <row r="4055" spans="27:27" x14ac:dyDescent="0.2">
      <c r="AA4055" s="23">
        <v>39899</v>
      </c>
    </row>
    <row r="4056" spans="27:27" x14ac:dyDescent="0.2">
      <c r="AA4056" s="23">
        <v>39900</v>
      </c>
    </row>
    <row r="4057" spans="27:27" x14ac:dyDescent="0.2">
      <c r="AA4057" s="23">
        <v>39901</v>
      </c>
    </row>
    <row r="4058" spans="27:27" x14ac:dyDescent="0.2">
      <c r="AA4058" s="23">
        <v>39902</v>
      </c>
    </row>
    <row r="4059" spans="27:27" x14ac:dyDescent="0.2">
      <c r="AA4059" s="23">
        <v>39903</v>
      </c>
    </row>
    <row r="4060" spans="27:27" x14ac:dyDescent="0.2">
      <c r="AA4060" s="23">
        <v>39904</v>
      </c>
    </row>
    <row r="4061" spans="27:27" x14ac:dyDescent="0.2">
      <c r="AA4061" s="23">
        <v>39905</v>
      </c>
    </row>
    <row r="4062" spans="27:27" x14ac:dyDescent="0.2">
      <c r="AA4062" s="23">
        <v>39906</v>
      </c>
    </row>
    <row r="4063" spans="27:27" x14ac:dyDescent="0.2">
      <c r="AA4063" s="23">
        <v>39907</v>
      </c>
    </row>
    <row r="4064" spans="27:27" x14ac:dyDescent="0.2">
      <c r="AA4064" s="23">
        <v>39908</v>
      </c>
    </row>
    <row r="4065" spans="27:27" x14ac:dyDescent="0.2">
      <c r="AA4065" s="23">
        <v>39909</v>
      </c>
    </row>
    <row r="4066" spans="27:27" x14ac:dyDescent="0.2">
      <c r="AA4066" s="23">
        <v>39910</v>
      </c>
    </row>
    <row r="4067" spans="27:27" x14ac:dyDescent="0.2">
      <c r="AA4067" s="23">
        <v>39911</v>
      </c>
    </row>
    <row r="4068" spans="27:27" x14ac:dyDescent="0.2">
      <c r="AA4068" s="23">
        <v>39912</v>
      </c>
    </row>
    <row r="4069" spans="27:27" x14ac:dyDescent="0.2">
      <c r="AA4069" s="23">
        <v>39913</v>
      </c>
    </row>
    <row r="4070" spans="27:27" x14ac:dyDescent="0.2">
      <c r="AA4070" s="23">
        <v>39914</v>
      </c>
    </row>
    <row r="4071" spans="27:27" x14ac:dyDescent="0.2">
      <c r="AA4071" s="23">
        <v>39915</v>
      </c>
    </row>
    <row r="4072" spans="27:27" x14ac:dyDescent="0.2">
      <c r="AA4072" s="23">
        <v>39916</v>
      </c>
    </row>
    <row r="4073" spans="27:27" x14ac:dyDescent="0.2">
      <c r="AA4073" s="23">
        <v>39917</v>
      </c>
    </row>
    <row r="4074" spans="27:27" x14ac:dyDescent="0.2">
      <c r="AA4074" s="23">
        <v>39918</v>
      </c>
    </row>
    <row r="4075" spans="27:27" x14ac:dyDescent="0.2">
      <c r="AA4075" s="23">
        <v>39919</v>
      </c>
    </row>
    <row r="4076" spans="27:27" x14ac:dyDescent="0.2">
      <c r="AA4076" s="23">
        <v>39920</v>
      </c>
    </row>
    <row r="4077" spans="27:27" x14ac:dyDescent="0.2">
      <c r="AA4077" s="23">
        <v>39921</v>
      </c>
    </row>
    <row r="4078" spans="27:27" x14ac:dyDescent="0.2">
      <c r="AA4078" s="23">
        <v>39922</v>
      </c>
    </row>
    <row r="4079" spans="27:27" x14ac:dyDescent="0.2">
      <c r="AA4079" s="23">
        <v>39923</v>
      </c>
    </row>
    <row r="4080" spans="27:27" x14ac:dyDescent="0.2">
      <c r="AA4080" s="23">
        <v>39924</v>
      </c>
    </row>
    <row r="4081" spans="27:27" x14ac:dyDescent="0.2">
      <c r="AA4081" s="23">
        <v>39925</v>
      </c>
    </row>
    <row r="4082" spans="27:27" x14ac:dyDescent="0.2">
      <c r="AA4082" s="23">
        <v>39926</v>
      </c>
    </row>
    <row r="4083" spans="27:27" x14ac:dyDescent="0.2">
      <c r="AA4083" s="23">
        <v>39927</v>
      </c>
    </row>
    <row r="4084" spans="27:27" x14ac:dyDescent="0.2">
      <c r="AA4084" s="23">
        <v>39928</v>
      </c>
    </row>
    <row r="4085" spans="27:27" x14ac:dyDescent="0.2">
      <c r="AA4085" s="23">
        <v>39929</v>
      </c>
    </row>
    <row r="4086" spans="27:27" x14ac:dyDescent="0.2">
      <c r="AA4086" s="23">
        <v>39930</v>
      </c>
    </row>
    <row r="4087" spans="27:27" x14ac:dyDescent="0.2">
      <c r="AA4087" s="23">
        <v>39931</v>
      </c>
    </row>
    <row r="4088" spans="27:27" x14ac:dyDescent="0.2">
      <c r="AA4088" s="23">
        <v>39932</v>
      </c>
    </row>
    <row r="4089" spans="27:27" x14ac:dyDescent="0.2">
      <c r="AA4089" s="23">
        <v>39933</v>
      </c>
    </row>
    <row r="4090" spans="27:27" x14ac:dyDescent="0.2">
      <c r="AA4090" s="23">
        <v>39934</v>
      </c>
    </row>
    <row r="4091" spans="27:27" x14ac:dyDescent="0.2">
      <c r="AA4091" s="23">
        <v>39935</v>
      </c>
    </row>
    <row r="4092" spans="27:27" x14ac:dyDescent="0.2">
      <c r="AA4092" s="23">
        <v>39936</v>
      </c>
    </row>
    <row r="4093" spans="27:27" x14ac:dyDescent="0.2">
      <c r="AA4093" s="23">
        <v>39937</v>
      </c>
    </row>
    <row r="4094" spans="27:27" x14ac:dyDescent="0.2">
      <c r="AA4094" s="23">
        <v>39938</v>
      </c>
    </row>
    <row r="4095" spans="27:27" x14ac:dyDescent="0.2">
      <c r="AA4095" s="23">
        <v>39939</v>
      </c>
    </row>
    <row r="4096" spans="27:27" x14ac:dyDescent="0.2">
      <c r="AA4096" s="23">
        <v>39940</v>
      </c>
    </row>
    <row r="4097" spans="27:27" x14ac:dyDescent="0.2">
      <c r="AA4097" s="23">
        <v>39941</v>
      </c>
    </row>
    <row r="4098" spans="27:27" x14ac:dyDescent="0.2">
      <c r="AA4098" s="23">
        <v>39942</v>
      </c>
    </row>
    <row r="4099" spans="27:27" x14ac:dyDescent="0.2">
      <c r="AA4099" s="23">
        <v>39943</v>
      </c>
    </row>
    <row r="4100" spans="27:27" x14ac:dyDescent="0.2">
      <c r="AA4100" s="23">
        <v>39944</v>
      </c>
    </row>
    <row r="4101" spans="27:27" x14ac:dyDescent="0.2">
      <c r="AA4101" s="23">
        <v>39945</v>
      </c>
    </row>
    <row r="4102" spans="27:27" x14ac:dyDescent="0.2">
      <c r="AA4102" s="23">
        <v>39946</v>
      </c>
    </row>
    <row r="4103" spans="27:27" x14ac:dyDescent="0.2">
      <c r="AA4103" s="23">
        <v>39947</v>
      </c>
    </row>
    <row r="4104" spans="27:27" x14ac:dyDescent="0.2">
      <c r="AA4104" s="23">
        <v>39948</v>
      </c>
    </row>
    <row r="4105" spans="27:27" x14ac:dyDescent="0.2">
      <c r="AA4105" s="23">
        <v>39949</v>
      </c>
    </row>
    <row r="4106" spans="27:27" x14ac:dyDescent="0.2">
      <c r="AA4106" s="23">
        <v>39950</v>
      </c>
    </row>
    <row r="4107" spans="27:27" x14ac:dyDescent="0.2">
      <c r="AA4107" s="23">
        <v>39951</v>
      </c>
    </row>
    <row r="4108" spans="27:27" x14ac:dyDescent="0.2">
      <c r="AA4108" s="23">
        <v>39952</v>
      </c>
    </row>
    <row r="4109" spans="27:27" x14ac:dyDescent="0.2">
      <c r="AA4109" s="23">
        <v>39953</v>
      </c>
    </row>
    <row r="4110" spans="27:27" x14ac:dyDescent="0.2">
      <c r="AA4110" s="23">
        <v>39954</v>
      </c>
    </row>
    <row r="4111" spans="27:27" x14ac:dyDescent="0.2">
      <c r="AA4111" s="23">
        <v>39955</v>
      </c>
    </row>
    <row r="4112" spans="27:27" x14ac:dyDescent="0.2">
      <c r="AA4112" s="23">
        <v>39956</v>
      </c>
    </row>
    <row r="4113" spans="27:27" x14ac:dyDescent="0.2">
      <c r="AA4113" s="23">
        <v>39957</v>
      </c>
    </row>
    <row r="4114" spans="27:27" x14ac:dyDescent="0.2">
      <c r="AA4114" s="23">
        <v>39958</v>
      </c>
    </row>
    <row r="4115" spans="27:27" x14ac:dyDescent="0.2">
      <c r="AA4115" s="23">
        <v>39959</v>
      </c>
    </row>
    <row r="4116" spans="27:27" x14ac:dyDescent="0.2">
      <c r="AA4116" s="23">
        <v>39960</v>
      </c>
    </row>
    <row r="4117" spans="27:27" x14ac:dyDescent="0.2">
      <c r="AA4117" s="23">
        <v>39961</v>
      </c>
    </row>
    <row r="4118" spans="27:27" x14ac:dyDescent="0.2">
      <c r="AA4118" s="23">
        <v>39962</v>
      </c>
    </row>
    <row r="4119" spans="27:27" x14ac:dyDescent="0.2">
      <c r="AA4119" s="23">
        <v>39963</v>
      </c>
    </row>
    <row r="4120" spans="27:27" x14ac:dyDescent="0.2">
      <c r="AA4120" s="23">
        <v>39964</v>
      </c>
    </row>
    <row r="4121" spans="27:27" x14ac:dyDescent="0.2">
      <c r="AA4121" s="23">
        <v>39965</v>
      </c>
    </row>
    <row r="4122" spans="27:27" x14ac:dyDescent="0.2">
      <c r="AA4122" s="23">
        <v>39966</v>
      </c>
    </row>
    <row r="4123" spans="27:27" x14ac:dyDescent="0.2">
      <c r="AA4123" s="23">
        <v>39967</v>
      </c>
    </row>
    <row r="4124" spans="27:27" x14ac:dyDescent="0.2">
      <c r="AA4124" s="23">
        <v>39968</v>
      </c>
    </row>
    <row r="4125" spans="27:27" x14ac:dyDescent="0.2">
      <c r="AA4125" s="23">
        <v>39969</v>
      </c>
    </row>
    <row r="4126" spans="27:27" x14ac:dyDescent="0.2">
      <c r="AA4126" s="23">
        <v>39970</v>
      </c>
    </row>
    <row r="4127" spans="27:27" x14ac:dyDescent="0.2">
      <c r="AA4127" s="23">
        <v>39971</v>
      </c>
    </row>
    <row r="4128" spans="27:27" x14ac:dyDescent="0.2">
      <c r="AA4128" s="23">
        <v>39972</v>
      </c>
    </row>
    <row r="4129" spans="27:27" x14ac:dyDescent="0.2">
      <c r="AA4129" s="23">
        <v>39973</v>
      </c>
    </row>
    <row r="4130" spans="27:27" x14ac:dyDescent="0.2">
      <c r="AA4130" s="23">
        <v>39974</v>
      </c>
    </row>
    <row r="4131" spans="27:27" x14ac:dyDescent="0.2">
      <c r="AA4131" s="23">
        <v>39975</v>
      </c>
    </row>
    <row r="4132" spans="27:27" x14ac:dyDescent="0.2">
      <c r="AA4132" s="23">
        <v>39976</v>
      </c>
    </row>
    <row r="4133" spans="27:27" x14ac:dyDescent="0.2">
      <c r="AA4133" s="23">
        <v>39977</v>
      </c>
    </row>
    <row r="4134" spans="27:27" x14ac:dyDescent="0.2">
      <c r="AA4134" s="23">
        <v>39978</v>
      </c>
    </row>
    <row r="4135" spans="27:27" x14ac:dyDescent="0.2">
      <c r="AA4135" s="23">
        <v>39979</v>
      </c>
    </row>
    <row r="4136" spans="27:27" x14ac:dyDescent="0.2">
      <c r="AA4136" s="23">
        <v>39980</v>
      </c>
    </row>
    <row r="4137" spans="27:27" x14ac:dyDescent="0.2">
      <c r="AA4137" s="23">
        <v>39981</v>
      </c>
    </row>
    <row r="4138" spans="27:27" x14ac:dyDescent="0.2">
      <c r="AA4138" s="23">
        <v>39982</v>
      </c>
    </row>
    <row r="4139" spans="27:27" x14ac:dyDescent="0.2">
      <c r="AA4139" s="23">
        <v>39983</v>
      </c>
    </row>
    <row r="4140" spans="27:27" x14ac:dyDescent="0.2">
      <c r="AA4140" s="23">
        <v>39984</v>
      </c>
    </row>
    <row r="4141" spans="27:27" x14ac:dyDescent="0.2">
      <c r="AA4141" s="23">
        <v>39985</v>
      </c>
    </row>
    <row r="4142" spans="27:27" x14ac:dyDescent="0.2">
      <c r="AA4142" s="23">
        <v>39986</v>
      </c>
    </row>
    <row r="4143" spans="27:27" x14ac:dyDescent="0.2">
      <c r="AA4143" s="23">
        <v>39987</v>
      </c>
    </row>
    <row r="4144" spans="27:27" x14ac:dyDescent="0.2">
      <c r="AA4144" s="23">
        <v>39988</v>
      </c>
    </row>
    <row r="4145" spans="27:27" x14ac:dyDescent="0.2">
      <c r="AA4145" s="23">
        <v>39989</v>
      </c>
    </row>
    <row r="4146" spans="27:27" x14ac:dyDescent="0.2">
      <c r="AA4146" s="23">
        <v>39990</v>
      </c>
    </row>
    <row r="4147" spans="27:27" x14ac:dyDescent="0.2">
      <c r="AA4147" s="23">
        <v>39991</v>
      </c>
    </row>
    <row r="4148" spans="27:27" x14ac:dyDescent="0.2">
      <c r="AA4148" s="23">
        <v>39992</v>
      </c>
    </row>
    <row r="4149" spans="27:27" x14ac:dyDescent="0.2">
      <c r="AA4149" s="23">
        <v>39993</v>
      </c>
    </row>
    <row r="4150" spans="27:27" x14ac:dyDescent="0.2">
      <c r="AA4150" s="23">
        <v>39994</v>
      </c>
    </row>
    <row r="4151" spans="27:27" x14ac:dyDescent="0.2">
      <c r="AA4151" s="23">
        <v>39995</v>
      </c>
    </row>
    <row r="4152" spans="27:27" x14ac:dyDescent="0.2">
      <c r="AA4152" s="23">
        <v>39996</v>
      </c>
    </row>
    <row r="4153" spans="27:27" x14ac:dyDescent="0.2">
      <c r="AA4153" s="23">
        <v>39997</v>
      </c>
    </row>
    <row r="4154" spans="27:27" x14ac:dyDescent="0.2">
      <c r="AA4154" s="23">
        <v>39998</v>
      </c>
    </row>
    <row r="4155" spans="27:27" x14ac:dyDescent="0.2">
      <c r="AA4155" s="23">
        <v>39999</v>
      </c>
    </row>
    <row r="4156" spans="27:27" x14ac:dyDescent="0.2">
      <c r="AA4156" s="23">
        <v>40000</v>
      </c>
    </row>
    <row r="4157" spans="27:27" x14ac:dyDescent="0.2">
      <c r="AA4157" s="23">
        <v>40001</v>
      </c>
    </row>
    <row r="4158" spans="27:27" x14ac:dyDescent="0.2">
      <c r="AA4158" s="23">
        <v>40002</v>
      </c>
    </row>
    <row r="4159" spans="27:27" x14ac:dyDescent="0.2">
      <c r="AA4159" s="23">
        <v>40003</v>
      </c>
    </row>
    <row r="4160" spans="27:27" x14ac:dyDescent="0.2">
      <c r="AA4160" s="23">
        <v>40004</v>
      </c>
    </row>
    <row r="4161" spans="27:27" x14ac:dyDescent="0.2">
      <c r="AA4161" s="23">
        <v>40005</v>
      </c>
    </row>
    <row r="4162" spans="27:27" x14ac:dyDescent="0.2">
      <c r="AA4162" s="23">
        <v>40006</v>
      </c>
    </row>
    <row r="4163" spans="27:27" x14ac:dyDescent="0.2">
      <c r="AA4163" s="23">
        <v>40007</v>
      </c>
    </row>
    <row r="4164" spans="27:27" x14ac:dyDescent="0.2">
      <c r="AA4164" s="23">
        <v>40008</v>
      </c>
    </row>
    <row r="4165" spans="27:27" x14ac:dyDescent="0.2">
      <c r="AA4165" s="23">
        <v>40009</v>
      </c>
    </row>
    <row r="4166" spans="27:27" x14ac:dyDescent="0.2">
      <c r="AA4166" s="23">
        <v>40010</v>
      </c>
    </row>
    <row r="4167" spans="27:27" x14ac:dyDescent="0.2">
      <c r="AA4167" s="23">
        <v>40011</v>
      </c>
    </row>
    <row r="4168" spans="27:27" x14ac:dyDescent="0.2">
      <c r="AA4168" s="23">
        <v>40012</v>
      </c>
    </row>
    <row r="4169" spans="27:27" x14ac:dyDescent="0.2">
      <c r="AA4169" s="23">
        <v>40013</v>
      </c>
    </row>
    <row r="4170" spans="27:27" x14ac:dyDescent="0.2">
      <c r="AA4170" s="23">
        <v>40014</v>
      </c>
    </row>
    <row r="4171" spans="27:27" x14ac:dyDescent="0.2">
      <c r="AA4171" s="23">
        <v>40015</v>
      </c>
    </row>
    <row r="4172" spans="27:27" x14ac:dyDescent="0.2">
      <c r="AA4172" s="23">
        <v>40016</v>
      </c>
    </row>
    <row r="4173" spans="27:27" x14ac:dyDescent="0.2">
      <c r="AA4173" s="23">
        <v>40017</v>
      </c>
    </row>
    <row r="4174" spans="27:27" x14ac:dyDescent="0.2">
      <c r="AA4174" s="23">
        <v>40018</v>
      </c>
    </row>
    <row r="4175" spans="27:27" x14ac:dyDescent="0.2">
      <c r="AA4175" s="23">
        <v>40019</v>
      </c>
    </row>
    <row r="4176" spans="27:27" x14ac:dyDescent="0.2">
      <c r="AA4176" s="23">
        <v>40020</v>
      </c>
    </row>
    <row r="4177" spans="27:27" x14ac:dyDescent="0.2">
      <c r="AA4177" s="23">
        <v>40021</v>
      </c>
    </row>
    <row r="4178" spans="27:27" x14ac:dyDescent="0.2">
      <c r="AA4178" s="23">
        <v>40022</v>
      </c>
    </row>
    <row r="4179" spans="27:27" x14ac:dyDescent="0.2">
      <c r="AA4179" s="23">
        <v>40023</v>
      </c>
    </row>
    <row r="4180" spans="27:27" x14ac:dyDescent="0.2">
      <c r="AA4180" s="23">
        <v>40024</v>
      </c>
    </row>
    <row r="4181" spans="27:27" x14ac:dyDescent="0.2">
      <c r="AA4181" s="23">
        <v>40025</v>
      </c>
    </row>
    <row r="4182" spans="27:27" x14ac:dyDescent="0.2">
      <c r="AA4182" s="23">
        <v>40026</v>
      </c>
    </row>
    <row r="4183" spans="27:27" x14ac:dyDescent="0.2">
      <c r="AA4183" s="23">
        <v>40027</v>
      </c>
    </row>
    <row r="4184" spans="27:27" x14ac:dyDescent="0.2">
      <c r="AA4184" s="23">
        <v>40028</v>
      </c>
    </row>
    <row r="4185" spans="27:27" x14ac:dyDescent="0.2">
      <c r="AA4185" s="23">
        <v>40029</v>
      </c>
    </row>
    <row r="4186" spans="27:27" x14ac:dyDescent="0.2">
      <c r="AA4186" s="23">
        <v>40030</v>
      </c>
    </row>
    <row r="4187" spans="27:27" x14ac:dyDescent="0.2">
      <c r="AA4187" s="23">
        <v>40031</v>
      </c>
    </row>
    <row r="4188" spans="27:27" x14ac:dyDescent="0.2">
      <c r="AA4188" s="23">
        <v>40032</v>
      </c>
    </row>
    <row r="4189" spans="27:27" x14ac:dyDescent="0.2">
      <c r="AA4189" s="23">
        <v>40033</v>
      </c>
    </row>
    <row r="4190" spans="27:27" x14ac:dyDescent="0.2">
      <c r="AA4190" s="23">
        <v>40034</v>
      </c>
    </row>
    <row r="4191" spans="27:27" x14ac:dyDescent="0.2">
      <c r="AA4191" s="23">
        <v>40035</v>
      </c>
    </row>
    <row r="4192" spans="27:27" x14ac:dyDescent="0.2">
      <c r="AA4192" s="23">
        <v>40036</v>
      </c>
    </row>
    <row r="4193" spans="27:27" x14ac:dyDescent="0.2">
      <c r="AA4193" s="23">
        <v>40037</v>
      </c>
    </row>
    <row r="4194" spans="27:27" x14ac:dyDescent="0.2">
      <c r="AA4194" s="23">
        <v>40038</v>
      </c>
    </row>
    <row r="4195" spans="27:27" x14ac:dyDescent="0.2">
      <c r="AA4195" s="23">
        <v>40039</v>
      </c>
    </row>
    <row r="4196" spans="27:27" x14ac:dyDescent="0.2">
      <c r="AA4196" s="23">
        <v>40040</v>
      </c>
    </row>
    <row r="4197" spans="27:27" x14ac:dyDescent="0.2">
      <c r="AA4197" s="23">
        <v>40041</v>
      </c>
    </row>
    <row r="4198" spans="27:27" x14ac:dyDescent="0.2">
      <c r="AA4198" s="23">
        <v>40042</v>
      </c>
    </row>
    <row r="4199" spans="27:27" x14ac:dyDescent="0.2">
      <c r="AA4199" s="23">
        <v>40043</v>
      </c>
    </row>
    <row r="4200" spans="27:27" x14ac:dyDescent="0.2">
      <c r="AA4200" s="23">
        <v>40044</v>
      </c>
    </row>
    <row r="4201" spans="27:27" x14ac:dyDescent="0.2">
      <c r="AA4201" s="23">
        <v>40045</v>
      </c>
    </row>
    <row r="4202" spans="27:27" x14ac:dyDescent="0.2">
      <c r="AA4202" s="23">
        <v>40046</v>
      </c>
    </row>
    <row r="4203" spans="27:27" x14ac:dyDescent="0.2">
      <c r="AA4203" s="23">
        <v>40047</v>
      </c>
    </row>
    <row r="4204" spans="27:27" x14ac:dyDescent="0.2">
      <c r="AA4204" s="23">
        <v>40048</v>
      </c>
    </row>
    <row r="4205" spans="27:27" x14ac:dyDescent="0.2">
      <c r="AA4205" s="23">
        <v>40049</v>
      </c>
    </row>
    <row r="4206" spans="27:27" x14ac:dyDescent="0.2">
      <c r="AA4206" s="23">
        <v>40050</v>
      </c>
    </row>
    <row r="4207" spans="27:27" x14ac:dyDescent="0.2">
      <c r="AA4207" s="23">
        <v>40051</v>
      </c>
    </row>
    <row r="4208" spans="27:27" x14ac:dyDescent="0.2">
      <c r="AA4208" s="23">
        <v>40052</v>
      </c>
    </row>
    <row r="4209" spans="27:27" x14ac:dyDescent="0.2">
      <c r="AA4209" s="23">
        <v>40053</v>
      </c>
    </row>
    <row r="4210" spans="27:27" x14ac:dyDescent="0.2">
      <c r="AA4210" s="23">
        <v>40054</v>
      </c>
    </row>
    <row r="4211" spans="27:27" x14ac:dyDescent="0.2">
      <c r="AA4211" s="23">
        <v>40055</v>
      </c>
    </row>
    <row r="4212" spans="27:27" x14ac:dyDescent="0.2">
      <c r="AA4212" s="23">
        <v>40056</v>
      </c>
    </row>
    <row r="4213" spans="27:27" x14ac:dyDescent="0.2">
      <c r="AA4213" s="23">
        <v>40057</v>
      </c>
    </row>
    <row r="4214" spans="27:27" x14ac:dyDescent="0.2">
      <c r="AA4214" s="23">
        <v>40058</v>
      </c>
    </row>
    <row r="4215" spans="27:27" x14ac:dyDescent="0.2">
      <c r="AA4215" s="23">
        <v>40059</v>
      </c>
    </row>
    <row r="4216" spans="27:27" x14ac:dyDescent="0.2">
      <c r="AA4216" s="23">
        <v>40060</v>
      </c>
    </row>
    <row r="4217" spans="27:27" x14ac:dyDescent="0.2">
      <c r="AA4217" s="23">
        <v>40061</v>
      </c>
    </row>
    <row r="4218" spans="27:27" x14ac:dyDescent="0.2">
      <c r="AA4218" s="23">
        <v>40062</v>
      </c>
    </row>
    <row r="4219" spans="27:27" x14ac:dyDescent="0.2">
      <c r="AA4219" s="23">
        <v>40063</v>
      </c>
    </row>
    <row r="4220" spans="27:27" x14ac:dyDescent="0.2">
      <c r="AA4220" s="23">
        <v>40064</v>
      </c>
    </row>
    <row r="4221" spans="27:27" x14ac:dyDescent="0.2">
      <c r="AA4221" s="23">
        <v>40065</v>
      </c>
    </row>
    <row r="4222" spans="27:27" x14ac:dyDescent="0.2">
      <c r="AA4222" s="23">
        <v>40066</v>
      </c>
    </row>
    <row r="4223" spans="27:27" x14ac:dyDescent="0.2">
      <c r="AA4223" s="23">
        <v>40067</v>
      </c>
    </row>
    <row r="4224" spans="27:27" x14ac:dyDescent="0.2">
      <c r="AA4224" s="23">
        <v>40068</v>
      </c>
    </row>
    <row r="4225" spans="27:27" x14ac:dyDescent="0.2">
      <c r="AA4225" s="23">
        <v>40069</v>
      </c>
    </row>
    <row r="4226" spans="27:27" x14ac:dyDescent="0.2">
      <c r="AA4226" s="23">
        <v>40070</v>
      </c>
    </row>
    <row r="4227" spans="27:27" x14ac:dyDescent="0.2">
      <c r="AA4227" s="23">
        <v>40071</v>
      </c>
    </row>
    <row r="4228" spans="27:27" x14ac:dyDescent="0.2">
      <c r="AA4228" s="23">
        <v>40072</v>
      </c>
    </row>
    <row r="4229" spans="27:27" x14ac:dyDescent="0.2">
      <c r="AA4229" s="23">
        <v>40073</v>
      </c>
    </row>
    <row r="4230" spans="27:27" x14ac:dyDescent="0.2">
      <c r="AA4230" s="23">
        <v>40074</v>
      </c>
    </row>
    <row r="4231" spans="27:27" x14ac:dyDescent="0.2">
      <c r="AA4231" s="23">
        <v>40075</v>
      </c>
    </row>
    <row r="4232" spans="27:27" x14ac:dyDescent="0.2">
      <c r="AA4232" s="23">
        <v>40076</v>
      </c>
    </row>
    <row r="4233" spans="27:27" x14ac:dyDescent="0.2">
      <c r="AA4233" s="23">
        <v>40077</v>
      </c>
    </row>
    <row r="4234" spans="27:27" x14ac:dyDescent="0.2">
      <c r="AA4234" s="23">
        <v>40078</v>
      </c>
    </row>
    <row r="4235" spans="27:27" x14ac:dyDescent="0.2">
      <c r="AA4235" s="23">
        <v>40079</v>
      </c>
    </row>
    <row r="4236" spans="27:27" x14ac:dyDescent="0.2">
      <c r="AA4236" s="23">
        <v>40080</v>
      </c>
    </row>
    <row r="4237" spans="27:27" x14ac:dyDescent="0.2">
      <c r="AA4237" s="23">
        <v>40081</v>
      </c>
    </row>
    <row r="4238" spans="27:27" x14ac:dyDescent="0.2">
      <c r="AA4238" s="23">
        <v>40082</v>
      </c>
    </row>
    <row r="4239" spans="27:27" x14ac:dyDescent="0.2">
      <c r="AA4239" s="23">
        <v>40083</v>
      </c>
    </row>
    <row r="4240" spans="27:27" x14ac:dyDescent="0.2">
      <c r="AA4240" s="23">
        <v>40084</v>
      </c>
    </row>
    <row r="4241" spans="27:27" x14ac:dyDescent="0.2">
      <c r="AA4241" s="23">
        <v>40085</v>
      </c>
    </row>
    <row r="4242" spans="27:27" x14ac:dyDescent="0.2">
      <c r="AA4242" s="23">
        <v>40086</v>
      </c>
    </row>
    <row r="4243" spans="27:27" x14ac:dyDescent="0.2">
      <c r="AA4243" s="23">
        <v>40087</v>
      </c>
    </row>
    <row r="4244" spans="27:27" x14ac:dyDescent="0.2">
      <c r="AA4244" s="23">
        <v>40088</v>
      </c>
    </row>
    <row r="4245" spans="27:27" x14ac:dyDescent="0.2">
      <c r="AA4245" s="23">
        <v>40089</v>
      </c>
    </row>
    <row r="4246" spans="27:27" x14ac:dyDescent="0.2">
      <c r="AA4246" s="23">
        <v>40090</v>
      </c>
    </row>
    <row r="4247" spans="27:27" x14ac:dyDescent="0.2">
      <c r="AA4247" s="23">
        <v>40091</v>
      </c>
    </row>
    <row r="4248" spans="27:27" x14ac:dyDescent="0.2">
      <c r="AA4248" s="23">
        <v>40092</v>
      </c>
    </row>
    <row r="4249" spans="27:27" x14ac:dyDescent="0.2">
      <c r="AA4249" s="23">
        <v>40093</v>
      </c>
    </row>
    <row r="4250" spans="27:27" x14ac:dyDescent="0.2">
      <c r="AA4250" s="23">
        <v>40094</v>
      </c>
    </row>
    <row r="4251" spans="27:27" x14ac:dyDescent="0.2">
      <c r="AA4251" s="23">
        <v>40095</v>
      </c>
    </row>
    <row r="4252" spans="27:27" x14ac:dyDescent="0.2">
      <c r="AA4252" s="23">
        <v>40096</v>
      </c>
    </row>
    <row r="4253" spans="27:27" x14ac:dyDescent="0.2">
      <c r="AA4253" s="23">
        <v>40097</v>
      </c>
    </row>
    <row r="4254" spans="27:27" x14ac:dyDescent="0.2">
      <c r="AA4254" s="23">
        <v>40098</v>
      </c>
    </row>
    <row r="4255" spans="27:27" x14ac:dyDescent="0.2">
      <c r="AA4255" s="23">
        <v>40099</v>
      </c>
    </row>
    <row r="4256" spans="27:27" x14ac:dyDescent="0.2">
      <c r="AA4256" s="23">
        <v>40100</v>
      </c>
    </row>
    <row r="4257" spans="27:27" x14ac:dyDescent="0.2">
      <c r="AA4257" s="23">
        <v>40101</v>
      </c>
    </row>
    <row r="4258" spans="27:27" x14ac:dyDescent="0.2">
      <c r="AA4258" s="23">
        <v>40102</v>
      </c>
    </row>
    <row r="4259" spans="27:27" x14ac:dyDescent="0.2">
      <c r="AA4259" s="23">
        <v>40103</v>
      </c>
    </row>
    <row r="4260" spans="27:27" x14ac:dyDescent="0.2">
      <c r="AA4260" s="23">
        <v>40104</v>
      </c>
    </row>
    <row r="4261" spans="27:27" x14ac:dyDescent="0.2">
      <c r="AA4261" s="23">
        <v>40105</v>
      </c>
    </row>
    <row r="4262" spans="27:27" x14ac:dyDescent="0.2">
      <c r="AA4262" s="23">
        <v>40106</v>
      </c>
    </row>
    <row r="4263" spans="27:27" x14ac:dyDescent="0.2">
      <c r="AA4263" s="23">
        <v>40107</v>
      </c>
    </row>
    <row r="4264" spans="27:27" x14ac:dyDescent="0.2">
      <c r="AA4264" s="23">
        <v>40108</v>
      </c>
    </row>
    <row r="4265" spans="27:27" x14ac:dyDescent="0.2">
      <c r="AA4265" s="23">
        <v>40109</v>
      </c>
    </row>
    <row r="4266" spans="27:27" x14ac:dyDescent="0.2">
      <c r="AA4266" s="23">
        <v>40110</v>
      </c>
    </row>
    <row r="4267" spans="27:27" x14ac:dyDescent="0.2">
      <c r="AA4267" s="23">
        <v>40111</v>
      </c>
    </row>
    <row r="4268" spans="27:27" x14ac:dyDescent="0.2">
      <c r="AA4268" s="23">
        <v>40112</v>
      </c>
    </row>
    <row r="4269" spans="27:27" x14ac:dyDescent="0.2">
      <c r="AA4269" s="23">
        <v>40113</v>
      </c>
    </row>
    <row r="4270" spans="27:27" x14ac:dyDescent="0.2">
      <c r="AA4270" s="23">
        <v>40114</v>
      </c>
    </row>
    <row r="4271" spans="27:27" x14ac:dyDescent="0.2">
      <c r="AA4271" s="23">
        <v>40115</v>
      </c>
    </row>
    <row r="4272" spans="27:27" x14ac:dyDescent="0.2">
      <c r="AA4272" s="23">
        <v>40116</v>
      </c>
    </row>
    <row r="4273" spans="27:27" x14ac:dyDescent="0.2">
      <c r="AA4273" s="23">
        <v>40117</v>
      </c>
    </row>
    <row r="4274" spans="27:27" x14ac:dyDescent="0.2">
      <c r="AA4274" s="23">
        <v>40118</v>
      </c>
    </row>
    <row r="4275" spans="27:27" x14ac:dyDescent="0.2">
      <c r="AA4275" s="23">
        <v>40119</v>
      </c>
    </row>
    <row r="4276" spans="27:27" x14ac:dyDescent="0.2">
      <c r="AA4276" s="23">
        <v>40120</v>
      </c>
    </row>
    <row r="4277" spans="27:27" x14ac:dyDescent="0.2">
      <c r="AA4277" s="23">
        <v>40121</v>
      </c>
    </row>
    <row r="4278" spans="27:27" x14ac:dyDescent="0.2">
      <c r="AA4278" s="23">
        <v>40122</v>
      </c>
    </row>
    <row r="4279" spans="27:27" x14ac:dyDescent="0.2">
      <c r="AA4279" s="23">
        <v>40123</v>
      </c>
    </row>
    <row r="4280" spans="27:27" x14ac:dyDescent="0.2">
      <c r="AA4280" s="23">
        <v>40124</v>
      </c>
    </row>
    <row r="4281" spans="27:27" x14ac:dyDescent="0.2">
      <c r="AA4281" s="23">
        <v>40125</v>
      </c>
    </row>
    <row r="4282" spans="27:27" x14ac:dyDescent="0.2">
      <c r="AA4282" s="23">
        <v>40126</v>
      </c>
    </row>
    <row r="4283" spans="27:27" x14ac:dyDescent="0.2">
      <c r="AA4283" s="23">
        <v>40127</v>
      </c>
    </row>
    <row r="4284" spans="27:27" x14ac:dyDescent="0.2">
      <c r="AA4284" s="23">
        <v>40128</v>
      </c>
    </row>
    <row r="4285" spans="27:27" x14ac:dyDescent="0.2">
      <c r="AA4285" s="23">
        <v>40129</v>
      </c>
    </row>
    <row r="4286" spans="27:27" x14ac:dyDescent="0.2">
      <c r="AA4286" s="23">
        <v>40130</v>
      </c>
    </row>
    <row r="4287" spans="27:27" x14ac:dyDescent="0.2">
      <c r="AA4287" s="23">
        <v>40131</v>
      </c>
    </row>
    <row r="4288" spans="27:27" x14ac:dyDescent="0.2">
      <c r="AA4288" s="23">
        <v>40132</v>
      </c>
    </row>
    <row r="4289" spans="27:27" x14ac:dyDescent="0.2">
      <c r="AA4289" s="23">
        <v>40133</v>
      </c>
    </row>
    <row r="4290" spans="27:27" x14ac:dyDescent="0.2">
      <c r="AA4290" s="23">
        <v>40134</v>
      </c>
    </row>
    <row r="4291" spans="27:27" x14ac:dyDescent="0.2">
      <c r="AA4291" s="23">
        <v>40135</v>
      </c>
    </row>
    <row r="4292" spans="27:27" x14ac:dyDescent="0.2">
      <c r="AA4292" s="23">
        <v>40136</v>
      </c>
    </row>
    <row r="4293" spans="27:27" x14ac:dyDescent="0.2">
      <c r="AA4293" s="23">
        <v>40137</v>
      </c>
    </row>
    <row r="4294" spans="27:27" x14ac:dyDescent="0.2">
      <c r="AA4294" s="23">
        <v>40138</v>
      </c>
    </row>
    <row r="4295" spans="27:27" x14ac:dyDescent="0.2">
      <c r="AA4295" s="23">
        <v>40139</v>
      </c>
    </row>
    <row r="4296" spans="27:27" x14ac:dyDescent="0.2">
      <c r="AA4296" s="23">
        <v>40140</v>
      </c>
    </row>
    <row r="4297" spans="27:27" x14ac:dyDescent="0.2">
      <c r="AA4297" s="23">
        <v>40141</v>
      </c>
    </row>
    <row r="4298" spans="27:27" x14ac:dyDescent="0.2">
      <c r="AA4298" s="23">
        <v>40142</v>
      </c>
    </row>
    <row r="4299" spans="27:27" x14ac:dyDescent="0.2">
      <c r="AA4299" s="23">
        <v>40143</v>
      </c>
    </row>
    <row r="4300" spans="27:27" x14ac:dyDescent="0.2">
      <c r="AA4300" s="23">
        <v>40144</v>
      </c>
    </row>
    <row r="4301" spans="27:27" x14ac:dyDescent="0.2">
      <c r="AA4301" s="23">
        <v>40145</v>
      </c>
    </row>
    <row r="4302" spans="27:27" x14ac:dyDescent="0.2">
      <c r="AA4302" s="23">
        <v>40146</v>
      </c>
    </row>
    <row r="4303" spans="27:27" x14ac:dyDescent="0.2">
      <c r="AA4303" s="23">
        <v>40147</v>
      </c>
    </row>
    <row r="4304" spans="27:27" x14ac:dyDescent="0.2">
      <c r="AA4304" s="23">
        <v>40148</v>
      </c>
    </row>
    <row r="4305" spans="27:27" x14ac:dyDescent="0.2">
      <c r="AA4305" s="23">
        <v>40149</v>
      </c>
    </row>
    <row r="4306" spans="27:27" x14ac:dyDescent="0.2">
      <c r="AA4306" s="23">
        <v>40150</v>
      </c>
    </row>
    <row r="4307" spans="27:27" x14ac:dyDescent="0.2">
      <c r="AA4307" s="23">
        <v>40151</v>
      </c>
    </row>
    <row r="4308" spans="27:27" x14ac:dyDescent="0.2">
      <c r="AA4308" s="23">
        <v>40152</v>
      </c>
    </row>
    <row r="4309" spans="27:27" x14ac:dyDescent="0.2">
      <c r="AA4309" s="23">
        <v>40153</v>
      </c>
    </row>
    <row r="4310" spans="27:27" x14ac:dyDescent="0.2">
      <c r="AA4310" s="23">
        <v>40154</v>
      </c>
    </row>
    <row r="4311" spans="27:27" x14ac:dyDescent="0.2">
      <c r="AA4311" s="23">
        <v>40155</v>
      </c>
    </row>
    <row r="4312" spans="27:27" x14ac:dyDescent="0.2">
      <c r="AA4312" s="23">
        <v>40156</v>
      </c>
    </row>
    <row r="4313" spans="27:27" x14ac:dyDescent="0.2">
      <c r="AA4313" s="23">
        <v>40157</v>
      </c>
    </row>
    <row r="4314" spans="27:27" x14ac:dyDescent="0.2">
      <c r="AA4314" s="23">
        <v>40158</v>
      </c>
    </row>
    <row r="4315" spans="27:27" x14ac:dyDescent="0.2">
      <c r="AA4315" s="23">
        <v>40159</v>
      </c>
    </row>
    <row r="4316" spans="27:27" x14ac:dyDescent="0.2">
      <c r="AA4316" s="23">
        <v>40160</v>
      </c>
    </row>
    <row r="4317" spans="27:27" x14ac:dyDescent="0.2">
      <c r="AA4317" s="23">
        <v>40161</v>
      </c>
    </row>
    <row r="4318" spans="27:27" x14ac:dyDescent="0.2">
      <c r="AA4318" s="23">
        <v>40162</v>
      </c>
    </row>
    <row r="4319" spans="27:27" x14ac:dyDescent="0.2">
      <c r="AA4319" s="23">
        <v>40163</v>
      </c>
    </row>
    <row r="4320" spans="27:27" x14ac:dyDescent="0.2">
      <c r="AA4320" s="23">
        <v>40164</v>
      </c>
    </row>
    <row r="4321" spans="27:27" x14ac:dyDescent="0.2">
      <c r="AA4321" s="23">
        <v>40165</v>
      </c>
    </row>
    <row r="4322" spans="27:27" x14ac:dyDescent="0.2">
      <c r="AA4322" s="23">
        <v>40166</v>
      </c>
    </row>
    <row r="4323" spans="27:27" x14ac:dyDescent="0.2">
      <c r="AA4323" s="23">
        <v>40167</v>
      </c>
    </row>
    <row r="4324" spans="27:27" x14ac:dyDescent="0.2">
      <c r="AA4324" s="23">
        <v>40168</v>
      </c>
    </row>
    <row r="4325" spans="27:27" x14ac:dyDescent="0.2">
      <c r="AA4325" s="23">
        <v>40169</v>
      </c>
    </row>
    <row r="4326" spans="27:27" x14ac:dyDescent="0.2">
      <c r="AA4326" s="23">
        <v>40170</v>
      </c>
    </row>
    <row r="4327" spans="27:27" x14ac:dyDescent="0.2">
      <c r="AA4327" s="23">
        <v>40171</v>
      </c>
    </row>
    <row r="4328" spans="27:27" x14ac:dyDescent="0.2">
      <c r="AA4328" s="23">
        <v>40172</v>
      </c>
    </row>
    <row r="4329" spans="27:27" x14ac:dyDescent="0.2">
      <c r="AA4329" s="23">
        <v>40173</v>
      </c>
    </row>
    <row r="4330" spans="27:27" x14ac:dyDescent="0.2">
      <c r="AA4330" s="23">
        <v>40174</v>
      </c>
    </row>
    <row r="4331" spans="27:27" x14ac:dyDescent="0.2">
      <c r="AA4331" s="23">
        <v>40175</v>
      </c>
    </row>
    <row r="4332" spans="27:27" x14ac:dyDescent="0.2">
      <c r="AA4332" s="23">
        <v>40176</v>
      </c>
    </row>
    <row r="4333" spans="27:27" x14ac:dyDescent="0.2">
      <c r="AA4333" s="23">
        <v>40177</v>
      </c>
    </row>
    <row r="4334" spans="27:27" x14ac:dyDescent="0.2">
      <c r="AA4334" s="23">
        <v>40178</v>
      </c>
    </row>
    <row r="4335" spans="27:27" x14ac:dyDescent="0.2">
      <c r="AA4335" s="23">
        <v>40179</v>
      </c>
    </row>
    <row r="4336" spans="27:27" x14ac:dyDescent="0.2">
      <c r="AA4336" s="23">
        <v>40180</v>
      </c>
    </row>
    <row r="4337" spans="27:27" x14ac:dyDescent="0.2">
      <c r="AA4337" s="23">
        <v>40181</v>
      </c>
    </row>
    <row r="4338" spans="27:27" x14ac:dyDescent="0.2">
      <c r="AA4338" s="23">
        <v>40182</v>
      </c>
    </row>
    <row r="4339" spans="27:27" x14ac:dyDescent="0.2">
      <c r="AA4339" s="23">
        <v>40183</v>
      </c>
    </row>
    <row r="4340" spans="27:27" x14ac:dyDescent="0.2">
      <c r="AA4340" s="23">
        <v>40184</v>
      </c>
    </row>
    <row r="4341" spans="27:27" x14ac:dyDescent="0.2">
      <c r="AA4341" s="23">
        <v>40185</v>
      </c>
    </row>
    <row r="4342" spans="27:27" x14ac:dyDescent="0.2">
      <c r="AA4342" s="23">
        <v>40186</v>
      </c>
    </row>
    <row r="4343" spans="27:27" x14ac:dyDescent="0.2">
      <c r="AA4343" s="23">
        <v>40187</v>
      </c>
    </row>
    <row r="4344" spans="27:27" x14ac:dyDescent="0.2">
      <c r="AA4344" s="23">
        <v>40188</v>
      </c>
    </row>
    <row r="4345" spans="27:27" x14ac:dyDescent="0.2">
      <c r="AA4345" s="23">
        <v>40189</v>
      </c>
    </row>
    <row r="4346" spans="27:27" x14ac:dyDescent="0.2">
      <c r="AA4346" s="23">
        <v>40190</v>
      </c>
    </row>
    <row r="4347" spans="27:27" x14ac:dyDescent="0.2">
      <c r="AA4347" s="23">
        <v>40191</v>
      </c>
    </row>
    <row r="4348" spans="27:27" x14ac:dyDescent="0.2">
      <c r="AA4348" s="23">
        <v>40192</v>
      </c>
    </row>
    <row r="4349" spans="27:27" x14ac:dyDescent="0.2">
      <c r="AA4349" s="23">
        <v>40193</v>
      </c>
    </row>
    <row r="4350" spans="27:27" x14ac:dyDescent="0.2">
      <c r="AA4350" s="23">
        <v>40194</v>
      </c>
    </row>
    <row r="4351" spans="27:27" x14ac:dyDescent="0.2">
      <c r="AA4351" s="23">
        <v>40195</v>
      </c>
    </row>
    <row r="4352" spans="27:27" x14ac:dyDescent="0.2">
      <c r="AA4352" s="23">
        <v>40196</v>
      </c>
    </row>
    <row r="4353" spans="27:27" x14ac:dyDescent="0.2">
      <c r="AA4353" s="23">
        <v>40197</v>
      </c>
    </row>
    <row r="4354" spans="27:27" x14ac:dyDescent="0.2">
      <c r="AA4354" s="23">
        <v>40198</v>
      </c>
    </row>
    <row r="4355" spans="27:27" x14ac:dyDescent="0.2">
      <c r="AA4355" s="23">
        <v>40199</v>
      </c>
    </row>
    <row r="4356" spans="27:27" x14ac:dyDescent="0.2">
      <c r="AA4356" s="23">
        <v>40200</v>
      </c>
    </row>
    <row r="4357" spans="27:27" x14ac:dyDescent="0.2">
      <c r="AA4357" s="23">
        <v>40201</v>
      </c>
    </row>
    <row r="4358" spans="27:27" x14ac:dyDescent="0.2">
      <c r="AA4358" s="23">
        <v>40202</v>
      </c>
    </row>
    <row r="4359" spans="27:27" x14ac:dyDescent="0.2">
      <c r="AA4359" s="23">
        <v>40203</v>
      </c>
    </row>
    <row r="4360" spans="27:27" x14ac:dyDescent="0.2">
      <c r="AA4360" s="23">
        <v>40204</v>
      </c>
    </row>
    <row r="4361" spans="27:27" x14ac:dyDescent="0.2">
      <c r="AA4361" s="23">
        <v>40205</v>
      </c>
    </row>
    <row r="4362" spans="27:27" x14ac:dyDescent="0.2">
      <c r="AA4362" s="23">
        <v>40206</v>
      </c>
    </row>
    <row r="4363" spans="27:27" x14ac:dyDescent="0.2">
      <c r="AA4363" s="23">
        <v>40207</v>
      </c>
    </row>
    <row r="4364" spans="27:27" x14ac:dyDescent="0.2">
      <c r="AA4364" s="23">
        <v>40208</v>
      </c>
    </row>
    <row r="4365" spans="27:27" x14ac:dyDescent="0.2">
      <c r="AA4365" s="23">
        <v>40209</v>
      </c>
    </row>
    <row r="4366" spans="27:27" x14ac:dyDescent="0.2">
      <c r="AA4366" s="23">
        <v>40210</v>
      </c>
    </row>
    <row r="4367" spans="27:27" x14ac:dyDescent="0.2">
      <c r="AA4367" s="23">
        <v>40211</v>
      </c>
    </row>
    <row r="4368" spans="27:27" x14ac:dyDescent="0.2">
      <c r="AA4368" s="23">
        <v>40212</v>
      </c>
    </row>
    <row r="4369" spans="27:27" x14ac:dyDescent="0.2">
      <c r="AA4369" s="23">
        <v>40213</v>
      </c>
    </row>
    <row r="4370" spans="27:27" x14ac:dyDescent="0.2">
      <c r="AA4370" s="23">
        <v>40214</v>
      </c>
    </row>
    <row r="4371" spans="27:27" x14ac:dyDescent="0.2">
      <c r="AA4371" s="23">
        <v>40215</v>
      </c>
    </row>
    <row r="4372" spans="27:27" x14ac:dyDescent="0.2">
      <c r="AA4372" s="23">
        <v>40216</v>
      </c>
    </row>
    <row r="4373" spans="27:27" x14ac:dyDescent="0.2">
      <c r="AA4373" s="23">
        <v>40217</v>
      </c>
    </row>
    <row r="4374" spans="27:27" x14ac:dyDescent="0.2">
      <c r="AA4374" s="23">
        <v>40218</v>
      </c>
    </row>
    <row r="4375" spans="27:27" x14ac:dyDescent="0.2">
      <c r="AA4375" s="23">
        <v>40219</v>
      </c>
    </row>
    <row r="4376" spans="27:27" x14ac:dyDescent="0.2">
      <c r="AA4376" s="23">
        <v>40220</v>
      </c>
    </row>
    <row r="4377" spans="27:27" x14ac:dyDescent="0.2">
      <c r="AA4377" s="23">
        <v>40221</v>
      </c>
    </row>
    <row r="4378" spans="27:27" x14ac:dyDescent="0.2">
      <c r="AA4378" s="23">
        <v>40222</v>
      </c>
    </row>
    <row r="4379" spans="27:27" x14ac:dyDescent="0.2">
      <c r="AA4379" s="23">
        <v>40223</v>
      </c>
    </row>
    <row r="4380" spans="27:27" x14ac:dyDescent="0.2">
      <c r="AA4380" s="23">
        <v>40224</v>
      </c>
    </row>
    <row r="4381" spans="27:27" x14ac:dyDescent="0.2">
      <c r="AA4381" s="23">
        <v>40225</v>
      </c>
    </row>
    <row r="4382" spans="27:27" x14ac:dyDescent="0.2">
      <c r="AA4382" s="23">
        <v>40226</v>
      </c>
    </row>
    <row r="4383" spans="27:27" x14ac:dyDescent="0.2">
      <c r="AA4383" s="23">
        <v>40227</v>
      </c>
    </row>
    <row r="4384" spans="27:27" x14ac:dyDescent="0.2">
      <c r="AA4384" s="23">
        <v>40228</v>
      </c>
    </row>
    <row r="4385" spans="27:27" x14ac:dyDescent="0.2">
      <c r="AA4385" s="23">
        <v>40229</v>
      </c>
    </row>
    <row r="4386" spans="27:27" x14ac:dyDescent="0.2">
      <c r="AA4386" s="23">
        <v>40230</v>
      </c>
    </row>
    <row r="4387" spans="27:27" x14ac:dyDescent="0.2">
      <c r="AA4387" s="23">
        <v>40231</v>
      </c>
    </row>
    <row r="4388" spans="27:27" x14ac:dyDescent="0.2">
      <c r="AA4388" s="23">
        <v>40232</v>
      </c>
    </row>
    <row r="4389" spans="27:27" x14ac:dyDescent="0.2">
      <c r="AA4389" s="23">
        <v>40233</v>
      </c>
    </row>
    <row r="4390" spans="27:27" x14ac:dyDescent="0.2">
      <c r="AA4390" s="23">
        <v>40234</v>
      </c>
    </row>
    <row r="4391" spans="27:27" x14ac:dyDescent="0.2">
      <c r="AA4391" s="23">
        <v>40235</v>
      </c>
    </row>
    <row r="4392" spans="27:27" x14ac:dyDescent="0.2">
      <c r="AA4392" s="23">
        <v>40236</v>
      </c>
    </row>
    <row r="4393" spans="27:27" x14ac:dyDescent="0.2">
      <c r="AA4393" s="23">
        <v>40237</v>
      </c>
    </row>
    <row r="4394" spans="27:27" x14ac:dyDescent="0.2">
      <c r="AA4394" s="23">
        <v>40238</v>
      </c>
    </row>
    <row r="4395" spans="27:27" x14ac:dyDescent="0.2">
      <c r="AA4395" s="23">
        <v>40239</v>
      </c>
    </row>
    <row r="4396" spans="27:27" x14ac:dyDescent="0.2">
      <c r="AA4396" s="23">
        <v>40240</v>
      </c>
    </row>
    <row r="4397" spans="27:27" x14ac:dyDescent="0.2">
      <c r="AA4397" s="23">
        <v>40241</v>
      </c>
    </row>
    <row r="4398" spans="27:27" x14ac:dyDescent="0.2">
      <c r="AA4398" s="23">
        <v>40242</v>
      </c>
    </row>
    <row r="4399" spans="27:27" x14ac:dyDescent="0.2">
      <c r="AA4399" s="23">
        <v>40243</v>
      </c>
    </row>
    <row r="4400" spans="27:27" x14ac:dyDescent="0.2">
      <c r="AA4400" s="23">
        <v>40244</v>
      </c>
    </row>
    <row r="4401" spans="27:27" x14ac:dyDescent="0.2">
      <c r="AA4401" s="23">
        <v>40245</v>
      </c>
    </row>
    <row r="4402" spans="27:27" x14ac:dyDescent="0.2">
      <c r="AA4402" s="23">
        <v>40246</v>
      </c>
    </row>
    <row r="4403" spans="27:27" x14ac:dyDescent="0.2">
      <c r="AA4403" s="23">
        <v>40247</v>
      </c>
    </row>
    <row r="4404" spans="27:27" x14ac:dyDescent="0.2">
      <c r="AA4404" s="23">
        <v>40248</v>
      </c>
    </row>
    <row r="4405" spans="27:27" x14ac:dyDescent="0.2">
      <c r="AA4405" s="23">
        <v>40249</v>
      </c>
    </row>
    <row r="4406" spans="27:27" x14ac:dyDescent="0.2">
      <c r="AA4406" s="23">
        <v>40250</v>
      </c>
    </row>
    <row r="4407" spans="27:27" x14ac:dyDescent="0.2">
      <c r="AA4407" s="23">
        <v>40251</v>
      </c>
    </row>
    <row r="4408" spans="27:27" x14ac:dyDescent="0.2">
      <c r="AA4408" s="23">
        <v>40252</v>
      </c>
    </row>
    <row r="4409" spans="27:27" x14ac:dyDescent="0.2">
      <c r="AA4409" s="23">
        <v>40253</v>
      </c>
    </row>
    <row r="4410" spans="27:27" x14ac:dyDescent="0.2">
      <c r="AA4410" s="23">
        <v>40254</v>
      </c>
    </row>
    <row r="4411" spans="27:27" x14ac:dyDescent="0.2">
      <c r="AA4411" s="23">
        <v>40255</v>
      </c>
    </row>
    <row r="4412" spans="27:27" x14ac:dyDescent="0.2">
      <c r="AA4412" s="23">
        <v>40256</v>
      </c>
    </row>
    <row r="4413" spans="27:27" x14ac:dyDescent="0.2">
      <c r="AA4413" s="23">
        <v>40257</v>
      </c>
    </row>
    <row r="4414" spans="27:27" x14ac:dyDescent="0.2">
      <c r="AA4414" s="23">
        <v>40258</v>
      </c>
    </row>
    <row r="4415" spans="27:27" x14ac:dyDescent="0.2">
      <c r="AA4415" s="23">
        <v>40259</v>
      </c>
    </row>
    <row r="4416" spans="27:27" x14ac:dyDescent="0.2">
      <c r="AA4416" s="23">
        <v>40260</v>
      </c>
    </row>
    <row r="4417" spans="27:27" x14ac:dyDescent="0.2">
      <c r="AA4417" s="23">
        <v>40261</v>
      </c>
    </row>
    <row r="4418" spans="27:27" x14ac:dyDescent="0.2">
      <c r="AA4418" s="23">
        <v>40262</v>
      </c>
    </row>
    <row r="4419" spans="27:27" x14ac:dyDescent="0.2">
      <c r="AA4419" s="23">
        <v>40263</v>
      </c>
    </row>
    <row r="4420" spans="27:27" x14ac:dyDescent="0.2">
      <c r="AA4420" s="23">
        <v>40264</v>
      </c>
    </row>
    <row r="4421" spans="27:27" x14ac:dyDescent="0.2">
      <c r="AA4421" s="23">
        <v>40265</v>
      </c>
    </row>
    <row r="4422" spans="27:27" x14ac:dyDescent="0.2">
      <c r="AA4422" s="23">
        <v>40266</v>
      </c>
    </row>
    <row r="4423" spans="27:27" x14ac:dyDescent="0.2">
      <c r="AA4423" s="23">
        <v>40267</v>
      </c>
    </row>
    <row r="4424" spans="27:27" x14ac:dyDescent="0.2">
      <c r="AA4424" s="23">
        <v>40268</v>
      </c>
    </row>
    <row r="4425" spans="27:27" x14ac:dyDescent="0.2">
      <c r="AA4425" s="23">
        <v>40269</v>
      </c>
    </row>
    <row r="4426" spans="27:27" x14ac:dyDescent="0.2">
      <c r="AA4426" s="23">
        <v>40270</v>
      </c>
    </row>
    <row r="4427" spans="27:27" x14ac:dyDescent="0.2">
      <c r="AA4427" s="23">
        <v>40271</v>
      </c>
    </row>
    <row r="4428" spans="27:27" x14ac:dyDescent="0.2">
      <c r="AA4428" s="23">
        <v>40272</v>
      </c>
    </row>
    <row r="4429" spans="27:27" x14ac:dyDescent="0.2">
      <c r="AA4429" s="23">
        <v>40273</v>
      </c>
    </row>
    <row r="4430" spans="27:27" x14ac:dyDescent="0.2">
      <c r="AA4430" s="23">
        <v>40274</v>
      </c>
    </row>
    <row r="4431" spans="27:27" x14ac:dyDescent="0.2">
      <c r="AA4431" s="23">
        <v>40275</v>
      </c>
    </row>
    <row r="4432" spans="27:27" x14ac:dyDescent="0.2">
      <c r="AA4432" s="23">
        <v>40276</v>
      </c>
    </row>
    <row r="4433" spans="27:27" x14ac:dyDescent="0.2">
      <c r="AA4433" s="23">
        <v>40277</v>
      </c>
    </row>
    <row r="4434" spans="27:27" x14ac:dyDescent="0.2">
      <c r="AA4434" s="23">
        <v>40278</v>
      </c>
    </row>
    <row r="4435" spans="27:27" x14ac:dyDescent="0.2">
      <c r="AA4435" s="23">
        <v>40279</v>
      </c>
    </row>
    <row r="4436" spans="27:27" x14ac:dyDescent="0.2">
      <c r="AA4436" s="23">
        <v>40280</v>
      </c>
    </row>
    <row r="4437" spans="27:27" x14ac:dyDescent="0.2">
      <c r="AA4437" s="23">
        <v>40281</v>
      </c>
    </row>
    <row r="4438" spans="27:27" x14ac:dyDescent="0.2">
      <c r="AA4438" s="23">
        <v>40282</v>
      </c>
    </row>
    <row r="4439" spans="27:27" x14ac:dyDescent="0.2">
      <c r="AA4439" s="23">
        <v>40283</v>
      </c>
    </row>
    <row r="4440" spans="27:27" x14ac:dyDescent="0.2">
      <c r="AA4440" s="23">
        <v>40284</v>
      </c>
    </row>
    <row r="4441" spans="27:27" x14ac:dyDescent="0.2">
      <c r="AA4441" s="23">
        <v>40285</v>
      </c>
    </row>
    <row r="4442" spans="27:27" x14ac:dyDescent="0.2">
      <c r="AA4442" s="23">
        <v>40286</v>
      </c>
    </row>
    <row r="4443" spans="27:27" x14ac:dyDescent="0.2">
      <c r="AA4443" s="23">
        <v>40287</v>
      </c>
    </row>
    <row r="4444" spans="27:27" x14ac:dyDescent="0.2">
      <c r="AA4444" s="23">
        <v>40288</v>
      </c>
    </row>
    <row r="4445" spans="27:27" x14ac:dyDescent="0.2">
      <c r="AA4445" s="23">
        <v>40289</v>
      </c>
    </row>
    <row r="4446" spans="27:27" x14ac:dyDescent="0.2">
      <c r="AA4446" s="23">
        <v>40290</v>
      </c>
    </row>
    <row r="4447" spans="27:27" x14ac:dyDescent="0.2">
      <c r="AA4447" s="23">
        <v>40291</v>
      </c>
    </row>
    <row r="4448" spans="27:27" x14ac:dyDescent="0.2">
      <c r="AA4448" s="23">
        <v>40292</v>
      </c>
    </row>
    <row r="4449" spans="27:27" x14ac:dyDescent="0.2">
      <c r="AA4449" s="23">
        <v>40293</v>
      </c>
    </row>
    <row r="4450" spans="27:27" x14ac:dyDescent="0.2">
      <c r="AA4450" s="23">
        <v>40294</v>
      </c>
    </row>
    <row r="4451" spans="27:27" x14ac:dyDescent="0.2">
      <c r="AA4451" s="23">
        <v>40295</v>
      </c>
    </row>
    <row r="4452" spans="27:27" x14ac:dyDescent="0.2">
      <c r="AA4452" s="23">
        <v>40296</v>
      </c>
    </row>
    <row r="4453" spans="27:27" x14ac:dyDescent="0.2">
      <c r="AA4453" s="23">
        <v>40297</v>
      </c>
    </row>
    <row r="4454" spans="27:27" x14ac:dyDescent="0.2">
      <c r="AA4454" s="23">
        <v>40298</v>
      </c>
    </row>
    <row r="4455" spans="27:27" x14ac:dyDescent="0.2">
      <c r="AA4455" s="23">
        <v>40299</v>
      </c>
    </row>
    <row r="4456" spans="27:27" x14ac:dyDescent="0.2">
      <c r="AA4456" s="23">
        <v>40300</v>
      </c>
    </row>
    <row r="4457" spans="27:27" x14ac:dyDescent="0.2">
      <c r="AA4457" s="23">
        <v>40301</v>
      </c>
    </row>
    <row r="4458" spans="27:27" x14ac:dyDescent="0.2">
      <c r="AA4458" s="23">
        <v>40302</v>
      </c>
    </row>
    <row r="4459" spans="27:27" x14ac:dyDescent="0.2">
      <c r="AA4459" s="23">
        <v>40303</v>
      </c>
    </row>
    <row r="4460" spans="27:27" x14ac:dyDescent="0.2">
      <c r="AA4460" s="23">
        <v>40304</v>
      </c>
    </row>
    <row r="4461" spans="27:27" x14ac:dyDescent="0.2">
      <c r="AA4461" s="23">
        <v>40305</v>
      </c>
    </row>
    <row r="4462" spans="27:27" x14ac:dyDescent="0.2">
      <c r="AA4462" s="23">
        <v>40306</v>
      </c>
    </row>
    <row r="4463" spans="27:27" x14ac:dyDescent="0.2">
      <c r="AA4463" s="23">
        <v>40307</v>
      </c>
    </row>
    <row r="4464" spans="27:27" x14ac:dyDescent="0.2">
      <c r="AA4464" s="23">
        <v>40308</v>
      </c>
    </row>
    <row r="4465" spans="27:27" x14ac:dyDescent="0.2">
      <c r="AA4465" s="23">
        <v>40309</v>
      </c>
    </row>
    <row r="4466" spans="27:27" x14ac:dyDescent="0.2">
      <c r="AA4466" s="23">
        <v>40310</v>
      </c>
    </row>
    <row r="4467" spans="27:27" x14ac:dyDescent="0.2">
      <c r="AA4467" s="23">
        <v>40311</v>
      </c>
    </row>
    <row r="4468" spans="27:27" x14ac:dyDescent="0.2">
      <c r="AA4468" s="23">
        <v>40312</v>
      </c>
    </row>
    <row r="4469" spans="27:27" x14ac:dyDescent="0.2">
      <c r="AA4469" s="23">
        <v>40313</v>
      </c>
    </row>
    <row r="4470" spans="27:27" x14ac:dyDescent="0.2">
      <c r="AA4470" s="23">
        <v>40314</v>
      </c>
    </row>
    <row r="4471" spans="27:27" x14ac:dyDescent="0.2">
      <c r="AA4471" s="23">
        <v>40315</v>
      </c>
    </row>
    <row r="4472" spans="27:27" x14ac:dyDescent="0.2">
      <c r="AA4472" s="23">
        <v>40316</v>
      </c>
    </row>
    <row r="4473" spans="27:27" x14ac:dyDescent="0.2">
      <c r="AA4473" s="23">
        <v>40317</v>
      </c>
    </row>
    <row r="4474" spans="27:27" x14ac:dyDescent="0.2">
      <c r="AA4474" s="23">
        <v>40318</v>
      </c>
    </row>
    <row r="4475" spans="27:27" x14ac:dyDescent="0.2">
      <c r="AA4475" s="23">
        <v>40319</v>
      </c>
    </row>
    <row r="4476" spans="27:27" x14ac:dyDescent="0.2">
      <c r="AA4476" s="23">
        <v>40320</v>
      </c>
    </row>
    <row r="4477" spans="27:27" x14ac:dyDescent="0.2">
      <c r="AA4477" s="23">
        <v>40321</v>
      </c>
    </row>
    <row r="4478" spans="27:27" x14ac:dyDescent="0.2">
      <c r="AA4478" s="23">
        <v>40322</v>
      </c>
    </row>
    <row r="4479" spans="27:27" x14ac:dyDescent="0.2">
      <c r="AA4479" s="23">
        <v>40323</v>
      </c>
    </row>
    <row r="4480" spans="27:27" x14ac:dyDescent="0.2">
      <c r="AA4480" s="23">
        <v>40324</v>
      </c>
    </row>
    <row r="4481" spans="27:27" x14ac:dyDescent="0.2">
      <c r="AA4481" s="23">
        <v>40325</v>
      </c>
    </row>
    <row r="4482" spans="27:27" x14ac:dyDescent="0.2">
      <c r="AA4482" s="23">
        <v>40326</v>
      </c>
    </row>
    <row r="4483" spans="27:27" x14ac:dyDescent="0.2">
      <c r="AA4483" s="23">
        <v>40327</v>
      </c>
    </row>
    <row r="4484" spans="27:27" x14ac:dyDescent="0.2">
      <c r="AA4484" s="23">
        <v>40328</v>
      </c>
    </row>
    <row r="4485" spans="27:27" x14ac:dyDescent="0.2">
      <c r="AA4485" s="23">
        <v>40329</v>
      </c>
    </row>
    <row r="4486" spans="27:27" x14ac:dyDescent="0.2">
      <c r="AA4486" s="23">
        <v>40330</v>
      </c>
    </row>
    <row r="4487" spans="27:27" x14ac:dyDescent="0.2">
      <c r="AA4487" s="23">
        <v>40331</v>
      </c>
    </row>
    <row r="4488" spans="27:27" x14ac:dyDescent="0.2">
      <c r="AA4488" s="23">
        <v>40332</v>
      </c>
    </row>
    <row r="4489" spans="27:27" x14ac:dyDescent="0.2">
      <c r="AA4489" s="23">
        <v>40333</v>
      </c>
    </row>
    <row r="4490" spans="27:27" x14ac:dyDescent="0.2">
      <c r="AA4490" s="23">
        <v>40334</v>
      </c>
    </row>
    <row r="4491" spans="27:27" x14ac:dyDescent="0.2">
      <c r="AA4491" s="23">
        <v>40335</v>
      </c>
    </row>
    <row r="4492" spans="27:27" x14ac:dyDescent="0.2">
      <c r="AA4492" s="23">
        <v>40336</v>
      </c>
    </row>
    <row r="4493" spans="27:27" x14ac:dyDescent="0.2">
      <c r="AA4493" s="23">
        <v>40337</v>
      </c>
    </row>
    <row r="4494" spans="27:27" x14ac:dyDescent="0.2">
      <c r="AA4494" s="23">
        <v>40338</v>
      </c>
    </row>
    <row r="4495" spans="27:27" x14ac:dyDescent="0.2">
      <c r="AA4495" s="23">
        <v>40339</v>
      </c>
    </row>
    <row r="4496" spans="27:27" x14ac:dyDescent="0.2">
      <c r="AA4496" s="23">
        <v>40340</v>
      </c>
    </row>
    <row r="4497" spans="27:27" x14ac:dyDescent="0.2">
      <c r="AA4497" s="23">
        <v>40341</v>
      </c>
    </row>
    <row r="4498" spans="27:27" x14ac:dyDescent="0.2">
      <c r="AA4498" s="23">
        <v>40342</v>
      </c>
    </row>
    <row r="4499" spans="27:27" x14ac:dyDescent="0.2">
      <c r="AA4499" s="23">
        <v>40343</v>
      </c>
    </row>
    <row r="4500" spans="27:27" x14ac:dyDescent="0.2">
      <c r="AA4500" s="23">
        <v>40344</v>
      </c>
    </row>
    <row r="4501" spans="27:27" x14ac:dyDescent="0.2">
      <c r="AA4501" s="23">
        <v>40345</v>
      </c>
    </row>
    <row r="4502" spans="27:27" x14ac:dyDescent="0.2">
      <c r="AA4502" s="23">
        <v>40346</v>
      </c>
    </row>
    <row r="4503" spans="27:27" x14ac:dyDescent="0.2">
      <c r="AA4503" s="23">
        <v>40347</v>
      </c>
    </row>
    <row r="4504" spans="27:27" x14ac:dyDescent="0.2">
      <c r="AA4504" s="23">
        <v>40348</v>
      </c>
    </row>
    <row r="4505" spans="27:27" x14ac:dyDescent="0.2">
      <c r="AA4505" s="23">
        <v>40349</v>
      </c>
    </row>
    <row r="4506" spans="27:27" x14ac:dyDescent="0.2">
      <c r="AA4506" s="23">
        <v>40350</v>
      </c>
    </row>
    <row r="4507" spans="27:27" x14ac:dyDescent="0.2">
      <c r="AA4507" s="23">
        <v>40351</v>
      </c>
    </row>
    <row r="4508" spans="27:27" x14ac:dyDescent="0.2">
      <c r="AA4508" s="23">
        <v>40352</v>
      </c>
    </row>
    <row r="4509" spans="27:27" x14ac:dyDescent="0.2">
      <c r="AA4509" s="23">
        <v>40353</v>
      </c>
    </row>
    <row r="4510" spans="27:27" x14ac:dyDescent="0.2">
      <c r="AA4510" s="23">
        <v>40354</v>
      </c>
    </row>
    <row r="4511" spans="27:27" x14ac:dyDescent="0.2">
      <c r="AA4511" s="23">
        <v>40355</v>
      </c>
    </row>
    <row r="4512" spans="27:27" x14ac:dyDescent="0.2">
      <c r="AA4512" s="23">
        <v>40356</v>
      </c>
    </row>
    <row r="4513" spans="27:27" x14ac:dyDescent="0.2">
      <c r="AA4513" s="23">
        <v>40357</v>
      </c>
    </row>
    <row r="4514" spans="27:27" x14ac:dyDescent="0.2">
      <c r="AA4514" s="23">
        <v>40358</v>
      </c>
    </row>
    <row r="4515" spans="27:27" x14ac:dyDescent="0.2">
      <c r="AA4515" s="23">
        <v>40359</v>
      </c>
    </row>
    <row r="4516" spans="27:27" x14ac:dyDescent="0.2">
      <c r="AA4516" s="23">
        <v>40360</v>
      </c>
    </row>
    <row r="4517" spans="27:27" x14ac:dyDescent="0.2">
      <c r="AA4517" s="23">
        <v>40361</v>
      </c>
    </row>
    <row r="4518" spans="27:27" x14ac:dyDescent="0.2">
      <c r="AA4518" s="23">
        <v>40362</v>
      </c>
    </row>
    <row r="4519" spans="27:27" x14ac:dyDescent="0.2">
      <c r="AA4519" s="23">
        <v>40363</v>
      </c>
    </row>
    <row r="4520" spans="27:27" x14ac:dyDescent="0.2">
      <c r="AA4520" s="23">
        <v>40364</v>
      </c>
    </row>
    <row r="4521" spans="27:27" x14ac:dyDescent="0.2">
      <c r="AA4521" s="23">
        <v>40365</v>
      </c>
    </row>
    <row r="4522" spans="27:27" x14ac:dyDescent="0.2">
      <c r="AA4522" s="23">
        <v>40366</v>
      </c>
    </row>
    <row r="4523" spans="27:27" x14ac:dyDescent="0.2">
      <c r="AA4523" s="23">
        <v>40367</v>
      </c>
    </row>
    <row r="4524" spans="27:27" x14ac:dyDescent="0.2">
      <c r="AA4524" s="23">
        <v>40368</v>
      </c>
    </row>
    <row r="4525" spans="27:27" x14ac:dyDescent="0.2">
      <c r="AA4525" s="23">
        <v>40369</v>
      </c>
    </row>
    <row r="4526" spans="27:27" x14ac:dyDescent="0.2">
      <c r="AA4526" s="23">
        <v>40370</v>
      </c>
    </row>
    <row r="4527" spans="27:27" x14ac:dyDescent="0.2">
      <c r="AA4527" s="23">
        <v>40371</v>
      </c>
    </row>
    <row r="4528" spans="27:27" x14ac:dyDescent="0.2">
      <c r="AA4528" s="23">
        <v>40372</v>
      </c>
    </row>
    <row r="4529" spans="27:27" x14ac:dyDescent="0.2">
      <c r="AA4529" s="23">
        <v>40373</v>
      </c>
    </row>
    <row r="4530" spans="27:27" x14ac:dyDescent="0.2">
      <c r="AA4530" s="23">
        <v>40374</v>
      </c>
    </row>
    <row r="4531" spans="27:27" x14ac:dyDescent="0.2">
      <c r="AA4531" s="23">
        <v>40375</v>
      </c>
    </row>
    <row r="4532" spans="27:27" x14ac:dyDescent="0.2">
      <c r="AA4532" s="23">
        <v>40376</v>
      </c>
    </row>
    <row r="4533" spans="27:27" x14ac:dyDescent="0.2">
      <c r="AA4533" s="23">
        <v>40377</v>
      </c>
    </row>
    <row r="4534" spans="27:27" x14ac:dyDescent="0.2">
      <c r="AA4534" s="23">
        <v>40378</v>
      </c>
    </row>
    <row r="4535" spans="27:27" x14ac:dyDescent="0.2">
      <c r="AA4535" s="23">
        <v>40379</v>
      </c>
    </row>
    <row r="4536" spans="27:27" x14ac:dyDescent="0.2">
      <c r="AA4536" s="23">
        <v>40380</v>
      </c>
    </row>
    <row r="4537" spans="27:27" x14ac:dyDescent="0.2">
      <c r="AA4537" s="23">
        <v>40381</v>
      </c>
    </row>
    <row r="4538" spans="27:27" x14ac:dyDescent="0.2">
      <c r="AA4538" s="23">
        <v>40382</v>
      </c>
    </row>
    <row r="4539" spans="27:27" x14ac:dyDescent="0.2">
      <c r="AA4539" s="23">
        <v>40383</v>
      </c>
    </row>
    <row r="4540" spans="27:27" x14ac:dyDescent="0.2">
      <c r="AA4540" s="23">
        <v>40384</v>
      </c>
    </row>
    <row r="4541" spans="27:27" x14ac:dyDescent="0.2">
      <c r="AA4541" s="23">
        <v>40385</v>
      </c>
    </row>
    <row r="4542" spans="27:27" x14ac:dyDescent="0.2">
      <c r="AA4542" s="23">
        <v>40386</v>
      </c>
    </row>
    <row r="4543" spans="27:27" x14ac:dyDescent="0.2">
      <c r="AA4543" s="23">
        <v>40387</v>
      </c>
    </row>
    <row r="4544" spans="27:27" x14ac:dyDescent="0.2">
      <c r="AA4544" s="23">
        <v>40388</v>
      </c>
    </row>
    <row r="4545" spans="27:27" x14ac:dyDescent="0.2">
      <c r="AA4545" s="23">
        <v>40389</v>
      </c>
    </row>
    <row r="4546" spans="27:27" x14ac:dyDescent="0.2">
      <c r="AA4546" s="23">
        <v>40390</v>
      </c>
    </row>
    <row r="4547" spans="27:27" x14ac:dyDescent="0.2">
      <c r="AA4547" s="23">
        <v>40391</v>
      </c>
    </row>
    <row r="4548" spans="27:27" x14ac:dyDescent="0.2">
      <c r="AA4548" s="23">
        <v>40392</v>
      </c>
    </row>
    <row r="4549" spans="27:27" x14ac:dyDescent="0.2">
      <c r="AA4549" s="23">
        <v>40393</v>
      </c>
    </row>
    <row r="4550" spans="27:27" x14ac:dyDescent="0.2">
      <c r="AA4550" s="23">
        <v>40394</v>
      </c>
    </row>
    <row r="4551" spans="27:27" x14ac:dyDescent="0.2">
      <c r="AA4551" s="23">
        <v>40395</v>
      </c>
    </row>
    <row r="4552" spans="27:27" x14ac:dyDescent="0.2">
      <c r="AA4552" s="23">
        <v>40396</v>
      </c>
    </row>
    <row r="4553" spans="27:27" x14ac:dyDescent="0.2">
      <c r="AA4553" s="23">
        <v>40397</v>
      </c>
    </row>
    <row r="4554" spans="27:27" x14ac:dyDescent="0.2">
      <c r="AA4554" s="23">
        <v>40398</v>
      </c>
    </row>
    <row r="4555" spans="27:27" x14ac:dyDescent="0.2">
      <c r="AA4555" s="23">
        <v>40399</v>
      </c>
    </row>
    <row r="4556" spans="27:27" x14ac:dyDescent="0.2">
      <c r="AA4556" s="23">
        <v>40400</v>
      </c>
    </row>
    <row r="4557" spans="27:27" x14ac:dyDescent="0.2">
      <c r="AA4557" s="23">
        <v>40401</v>
      </c>
    </row>
    <row r="4558" spans="27:27" x14ac:dyDescent="0.2">
      <c r="AA4558" s="23">
        <v>40402</v>
      </c>
    </row>
    <row r="4559" spans="27:27" x14ac:dyDescent="0.2">
      <c r="AA4559" s="23">
        <v>40403</v>
      </c>
    </row>
    <row r="4560" spans="27:27" x14ac:dyDescent="0.2">
      <c r="AA4560" s="23">
        <v>40404</v>
      </c>
    </row>
    <row r="4561" spans="27:27" x14ac:dyDescent="0.2">
      <c r="AA4561" s="23">
        <v>40405</v>
      </c>
    </row>
    <row r="4562" spans="27:27" x14ac:dyDescent="0.2">
      <c r="AA4562" s="23">
        <v>40406</v>
      </c>
    </row>
    <row r="4563" spans="27:27" x14ac:dyDescent="0.2">
      <c r="AA4563" s="23">
        <v>40407</v>
      </c>
    </row>
    <row r="4564" spans="27:27" x14ac:dyDescent="0.2">
      <c r="AA4564" s="23">
        <v>40408</v>
      </c>
    </row>
    <row r="4565" spans="27:27" x14ac:dyDescent="0.2">
      <c r="AA4565" s="23">
        <v>40409</v>
      </c>
    </row>
    <row r="4566" spans="27:27" x14ac:dyDescent="0.2">
      <c r="AA4566" s="23">
        <v>40410</v>
      </c>
    </row>
    <row r="4567" spans="27:27" x14ac:dyDescent="0.2">
      <c r="AA4567" s="23">
        <v>40411</v>
      </c>
    </row>
    <row r="4568" spans="27:27" x14ac:dyDescent="0.2">
      <c r="AA4568" s="23">
        <v>40412</v>
      </c>
    </row>
    <row r="4569" spans="27:27" x14ac:dyDescent="0.2">
      <c r="AA4569" s="23">
        <v>40413</v>
      </c>
    </row>
    <row r="4570" spans="27:27" x14ac:dyDescent="0.2">
      <c r="AA4570" s="23">
        <v>40414</v>
      </c>
    </row>
    <row r="4571" spans="27:27" x14ac:dyDescent="0.2">
      <c r="AA4571" s="23">
        <v>40415</v>
      </c>
    </row>
    <row r="4572" spans="27:27" x14ac:dyDescent="0.2">
      <c r="AA4572" s="23">
        <v>40416</v>
      </c>
    </row>
    <row r="4573" spans="27:27" x14ac:dyDescent="0.2">
      <c r="AA4573" s="23">
        <v>40417</v>
      </c>
    </row>
    <row r="4574" spans="27:27" x14ac:dyDescent="0.2">
      <c r="AA4574" s="23">
        <v>40418</v>
      </c>
    </row>
    <row r="4575" spans="27:27" x14ac:dyDescent="0.2">
      <c r="AA4575" s="23">
        <v>40419</v>
      </c>
    </row>
    <row r="4576" spans="27:27" x14ac:dyDescent="0.2">
      <c r="AA4576" s="23">
        <v>40420</v>
      </c>
    </row>
    <row r="4577" spans="27:27" x14ac:dyDescent="0.2">
      <c r="AA4577" s="23">
        <v>40421</v>
      </c>
    </row>
    <row r="4578" spans="27:27" x14ac:dyDescent="0.2">
      <c r="AA4578" s="23">
        <v>40422</v>
      </c>
    </row>
    <row r="4579" spans="27:27" x14ac:dyDescent="0.2">
      <c r="AA4579" s="23">
        <v>40423</v>
      </c>
    </row>
    <row r="4580" spans="27:27" x14ac:dyDescent="0.2">
      <c r="AA4580" s="23">
        <v>40424</v>
      </c>
    </row>
    <row r="4581" spans="27:27" x14ac:dyDescent="0.2">
      <c r="AA4581" s="23">
        <v>40425</v>
      </c>
    </row>
    <row r="4582" spans="27:27" x14ac:dyDescent="0.2">
      <c r="AA4582" s="23">
        <v>40426</v>
      </c>
    </row>
    <row r="4583" spans="27:27" x14ac:dyDescent="0.2">
      <c r="AA4583" s="23">
        <v>40427</v>
      </c>
    </row>
    <row r="4584" spans="27:27" x14ac:dyDescent="0.2">
      <c r="AA4584" s="23">
        <v>40428</v>
      </c>
    </row>
    <row r="4585" spans="27:27" x14ac:dyDescent="0.2">
      <c r="AA4585" s="23">
        <v>40429</v>
      </c>
    </row>
    <row r="4586" spans="27:27" x14ac:dyDescent="0.2">
      <c r="AA4586" s="23">
        <v>40430</v>
      </c>
    </row>
    <row r="4587" spans="27:27" x14ac:dyDescent="0.2">
      <c r="AA4587" s="23">
        <v>40431</v>
      </c>
    </row>
    <row r="4588" spans="27:27" x14ac:dyDescent="0.2">
      <c r="AA4588" s="23">
        <v>40432</v>
      </c>
    </row>
    <row r="4589" spans="27:27" x14ac:dyDescent="0.2">
      <c r="AA4589" s="23">
        <v>40433</v>
      </c>
    </row>
    <row r="4590" spans="27:27" x14ac:dyDescent="0.2">
      <c r="AA4590" s="23">
        <v>40434</v>
      </c>
    </row>
    <row r="4591" spans="27:27" x14ac:dyDescent="0.2">
      <c r="AA4591" s="23">
        <v>40435</v>
      </c>
    </row>
    <row r="4592" spans="27:27" x14ac:dyDescent="0.2">
      <c r="AA4592" s="23">
        <v>40436</v>
      </c>
    </row>
    <row r="4593" spans="27:27" x14ac:dyDescent="0.2">
      <c r="AA4593" s="23">
        <v>40437</v>
      </c>
    </row>
    <row r="4594" spans="27:27" x14ac:dyDescent="0.2">
      <c r="AA4594" s="23">
        <v>40438</v>
      </c>
    </row>
    <row r="4595" spans="27:27" x14ac:dyDescent="0.2">
      <c r="AA4595" s="23">
        <v>40439</v>
      </c>
    </row>
    <row r="4596" spans="27:27" x14ac:dyDescent="0.2">
      <c r="AA4596" s="23">
        <v>40440</v>
      </c>
    </row>
    <row r="4597" spans="27:27" x14ac:dyDescent="0.2">
      <c r="AA4597" s="23">
        <v>40441</v>
      </c>
    </row>
    <row r="4598" spans="27:27" x14ac:dyDescent="0.2">
      <c r="AA4598" s="23">
        <v>40442</v>
      </c>
    </row>
    <row r="4599" spans="27:27" x14ac:dyDescent="0.2">
      <c r="AA4599" s="23">
        <v>40443</v>
      </c>
    </row>
    <row r="4600" spans="27:27" x14ac:dyDescent="0.2">
      <c r="AA4600" s="23">
        <v>40444</v>
      </c>
    </row>
    <row r="4601" spans="27:27" x14ac:dyDescent="0.2">
      <c r="AA4601" s="23">
        <v>40445</v>
      </c>
    </row>
    <row r="4602" spans="27:27" x14ac:dyDescent="0.2">
      <c r="AA4602" s="23">
        <v>40446</v>
      </c>
    </row>
    <row r="4603" spans="27:27" x14ac:dyDescent="0.2">
      <c r="AA4603" s="23">
        <v>40447</v>
      </c>
    </row>
    <row r="4604" spans="27:27" x14ac:dyDescent="0.2">
      <c r="AA4604" s="23">
        <v>40448</v>
      </c>
    </row>
    <row r="4605" spans="27:27" x14ac:dyDescent="0.2">
      <c r="AA4605" s="23">
        <v>40449</v>
      </c>
    </row>
    <row r="4606" spans="27:27" x14ac:dyDescent="0.2">
      <c r="AA4606" s="23">
        <v>40450</v>
      </c>
    </row>
    <row r="4607" spans="27:27" x14ac:dyDescent="0.2">
      <c r="AA4607" s="23">
        <v>40451</v>
      </c>
    </row>
    <row r="4608" spans="27:27" x14ac:dyDescent="0.2">
      <c r="AA4608" s="23">
        <v>40452</v>
      </c>
    </row>
    <row r="4609" spans="27:27" x14ac:dyDescent="0.2">
      <c r="AA4609" s="23">
        <v>40453</v>
      </c>
    </row>
    <row r="4610" spans="27:27" x14ac:dyDescent="0.2">
      <c r="AA4610" s="23">
        <v>40454</v>
      </c>
    </row>
    <row r="4611" spans="27:27" x14ac:dyDescent="0.2">
      <c r="AA4611" s="23">
        <v>40455</v>
      </c>
    </row>
    <row r="4612" spans="27:27" x14ac:dyDescent="0.2">
      <c r="AA4612" s="23">
        <v>40456</v>
      </c>
    </row>
    <row r="4613" spans="27:27" x14ac:dyDescent="0.2">
      <c r="AA4613" s="23">
        <v>40457</v>
      </c>
    </row>
    <row r="4614" spans="27:27" x14ac:dyDescent="0.2">
      <c r="AA4614" s="23">
        <v>40458</v>
      </c>
    </row>
    <row r="4615" spans="27:27" x14ac:dyDescent="0.2">
      <c r="AA4615" s="23">
        <v>40459</v>
      </c>
    </row>
    <row r="4616" spans="27:27" x14ac:dyDescent="0.2">
      <c r="AA4616" s="23">
        <v>40460</v>
      </c>
    </row>
    <row r="4617" spans="27:27" x14ac:dyDescent="0.2">
      <c r="AA4617" s="23">
        <v>40461</v>
      </c>
    </row>
    <row r="4618" spans="27:27" x14ac:dyDescent="0.2">
      <c r="AA4618" s="23">
        <v>40462</v>
      </c>
    </row>
    <row r="4619" spans="27:27" x14ac:dyDescent="0.2">
      <c r="AA4619" s="23">
        <v>40463</v>
      </c>
    </row>
    <row r="4620" spans="27:27" x14ac:dyDescent="0.2">
      <c r="AA4620" s="23">
        <v>40464</v>
      </c>
    </row>
    <row r="4621" spans="27:27" x14ac:dyDescent="0.2">
      <c r="AA4621" s="23">
        <v>40465</v>
      </c>
    </row>
    <row r="4622" spans="27:27" x14ac:dyDescent="0.2">
      <c r="AA4622" s="23">
        <v>40466</v>
      </c>
    </row>
    <row r="4623" spans="27:27" x14ac:dyDescent="0.2">
      <c r="AA4623" s="23">
        <v>40467</v>
      </c>
    </row>
    <row r="4624" spans="27:27" x14ac:dyDescent="0.2">
      <c r="AA4624" s="23">
        <v>40468</v>
      </c>
    </row>
    <row r="4625" spans="27:27" x14ac:dyDescent="0.2">
      <c r="AA4625" s="23">
        <v>40469</v>
      </c>
    </row>
    <row r="4626" spans="27:27" x14ac:dyDescent="0.2">
      <c r="AA4626" s="23">
        <v>40470</v>
      </c>
    </row>
    <row r="4627" spans="27:27" x14ac:dyDescent="0.2">
      <c r="AA4627" s="23">
        <v>40471</v>
      </c>
    </row>
    <row r="4628" spans="27:27" x14ac:dyDescent="0.2">
      <c r="AA4628" s="23">
        <v>40472</v>
      </c>
    </row>
    <row r="4629" spans="27:27" x14ac:dyDescent="0.2">
      <c r="AA4629" s="23">
        <v>40473</v>
      </c>
    </row>
    <row r="4630" spans="27:27" x14ac:dyDescent="0.2">
      <c r="AA4630" s="23">
        <v>40474</v>
      </c>
    </row>
    <row r="4631" spans="27:27" x14ac:dyDescent="0.2">
      <c r="AA4631" s="23">
        <v>40475</v>
      </c>
    </row>
    <row r="4632" spans="27:27" x14ac:dyDescent="0.2">
      <c r="AA4632" s="23">
        <v>40476</v>
      </c>
    </row>
    <row r="4633" spans="27:27" x14ac:dyDescent="0.2">
      <c r="AA4633" s="23">
        <v>40477</v>
      </c>
    </row>
    <row r="4634" spans="27:27" x14ac:dyDescent="0.2">
      <c r="AA4634" s="23">
        <v>40478</v>
      </c>
    </row>
    <row r="4635" spans="27:27" x14ac:dyDescent="0.2">
      <c r="AA4635" s="23">
        <v>40479</v>
      </c>
    </row>
    <row r="4636" spans="27:27" x14ac:dyDescent="0.2">
      <c r="AA4636" s="23">
        <v>40480</v>
      </c>
    </row>
    <row r="4637" spans="27:27" x14ac:dyDescent="0.2">
      <c r="AA4637" s="23">
        <v>40481</v>
      </c>
    </row>
    <row r="4638" spans="27:27" x14ac:dyDescent="0.2">
      <c r="AA4638" s="23">
        <v>40482</v>
      </c>
    </row>
    <row r="4639" spans="27:27" x14ac:dyDescent="0.2">
      <c r="AA4639" s="23">
        <v>40483</v>
      </c>
    </row>
    <row r="4640" spans="27:27" x14ac:dyDescent="0.2">
      <c r="AA4640" s="23">
        <v>40484</v>
      </c>
    </row>
    <row r="4641" spans="27:27" x14ac:dyDescent="0.2">
      <c r="AA4641" s="23">
        <v>40485</v>
      </c>
    </row>
    <row r="4642" spans="27:27" x14ac:dyDescent="0.2">
      <c r="AA4642" s="23">
        <v>40486</v>
      </c>
    </row>
    <row r="4643" spans="27:27" x14ac:dyDescent="0.2">
      <c r="AA4643" s="23">
        <v>40487</v>
      </c>
    </row>
    <row r="4644" spans="27:27" x14ac:dyDescent="0.2">
      <c r="AA4644" s="23">
        <v>40488</v>
      </c>
    </row>
    <row r="4645" spans="27:27" x14ac:dyDescent="0.2">
      <c r="AA4645" s="23">
        <v>40489</v>
      </c>
    </row>
    <row r="4646" spans="27:27" x14ac:dyDescent="0.2">
      <c r="AA4646" s="23">
        <v>40490</v>
      </c>
    </row>
    <row r="4647" spans="27:27" x14ac:dyDescent="0.2">
      <c r="AA4647" s="23">
        <v>40491</v>
      </c>
    </row>
    <row r="4648" spans="27:27" x14ac:dyDescent="0.2">
      <c r="AA4648" s="23">
        <v>40492</v>
      </c>
    </row>
    <row r="4649" spans="27:27" x14ac:dyDescent="0.2">
      <c r="AA4649" s="23">
        <v>40493</v>
      </c>
    </row>
    <row r="4650" spans="27:27" x14ac:dyDescent="0.2">
      <c r="AA4650" s="23">
        <v>40494</v>
      </c>
    </row>
    <row r="4651" spans="27:27" x14ac:dyDescent="0.2">
      <c r="AA4651" s="23">
        <v>40495</v>
      </c>
    </row>
    <row r="4652" spans="27:27" x14ac:dyDescent="0.2">
      <c r="AA4652" s="23">
        <v>40496</v>
      </c>
    </row>
    <row r="4653" spans="27:27" x14ac:dyDescent="0.2">
      <c r="AA4653" s="23">
        <v>40497</v>
      </c>
    </row>
    <row r="4654" spans="27:27" x14ac:dyDescent="0.2">
      <c r="AA4654" s="23">
        <v>40498</v>
      </c>
    </row>
    <row r="4655" spans="27:27" x14ac:dyDescent="0.2">
      <c r="AA4655" s="23">
        <v>40499</v>
      </c>
    </row>
    <row r="4656" spans="27:27" x14ac:dyDescent="0.2">
      <c r="AA4656" s="23">
        <v>40500</v>
      </c>
    </row>
    <row r="4657" spans="27:27" x14ac:dyDescent="0.2">
      <c r="AA4657" s="23">
        <v>40501</v>
      </c>
    </row>
    <row r="4658" spans="27:27" x14ac:dyDescent="0.2">
      <c r="AA4658" s="23">
        <v>40502</v>
      </c>
    </row>
    <row r="4659" spans="27:27" x14ac:dyDescent="0.2">
      <c r="AA4659" s="23">
        <v>40503</v>
      </c>
    </row>
    <row r="4660" spans="27:27" x14ac:dyDescent="0.2">
      <c r="AA4660" s="23">
        <v>40504</v>
      </c>
    </row>
    <row r="4661" spans="27:27" x14ac:dyDescent="0.2">
      <c r="AA4661" s="23">
        <v>40505</v>
      </c>
    </row>
    <row r="4662" spans="27:27" x14ac:dyDescent="0.2">
      <c r="AA4662" s="23">
        <v>40506</v>
      </c>
    </row>
    <row r="4663" spans="27:27" x14ac:dyDescent="0.2">
      <c r="AA4663" s="23">
        <v>40507</v>
      </c>
    </row>
    <row r="4664" spans="27:27" x14ac:dyDescent="0.2">
      <c r="AA4664" s="23">
        <v>40508</v>
      </c>
    </row>
    <row r="4665" spans="27:27" x14ac:dyDescent="0.2">
      <c r="AA4665" s="23">
        <v>40509</v>
      </c>
    </row>
    <row r="4666" spans="27:27" x14ac:dyDescent="0.2">
      <c r="AA4666" s="23">
        <v>40510</v>
      </c>
    </row>
    <row r="4667" spans="27:27" x14ac:dyDescent="0.2">
      <c r="AA4667" s="23">
        <v>40511</v>
      </c>
    </row>
    <row r="4668" spans="27:27" x14ac:dyDescent="0.2">
      <c r="AA4668" s="23">
        <v>40512</v>
      </c>
    </row>
    <row r="4669" spans="27:27" x14ac:dyDescent="0.2">
      <c r="AA4669" s="23">
        <v>40513</v>
      </c>
    </row>
    <row r="4670" spans="27:27" x14ac:dyDescent="0.2">
      <c r="AA4670" s="23">
        <v>40514</v>
      </c>
    </row>
    <row r="4671" spans="27:27" x14ac:dyDescent="0.2">
      <c r="AA4671" s="23">
        <v>40515</v>
      </c>
    </row>
    <row r="4672" spans="27:27" x14ac:dyDescent="0.2">
      <c r="AA4672" s="23">
        <v>40516</v>
      </c>
    </row>
    <row r="4673" spans="27:27" x14ac:dyDescent="0.2">
      <c r="AA4673" s="23">
        <v>40517</v>
      </c>
    </row>
    <row r="4674" spans="27:27" x14ac:dyDescent="0.2">
      <c r="AA4674" s="23">
        <v>40518</v>
      </c>
    </row>
    <row r="4675" spans="27:27" x14ac:dyDescent="0.2">
      <c r="AA4675" s="23">
        <v>40519</v>
      </c>
    </row>
    <row r="4676" spans="27:27" x14ac:dyDescent="0.2">
      <c r="AA4676" s="23">
        <v>40520</v>
      </c>
    </row>
    <row r="4677" spans="27:27" x14ac:dyDescent="0.2">
      <c r="AA4677" s="23">
        <v>40521</v>
      </c>
    </row>
    <row r="4678" spans="27:27" x14ac:dyDescent="0.2">
      <c r="AA4678" s="23">
        <v>40522</v>
      </c>
    </row>
    <row r="4679" spans="27:27" x14ac:dyDescent="0.2">
      <c r="AA4679" s="23">
        <v>40523</v>
      </c>
    </row>
    <row r="4680" spans="27:27" x14ac:dyDescent="0.2">
      <c r="AA4680" s="23">
        <v>40524</v>
      </c>
    </row>
    <row r="4681" spans="27:27" x14ac:dyDescent="0.2">
      <c r="AA4681" s="23">
        <v>40525</v>
      </c>
    </row>
    <row r="4682" spans="27:27" x14ac:dyDescent="0.2">
      <c r="AA4682" s="23">
        <v>40526</v>
      </c>
    </row>
    <row r="4683" spans="27:27" x14ac:dyDescent="0.2">
      <c r="AA4683" s="23">
        <v>40527</v>
      </c>
    </row>
    <row r="4684" spans="27:27" x14ac:dyDescent="0.2">
      <c r="AA4684" s="23">
        <v>40528</v>
      </c>
    </row>
    <row r="4685" spans="27:27" x14ac:dyDescent="0.2">
      <c r="AA4685" s="23">
        <v>40529</v>
      </c>
    </row>
    <row r="4686" spans="27:27" x14ac:dyDescent="0.2">
      <c r="AA4686" s="23">
        <v>40530</v>
      </c>
    </row>
    <row r="4687" spans="27:27" x14ac:dyDescent="0.2">
      <c r="AA4687" s="23">
        <v>40531</v>
      </c>
    </row>
    <row r="4688" spans="27:27" x14ac:dyDescent="0.2">
      <c r="AA4688" s="23">
        <v>40532</v>
      </c>
    </row>
    <row r="4689" spans="27:27" x14ac:dyDescent="0.2">
      <c r="AA4689" s="23">
        <v>40533</v>
      </c>
    </row>
    <row r="4690" spans="27:27" x14ac:dyDescent="0.2">
      <c r="AA4690" s="23">
        <v>40534</v>
      </c>
    </row>
    <row r="4691" spans="27:27" x14ac:dyDescent="0.2">
      <c r="AA4691" s="23">
        <v>40535</v>
      </c>
    </row>
    <row r="4692" spans="27:27" x14ac:dyDescent="0.2">
      <c r="AA4692" s="23">
        <v>40536</v>
      </c>
    </row>
    <row r="4693" spans="27:27" x14ac:dyDescent="0.2">
      <c r="AA4693" s="23">
        <v>40537</v>
      </c>
    </row>
    <row r="4694" spans="27:27" x14ac:dyDescent="0.2">
      <c r="AA4694" s="23">
        <v>40538</v>
      </c>
    </row>
    <row r="4695" spans="27:27" x14ac:dyDescent="0.2">
      <c r="AA4695" s="23">
        <v>40539</v>
      </c>
    </row>
    <row r="4696" spans="27:27" x14ac:dyDescent="0.2">
      <c r="AA4696" s="23">
        <v>40540</v>
      </c>
    </row>
    <row r="4697" spans="27:27" x14ac:dyDescent="0.2">
      <c r="AA4697" s="23">
        <v>40541</v>
      </c>
    </row>
    <row r="4698" spans="27:27" x14ac:dyDescent="0.2">
      <c r="AA4698" s="23">
        <v>40542</v>
      </c>
    </row>
    <row r="4699" spans="27:27" x14ac:dyDescent="0.2">
      <c r="AA4699" s="23">
        <v>40543</v>
      </c>
    </row>
    <row r="4700" spans="27:27" x14ac:dyDescent="0.2">
      <c r="AA4700" s="23">
        <v>40544</v>
      </c>
    </row>
    <row r="4701" spans="27:27" x14ac:dyDescent="0.2">
      <c r="AA4701" s="23">
        <v>40545</v>
      </c>
    </row>
    <row r="4702" spans="27:27" x14ac:dyDescent="0.2">
      <c r="AA4702" s="23">
        <v>40546</v>
      </c>
    </row>
    <row r="4703" spans="27:27" x14ac:dyDescent="0.2">
      <c r="AA4703" s="23">
        <v>40547</v>
      </c>
    </row>
    <row r="4704" spans="27:27" x14ac:dyDescent="0.2">
      <c r="AA4704" s="23">
        <v>40548</v>
      </c>
    </row>
    <row r="4705" spans="27:27" x14ac:dyDescent="0.2">
      <c r="AA4705" s="23">
        <v>40549</v>
      </c>
    </row>
    <row r="4706" spans="27:27" x14ac:dyDescent="0.2">
      <c r="AA4706" s="23">
        <v>40550</v>
      </c>
    </row>
    <row r="4707" spans="27:27" x14ac:dyDescent="0.2">
      <c r="AA4707" s="23">
        <v>40551</v>
      </c>
    </row>
    <row r="4708" spans="27:27" x14ac:dyDescent="0.2">
      <c r="AA4708" s="23">
        <v>40552</v>
      </c>
    </row>
    <row r="4709" spans="27:27" x14ac:dyDescent="0.2">
      <c r="AA4709" s="23">
        <v>40553</v>
      </c>
    </row>
    <row r="4710" spans="27:27" x14ac:dyDescent="0.2">
      <c r="AA4710" s="23">
        <v>40554</v>
      </c>
    </row>
    <row r="4711" spans="27:27" x14ac:dyDescent="0.2">
      <c r="AA4711" s="23">
        <v>40555</v>
      </c>
    </row>
    <row r="4712" spans="27:27" x14ac:dyDescent="0.2">
      <c r="AA4712" s="23">
        <v>40556</v>
      </c>
    </row>
    <row r="4713" spans="27:27" x14ac:dyDescent="0.2">
      <c r="AA4713" s="23">
        <v>40557</v>
      </c>
    </row>
    <row r="4714" spans="27:27" x14ac:dyDescent="0.2">
      <c r="AA4714" s="23">
        <v>40558</v>
      </c>
    </row>
    <row r="4715" spans="27:27" x14ac:dyDescent="0.2">
      <c r="AA4715" s="23">
        <v>40559</v>
      </c>
    </row>
    <row r="4716" spans="27:27" x14ac:dyDescent="0.2">
      <c r="AA4716" s="23">
        <v>40560</v>
      </c>
    </row>
    <row r="4717" spans="27:27" x14ac:dyDescent="0.2">
      <c r="AA4717" s="23">
        <v>40561</v>
      </c>
    </row>
    <row r="4718" spans="27:27" x14ac:dyDescent="0.2">
      <c r="AA4718" s="23">
        <v>40562</v>
      </c>
    </row>
    <row r="4719" spans="27:27" x14ac:dyDescent="0.2">
      <c r="AA4719" s="23">
        <v>40563</v>
      </c>
    </row>
    <row r="4720" spans="27:27" x14ac:dyDescent="0.2">
      <c r="AA4720" s="23">
        <v>40564</v>
      </c>
    </row>
    <row r="4721" spans="27:27" x14ac:dyDescent="0.2">
      <c r="AA4721" s="23">
        <v>40565</v>
      </c>
    </row>
    <row r="4722" spans="27:27" x14ac:dyDescent="0.2">
      <c r="AA4722" s="23">
        <v>40566</v>
      </c>
    </row>
    <row r="4723" spans="27:27" x14ac:dyDescent="0.2">
      <c r="AA4723" s="23">
        <v>40567</v>
      </c>
    </row>
    <row r="4724" spans="27:27" x14ac:dyDescent="0.2">
      <c r="AA4724" s="23">
        <v>40568</v>
      </c>
    </row>
    <row r="4725" spans="27:27" x14ac:dyDescent="0.2">
      <c r="AA4725" s="23">
        <v>40569</v>
      </c>
    </row>
    <row r="4726" spans="27:27" x14ac:dyDescent="0.2">
      <c r="AA4726" s="23">
        <v>40570</v>
      </c>
    </row>
    <row r="4727" spans="27:27" x14ac:dyDescent="0.2">
      <c r="AA4727" s="23">
        <v>40571</v>
      </c>
    </row>
    <row r="4728" spans="27:27" x14ac:dyDescent="0.2">
      <c r="AA4728" s="23">
        <v>40572</v>
      </c>
    </row>
    <row r="4729" spans="27:27" x14ac:dyDescent="0.2">
      <c r="AA4729" s="23">
        <v>40573</v>
      </c>
    </row>
    <row r="4730" spans="27:27" x14ac:dyDescent="0.2">
      <c r="AA4730" s="23">
        <v>40574</v>
      </c>
    </row>
    <row r="4731" spans="27:27" x14ac:dyDescent="0.2">
      <c r="AA4731" s="23">
        <v>40575</v>
      </c>
    </row>
    <row r="4732" spans="27:27" x14ac:dyDescent="0.2">
      <c r="AA4732" s="23">
        <v>40576</v>
      </c>
    </row>
    <row r="4733" spans="27:27" x14ac:dyDescent="0.2">
      <c r="AA4733" s="23">
        <v>40577</v>
      </c>
    </row>
    <row r="4734" spans="27:27" x14ac:dyDescent="0.2">
      <c r="AA4734" s="23">
        <v>40578</v>
      </c>
    </row>
    <row r="4735" spans="27:27" x14ac:dyDescent="0.2">
      <c r="AA4735" s="23">
        <v>40579</v>
      </c>
    </row>
    <row r="4736" spans="27:27" x14ac:dyDescent="0.2">
      <c r="AA4736" s="23">
        <v>40580</v>
      </c>
    </row>
    <row r="4737" spans="27:27" x14ac:dyDescent="0.2">
      <c r="AA4737" s="23">
        <v>40581</v>
      </c>
    </row>
    <row r="4738" spans="27:27" x14ac:dyDescent="0.2">
      <c r="AA4738" s="23">
        <v>40582</v>
      </c>
    </row>
    <row r="4739" spans="27:27" x14ac:dyDescent="0.2">
      <c r="AA4739" s="23">
        <v>40583</v>
      </c>
    </row>
    <row r="4740" spans="27:27" x14ac:dyDescent="0.2">
      <c r="AA4740" s="23">
        <v>40584</v>
      </c>
    </row>
    <row r="4741" spans="27:27" x14ac:dyDescent="0.2">
      <c r="AA4741" s="23">
        <v>40585</v>
      </c>
    </row>
    <row r="4742" spans="27:27" x14ac:dyDescent="0.2">
      <c r="AA4742" s="23">
        <v>40586</v>
      </c>
    </row>
    <row r="4743" spans="27:27" x14ac:dyDescent="0.2">
      <c r="AA4743" s="23">
        <v>40587</v>
      </c>
    </row>
    <row r="4744" spans="27:27" x14ac:dyDescent="0.2">
      <c r="AA4744" s="23">
        <v>40588</v>
      </c>
    </row>
    <row r="4745" spans="27:27" x14ac:dyDescent="0.2">
      <c r="AA4745" s="23">
        <v>40589</v>
      </c>
    </row>
    <row r="4746" spans="27:27" x14ac:dyDescent="0.2">
      <c r="AA4746" s="23">
        <v>40590</v>
      </c>
    </row>
    <row r="4747" spans="27:27" x14ac:dyDescent="0.2">
      <c r="AA4747" s="23">
        <v>40591</v>
      </c>
    </row>
    <row r="4748" spans="27:27" x14ac:dyDescent="0.2">
      <c r="AA4748" s="23">
        <v>40592</v>
      </c>
    </row>
    <row r="4749" spans="27:27" x14ac:dyDescent="0.2">
      <c r="AA4749" s="23">
        <v>40593</v>
      </c>
    </row>
    <row r="4750" spans="27:27" x14ac:dyDescent="0.2">
      <c r="AA4750" s="23">
        <v>40594</v>
      </c>
    </row>
    <row r="4751" spans="27:27" x14ac:dyDescent="0.2">
      <c r="AA4751" s="23">
        <v>40595</v>
      </c>
    </row>
    <row r="4752" spans="27:27" x14ac:dyDescent="0.2">
      <c r="AA4752" s="23">
        <v>40596</v>
      </c>
    </row>
    <row r="4753" spans="27:27" x14ac:dyDescent="0.2">
      <c r="AA4753" s="23">
        <v>40597</v>
      </c>
    </row>
    <row r="4754" spans="27:27" x14ac:dyDescent="0.2">
      <c r="AA4754" s="23">
        <v>40598</v>
      </c>
    </row>
    <row r="4755" spans="27:27" x14ac:dyDescent="0.2">
      <c r="AA4755" s="23">
        <v>40599</v>
      </c>
    </row>
    <row r="4756" spans="27:27" x14ac:dyDescent="0.2">
      <c r="AA4756" s="23">
        <v>40600</v>
      </c>
    </row>
    <row r="4757" spans="27:27" x14ac:dyDescent="0.2">
      <c r="AA4757" s="23">
        <v>40601</v>
      </c>
    </row>
    <row r="4758" spans="27:27" x14ac:dyDescent="0.2">
      <c r="AA4758" s="23">
        <v>40602</v>
      </c>
    </row>
    <row r="4759" spans="27:27" x14ac:dyDescent="0.2">
      <c r="AA4759" s="23">
        <v>40603</v>
      </c>
    </row>
    <row r="4760" spans="27:27" x14ac:dyDescent="0.2">
      <c r="AA4760" s="23">
        <v>40604</v>
      </c>
    </row>
    <row r="4761" spans="27:27" x14ac:dyDescent="0.2">
      <c r="AA4761" s="23">
        <v>40605</v>
      </c>
    </row>
    <row r="4762" spans="27:27" x14ac:dyDescent="0.2">
      <c r="AA4762" s="23">
        <v>40606</v>
      </c>
    </row>
    <row r="4763" spans="27:27" x14ac:dyDescent="0.2">
      <c r="AA4763" s="23">
        <v>40607</v>
      </c>
    </row>
    <row r="4764" spans="27:27" x14ac:dyDescent="0.2">
      <c r="AA4764" s="23">
        <v>40608</v>
      </c>
    </row>
    <row r="4765" spans="27:27" x14ac:dyDescent="0.2">
      <c r="AA4765" s="23">
        <v>40609</v>
      </c>
    </row>
    <row r="4766" spans="27:27" x14ac:dyDescent="0.2">
      <c r="AA4766" s="23">
        <v>40610</v>
      </c>
    </row>
    <row r="4767" spans="27:27" x14ac:dyDescent="0.2">
      <c r="AA4767" s="23">
        <v>40611</v>
      </c>
    </row>
    <row r="4768" spans="27:27" x14ac:dyDescent="0.2">
      <c r="AA4768" s="23">
        <v>40612</v>
      </c>
    </row>
    <row r="4769" spans="27:27" x14ac:dyDescent="0.2">
      <c r="AA4769" s="23">
        <v>40613</v>
      </c>
    </row>
    <row r="4770" spans="27:27" x14ac:dyDescent="0.2">
      <c r="AA4770" s="23">
        <v>40614</v>
      </c>
    </row>
    <row r="4771" spans="27:27" x14ac:dyDescent="0.2">
      <c r="AA4771" s="23">
        <v>40615</v>
      </c>
    </row>
    <row r="4772" spans="27:27" x14ac:dyDescent="0.2">
      <c r="AA4772" s="23">
        <v>40616</v>
      </c>
    </row>
    <row r="4773" spans="27:27" x14ac:dyDescent="0.2">
      <c r="AA4773" s="23">
        <v>40617</v>
      </c>
    </row>
    <row r="4774" spans="27:27" x14ac:dyDescent="0.2">
      <c r="AA4774" s="23">
        <v>40618</v>
      </c>
    </row>
    <row r="4775" spans="27:27" x14ac:dyDescent="0.2">
      <c r="AA4775" s="23">
        <v>40619</v>
      </c>
    </row>
    <row r="4776" spans="27:27" x14ac:dyDescent="0.2">
      <c r="AA4776" s="23">
        <v>40620</v>
      </c>
    </row>
    <row r="4777" spans="27:27" x14ac:dyDescent="0.2">
      <c r="AA4777" s="23">
        <v>40621</v>
      </c>
    </row>
    <row r="4778" spans="27:27" x14ac:dyDescent="0.2">
      <c r="AA4778" s="23">
        <v>40622</v>
      </c>
    </row>
    <row r="4779" spans="27:27" x14ac:dyDescent="0.2">
      <c r="AA4779" s="23">
        <v>40623</v>
      </c>
    </row>
    <row r="4780" spans="27:27" x14ac:dyDescent="0.2">
      <c r="AA4780" s="23">
        <v>40624</v>
      </c>
    </row>
    <row r="4781" spans="27:27" x14ac:dyDescent="0.2">
      <c r="AA4781" s="23">
        <v>40625</v>
      </c>
    </row>
    <row r="4782" spans="27:27" x14ac:dyDescent="0.2">
      <c r="AA4782" s="23">
        <v>40626</v>
      </c>
    </row>
    <row r="4783" spans="27:27" x14ac:dyDescent="0.2">
      <c r="AA4783" s="23">
        <v>40627</v>
      </c>
    </row>
    <row r="4784" spans="27:27" x14ac:dyDescent="0.2">
      <c r="AA4784" s="23">
        <v>40628</v>
      </c>
    </row>
    <row r="4785" spans="27:27" x14ac:dyDescent="0.2">
      <c r="AA4785" s="23">
        <v>40629</v>
      </c>
    </row>
    <row r="4786" spans="27:27" x14ac:dyDescent="0.2">
      <c r="AA4786" s="23">
        <v>40630</v>
      </c>
    </row>
    <row r="4787" spans="27:27" x14ac:dyDescent="0.2">
      <c r="AA4787" s="23">
        <v>40631</v>
      </c>
    </row>
    <row r="4788" spans="27:27" x14ac:dyDescent="0.2">
      <c r="AA4788" s="23">
        <v>40632</v>
      </c>
    </row>
    <row r="4789" spans="27:27" x14ac:dyDescent="0.2">
      <c r="AA4789" s="23">
        <v>40633</v>
      </c>
    </row>
    <row r="4790" spans="27:27" x14ac:dyDescent="0.2">
      <c r="AA4790" s="23">
        <v>40634</v>
      </c>
    </row>
    <row r="4791" spans="27:27" x14ac:dyDescent="0.2">
      <c r="AA4791" s="23">
        <v>40635</v>
      </c>
    </row>
    <row r="4792" spans="27:27" x14ac:dyDescent="0.2">
      <c r="AA4792" s="23">
        <v>40636</v>
      </c>
    </row>
    <row r="4793" spans="27:27" x14ac:dyDescent="0.2">
      <c r="AA4793" s="23">
        <v>40637</v>
      </c>
    </row>
    <row r="4794" spans="27:27" x14ac:dyDescent="0.2">
      <c r="AA4794" s="23">
        <v>40638</v>
      </c>
    </row>
    <row r="4795" spans="27:27" x14ac:dyDescent="0.2">
      <c r="AA4795" s="23">
        <v>40639</v>
      </c>
    </row>
    <row r="4796" spans="27:27" x14ac:dyDescent="0.2">
      <c r="AA4796" s="23">
        <v>40640</v>
      </c>
    </row>
    <row r="4797" spans="27:27" x14ac:dyDescent="0.2">
      <c r="AA4797" s="23">
        <v>40641</v>
      </c>
    </row>
    <row r="4798" spans="27:27" x14ac:dyDescent="0.2">
      <c r="AA4798" s="23">
        <v>40642</v>
      </c>
    </row>
    <row r="4799" spans="27:27" x14ac:dyDescent="0.2">
      <c r="AA4799" s="23">
        <v>40643</v>
      </c>
    </row>
    <row r="4800" spans="27:27" x14ac:dyDescent="0.2">
      <c r="AA4800" s="23">
        <v>40644</v>
      </c>
    </row>
    <row r="4801" spans="27:27" x14ac:dyDescent="0.2">
      <c r="AA4801" s="23">
        <v>40645</v>
      </c>
    </row>
    <row r="4802" spans="27:27" x14ac:dyDescent="0.2">
      <c r="AA4802" s="23">
        <v>40646</v>
      </c>
    </row>
    <row r="4803" spans="27:27" x14ac:dyDescent="0.2">
      <c r="AA4803" s="23">
        <v>40647</v>
      </c>
    </row>
    <row r="4804" spans="27:27" x14ac:dyDescent="0.2">
      <c r="AA4804" s="23">
        <v>40648</v>
      </c>
    </row>
    <row r="4805" spans="27:27" x14ac:dyDescent="0.2">
      <c r="AA4805" s="23">
        <v>40649</v>
      </c>
    </row>
    <row r="4806" spans="27:27" x14ac:dyDescent="0.2">
      <c r="AA4806" s="23">
        <v>40650</v>
      </c>
    </row>
    <row r="4807" spans="27:27" x14ac:dyDescent="0.2">
      <c r="AA4807" s="23">
        <v>40651</v>
      </c>
    </row>
    <row r="4808" spans="27:27" x14ac:dyDescent="0.2">
      <c r="AA4808" s="23">
        <v>40652</v>
      </c>
    </row>
    <row r="4809" spans="27:27" x14ac:dyDescent="0.2">
      <c r="AA4809" s="23">
        <v>40653</v>
      </c>
    </row>
    <row r="4810" spans="27:27" x14ac:dyDescent="0.2">
      <c r="AA4810" s="23">
        <v>40654</v>
      </c>
    </row>
    <row r="4811" spans="27:27" x14ac:dyDescent="0.2">
      <c r="AA4811" s="23">
        <v>40655</v>
      </c>
    </row>
    <row r="4812" spans="27:27" x14ac:dyDescent="0.2">
      <c r="AA4812" s="23">
        <v>40656</v>
      </c>
    </row>
    <row r="4813" spans="27:27" x14ac:dyDescent="0.2">
      <c r="AA4813" s="23">
        <v>40657</v>
      </c>
    </row>
    <row r="4814" spans="27:27" x14ac:dyDescent="0.2">
      <c r="AA4814" s="23">
        <v>40658</v>
      </c>
    </row>
    <row r="4815" spans="27:27" x14ac:dyDescent="0.2">
      <c r="AA4815" s="23">
        <v>40659</v>
      </c>
    </row>
    <row r="4816" spans="27:27" x14ac:dyDescent="0.2">
      <c r="AA4816" s="23">
        <v>40660</v>
      </c>
    </row>
    <row r="4817" spans="27:27" x14ac:dyDescent="0.2">
      <c r="AA4817" s="23">
        <v>40661</v>
      </c>
    </row>
    <row r="4818" spans="27:27" x14ac:dyDescent="0.2">
      <c r="AA4818" s="23">
        <v>40662</v>
      </c>
    </row>
    <row r="4819" spans="27:27" x14ac:dyDescent="0.2">
      <c r="AA4819" s="23">
        <v>40663</v>
      </c>
    </row>
    <row r="4820" spans="27:27" x14ac:dyDescent="0.2">
      <c r="AA4820" s="23">
        <v>40664</v>
      </c>
    </row>
    <row r="4821" spans="27:27" x14ac:dyDescent="0.2">
      <c r="AA4821" s="23">
        <v>40665</v>
      </c>
    </row>
    <row r="4822" spans="27:27" x14ac:dyDescent="0.2">
      <c r="AA4822" s="23">
        <v>40666</v>
      </c>
    </row>
    <row r="4823" spans="27:27" x14ac:dyDescent="0.2">
      <c r="AA4823" s="23">
        <v>40667</v>
      </c>
    </row>
    <row r="4824" spans="27:27" x14ac:dyDescent="0.2">
      <c r="AA4824" s="23">
        <v>40668</v>
      </c>
    </row>
    <row r="4825" spans="27:27" x14ac:dyDescent="0.2">
      <c r="AA4825" s="23">
        <v>40669</v>
      </c>
    </row>
    <row r="4826" spans="27:27" x14ac:dyDescent="0.2">
      <c r="AA4826" s="23">
        <v>40670</v>
      </c>
    </row>
    <row r="4827" spans="27:27" x14ac:dyDescent="0.2">
      <c r="AA4827" s="23">
        <v>40671</v>
      </c>
    </row>
    <row r="4828" spans="27:27" x14ac:dyDescent="0.2">
      <c r="AA4828" s="23">
        <v>40672</v>
      </c>
    </row>
    <row r="4829" spans="27:27" x14ac:dyDescent="0.2">
      <c r="AA4829" s="23">
        <v>40673</v>
      </c>
    </row>
    <row r="4830" spans="27:27" x14ac:dyDescent="0.2">
      <c r="AA4830" s="23">
        <v>40674</v>
      </c>
    </row>
    <row r="4831" spans="27:27" x14ac:dyDescent="0.2">
      <c r="AA4831" s="23">
        <v>40675</v>
      </c>
    </row>
    <row r="4832" spans="27:27" x14ac:dyDescent="0.2">
      <c r="AA4832" s="23">
        <v>40676</v>
      </c>
    </row>
    <row r="4833" spans="27:27" x14ac:dyDescent="0.2">
      <c r="AA4833" s="23">
        <v>40677</v>
      </c>
    </row>
    <row r="4834" spans="27:27" x14ac:dyDescent="0.2">
      <c r="AA4834" s="23">
        <v>40678</v>
      </c>
    </row>
    <row r="4835" spans="27:27" x14ac:dyDescent="0.2">
      <c r="AA4835" s="23">
        <v>40679</v>
      </c>
    </row>
    <row r="4836" spans="27:27" x14ac:dyDescent="0.2">
      <c r="AA4836" s="23">
        <v>40680</v>
      </c>
    </row>
    <row r="4837" spans="27:27" x14ac:dyDescent="0.2">
      <c r="AA4837" s="23">
        <v>40681</v>
      </c>
    </row>
    <row r="4838" spans="27:27" x14ac:dyDescent="0.2">
      <c r="AA4838" s="23">
        <v>40682</v>
      </c>
    </row>
    <row r="4839" spans="27:27" x14ac:dyDescent="0.2">
      <c r="AA4839" s="23">
        <v>40683</v>
      </c>
    </row>
    <row r="4840" spans="27:27" x14ac:dyDescent="0.2">
      <c r="AA4840" s="23">
        <v>40684</v>
      </c>
    </row>
    <row r="4841" spans="27:27" x14ac:dyDescent="0.2">
      <c r="AA4841" s="23">
        <v>40685</v>
      </c>
    </row>
    <row r="4842" spans="27:27" x14ac:dyDescent="0.2">
      <c r="AA4842" s="23">
        <v>40686</v>
      </c>
    </row>
    <row r="4843" spans="27:27" x14ac:dyDescent="0.2">
      <c r="AA4843" s="23">
        <v>40687</v>
      </c>
    </row>
    <row r="4844" spans="27:27" x14ac:dyDescent="0.2">
      <c r="AA4844" s="23">
        <v>40688</v>
      </c>
    </row>
    <row r="4845" spans="27:27" x14ac:dyDescent="0.2">
      <c r="AA4845" s="23">
        <v>40689</v>
      </c>
    </row>
    <row r="4846" spans="27:27" x14ac:dyDescent="0.2">
      <c r="AA4846" s="23">
        <v>40690</v>
      </c>
    </row>
    <row r="4847" spans="27:27" x14ac:dyDescent="0.2">
      <c r="AA4847" s="23">
        <v>40691</v>
      </c>
    </row>
    <row r="4848" spans="27:27" x14ac:dyDescent="0.2">
      <c r="AA4848" s="23">
        <v>40692</v>
      </c>
    </row>
    <row r="4849" spans="27:27" x14ac:dyDescent="0.2">
      <c r="AA4849" s="23">
        <v>40693</v>
      </c>
    </row>
    <row r="4850" spans="27:27" x14ac:dyDescent="0.2">
      <c r="AA4850" s="23">
        <v>40694</v>
      </c>
    </row>
    <row r="4851" spans="27:27" x14ac:dyDescent="0.2">
      <c r="AA4851" s="23">
        <v>40695</v>
      </c>
    </row>
    <row r="4852" spans="27:27" x14ac:dyDescent="0.2">
      <c r="AA4852" s="23">
        <v>40696</v>
      </c>
    </row>
    <row r="4853" spans="27:27" x14ac:dyDescent="0.2">
      <c r="AA4853" s="23">
        <v>40697</v>
      </c>
    </row>
    <row r="4854" spans="27:27" x14ac:dyDescent="0.2">
      <c r="AA4854" s="23">
        <v>40698</v>
      </c>
    </row>
    <row r="4855" spans="27:27" x14ac:dyDescent="0.2">
      <c r="AA4855" s="23">
        <v>40699</v>
      </c>
    </row>
    <row r="4856" spans="27:27" x14ac:dyDescent="0.2">
      <c r="AA4856" s="23">
        <v>40700</v>
      </c>
    </row>
    <row r="4857" spans="27:27" x14ac:dyDescent="0.2">
      <c r="AA4857" s="23">
        <v>40701</v>
      </c>
    </row>
    <row r="4858" spans="27:27" x14ac:dyDescent="0.2">
      <c r="AA4858" s="23">
        <v>40702</v>
      </c>
    </row>
    <row r="4859" spans="27:27" x14ac:dyDescent="0.2">
      <c r="AA4859" s="23">
        <v>40703</v>
      </c>
    </row>
    <row r="4860" spans="27:27" x14ac:dyDescent="0.2">
      <c r="AA4860" s="23">
        <v>40704</v>
      </c>
    </row>
    <row r="4861" spans="27:27" x14ac:dyDescent="0.2">
      <c r="AA4861" s="23">
        <v>40705</v>
      </c>
    </row>
    <row r="4862" spans="27:27" x14ac:dyDescent="0.2">
      <c r="AA4862" s="23">
        <v>40706</v>
      </c>
    </row>
    <row r="4863" spans="27:27" x14ac:dyDescent="0.2">
      <c r="AA4863" s="23">
        <v>40707</v>
      </c>
    </row>
    <row r="4864" spans="27:27" x14ac:dyDescent="0.2">
      <c r="AA4864" s="23">
        <v>40708</v>
      </c>
    </row>
    <row r="4865" spans="27:27" x14ac:dyDescent="0.2">
      <c r="AA4865" s="23">
        <v>40709</v>
      </c>
    </row>
    <row r="4866" spans="27:27" x14ac:dyDescent="0.2">
      <c r="AA4866" s="23">
        <v>40710</v>
      </c>
    </row>
    <row r="4867" spans="27:27" x14ac:dyDescent="0.2">
      <c r="AA4867" s="23">
        <v>40711</v>
      </c>
    </row>
    <row r="4868" spans="27:27" x14ac:dyDescent="0.2">
      <c r="AA4868" s="23">
        <v>40712</v>
      </c>
    </row>
    <row r="4869" spans="27:27" x14ac:dyDescent="0.2">
      <c r="AA4869" s="23">
        <v>40713</v>
      </c>
    </row>
    <row r="4870" spans="27:27" x14ac:dyDescent="0.2">
      <c r="AA4870" s="23">
        <v>40714</v>
      </c>
    </row>
    <row r="4871" spans="27:27" x14ac:dyDescent="0.2">
      <c r="AA4871" s="23">
        <v>40715</v>
      </c>
    </row>
    <row r="4872" spans="27:27" x14ac:dyDescent="0.2">
      <c r="AA4872" s="23">
        <v>40716</v>
      </c>
    </row>
    <row r="4873" spans="27:27" x14ac:dyDescent="0.2">
      <c r="AA4873" s="23">
        <v>40717</v>
      </c>
    </row>
    <row r="4874" spans="27:27" x14ac:dyDescent="0.2">
      <c r="AA4874" s="23">
        <v>40718</v>
      </c>
    </row>
    <row r="4875" spans="27:27" x14ac:dyDescent="0.2">
      <c r="AA4875" s="23">
        <v>40719</v>
      </c>
    </row>
    <row r="4876" spans="27:27" x14ac:dyDescent="0.2">
      <c r="AA4876" s="23">
        <v>40720</v>
      </c>
    </row>
    <row r="4877" spans="27:27" x14ac:dyDescent="0.2">
      <c r="AA4877" s="23">
        <v>40721</v>
      </c>
    </row>
    <row r="4878" spans="27:27" x14ac:dyDescent="0.2">
      <c r="AA4878" s="23">
        <v>40722</v>
      </c>
    </row>
    <row r="4879" spans="27:27" x14ac:dyDescent="0.2">
      <c r="AA4879" s="23">
        <v>40723</v>
      </c>
    </row>
    <row r="4880" spans="27:27" x14ac:dyDescent="0.2">
      <c r="AA4880" s="23">
        <v>40724</v>
      </c>
    </row>
    <row r="4881" spans="27:27" x14ac:dyDescent="0.2">
      <c r="AA4881" s="23">
        <v>40725</v>
      </c>
    </row>
    <row r="4882" spans="27:27" x14ac:dyDescent="0.2">
      <c r="AA4882" s="23">
        <v>40726</v>
      </c>
    </row>
    <row r="4883" spans="27:27" x14ac:dyDescent="0.2">
      <c r="AA4883" s="23">
        <v>40727</v>
      </c>
    </row>
    <row r="4884" spans="27:27" x14ac:dyDescent="0.2">
      <c r="AA4884" s="23">
        <v>40728</v>
      </c>
    </row>
    <row r="4885" spans="27:27" x14ac:dyDescent="0.2">
      <c r="AA4885" s="23">
        <v>40729</v>
      </c>
    </row>
    <row r="4886" spans="27:27" x14ac:dyDescent="0.2">
      <c r="AA4886" s="23">
        <v>40730</v>
      </c>
    </row>
    <row r="4887" spans="27:27" x14ac:dyDescent="0.2">
      <c r="AA4887" s="23">
        <v>40731</v>
      </c>
    </row>
    <row r="4888" spans="27:27" x14ac:dyDescent="0.2">
      <c r="AA4888" s="23">
        <v>40732</v>
      </c>
    </row>
    <row r="4889" spans="27:27" x14ac:dyDescent="0.2">
      <c r="AA4889" s="23">
        <v>40733</v>
      </c>
    </row>
    <row r="4890" spans="27:27" x14ac:dyDescent="0.2">
      <c r="AA4890" s="23">
        <v>40734</v>
      </c>
    </row>
    <row r="4891" spans="27:27" x14ac:dyDescent="0.2">
      <c r="AA4891" s="23">
        <v>40735</v>
      </c>
    </row>
    <row r="4892" spans="27:27" x14ac:dyDescent="0.2">
      <c r="AA4892" s="23">
        <v>40736</v>
      </c>
    </row>
    <row r="4893" spans="27:27" x14ac:dyDescent="0.2">
      <c r="AA4893" s="23">
        <v>40737</v>
      </c>
    </row>
    <row r="4894" spans="27:27" x14ac:dyDescent="0.2">
      <c r="AA4894" s="23">
        <v>40738</v>
      </c>
    </row>
    <row r="4895" spans="27:27" x14ac:dyDescent="0.2">
      <c r="AA4895" s="23">
        <v>40739</v>
      </c>
    </row>
    <row r="4896" spans="27:27" x14ac:dyDescent="0.2">
      <c r="AA4896" s="23">
        <v>40740</v>
      </c>
    </row>
    <row r="4897" spans="27:27" x14ac:dyDescent="0.2">
      <c r="AA4897" s="23">
        <v>40741</v>
      </c>
    </row>
    <row r="4898" spans="27:27" x14ac:dyDescent="0.2">
      <c r="AA4898" s="23">
        <v>40742</v>
      </c>
    </row>
    <row r="4899" spans="27:27" x14ac:dyDescent="0.2">
      <c r="AA4899" s="23">
        <v>40743</v>
      </c>
    </row>
    <row r="4900" spans="27:27" x14ac:dyDescent="0.2">
      <c r="AA4900" s="23">
        <v>40744</v>
      </c>
    </row>
    <row r="4901" spans="27:27" x14ac:dyDescent="0.2">
      <c r="AA4901" s="23">
        <v>40745</v>
      </c>
    </row>
    <row r="4902" spans="27:27" x14ac:dyDescent="0.2">
      <c r="AA4902" s="23">
        <v>40746</v>
      </c>
    </row>
    <row r="4903" spans="27:27" x14ac:dyDescent="0.2">
      <c r="AA4903" s="23">
        <v>40747</v>
      </c>
    </row>
    <row r="4904" spans="27:27" x14ac:dyDescent="0.2">
      <c r="AA4904" s="23">
        <v>40748</v>
      </c>
    </row>
    <row r="4905" spans="27:27" x14ac:dyDescent="0.2">
      <c r="AA4905" s="23">
        <v>40749</v>
      </c>
    </row>
    <row r="4906" spans="27:27" x14ac:dyDescent="0.2">
      <c r="AA4906" s="23">
        <v>40750</v>
      </c>
    </row>
    <row r="4907" spans="27:27" x14ac:dyDescent="0.2">
      <c r="AA4907" s="23">
        <v>40751</v>
      </c>
    </row>
    <row r="4908" spans="27:27" x14ac:dyDescent="0.2">
      <c r="AA4908" s="23">
        <v>40752</v>
      </c>
    </row>
    <row r="4909" spans="27:27" x14ac:dyDescent="0.2">
      <c r="AA4909" s="23">
        <v>40753</v>
      </c>
    </row>
    <row r="4910" spans="27:27" x14ac:dyDescent="0.2">
      <c r="AA4910" s="23">
        <v>40754</v>
      </c>
    </row>
    <row r="4911" spans="27:27" x14ac:dyDescent="0.2">
      <c r="AA4911" s="23">
        <v>40755</v>
      </c>
    </row>
    <row r="4912" spans="27:27" x14ac:dyDescent="0.2">
      <c r="AA4912" s="23">
        <v>40756</v>
      </c>
    </row>
    <row r="4913" spans="27:27" x14ac:dyDescent="0.2">
      <c r="AA4913" s="23">
        <v>40757</v>
      </c>
    </row>
    <row r="4914" spans="27:27" x14ac:dyDescent="0.2">
      <c r="AA4914" s="23">
        <v>40758</v>
      </c>
    </row>
    <row r="4915" spans="27:27" x14ac:dyDescent="0.2">
      <c r="AA4915" s="23">
        <v>40759</v>
      </c>
    </row>
    <row r="4916" spans="27:27" x14ac:dyDescent="0.2">
      <c r="AA4916" s="23">
        <v>40760</v>
      </c>
    </row>
    <row r="4917" spans="27:27" x14ac:dyDescent="0.2">
      <c r="AA4917" s="23">
        <v>40761</v>
      </c>
    </row>
    <row r="4918" spans="27:27" x14ac:dyDescent="0.2">
      <c r="AA4918" s="23">
        <v>40762</v>
      </c>
    </row>
    <row r="4919" spans="27:27" x14ac:dyDescent="0.2">
      <c r="AA4919" s="23">
        <v>40763</v>
      </c>
    </row>
    <row r="4920" spans="27:27" x14ac:dyDescent="0.2">
      <c r="AA4920" s="23">
        <v>40764</v>
      </c>
    </row>
    <row r="4921" spans="27:27" x14ac:dyDescent="0.2">
      <c r="AA4921" s="23">
        <v>40765</v>
      </c>
    </row>
    <row r="4922" spans="27:27" x14ac:dyDescent="0.2">
      <c r="AA4922" s="23">
        <v>40766</v>
      </c>
    </row>
    <row r="4923" spans="27:27" x14ac:dyDescent="0.2">
      <c r="AA4923" s="23">
        <v>40767</v>
      </c>
    </row>
    <row r="4924" spans="27:27" x14ac:dyDescent="0.2">
      <c r="AA4924" s="23">
        <v>40768</v>
      </c>
    </row>
    <row r="4925" spans="27:27" x14ac:dyDescent="0.2">
      <c r="AA4925" s="23">
        <v>40769</v>
      </c>
    </row>
    <row r="4926" spans="27:27" x14ac:dyDescent="0.2">
      <c r="AA4926" s="23">
        <v>40770</v>
      </c>
    </row>
    <row r="4927" spans="27:27" x14ac:dyDescent="0.2">
      <c r="AA4927" s="23">
        <v>40771</v>
      </c>
    </row>
    <row r="4928" spans="27:27" x14ac:dyDescent="0.2">
      <c r="AA4928" s="23">
        <v>40772</v>
      </c>
    </row>
    <row r="4929" spans="27:27" x14ac:dyDescent="0.2">
      <c r="AA4929" s="23">
        <v>40773</v>
      </c>
    </row>
    <row r="4930" spans="27:27" x14ac:dyDescent="0.2">
      <c r="AA4930" s="23">
        <v>40774</v>
      </c>
    </row>
    <row r="4931" spans="27:27" x14ac:dyDescent="0.2">
      <c r="AA4931" s="23">
        <v>40775</v>
      </c>
    </row>
    <row r="4932" spans="27:27" x14ac:dyDescent="0.2">
      <c r="AA4932" s="23">
        <v>40776</v>
      </c>
    </row>
    <row r="4933" spans="27:27" x14ac:dyDescent="0.2">
      <c r="AA4933" s="23">
        <v>40777</v>
      </c>
    </row>
    <row r="4934" spans="27:27" x14ac:dyDescent="0.2">
      <c r="AA4934" s="23">
        <v>40778</v>
      </c>
    </row>
    <row r="4935" spans="27:27" x14ac:dyDescent="0.2">
      <c r="AA4935" s="23">
        <v>40779</v>
      </c>
    </row>
    <row r="4936" spans="27:27" x14ac:dyDescent="0.2">
      <c r="AA4936" s="23">
        <v>40780</v>
      </c>
    </row>
    <row r="4937" spans="27:27" x14ac:dyDescent="0.2">
      <c r="AA4937" s="23">
        <v>40781</v>
      </c>
    </row>
    <row r="4938" spans="27:27" x14ac:dyDescent="0.2">
      <c r="AA4938" s="23">
        <v>40782</v>
      </c>
    </row>
    <row r="4939" spans="27:27" x14ac:dyDescent="0.2">
      <c r="AA4939" s="23">
        <v>40783</v>
      </c>
    </row>
    <row r="4940" spans="27:27" x14ac:dyDescent="0.2">
      <c r="AA4940" s="23">
        <v>40784</v>
      </c>
    </row>
    <row r="4941" spans="27:27" x14ac:dyDescent="0.2">
      <c r="AA4941" s="23">
        <v>40785</v>
      </c>
    </row>
    <row r="4942" spans="27:27" x14ac:dyDescent="0.2">
      <c r="AA4942" s="23">
        <v>40786</v>
      </c>
    </row>
    <row r="4943" spans="27:27" x14ac:dyDescent="0.2">
      <c r="AA4943" s="23">
        <v>40787</v>
      </c>
    </row>
    <row r="4944" spans="27:27" x14ac:dyDescent="0.2">
      <c r="AA4944" s="23">
        <v>40788</v>
      </c>
    </row>
    <row r="4945" spans="27:27" x14ac:dyDescent="0.2">
      <c r="AA4945" s="23">
        <v>40789</v>
      </c>
    </row>
    <row r="4946" spans="27:27" x14ac:dyDescent="0.2">
      <c r="AA4946" s="23">
        <v>40790</v>
      </c>
    </row>
    <row r="4947" spans="27:27" x14ac:dyDescent="0.2">
      <c r="AA4947" s="23">
        <v>40791</v>
      </c>
    </row>
    <row r="4948" spans="27:27" x14ac:dyDescent="0.2">
      <c r="AA4948" s="23">
        <v>40792</v>
      </c>
    </row>
    <row r="4949" spans="27:27" x14ac:dyDescent="0.2">
      <c r="AA4949" s="23">
        <v>40793</v>
      </c>
    </row>
    <row r="4950" spans="27:27" x14ac:dyDescent="0.2">
      <c r="AA4950" s="23">
        <v>40794</v>
      </c>
    </row>
    <row r="4951" spans="27:27" x14ac:dyDescent="0.2">
      <c r="AA4951" s="23">
        <v>40795</v>
      </c>
    </row>
    <row r="4952" spans="27:27" x14ac:dyDescent="0.2">
      <c r="AA4952" s="23">
        <v>40796</v>
      </c>
    </row>
    <row r="4953" spans="27:27" x14ac:dyDescent="0.2">
      <c r="AA4953" s="23">
        <v>40797</v>
      </c>
    </row>
    <row r="4954" spans="27:27" x14ac:dyDescent="0.2">
      <c r="AA4954" s="23">
        <v>40798</v>
      </c>
    </row>
    <row r="4955" spans="27:27" x14ac:dyDescent="0.2">
      <c r="AA4955" s="23">
        <v>40799</v>
      </c>
    </row>
    <row r="4956" spans="27:27" x14ac:dyDescent="0.2">
      <c r="AA4956" s="23">
        <v>40800</v>
      </c>
    </row>
    <row r="4957" spans="27:27" x14ac:dyDescent="0.2">
      <c r="AA4957" s="23">
        <v>40801</v>
      </c>
    </row>
    <row r="4958" spans="27:27" x14ac:dyDescent="0.2">
      <c r="AA4958" s="23">
        <v>40802</v>
      </c>
    </row>
    <row r="4959" spans="27:27" x14ac:dyDescent="0.2">
      <c r="AA4959" s="23">
        <v>40803</v>
      </c>
    </row>
    <row r="4960" spans="27:27" x14ac:dyDescent="0.2">
      <c r="AA4960" s="23">
        <v>40804</v>
      </c>
    </row>
    <row r="4961" spans="27:27" x14ac:dyDescent="0.2">
      <c r="AA4961" s="23">
        <v>40805</v>
      </c>
    </row>
    <row r="4962" spans="27:27" x14ac:dyDescent="0.2">
      <c r="AA4962" s="23">
        <v>40806</v>
      </c>
    </row>
    <row r="4963" spans="27:27" x14ac:dyDescent="0.2">
      <c r="AA4963" s="23">
        <v>40807</v>
      </c>
    </row>
    <row r="4964" spans="27:27" x14ac:dyDescent="0.2">
      <c r="AA4964" s="23">
        <v>40808</v>
      </c>
    </row>
    <row r="4965" spans="27:27" x14ac:dyDescent="0.2">
      <c r="AA4965" s="23">
        <v>40809</v>
      </c>
    </row>
    <row r="4966" spans="27:27" x14ac:dyDescent="0.2">
      <c r="AA4966" s="23">
        <v>40810</v>
      </c>
    </row>
    <row r="4967" spans="27:27" x14ac:dyDescent="0.2">
      <c r="AA4967" s="23">
        <v>40811</v>
      </c>
    </row>
    <row r="4968" spans="27:27" x14ac:dyDescent="0.2">
      <c r="AA4968" s="23">
        <v>40812</v>
      </c>
    </row>
    <row r="4969" spans="27:27" x14ac:dyDescent="0.2">
      <c r="AA4969" s="23">
        <v>40813</v>
      </c>
    </row>
    <row r="4970" spans="27:27" x14ac:dyDescent="0.2">
      <c r="AA4970" s="23">
        <v>40814</v>
      </c>
    </row>
    <row r="4971" spans="27:27" x14ac:dyDescent="0.2">
      <c r="AA4971" s="23">
        <v>40815</v>
      </c>
    </row>
    <row r="4972" spans="27:27" x14ac:dyDescent="0.2">
      <c r="AA4972" s="23">
        <v>40816</v>
      </c>
    </row>
    <row r="4973" spans="27:27" x14ac:dyDescent="0.2">
      <c r="AA4973" s="23">
        <v>40817</v>
      </c>
    </row>
    <row r="4974" spans="27:27" x14ac:dyDescent="0.2">
      <c r="AA4974" s="23">
        <v>40818</v>
      </c>
    </row>
    <row r="4975" spans="27:27" x14ac:dyDescent="0.2">
      <c r="AA4975" s="23">
        <v>40819</v>
      </c>
    </row>
    <row r="4976" spans="27:27" x14ac:dyDescent="0.2">
      <c r="AA4976" s="23">
        <v>40820</v>
      </c>
    </row>
    <row r="4977" spans="27:27" x14ac:dyDescent="0.2">
      <c r="AA4977" s="23">
        <v>40821</v>
      </c>
    </row>
    <row r="4978" spans="27:27" x14ac:dyDescent="0.2">
      <c r="AA4978" s="23">
        <v>40822</v>
      </c>
    </row>
    <row r="4979" spans="27:27" x14ac:dyDescent="0.2">
      <c r="AA4979" s="23">
        <v>40823</v>
      </c>
    </row>
    <row r="4980" spans="27:27" x14ac:dyDescent="0.2">
      <c r="AA4980" s="23">
        <v>40824</v>
      </c>
    </row>
    <row r="4981" spans="27:27" x14ac:dyDescent="0.2">
      <c r="AA4981" s="23">
        <v>40825</v>
      </c>
    </row>
    <row r="4982" spans="27:27" x14ac:dyDescent="0.2">
      <c r="AA4982" s="23">
        <v>40826</v>
      </c>
    </row>
    <row r="4983" spans="27:27" x14ac:dyDescent="0.2">
      <c r="AA4983" s="23">
        <v>40827</v>
      </c>
    </row>
    <row r="4984" spans="27:27" x14ac:dyDescent="0.2">
      <c r="AA4984" s="23">
        <v>40828</v>
      </c>
    </row>
    <row r="4985" spans="27:27" x14ac:dyDescent="0.2">
      <c r="AA4985" s="23">
        <v>40829</v>
      </c>
    </row>
    <row r="4986" spans="27:27" x14ac:dyDescent="0.2">
      <c r="AA4986" s="23">
        <v>40830</v>
      </c>
    </row>
    <row r="4987" spans="27:27" x14ac:dyDescent="0.2">
      <c r="AA4987" s="23">
        <v>40831</v>
      </c>
    </row>
    <row r="4988" spans="27:27" x14ac:dyDescent="0.2">
      <c r="AA4988" s="23">
        <v>40832</v>
      </c>
    </row>
    <row r="4989" spans="27:27" x14ac:dyDescent="0.2">
      <c r="AA4989" s="23">
        <v>40833</v>
      </c>
    </row>
    <row r="4990" spans="27:27" x14ac:dyDescent="0.2">
      <c r="AA4990" s="23">
        <v>40834</v>
      </c>
    </row>
    <row r="4991" spans="27:27" x14ac:dyDescent="0.2">
      <c r="AA4991" s="23">
        <v>40835</v>
      </c>
    </row>
    <row r="4992" spans="27:27" x14ac:dyDescent="0.2">
      <c r="AA4992" s="23">
        <v>40836</v>
      </c>
    </row>
    <row r="4993" spans="27:27" x14ac:dyDescent="0.2">
      <c r="AA4993" s="23">
        <v>40837</v>
      </c>
    </row>
    <row r="4994" spans="27:27" x14ac:dyDescent="0.2">
      <c r="AA4994" s="23">
        <v>40838</v>
      </c>
    </row>
    <row r="4995" spans="27:27" x14ac:dyDescent="0.2">
      <c r="AA4995" s="23">
        <v>40839</v>
      </c>
    </row>
    <row r="4996" spans="27:27" x14ac:dyDescent="0.2">
      <c r="AA4996" s="23">
        <v>40840</v>
      </c>
    </row>
    <row r="4997" spans="27:27" x14ac:dyDescent="0.2">
      <c r="AA4997" s="23">
        <v>40841</v>
      </c>
    </row>
    <row r="4998" spans="27:27" x14ac:dyDescent="0.2">
      <c r="AA4998" s="23">
        <v>40842</v>
      </c>
    </row>
    <row r="4999" spans="27:27" x14ac:dyDescent="0.2">
      <c r="AA4999" s="23">
        <v>40843</v>
      </c>
    </row>
    <row r="5000" spans="27:27" x14ac:dyDescent="0.2">
      <c r="AA5000" s="23">
        <v>40844</v>
      </c>
    </row>
    <row r="5001" spans="27:27" x14ac:dyDescent="0.2">
      <c r="AA5001" s="23">
        <v>40845</v>
      </c>
    </row>
    <row r="5002" spans="27:27" x14ac:dyDescent="0.2">
      <c r="AA5002" s="23">
        <v>40846</v>
      </c>
    </row>
    <row r="5003" spans="27:27" x14ac:dyDescent="0.2">
      <c r="AA5003" s="23">
        <v>40847</v>
      </c>
    </row>
    <row r="5004" spans="27:27" x14ac:dyDescent="0.2">
      <c r="AA5004" s="23">
        <v>40848</v>
      </c>
    </row>
    <row r="5005" spans="27:27" x14ac:dyDescent="0.2">
      <c r="AA5005" s="23">
        <v>40849</v>
      </c>
    </row>
    <row r="5006" spans="27:27" x14ac:dyDescent="0.2">
      <c r="AA5006" s="23">
        <v>40850</v>
      </c>
    </row>
    <row r="5007" spans="27:27" x14ac:dyDescent="0.2">
      <c r="AA5007" s="23">
        <v>40851</v>
      </c>
    </row>
    <row r="5008" spans="27:27" x14ac:dyDescent="0.2">
      <c r="AA5008" s="23">
        <v>40852</v>
      </c>
    </row>
    <row r="5009" spans="27:27" x14ac:dyDescent="0.2">
      <c r="AA5009" s="23">
        <v>40853</v>
      </c>
    </row>
    <row r="5010" spans="27:27" x14ac:dyDescent="0.2">
      <c r="AA5010" s="23">
        <v>40854</v>
      </c>
    </row>
    <row r="5011" spans="27:27" x14ac:dyDescent="0.2">
      <c r="AA5011" s="23">
        <v>40855</v>
      </c>
    </row>
    <row r="5012" spans="27:27" x14ac:dyDescent="0.2">
      <c r="AA5012" s="23">
        <v>40856</v>
      </c>
    </row>
    <row r="5013" spans="27:27" x14ac:dyDescent="0.2">
      <c r="AA5013" s="23">
        <v>40857</v>
      </c>
    </row>
    <row r="5014" spans="27:27" x14ac:dyDescent="0.2">
      <c r="AA5014" s="23">
        <v>40858</v>
      </c>
    </row>
    <row r="5015" spans="27:27" x14ac:dyDescent="0.2">
      <c r="AA5015" s="23">
        <v>40859</v>
      </c>
    </row>
    <row r="5016" spans="27:27" x14ac:dyDescent="0.2">
      <c r="AA5016" s="23">
        <v>40860</v>
      </c>
    </row>
    <row r="5017" spans="27:27" x14ac:dyDescent="0.2">
      <c r="AA5017" s="23">
        <v>40861</v>
      </c>
    </row>
    <row r="5018" spans="27:27" x14ac:dyDescent="0.2">
      <c r="AA5018" s="23">
        <v>40862</v>
      </c>
    </row>
    <row r="5019" spans="27:27" x14ac:dyDescent="0.2">
      <c r="AA5019" s="23">
        <v>40863</v>
      </c>
    </row>
    <row r="5020" spans="27:27" x14ac:dyDescent="0.2">
      <c r="AA5020" s="23">
        <v>40864</v>
      </c>
    </row>
    <row r="5021" spans="27:27" x14ac:dyDescent="0.2">
      <c r="AA5021" s="23">
        <v>40865</v>
      </c>
    </row>
    <row r="5022" spans="27:27" x14ac:dyDescent="0.2">
      <c r="AA5022" s="23">
        <v>40866</v>
      </c>
    </row>
    <row r="5023" spans="27:27" x14ac:dyDescent="0.2">
      <c r="AA5023" s="23">
        <v>40867</v>
      </c>
    </row>
    <row r="5024" spans="27:27" x14ac:dyDescent="0.2">
      <c r="AA5024" s="23">
        <v>40868</v>
      </c>
    </row>
    <row r="5025" spans="27:27" x14ac:dyDescent="0.2">
      <c r="AA5025" s="23">
        <v>40869</v>
      </c>
    </row>
    <row r="5026" spans="27:27" x14ac:dyDescent="0.2">
      <c r="AA5026" s="23">
        <v>40870</v>
      </c>
    </row>
    <row r="5027" spans="27:27" x14ac:dyDescent="0.2">
      <c r="AA5027" s="23">
        <v>40871</v>
      </c>
    </row>
    <row r="5028" spans="27:27" x14ac:dyDescent="0.2">
      <c r="AA5028" s="23">
        <v>40872</v>
      </c>
    </row>
    <row r="5029" spans="27:27" x14ac:dyDescent="0.2">
      <c r="AA5029" s="23">
        <v>40873</v>
      </c>
    </row>
    <row r="5030" spans="27:27" x14ac:dyDescent="0.2">
      <c r="AA5030" s="23">
        <v>40874</v>
      </c>
    </row>
    <row r="5031" spans="27:27" x14ac:dyDescent="0.2">
      <c r="AA5031" s="23">
        <v>40875</v>
      </c>
    </row>
    <row r="5032" spans="27:27" x14ac:dyDescent="0.2">
      <c r="AA5032" s="23">
        <v>40876</v>
      </c>
    </row>
    <row r="5033" spans="27:27" x14ac:dyDescent="0.2">
      <c r="AA5033" s="23">
        <v>40877</v>
      </c>
    </row>
    <row r="5034" spans="27:27" x14ac:dyDescent="0.2">
      <c r="AA5034" s="23">
        <v>40878</v>
      </c>
    </row>
    <row r="5035" spans="27:27" x14ac:dyDescent="0.2">
      <c r="AA5035" s="23">
        <v>40879</v>
      </c>
    </row>
    <row r="5036" spans="27:27" x14ac:dyDescent="0.2">
      <c r="AA5036" s="23">
        <v>40880</v>
      </c>
    </row>
    <row r="5037" spans="27:27" x14ac:dyDescent="0.2">
      <c r="AA5037" s="23">
        <v>40881</v>
      </c>
    </row>
    <row r="5038" spans="27:27" x14ac:dyDescent="0.2">
      <c r="AA5038" s="23">
        <v>40882</v>
      </c>
    </row>
    <row r="5039" spans="27:27" x14ac:dyDescent="0.2">
      <c r="AA5039" s="23">
        <v>40883</v>
      </c>
    </row>
    <row r="5040" spans="27:27" x14ac:dyDescent="0.2">
      <c r="AA5040" s="23">
        <v>40884</v>
      </c>
    </row>
    <row r="5041" spans="27:27" x14ac:dyDescent="0.2">
      <c r="AA5041" s="23">
        <v>40885</v>
      </c>
    </row>
    <row r="5042" spans="27:27" x14ac:dyDescent="0.2">
      <c r="AA5042" s="23">
        <v>40886</v>
      </c>
    </row>
    <row r="5043" spans="27:27" x14ac:dyDescent="0.2">
      <c r="AA5043" s="23">
        <v>40887</v>
      </c>
    </row>
    <row r="5044" spans="27:27" x14ac:dyDescent="0.2">
      <c r="AA5044" s="23">
        <v>40888</v>
      </c>
    </row>
    <row r="5045" spans="27:27" x14ac:dyDescent="0.2">
      <c r="AA5045" s="23">
        <v>40889</v>
      </c>
    </row>
    <row r="5046" spans="27:27" x14ac:dyDescent="0.2">
      <c r="AA5046" s="23">
        <v>40890</v>
      </c>
    </row>
    <row r="5047" spans="27:27" x14ac:dyDescent="0.2">
      <c r="AA5047" s="23">
        <v>40891</v>
      </c>
    </row>
    <row r="5048" spans="27:27" x14ac:dyDescent="0.2">
      <c r="AA5048" s="23">
        <v>40892</v>
      </c>
    </row>
    <row r="5049" spans="27:27" x14ac:dyDescent="0.2">
      <c r="AA5049" s="23">
        <v>40893</v>
      </c>
    </row>
    <row r="5050" spans="27:27" x14ac:dyDescent="0.2">
      <c r="AA5050" s="23">
        <v>40894</v>
      </c>
    </row>
    <row r="5051" spans="27:27" x14ac:dyDescent="0.2">
      <c r="AA5051" s="23">
        <v>40895</v>
      </c>
    </row>
    <row r="5052" spans="27:27" x14ac:dyDescent="0.2">
      <c r="AA5052" s="23">
        <v>40896</v>
      </c>
    </row>
    <row r="5053" spans="27:27" x14ac:dyDescent="0.2">
      <c r="AA5053" s="23">
        <v>40897</v>
      </c>
    </row>
    <row r="5054" spans="27:27" x14ac:dyDescent="0.2">
      <c r="AA5054" s="23">
        <v>40898</v>
      </c>
    </row>
    <row r="5055" spans="27:27" x14ac:dyDescent="0.2">
      <c r="AA5055" s="23">
        <v>40899</v>
      </c>
    </row>
    <row r="5056" spans="27:27" x14ac:dyDescent="0.2">
      <c r="AA5056" s="23">
        <v>40900</v>
      </c>
    </row>
    <row r="5057" spans="27:27" x14ac:dyDescent="0.2">
      <c r="AA5057" s="23">
        <v>40901</v>
      </c>
    </row>
    <row r="5058" spans="27:27" x14ac:dyDescent="0.2">
      <c r="AA5058" s="23">
        <v>40902</v>
      </c>
    </row>
    <row r="5059" spans="27:27" x14ac:dyDescent="0.2">
      <c r="AA5059" s="23">
        <v>40903</v>
      </c>
    </row>
    <row r="5060" spans="27:27" x14ac:dyDescent="0.2">
      <c r="AA5060" s="23">
        <v>40904</v>
      </c>
    </row>
    <row r="5061" spans="27:27" x14ac:dyDescent="0.2">
      <c r="AA5061" s="23">
        <v>40905</v>
      </c>
    </row>
    <row r="5062" spans="27:27" x14ac:dyDescent="0.2">
      <c r="AA5062" s="23">
        <v>40906</v>
      </c>
    </row>
    <row r="5063" spans="27:27" x14ac:dyDescent="0.2">
      <c r="AA5063" s="23">
        <v>40907</v>
      </c>
    </row>
    <row r="5064" spans="27:27" x14ac:dyDescent="0.2">
      <c r="AA5064" s="23">
        <v>40908</v>
      </c>
    </row>
    <row r="5065" spans="27:27" x14ac:dyDescent="0.2">
      <c r="AA5065" s="23">
        <v>40909</v>
      </c>
    </row>
    <row r="5066" spans="27:27" x14ac:dyDescent="0.2">
      <c r="AA5066" s="23">
        <v>40910</v>
      </c>
    </row>
    <row r="5067" spans="27:27" x14ac:dyDescent="0.2">
      <c r="AA5067" s="23">
        <v>40911</v>
      </c>
    </row>
    <row r="5068" spans="27:27" x14ac:dyDescent="0.2">
      <c r="AA5068" s="23">
        <v>40912</v>
      </c>
    </row>
    <row r="5069" spans="27:27" x14ac:dyDescent="0.2">
      <c r="AA5069" s="23">
        <v>40913</v>
      </c>
    </row>
    <row r="5070" spans="27:27" x14ac:dyDescent="0.2">
      <c r="AA5070" s="23">
        <v>40914</v>
      </c>
    </row>
    <row r="5071" spans="27:27" x14ac:dyDescent="0.2">
      <c r="AA5071" s="23">
        <v>40915</v>
      </c>
    </row>
    <row r="5072" spans="27:27" x14ac:dyDescent="0.2">
      <c r="AA5072" s="23">
        <v>40916</v>
      </c>
    </row>
    <row r="5073" spans="27:27" x14ac:dyDescent="0.2">
      <c r="AA5073" s="23">
        <v>40917</v>
      </c>
    </row>
    <row r="5074" spans="27:27" x14ac:dyDescent="0.2">
      <c r="AA5074" s="23">
        <v>40918</v>
      </c>
    </row>
    <row r="5075" spans="27:27" x14ac:dyDescent="0.2">
      <c r="AA5075" s="23">
        <v>40919</v>
      </c>
    </row>
    <row r="5076" spans="27:27" x14ac:dyDescent="0.2">
      <c r="AA5076" s="23">
        <v>40920</v>
      </c>
    </row>
    <row r="5077" spans="27:27" x14ac:dyDescent="0.2">
      <c r="AA5077" s="23">
        <v>40921</v>
      </c>
    </row>
    <row r="5078" spans="27:27" x14ac:dyDescent="0.2">
      <c r="AA5078" s="23">
        <v>40922</v>
      </c>
    </row>
    <row r="5079" spans="27:27" x14ac:dyDescent="0.2">
      <c r="AA5079" s="23">
        <v>40923</v>
      </c>
    </row>
    <row r="5080" spans="27:27" x14ac:dyDescent="0.2">
      <c r="AA5080" s="23">
        <v>40924</v>
      </c>
    </row>
    <row r="5081" spans="27:27" x14ac:dyDescent="0.2">
      <c r="AA5081" s="23">
        <v>40925</v>
      </c>
    </row>
    <row r="5082" spans="27:27" x14ac:dyDescent="0.2">
      <c r="AA5082" s="23">
        <v>40926</v>
      </c>
    </row>
    <row r="5083" spans="27:27" x14ac:dyDescent="0.2">
      <c r="AA5083" s="23">
        <v>40927</v>
      </c>
    </row>
    <row r="5084" spans="27:27" x14ac:dyDescent="0.2">
      <c r="AA5084" s="23">
        <v>40928</v>
      </c>
    </row>
    <row r="5085" spans="27:27" x14ac:dyDescent="0.2">
      <c r="AA5085" s="23">
        <v>40929</v>
      </c>
    </row>
    <row r="5086" spans="27:27" x14ac:dyDescent="0.2">
      <c r="AA5086" s="23">
        <v>40930</v>
      </c>
    </row>
    <row r="5087" spans="27:27" x14ac:dyDescent="0.2">
      <c r="AA5087" s="23">
        <v>40931</v>
      </c>
    </row>
    <row r="5088" spans="27:27" x14ac:dyDescent="0.2">
      <c r="AA5088" s="23">
        <v>40932</v>
      </c>
    </row>
    <row r="5089" spans="27:27" x14ac:dyDescent="0.2">
      <c r="AA5089" s="23">
        <v>40933</v>
      </c>
    </row>
    <row r="5090" spans="27:27" x14ac:dyDescent="0.2">
      <c r="AA5090" s="23">
        <v>40934</v>
      </c>
    </row>
    <row r="5091" spans="27:27" x14ac:dyDescent="0.2">
      <c r="AA5091" s="23">
        <v>40935</v>
      </c>
    </row>
    <row r="5092" spans="27:27" x14ac:dyDescent="0.2">
      <c r="AA5092" s="23">
        <v>40936</v>
      </c>
    </row>
    <row r="5093" spans="27:27" x14ac:dyDescent="0.2">
      <c r="AA5093" s="23">
        <v>40937</v>
      </c>
    </row>
    <row r="5094" spans="27:27" x14ac:dyDescent="0.2">
      <c r="AA5094" s="23">
        <v>40938</v>
      </c>
    </row>
    <row r="5095" spans="27:27" x14ac:dyDescent="0.2">
      <c r="AA5095" s="23">
        <v>40939</v>
      </c>
    </row>
    <row r="5096" spans="27:27" x14ac:dyDescent="0.2">
      <c r="AA5096" s="23">
        <v>40940</v>
      </c>
    </row>
    <row r="5097" spans="27:27" x14ac:dyDescent="0.2">
      <c r="AA5097" s="23">
        <v>40941</v>
      </c>
    </row>
    <row r="5098" spans="27:27" x14ac:dyDescent="0.2">
      <c r="AA5098" s="23">
        <v>40942</v>
      </c>
    </row>
    <row r="5099" spans="27:27" x14ac:dyDescent="0.2">
      <c r="AA5099" s="23">
        <v>40943</v>
      </c>
    </row>
    <row r="5100" spans="27:27" x14ac:dyDescent="0.2">
      <c r="AA5100" s="23">
        <v>40944</v>
      </c>
    </row>
    <row r="5101" spans="27:27" x14ac:dyDescent="0.2">
      <c r="AA5101" s="23">
        <v>40945</v>
      </c>
    </row>
    <row r="5102" spans="27:27" x14ac:dyDescent="0.2">
      <c r="AA5102" s="23">
        <v>40946</v>
      </c>
    </row>
    <row r="5103" spans="27:27" x14ac:dyDescent="0.2">
      <c r="AA5103" s="23">
        <v>40947</v>
      </c>
    </row>
    <row r="5104" spans="27:27" x14ac:dyDescent="0.2">
      <c r="AA5104" s="23">
        <v>40948</v>
      </c>
    </row>
    <row r="5105" spans="27:27" x14ac:dyDescent="0.2">
      <c r="AA5105" s="23">
        <v>40949</v>
      </c>
    </row>
    <row r="5106" spans="27:27" x14ac:dyDescent="0.2">
      <c r="AA5106" s="23">
        <v>40950</v>
      </c>
    </row>
    <row r="5107" spans="27:27" x14ac:dyDescent="0.2">
      <c r="AA5107" s="23">
        <v>40951</v>
      </c>
    </row>
    <row r="5108" spans="27:27" x14ac:dyDescent="0.2">
      <c r="AA5108" s="23">
        <v>40952</v>
      </c>
    </row>
    <row r="5109" spans="27:27" x14ac:dyDescent="0.2">
      <c r="AA5109" s="23">
        <v>40953</v>
      </c>
    </row>
    <row r="5110" spans="27:27" x14ac:dyDescent="0.2">
      <c r="AA5110" s="23">
        <v>40954</v>
      </c>
    </row>
    <row r="5111" spans="27:27" x14ac:dyDescent="0.2">
      <c r="AA5111" s="23">
        <v>40955</v>
      </c>
    </row>
    <row r="5112" spans="27:27" x14ac:dyDescent="0.2">
      <c r="AA5112" s="23">
        <v>40956</v>
      </c>
    </row>
    <row r="5113" spans="27:27" x14ac:dyDescent="0.2">
      <c r="AA5113" s="23">
        <v>40957</v>
      </c>
    </row>
    <row r="5114" spans="27:27" x14ac:dyDescent="0.2">
      <c r="AA5114" s="23">
        <v>40958</v>
      </c>
    </row>
    <row r="5115" spans="27:27" x14ac:dyDescent="0.2">
      <c r="AA5115" s="23">
        <v>40959</v>
      </c>
    </row>
    <row r="5116" spans="27:27" x14ac:dyDescent="0.2">
      <c r="AA5116" s="23">
        <v>40960</v>
      </c>
    </row>
    <row r="5117" spans="27:27" x14ac:dyDescent="0.2">
      <c r="AA5117" s="23">
        <v>40961</v>
      </c>
    </row>
    <row r="5118" spans="27:27" x14ac:dyDescent="0.2">
      <c r="AA5118" s="23">
        <v>40962</v>
      </c>
    </row>
    <row r="5119" spans="27:27" x14ac:dyDescent="0.2">
      <c r="AA5119" s="23">
        <v>40963</v>
      </c>
    </row>
    <row r="5120" spans="27:27" x14ac:dyDescent="0.2">
      <c r="AA5120" s="23">
        <v>40964</v>
      </c>
    </row>
    <row r="5121" spans="27:27" x14ac:dyDescent="0.2">
      <c r="AA5121" s="23">
        <v>40965</v>
      </c>
    </row>
    <row r="5122" spans="27:27" x14ac:dyDescent="0.2">
      <c r="AA5122" s="23">
        <v>40966</v>
      </c>
    </row>
    <row r="5123" spans="27:27" x14ac:dyDescent="0.2">
      <c r="AA5123" s="23">
        <v>40967</v>
      </c>
    </row>
    <row r="5124" spans="27:27" x14ac:dyDescent="0.2">
      <c r="AA5124" s="23">
        <v>40968</v>
      </c>
    </row>
    <row r="5125" spans="27:27" x14ac:dyDescent="0.2">
      <c r="AA5125" s="23">
        <v>40969</v>
      </c>
    </row>
    <row r="5126" spans="27:27" x14ac:dyDescent="0.2">
      <c r="AA5126" s="23">
        <v>40970</v>
      </c>
    </row>
    <row r="5127" spans="27:27" x14ac:dyDescent="0.2">
      <c r="AA5127" s="23">
        <v>40971</v>
      </c>
    </row>
    <row r="5128" spans="27:27" x14ac:dyDescent="0.2">
      <c r="AA5128" s="23">
        <v>40972</v>
      </c>
    </row>
    <row r="5129" spans="27:27" x14ac:dyDescent="0.2">
      <c r="AA5129" s="23">
        <v>40973</v>
      </c>
    </row>
    <row r="5130" spans="27:27" x14ac:dyDescent="0.2">
      <c r="AA5130" s="23">
        <v>40974</v>
      </c>
    </row>
    <row r="5131" spans="27:27" x14ac:dyDescent="0.2">
      <c r="AA5131" s="23">
        <v>40975</v>
      </c>
    </row>
    <row r="5132" spans="27:27" x14ac:dyDescent="0.2">
      <c r="AA5132" s="23">
        <v>40976</v>
      </c>
    </row>
    <row r="5133" spans="27:27" x14ac:dyDescent="0.2">
      <c r="AA5133" s="23">
        <v>40977</v>
      </c>
    </row>
    <row r="5134" spans="27:27" x14ac:dyDescent="0.2">
      <c r="AA5134" s="23">
        <v>40978</v>
      </c>
    </row>
    <row r="5135" spans="27:27" x14ac:dyDescent="0.2">
      <c r="AA5135" s="23">
        <v>40979</v>
      </c>
    </row>
    <row r="5136" spans="27:27" x14ac:dyDescent="0.2">
      <c r="AA5136" s="23">
        <v>40980</v>
      </c>
    </row>
    <row r="5137" spans="27:27" x14ac:dyDescent="0.2">
      <c r="AA5137" s="23">
        <v>40981</v>
      </c>
    </row>
    <row r="5138" spans="27:27" x14ac:dyDescent="0.2">
      <c r="AA5138" s="23">
        <v>40982</v>
      </c>
    </row>
    <row r="5139" spans="27:27" x14ac:dyDescent="0.2">
      <c r="AA5139" s="23">
        <v>40983</v>
      </c>
    </row>
    <row r="5140" spans="27:27" x14ac:dyDescent="0.2">
      <c r="AA5140" s="23">
        <v>40984</v>
      </c>
    </row>
    <row r="5141" spans="27:27" x14ac:dyDescent="0.2">
      <c r="AA5141" s="23">
        <v>40985</v>
      </c>
    </row>
    <row r="5142" spans="27:27" x14ac:dyDescent="0.2">
      <c r="AA5142" s="23">
        <v>40986</v>
      </c>
    </row>
    <row r="5143" spans="27:27" x14ac:dyDescent="0.2">
      <c r="AA5143" s="23">
        <v>40987</v>
      </c>
    </row>
    <row r="5144" spans="27:27" x14ac:dyDescent="0.2">
      <c r="AA5144" s="23">
        <v>40988</v>
      </c>
    </row>
    <row r="5145" spans="27:27" x14ac:dyDescent="0.2">
      <c r="AA5145" s="23">
        <v>40989</v>
      </c>
    </row>
    <row r="5146" spans="27:27" x14ac:dyDescent="0.2">
      <c r="AA5146" s="23">
        <v>40990</v>
      </c>
    </row>
    <row r="5147" spans="27:27" x14ac:dyDescent="0.2">
      <c r="AA5147" s="23">
        <v>40991</v>
      </c>
    </row>
    <row r="5148" spans="27:27" x14ac:dyDescent="0.2">
      <c r="AA5148" s="23">
        <v>40992</v>
      </c>
    </row>
    <row r="5149" spans="27:27" x14ac:dyDescent="0.2">
      <c r="AA5149" s="23">
        <v>40993</v>
      </c>
    </row>
    <row r="5150" spans="27:27" x14ac:dyDescent="0.2">
      <c r="AA5150" s="23">
        <v>40994</v>
      </c>
    </row>
    <row r="5151" spans="27:27" x14ac:dyDescent="0.2">
      <c r="AA5151" s="23">
        <v>40995</v>
      </c>
    </row>
    <row r="5152" spans="27:27" x14ac:dyDescent="0.2">
      <c r="AA5152" s="23">
        <v>40996</v>
      </c>
    </row>
    <row r="5153" spans="27:27" x14ac:dyDescent="0.2">
      <c r="AA5153" s="23">
        <v>40997</v>
      </c>
    </row>
    <row r="5154" spans="27:27" x14ac:dyDescent="0.2">
      <c r="AA5154" s="23">
        <v>40998</v>
      </c>
    </row>
    <row r="5155" spans="27:27" x14ac:dyDescent="0.2">
      <c r="AA5155" s="23">
        <v>40999</v>
      </c>
    </row>
    <row r="5156" spans="27:27" x14ac:dyDescent="0.2">
      <c r="AA5156" s="23">
        <v>41000</v>
      </c>
    </row>
    <row r="5157" spans="27:27" x14ac:dyDescent="0.2">
      <c r="AA5157" s="23">
        <v>41001</v>
      </c>
    </row>
    <row r="5158" spans="27:27" x14ac:dyDescent="0.2">
      <c r="AA5158" s="23">
        <v>41002</v>
      </c>
    </row>
    <row r="5159" spans="27:27" x14ac:dyDescent="0.2">
      <c r="AA5159" s="23">
        <v>41003</v>
      </c>
    </row>
    <row r="5160" spans="27:27" x14ac:dyDescent="0.2">
      <c r="AA5160" s="23">
        <v>41004</v>
      </c>
    </row>
    <row r="5161" spans="27:27" x14ac:dyDescent="0.2">
      <c r="AA5161" s="23">
        <v>41005</v>
      </c>
    </row>
    <row r="5162" spans="27:27" x14ac:dyDescent="0.2">
      <c r="AA5162" s="23">
        <v>41006</v>
      </c>
    </row>
    <row r="5163" spans="27:27" x14ac:dyDescent="0.2">
      <c r="AA5163" s="23">
        <v>41007</v>
      </c>
    </row>
    <row r="5164" spans="27:27" x14ac:dyDescent="0.2">
      <c r="AA5164" s="23">
        <v>41008</v>
      </c>
    </row>
    <row r="5165" spans="27:27" x14ac:dyDescent="0.2">
      <c r="AA5165" s="23">
        <v>41009</v>
      </c>
    </row>
    <row r="5166" spans="27:27" x14ac:dyDescent="0.2">
      <c r="AA5166" s="23">
        <v>41010</v>
      </c>
    </row>
    <row r="5167" spans="27:27" x14ac:dyDescent="0.2">
      <c r="AA5167" s="23">
        <v>41011</v>
      </c>
    </row>
    <row r="5168" spans="27:27" x14ac:dyDescent="0.2">
      <c r="AA5168" s="23">
        <v>41012</v>
      </c>
    </row>
    <row r="5169" spans="27:27" x14ac:dyDescent="0.2">
      <c r="AA5169" s="23">
        <v>41013</v>
      </c>
    </row>
    <row r="5170" spans="27:27" x14ac:dyDescent="0.2">
      <c r="AA5170" s="23">
        <v>41014</v>
      </c>
    </row>
    <row r="5171" spans="27:27" x14ac:dyDescent="0.2">
      <c r="AA5171" s="23">
        <v>41015</v>
      </c>
    </row>
    <row r="5172" spans="27:27" x14ac:dyDescent="0.2">
      <c r="AA5172" s="23">
        <v>41016</v>
      </c>
    </row>
    <row r="5173" spans="27:27" x14ac:dyDescent="0.2">
      <c r="AA5173" s="23">
        <v>41017</v>
      </c>
    </row>
    <row r="5174" spans="27:27" x14ac:dyDescent="0.2">
      <c r="AA5174" s="23">
        <v>41018</v>
      </c>
    </row>
    <row r="5175" spans="27:27" x14ac:dyDescent="0.2">
      <c r="AA5175" s="23">
        <v>41019</v>
      </c>
    </row>
    <row r="5176" spans="27:27" x14ac:dyDescent="0.2">
      <c r="AA5176" s="23">
        <v>41020</v>
      </c>
    </row>
    <row r="5177" spans="27:27" x14ac:dyDescent="0.2">
      <c r="AA5177" s="23">
        <v>41021</v>
      </c>
    </row>
    <row r="5178" spans="27:27" x14ac:dyDescent="0.2">
      <c r="AA5178" s="23">
        <v>41022</v>
      </c>
    </row>
    <row r="5179" spans="27:27" x14ac:dyDescent="0.2">
      <c r="AA5179" s="23">
        <v>41023</v>
      </c>
    </row>
    <row r="5180" spans="27:27" x14ac:dyDescent="0.2">
      <c r="AA5180" s="23">
        <v>41024</v>
      </c>
    </row>
    <row r="5181" spans="27:27" x14ac:dyDescent="0.2">
      <c r="AA5181" s="23">
        <v>41025</v>
      </c>
    </row>
    <row r="5182" spans="27:27" x14ac:dyDescent="0.2">
      <c r="AA5182" s="23">
        <v>41026</v>
      </c>
    </row>
    <row r="5183" spans="27:27" x14ac:dyDescent="0.2">
      <c r="AA5183" s="23">
        <v>41027</v>
      </c>
    </row>
    <row r="5184" spans="27:27" x14ac:dyDescent="0.2">
      <c r="AA5184" s="23">
        <v>41028</v>
      </c>
    </row>
    <row r="5185" spans="27:27" x14ac:dyDescent="0.2">
      <c r="AA5185" s="23">
        <v>41029</v>
      </c>
    </row>
    <row r="5186" spans="27:27" x14ac:dyDescent="0.2">
      <c r="AA5186" s="23">
        <v>41030</v>
      </c>
    </row>
    <row r="5187" spans="27:27" x14ac:dyDescent="0.2">
      <c r="AA5187" s="23">
        <v>41031</v>
      </c>
    </row>
    <row r="5188" spans="27:27" x14ac:dyDescent="0.2">
      <c r="AA5188" s="23">
        <v>41032</v>
      </c>
    </row>
    <row r="5189" spans="27:27" x14ac:dyDescent="0.2">
      <c r="AA5189" s="23">
        <v>41033</v>
      </c>
    </row>
    <row r="5190" spans="27:27" x14ac:dyDescent="0.2">
      <c r="AA5190" s="23">
        <v>41034</v>
      </c>
    </row>
    <row r="5191" spans="27:27" x14ac:dyDescent="0.2">
      <c r="AA5191" s="23">
        <v>41035</v>
      </c>
    </row>
    <row r="5192" spans="27:27" x14ac:dyDescent="0.2">
      <c r="AA5192" s="23">
        <v>41036</v>
      </c>
    </row>
    <row r="5193" spans="27:27" x14ac:dyDescent="0.2">
      <c r="AA5193" s="23">
        <v>41037</v>
      </c>
    </row>
    <row r="5194" spans="27:27" x14ac:dyDescent="0.2">
      <c r="AA5194" s="23">
        <v>41038</v>
      </c>
    </row>
    <row r="5195" spans="27:27" x14ac:dyDescent="0.2">
      <c r="AA5195" s="23">
        <v>41039</v>
      </c>
    </row>
    <row r="5196" spans="27:27" x14ac:dyDescent="0.2">
      <c r="AA5196" s="23">
        <v>41040</v>
      </c>
    </row>
    <row r="5197" spans="27:27" x14ac:dyDescent="0.2">
      <c r="AA5197" s="23">
        <v>41041</v>
      </c>
    </row>
    <row r="5198" spans="27:27" x14ac:dyDescent="0.2">
      <c r="AA5198" s="23">
        <v>41042</v>
      </c>
    </row>
    <row r="5199" spans="27:27" x14ac:dyDescent="0.2">
      <c r="AA5199" s="23">
        <v>41043</v>
      </c>
    </row>
    <row r="5200" spans="27:27" x14ac:dyDescent="0.2">
      <c r="AA5200" s="23">
        <v>41044</v>
      </c>
    </row>
    <row r="5201" spans="27:27" x14ac:dyDescent="0.2">
      <c r="AA5201" s="23">
        <v>41045</v>
      </c>
    </row>
    <row r="5202" spans="27:27" x14ac:dyDescent="0.2">
      <c r="AA5202" s="23">
        <v>41046</v>
      </c>
    </row>
    <row r="5203" spans="27:27" x14ac:dyDescent="0.2">
      <c r="AA5203" s="23">
        <v>41047</v>
      </c>
    </row>
    <row r="5204" spans="27:27" x14ac:dyDescent="0.2">
      <c r="AA5204" s="23">
        <v>41048</v>
      </c>
    </row>
    <row r="5205" spans="27:27" x14ac:dyDescent="0.2">
      <c r="AA5205" s="23">
        <v>41049</v>
      </c>
    </row>
    <row r="5206" spans="27:27" x14ac:dyDescent="0.2">
      <c r="AA5206" s="23">
        <v>41050</v>
      </c>
    </row>
    <row r="5207" spans="27:27" x14ac:dyDescent="0.2">
      <c r="AA5207" s="23">
        <v>41051</v>
      </c>
    </row>
    <row r="5208" spans="27:27" x14ac:dyDescent="0.2">
      <c r="AA5208" s="23">
        <v>41052</v>
      </c>
    </row>
    <row r="5209" spans="27:27" x14ac:dyDescent="0.2">
      <c r="AA5209" s="23">
        <v>41053</v>
      </c>
    </row>
    <row r="5210" spans="27:27" x14ac:dyDescent="0.2">
      <c r="AA5210" s="23">
        <v>41054</v>
      </c>
    </row>
    <row r="5211" spans="27:27" x14ac:dyDescent="0.2">
      <c r="AA5211" s="23">
        <v>41055</v>
      </c>
    </row>
    <row r="5212" spans="27:27" x14ac:dyDescent="0.2">
      <c r="AA5212" s="23">
        <v>41056</v>
      </c>
    </row>
    <row r="5213" spans="27:27" x14ac:dyDescent="0.2">
      <c r="AA5213" s="23">
        <v>41057</v>
      </c>
    </row>
    <row r="5214" spans="27:27" x14ac:dyDescent="0.2">
      <c r="AA5214" s="23">
        <v>41058</v>
      </c>
    </row>
    <row r="5215" spans="27:27" x14ac:dyDescent="0.2">
      <c r="AA5215" s="23">
        <v>41059</v>
      </c>
    </row>
    <row r="5216" spans="27:27" x14ac:dyDescent="0.2">
      <c r="AA5216" s="23">
        <v>41060</v>
      </c>
    </row>
    <row r="5217" spans="27:27" x14ac:dyDescent="0.2">
      <c r="AA5217" s="23">
        <v>41061</v>
      </c>
    </row>
    <row r="5218" spans="27:27" x14ac:dyDescent="0.2">
      <c r="AA5218" s="23">
        <v>41062</v>
      </c>
    </row>
    <row r="5219" spans="27:27" x14ac:dyDescent="0.2">
      <c r="AA5219" s="23">
        <v>41063</v>
      </c>
    </row>
    <row r="5220" spans="27:27" x14ac:dyDescent="0.2">
      <c r="AA5220" s="23">
        <v>41064</v>
      </c>
    </row>
    <row r="5221" spans="27:27" x14ac:dyDescent="0.2">
      <c r="AA5221" s="23">
        <v>41065</v>
      </c>
    </row>
    <row r="5222" spans="27:27" x14ac:dyDescent="0.2">
      <c r="AA5222" s="23">
        <v>41066</v>
      </c>
    </row>
    <row r="5223" spans="27:27" x14ac:dyDescent="0.2">
      <c r="AA5223" s="23">
        <v>41067</v>
      </c>
    </row>
    <row r="5224" spans="27:27" x14ac:dyDescent="0.2">
      <c r="AA5224" s="23">
        <v>41068</v>
      </c>
    </row>
    <row r="5225" spans="27:27" x14ac:dyDescent="0.2">
      <c r="AA5225" s="23">
        <v>41069</v>
      </c>
    </row>
    <row r="5226" spans="27:27" x14ac:dyDescent="0.2">
      <c r="AA5226" s="23">
        <v>41070</v>
      </c>
    </row>
    <row r="5227" spans="27:27" x14ac:dyDescent="0.2">
      <c r="AA5227" s="23">
        <v>41071</v>
      </c>
    </row>
    <row r="5228" spans="27:27" x14ac:dyDescent="0.2">
      <c r="AA5228" s="23">
        <v>41072</v>
      </c>
    </row>
    <row r="5229" spans="27:27" x14ac:dyDescent="0.2">
      <c r="AA5229" s="23">
        <v>41073</v>
      </c>
    </row>
    <row r="5230" spans="27:27" x14ac:dyDescent="0.2">
      <c r="AA5230" s="23">
        <v>41074</v>
      </c>
    </row>
    <row r="5231" spans="27:27" x14ac:dyDescent="0.2">
      <c r="AA5231" s="23">
        <v>41075</v>
      </c>
    </row>
    <row r="5232" spans="27:27" x14ac:dyDescent="0.2">
      <c r="AA5232" s="23">
        <v>41076</v>
      </c>
    </row>
    <row r="5233" spans="27:27" x14ac:dyDescent="0.2">
      <c r="AA5233" s="23">
        <v>41077</v>
      </c>
    </row>
    <row r="5234" spans="27:27" x14ac:dyDescent="0.2">
      <c r="AA5234" s="23">
        <v>41078</v>
      </c>
    </row>
    <row r="5235" spans="27:27" x14ac:dyDescent="0.2">
      <c r="AA5235" s="23">
        <v>41079</v>
      </c>
    </row>
    <row r="5236" spans="27:27" x14ac:dyDescent="0.2">
      <c r="AA5236" s="23">
        <v>41080</v>
      </c>
    </row>
    <row r="5237" spans="27:27" x14ac:dyDescent="0.2">
      <c r="AA5237" s="23">
        <v>41081</v>
      </c>
    </row>
    <row r="5238" spans="27:27" x14ac:dyDescent="0.2">
      <c r="AA5238" s="23">
        <v>41082</v>
      </c>
    </row>
    <row r="5239" spans="27:27" x14ac:dyDescent="0.2">
      <c r="AA5239" s="23">
        <v>41083</v>
      </c>
    </row>
    <row r="5240" spans="27:27" x14ac:dyDescent="0.2">
      <c r="AA5240" s="23">
        <v>41084</v>
      </c>
    </row>
    <row r="5241" spans="27:27" x14ac:dyDescent="0.2">
      <c r="AA5241" s="23">
        <v>41085</v>
      </c>
    </row>
    <row r="5242" spans="27:27" x14ac:dyDescent="0.2">
      <c r="AA5242" s="23">
        <v>41086</v>
      </c>
    </row>
    <row r="5243" spans="27:27" x14ac:dyDescent="0.2">
      <c r="AA5243" s="23">
        <v>41087</v>
      </c>
    </row>
    <row r="5244" spans="27:27" x14ac:dyDescent="0.2">
      <c r="AA5244" s="23">
        <v>41088</v>
      </c>
    </row>
    <row r="5245" spans="27:27" x14ac:dyDescent="0.2">
      <c r="AA5245" s="23">
        <v>41089</v>
      </c>
    </row>
    <row r="5246" spans="27:27" x14ac:dyDescent="0.2">
      <c r="AA5246" s="23">
        <v>41090</v>
      </c>
    </row>
    <row r="5247" spans="27:27" x14ac:dyDescent="0.2">
      <c r="AA5247" s="23">
        <v>41091</v>
      </c>
    </row>
    <row r="5248" spans="27:27" x14ac:dyDescent="0.2">
      <c r="AA5248" s="23">
        <v>41092</v>
      </c>
    </row>
    <row r="5249" spans="27:27" x14ac:dyDescent="0.2">
      <c r="AA5249" s="23">
        <v>41093</v>
      </c>
    </row>
    <row r="5250" spans="27:27" x14ac:dyDescent="0.2">
      <c r="AA5250" s="23">
        <v>41094</v>
      </c>
    </row>
    <row r="5251" spans="27:27" x14ac:dyDescent="0.2">
      <c r="AA5251" s="23">
        <v>41095</v>
      </c>
    </row>
    <row r="5252" spans="27:27" x14ac:dyDescent="0.2">
      <c r="AA5252" s="23">
        <v>41096</v>
      </c>
    </row>
    <row r="5253" spans="27:27" x14ac:dyDescent="0.2">
      <c r="AA5253" s="23">
        <v>41097</v>
      </c>
    </row>
    <row r="5254" spans="27:27" x14ac:dyDescent="0.2">
      <c r="AA5254" s="23">
        <v>41098</v>
      </c>
    </row>
    <row r="5255" spans="27:27" x14ac:dyDescent="0.2">
      <c r="AA5255" s="23">
        <v>41099</v>
      </c>
    </row>
    <row r="5256" spans="27:27" x14ac:dyDescent="0.2">
      <c r="AA5256" s="23">
        <v>41100</v>
      </c>
    </row>
    <row r="5257" spans="27:27" x14ac:dyDescent="0.2">
      <c r="AA5257" s="23">
        <v>41101</v>
      </c>
    </row>
    <row r="5258" spans="27:27" x14ac:dyDescent="0.2">
      <c r="AA5258" s="23">
        <v>41102</v>
      </c>
    </row>
    <row r="5259" spans="27:27" x14ac:dyDescent="0.2">
      <c r="AA5259" s="23">
        <v>41103</v>
      </c>
    </row>
    <row r="5260" spans="27:27" x14ac:dyDescent="0.2">
      <c r="AA5260" s="23">
        <v>41104</v>
      </c>
    </row>
    <row r="5261" spans="27:27" x14ac:dyDescent="0.2">
      <c r="AA5261" s="23">
        <v>41105</v>
      </c>
    </row>
    <row r="5262" spans="27:27" x14ac:dyDescent="0.2">
      <c r="AA5262" s="23">
        <v>41106</v>
      </c>
    </row>
    <row r="5263" spans="27:27" x14ac:dyDescent="0.2">
      <c r="AA5263" s="23">
        <v>41107</v>
      </c>
    </row>
    <row r="5264" spans="27:27" x14ac:dyDescent="0.2">
      <c r="AA5264" s="23">
        <v>41108</v>
      </c>
    </row>
    <row r="5265" spans="27:27" x14ac:dyDescent="0.2">
      <c r="AA5265" s="23">
        <v>41109</v>
      </c>
    </row>
    <row r="5266" spans="27:27" x14ac:dyDescent="0.2">
      <c r="AA5266" s="23">
        <v>41110</v>
      </c>
    </row>
    <row r="5267" spans="27:27" x14ac:dyDescent="0.2">
      <c r="AA5267" s="23">
        <v>41111</v>
      </c>
    </row>
    <row r="5268" spans="27:27" x14ac:dyDescent="0.2">
      <c r="AA5268" s="23">
        <v>41112</v>
      </c>
    </row>
    <row r="5269" spans="27:27" x14ac:dyDescent="0.2">
      <c r="AA5269" s="23">
        <v>41113</v>
      </c>
    </row>
    <row r="5270" spans="27:27" x14ac:dyDescent="0.2">
      <c r="AA5270" s="23">
        <v>41114</v>
      </c>
    </row>
    <row r="5271" spans="27:27" x14ac:dyDescent="0.2">
      <c r="AA5271" s="23">
        <v>41115</v>
      </c>
    </row>
    <row r="5272" spans="27:27" x14ac:dyDescent="0.2">
      <c r="AA5272" s="23">
        <v>41116</v>
      </c>
    </row>
    <row r="5273" spans="27:27" x14ac:dyDescent="0.2">
      <c r="AA5273" s="23">
        <v>41117</v>
      </c>
    </row>
    <row r="5274" spans="27:27" x14ac:dyDescent="0.2">
      <c r="AA5274" s="23">
        <v>41118</v>
      </c>
    </row>
    <row r="5275" spans="27:27" x14ac:dyDescent="0.2">
      <c r="AA5275" s="23">
        <v>41119</v>
      </c>
    </row>
    <row r="5276" spans="27:27" x14ac:dyDescent="0.2">
      <c r="AA5276" s="23">
        <v>41120</v>
      </c>
    </row>
    <row r="5277" spans="27:27" x14ac:dyDescent="0.2">
      <c r="AA5277" s="23">
        <v>41121</v>
      </c>
    </row>
    <row r="5278" spans="27:27" x14ac:dyDescent="0.2">
      <c r="AA5278" s="23">
        <v>41122</v>
      </c>
    </row>
    <row r="5279" spans="27:27" x14ac:dyDescent="0.2">
      <c r="AA5279" s="23">
        <v>41123</v>
      </c>
    </row>
    <row r="5280" spans="27:27" x14ac:dyDescent="0.2">
      <c r="AA5280" s="23">
        <v>41124</v>
      </c>
    </row>
    <row r="5281" spans="27:27" x14ac:dyDescent="0.2">
      <c r="AA5281" s="23">
        <v>41125</v>
      </c>
    </row>
    <row r="5282" spans="27:27" x14ac:dyDescent="0.2">
      <c r="AA5282" s="23">
        <v>41126</v>
      </c>
    </row>
    <row r="5283" spans="27:27" x14ac:dyDescent="0.2">
      <c r="AA5283" s="23">
        <v>41127</v>
      </c>
    </row>
    <row r="5284" spans="27:27" x14ac:dyDescent="0.2">
      <c r="AA5284" s="23">
        <v>41128</v>
      </c>
    </row>
    <row r="5285" spans="27:27" x14ac:dyDescent="0.2">
      <c r="AA5285" s="23">
        <v>41129</v>
      </c>
    </row>
    <row r="5286" spans="27:27" x14ac:dyDescent="0.2">
      <c r="AA5286" s="23">
        <v>41130</v>
      </c>
    </row>
    <row r="5287" spans="27:27" x14ac:dyDescent="0.2">
      <c r="AA5287" s="23">
        <v>41131</v>
      </c>
    </row>
    <row r="5288" spans="27:27" x14ac:dyDescent="0.2">
      <c r="AA5288" s="23">
        <v>41132</v>
      </c>
    </row>
    <row r="5289" spans="27:27" x14ac:dyDescent="0.2">
      <c r="AA5289" s="23">
        <v>41133</v>
      </c>
    </row>
    <row r="5290" spans="27:27" x14ac:dyDescent="0.2">
      <c r="AA5290" s="23">
        <v>41134</v>
      </c>
    </row>
    <row r="5291" spans="27:27" x14ac:dyDescent="0.2">
      <c r="AA5291" s="23">
        <v>41135</v>
      </c>
    </row>
    <row r="5292" spans="27:27" x14ac:dyDescent="0.2">
      <c r="AA5292" s="23">
        <v>41136</v>
      </c>
    </row>
    <row r="5293" spans="27:27" x14ac:dyDescent="0.2">
      <c r="AA5293" s="23">
        <v>41137</v>
      </c>
    </row>
    <row r="5294" spans="27:27" x14ac:dyDescent="0.2">
      <c r="AA5294" s="23">
        <v>41138</v>
      </c>
    </row>
    <row r="5295" spans="27:27" x14ac:dyDescent="0.2">
      <c r="AA5295" s="23">
        <v>41139</v>
      </c>
    </row>
    <row r="5296" spans="27:27" x14ac:dyDescent="0.2">
      <c r="AA5296" s="23">
        <v>41140</v>
      </c>
    </row>
    <row r="5297" spans="27:27" x14ac:dyDescent="0.2">
      <c r="AA5297" s="23">
        <v>41141</v>
      </c>
    </row>
    <row r="5298" spans="27:27" x14ac:dyDescent="0.2">
      <c r="AA5298" s="23">
        <v>41142</v>
      </c>
    </row>
    <row r="5299" spans="27:27" x14ac:dyDescent="0.2">
      <c r="AA5299" s="23">
        <v>41143</v>
      </c>
    </row>
    <row r="5300" spans="27:27" x14ac:dyDescent="0.2">
      <c r="AA5300" s="23">
        <v>41144</v>
      </c>
    </row>
    <row r="5301" spans="27:27" x14ac:dyDescent="0.2">
      <c r="AA5301" s="23">
        <v>41145</v>
      </c>
    </row>
    <row r="5302" spans="27:27" x14ac:dyDescent="0.2">
      <c r="AA5302" s="23">
        <v>41146</v>
      </c>
    </row>
    <row r="5303" spans="27:27" x14ac:dyDescent="0.2">
      <c r="AA5303" s="23">
        <v>41147</v>
      </c>
    </row>
    <row r="5304" spans="27:27" x14ac:dyDescent="0.2">
      <c r="AA5304" s="23">
        <v>41148</v>
      </c>
    </row>
    <row r="5305" spans="27:27" x14ac:dyDescent="0.2">
      <c r="AA5305" s="23">
        <v>41149</v>
      </c>
    </row>
    <row r="5306" spans="27:27" x14ac:dyDescent="0.2">
      <c r="AA5306" s="23">
        <v>41150</v>
      </c>
    </row>
    <row r="5307" spans="27:27" x14ac:dyDescent="0.2">
      <c r="AA5307" s="23">
        <v>41151</v>
      </c>
    </row>
    <row r="5308" spans="27:27" x14ac:dyDescent="0.2">
      <c r="AA5308" s="23">
        <v>41152</v>
      </c>
    </row>
    <row r="5309" spans="27:27" x14ac:dyDescent="0.2">
      <c r="AA5309" s="23">
        <v>41153</v>
      </c>
    </row>
    <row r="5310" spans="27:27" x14ac:dyDescent="0.2">
      <c r="AA5310" s="23">
        <v>41154</v>
      </c>
    </row>
    <row r="5311" spans="27:27" x14ac:dyDescent="0.2">
      <c r="AA5311" s="23">
        <v>41155</v>
      </c>
    </row>
    <row r="5312" spans="27:27" x14ac:dyDescent="0.2">
      <c r="AA5312" s="23">
        <v>41156</v>
      </c>
    </row>
    <row r="5313" spans="27:27" x14ac:dyDescent="0.2">
      <c r="AA5313" s="23">
        <v>41157</v>
      </c>
    </row>
    <row r="5314" spans="27:27" x14ac:dyDescent="0.2">
      <c r="AA5314" s="23">
        <v>41158</v>
      </c>
    </row>
    <row r="5315" spans="27:27" x14ac:dyDescent="0.2">
      <c r="AA5315" s="23">
        <v>41159</v>
      </c>
    </row>
    <row r="5316" spans="27:27" x14ac:dyDescent="0.2">
      <c r="AA5316" s="23">
        <v>41160</v>
      </c>
    </row>
    <row r="5317" spans="27:27" x14ac:dyDescent="0.2">
      <c r="AA5317" s="23">
        <v>41161</v>
      </c>
    </row>
    <row r="5318" spans="27:27" x14ac:dyDescent="0.2">
      <c r="AA5318" s="23">
        <v>41162</v>
      </c>
    </row>
    <row r="5319" spans="27:27" x14ac:dyDescent="0.2">
      <c r="AA5319" s="23">
        <v>41163</v>
      </c>
    </row>
    <row r="5320" spans="27:27" x14ac:dyDescent="0.2">
      <c r="AA5320" s="23">
        <v>41164</v>
      </c>
    </row>
    <row r="5321" spans="27:27" x14ac:dyDescent="0.2">
      <c r="AA5321" s="23">
        <v>41165</v>
      </c>
    </row>
    <row r="5322" spans="27:27" x14ac:dyDescent="0.2">
      <c r="AA5322" s="23">
        <v>41166</v>
      </c>
    </row>
    <row r="5323" spans="27:27" x14ac:dyDescent="0.2">
      <c r="AA5323" s="23">
        <v>41167</v>
      </c>
    </row>
    <row r="5324" spans="27:27" x14ac:dyDescent="0.2">
      <c r="AA5324" s="23">
        <v>41168</v>
      </c>
    </row>
    <row r="5325" spans="27:27" x14ac:dyDescent="0.2">
      <c r="AA5325" s="23">
        <v>41169</v>
      </c>
    </row>
    <row r="5326" spans="27:27" x14ac:dyDescent="0.2">
      <c r="AA5326" s="23">
        <v>41170</v>
      </c>
    </row>
    <row r="5327" spans="27:27" x14ac:dyDescent="0.2">
      <c r="AA5327" s="23">
        <v>41171</v>
      </c>
    </row>
    <row r="5328" spans="27:27" x14ac:dyDescent="0.2">
      <c r="AA5328" s="23">
        <v>41172</v>
      </c>
    </row>
    <row r="5329" spans="27:27" x14ac:dyDescent="0.2">
      <c r="AA5329" s="23">
        <v>41173</v>
      </c>
    </row>
    <row r="5330" spans="27:27" x14ac:dyDescent="0.2">
      <c r="AA5330" s="23">
        <v>41174</v>
      </c>
    </row>
    <row r="5331" spans="27:27" x14ac:dyDescent="0.2">
      <c r="AA5331" s="23">
        <v>41175</v>
      </c>
    </row>
    <row r="5332" spans="27:27" x14ac:dyDescent="0.2">
      <c r="AA5332" s="23">
        <v>41176</v>
      </c>
    </row>
    <row r="5333" spans="27:27" x14ac:dyDescent="0.2">
      <c r="AA5333" s="23">
        <v>41177</v>
      </c>
    </row>
    <row r="5334" spans="27:27" x14ac:dyDescent="0.2">
      <c r="AA5334" s="23">
        <v>41178</v>
      </c>
    </row>
    <row r="5335" spans="27:27" x14ac:dyDescent="0.2">
      <c r="AA5335" s="23">
        <v>41179</v>
      </c>
    </row>
    <row r="5336" spans="27:27" x14ac:dyDescent="0.2">
      <c r="AA5336" s="23">
        <v>41180</v>
      </c>
    </row>
    <row r="5337" spans="27:27" x14ac:dyDescent="0.2">
      <c r="AA5337" s="23">
        <v>41181</v>
      </c>
    </row>
    <row r="5338" spans="27:27" x14ac:dyDescent="0.2">
      <c r="AA5338" s="23">
        <v>41182</v>
      </c>
    </row>
    <row r="5339" spans="27:27" x14ac:dyDescent="0.2">
      <c r="AA5339" s="23">
        <v>41183</v>
      </c>
    </row>
    <row r="5340" spans="27:27" x14ac:dyDescent="0.2">
      <c r="AA5340" s="23">
        <v>41184</v>
      </c>
    </row>
    <row r="5341" spans="27:27" x14ac:dyDescent="0.2">
      <c r="AA5341" s="23">
        <v>41185</v>
      </c>
    </row>
    <row r="5342" spans="27:27" x14ac:dyDescent="0.2">
      <c r="AA5342" s="23">
        <v>41186</v>
      </c>
    </row>
    <row r="5343" spans="27:27" x14ac:dyDescent="0.2">
      <c r="AA5343" s="23">
        <v>41187</v>
      </c>
    </row>
    <row r="5344" spans="27:27" x14ac:dyDescent="0.2">
      <c r="AA5344" s="23">
        <v>41188</v>
      </c>
    </row>
    <row r="5345" spans="27:27" x14ac:dyDescent="0.2">
      <c r="AA5345" s="23">
        <v>41189</v>
      </c>
    </row>
    <row r="5346" spans="27:27" x14ac:dyDescent="0.2">
      <c r="AA5346" s="23">
        <v>41190</v>
      </c>
    </row>
    <row r="5347" spans="27:27" x14ac:dyDescent="0.2">
      <c r="AA5347" s="23">
        <v>41191</v>
      </c>
    </row>
    <row r="5348" spans="27:27" x14ac:dyDescent="0.2">
      <c r="AA5348" s="23">
        <v>41192</v>
      </c>
    </row>
    <row r="5349" spans="27:27" x14ac:dyDescent="0.2">
      <c r="AA5349" s="23">
        <v>41193</v>
      </c>
    </row>
    <row r="5350" spans="27:27" x14ac:dyDescent="0.2">
      <c r="AA5350" s="23">
        <v>41194</v>
      </c>
    </row>
    <row r="5351" spans="27:27" x14ac:dyDescent="0.2">
      <c r="AA5351" s="23">
        <v>41195</v>
      </c>
    </row>
    <row r="5352" spans="27:27" x14ac:dyDescent="0.2">
      <c r="AA5352" s="23">
        <v>41196</v>
      </c>
    </row>
    <row r="5353" spans="27:27" x14ac:dyDescent="0.2">
      <c r="AA5353" s="23">
        <v>41197</v>
      </c>
    </row>
    <row r="5354" spans="27:27" x14ac:dyDescent="0.2">
      <c r="AA5354" s="23">
        <v>41198</v>
      </c>
    </row>
    <row r="5355" spans="27:27" x14ac:dyDescent="0.2">
      <c r="AA5355" s="23">
        <v>41199</v>
      </c>
    </row>
    <row r="5356" spans="27:27" x14ac:dyDescent="0.2">
      <c r="AA5356" s="23">
        <v>41200</v>
      </c>
    </row>
    <row r="5357" spans="27:27" x14ac:dyDescent="0.2">
      <c r="AA5357" s="23">
        <v>41201</v>
      </c>
    </row>
    <row r="5358" spans="27:27" x14ac:dyDescent="0.2">
      <c r="AA5358" s="23">
        <v>41202</v>
      </c>
    </row>
    <row r="5359" spans="27:27" x14ac:dyDescent="0.2">
      <c r="AA5359" s="23">
        <v>41203</v>
      </c>
    </row>
    <row r="5360" spans="27:27" x14ac:dyDescent="0.2">
      <c r="AA5360" s="23">
        <v>41204</v>
      </c>
    </row>
    <row r="5361" spans="27:27" x14ac:dyDescent="0.2">
      <c r="AA5361" s="23">
        <v>41205</v>
      </c>
    </row>
    <row r="5362" spans="27:27" x14ac:dyDescent="0.2">
      <c r="AA5362" s="23">
        <v>41206</v>
      </c>
    </row>
    <row r="5363" spans="27:27" x14ac:dyDescent="0.2">
      <c r="AA5363" s="23">
        <v>41207</v>
      </c>
    </row>
    <row r="5364" spans="27:27" x14ac:dyDescent="0.2">
      <c r="AA5364" s="23">
        <v>41208</v>
      </c>
    </row>
    <row r="5365" spans="27:27" x14ac:dyDescent="0.2">
      <c r="AA5365" s="23">
        <v>41209</v>
      </c>
    </row>
    <row r="5366" spans="27:27" x14ac:dyDescent="0.2">
      <c r="AA5366" s="23">
        <v>41210</v>
      </c>
    </row>
    <row r="5367" spans="27:27" x14ac:dyDescent="0.2">
      <c r="AA5367" s="23">
        <v>41211</v>
      </c>
    </row>
    <row r="5368" spans="27:27" x14ac:dyDescent="0.2">
      <c r="AA5368" s="23">
        <v>41212</v>
      </c>
    </row>
    <row r="5369" spans="27:27" x14ac:dyDescent="0.2">
      <c r="AA5369" s="23">
        <v>41213</v>
      </c>
    </row>
    <row r="5370" spans="27:27" x14ac:dyDescent="0.2">
      <c r="AA5370" s="23">
        <v>41214</v>
      </c>
    </row>
    <row r="5371" spans="27:27" x14ac:dyDescent="0.2">
      <c r="AA5371" s="23">
        <v>41215</v>
      </c>
    </row>
    <row r="5372" spans="27:27" x14ac:dyDescent="0.2">
      <c r="AA5372" s="23">
        <v>41216</v>
      </c>
    </row>
    <row r="5373" spans="27:27" x14ac:dyDescent="0.2">
      <c r="AA5373" s="23">
        <v>41217</v>
      </c>
    </row>
    <row r="5374" spans="27:27" x14ac:dyDescent="0.2">
      <c r="AA5374" s="23">
        <v>41218</v>
      </c>
    </row>
    <row r="5375" spans="27:27" x14ac:dyDescent="0.2">
      <c r="AA5375" s="23">
        <v>41219</v>
      </c>
    </row>
    <row r="5376" spans="27:27" x14ac:dyDescent="0.2">
      <c r="AA5376" s="23">
        <v>41220</v>
      </c>
    </row>
    <row r="5377" spans="27:27" x14ac:dyDescent="0.2">
      <c r="AA5377" s="23">
        <v>41221</v>
      </c>
    </row>
    <row r="5378" spans="27:27" x14ac:dyDescent="0.2">
      <c r="AA5378" s="23">
        <v>41222</v>
      </c>
    </row>
    <row r="5379" spans="27:27" x14ac:dyDescent="0.2">
      <c r="AA5379" s="23">
        <v>41223</v>
      </c>
    </row>
    <row r="5380" spans="27:27" x14ac:dyDescent="0.2">
      <c r="AA5380" s="23">
        <v>41224</v>
      </c>
    </row>
    <row r="5381" spans="27:27" x14ac:dyDescent="0.2">
      <c r="AA5381" s="23">
        <v>41225</v>
      </c>
    </row>
    <row r="5382" spans="27:27" x14ac:dyDescent="0.2">
      <c r="AA5382" s="23">
        <v>41226</v>
      </c>
    </row>
    <row r="5383" spans="27:27" x14ac:dyDescent="0.2">
      <c r="AA5383" s="23">
        <v>41227</v>
      </c>
    </row>
    <row r="5384" spans="27:27" x14ac:dyDescent="0.2">
      <c r="AA5384" s="23">
        <v>41228</v>
      </c>
    </row>
    <row r="5385" spans="27:27" x14ac:dyDescent="0.2">
      <c r="AA5385" s="23">
        <v>41229</v>
      </c>
    </row>
    <row r="5386" spans="27:27" x14ac:dyDescent="0.2">
      <c r="AA5386" s="23">
        <v>41230</v>
      </c>
    </row>
    <row r="5387" spans="27:27" x14ac:dyDescent="0.2">
      <c r="AA5387" s="23">
        <v>41231</v>
      </c>
    </row>
    <row r="5388" spans="27:27" x14ac:dyDescent="0.2">
      <c r="AA5388" s="23">
        <v>41232</v>
      </c>
    </row>
    <row r="5389" spans="27:27" x14ac:dyDescent="0.2">
      <c r="AA5389" s="23">
        <v>41233</v>
      </c>
    </row>
    <row r="5390" spans="27:27" x14ac:dyDescent="0.2">
      <c r="AA5390" s="23">
        <v>41234</v>
      </c>
    </row>
    <row r="5391" spans="27:27" x14ac:dyDescent="0.2">
      <c r="AA5391" s="23">
        <v>41235</v>
      </c>
    </row>
    <row r="5392" spans="27:27" x14ac:dyDescent="0.2">
      <c r="AA5392" s="23">
        <v>41236</v>
      </c>
    </row>
    <row r="5393" spans="27:27" x14ac:dyDescent="0.2">
      <c r="AA5393" s="23">
        <v>41237</v>
      </c>
    </row>
    <row r="5394" spans="27:27" x14ac:dyDescent="0.2">
      <c r="AA5394" s="23">
        <v>41238</v>
      </c>
    </row>
    <row r="5395" spans="27:27" x14ac:dyDescent="0.2">
      <c r="AA5395" s="23">
        <v>41239</v>
      </c>
    </row>
    <row r="5396" spans="27:27" x14ac:dyDescent="0.2">
      <c r="AA5396" s="23">
        <v>41240</v>
      </c>
    </row>
    <row r="5397" spans="27:27" x14ac:dyDescent="0.2">
      <c r="AA5397" s="23">
        <v>41241</v>
      </c>
    </row>
    <row r="5398" spans="27:27" x14ac:dyDescent="0.2">
      <c r="AA5398" s="23">
        <v>41242</v>
      </c>
    </row>
    <row r="5399" spans="27:27" x14ac:dyDescent="0.2">
      <c r="AA5399" s="23">
        <v>41243</v>
      </c>
    </row>
    <row r="5400" spans="27:27" x14ac:dyDescent="0.2">
      <c r="AA5400" s="23">
        <v>41244</v>
      </c>
    </row>
    <row r="5401" spans="27:27" x14ac:dyDescent="0.2">
      <c r="AA5401" s="23">
        <v>41245</v>
      </c>
    </row>
    <row r="5402" spans="27:27" x14ac:dyDescent="0.2">
      <c r="AA5402" s="23">
        <v>41246</v>
      </c>
    </row>
    <row r="5403" spans="27:27" x14ac:dyDescent="0.2">
      <c r="AA5403" s="23">
        <v>41247</v>
      </c>
    </row>
    <row r="5404" spans="27:27" x14ac:dyDescent="0.2">
      <c r="AA5404" s="23">
        <v>41248</v>
      </c>
    </row>
    <row r="5405" spans="27:27" x14ac:dyDescent="0.2">
      <c r="AA5405" s="23">
        <v>41249</v>
      </c>
    </row>
    <row r="5406" spans="27:27" x14ac:dyDescent="0.2">
      <c r="AA5406" s="23">
        <v>41250</v>
      </c>
    </row>
    <row r="5407" spans="27:27" x14ac:dyDescent="0.2">
      <c r="AA5407" s="23">
        <v>41251</v>
      </c>
    </row>
    <row r="5408" spans="27:27" x14ac:dyDescent="0.2">
      <c r="AA5408" s="23">
        <v>41252</v>
      </c>
    </row>
    <row r="5409" spans="27:27" x14ac:dyDescent="0.2">
      <c r="AA5409" s="23">
        <v>41253</v>
      </c>
    </row>
    <row r="5410" spans="27:27" x14ac:dyDescent="0.2">
      <c r="AA5410" s="23">
        <v>41254</v>
      </c>
    </row>
    <row r="5411" spans="27:27" x14ac:dyDescent="0.2">
      <c r="AA5411" s="23">
        <v>41255</v>
      </c>
    </row>
    <row r="5412" spans="27:27" x14ac:dyDescent="0.2">
      <c r="AA5412" s="23">
        <v>41256</v>
      </c>
    </row>
    <row r="5413" spans="27:27" x14ac:dyDescent="0.2">
      <c r="AA5413" s="23">
        <v>41257</v>
      </c>
    </row>
    <row r="5414" spans="27:27" x14ac:dyDescent="0.2">
      <c r="AA5414" s="23">
        <v>41258</v>
      </c>
    </row>
    <row r="5415" spans="27:27" x14ac:dyDescent="0.2">
      <c r="AA5415" s="23">
        <v>41259</v>
      </c>
    </row>
    <row r="5416" spans="27:27" x14ac:dyDescent="0.2">
      <c r="AA5416" s="23">
        <v>41260</v>
      </c>
    </row>
    <row r="5417" spans="27:27" x14ac:dyDescent="0.2">
      <c r="AA5417" s="23">
        <v>41261</v>
      </c>
    </row>
    <row r="5418" spans="27:27" x14ac:dyDescent="0.2">
      <c r="AA5418" s="23">
        <v>41262</v>
      </c>
    </row>
    <row r="5419" spans="27:27" x14ac:dyDescent="0.2">
      <c r="AA5419" s="23">
        <v>41263</v>
      </c>
    </row>
    <row r="5420" spans="27:27" x14ac:dyDescent="0.2">
      <c r="AA5420" s="23">
        <v>41264</v>
      </c>
    </row>
    <row r="5421" spans="27:27" x14ac:dyDescent="0.2">
      <c r="AA5421" s="23">
        <v>41265</v>
      </c>
    </row>
    <row r="5422" spans="27:27" x14ac:dyDescent="0.2">
      <c r="AA5422" s="23">
        <v>41266</v>
      </c>
    </row>
    <row r="5423" spans="27:27" x14ac:dyDescent="0.2">
      <c r="AA5423" s="23">
        <v>41267</v>
      </c>
    </row>
    <row r="5424" spans="27:27" x14ac:dyDescent="0.2">
      <c r="AA5424" s="23">
        <v>41268</v>
      </c>
    </row>
    <row r="5425" spans="27:27" x14ac:dyDescent="0.2">
      <c r="AA5425" s="23">
        <v>41269</v>
      </c>
    </row>
    <row r="5426" spans="27:27" x14ac:dyDescent="0.2">
      <c r="AA5426" s="23">
        <v>41270</v>
      </c>
    </row>
    <row r="5427" spans="27:27" x14ac:dyDescent="0.2">
      <c r="AA5427" s="23">
        <v>41271</v>
      </c>
    </row>
    <row r="5428" spans="27:27" x14ac:dyDescent="0.2">
      <c r="AA5428" s="23">
        <v>41272</v>
      </c>
    </row>
    <row r="5429" spans="27:27" x14ac:dyDescent="0.2">
      <c r="AA5429" s="23">
        <v>41273</v>
      </c>
    </row>
    <row r="5430" spans="27:27" x14ac:dyDescent="0.2">
      <c r="AA5430" s="23">
        <v>41274</v>
      </c>
    </row>
    <row r="5431" spans="27:27" x14ac:dyDescent="0.2">
      <c r="AA5431" s="23">
        <v>41275</v>
      </c>
    </row>
    <row r="5432" spans="27:27" x14ac:dyDescent="0.2">
      <c r="AA5432" s="23">
        <v>41276</v>
      </c>
    </row>
    <row r="5433" spans="27:27" x14ac:dyDescent="0.2">
      <c r="AA5433" s="23">
        <v>41277</v>
      </c>
    </row>
    <row r="5434" spans="27:27" x14ac:dyDescent="0.2">
      <c r="AA5434" s="23">
        <v>41278</v>
      </c>
    </row>
    <row r="5435" spans="27:27" x14ac:dyDescent="0.2">
      <c r="AA5435" s="23">
        <v>41279</v>
      </c>
    </row>
    <row r="5436" spans="27:27" x14ac:dyDescent="0.2">
      <c r="AA5436" s="23">
        <v>41280</v>
      </c>
    </row>
    <row r="5437" spans="27:27" x14ac:dyDescent="0.2">
      <c r="AA5437" s="23">
        <v>41281</v>
      </c>
    </row>
    <row r="5438" spans="27:27" x14ac:dyDescent="0.2">
      <c r="AA5438" s="23">
        <v>41282</v>
      </c>
    </row>
    <row r="5439" spans="27:27" x14ac:dyDescent="0.2">
      <c r="AA5439" s="23">
        <v>41283</v>
      </c>
    </row>
    <row r="5440" spans="27:27" x14ac:dyDescent="0.2">
      <c r="AA5440" s="23">
        <v>41284</v>
      </c>
    </row>
    <row r="5441" spans="27:27" x14ac:dyDescent="0.2">
      <c r="AA5441" s="23">
        <v>41285</v>
      </c>
    </row>
    <row r="5442" spans="27:27" x14ac:dyDescent="0.2">
      <c r="AA5442" s="23">
        <v>41286</v>
      </c>
    </row>
    <row r="5443" spans="27:27" x14ac:dyDescent="0.2">
      <c r="AA5443" s="23">
        <v>41287</v>
      </c>
    </row>
    <row r="5444" spans="27:27" x14ac:dyDescent="0.2">
      <c r="AA5444" s="23">
        <v>41288</v>
      </c>
    </row>
    <row r="5445" spans="27:27" x14ac:dyDescent="0.2">
      <c r="AA5445" s="23">
        <v>41289</v>
      </c>
    </row>
    <row r="5446" spans="27:27" x14ac:dyDescent="0.2">
      <c r="AA5446" s="23">
        <v>41290</v>
      </c>
    </row>
    <row r="5447" spans="27:27" x14ac:dyDescent="0.2">
      <c r="AA5447" s="23">
        <v>41291</v>
      </c>
    </row>
    <row r="5448" spans="27:27" x14ac:dyDescent="0.2">
      <c r="AA5448" s="23">
        <v>41292</v>
      </c>
    </row>
    <row r="5449" spans="27:27" x14ac:dyDescent="0.2">
      <c r="AA5449" s="23">
        <v>41293</v>
      </c>
    </row>
    <row r="5450" spans="27:27" x14ac:dyDescent="0.2">
      <c r="AA5450" s="23">
        <v>41294</v>
      </c>
    </row>
    <row r="5451" spans="27:27" x14ac:dyDescent="0.2">
      <c r="AA5451" s="23">
        <v>41295</v>
      </c>
    </row>
    <row r="5452" spans="27:27" x14ac:dyDescent="0.2">
      <c r="AA5452" s="23">
        <v>41296</v>
      </c>
    </row>
    <row r="5453" spans="27:27" x14ac:dyDescent="0.2">
      <c r="AA5453" s="23">
        <v>41297</v>
      </c>
    </row>
    <row r="5454" spans="27:27" x14ac:dyDescent="0.2">
      <c r="AA5454" s="23">
        <v>41298</v>
      </c>
    </row>
    <row r="5455" spans="27:27" x14ac:dyDescent="0.2">
      <c r="AA5455" s="23">
        <v>41299</v>
      </c>
    </row>
    <row r="5456" spans="27:27" x14ac:dyDescent="0.2">
      <c r="AA5456" s="23">
        <v>41300</v>
      </c>
    </row>
    <row r="5457" spans="27:27" x14ac:dyDescent="0.2">
      <c r="AA5457" s="23">
        <v>41301</v>
      </c>
    </row>
    <row r="5458" spans="27:27" x14ac:dyDescent="0.2">
      <c r="AA5458" s="23">
        <v>41302</v>
      </c>
    </row>
    <row r="5459" spans="27:27" x14ac:dyDescent="0.2">
      <c r="AA5459" s="23">
        <v>41303</v>
      </c>
    </row>
    <row r="5460" spans="27:27" x14ac:dyDescent="0.2">
      <c r="AA5460" s="23">
        <v>41304</v>
      </c>
    </row>
    <row r="5461" spans="27:27" x14ac:dyDescent="0.2">
      <c r="AA5461" s="23">
        <v>41305</v>
      </c>
    </row>
    <row r="5462" spans="27:27" x14ac:dyDescent="0.2">
      <c r="AA5462" s="23">
        <v>41306</v>
      </c>
    </row>
    <row r="5463" spans="27:27" x14ac:dyDescent="0.2">
      <c r="AA5463" s="23">
        <v>41307</v>
      </c>
    </row>
    <row r="5464" spans="27:27" x14ac:dyDescent="0.2">
      <c r="AA5464" s="23">
        <v>41308</v>
      </c>
    </row>
    <row r="5465" spans="27:27" x14ac:dyDescent="0.2">
      <c r="AA5465" s="23">
        <v>41309</v>
      </c>
    </row>
    <row r="5466" spans="27:27" x14ac:dyDescent="0.2">
      <c r="AA5466" s="23">
        <v>41310</v>
      </c>
    </row>
    <row r="5467" spans="27:27" x14ac:dyDescent="0.2">
      <c r="AA5467" s="23">
        <v>41311</v>
      </c>
    </row>
    <row r="5468" spans="27:27" x14ac:dyDescent="0.2">
      <c r="AA5468" s="23">
        <v>41312</v>
      </c>
    </row>
    <row r="5469" spans="27:27" x14ac:dyDescent="0.2">
      <c r="AA5469" s="23">
        <v>41313</v>
      </c>
    </row>
    <row r="5470" spans="27:27" x14ac:dyDescent="0.2">
      <c r="AA5470" s="23">
        <v>41314</v>
      </c>
    </row>
    <row r="5471" spans="27:27" x14ac:dyDescent="0.2">
      <c r="AA5471" s="23">
        <v>41315</v>
      </c>
    </row>
    <row r="5472" spans="27:27" x14ac:dyDescent="0.2">
      <c r="AA5472" s="23">
        <v>41316</v>
      </c>
    </row>
    <row r="5473" spans="27:27" x14ac:dyDescent="0.2">
      <c r="AA5473" s="23">
        <v>41317</v>
      </c>
    </row>
    <row r="5474" spans="27:27" x14ac:dyDescent="0.2">
      <c r="AA5474" s="23">
        <v>41318</v>
      </c>
    </row>
    <row r="5475" spans="27:27" x14ac:dyDescent="0.2">
      <c r="AA5475" s="23">
        <v>41319</v>
      </c>
    </row>
    <row r="5476" spans="27:27" x14ac:dyDescent="0.2">
      <c r="AA5476" s="23">
        <v>41320</v>
      </c>
    </row>
    <row r="5477" spans="27:27" x14ac:dyDescent="0.2">
      <c r="AA5477" s="23">
        <v>41321</v>
      </c>
    </row>
    <row r="5478" spans="27:27" x14ac:dyDescent="0.2">
      <c r="AA5478" s="23">
        <v>41322</v>
      </c>
    </row>
    <row r="5479" spans="27:27" x14ac:dyDescent="0.2">
      <c r="AA5479" s="23">
        <v>41323</v>
      </c>
    </row>
    <row r="5480" spans="27:27" x14ac:dyDescent="0.2">
      <c r="AA5480" s="23">
        <v>41324</v>
      </c>
    </row>
    <row r="5481" spans="27:27" x14ac:dyDescent="0.2">
      <c r="AA5481" s="23">
        <v>41325</v>
      </c>
    </row>
    <row r="5482" spans="27:27" x14ac:dyDescent="0.2">
      <c r="AA5482" s="23">
        <v>41326</v>
      </c>
    </row>
    <row r="5483" spans="27:27" x14ac:dyDescent="0.2">
      <c r="AA5483" s="23">
        <v>41327</v>
      </c>
    </row>
    <row r="5484" spans="27:27" x14ac:dyDescent="0.2">
      <c r="AA5484" s="23">
        <v>41328</v>
      </c>
    </row>
    <row r="5485" spans="27:27" x14ac:dyDescent="0.2">
      <c r="AA5485" s="23">
        <v>41329</v>
      </c>
    </row>
    <row r="5486" spans="27:27" x14ac:dyDescent="0.2">
      <c r="AA5486" s="23">
        <v>41330</v>
      </c>
    </row>
    <row r="5487" spans="27:27" x14ac:dyDescent="0.2">
      <c r="AA5487" s="23">
        <v>41331</v>
      </c>
    </row>
    <row r="5488" spans="27:27" x14ac:dyDescent="0.2">
      <c r="AA5488" s="23">
        <v>41332</v>
      </c>
    </row>
    <row r="5489" spans="27:27" x14ac:dyDescent="0.2">
      <c r="AA5489" s="23">
        <v>41333</v>
      </c>
    </row>
    <row r="5490" spans="27:27" x14ac:dyDescent="0.2">
      <c r="AA5490" s="23">
        <v>41334</v>
      </c>
    </row>
    <row r="5491" spans="27:27" x14ac:dyDescent="0.2">
      <c r="AA5491" s="23">
        <v>41335</v>
      </c>
    </row>
    <row r="5492" spans="27:27" x14ac:dyDescent="0.2">
      <c r="AA5492" s="23">
        <v>41336</v>
      </c>
    </row>
    <row r="5493" spans="27:27" x14ac:dyDescent="0.2">
      <c r="AA5493" s="23">
        <v>41337</v>
      </c>
    </row>
    <row r="5494" spans="27:27" x14ac:dyDescent="0.2">
      <c r="AA5494" s="23">
        <v>41338</v>
      </c>
    </row>
    <row r="5495" spans="27:27" x14ac:dyDescent="0.2">
      <c r="AA5495" s="23">
        <v>41339</v>
      </c>
    </row>
    <row r="5496" spans="27:27" x14ac:dyDescent="0.2">
      <c r="AA5496" s="23">
        <v>41340</v>
      </c>
    </row>
    <row r="5497" spans="27:27" x14ac:dyDescent="0.2">
      <c r="AA5497" s="23">
        <v>41341</v>
      </c>
    </row>
    <row r="5498" spans="27:27" x14ac:dyDescent="0.2">
      <c r="AA5498" s="23">
        <v>41342</v>
      </c>
    </row>
    <row r="5499" spans="27:27" x14ac:dyDescent="0.2">
      <c r="AA5499" s="23">
        <v>41343</v>
      </c>
    </row>
    <row r="5500" spans="27:27" x14ac:dyDescent="0.2">
      <c r="AA5500" s="23">
        <v>41344</v>
      </c>
    </row>
    <row r="5501" spans="27:27" x14ac:dyDescent="0.2">
      <c r="AA5501" s="23">
        <v>41345</v>
      </c>
    </row>
    <row r="5502" spans="27:27" x14ac:dyDescent="0.2">
      <c r="AA5502" s="23">
        <v>41346</v>
      </c>
    </row>
    <row r="5503" spans="27:27" x14ac:dyDescent="0.2">
      <c r="AA5503" s="23">
        <v>41347</v>
      </c>
    </row>
    <row r="5504" spans="27:27" x14ac:dyDescent="0.2">
      <c r="AA5504" s="23">
        <v>41348</v>
      </c>
    </row>
    <row r="5505" spans="27:27" x14ac:dyDescent="0.2">
      <c r="AA5505" s="23">
        <v>41349</v>
      </c>
    </row>
    <row r="5506" spans="27:27" x14ac:dyDescent="0.2">
      <c r="AA5506" s="23">
        <v>41350</v>
      </c>
    </row>
    <row r="5507" spans="27:27" x14ac:dyDescent="0.2">
      <c r="AA5507" s="23">
        <v>41351</v>
      </c>
    </row>
    <row r="5508" spans="27:27" x14ac:dyDescent="0.2">
      <c r="AA5508" s="23">
        <v>41352</v>
      </c>
    </row>
    <row r="5509" spans="27:27" x14ac:dyDescent="0.2">
      <c r="AA5509" s="23">
        <v>41353</v>
      </c>
    </row>
    <row r="5510" spans="27:27" x14ac:dyDescent="0.2">
      <c r="AA5510" s="23">
        <v>41354</v>
      </c>
    </row>
    <row r="5511" spans="27:27" x14ac:dyDescent="0.2">
      <c r="AA5511" s="23">
        <v>41355</v>
      </c>
    </row>
    <row r="5512" spans="27:27" x14ac:dyDescent="0.2">
      <c r="AA5512" s="23">
        <v>41356</v>
      </c>
    </row>
    <row r="5513" spans="27:27" x14ac:dyDescent="0.2">
      <c r="AA5513" s="23">
        <v>41357</v>
      </c>
    </row>
    <row r="5514" spans="27:27" x14ac:dyDescent="0.2">
      <c r="AA5514" s="23">
        <v>41358</v>
      </c>
    </row>
    <row r="5515" spans="27:27" x14ac:dyDescent="0.2">
      <c r="AA5515" s="23">
        <v>41359</v>
      </c>
    </row>
    <row r="5516" spans="27:27" x14ac:dyDescent="0.2">
      <c r="AA5516" s="23">
        <v>41360</v>
      </c>
    </row>
    <row r="5517" spans="27:27" x14ac:dyDescent="0.2">
      <c r="AA5517" s="23">
        <v>41361</v>
      </c>
    </row>
    <row r="5518" spans="27:27" x14ac:dyDescent="0.2">
      <c r="AA5518" s="23">
        <v>41362</v>
      </c>
    </row>
    <row r="5519" spans="27:27" x14ac:dyDescent="0.2">
      <c r="AA5519" s="23">
        <v>41363</v>
      </c>
    </row>
    <row r="5520" spans="27:27" x14ac:dyDescent="0.2">
      <c r="AA5520" s="23">
        <v>41364</v>
      </c>
    </row>
    <row r="5521" spans="27:27" x14ac:dyDescent="0.2">
      <c r="AA5521" s="23">
        <v>41365</v>
      </c>
    </row>
    <row r="5522" spans="27:27" x14ac:dyDescent="0.2">
      <c r="AA5522" s="23">
        <v>41366</v>
      </c>
    </row>
    <row r="5523" spans="27:27" x14ac:dyDescent="0.2">
      <c r="AA5523" s="23">
        <v>41367</v>
      </c>
    </row>
    <row r="5524" spans="27:27" x14ac:dyDescent="0.2">
      <c r="AA5524" s="23">
        <v>41368</v>
      </c>
    </row>
    <row r="5525" spans="27:27" x14ac:dyDescent="0.2">
      <c r="AA5525" s="23">
        <v>41369</v>
      </c>
    </row>
    <row r="5526" spans="27:27" x14ac:dyDescent="0.2">
      <c r="AA5526" s="23">
        <v>41370</v>
      </c>
    </row>
    <row r="5527" spans="27:27" x14ac:dyDescent="0.2">
      <c r="AA5527" s="23">
        <v>41371</v>
      </c>
    </row>
    <row r="5528" spans="27:27" x14ac:dyDescent="0.2">
      <c r="AA5528" s="23">
        <v>41372</v>
      </c>
    </row>
    <row r="5529" spans="27:27" x14ac:dyDescent="0.2">
      <c r="AA5529" s="23">
        <v>41373</v>
      </c>
    </row>
    <row r="5530" spans="27:27" x14ac:dyDescent="0.2">
      <c r="AA5530" s="23">
        <v>41374</v>
      </c>
    </row>
    <row r="5531" spans="27:27" x14ac:dyDescent="0.2">
      <c r="AA5531" s="23">
        <v>41375</v>
      </c>
    </row>
    <row r="5532" spans="27:27" x14ac:dyDescent="0.2">
      <c r="AA5532" s="23">
        <v>41376</v>
      </c>
    </row>
    <row r="5533" spans="27:27" x14ac:dyDescent="0.2">
      <c r="AA5533" s="23">
        <v>41377</v>
      </c>
    </row>
    <row r="5534" spans="27:27" x14ac:dyDescent="0.2">
      <c r="AA5534" s="23">
        <v>41378</v>
      </c>
    </row>
    <row r="5535" spans="27:27" x14ac:dyDescent="0.2">
      <c r="AA5535" s="23">
        <v>41379</v>
      </c>
    </row>
    <row r="5536" spans="27:27" x14ac:dyDescent="0.2">
      <c r="AA5536" s="23">
        <v>41380</v>
      </c>
    </row>
    <row r="5537" spans="27:27" x14ac:dyDescent="0.2">
      <c r="AA5537" s="23">
        <v>41381</v>
      </c>
    </row>
    <row r="5538" spans="27:27" x14ac:dyDescent="0.2">
      <c r="AA5538" s="23">
        <v>41382</v>
      </c>
    </row>
    <row r="5539" spans="27:27" x14ac:dyDescent="0.2">
      <c r="AA5539" s="23">
        <v>41383</v>
      </c>
    </row>
    <row r="5540" spans="27:27" x14ac:dyDescent="0.2">
      <c r="AA5540" s="23">
        <v>41384</v>
      </c>
    </row>
    <row r="5541" spans="27:27" x14ac:dyDescent="0.2">
      <c r="AA5541" s="23">
        <v>41385</v>
      </c>
    </row>
    <row r="5542" spans="27:27" x14ac:dyDescent="0.2">
      <c r="AA5542" s="23">
        <v>41386</v>
      </c>
    </row>
    <row r="5543" spans="27:27" x14ac:dyDescent="0.2">
      <c r="AA5543" s="23">
        <v>41387</v>
      </c>
    </row>
    <row r="5544" spans="27:27" x14ac:dyDescent="0.2">
      <c r="AA5544" s="23">
        <v>41388</v>
      </c>
    </row>
    <row r="5545" spans="27:27" x14ac:dyDescent="0.2">
      <c r="AA5545" s="23">
        <v>41389</v>
      </c>
    </row>
    <row r="5546" spans="27:27" x14ac:dyDescent="0.2">
      <c r="AA5546" s="23">
        <v>41390</v>
      </c>
    </row>
    <row r="5547" spans="27:27" x14ac:dyDescent="0.2">
      <c r="AA5547" s="23">
        <v>41391</v>
      </c>
    </row>
    <row r="5548" spans="27:27" x14ac:dyDescent="0.2">
      <c r="AA5548" s="23">
        <v>41392</v>
      </c>
    </row>
    <row r="5549" spans="27:27" x14ac:dyDescent="0.2">
      <c r="AA5549" s="23">
        <v>41393</v>
      </c>
    </row>
    <row r="5550" spans="27:27" x14ac:dyDescent="0.2">
      <c r="AA5550" s="23">
        <v>41394</v>
      </c>
    </row>
    <row r="5551" spans="27:27" x14ac:dyDescent="0.2">
      <c r="AA5551" s="23">
        <v>41395</v>
      </c>
    </row>
    <row r="5552" spans="27:27" x14ac:dyDescent="0.2">
      <c r="AA5552" s="23">
        <v>41396</v>
      </c>
    </row>
    <row r="5553" spans="27:27" x14ac:dyDescent="0.2">
      <c r="AA5553" s="23">
        <v>41397</v>
      </c>
    </row>
    <row r="5554" spans="27:27" x14ac:dyDescent="0.2">
      <c r="AA5554" s="23">
        <v>41398</v>
      </c>
    </row>
    <row r="5555" spans="27:27" x14ac:dyDescent="0.2">
      <c r="AA5555" s="23">
        <v>41399</v>
      </c>
    </row>
    <row r="5556" spans="27:27" x14ac:dyDescent="0.2">
      <c r="AA5556" s="23">
        <v>41400</v>
      </c>
    </row>
    <row r="5557" spans="27:27" x14ac:dyDescent="0.2">
      <c r="AA5557" s="23">
        <v>41401</v>
      </c>
    </row>
    <row r="5558" spans="27:27" x14ac:dyDescent="0.2">
      <c r="AA5558" s="23">
        <v>41402</v>
      </c>
    </row>
    <row r="5559" spans="27:27" x14ac:dyDescent="0.2">
      <c r="AA5559" s="23">
        <v>41403</v>
      </c>
    </row>
    <row r="5560" spans="27:27" x14ac:dyDescent="0.2">
      <c r="AA5560" s="23">
        <v>41404</v>
      </c>
    </row>
    <row r="5561" spans="27:27" x14ac:dyDescent="0.2">
      <c r="AA5561" s="23">
        <v>41405</v>
      </c>
    </row>
    <row r="5562" spans="27:27" x14ac:dyDescent="0.2">
      <c r="AA5562" s="23">
        <v>41406</v>
      </c>
    </row>
    <row r="5563" spans="27:27" x14ac:dyDescent="0.2">
      <c r="AA5563" s="23">
        <v>41407</v>
      </c>
    </row>
    <row r="5564" spans="27:27" x14ac:dyDescent="0.2">
      <c r="AA5564" s="23">
        <v>41408</v>
      </c>
    </row>
    <row r="5565" spans="27:27" x14ac:dyDescent="0.2">
      <c r="AA5565" s="23">
        <v>41409</v>
      </c>
    </row>
    <row r="5566" spans="27:27" x14ac:dyDescent="0.2">
      <c r="AA5566" s="23">
        <v>41410</v>
      </c>
    </row>
    <row r="5567" spans="27:27" x14ac:dyDescent="0.2">
      <c r="AA5567" s="23">
        <v>41411</v>
      </c>
    </row>
    <row r="5568" spans="27:27" x14ac:dyDescent="0.2">
      <c r="AA5568" s="23">
        <v>41412</v>
      </c>
    </row>
    <row r="5569" spans="27:27" x14ac:dyDescent="0.2">
      <c r="AA5569" s="23">
        <v>41413</v>
      </c>
    </row>
    <row r="5570" spans="27:27" x14ac:dyDescent="0.2">
      <c r="AA5570" s="23">
        <v>41414</v>
      </c>
    </row>
    <row r="5571" spans="27:27" x14ac:dyDescent="0.2">
      <c r="AA5571" s="23">
        <v>41415</v>
      </c>
    </row>
    <row r="5572" spans="27:27" x14ac:dyDescent="0.2">
      <c r="AA5572" s="23">
        <v>41416</v>
      </c>
    </row>
    <row r="5573" spans="27:27" x14ac:dyDescent="0.2">
      <c r="AA5573" s="23">
        <v>41417</v>
      </c>
    </row>
    <row r="5574" spans="27:27" x14ac:dyDescent="0.2">
      <c r="AA5574" s="23">
        <v>41418</v>
      </c>
    </row>
    <row r="5575" spans="27:27" x14ac:dyDescent="0.2">
      <c r="AA5575" s="23">
        <v>41419</v>
      </c>
    </row>
    <row r="5576" spans="27:27" x14ac:dyDescent="0.2">
      <c r="AA5576" s="23">
        <v>41420</v>
      </c>
    </row>
    <row r="5577" spans="27:27" x14ac:dyDescent="0.2">
      <c r="AA5577" s="23">
        <v>41421</v>
      </c>
    </row>
    <row r="5578" spans="27:27" x14ac:dyDescent="0.2">
      <c r="AA5578" s="23">
        <v>41422</v>
      </c>
    </row>
    <row r="5579" spans="27:27" x14ac:dyDescent="0.2">
      <c r="AA5579" s="23">
        <v>41423</v>
      </c>
    </row>
    <row r="5580" spans="27:27" x14ac:dyDescent="0.2">
      <c r="AA5580" s="23">
        <v>41424</v>
      </c>
    </row>
    <row r="5581" spans="27:27" x14ac:dyDescent="0.2">
      <c r="AA5581" s="23">
        <v>41425</v>
      </c>
    </row>
    <row r="5582" spans="27:27" x14ac:dyDescent="0.2">
      <c r="AA5582" s="23">
        <v>41426</v>
      </c>
    </row>
    <row r="5583" spans="27:27" x14ac:dyDescent="0.2">
      <c r="AA5583" s="23">
        <v>41427</v>
      </c>
    </row>
    <row r="5584" spans="27:27" x14ac:dyDescent="0.2">
      <c r="AA5584" s="23">
        <v>41428</v>
      </c>
    </row>
    <row r="5585" spans="27:27" x14ac:dyDescent="0.2">
      <c r="AA5585" s="23">
        <v>41429</v>
      </c>
    </row>
    <row r="5586" spans="27:27" x14ac:dyDescent="0.2">
      <c r="AA5586" s="23">
        <v>41430</v>
      </c>
    </row>
    <row r="5587" spans="27:27" x14ac:dyDescent="0.2">
      <c r="AA5587" s="23">
        <v>41431</v>
      </c>
    </row>
    <row r="5588" spans="27:27" x14ac:dyDescent="0.2">
      <c r="AA5588" s="23">
        <v>41432</v>
      </c>
    </row>
    <row r="5589" spans="27:27" x14ac:dyDescent="0.2">
      <c r="AA5589" s="23">
        <v>41433</v>
      </c>
    </row>
    <row r="5590" spans="27:27" x14ac:dyDescent="0.2">
      <c r="AA5590" s="23">
        <v>41434</v>
      </c>
    </row>
    <row r="5591" spans="27:27" x14ac:dyDescent="0.2">
      <c r="AA5591" s="23">
        <v>41435</v>
      </c>
    </row>
    <row r="5592" spans="27:27" x14ac:dyDescent="0.2">
      <c r="AA5592" s="23">
        <v>41436</v>
      </c>
    </row>
    <row r="5593" spans="27:27" x14ac:dyDescent="0.2">
      <c r="AA5593" s="23">
        <v>41437</v>
      </c>
    </row>
    <row r="5594" spans="27:27" x14ac:dyDescent="0.2">
      <c r="AA5594" s="23">
        <v>41438</v>
      </c>
    </row>
    <row r="5595" spans="27:27" x14ac:dyDescent="0.2">
      <c r="AA5595" s="23">
        <v>41439</v>
      </c>
    </row>
    <row r="5596" spans="27:27" x14ac:dyDescent="0.2">
      <c r="AA5596" s="23">
        <v>41440</v>
      </c>
    </row>
    <row r="5597" spans="27:27" x14ac:dyDescent="0.2">
      <c r="AA5597" s="23">
        <v>41441</v>
      </c>
    </row>
    <row r="5598" spans="27:27" x14ac:dyDescent="0.2">
      <c r="AA5598" s="23">
        <v>41442</v>
      </c>
    </row>
    <row r="5599" spans="27:27" x14ac:dyDescent="0.2">
      <c r="AA5599" s="23">
        <v>41443</v>
      </c>
    </row>
    <row r="5600" spans="27:27" x14ac:dyDescent="0.2">
      <c r="AA5600" s="23">
        <v>41444</v>
      </c>
    </row>
    <row r="5601" spans="27:27" x14ac:dyDescent="0.2">
      <c r="AA5601" s="23">
        <v>41445</v>
      </c>
    </row>
    <row r="5602" spans="27:27" x14ac:dyDescent="0.2">
      <c r="AA5602" s="23">
        <v>41446</v>
      </c>
    </row>
    <row r="5603" spans="27:27" x14ac:dyDescent="0.2">
      <c r="AA5603" s="23">
        <v>41447</v>
      </c>
    </row>
    <row r="5604" spans="27:27" x14ac:dyDescent="0.2">
      <c r="AA5604" s="23">
        <v>41448</v>
      </c>
    </row>
    <row r="5605" spans="27:27" x14ac:dyDescent="0.2">
      <c r="AA5605" s="23">
        <v>41449</v>
      </c>
    </row>
    <row r="5606" spans="27:27" x14ac:dyDescent="0.2">
      <c r="AA5606" s="23">
        <v>41450</v>
      </c>
    </row>
    <row r="5607" spans="27:27" x14ac:dyDescent="0.2">
      <c r="AA5607" s="23">
        <v>41451</v>
      </c>
    </row>
    <row r="5608" spans="27:27" x14ac:dyDescent="0.2">
      <c r="AA5608" s="23">
        <v>41452</v>
      </c>
    </row>
    <row r="5609" spans="27:27" x14ac:dyDescent="0.2">
      <c r="AA5609" s="23">
        <v>41453</v>
      </c>
    </row>
    <row r="5610" spans="27:27" x14ac:dyDescent="0.2">
      <c r="AA5610" s="23">
        <v>41454</v>
      </c>
    </row>
    <row r="5611" spans="27:27" x14ac:dyDescent="0.2">
      <c r="AA5611" s="23">
        <v>41455</v>
      </c>
    </row>
    <row r="5612" spans="27:27" x14ac:dyDescent="0.2">
      <c r="AA5612" s="23">
        <v>41456</v>
      </c>
    </row>
    <row r="5613" spans="27:27" x14ac:dyDescent="0.2">
      <c r="AA5613" s="23">
        <v>41457</v>
      </c>
    </row>
    <row r="5614" spans="27:27" x14ac:dyDescent="0.2">
      <c r="AA5614" s="23">
        <v>41458</v>
      </c>
    </row>
    <row r="5615" spans="27:27" x14ac:dyDescent="0.2">
      <c r="AA5615" s="23">
        <v>41459</v>
      </c>
    </row>
    <row r="5616" spans="27:27" x14ac:dyDescent="0.2">
      <c r="AA5616" s="23">
        <v>41460</v>
      </c>
    </row>
    <row r="5617" spans="27:27" x14ac:dyDescent="0.2">
      <c r="AA5617" s="23">
        <v>41461</v>
      </c>
    </row>
    <row r="5618" spans="27:27" x14ac:dyDescent="0.2">
      <c r="AA5618" s="23">
        <v>41462</v>
      </c>
    </row>
    <row r="5619" spans="27:27" x14ac:dyDescent="0.2">
      <c r="AA5619" s="23">
        <v>41463</v>
      </c>
    </row>
    <row r="5620" spans="27:27" x14ac:dyDescent="0.2">
      <c r="AA5620" s="23">
        <v>41464</v>
      </c>
    </row>
    <row r="5621" spans="27:27" x14ac:dyDescent="0.2">
      <c r="AA5621" s="23">
        <v>41465</v>
      </c>
    </row>
    <row r="5622" spans="27:27" x14ac:dyDescent="0.2">
      <c r="AA5622" s="23">
        <v>41466</v>
      </c>
    </row>
    <row r="5623" spans="27:27" x14ac:dyDescent="0.2">
      <c r="AA5623" s="23">
        <v>41467</v>
      </c>
    </row>
    <row r="5624" spans="27:27" x14ac:dyDescent="0.2">
      <c r="AA5624" s="23">
        <v>41468</v>
      </c>
    </row>
    <row r="5625" spans="27:27" x14ac:dyDescent="0.2">
      <c r="AA5625" s="23">
        <v>41469</v>
      </c>
    </row>
    <row r="5626" spans="27:27" x14ac:dyDescent="0.2">
      <c r="AA5626" s="23">
        <v>41470</v>
      </c>
    </row>
    <row r="5627" spans="27:27" x14ac:dyDescent="0.2">
      <c r="AA5627" s="23">
        <v>41471</v>
      </c>
    </row>
    <row r="5628" spans="27:27" x14ac:dyDescent="0.2">
      <c r="AA5628" s="23">
        <v>41472</v>
      </c>
    </row>
    <row r="5629" spans="27:27" x14ac:dyDescent="0.2">
      <c r="AA5629" s="23">
        <v>41473</v>
      </c>
    </row>
    <row r="5630" spans="27:27" x14ac:dyDescent="0.2">
      <c r="AA5630" s="23">
        <v>41474</v>
      </c>
    </row>
    <row r="5631" spans="27:27" x14ac:dyDescent="0.2">
      <c r="AA5631" s="23">
        <v>41475</v>
      </c>
    </row>
    <row r="5632" spans="27:27" x14ac:dyDescent="0.2">
      <c r="AA5632" s="23">
        <v>41476</v>
      </c>
    </row>
    <row r="5633" spans="27:27" x14ac:dyDescent="0.2">
      <c r="AA5633" s="23">
        <v>41477</v>
      </c>
    </row>
    <row r="5634" spans="27:27" x14ac:dyDescent="0.2">
      <c r="AA5634" s="23">
        <v>41478</v>
      </c>
    </row>
    <row r="5635" spans="27:27" x14ac:dyDescent="0.2">
      <c r="AA5635" s="23">
        <v>41479</v>
      </c>
    </row>
    <row r="5636" spans="27:27" x14ac:dyDescent="0.2">
      <c r="AA5636" s="23">
        <v>41480</v>
      </c>
    </row>
    <row r="5637" spans="27:27" x14ac:dyDescent="0.2">
      <c r="AA5637" s="23">
        <v>41481</v>
      </c>
    </row>
    <row r="5638" spans="27:27" x14ac:dyDescent="0.2">
      <c r="AA5638" s="23">
        <v>41482</v>
      </c>
    </row>
    <row r="5639" spans="27:27" x14ac:dyDescent="0.2">
      <c r="AA5639" s="23">
        <v>41483</v>
      </c>
    </row>
    <row r="5640" spans="27:27" x14ac:dyDescent="0.2">
      <c r="AA5640" s="23">
        <v>41484</v>
      </c>
    </row>
    <row r="5641" spans="27:27" x14ac:dyDescent="0.2">
      <c r="AA5641" s="23">
        <v>41485</v>
      </c>
    </row>
    <row r="5642" spans="27:27" x14ac:dyDescent="0.2">
      <c r="AA5642" s="23">
        <v>41486</v>
      </c>
    </row>
    <row r="5643" spans="27:27" x14ac:dyDescent="0.2">
      <c r="AA5643" s="23">
        <v>41487</v>
      </c>
    </row>
    <row r="5644" spans="27:27" x14ac:dyDescent="0.2">
      <c r="AA5644" s="23">
        <v>41488</v>
      </c>
    </row>
    <row r="5645" spans="27:27" x14ac:dyDescent="0.2">
      <c r="AA5645" s="23">
        <v>41489</v>
      </c>
    </row>
    <row r="5646" spans="27:27" x14ac:dyDescent="0.2">
      <c r="AA5646" s="23">
        <v>41490</v>
      </c>
    </row>
    <row r="5647" spans="27:27" x14ac:dyDescent="0.2">
      <c r="AA5647" s="23">
        <v>41491</v>
      </c>
    </row>
    <row r="5648" spans="27:27" x14ac:dyDescent="0.2">
      <c r="AA5648" s="23">
        <v>41492</v>
      </c>
    </row>
    <row r="5649" spans="27:27" x14ac:dyDescent="0.2">
      <c r="AA5649" s="23">
        <v>41493</v>
      </c>
    </row>
    <row r="5650" spans="27:27" x14ac:dyDescent="0.2">
      <c r="AA5650" s="23">
        <v>41494</v>
      </c>
    </row>
    <row r="5651" spans="27:27" x14ac:dyDescent="0.2">
      <c r="AA5651" s="23">
        <v>41495</v>
      </c>
    </row>
    <row r="5652" spans="27:27" x14ac:dyDescent="0.2">
      <c r="AA5652" s="23">
        <v>41496</v>
      </c>
    </row>
    <row r="5653" spans="27:27" x14ac:dyDescent="0.2">
      <c r="AA5653" s="23">
        <v>41497</v>
      </c>
    </row>
    <row r="5654" spans="27:27" x14ac:dyDescent="0.2">
      <c r="AA5654" s="23">
        <v>41498</v>
      </c>
    </row>
    <row r="5655" spans="27:27" x14ac:dyDescent="0.2">
      <c r="AA5655" s="23">
        <v>41499</v>
      </c>
    </row>
    <row r="5656" spans="27:27" x14ac:dyDescent="0.2">
      <c r="AA5656" s="23">
        <v>41500</v>
      </c>
    </row>
    <row r="5657" spans="27:27" x14ac:dyDescent="0.2">
      <c r="AA5657" s="23">
        <v>41501</v>
      </c>
    </row>
    <row r="5658" spans="27:27" x14ac:dyDescent="0.2">
      <c r="AA5658" s="23">
        <v>41502</v>
      </c>
    </row>
    <row r="5659" spans="27:27" x14ac:dyDescent="0.2">
      <c r="AA5659" s="23">
        <v>41503</v>
      </c>
    </row>
    <row r="5660" spans="27:27" x14ac:dyDescent="0.2">
      <c r="AA5660" s="23">
        <v>41504</v>
      </c>
    </row>
    <row r="5661" spans="27:27" x14ac:dyDescent="0.2">
      <c r="AA5661" s="23">
        <v>41505</v>
      </c>
    </row>
    <row r="5662" spans="27:27" x14ac:dyDescent="0.2">
      <c r="AA5662" s="23">
        <v>41506</v>
      </c>
    </row>
    <row r="5663" spans="27:27" x14ac:dyDescent="0.2">
      <c r="AA5663" s="23">
        <v>41507</v>
      </c>
    </row>
    <row r="5664" spans="27:27" x14ac:dyDescent="0.2">
      <c r="AA5664" s="23">
        <v>41508</v>
      </c>
    </row>
    <row r="5665" spans="27:27" x14ac:dyDescent="0.2">
      <c r="AA5665" s="23">
        <v>41509</v>
      </c>
    </row>
    <row r="5666" spans="27:27" x14ac:dyDescent="0.2">
      <c r="AA5666" s="23">
        <v>41510</v>
      </c>
    </row>
    <row r="5667" spans="27:27" x14ac:dyDescent="0.2">
      <c r="AA5667" s="23">
        <v>41511</v>
      </c>
    </row>
    <row r="5668" spans="27:27" x14ac:dyDescent="0.2">
      <c r="AA5668" s="23">
        <v>41512</v>
      </c>
    </row>
    <row r="5669" spans="27:27" x14ac:dyDescent="0.2">
      <c r="AA5669" s="23">
        <v>41513</v>
      </c>
    </row>
    <row r="5670" spans="27:27" x14ac:dyDescent="0.2">
      <c r="AA5670" s="23">
        <v>41514</v>
      </c>
    </row>
    <row r="5671" spans="27:27" x14ac:dyDescent="0.2">
      <c r="AA5671" s="23">
        <v>41515</v>
      </c>
    </row>
    <row r="5672" spans="27:27" x14ac:dyDescent="0.2">
      <c r="AA5672" s="23">
        <v>41516</v>
      </c>
    </row>
    <row r="5673" spans="27:27" x14ac:dyDescent="0.2">
      <c r="AA5673" s="23">
        <v>41517</v>
      </c>
    </row>
    <row r="5674" spans="27:27" x14ac:dyDescent="0.2">
      <c r="AA5674" s="23">
        <v>41518</v>
      </c>
    </row>
    <row r="5675" spans="27:27" x14ac:dyDescent="0.2">
      <c r="AA5675" s="23">
        <v>41519</v>
      </c>
    </row>
    <row r="5676" spans="27:27" x14ac:dyDescent="0.2">
      <c r="AA5676" s="23">
        <v>41520</v>
      </c>
    </row>
    <row r="5677" spans="27:27" x14ac:dyDescent="0.2">
      <c r="AA5677" s="23">
        <v>41521</v>
      </c>
    </row>
    <row r="5678" spans="27:27" x14ac:dyDescent="0.2">
      <c r="AA5678" s="23">
        <v>41522</v>
      </c>
    </row>
    <row r="5679" spans="27:27" x14ac:dyDescent="0.2">
      <c r="AA5679" s="23">
        <v>41523</v>
      </c>
    </row>
    <row r="5680" spans="27:27" x14ac:dyDescent="0.2">
      <c r="AA5680" s="23">
        <v>41524</v>
      </c>
    </row>
    <row r="5681" spans="27:27" x14ac:dyDescent="0.2">
      <c r="AA5681" s="23">
        <v>41525</v>
      </c>
    </row>
    <row r="5682" spans="27:27" x14ac:dyDescent="0.2">
      <c r="AA5682" s="23">
        <v>41526</v>
      </c>
    </row>
    <row r="5683" spans="27:27" x14ac:dyDescent="0.2">
      <c r="AA5683" s="23">
        <v>41527</v>
      </c>
    </row>
    <row r="5684" spans="27:27" x14ac:dyDescent="0.2">
      <c r="AA5684" s="23">
        <v>41528</v>
      </c>
    </row>
    <row r="5685" spans="27:27" x14ac:dyDescent="0.2">
      <c r="AA5685" s="23">
        <v>41529</v>
      </c>
    </row>
    <row r="5686" spans="27:27" x14ac:dyDescent="0.2">
      <c r="AA5686" s="23">
        <v>41530</v>
      </c>
    </row>
    <row r="5687" spans="27:27" x14ac:dyDescent="0.2">
      <c r="AA5687" s="23">
        <v>41531</v>
      </c>
    </row>
    <row r="5688" spans="27:27" x14ac:dyDescent="0.2">
      <c r="AA5688" s="23">
        <v>41532</v>
      </c>
    </row>
    <row r="5689" spans="27:27" x14ac:dyDescent="0.2">
      <c r="AA5689" s="23">
        <v>41533</v>
      </c>
    </row>
    <row r="5690" spans="27:27" x14ac:dyDescent="0.2">
      <c r="AA5690" s="23">
        <v>41534</v>
      </c>
    </row>
    <row r="5691" spans="27:27" x14ac:dyDescent="0.2">
      <c r="AA5691" s="23">
        <v>41535</v>
      </c>
    </row>
    <row r="5692" spans="27:27" x14ac:dyDescent="0.2">
      <c r="AA5692" s="23">
        <v>41536</v>
      </c>
    </row>
    <row r="5693" spans="27:27" x14ac:dyDescent="0.2">
      <c r="AA5693" s="23">
        <v>41537</v>
      </c>
    </row>
    <row r="5694" spans="27:27" x14ac:dyDescent="0.2">
      <c r="AA5694" s="23">
        <v>41538</v>
      </c>
    </row>
    <row r="5695" spans="27:27" x14ac:dyDescent="0.2">
      <c r="AA5695" s="23">
        <v>41539</v>
      </c>
    </row>
    <row r="5696" spans="27:27" x14ac:dyDescent="0.2">
      <c r="AA5696" s="23">
        <v>41540</v>
      </c>
    </row>
    <row r="5697" spans="27:27" x14ac:dyDescent="0.2">
      <c r="AA5697" s="23">
        <v>41541</v>
      </c>
    </row>
    <row r="5698" spans="27:27" x14ac:dyDescent="0.2">
      <c r="AA5698" s="23">
        <v>41542</v>
      </c>
    </row>
    <row r="5699" spans="27:27" x14ac:dyDescent="0.2">
      <c r="AA5699" s="23">
        <v>41543</v>
      </c>
    </row>
    <row r="5700" spans="27:27" x14ac:dyDescent="0.2">
      <c r="AA5700" s="23">
        <v>41544</v>
      </c>
    </row>
    <row r="5701" spans="27:27" x14ac:dyDescent="0.2">
      <c r="AA5701" s="23">
        <v>41545</v>
      </c>
    </row>
    <row r="5702" spans="27:27" x14ac:dyDescent="0.2">
      <c r="AA5702" s="23">
        <v>41546</v>
      </c>
    </row>
    <row r="5703" spans="27:27" x14ac:dyDescent="0.2">
      <c r="AA5703" s="23">
        <v>41547</v>
      </c>
    </row>
    <row r="5704" spans="27:27" x14ac:dyDescent="0.2">
      <c r="AA5704" s="23">
        <v>41548</v>
      </c>
    </row>
    <row r="5705" spans="27:27" x14ac:dyDescent="0.2">
      <c r="AA5705" s="23">
        <v>41549</v>
      </c>
    </row>
    <row r="5706" spans="27:27" x14ac:dyDescent="0.2">
      <c r="AA5706" s="23">
        <v>41550</v>
      </c>
    </row>
    <row r="5707" spans="27:27" x14ac:dyDescent="0.2">
      <c r="AA5707" s="23">
        <v>41551</v>
      </c>
    </row>
    <row r="5708" spans="27:27" x14ac:dyDescent="0.2">
      <c r="AA5708" s="23">
        <v>41552</v>
      </c>
    </row>
    <row r="5709" spans="27:27" x14ac:dyDescent="0.2">
      <c r="AA5709" s="23">
        <v>41553</v>
      </c>
    </row>
    <row r="5710" spans="27:27" x14ac:dyDescent="0.2">
      <c r="AA5710" s="23">
        <v>41554</v>
      </c>
    </row>
    <row r="5711" spans="27:27" x14ac:dyDescent="0.2">
      <c r="AA5711" s="23">
        <v>41555</v>
      </c>
    </row>
    <row r="5712" spans="27:27" x14ac:dyDescent="0.2">
      <c r="AA5712" s="23">
        <v>41556</v>
      </c>
    </row>
    <row r="5713" spans="27:27" x14ac:dyDescent="0.2">
      <c r="AA5713" s="23">
        <v>41557</v>
      </c>
    </row>
    <row r="5714" spans="27:27" x14ac:dyDescent="0.2">
      <c r="AA5714" s="23">
        <v>41558</v>
      </c>
    </row>
    <row r="5715" spans="27:27" x14ac:dyDescent="0.2">
      <c r="AA5715" s="23">
        <v>41559</v>
      </c>
    </row>
    <row r="5716" spans="27:27" x14ac:dyDescent="0.2">
      <c r="AA5716" s="23">
        <v>41560</v>
      </c>
    </row>
    <row r="5717" spans="27:27" x14ac:dyDescent="0.2">
      <c r="AA5717" s="23">
        <v>41561</v>
      </c>
    </row>
    <row r="5718" spans="27:27" x14ac:dyDescent="0.2">
      <c r="AA5718" s="23">
        <v>41562</v>
      </c>
    </row>
    <row r="5719" spans="27:27" x14ac:dyDescent="0.2">
      <c r="AA5719" s="23">
        <v>41563</v>
      </c>
    </row>
    <row r="5720" spans="27:27" x14ac:dyDescent="0.2">
      <c r="AA5720" s="23">
        <v>41564</v>
      </c>
    </row>
    <row r="5721" spans="27:27" x14ac:dyDescent="0.2">
      <c r="AA5721" s="23">
        <v>41565</v>
      </c>
    </row>
    <row r="5722" spans="27:27" x14ac:dyDescent="0.2">
      <c r="AA5722" s="23">
        <v>41566</v>
      </c>
    </row>
    <row r="5723" spans="27:27" x14ac:dyDescent="0.2">
      <c r="AA5723" s="23">
        <v>41567</v>
      </c>
    </row>
    <row r="5724" spans="27:27" x14ac:dyDescent="0.2">
      <c r="AA5724" s="23">
        <v>41568</v>
      </c>
    </row>
    <row r="5725" spans="27:27" x14ac:dyDescent="0.2">
      <c r="AA5725" s="23">
        <v>41569</v>
      </c>
    </row>
    <row r="5726" spans="27:27" x14ac:dyDescent="0.2">
      <c r="AA5726" s="23">
        <v>41570</v>
      </c>
    </row>
    <row r="5727" spans="27:27" x14ac:dyDescent="0.2">
      <c r="AA5727" s="23">
        <v>41571</v>
      </c>
    </row>
    <row r="5728" spans="27:27" x14ac:dyDescent="0.2">
      <c r="AA5728" s="23">
        <v>41572</v>
      </c>
    </row>
    <row r="5729" spans="27:27" x14ac:dyDescent="0.2">
      <c r="AA5729" s="23">
        <v>41573</v>
      </c>
    </row>
    <row r="5730" spans="27:27" x14ac:dyDescent="0.2">
      <c r="AA5730" s="23">
        <v>41574</v>
      </c>
    </row>
    <row r="5731" spans="27:27" x14ac:dyDescent="0.2">
      <c r="AA5731" s="23">
        <v>41575</v>
      </c>
    </row>
    <row r="5732" spans="27:27" x14ac:dyDescent="0.2">
      <c r="AA5732" s="23">
        <v>41576</v>
      </c>
    </row>
    <row r="5733" spans="27:27" x14ac:dyDescent="0.2">
      <c r="AA5733" s="23">
        <v>41577</v>
      </c>
    </row>
    <row r="5734" spans="27:27" x14ac:dyDescent="0.2">
      <c r="AA5734" s="23">
        <v>41578</v>
      </c>
    </row>
    <row r="5735" spans="27:27" x14ac:dyDescent="0.2">
      <c r="AA5735" s="23">
        <v>41579</v>
      </c>
    </row>
    <row r="5736" spans="27:27" x14ac:dyDescent="0.2">
      <c r="AA5736" s="23">
        <v>41580</v>
      </c>
    </row>
    <row r="5737" spans="27:27" x14ac:dyDescent="0.2">
      <c r="AA5737" s="23">
        <v>41581</v>
      </c>
    </row>
    <row r="5738" spans="27:27" x14ac:dyDescent="0.2">
      <c r="AA5738" s="23">
        <v>41582</v>
      </c>
    </row>
    <row r="5739" spans="27:27" x14ac:dyDescent="0.2">
      <c r="AA5739" s="23">
        <v>41583</v>
      </c>
    </row>
    <row r="5740" spans="27:27" x14ac:dyDescent="0.2">
      <c r="AA5740" s="23">
        <v>41584</v>
      </c>
    </row>
    <row r="5741" spans="27:27" x14ac:dyDescent="0.2">
      <c r="AA5741" s="23">
        <v>41585</v>
      </c>
    </row>
    <row r="5742" spans="27:27" x14ac:dyDescent="0.2">
      <c r="AA5742" s="23">
        <v>41586</v>
      </c>
    </row>
    <row r="5743" spans="27:27" x14ac:dyDescent="0.2">
      <c r="AA5743" s="23">
        <v>41587</v>
      </c>
    </row>
    <row r="5744" spans="27:27" x14ac:dyDescent="0.2">
      <c r="AA5744" s="23">
        <v>41588</v>
      </c>
    </row>
    <row r="5745" spans="27:27" x14ac:dyDescent="0.2">
      <c r="AA5745" s="23">
        <v>41589</v>
      </c>
    </row>
    <row r="5746" spans="27:27" x14ac:dyDescent="0.2">
      <c r="AA5746" s="23">
        <v>41590</v>
      </c>
    </row>
    <row r="5747" spans="27:27" x14ac:dyDescent="0.2">
      <c r="AA5747" s="23">
        <v>41591</v>
      </c>
    </row>
    <row r="5748" spans="27:27" x14ac:dyDescent="0.2">
      <c r="AA5748" s="23">
        <v>41592</v>
      </c>
    </row>
    <row r="5749" spans="27:27" x14ac:dyDescent="0.2">
      <c r="AA5749" s="23">
        <v>41593</v>
      </c>
    </row>
    <row r="5750" spans="27:27" x14ac:dyDescent="0.2">
      <c r="AA5750" s="23">
        <v>41594</v>
      </c>
    </row>
    <row r="5751" spans="27:27" x14ac:dyDescent="0.2">
      <c r="AA5751" s="23">
        <v>41595</v>
      </c>
    </row>
    <row r="5752" spans="27:27" x14ac:dyDescent="0.2">
      <c r="AA5752" s="23">
        <v>41596</v>
      </c>
    </row>
    <row r="5753" spans="27:27" x14ac:dyDescent="0.2">
      <c r="AA5753" s="23">
        <v>41597</v>
      </c>
    </row>
    <row r="5754" spans="27:27" x14ac:dyDescent="0.2">
      <c r="AA5754" s="23">
        <v>41598</v>
      </c>
    </row>
    <row r="5755" spans="27:27" x14ac:dyDescent="0.2">
      <c r="AA5755" s="23">
        <v>41599</v>
      </c>
    </row>
    <row r="5756" spans="27:27" x14ac:dyDescent="0.2">
      <c r="AA5756" s="23">
        <v>41600</v>
      </c>
    </row>
    <row r="5757" spans="27:27" x14ac:dyDescent="0.2">
      <c r="AA5757" s="23">
        <v>41601</v>
      </c>
    </row>
    <row r="5758" spans="27:27" x14ac:dyDescent="0.2">
      <c r="AA5758" s="23">
        <v>41602</v>
      </c>
    </row>
    <row r="5759" spans="27:27" x14ac:dyDescent="0.2">
      <c r="AA5759" s="23">
        <v>41603</v>
      </c>
    </row>
    <row r="5760" spans="27:27" x14ac:dyDescent="0.2">
      <c r="AA5760" s="23">
        <v>41604</v>
      </c>
    </row>
    <row r="5761" spans="27:27" x14ac:dyDescent="0.2">
      <c r="AA5761" s="23">
        <v>41605</v>
      </c>
    </row>
    <row r="5762" spans="27:27" x14ac:dyDescent="0.2">
      <c r="AA5762" s="23">
        <v>41606</v>
      </c>
    </row>
    <row r="5763" spans="27:27" x14ac:dyDescent="0.2">
      <c r="AA5763" s="23">
        <v>41607</v>
      </c>
    </row>
    <row r="5764" spans="27:27" x14ac:dyDescent="0.2">
      <c r="AA5764" s="23">
        <v>41608</v>
      </c>
    </row>
    <row r="5765" spans="27:27" x14ac:dyDescent="0.2">
      <c r="AA5765" s="23">
        <v>41609</v>
      </c>
    </row>
    <row r="5766" spans="27:27" x14ac:dyDescent="0.2">
      <c r="AA5766" s="23">
        <v>41610</v>
      </c>
    </row>
    <row r="5767" spans="27:27" x14ac:dyDescent="0.2">
      <c r="AA5767" s="23">
        <v>41611</v>
      </c>
    </row>
    <row r="5768" spans="27:27" x14ac:dyDescent="0.2">
      <c r="AA5768" s="23">
        <v>41612</v>
      </c>
    </row>
    <row r="5769" spans="27:27" x14ac:dyDescent="0.2">
      <c r="AA5769" s="23">
        <v>41613</v>
      </c>
    </row>
    <row r="5770" spans="27:27" x14ac:dyDescent="0.2">
      <c r="AA5770" s="23">
        <v>41614</v>
      </c>
    </row>
    <row r="5771" spans="27:27" x14ac:dyDescent="0.2">
      <c r="AA5771" s="23">
        <v>41615</v>
      </c>
    </row>
    <row r="5772" spans="27:27" x14ac:dyDescent="0.2">
      <c r="AA5772" s="23">
        <v>41616</v>
      </c>
    </row>
    <row r="5773" spans="27:27" x14ac:dyDescent="0.2">
      <c r="AA5773" s="23">
        <v>41617</v>
      </c>
    </row>
    <row r="5774" spans="27:27" x14ac:dyDescent="0.2">
      <c r="AA5774" s="23">
        <v>41618</v>
      </c>
    </row>
    <row r="5775" spans="27:27" x14ac:dyDescent="0.2">
      <c r="AA5775" s="23">
        <v>41619</v>
      </c>
    </row>
    <row r="5776" spans="27:27" x14ac:dyDescent="0.2">
      <c r="AA5776" s="23">
        <v>41620</v>
      </c>
    </row>
    <row r="5777" spans="27:27" x14ac:dyDescent="0.2">
      <c r="AA5777" s="23">
        <v>41621</v>
      </c>
    </row>
    <row r="5778" spans="27:27" x14ac:dyDescent="0.2">
      <c r="AA5778" s="23">
        <v>41622</v>
      </c>
    </row>
    <row r="5779" spans="27:27" x14ac:dyDescent="0.2">
      <c r="AA5779" s="23">
        <v>41623</v>
      </c>
    </row>
    <row r="5780" spans="27:27" x14ac:dyDescent="0.2">
      <c r="AA5780" s="23">
        <v>41624</v>
      </c>
    </row>
    <row r="5781" spans="27:27" x14ac:dyDescent="0.2">
      <c r="AA5781" s="23">
        <v>41625</v>
      </c>
    </row>
    <row r="5782" spans="27:27" x14ac:dyDescent="0.2">
      <c r="AA5782" s="23">
        <v>41626</v>
      </c>
    </row>
    <row r="5783" spans="27:27" x14ac:dyDescent="0.2">
      <c r="AA5783" s="23">
        <v>41627</v>
      </c>
    </row>
    <row r="5784" spans="27:27" x14ac:dyDescent="0.2">
      <c r="AA5784" s="23">
        <v>41628</v>
      </c>
    </row>
    <row r="5785" spans="27:27" x14ac:dyDescent="0.2">
      <c r="AA5785" s="23">
        <v>41629</v>
      </c>
    </row>
    <row r="5786" spans="27:27" x14ac:dyDescent="0.2">
      <c r="AA5786" s="23">
        <v>41630</v>
      </c>
    </row>
    <row r="5787" spans="27:27" x14ac:dyDescent="0.2">
      <c r="AA5787" s="23">
        <v>41631</v>
      </c>
    </row>
    <row r="5788" spans="27:27" x14ac:dyDescent="0.2">
      <c r="AA5788" s="23">
        <v>41632</v>
      </c>
    </row>
    <row r="5789" spans="27:27" x14ac:dyDescent="0.2">
      <c r="AA5789" s="23">
        <v>41633</v>
      </c>
    </row>
    <row r="5790" spans="27:27" x14ac:dyDescent="0.2">
      <c r="AA5790" s="23">
        <v>41634</v>
      </c>
    </row>
    <row r="5791" spans="27:27" x14ac:dyDescent="0.2">
      <c r="AA5791" s="23">
        <v>41635</v>
      </c>
    </row>
    <row r="5792" spans="27:27" x14ac:dyDescent="0.2">
      <c r="AA5792" s="23">
        <v>41636</v>
      </c>
    </row>
    <row r="5793" spans="27:27" x14ac:dyDescent="0.2">
      <c r="AA5793" s="23">
        <v>41637</v>
      </c>
    </row>
    <row r="5794" spans="27:27" x14ac:dyDescent="0.2">
      <c r="AA5794" s="23">
        <v>41638</v>
      </c>
    </row>
    <row r="5795" spans="27:27" x14ac:dyDescent="0.2">
      <c r="AA5795" s="23">
        <v>41639</v>
      </c>
    </row>
    <row r="5796" spans="27:27" x14ac:dyDescent="0.2">
      <c r="AA5796" s="23">
        <v>41640</v>
      </c>
    </row>
    <row r="5797" spans="27:27" x14ac:dyDescent="0.2">
      <c r="AA5797" s="23">
        <v>41641</v>
      </c>
    </row>
    <row r="5798" spans="27:27" x14ac:dyDescent="0.2">
      <c r="AA5798" s="23">
        <v>41642</v>
      </c>
    </row>
    <row r="5799" spans="27:27" x14ac:dyDescent="0.2">
      <c r="AA5799" s="23">
        <v>41643</v>
      </c>
    </row>
    <row r="5800" spans="27:27" x14ac:dyDescent="0.2">
      <c r="AA5800" s="23">
        <v>41644</v>
      </c>
    </row>
    <row r="5801" spans="27:27" x14ac:dyDescent="0.2">
      <c r="AA5801" s="23">
        <v>41645</v>
      </c>
    </row>
    <row r="5802" spans="27:27" x14ac:dyDescent="0.2">
      <c r="AA5802" s="23">
        <v>41646</v>
      </c>
    </row>
    <row r="5803" spans="27:27" x14ac:dyDescent="0.2">
      <c r="AA5803" s="23">
        <v>41647</v>
      </c>
    </row>
    <row r="5804" spans="27:27" x14ac:dyDescent="0.2">
      <c r="AA5804" s="23">
        <v>41648</v>
      </c>
    </row>
    <row r="5805" spans="27:27" x14ac:dyDescent="0.2">
      <c r="AA5805" s="23">
        <v>41649</v>
      </c>
    </row>
    <row r="5806" spans="27:27" x14ac:dyDescent="0.2">
      <c r="AA5806" s="23">
        <v>41650</v>
      </c>
    </row>
    <row r="5807" spans="27:27" x14ac:dyDescent="0.2">
      <c r="AA5807" s="23">
        <v>41651</v>
      </c>
    </row>
    <row r="5808" spans="27:27" x14ac:dyDescent="0.2">
      <c r="AA5808" s="23">
        <v>41652</v>
      </c>
    </row>
    <row r="5809" spans="27:27" x14ac:dyDescent="0.2">
      <c r="AA5809" s="23">
        <v>41653</v>
      </c>
    </row>
    <row r="5810" spans="27:27" x14ac:dyDescent="0.2">
      <c r="AA5810" s="23">
        <v>41654</v>
      </c>
    </row>
    <row r="5811" spans="27:27" x14ac:dyDescent="0.2">
      <c r="AA5811" s="23">
        <v>41655</v>
      </c>
    </row>
    <row r="5812" spans="27:27" x14ac:dyDescent="0.2">
      <c r="AA5812" s="23">
        <v>41656</v>
      </c>
    </row>
    <row r="5813" spans="27:27" x14ac:dyDescent="0.2">
      <c r="AA5813" s="23">
        <v>41657</v>
      </c>
    </row>
    <row r="5814" spans="27:27" x14ac:dyDescent="0.2">
      <c r="AA5814" s="23">
        <v>41658</v>
      </c>
    </row>
    <row r="5815" spans="27:27" x14ac:dyDescent="0.2">
      <c r="AA5815" s="23">
        <v>41659</v>
      </c>
    </row>
    <row r="5816" spans="27:27" x14ac:dyDescent="0.2">
      <c r="AA5816" s="23">
        <v>41660</v>
      </c>
    </row>
    <row r="5817" spans="27:27" x14ac:dyDescent="0.2">
      <c r="AA5817" s="23">
        <v>41661</v>
      </c>
    </row>
    <row r="5818" spans="27:27" x14ac:dyDescent="0.2">
      <c r="AA5818" s="23">
        <v>41662</v>
      </c>
    </row>
    <row r="5819" spans="27:27" x14ac:dyDescent="0.2">
      <c r="AA5819" s="23">
        <v>41663</v>
      </c>
    </row>
    <row r="5820" spans="27:27" x14ac:dyDescent="0.2">
      <c r="AA5820" s="23">
        <v>41664</v>
      </c>
    </row>
    <row r="5821" spans="27:27" x14ac:dyDescent="0.2">
      <c r="AA5821" s="23">
        <v>41665</v>
      </c>
    </row>
    <row r="5822" spans="27:27" x14ac:dyDescent="0.2">
      <c r="AA5822" s="23">
        <v>41666</v>
      </c>
    </row>
    <row r="5823" spans="27:27" x14ac:dyDescent="0.2">
      <c r="AA5823" s="23">
        <v>41667</v>
      </c>
    </row>
    <row r="5824" spans="27:27" x14ac:dyDescent="0.2">
      <c r="AA5824" s="23">
        <v>41668</v>
      </c>
    </row>
    <row r="5825" spans="27:27" x14ac:dyDescent="0.2">
      <c r="AA5825" s="23">
        <v>41669</v>
      </c>
    </row>
    <row r="5826" spans="27:27" x14ac:dyDescent="0.2">
      <c r="AA5826" s="23">
        <v>41670</v>
      </c>
    </row>
    <row r="5827" spans="27:27" x14ac:dyDescent="0.2">
      <c r="AA5827" s="23">
        <v>41671</v>
      </c>
    </row>
    <row r="5828" spans="27:27" x14ac:dyDescent="0.2">
      <c r="AA5828" s="23">
        <v>41672</v>
      </c>
    </row>
    <row r="5829" spans="27:27" x14ac:dyDescent="0.2">
      <c r="AA5829" s="23">
        <v>41673</v>
      </c>
    </row>
    <row r="5830" spans="27:27" x14ac:dyDescent="0.2">
      <c r="AA5830" s="23">
        <v>41674</v>
      </c>
    </row>
    <row r="5831" spans="27:27" x14ac:dyDescent="0.2">
      <c r="AA5831" s="23">
        <v>41675</v>
      </c>
    </row>
    <row r="5832" spans="27:27" x14ac:dyDescent="0.2">
      <c r="AA5832" s="23">
        <v>41676</v>
      </c>
    </row>
    <row r="5833" spans="27:27" x14ac:dyDescent="0.2">
      <c r="AA5833" s="23">
        <v>41677</v>
      </c>
    </row>
    <row r="5834" spans="27:27" x14ac:dyDescent="0.2">
      <c r="AA5834" s="23">
        <v>41678</v>
      </c>
    </row>
    <row r="5835" spans="27:27" x14ac:dyDescent="0.2">
      <c r="AA5835" s="23">
        <v>41679</v>
      </c>
    </row>
    <row r="5836" spans="27:27" x14ac:dyDescent="0.2">
      <c r="AA5836" s="23">
        <v>41680</v>
      </c>
    </row>
    <row r="5837" spans="27:27" x14ac:dyDescent="0.2">
      <c r="AA5837" s="23">
        <v>41681</v>
      </c>
    </row>
    <row r="5838" spans="27:27" x14ac:dyDescent="0.2">
      <c r="AA5838" s="23">
        <v>41682</v>
      </c>
    </row>
    <row r="5839" spans="27:27" x14ac:dyDescent="0.2">
      <c r="AA5839" s="23">
        <v>41683</v>
      </c>
    </row>
    <row r="5840" spans="27:27" x14ac:dyDescent="0.2">
      <c r="AA5840" s="23">
        <v>41684</v>
      </c>
    </row>
    <row r="5841" spans="27:27" x14ac:dyDescent="0.2">
      <c r="AA5841" s="23">
        <v>41685</v>
      </c>
    </row>
    <row r="5842" spans="27:27" x14ac:dyDescent="0.2">
      <c r="AA5842" s="23">
        <v>41686</v>
      </c>
    </row>
    <row r="5843" spans="27:27" x14ac:dyDescent="0.2">
      <c r="AA5843" s="23">
        <v>41687</v>
      </c>
    </row>
    <row r="5844" spans="27:27" x14ac:dyDescent="0.2">
      <c r="AA5844" s="23">
        <v>41688</v>
      </c>
    </row>
    <row r="5845" spans="27:27" x14ac:dyDescent="0.2">
      <c r="AA5845" s="23">
        <v>41689</v>
      </c>
    </row>
    <row r="5846" spans="27:27" x14ac:dyDescent="0.2">
      <c r="AA5846" s="23">
        <v>41690</v>
      </c>
    </row>
    <row r="5847" spans="27:27" x14ac:dyDescent="0.2">
      <c r="AA5847" s="23">
        <v>41691</v>
      </c>
    </row>
    <row r="5848" spans="27:27" x14ac:dyDescent="0.2">
      <c r="AA5848" s="23">
        <v>41692</v>
      </c>
    </row>
    <row r="5849" spans="27:27" x14ac:dyDescent="0.2">
      <c r="AA5849" s="23">
        <v>41693</v>
      </c>
    </row>
    <row r="5850" spans="27:27" x14ac:dyDescent="0.2">
      <c r="AA5850" s="23">
        <v>41694</v>
      </c>
    </row>
    <row r="5851" spans="27:27" x14ac:dyDescent="0.2">
      <c r="AA5851" s="23">
        <v>41695</v>
      </c>
    </row>
    <row r="5852" spans="27:27" x14ac:dyDescent="0.2">
      <c r="AA5852" s="23">
        <v>41696</v>
      </c>
    </row>
    <row r="5853" spans="27:27" x14ac:dyDescent="0.2">
      <c r="AA5853" s="23">
        <v>41697</v>
      </c>
    </row>
    <row r="5854" spans="27:27" x14ac:dyDescent="0.2">
      <c r="AA5854" s="23">
        <v>41698</v>
      </c>
    </row>
    <row r="5855" spans="27:27" x14ac:dyDescent="0.2">
      <c r="AA5855" s="23">
        <v>41699</v>
      </c>
    </row>
    <row r="5856" spans="27:27" x14ac:dyDescent="0.2">
      <c r="AA5856" s="23">
        <v>41700</v>
      </c>
    </row>
    <row r="5857" spans="27:27" x14ac:dyDescent="0.2">
      <c r="AA5857" s="23">
        <v>41701</v>
      </c>
    </row>
    <row r="5858" spans="27:27" x14ac:dyDescent="0.2">
      <c r="AA5858" s="23">
        <v>41702</v>
      </c>
    </row>
    <row r="5859" spans="27:27" x14ac:dyDescent="0.2">
      <c r="AA5859" s="23">
        <v>41703</v>
      </c>
    </row>
    <row r="5860" spans="27:27" x14ac:dyDescent="0.2">
      <c r="AA5860" s="23">
        <v>41704</v>
      </c>
    </row>
    <row r="5861" spans="27:27" x14ac:dyDescent="0.2">
      <c r="AA5861" s="23">
        <v>41705</v>
      </c>
    </row>
    <row r="5862" spans="27:27" x14ac:dyDescent="0.2">
      <c r="AA5862" s="23">
        <v>41706</v>
      </c>
    </row>
    <row r="5863" spans="27:27" x14ac:dyDescent="0.2">
      <c r="AA5863" s="23">
        <v>41707</v>
      </c>
    </row>
    <row r="5864" spans="27:27" x14ac:dyDescent="0.2">
      <c r="AA5864" s="23">
        <v>41708</v>
      </c>
    </row>
    <row r="5865" spans="27:27" x14ac:dyDescent="0.2">
      <c r="AA5865" s="23">
        <v>41709</v>
      </c>
    </row>
    <row r="5866" spans="27:27" x14ac:dyDescent="0.2">
      <c r="AA5866" s="23">
        <v>41710</v>
      </c>
    </row>
    <row r="5867" spans="27:27" x14ac:dyDescent="0.2">
      <c r="AA5867" s="23">
        <v>41711</v>
      </c>
    </row>
    <row r="5868" spans="27:27" x14ac:dyDescent="0.2">
      <c r="AA5868" s="23">
        <v>41712</v>
      </c>
    </row>
    <row r="5869" spans="27:27" x14ac:dyDescent="0.2">
      <c r="AA5869" s="23">
        <v>41713</v>
      </c>
    </row>
    <row r="5870" spans="27:27" x14ac:dyDescent="0.2">
      <c r="AA5870" s="23">
        <v>41714</v>
      </c>
    </row>
    <row r="5871" spans="27:27" x14ac:dyDescent="0.2">
      <c r="AA5871" s="23">
        <v>41715</v>
      </c>
    </row>
    <row r="5872" spans="27:27" x14ac:dyDescent="0.2">
      <c r="AA5872" s="23">
        <v>41716</v>
      </c>
    </row>
    <row r="5873" spans="27:27" x14ac:dyDescent="0.2">
      <c r="AA5873" s="23">
        <v>41717</v>
      </c>
    </row>
    <row r="5874" spans="27:27" x14ac:dyDescent="0.2">
      <c r="AA5874" s="23">
        <v>41718</v>
      </c>
    </row>
    <row r="5875" spans="27:27" x14ac:dyDescent="0.2">
      <c r="AA5875" s="23">
        <v>41719</v>
      </c>
    </row>
    <row r="5876" spans="27:27" x14ac:dyDescent="0.2">
      <c r="AA5876" s="23">
        <v>41720</v>
      </c>
    </row>
    <row r="5877" spans="27:27" x14ac:dyDescent="0.2">
      <c r="AA5877" s="23">
        <v>41721</v>
      </c>
    </row>
    <row r="5878" spans="27:27" x14ac:dyDescent="0.2">
      <c r="AA5878" s="23">
        <v>41722</v>
      </c>
    </row>
    <row r="5879" spans="27:27" x14ac:dyDescent="0.2">
      <c r="AA5879" s="23">
        <v>41723</v>
      </c>
    </row>
    <row r="5880" spans="27:27" x14ac:dyDescent="0.2">
      <c r="AA5880" s="23">
        <v>41724</v>
      </c>
    </row>
    <row r="5881" spans="27:27" x14ac:dyDescent="0.2">
      <c r="AA5881" s="23">
        <v>41725</v>
      </c>
    </row>
    <row r="5882" spans="27:27" x14ac:dyDescent="0.2">
      <c r="AA5882" s="23">
        <v>41726</v>
      </c>
    </row>
    <row r="5883" spans="27:27" x14ac:dyDescent="0.2">
      <c r="AA5883" s="23">
        <v>41727</v>
      </c>
    </row>
    <row r="5884" spans="27:27" x14ac:dyDescent="0.2">
      <c r="AA5884" s="23">
        <v>41728</v>
      </c>
    </row>
    <row r="5885" spans="27:27" x14ac:dyDescent="0.2">
      <c r="AA5885" s="23">
        <v>41729</v>
      </c>
    </row>
    <row r="5886" spans="27:27" x14ac:dyDescent="0.2">
      <c r="AA5886" s="23">
        <v>41730</v>
      </c>
    </row>
    <row r="5887" spans="27:27" x14ac:dyDescent="0.2">
      <c r="AA5887" s="23">
        <v>41731</v>
      </c>
    </row>
    <row r="5888" spans="27:27" x14ac:dyDescent="0.2">
      <c r="AA5888" s="23">
        <v>41732</v>
      </c>
    </row>
    <row r="5889" spans="27:27" x14ac:dyDescent="0.2">
      <c r="AA5889" s="23">
        <v>41733</v>
      </c>
    </row>
    <row r="5890" spans="27:27" x14ac:dyDescent="0.2">
      <c r="AA5890" s="23">
        <v>41734</v>
      </c>
    </row>
    <row r="5891" spans="27:27" x14ac:dyDescent="0.2">
      <c r="AA5891" s="23">
        <v>41735</v>
      </c>
    </row>
    <row r="5892" spans="27:27" x14ac:dyDescent="0.2">
      <c r="AA5892" s="23">
        <v>41736</v>
      </c>
    </row>
    <row r="5893" spans="27:27" x14ac:dyDescent="0.2">
      <c r="AA5893" s="23">
        <v>41737</v>
      </c>
    </row>
    <row r="5894" spans="27:27" x14ac:dyDescent="0.2">
      <c r="AA5894" s="23">
        <v>41738</v>
      </c>
    </row>
    <row r="5895" spans="27:27" x14ac:dyDescent="0.2">
      <c r="AA5895" s="23">
        <v>41739</v>
      </c>
    </row>
    <row r="5896" spans="27:27" x14ac:dyDescent="0.2">
      <c r="AA5896" s="23">
        <v>41740</v>
      </c>
    </row>
    <row r="5897" spans="27:27" x14ac:dyDescent="0.2">
      <c r="AA5897" s="23">
        <v>41741</v>
      </c>
    </row>
    <row r="5898" spans="27:27" x14ac:dyDescent="0.2">
      <c r="AA5898" s="23">
        <v>41742</v>
      </c>
    </row>
    <row r="5899" spans="27:27" x14ac:dyDescent="0.2">
      <c r="AA5899" s="23">
        <v>41743</v>
      </c>
    </row>
    <row r="5900" spans="27:27" x14ac:dyDescent="0.2">
      <c r="AA5900" s="23">
        <v>41744</v>
      </c>
    </row>
    <row r="5901" spans="27:27" x14ac:dyDescent="0.2">
      <c r="AA5901" s="23">
        <v>41745</v>
      </c>
    </row>
    <row r="5902" spans="27:27" x14ac:dyDescent="0.2">
      <c r="AA5902" s="23">
        <v>41746</v>
      </c>
    </row>
    <row r="5903" spans="27:27" x14ac:dyDescent="0.2">
      <c r="AA5903" s="23">
        <v>41747</v>
      </c>
    </row>
    <row r="5904" spans="27:27" x14ac:dyDescent="0.2">
      <c r="AA5904" s="23">
        <v>41748</v>
      </c>
    </row>
    <row r="5905" spans="27:27" x14ac:dyDescent="0.2">
      <c r="AA5905" s="23">
        <v>41749</v>
      </c>
    </row>
    <row r="5906" spans="27:27" x14ac:dyDescent="0.2">
      <c r="AA5906" s="23">
        <v>41750</v>
      </c>
    </row>
    <row r="5907" spans="27:27" x14ac:dyDescent="0.2">
      <c r="AA5907" s="23">
        <v>41751</v>
      </c>
    </row>
    <row r="5908" spans="27:27" x14ac:dyDescent="0.2">
      <c r="AA5908" s="23">
        <v>41752</v>
      </c>
    </row>
    <row r="5909" spans="27:27" x14ac:dyDescent="0.2">
      <c r="AA5909" s="23">
        <v>41753</v>
      </c>
    </row>
    <row r="5910" spans="27:27" x14ac:dyDescent="0.2">
      <c r="AA5910" s="23">
        <v>41754</v>
      </c>
    </row>
    <row r="5911" spans="27:27" x14ac:dyDescent="0.2">
      <c r="AA5911" s="23">
        <v>41755</v>
      </c>
    </row>
    <row r="5912" spans="27:27" x14ac:dyDescent="0.2">
      <c r="AA5912" s="23">
        <v>41756</v>
      </c>
    </row>
    <row r="5913" spans="27:27" x14ac:dyDescent="0.2">
      <c r="AA5913" s="23">
        <v>41757</v>
      </c>
    </row>
    <row r="5914" spans="27:27" x14ac:dyDescent="0.2">
      <c r="AA5914" s="23">
        <v>41758</v>
      </c>
    </row>
    <row r="5915" spans="27:27" x14ac:dyDescent="0.2">
      <c r="AA5915" s="23">
        <v>41759</v>
      </c>
    </row>
    <row r="5916" spans="27:27" x14ac:dyDescent="0.2">
      <c r="AA5916" s="23">
        <v>41760</v>
      </c>
    </row>
    <row r="5917" spans="27:27" x14ac:dyDescent="0.2">
      <c r="AA5917" s="23">
        <v>41761</v>
      </c>
    </row>
    <row r="5918" spans="27:27" x14ac:dyDescent="0.2">
      <c r="AA5918" s="23">
        <v>41762</v>
      </c>
    </row>
    <row r="5919" spans="27:27" x14ac:dyDescent="0.2">
      <c r="AA5919" s="23">
        <v>41763</v>
      </c>
    </row>
    <row r="5920" spans="27:27" x14ac:dyDescent="0.2">
      <c r="AA5920" s="23">
        <v>41764</v>
      </c>
    </row>
    <row r="5921" spans="27:27" x14ac:dyDescent="0.2">
      <c r="AA5921" s="23">
        <v>41765</v>
      </c>
    </row>
    <row r="5922" spans="27:27" x14ac:dyDescent="0.2">
      <c r="AA5922" s="23">
        <v>41766</v>
      </c>
    </row>
    <row r="5923" spans="27:27" x14ac:dyDescent="0.2">
      <c r="AA5923" s="23">
        <v>41767</v>
      </c>
    </row>
    <row r="5924" spans="27:27" x14ac:dyDescent="0.2">
      <c r="AA5924" s="23">
        <v>41768</v>
      </c>
    </row>
    <row r="5925" spans="27:27" x14ac:dyDescent="0.2">
      <c r="AA5925" s="23">
        <v>41769</v>
      </c>
    </row>
    <row r="5926" spans="27:27" x14ac:dyDescent="0.2">
      <c r="AA5926" s="23">
        <v>41770</v>
      </c>
    </row>
    <row r="5927" spans="27:27" x14ac:dyDescent="0.2">
      <c r="AA5927" s="23">
        <v>41771</v>
      </c>
    </row>
    <row r="5928" spans="27:27" x14ac:dyDescent="0.2">
      <c r="AA5928" s="23">
        <v>41772</v>
      </c>
    </row>
    <row r="5929" spans="27:27" x14ac:dyDescent="0.2">
      <c r="AA5929" s="23">
        <v>41773</v>
      </c>
    </row>
    <row r="5930" spans="27:27" x14ac:dyDescent="0.2">
      <c r="AA5930" s="23">
        <v>41774</v>
      </c>
    </row>
    <row r="5931" spans="27:27" x14ac:dyDescent="0.2">
      <c r="AA5931" s="23">
        <v>41775</v>
      </c>
    </row>
    <row r="5932" spans="27:27" x14ac:dyDescent="0.2">
      <c r="AA5932" s="23">
        <v>41776</v>
      </c>
    </row>
    <row r="5933" spans="27:27" x14ac:dyDescent="0.2">
      <c r="AA5933" s="23">
        <v>41777</v>
      </c>
    </row>
    <row r="5934" spans="27:27" x14ac:dyDescent="0.2">
      <c r="AA5934" s="23">
        <v>41778</v>
      </c>
    </row>
    <row r="5935" spans="27:27" x14ac:dyDescent="0.2">
      <c r="AA5935" s="23">
        <v>41779</v>
      </c>
    </row>
    <row r="5936" spans="27:27" x14ac:dyDescent="0.2">
      <c r="AA5936" s="23">
        <v>41780</v>
      </c>
    </row>
    <row r="5937" spans="27:27" x14ac:dyDescent="0.2">
      <c r="AA5937" s="23">
        <v>41781</v>
      </c>
    </row>
    <row r="5938" spans="27:27" x14ac:dyDescent="0.2">
      <c r="AA5938" s="23">
        <v>41782</v>
      </c>
    </row>
    <row r="5939" spans="27:27" x14ac:dyDescent="0.2">
      <c r="AA5939" s="23">
        <v>41783</v>
      </c>
    </row>
    <row r="5940" spans="27:27" x14ac:dyDescent="0.2">
      <c r="AA5940" s="23">
        <v>41784</v>
      </c>
    </row>
    <row r="5941" spans="27:27" x14ac:dyDescent="0.2">
      <c r="AA5941" s="23">
        <v>41785</v>
      </c>
    </row>
    <row r="5942" spans="27:27" x14ac:dyDescent="0.2">
      <c r="AA5942" s="23">
        <v>41786</v>
      </c>
    </row>
    <row r="5943" spans="27:27" x14ac:dyDescent="0.2">
      <c r="AA5943" s="23">
        <v>41787</v>
      </c>
    </row>
    <row r="5944" spans="27:27" x14ac:dyDescent="0.2">
      <c r="AA5944" s="23">
        <v>41788</v>
      </c>
    </row>
    <row r="5945" spans="27:27" x14ac:dyDescent="0.2">
      <c r="AA5945" s="23">
        <v>41789</v>
      </c>
    </row>
    <row r="5946" spans="27:27" x14ac:dyDescent="0.2">
      <c r="AA5946" s="23">
        <v>41790</v>
      </c>
    </row>
    <row r="5947" spans="27:27" x14ac:dyDescent="0.2">
      <c r="AA5947" s="23">
        <v>41791</v>
      </c>
    </row>
    <row r="5948" spans="27:27" x14ac:dyDescent="0.2">
      <c r="AA5948" s="23">
        <v>41792</v>
      </c>
    </row>
    <row r="5949" spans="27:27" x14ac:dyDescent="0.2">
      <c r="AA5949" s="23">
        <v>41793</v>
      </c>
    </row>
    <row r="5950" spans="27:27" x14ac:dyDescent="0.2">
      <c r="AA5950" s="23">
        <v>41794</v>
      </c>
    </row>
    <row r="5951" spans="27:27" x14ac:dyDescent="0.2">
      <c r="AA5951" s="23">
        <v>41795</v>
      </c>
    </row>
    <row r="5952" spans="27:27" x14ac:dyDescent="0.2">
      <c r="AA5952" s="23">
        <v>41796</v>
      </c>
    </row>
    <row r="5953" spans="27:27" x14ac:dyDescent="0.2">
      <c r="AA5953" s="23">
        <v>41797</v>
      </c>
    </row>
    <row r="5954" spans="27:27" x14ac:dyDescent="0.2">
      <c r="AA5954" s="23">
        <v>41798</v>
      </c>
    </row>
    <row r="5955" spans="27:27" x14ac:dyDescent="0.2">
      <c r="AA5955" s="23">
        <v>41799</v>
      </c>
    </row>
    <row r="5956" spans="27:27" x14ac:dyDescent="0.2">
      <c r="AA5956" s="23">
        <v>41800</v>
      </c>
    </row>
    <row r="5957" spans="27:27" x14ac:dyDescent="0.2">
      <c r="AA5957" s="23">
        <v>41801</v>
      </c>
    </row>
    <row r="5958" spans="27:27" x14ac:dyDescent="0.2">
      <c r="AA5958" s="23">
        <v>41802</v>
      </c>
    </row>
    <row r="5959" spans="27:27" x14ac:dyDescent="0.2">
      <c r="AA5959" s="23">
        <v>41803</v>
      </c>
    </row>
    <row r="5960" spans="27:27" x14ac:dyDescent="0.2">
      <c r="AA5960" s="23">
        <v>41804</v>
      </c>
    </row>
    <row r="5961" spans="27:27" x14ac:dyDescent="0.2">
      <c r="AA5961" s="23">
        <v>41805</v>
      </c>
    </row>
    <row r="5962" spans="27:27" x14ac:dyDescent="0.2">
      <c r="AA5962" s="23">
        <v>41806</v>
      </c>
    </row>
    <row r="5963" spans="27:27" x14ac:dyDescent="0.2">
      <c r="AA5963" s="23">
        <v>41807</v>
      </c>
    </row>
    <row r="5964" spans="27:27" x14ac:dyDescent="0.2">
      <c r="AA5964" s="23">
        <v>41808</v>
      </c>
    </row>
    <row r="5965" spans="27:27" x14ac:dyDescent="0.2">
      <c r="AA5965" s="23">
        <v>41809</v>
      </c>
    </row>
    <row r="5966" spans="27:27" x14ac:dyDescent="0.2">
      <c r="AA5966" s="23">
        <v>41810</v>
      </c>
    </row>
    <row r="5967" spans="27:27" x14ac:dyDescent="0.2">
      <c r="AA5967" s="23">
        <v>41811</v>
      </c>
    </row>
    <row r="5968" spans="27:27" x14ac:dyDescent="0.2">
      <c r="AA5968" s="23">
        <v>41812</v>
      </c>
    </row>
    <row r="5969" spans="27:27" x14ac:dyDescent="0.2">
      <c r="AA5969" s="23">
        <v>41813</v>
      </c>
    </row>
    <row r="5970" spans="27:27" x14ac:dyDescent="0.2">
      <c r="AA5970" s="23">
        <v>41814</v>
      </c>
    </row>
    <row r="5971" spans="27:27" x14ac:dyDescent="0.2">
      <c r="AA5971" s="23">
        <v>41815</v>
      </c>
    </row>
    <row r="5972" spans="27:27" x14ac:dyDescent="0.2">
      <c r="AA5972" s="23">
        <v>41816</v>
      </c>
    </row>
    <row r="5973" spans="27:27" x14ac:dyDescent="0.2">
      <c r="AA5973" s="23">
        <v>41817</v>
      </c>
    </row>
    <row r="5974" spans="27:27" x14ac:dyDescent="0.2">
      <c r="AA5974" s="23">
        <v>41818</v>
      </c>
    </row>
    <row r="5975" spans="27:27" x14ac:dyDescent="0.2">
      <c r="AA5975" s="23">
        <v>41819</v>
      </c>
    </row>
    <row r="5976" spans="27:27" x14ac:dyDescent="0.2">
      <c r="AA5976" s="23">
        <v>41820</v>
      </c>
    </row>
    <row r="5977" spans="27:27" x14ac:dyDescent="0.2">
      <c r="AA5977" s="23">
        <v>41821</v>
      </c>
    </row>
    <row r="5978" spans="27:27" x14ac:dyDescent="0.2">
      <c r="AA5978" s="23">
        <v>41822</v>
      </c>
    </row>
    <row r="5979" spans="27:27" x14ac:dyDescent="0.2">
      <c r="AA5979" s="23">
        <v>41823</v>
      </c>
    </row>
    <row r="5980" spans="27:27" x14ac:dyDescent="0.2">
      <c r="AA5980" s="23">
        <v>41824</v>
      </c>
    </row>
    <row r="5981" spans="27:27" x14ac:dyDescent="0.2">
      <c r="AA5981" s="23">
        <v>41825</v>
      </c>
    </row>
    <row r="5982" spans="27:27" x14ac:dyDescent="0.2">
      <c r="AA5982" s="23">
        <v>41826</v>
      </c>
    </row>
    <row r="5983" spans="27:27" x14ac:dyDescent="0.2">
      <c r="AA5983" s="23">
        <v>41827</v>
      </c>
    </row>
    <row r="5984" spans="27:27" x14ac:dyDescent="0.2">
      <c r="AA5984" s="23">
        <v>41828</v>
      </c>
    </row>
    <row r="5985" spans="27:27" x14ac:dyDescent="0.2">
      <c r="AA5985" s="23">
        <v>41829</v>
      </c>
    </row>
    <row r="5986" spans="27:27" x14ac:dyDescent="0.2">
      <c r="AA5986" s="23">
        <v>41830</v>
      </c>
    </row>
    <row r="5987" spans="27:27" x14ac:dyDescent="0.2">
      <c r="AA5987" s="23">
        <v>41831</v>
      </c>
    </row>
    <row r="5988" spans="27:27" x14ac:dyDescent="0.2">
      <c r="AA5988" s="23">
        <v>41832</v>
      </c>
    </row>
    <row r="5989" spans="27:27" x14ac:dyDescent="0.2">
      <c r="AA5989" s="23">
        <v>41833</v>
      </c>
    </row>
    <row r="5990" spans="27:27" x14ac:dyDescent="0.2">
      <c r="AA5990" s="23">
        <v>41834</v>
      </c>
    </row>
    <row r="5991" spans="27:27" x14ac:dyDescent="0.2">
      <c r="AA5991" s="23">
        <v>41835</v>
      </c>
    </row>
    <row r="5992" spans="27:27" x14ac:dyDescent="0.2">
      <c r="AA5992" s="23">
        <v>41836</v>
      </c>
    </row>
    <row r="5993" spans="27:27" x14ac:dyDescent="0.2">
      <c r="AA5993" s="23">
        <v>41837</v>
      </c>
    </row>
    <row r="5994" spans="27:27" x14ac:dyDescent="0.2">
      <c r="AA5994" s="23">
        <v>41838</v>
      </c>
    </row>
    <row r="5995" spans="27:27" x14ac:dyDescent="0.2">
      <c r="AA5995" s="23">
        <v>41839</v>
      </c>
    </row>
    <row r="5996" spans="27:27" x14ac:dyDescent="0.2">
      <c r="AA5996" s="23">
        <v>41840</v>
      </c>
    </row>
    <row r="5997" spans="27:27" x14ac:dyDescent="0.2">
      <c r="AA5997" s="23">
        <v>41841</v>
      </c>
    </row>
    <row r="5998" spans="27:27" x14ac:dyDescent="0.2">
      <c r="AA5998" s="23">
        <v>41842</v>
      </c>
    </row>
    <row r="5999" spans="27:27" x14ac:dyDescent="0.2">
      <c r="AA5999" s="23">
        <v>41843</v>
      </c>
    </row>
    <row r="6000" spans="27:27" x14ac:dyDescent="0.2">
      <c r="AA6000" s="23">
        <v>41844</v>
      </c>
    </row>
    <row r="6001" spans="27:27" x14ac:dyDescent="0.2">
      <c r="AA6001" s="23">
        <v>41845</v>
      </c>
    </row>
    <row r="6002" spans="27:27" x14ac:dyDescent="0.2">
      <c r="AA6002" s="23">
        <v>41846</v>
      </c>
    </row>
    <row r="6003" spans="27:27" x14ac:dyDescent="0.2">
      <c r="AA6003" s="23">
        <v>41847</v>
      </c>
    </row>
    <row r="6004" spans="27:27" x14ac:dyDescent="0.2">
      <c r="AA6004" s="23">
        <v>41848</v>
      </c>
    </row>
    <row r="6005" spans="27:27" x14ac:dyDescent="0.2">
      <c r="AA6005" s="23">
        <v>41849</v>
      </c>
    </row>
    <row r="6006" spans="27:27" x14ac:dyDescent="0.2">
      <c r="AA6006" s="23">
        <v>41850</v>
      </c>
    </row>
    <row r="6007" spans="27:27" x14ac:dyDescent="0.2">
      <c r="AA6007" s="23">
        <v>41851</v>
      </c>
    </row>
    <row r="6008" spans="27:27" x14ac:dyDescent="0.2">
      <c r="AA6008" s="23">
        <v>41852</v>
      </c>
    </row>
    <row r="6009" spans="27:27" x14ac:dyDescent="0.2">
      <c r="AA6009" s="23">
        <v>41853</v>
      </c>
    </row>
    <row r="6010" spans="27:27" x14ac:dyDescent="0.2">
      <c r="AA6010" s="23">
        <v>41854</v>
      </c>
    </row>
    <row r="6011" spans="27:27" x14ac:dyDescent="0.2">
      <c r="AA6011" s="23">
        <v>41855</v>
      </c>
    </row>
    <row r="6012" spans="27:27" x14ac:dyDescent="0.2">
      <c r="AA6012" s="23">
        <v>41856</v>
      </c>
    </row>
    <row r="6013" spans="27:27" x14ac:dyDescent="0.2">
      <c r="AA6013" s="23">
        <v>41857</v>
      </c>
    </row>
    <row r="6014" spans="27:27" x14ac:dyDescent="0.2">
      <c r="AA6014" s="23">
        <v>41858</v>
      </c>
    </row>
    <row r="6015" spans="27:27" x14ac:dyDescent="0.2">
      <c r="AA6015" s="23">
        <v>41859</v>
      </c>
    </row>
    <row r="6016" spans="27:27" x14ac:dyDescent="0.2">
      <c r="AA6016" s="23">
        <v>41860</v>
      </c>
    </row>
    <row r="6017" spans="27:27" x14ac:dyDescent="0.2">
      <c r="AA6017" s="23">
        <v>41861</v>
      </c>
    </row>
    <row r="6018" spans="27:27" x14ac:dyDescent="0.2">
      <c r="AA6018" s="23">
        <v>41862</v>
      </c>
    </row>
    <row r="6019" spans="27:27" x14ac:dyDescent="0.2">
      <c r="AA6019" s="23">
        <v>41863</v>
      </c>
    </row>
    <row r="6020" spans="27:27" x14ac:dyDescent="0.2">
      <c r="AA6020" s="23">
        <v>41864</v>
      </c>
    </row>
    <row r="6021" spans="27:27" x14ac:dyDescent="0.2">
      <c r="AA6021" s="23">
        <v>41865</v>
      </c>
    </row>
    <row r="6022" spans="27:27" x14ac:dyDescent="0.2">
      <c r="AA6022" s="23">
        <v>41866</v>
      </c>
    </row>
    <row r="6023" spans="27:27" x14ac:dyDescent="0.2">
      <c r="AA6023" s="23">
        <v>41867</v>
      </c>
    </row>
    <row r="6024" spans="27:27" x14ac:dyDescent="0.2">
      <c r="AA6024" s="23">
        <v>41868</v>
      </c>
    </row>
    <row r="6025" spans="27:27" x14ac:dyDescent="0.2">
      <c r="AA6025" s="23">
        <v>41869</v>
      </c>
    </row>
    <row r="6026" spans="27:27" x14ac:dyDescent="0.2">
      <c r="AA6026" s="23">
        <v>41870</v>
      </c>
    </row>
    <row r="6027" spans="27:27" x14ac:dyDescent="0.2">
      <c r="AA6027" s="23">
        <v>41871</v>
      </c>
    </row>
    <row r="6028" spans="27:27" x14ac:dyDescent="0.2">
      <c r="AA6028" s="23">
        <v>41872</v>
      </c>
    </row>
    <row r="6029" spans="27:27" x14ac:dyDescent="0.2">
      <c r="AA6029" s="23">
        <v>41873</v>
      </c>
    </row>
    <row r="6030" spans="27:27" x14ac:dyDescent="0.2">
      <c r="AA6030" s="23">
        <v>41874</v>
      </c>
    </row>
    <row r="6031" spans="27:27" x14ac:dyDescent="0.2">
      <c r="AA6031" s="23">
        <v>41875</v>
      </c>
    </row>
    <row r="6032" spans="27:27" x14ac:dyDescent="0.2">
      <c r="AA6032" s="23">
        <v>41876</v>
      </c>
    </row>
    <row r="6033" spans="27:27" x14ac:dyDescent="0.2">
      <c r="AA6033" s="23">
        <v>41877</v>
      </c>
    </row>
    <row r="6034" spans="27:27" x14ac:dyDescent="0.2">
      <c r="AA6034" s="23">
        <v>41878</v>
      </c>
    </row>
    <row r="6035" spans="27:27" x14ac:dyDescent="0.2">
      <c r="AA6035" s="23">
        <v>41879</v>
      </c>
    </row>
    <row r="6036" spans="27:27" x14ac:dyDescent="0.2">
      <c r="AA6036" s="23">
        <v>41880</v>
      </c>
    </row>
    <row r="6037" spans="27:27" x14ac:dyDescent="0.2">
      <c r="AA6037" s="23">
        <v>41881</v>
      </c>
    </row>
    <row r="6038" spans="27:27" x14ac:dyDescent="0.2">
      <c r="AA6038" s="23">
        <v>41882</v>
      </c>
    </row>
    <row r="6039" spans="27:27" x14ac:dyDescent="0.2">
      <c r="AA6039" s="23">
        <v>41883</v>
      </c>
    </row>
    <row r="6040" spans="27:27" x14ac:dyDescent="0.2">
      <c r="AA6040" s="23">
        <v>41884</v>
      </c>
    </row>
    <row r="6041" spans="27:27" x14ac:dyDescent="0.2">
      <c r="AA6041" s="23">
        <v>41885</v>
      </c>
    </row>
    <row r="6042" spans="27:27" x14ac:dyDescent="0.2">
      <c r="AA6042" s="23">
        <v>41886</v>
      </c>
    </row>
    <row r="6043" spans="27:27" x14ac:dyDescent="0.2">
      <c r="AA6043" s="23">
        <v>41887</v>
      </c>
    </row>
    <row r="6044" spans="27:27" x14ac:dyDescent="0.2">
      <c r="AA6044" s="23">
        <v>41888</v>
      </c>
    </row>
    <row r="6045" spans="27:27" x14ac:dyDescent="0.2">
      <c r="AA6045" s="23">
        <v>41889</v>
      </c>
    </row>
    <row r="6046" spans="27:27" x14ac:dyDescent="0.2">
      <c r="AA6046" s="23">
        <v>41890</v>
      </c>
    </row>
    <row r="6047" spans="27:27" x14ac:dyDescent="0.2">
      <c r="AA6047" s="23">
        <v>41891</v>
      </c>
    </row>
    <row r="6048" spans="27:27" x14ac:dyDescent="0.2">
      <c r="AA6048" s="23">
        <v>41892</v>
      </c>
    </row>
    <row r="6049" spans="27:27" x14ac:dyDescent="0.2">
      <c r="AA6049" s="23">
        <v>41893</v>
      </c>
    </row>
    <row r="6050" spans="27:27" x14ac:dyDescent="0.2">
      <c r="AA6050" s="23">
        <v>41894</v>
      </c>
    </row>
    <row r="6051" spans="27:27" x14ac:dyDescent="0.2">
      <c r="AA6051" s="23">
        <v>41895</v>
      </c>
    </row>
    <row r="6052" spans="27:27" x14ac:dyDescent="0.2">
      <c r="AA6052" s="23">
        <v>41896</v>
      </c>
    </row>
    <row r="6053" spans="27:27" x14ac:dyDescent="0.2">
      <c r="AA6053" s="23">
        <v>41897</v>
      </c>
    </row>
    <row r="6054" spans="27:27" x14ac:dyDescent="0.2">
      <c r="AA6054" s="23">
        <v>41898</v>
      </c>
    </row>
    <row r="6055" spans="27:27" x14ac:dyDescent="0.2">
      <c r="AA6055" s="23">
        <v>41899</v>
      </c>
    </row>
    <row r="6056" spans="27:27" x14ac:dyDescent="0.2">
      <c r="AA6056" s="23">
        <v>41900</v>
      </c>
    </row>
    <row r="6057" spans="27:27" x14ac:dyDescent="0.2">
      <c r="AA6057" s="23">
        <v>41901</v>
      </c>
    </row>
    <row r="6058" spans="27:27" x14ac:dyDescent="0.2">
      <c r="AA6058" s="23">
        <v>41902</v>
      </c>
    </row>
    <row r="6059" spans="27:27" x14ac:dyDescent="0.2">
      <c r="AA6059" s="23">
        <v>41903</v>
      </c>
    </row>
    <row r="6060" spans="27:27" x14ac:dyDescent="0.2">
      <c r="AA6060" s="23">
        <v>41904</v>
      </c>
    </row>
    <row r="6061" spans="27:27" x14ac:dyDescent="0.2">
      <c r="AA6061" s="23">
        <v>41905</v>
      </c>
    </row>
    <row r="6062" spans="27:27" x14ac:dyDescent="0.2">
      <c r="AA6062" s="23">
        <v>41906</v>
      </c>
    </row>
    <row r="6063" spans="27:27" x14ac:dyDescent="0.2">
      <c r="AA6063" s="23">
        <v>41907</v>
      </c>
    </row>
    <row r="6064" spans="27:27" x14ac:dyDescent="0.2">
      <c r="AA6064" s="23">
        <v>41908</v>
      </c>
    </row>
    <row r="6065" spans="27:27" x14ac:dyDescent="0.2">
      <c r="AA6065" s="23">
        <v>41909</v>
      </c>
    </row>
    <row r="6066" spans="27:27" x14ac:dyDescent="0.2">
      <c r="AA6066" s="23">
        <v>41910</v>
      </c>
    </row>
    <row r="6067" spans="27:27" x14ac:dyDescent="0.2">
      <c r="AA6067" s="23">
        <v>41911</v>
      </c>
    </row>
    <row r="6068" spans="27:27" x14ac:dyDescent="0.2">
      <c r="AA6068" s="23">
        <v>41912</v>
      </c>
    </row>
    <row r="6069" spans="27:27" x14ac:dyDescent="0.2">
      <c r="AA6069" s="23">
        <v>41913</v>
      </c>
    </row>
    <row r="6070" spans="27:27" x14ac:dyDescent="0.2">
      <c r="AA6070" s="23">
        <v>41914</v>
      </c>
    </row>
    <row r="6071" spans="27:27" x14ac:dyDescent="0.2">
      <c r="AA6071" s="23">
        <v>41915</v>
      </c>
    </row>
    <row r="6072" spans="27:27" x14ac:dyDescent="0.2">
      <c r="AA6072" s="23">
        <v>41916</v>
      </c>
    </row>
    <row r="6073" spans="27:27" x14ac:dyDescent="0.2">
      <c r="AA6073" s="23">
        <v>41917</v>
      </c>
    </row>
    <row r="6074" spans="27:27" x14ac:dyDescent="0.2">
      <c r="AA6074" s="23">
        <v>41918</v>
      </c>
    </row>
    <row r="6075" spans="27:27" x14ac:dyDescent="0.2">
      <c r="AA6075" s="23">
        <v>41919</v>
      </c>
    </row>
    <row r="6076" spans="27:27" x14ac:dyDescent="0.2">
      <c r="AA6076" s="23">
        <v>41920</v>
      </c>
    </row>
    <row r="6077" spans="27:27" x14ac:dyDescent="0.2">
      <c r="AA6077" s="23">
        <v>41921</v>
      </c>
    </row>
    <row r="6078" spans="27:27" x14ac:dyDescent="0.2">
      <c r="AA6078" s="23">
        <v>41922</v>
      </c>
    </row>
    <row r="6079" spans="27:27" x14ac:dyDescent="0.2">
      <c r="AA6079" s="23">
        <v>41923</v>
      </c>
    </row>
    <row r="6080" spans="27:27" x14ac:dyDescent="0.2">
      <c r="AA6080" s="23">
        <v>41924</v>
      </c>
    </row>
    <row r="6081" spans="27:27" x14ac:dyDescent="0.2">
      <c r="AA6081" s="23">
        <v>41925</v>
      </c>
    </row>
    <row r="6082" spans="27:27" x14ac:dyDescent="0.2">
      <c r="AA6082" s="23">
        <v>41926</v>
      </c>
    </row>
    <row r="6083" spans="27:27" x14ac:dyDescent="0.2">
      <c r="AA6083" s="23">
        <v>41927</v>
      </c>
    </row>
    <row r="6084" spans="27:27" x14ac:dyDescent="0.2">
      <c r="AA6084" s="23">
        <v>41928</v>
      </c>
    </row>
    <row r="6085" spans="27:27" x14ac:dyDescent="0.2">
      <c r="AA6085" s="23">
        <v>41929</v>
      </c>
    </row>
    <row r="6086" spans="27:27" x14ac:dyDescent="0.2">
      <c r="AA6086" s="23">
        <v>41930</v>
      </c>
    </row>
    <row r="6087" spans="27:27" x14ac:dyDescent="0.2">
      <c r="AA6087" s="23">
        <v>41931</v>
      </c>
    </row>
    <row r="6088" spans="27:27" x14ac:dyDescent="0.2">
      <c r="AA6088" s="23">
        <v>41932</v>
      </c>
    </row>
    <row r="6089" spans="27:27" x14ac:dyDescent="0.2">
      <c r="AA6089" s="23">
        <v>41933</v>
      </c>
    </row>
    <row r="6090" spans="27:27" x14ac:dyDescent="0.2">
      <c r="AA6090" s="23">
        <v>41934</v>
      </c>
    </row>
    <row r="6091" spans="27:27" x14ac:dyDescent="0.2">
      <c r="AA6091" s="23">
        <v>41935</v>
      </c>
    </row>
    <row r="6092" spans="27:27" x14ac:dyDescent="0.2">
      <c r="AA6092" s="23">
        <v>41936</v>
      </c>
    </row>
    <row r="6093" spans="27:27" x14ac:dyDescent="0.2">
      <c r="AA6093" s="23">
        <v>41937</v>
      </c>
    </row>
    <row r="6094" spans="27:27" x14ac:dyDescent="0.2">
      <c r="AA6094" s="23">
        <v>41938</v>
      </c>
    </row>
    <row r="6095" spans="27:27" x14ac:dyDescent="0.2">
      <c r="AA6095" s="23">
        <v>41939</v>
      </c>
    </row>
    <row r="6096" spans="27:27" x14ac:dyDescent="0.2">
      <c r="AA6096" s="23">
        <v>41940</v>
      </c>
    </row>
    <row r="6097" spans="27:27" x14ac:dyDescent="0.2">
      <c r="AA6097" s="23">
        <v>41941</v>
      </c>
    </row>
    <row r="6098" spans="27:27" x14ac:dyDescent="0.2">
      <c r="AA6098" s="23">
        <v>41942</v>
      </c>
    </row>
    <row r="6099" spans="27:27" x14ac:dyDescent="0.2">
      <c r="AA6099" s="23">
        <v>41943</v>
      </c>
    </row>
    <row r="6100" spans="27:27" x14ac:dyDescent="0.2">
      <c r="AA6100" s="23">
        <v>41944</v>
      </c>
    </row>
    <row r="6101" spans="27:27" x14ac:dyDescent="0.2">
      <c r="AA6101" s="23">
        <v>41945</v>
      </c>
    </row>
    <row r="6102" spans="27:27" x14ac:dyDescent="0.2">
      <c r="AA6102" s="23">
        <v>41946</v>
      </c>
    </row>
    <row r="6103" spans="27:27" x14ac:dyDescent="0.2">
      <c r="AA6103" s="23">
        <v>41947</v>
      </c>
    </row>
    <row r="6104" spans="27:27" x14ac:dyDescent="0.2">
      <c r="AA6104" s="23">
        <v>41948</v>
      </c>
    </row>
    <row r="6105" spans="27:27" x14ac:dyDescent="0.2">
      <c r="AA6105" s="23">
        <v>41949</v>
      </c>
    </row>
    <row r="6106" spans="27:27" x14ac:dyDescent="0.2">
      <c r="AA6106" s="23">
        <v>41950</v>
      </c>
    </row>
    <row r="6107" spans="27:27" x14ac:dyDescent="0.2">
      <c r="AA6107" s="23">
        <v>41951</v>
      </c>
    </row>
    <row r="6108" spans="27:27" x14ac:dyDescent="0.2">
      <c r="AA6108" s="23">
        <v>41952</v>
      </c>
    </row>
    <row r="6109" spans="27:27" x14ac:dyDescent="0.2">
      <c r="AA6109" s="23">
        <v>41953</v>
      </c>
    </row>
    <row r="6110" spans="27:27" x14ac:dyDescent="0.2">
      <c r="AA6110" s="23">
        <v>41954</v>
      </c>
    </row>
    <row r="6111" spans="27:27" x14ac:dyDescent="0.2">
      <c r="AA6111" s="23">
        <v>41955</v>
      </c>
    </row>
    <row r="6112" spans="27:27" x14ac:dyDescent="0.2">
      <c r="AA6112" s="23">
        <v>41956</v>
      </c>
    </row>
    <row r="6113" spans="27:27" x14ac:dyDescent="0.2">
      <c r="AA6113" s="23">
        <v>41957</v>
      </c>
    </row>
    <row r="6114" spans="27:27" x14ac:dyDescent="0.2">
      <c r="AA6114" s="23">
        <v>41958</v>
      </c>
    </row>
    <row r="6115" spans="27:27" x14ac:dyDescent="0.2">
      <c r="AA6115" s="23">
        <v>41959</v>
      </c>
    </row>
    <row r="6116" spans="27:27" x14ac:dyDescent="0.2">
      <c r="AA6116" s="23">
        <v>41960</v>
      </c>
    </row>
    <row r="6117" spans="27:27" x14ac:dyDescent="0.2">
      <c r="AA6117" s="23">
        <v>41961</v>
      </c>
    </row>
    <row r="6118" spans="27:27" x14ac:dyDescent="0.2">
      <c r="AA6118" s="23">
        <v>41962</v>
      </c>
    </row>
    <row r="6119" spans="27:27" x14ac:dyDescent="0.2">
      <c r="AA6119" s="23">
        <v>41963</v>
      </c>
    </row>
    <row r="6120" spans="27:27" x14ac:dyDescent="0.2">
      <c r="AA6120" s="23">
        <v>41964</v>
      </c>
    </row>
    <row r="6121" spans="27:27" x14ac:dyDescent="0.2">
      <c r="AA6121" s="23">
        <v>41965</v>
      </c>
    </row>
    <row r="6122" spans="27:27" x14ac:dyDescent="0.2">
      <c r="AA6122" s="23">
        <v>41966</v>
      </c>
    </row>
    <row r="6123" spans="27:27" x14ac:dyDescent="0.2">
      <c r="AA6123" s="23">
        <v>41967</v>
      </c>
    </row>
    <row r="6124" spans="27:27" x14ac:dyDescent="0.2">
      <c r="AA6124" s="23">
        <v>41968</v>
      </c>
    </row>
    <row r="6125" spans="27:27" x14ac:dyDescent="0.2">
      <c r="AA6125" s="23">
        <v>41969</v>
      </c>
    </row>
    <row r="6126" spans="27:27" x14ac:dyDescent="0.2">
      <c r="AA6126" s="23">
        <v>41970</v>
      </c>
    </row>
    <row r="6127" spans="27:27" x14ac:dyDescent="0.2">
      <c r="AA6127" s="23">
        <v>41971</v>
      </c>
    </row>
    <row r="6128" spans="27:27" x14ac:dyDescent="0.2">
      <c r="AA6128" s="23">
        <v>41972</v>
      </c>
    </row>
    <row r="6129" spans="27:27" x14ac:dyDescent="0.2">
      <c r="AA6129" s="23">
        <v>41973</v>
      </c>
    </row>
    <row r="6130" spans="27:27" x14ac:dyDescent="0.2">
      <c r="AA6130" s="23">
        <v>41974</v>
      </c>
    </row>
    <row r="6131" spans="27:27" x14ac:dyDescent="0.2">
      <c r="AA6131" s="23">
        <v>41975</v>
      </c>
    </row>
    <row r="6132" spans="27:27" x14ac:dyDescent="0.2">
      <c r="AA6132" s="23">
        <v>41976</v>
      </c>
    </row>
    <row r="6133" spans="27:27" x14ac:dyDescent="0.2">
      <c r="AA6133" s="23">
        <v>41977</v>
      </c>
    </row>
    <row r="6134" spans="27:27" x14ac:dyDescent="0.2">
      <c r="AA6134" s="23">
        <v>41978</v>
      </c>
    </row>
    <row r="6135" spans="27:27" x14ac:dyDescent="0.2">
      <c r="AA6135" s="23">
        <v>41979</v>
      </c>
    </row>
    <row r="6136" spans="27:27" x14ac:dyDescent="0.2">
      <c r="AA6136" s="23">
        <v>41980</v>
      </c>
    </row>
    <row r="6137" spans="27:27" x14ac:dyDescent="0.2">
      <c r="AA6137" s="23">
        <v>41981</v>
      </c>
    </row>
    <row r="6138" spans="27:27" x14ac:dyDescent="0.2">
      <c r="AA6138" s="23">
        <v>41982</v>
      </c>
    </row>
    <row r="6139" spans="27:27" x14ac:dyDescent="0.2">
      <c r="AA6139" s="23">
        <v>41983</v>
      </c>
    </row>
    <row r="6140" spans="27:27" x14ac:dyDescent="0.2">
      <c r="AA6140" s="23">
        <v>41984</v>
      </c>
    </row>
    <row r="6141" spans="27:27" x14ac:dyDescent="0.2">
      <c r="AA6141" s="23">
        <v>41985</v>
      </c>
    </row>
    <row r="6142" spans="27:27" x14ac:dyDescent="0.2">
      <c r="AA6142" s="23">
        <v>41986</v>
      </c>
    </row>
    <row r="6143" spans="27:27" x14ac:dyDescent="0.2">
      <c r="AA6143" s="23">
        <v>41987</v>
      </c>
    </row>
    <row r="6144" spans="27:27" x14ac:dyDescent="0.2">
      <c r="AA6144" s="23">
        <v>41988</v>
      </c>
    </row>
    <row r="6145" spans="27:27" x14ac:dyDescent="0.2">
      <c r="AA6145" s="23">
        <v>41989</v>
      </c>
    </row>
    <row r="6146" spans="27:27" x14ac:dyDescent="0.2">
      <c r="AA6146" s="23">
        <v>41990</v>
      </c>
    </row>
    <row r="6147" spans="27:27" x14ac:dyDescent="0.2">
      <c r="AA6147" s="23">
        <v>41991</v>
      </c>
    </row>
    <row r="6148" spans="27:27" x14ac:dyDescent="0.2">
      <c r="AA6148" s="23">
        <v>41992</v>
      </c>
    </row>
    <row r="6149" spans="27:27" x14ac:dyDescent="0.2">
      <c r="AA6149" s="23">
        <v>41993</v>
      </c>
    </row>
    <row r="6150" spans="27:27" x14ac:dyDescent="0.2">
      <c r="AA6150" s="23">
        <v>41994</v>
      </c>
    </row>
    <row r="6151" spans="27:27" x14ac:dyDescent="0.2">
      <c r="AA6151" s="23">
        <v>41995</v>
      </c>
    </row>
    <row r="6152" spans="27:27" x14ac:dyDescent="0.2">
      <c r="AA6152" s="23">
        <v>41996</v>
      </c>
    </row>
    <row r="6153" spans="27:27" x14ac:dyDescent="0.2">
      <c r="AA6153" s="23">
        <v>41997</v>
      </c>
    </row>
    <row r="6154" spans="27:27" x14ac:dyDescent="0.2">
      <c r="AA6154" s="23">
        <v>41998</v>
      </c>
    </row>
    <row r="6155" spans="27:27" x14ac:dyDescent="0.2">
      <c r="AA6155" s="23">
        <v>41999</v>
      </c>
    </row>
    <row r="6156" spans="27:27" x14ac:dyDescent="0.2">
      <c r="AA6156" s="23">
        <v>42000</v>
      </c>
    </row>
    <row r="6157" spans="27:27" x14ac:dyDescent="0.2">
      <c r="AA6157" s="23">
        <v>42001</v>
      </c>
    </row>
    <row r="6158" spans="27:27" x14ac:dyDescent="0.2">
      <c r="AA6158" s="23">
        <v>42002</v>
      </c>
    </row>
    <row r="6159" spans="27:27" x14ac:dyDescent="0.2">
      <c r="AA6159" s="23">
        <v>42003</v>
      </c>
    </row>
    <row r="6160" spans="27:27" x14ac:dyDescent="0.2">
      <c r="AA6160" s="23">
        <v>42004</v>
      </c>
    </row>
    <row r="6161" spans="27:27" x14ac:dyDescent="0.2">
      <c r="AA6161" s="23">
        <v>42005</v>
      </c>
    </row>
    <row r="6162" spans="27:27" x14ac:dyDescent="0.2">
      <c r="AA6162" s="23">
        <v>42006</v>
      </c>
    </row>
    <row r="6163" spans="27:27" x14ac:dyDescent="0.2">
      <c r="AA6163" s="23">
        <v>42007</v>
      </c>
    </row>
    <row r="6164" spans="27:27" x14ac:dyDescent="0.2">
      <c r="AA6164" s="23">
        <v>42008</v>
      </c>
    </row>
    <row r="6165" spans="27:27" x14ac:dyDescent="0.2">
      <c r="AA6165" s="23">
        <v>42009</v>
      </c>
    </row>
    <row r="6166" spans="27:27" x14ac:dyDescent="0.2">
      <c r="AA6166" s="23">
        <v>42010</v>
      </c>
    </row>
    <row r="6167" spans="27:27" x14ac:dyDescent="0.2">
      <c r="AA6167" s="23">
        <v>42011</v>
      </c>
    </row>
    <row r="6168" spans="27:27" x14ac:dyDescent="0.2">
      <c r="AA6168" s="23">
        <v>42012</v>
      </c>
    </row>
    <row r="6169" spans="27:27" x14ac:dyDescent="0.2">
      <c r="AA6169" s="23">
        <v>42013</v>
      </c>
    </row>
    <row r="6170" spans="27:27" x14ac:dyDescent="0.2">
      <c r="AA6170" s="23">
        <v>42014</v>
      </c>
    </row>
    <row r="6171" spans="27:27" x14ac:dyDescent="0.2">
      <c r="AA6171" s="23">
        <v>42015</v>
      </c>
    </row>
    <row r="6172" spans="27:27" x14ac:dyDescent="0.2">
      <c r="AA6172" s="23">
        <v>42016</v>
      </c>
    </row>
    <row r="6173" spans="27:27" x14ac:dyDescent="0.2">
      <c r="AA6173" s="23">
        <v>42017</v>
      </c>
    </row>
    <row r="6174" spans="27:27" x14ac:dyDescent="0.2">
      <c r="AA6174" s="23">
        <v>42018</v>
      </c>
    </row>
    <row r="6175" spans="27:27" x14ac:dyDescent="0.2">
      <c r="AA6175" s="23">
        <v>42019</v>
      </c>
    </row>
    <row r="6176" spans="27:27" x14ac:dyDescent="0.2">
      <c r="AA6176" s="23">
        <v>42020</v>
      </c>
    </row>
    <row r="6177" spans="27:27" x14ac:dyDescent="0.2">
      <c r="AA6177" s="23">
        <v>42021</v>
      </c>
    </row>
    <row r="6178" spans="27:27" x14ac:dyDescent="0.2">
      <c r="AA6178" s="23">
        <v>42022</v>
      </c>
    </row>
    <row r="6179" spans="27:27" x14ac:dyDescent="0.2">
      <c r="AA6179" s="23">
        <v>42023</v>
      </c>
    </row>
    <row r="6180" spans="27:27" x14ac:dyDescent="0.2">
      <c r="AA6180" s="23">
        <v>42024</v>
      </c>
    </row>
    <row r="6181" spans="27:27" x14ac:dyDescent="0.2">
      <c r="AA6181" s="23">
        <v>42025</v>
      </c>
    </row>
    <row r="6182" spans="27:27" x14ac:dyDescent="0.2">
      <c r="AA6182" s="23">
        <v>42026</v>
      </c>
    </row>
    <row r="6183" spans="27:27" x14ac:dyDescent="0.2">
      <c r="AA6183" s="23">
        <v>42027</v>
      </c>
    </row>
    <row r="6184" spans="27:27" x14ac:dyDescent="0.2">
      <c r="AA6184" s="23">
        <v>42028</v>
      </c>
    </row>
    <row r="6185" spans="27:27" x14ac:dyDescent="0.2">
      <c r="AA6185" s="23">
        <v>42029</v>
      </c>
    </row>
    <row r="6186" spans="27:27" x14ac:dyDescent="0.2">
      <c r="AA6186" s="23">
        <v>42030</v>
      </c>
    </row>
    <row r="6187" spans="27:27" x14ac:dyDescent="0.2">
      <c r="AA6187" s="23">
        <v>42031</v>
      </c>
    </row>
    <row r="6188" spans="27:27" x14ac:dyDescent="0.2">
      <c r="AA6188" s="23">
        <v>42032</v>
      </c>
    </row>
    <row r="6189" spans="27:27" x14ac:dyDescent="0.2">
      <c r="AA6189" s="23">
        <v>42033</v>
      </c>
    </row>
    <row r="6190" spans="27:27" x14ac:dyDescent="0.2">
      <c r="AA6190" s="23">
        <v>42034</v>
      </c>
    </row>
    <row r="6191" spans="27:27" x14ac:dyDescent="0.2">
      <c r="AA6191" s="23">
        <v>42035</v>
      </c>
    </row>
    <row r="6192" spans="27:27" x14ac:dyDescent="0.2">
      <c r="AA6192" s="23">
        <v>42036</v>
      </c>
    </row>
    <row r="6193" spans="27:27" x14ac:dyDescent="0.2">
      <c r="AA6193" s="23">
        <v>42037</v>
      </c>
    </row>
    <row r="6194" spans="27:27" x14ac:dyDescent="0.2">
      <c r="AA6194" s="23">
        <v>42038</v>
      </c>
    </row>
    <row r="6195" spans="27:27" x14ac:dyDescent="0.2">
      <c r="AA6195" s="23">
        <v>42039</v>
      </c>
    </row>
    <row r="6196" spans="27:27" x14ac:dyDescent="0.2">
      <c r="AA6196" s="23">
        <v>42040</v>
      </c>
    </row>
    <row r="6197" spans="27:27" x14ac:dyDescent="0.2">
      <c r="AA6197" s="23">
        <v>42041</v>
      </c>
    </row>
    <row r="6198" spans="27:27" x14ac:dyDescent="0.2">
      <c r="AA6198" s="23">
        <v>42042</v>
      </c>
    </row>
    <row r="6199" spans="27:27" x14ac:dyDescent="0.2">
      <c r="AA6199" s="23">
        <v>42043</v>
      </c>
    </row>
    <row r="6200" spans="27:27" x14ac:dyDescent="0.2">
      <c r="AA6200" s="23">
        <v>42044</v>
      </c>
    </row>
    <row r="6201" spans="27:27" x14ac:dyDescent="0.2">
      <c r="AA6201" s="23">
        <v>42045</v>
      </c>
    </row>
    <row r="6202" spans="27:27" x14ac:dyDescent="0.2">
      <c r="AA6202" s="23">
        <v>42046</v>
      </c>
    </row>
    <row r="6203" spans="27:27" x14ac:dyDescent="0.2">
      <c r="AA6203" s="23">
        <v>42047</v>
      </c>
    </row>
    <row r="6204" spans="27:27" x14ac:dyDescent="0.2">
      <c r="AA6204" s="23">
        <v>42048</v>
      </c>
    </row>
    <row r="6205" spans="27:27" x14ac:dyDescent="0.2">
      <c r="AA6205" s="23">
        <v>42049</v>
      </c>
    </row>
    <row r="6206" spans="27:27" x14ac:dyDescent="0.2">
      <c r="AA6206" s="23">
        <v>42050</v>
      </c>
    </row>
    <row r="6207" spans="27:27" x14ac:dyDescent="0.2">
      <c r="AA6207" s="23">
        <v>42051</v>
      </c>
    </row>
    <row r="6208" spans="27:27" x14ac:dyDescent="0.2">
      <c r="AA6208" s="23">
        <v>42052</v>
      </c>
    </row>
    <row r="6209" spans="27:27" x14ac:dyDescent="0.2">
      <c r="AA6209" s="23">
        <v>42053</v>
      </c>
    </row>
    <row r="6210" spans="27:27" x14ac:dyDescent="0.2">
      <c r="AA6210" s="23">
        <v>42054</v>
      </c>
    </row>
    <row r="6211" spans="27:27" x14ac:dyDescent="0.2">
      <c r="AA6211" s="23">
        <v>42055</v>
      </c>
    </row>
    <row r="6212" spans="27:27" x14ac:dyDescent="0.2">
      <c r="AA6212" s="23">
        <v>42056</v>
      </c>
    </row>
    <row r="6213" spans="27:27" x14ac:dyDescent="0.2">
      <c r="AA6213" s="23">
        <v>42057</v>
      </c>
    </row>
    <row r="6214" spans="27:27" x14ac:dyDescent="0.2">
      <c r="AA6214" s="23">
        <v>42058</v>
      </c>
    </row>
    <row r="6215" spans="27:27" x14ac:dyDescent="0.2">
      <c r="AA6215" s="23">
        <v>42059</v>
      </c>
    </row>
    <row r="6216" spans="27:27" x14ac:dyDescent="0.2">
      <c r="AA6216" s="23">
        <v>42060</v>
      </c>
    </row>
    <row r="6217" spans="27:27" x14ac:dyDescent="0.2">
      <c r="AA6217" s="23">
        <v>42061</v>
      </c>
    </row>
    <row r="6218" spans="27:27" x14ac:dyDescent="0.2">
      <c r="AA6218" s="23">
        <v>42062</v>
      </c>
    </row>
    <row r="6219" spans="27:27" x14ac:dyDescent="0.2">
      <c r="AA6219" s="23">
        <v>42063</v>
      </c>
    </row>
    <row r="6220" spans="27:27" x14ac:dyDescent="0.2">
      <c r="AA6220" s="23">
        <v>42064</v>
      </c>
    </row>
    <row r="6221" spans="27:27" x14ac:dyDescent="0.2">
      <c r="AA6221" s="23">
        <v>42065</v>
      </c>
    </row>
    <row r="6222" spans="27:27" x14ac:dyDescent="0.2">
      <c r="AA6222" s="23">
        <v>42066</v>
      </c>
    </row>
    <row r="6223" spans="27:27" x14ac:dyDescent="0.2">
      <c r="AA6223" s="23">
        <v>42067</v>
      </c>
    </row>
    <row r="6224" spans="27:27" x14ac:dyDescent="0.2">
      <c r="AA6224" s="23">
        <v>42068</v>
      </c>
    </row>
    <row r="6225" spans="27:27" x14ac:dyDescent="0.2">
      <c r="AA6225" s="23">
        <v>42069</v>
      </c>
    </row>
    <row r="6226" spans="27:27" x14ac:dyDescent="0.2">
      <c r="AA6226" s="23">
        <v>42070</v>
      </c>
    </row>
    <row r="6227" spans="27:27" x14ac:dyDescent="0.2">
      <c r="AA6227" s="23">
        <v>42071</v>
      </c>
    </row>
    <row r="6228" spans="27:27" x14ac:dyDescent="0.2">
      <c r="AA6228" s="23">
        <v>42072</v>
      </c>
    </row>
    <row r="6229" spans="27:27" x14ac:dyDescent="0.2">
      <c r="AA6229" s="23">
        <v>42073</v>
      </c>
    </row>
    <row r="6230" spans="27:27" x14ac:dyDescent="0.2">
      <c r="AA6230" s="23">
        <v>42074</v>
      </c>
    </row>
    <row r="6231" spans="27:27" x14ac:dyDescent="0.2">
      <c r="AA6231" s="23">
        <v>42075</v>
      </c>
    </row>
    <row r="6232" spans="27:27" x14ac:dyDescent="0.2">
      <c r="AA6232" s="23">
        <v>42076</v>
      </c>
    </row>
    <row r="6233" spans="27:27" x14ac:dyDescent="0.2">
      <c r="AA6233" s="23">
        <v>42077</v>
      </c>
    </row>
    <row r="6234" spans="27:27" x14ac:dyDescent="0.2">
      <c r="AA6234" s="23">
        <v>42078</v>
      </c>
    </row>
    <row r="6235" spans="27:27" x14ac:dyDescent="0.2">
      <c r="AA6235" s="23">
        <v>42079</v>
      </c>
    </row>
    <row r="6236" spans="27:27" x14ac:dyDescent="0.2">
      <c r="AA6236" s="23">
        <v>42080</v>
      </c>
    </row>
    <row r="6237" spans="27:27" x14ac:dyDescent="0.2">
      <c r="AA6237" s="23">
        <v>42081</v>
      </c>
    </row>
    <row r="6238" spans="27:27" x14ac:dyDescent="0.2">
      <c r="AA6238" s="23">
        <v>42082</v>
      </c>
    </row>
    <row r="6239" spans="27:27" x14ac:dyDescent="0.2">
      <c r="AA6239" s="23">
        <v>42083</v>
      </c>
    </row>
    <row r="6240" spans="27:27" x14ac:dyDescent="0.2">
      <c r="AA6240" s="23">
        <v>42084</v>
      </c>
    </row>
    <row r="6241" spans="27:27" x14ac:dyDescent="0.2">
      <c r="AA6241" s="23">
        <v>42085</v>
      </c>
    </row>
    <row r="6242" spans="27:27" x14ac:dyDescent="0.2">
      <c r="AA6242" s="23">
        <v>42086</v>
      </c>
    </row>
    <row r="6243" spans="27:27" x14ac:dyDescent="0.2">
      <c r="AA6243" s="23">
        <v>42087</v>
      </c>
    </row>
    <row r="6244" spans="27:27" x14ac:dyDescent="0.2">
      <c r="AA6244" s="23">
        <v>42088</v>
      </c>
    </row>
    <row r="6245" spans="27:27" x14ac:dyDescent="0.2">
      <c r="AA6245" s="23">
        <v>42089</v>
      </c>
    </row>
    <row r="6246" spans="27:27" x14ac:dyDescent="0.2">
      <c r="AA6246" s="23">
        <v>42090</v>
      </c>
    </row>
    <row r="6247" spans="27:27" x14ac:dyDescent="0.2">
      <c r="AA6247" s="23">
        <v>42091</v>
      </c>
    </row>
    <row r="6248" spans="27:27" x14ac:dyDescent="0.2">
      <c r="AA6248" s="23">
        <v>42092</v>
      </c>
    </row>
    <row r="6249" spans="27:27" x14ac:dyDescent="0.2">
      <c r="AA6249" s="23">
        <v>42093</v>
      </c>
    </row>
    <row r="6250" spans="27:27" x14ac:dyDescent="0.2">
      <c r="AA6250" s="23">
        <v>42094</v>
      </c>
    </row>
    <row r="6251" spans="27:27" x14ac:dyDescent="0.2">
      <c r="AA6251" s="23">
        <v>42095</v>
      </c>
    </row>
    <row r="6252" spans="27:27" x14ac:dyDescent="0.2">
      <c r="AA6252" s="23">
        <v>42096</v>
      </c>
    </row>
    <row r="6253" spans="27:27" x14ac:dyDescent="0.2">
      <c r="AA6253" s="23">
        <v>42097</v>
      </c>
    </row>
    <row r="6254" spans="27:27" x14ac:dyDescent="0.2">
      <c r="AA6254" s="23">
        <v>42098</v>
      </c>
    </row>
    <row r="6255" spans="27:27" x14ac:dyDescent="0.2">
      <c r="AA6255" s="23">
        <v>42099</v>
      </c>
    </row>
    <row r="6256" spans="27:27" x14ac:dyDescent="0.2">
      <c r="AA6256" s="23">
        <v>42100</v>
      </c>
    </row>
    <row r="6257" spans="27:27" x14ac:dyDescent="0.2">
      <c r="AA6257" s="23">
        <v>42101</v>
      </c>
    </row>
    <row r="6258" spans="27:27" x14ac:dyDescent="0.2">
      <c r="AA6258" s="23">
        <v>42102</v>
      </c>
    </row>
    <row r="6259" spans="27:27" x14ac:dyDescent="0.2">
      <c r="AA6259" s="23">
        <v>42103</v>
      </c>
    </row>
    <row r="6260" spans="27:27" x14ac:dyDescent="0.2">
      <c r="AA6260" s="23">
        <v>42104</v>
      </c>
    </row>
    <row r="6261" spans="27:27" x14ac:dyDescent="0.2">
      <c r="AA6261" s="23">
        <v>42105</v>
      </c>
    </row>
    <row r="6262" spans="27:27" x14ac:dyDescent="0.2">
      <c r="AA6262" s="23">
        <v>42106</v>
      </c>
    </row>
    <row r="6263" spans="27:27" x14ac:dyDescent="0.2">
      <c r="AA6263" s="23">
        <v>42107</v>
      </c>
    </row>
    <row r="6264" spans="27:27" x14ac:dyDescent="0.2">
      <c r="AA6264" s="23">
        <v>42108</v>
      </c>
    </row>
    <row r="6265" spans="27:27" x14ac:dyDescent="0.2">
      <c r="AA6265" s="23">
        <v>42109</v>
      </c>
    </row>
    <row r="6266" spans="27:27" x14ac:dyDescent="0.2">
      <c r="AA6266" s="23">
        <v>42110</v>
      </c>
    </row>
    <row r="6267" spans="27:27" x14ac:dyDescent="0.2">
      <c r="AA6267" s="23">
        <v>42111</v>
      </c>
    </row>
    <row r="6268" spans="27:27" x14ac:dyDescent="0.2">
      <c r="AA6268" s="23">
        <v>42112</v>
      </c>
    </row>
    <row r="6269" spans="27:27" x14ac:dyDescent="0.2">
      <c r="AA6269" s="23">
        <v>42113</v>
      </c>
    </row>
    <row r="6270" spans="27:27" x14ac:dyDescent="0.2">
      <c r="AA6270" s="23">
        <v>42114</v>
      </c>
    </row>
    <row r="6271" spans="27:27" x14ac:dyDescent="0.2">
      <c r="AA6271" s="23">
        <v>42115</v>
      </c>
    </row>
    <row r="6272" spans="27:27" x14ac:dyDescent="0.2">
      <c r="AA6272" s="23">
        <v>42116</v>
      </c>
    </row>
    <row r="6273" spans="27:27" x14ac:dyDescent="0.2">
      <c r="AA6273" s="23">
        <v>42117</v>
      </c>
    </row>
    <row r="6274" spans="27:27" x14ac:dyDescent="0.2">
      <c r="AA6274" s="23">
        <v>42118</v>
      </c>
    </row>
    <row r="6275" spans="27:27" x14ac:dyDescent="0.2">
      <c r="AA6275" s="23">
        <v>42119</v>
      </c>
    </row>
    <row r="6276" spans="27:27" x14ac:dyDescent="0.2">
      <c r="AA6276" s="23">
        <v>42120</v>
      </c>
    </row>
    <row r="6277" spans="27:27" x14ac:dyDescent="0.2">
      <c r="AA6277" s="23">
        <v>42121</v>
      </c>
    </row>
    <row r="6278" spans="27:27" x14ac:dyDescent="0.2">
      <c r="AA6278" s="23">
        <v>42122</v>
      </c>
    </row>
    <row r="6279" spans="27:27" x14ac:dyDescent="0.2">
      <c r="AA6279" s="23">
        <v>42123</v>
      </c>
    </row>
    <row r="6280" spans="27:27" x14ac:dyDescent="0.2">
      <c r="AA6280" s="23">
        <v>42124</v>
      </c>
    </row>
    <row r="6281" spans="27:27" x14ac:dyDescent="0.2">
      <c r="AA6281" s="23">
        <v>42125</v>
      </c>
    </row>
    <row r="6282" spans="27:27" x14ac:dyDescent="0.2">
      <c r="AA6282" s="23">
        <v>42126</v>
      </c>
    </row>
    <row r="6283" spans="27:27" x14ac:dyDescent="0.2">
      <c r="AA6283" s="23">
        <v>42127</v>
      </c>
    </row>
    <row r="6284" spans="27:27" x14ac:dyDescent="0.2">
      <c r="AA6284" s="23">
        <v>42128</v>
      </c>
    </row>
    <row r="6285" spans="27:27" x14ac:dyDescent="0.2">
      <c r="AA6285" s="23">
        <v>42129</v>
      </c>
    </row>
    <row r="6286" spans="27:27" x14ac:dyDescent="0.2">
      <c r="AA6286" s="23">
        <v>42130</v>
      </c>
    </row>
    <row r="6287" spans="27:27" x14ac:dyDescent="0.2">
      <c r="AA6287" s="23">
        <v>42131</v>
      </c>
    </row>
    <row r="6288" spans="27:27" x14ac:dyDescent="0.2">
      <c r="AA6288" s="23">
        <v>42132</v>
      </c>
    </row>
    <row r="6289" spans="27:27" x14ac:dyDescent="0.2">
      <c r="AA6289" s="23">
        <v>42133</v>
      </c>
    </row>
    <row r="6290" spans="27:27" x14ac:dyDescent="0.2">
      <c r="AA6290" s="23">
        <v>42134</v>
      </c>
    </row>
    <row r="6291" spans="27:27" x14ac:dyDescent="0.2">
      <c r="AA6291" s="23">
        <v>42135</v>
      </c>
    </row>
    <row r="6292" spans="27:27" x14ac:dyDescent="0.2">
      <c r="AA6292" s="23">
        <v>42136</v>
      </c>
    </row>
    <row r="6293" spans="27:27" x14ac:dyDescent="0.2">
      <c r="AA6293" s="23">
        <v>42137</v>
      </c>
    </row>
    <row r="6294" spans="27:27" x14ac:dyDescent="0.2">
      <c r="AA6294" s="23">
        <v>42138</v>
      </c>
    </row>
    <row r="6295" spans="27:27" x14ac:dyDescent="0.2">
      <c r="AA6295" s="23">
        <v>42139</v>
      </c>
    </row>
    <row r="6296" spans="27:27" x14ac:dyDescent="0.2">
      <c r="AA6296" s="23">
        <v>42140</v>
      </c>
    </row>
    <row r="6297" spans="27:27" x14ac:dyDescent="0.2">
      <c r="AA6297" s="23">
        <v>42141</v>
      </c>
    </row>
    <row r="6298" spans="27:27" x14ac:dyDescent="0.2">
      <c r="AA6298" s="23">
        <v>42142</v>
      </c>
    </row>
    <row r="6299" spans="27:27" x14ac:dyDescent="0.2">
      <c r="AA6299" s="23">
        <v>42143</v>
      </c>
    </row>
    <row r="6300" spans="27:27" x14ac:dyDescent="0.2">
      <c r="AA6300" s="23">
        <v>42144</v>
      </c>
    </row>
    <row r="6301" spans="27:27" x14ac:dyDescent="0.2">
      <c r="AA6301" s="23">
        <v>42145</v>
      </c>
    </row>
    <row r="6302" spans="27:27" x14ac:dyDescent="0.2">
      <c r="AA6302" s="23">
        <v>42146</v>
      </c>
    </row>
    <row r="6303" spans="27:27" x14ac:dyDescent="0.2">
      <c r="AA6303" s="23">
        <v>42147</v>
      </c>
    </row>
    <row r="6304" spans="27:27" x14ac:dyDescent="0.2">
      <c r="AA6304" s="23">
        <v>42148</v>
      </c>
    </row>
    <row r="6305" spans="27:27" x14ac:dyDescent="0.2">
      <c r="AA6305" s="23">
        <v>42149</v>
      </c>
    </row>
    <row r="6306" spans="27:27" x14ac:dyDescent="0.2">
      <c r="AA6306" s="23">
        <v>42150</v>
      </c>
    </row>
    <row r="6307" spans="27:27" x14ac:dyDescent="0.2">
      <c r="AA6307" s="23">
        <v>42151</v>
      </c>
    </row>
    <row r="6308" spans="27:27" x14ac:dyDescent="0.2">
      <c r="AA6308" s="23">
        <v>42152</v>
      </c>
    </row>
    <row r="6309" spans="27:27" x14ac:dyDescent="0.2">
      <c r="AA6309" s="23">
        <v>42153</v>
      </c>
    </row>
    <row r="6310" spans="27:27" x14ac:dyDescent="0.2">
      <c r="AA6310" s="23">
        <v>42154</v>
      </c>
    </row>
    <row r="6311" spans="27:27" x14ac:dyDescent="0.2">
      <c r="AA6311" s="23">
        <v>42155</v>
      </c>
    </row>
    <row r="6312" spans="27:27" x14ac:dyDescent="0.2">
      <c r="AA6312" s="23">
        <v>42156</v>
      </c>
    </row>
    <row r="6313" spans="27:27" x14ac:dyDescent="0.2">
      <c r="AA6313" s="23">
        <v>42157</v>
      </c>
    </row>
    <row r="6314" spans="27:27" x14ac:dyDescent="0.2">
      <c r="AA6314" s="23">
        <v>42158</v>
      </c>
    </row>
    <row r="6315" spans="27:27" x14ac:dyDescent="0.2">
      <c r="AA6315" s="23">
        <v>42159</v>
      </c>
    </row>
    <row r="6316" spans="27:27" x14ac:dyDescent="0.2">
      <c r="AA6316" s="23">
        <v>42160</v>
      </c>
    </row>
    <row r="6317" spans="27:27" x14ac:dyDescent="0.2">
      <c r="AA6317" s="23">
        <v>42161</v>
      </c>
    </row>
    <row r="6318" spans="27:27" x14ac:dyDescent="0.2">
      <c r="AA6318" s="23">
        <v>42162</v>
      </c>
    </row>
    <row r="6319" spans="27:27" x14ac:dyDescent="0.2">
      <c r="AA6319" s="23">
        <v>42163</v>
      </c>
    </row>
    <row r="6320" spans="27:27" x14ac:dyDescent="0.2">
      <c r="AA6320" s="23">
        <v>42164</v>
      </c>
    </row>
    <row r="6321" spans="27:27" x14ac:dyDescent="0.2">
      <c r="AA6321" s="23">
        <v>42165</v>
      </c>
    </row>
    <row r="6322" spans="27:27" x14ac:dyDescent="0.2">
      <c r="AA6322" s="23">
        <v>42166</v>
      </c>
    </row>
    <row r="6323" spans="27:27" x14ac:dyDescent="0.2">
      <c r="AA6323" s="23">
        <v>42167</v>
      </c>
    </row>
    <row r="6324" spans="27:27" x14ac:dyDescent="0.2">
      <c r="AA6324" s="23">
        <v>42168</v>
      </c>
    </row>
    <row r="6325" spans="27:27" x14ac:dyDescent="0.2">
      <c r="AA6325" s="23">
        <v>42169</v>
      </c>
    </row>
    <row r="6326" spans="27:27" x14ac:dyDescent="0.2">
      <c r="AA6326" s="23">
        <v>42170</v>
      </c>
    </row>
    <row r="6327" spans="27:27" x14ac:dyDescent="0.2">
      <c r="AA6327" s="23">
        <v>42171</v>
      </c>
    </row>
    <row r="6328" spans="27:27" x14ac:dyDescent="0.2">
      <c r="AA6328" s="23">
        <v>42172</v>
      </c>
    </row>
    <row r="6329" spans="27:27" x14ac:dyDescent="0.2">
      <c r="AA6329" s="23">
        <v>42173</v>
      </c>
    </row>
    <row r="6330" spans="27:27" x14ac:dyDescent="0.2">
      <c r="AA6330" s="23">
        <v>42174</v>
      </c>
    </row>
    <row r="6331" spans="27:27" x14ac:dyDescent="0.2">
      <c r="AA6331" s="23">
        <v>42175</v>
      </c>
    </row>
    <row r="6332" spans="27:27" x14ac:dyDescent="0.2">
      <c r="AA6332" s="23">
        <v>42176</v>
      </c>
    </row>
    <row r="6333" spans="27:27" x14ac:dyDescent="0.2">
      <c r="AA6333" s="23">
        <v>42177</v>
      </c>
    </row>
    <row r="6334" spans="27:27" x14ac:dyDescent="0.2">
      <c r="AA6334" s="23">
        <v>42178</v>
      </c>
    </row>
    <row r="6335" spans="27:27" x14ac:dyDescent="0.2">
      <c r="AA6335" s="23">
        <v>42179</v>
      </c>
    </row>
    <row r="6336" spans="27:27" x14ac:dyDescent="0.2">
      <c r="AA6336" s="23">
        <v>42180</v>
      </c>
    </row>
    <row r="6337" spans="27:27" x14ac:dyDescent="0.2">
      <c r="AA6337" s="23">
        <v>42181</v>
      </c>
    </row>
    <row r="6338" spans="27:27" x14ac:dyDescent="0.2">
      <c r="AA6338" s="23">
        <v>42182</v>
      </c>
    </row>
    <row r="6339" spans="27:27" x14ac:dyDescent="0.2">
      <c r="AA6339" s="23">
        <v>42183</v>
      </c>
    </row>
    <row r="6340" spans="27:27" x14ac:dyDescent="0.2">
      <c r="AA6340" s="23">
        <v>42184</v>
      </c>
    </row>
    <row r="6341" spans="27:27" x14ac:dyDescent="0.2">
      <c r="AA6341" s="23">
        <v>42185</v>
      </c>
    </row>
    <row r="6342" spans="27:27" x14ac:dyDescent="0.2">
      <c r="AA6342" s="23">
        <v>42186</v>
      </c>
    </row>
    <row r="6343" spans="27:27" x14ac:dyDescent="0.2">
      <c r="AA6343" s="23">
        <v>42187</v>
      </c>
    </row>
    <row r="6344" spans="27:27" x14ac:dyDescent="0.2">
      <c r="AA6344" s="23">
        <v>42188</v>
      </c>
    </row>
    <row r="6345" spans="27:27" x14ac:dyDescent="0.2">
      <c r="AA6345" s="23">
        <v>42189</v>
      </c>
    </row>
    <row r="6346" spans="27:27" x14ac:dyDescent="0.2">
      <c r="AA6346" s="23">
        <v>42190</v>
      </c>
    </row>
    <row r="6347" spans="27:27" x14ac:dyDescent="0.2">
      <c r="AA6347" s="23">
        <v>42191</v>
      </c>
    </row>
    <row r="6348" spans="27:27" x14ac:dyDescent="0.2">
      <c r="AA6348" s="23">
        <v>42192</v>
      </c>
    </row>
    <row r="6349" spans="27:27" x14ac:dyDescent="0.2">
      <c r="AA6349" s="23">
        <v>42193</v>
      </c>
    </row>
    <row r="6350" spans="27:27" x14ac:dyDescent="0.2">
      <c r="AA6350" s="23">
        <v>42194</v>
      </c>
    </row>
    <row r="6351" spans="27:27" x14ac:dyDescent="0.2">
      <c r="AA6351" s="23">
        <v>42195</v>
      </c>
    </row>
    <row r="6352" spans="27:27" x14ac:dyDescent="0.2">
      <c r="AA6352" s="23">
        <v>42196</v>
      </c>
    </row>
    <row r="6353" spans="27:27" x14ac:dyDescent="0.2">
      <c r="AA6353" s="23">
        <v>42197</v>
      </c>
    </row>
    <row r="6354" spans="27:27" x14ac:dyDescent="0.2">
      <c r="AA6354" s="23">
        <v>42198</v>
      </c>
    </row>
    <row r="6355" spans="27:27" x14ac:dyDescent="0.2">
      <c r="AA6355" s="23">
        <v>42199</v>
      </c>
    </row>
    <row r="6356" spans="27:27" x14ac:dyDescent="0.2">
      <c r="AA6356" s="23">
        <v>42200</v>
      </c>
    </row>
    <row r="6357" spans="27:27" x14ac:dyDescent="0.2">
      <c r="AA6357" s="23">
        <v>42201</v>
      </c>
    </row>
    <row r="6358" spans="27:27" x14ac:dyDescent="0.2">
      <c r="AA6358" s="23">
        <v>42202</v>
      </c>
    </row>
    <row r="6359" spans="27:27" x14ac:dyDescent="0.2">
      <c r="AA6359" s="23">
        <v>42203</v>
      </c>
    </row>
    <row r="6360" spans="27:27" x14ac:dyDescent="0.2">
      <c r="AA6360" s="23">
        <v>42204</v>
      </c>
    </row>
    <row r="6361" spans="27:27" x14ac:dyDescent="0.2">
      <c r="AA6361" s="23">
        <v>42205</v>
      </c>
    </row>
    <row r="6362" spans="27:27" x14ac:dyDescent="0.2">
      <c r="AA6362" s="23">
        <v>42206</v>
      </c>
    </row>
    <row r="6363" spans="27:27" x14ac:dyDescent="0.2">
      <c r="AA6363" s="23">
        <v>42207</v>
      </c>
    </row>
    <row r="6364" spans="27:27" x14ac:dyDescent="0.2">
      <c r="AA6364" s="23">
        <v>42208</v>
      </c>
    </row>
    <row r="6365" spans="27:27" x14ac:dyDescent="0.2">
      <c r="AA6365" s="23">
        <v>42209</v>
      </c>
    </row>
    <row r="6366" spans="27:27" x14ac:dyDescent="0.2">
      <c r="AA6366" s="23">
        <v>42210</v>
      </c>
    </row>
    <row r="6367" spans="27:27" x14ac:dyDescent="0.2">
      <c r="AA6367" s="23">
        <v>42211</v>
      </c>
    </row>
    <row r="6368" spans="27:27" x14ac:dyDescent="0.2">
      <c r="AA6368" s="23">
        <v>42212</v>
      </c>
    </row>
    <row r="6369" spans="27:27" x14ac:dyDescent="0.2">
      <c r="AA6369" s="23">
        <v>42213</v>
      </c>
    </row>
    <row r="6370" spans="27:27" x14ac:dyDescent="0.2">
      <c r="AA6370" s="23">
        <v>42214</v>
      </c>
    </row>
    <row r="6371" spans="27:27" x14ac:dyDescent="0.2">
      <c r="AA6371" s="23">
        <v>42215</v>
      </c>
    </row>
    <row r="6372" spans="27:27" x14ac:dyDescent="0.2">
      <c r="AA6372" s="23">
        <v>42216</v>
      </c>
    </row>
    <row r="6373" spans="27:27" x14ac:dyDescent="0.2">
      <c r="AA6373" s="23">
        <v>42217</v>
      </c>
    </row>
    <row r="6374" spans="27:27" x14ac:dyDescent="0.2">
      <c r="AA6374" s="23">
        <v>42218</v>
      </c>
    </row>
    <row r="6375" spans="27:27" x14ac:dyDescent="0.2">
      <c r="AA6375" s="23">
        <v>42219</v>
      </c>
    </row>
    <row r="6376" spans="27:27" x14ac:dyDescent="0.2">
      <c r="AA6376" s="23">
        <v>42220</v>
      </c>
    </row>
    <row r="6377" spans="27:27" x14ac:dyDescent="0.2">
      <c r="AA6377" s="23">
        <v>42221</v>
      </c>
    </row>
    <row r="6378" spans="27:27" x14ac:dyDescent="0.2">
      <c r="AA6378" s="23">
        <v>42222</v>
      </c>
    </row>
    <row r="6379" spans="27:27" x14ac:dyDescent="0.2">
      <c r="AA6379" s="23">
        <v>42223</v>
      </c>
    </row>
    <row r="6380" spans="27:27" x14ac:dyDescent="0.2">
      <c r="AA6380" s="23">
        <v>42224</v>
      </c>
    </row>
    <row r="6381" spans="27:27" x14ac:dyDescent="0.2">
      <c r="AA6381" s="23">
        <v>42225</v>
      </c>
    </row>
    <row r="6382" spans="27:27" x14ac:dyDescent="0.2">
      <c r="AA6382" s="23">
        <v>42226</v>
      </c>
    </row>
    <row r="6383" spans="27:27" x14ac:dyDescent="0.2">
      <c r="AA6383" s="23">
        <v>42227</v>
      </c>
    </row>
    <row r="6384" spans="27:27" x14ac:dyDescent="0.2">
      <c r="AA6384" s="23">
        <v>42228</v>
      </c>
    </row>
    <row r="6385" spans="27:27" x14ac:dyDescent="0.2">
      <c r="AA6385" s="23">
        <v>42229</v>
      </c>
    </row>
    <row r="6386" spans="27:27" x14ac:dyDescent="0.2">
      <c r="AA6386" s="23">
        <v>42230</v>
      </c>
    </row>
    <row r="6387" spans="27:27" x14ac:dyDescent="0.2">
      <c r="AA6387" s="23">
        <v>42231</v>
      </c>
    </row>
    <row r="6388" spans="27:27" x14ac:dyDescent="0.2">
      <c r="AA6388" s="23">
        <v>42232</v>
      </c>
    </row>
    <row r="6389" spans="27:27" x14ac:dyDescent="0.2">
      <c r="AA6389" s="23">
        <v>42233</v>
      </c>
    </row>
    <row r="6390" spans="27:27" x14ac:dyDescent="0.2">
      <c r="AA6390" s="23">
        <v>42234</v>
      </c>
    </row>
    <row r="6391" spans="27:27" x14ac:dyDescent="0.2">
      <c r="AA6391" s="23">
        <v>42235</v>
      </c>
    </row>
    <row r="6392" spans="27:27" x14ac:dyDescent="0.2">
      <c r="AA6392" s="23">
        <v>42236</v>
      </c>
    </row>
    <row r="6393" spans="27:27" x14ac:dyDescent="0.2">
      <c r="AA6393" s="23">
        <v>42237</v>
      </c>
    </row>
    <row r="6394" spans="27:27" x14ac:dyDescent="0.2">
      <c r="AA6394" s="23">
        <v>42238</v>
      </c>
    </row>
    <row r="6395" spans="27:27" x14ac:dyDescent="0.2">
      <c r="AA6395" s="23">
        <v>42239</v>
      </c>
    </row>
    <row r="6396" spans="27:27" x14ac:dyDescent="0.2">
      <c r="AA6396" s="23">
        <v>42240</v>
      </c>
    </row>
    <row r="6397" spans="27:27" x14ac:dyDescent="0.2">
      <c r="AA6397" s="23">
        <v>42241</v>
      </c>
    </row>
    <row r="6398" spans="27:27" x14ac:dyDescent="0.2">
      <c r="AA6398" s="23">
        <v>42242</v>
      </c>
    </row>
    <row r="6399" spans="27:27" x14ac:dyDescent="0.2">
      <c r="AA6399" s="23">
        <v>42243</v>
      </c>
    </row>
    <row r="6400" spans="27:27" x14ac:dyDescent="0.2">
      <c r="AA6400" s="23">
        <v>42244</v>
      </c>
    </row>
    <row r="6401" spans="27:27" x14ac:dyDescent="0.2">
      <c r="AA6401" s="23">
        <v>42245</v>
      </c>
    </row>
    <row r="6402" spans="27:27" x14ac:dyDescent="0.2">
      <c r="AA6402" s="23">
        <v>42246</v>
      </c>
    </row>
    <row r="6403" spans="27:27" x14ac:dyDescent="0.2">
      <c r="AA6403" s="23">
        <v>42247</v>
      </c>
    </row>
    <row r="6404" spans="27:27" x14ac:dyDescent="0.2">
      <c r="AA6404" s="23">
        <v>42248</v>
      </c>
    </row>
    <row r="6405" spans="27:27" x14ac:dyDescent="0.2">
      <c r="AA6405" s="23">
        <v>42249</v>
      </c>
    </row>
    <row r="6406" spans="27:27" x14ac:dyDescent="0.2">
      <c r="AA6406" s="23">
        <v>42250</v>
      </c>
    </row>
    <row r="6407" spans="27:27" x14ac:dyDescent="0.2">
      <c r="AA6407" s="23">
        <v>42251</v>
      </c>
    </row>
    <row r="6408" spans="27:27" x14ac:dyDescent="0.2">
      <c r="AA6408" s="23">
        <v>42252</v>
      </c>
    </row>
    <row r="6409" spans="27:27" x14ac:dyDescent="0.2">
      <c r="AA6409" s="23">
        <v>42253</v>
      </c>
    </row>
    <row r="6410" spans="27:27" x14ac:dyDescent="0.2">
      <c r="AA6410" s="23">
        <v>42254</v>
      </c>
    </row>
    <row r="6411" spans="27:27" x14ac:dyDescent="0.2">
      <c r="AA6411" s="23">
        <v>42255</v>
      </c>
    </row>
    <row r="6412" spans="27:27" x14ac:dyDescent="0.2">
      <c r="AA6412" s="23">
        <v>42256</v>
      </c>
    </row>
    <row r="6413" spans="27:27" x14ac:dyDescent="0.2">
      <c r="AA6413" s="23">
        <v>42257</v>
      </c>
    </row>
    <row r="6414" spans="27:27" x14ac:dyDescent="0.2">
      <c r="AA6414" s="23">
        <v>42258</v>
      </c>
    </row>
    <row r="6415" spans="27:27" x14ac:dyDescent="0.2">
      <c r="AA6415" s="23">
        <v>42259</v>
      </c>
    </row>
    <row r="6416" spans="27:27" x14ac:dyDescent="0.2">
      <c r="AA6416" s="23">
        <v>42260</v>
      </c>
    </row>
    <row r="6417" spans="27:27" x14ac:dyDescent="0.2">
      <c r="AA6417" s="23">
        <v>42261</v>
      </c>
    </row>
    <row r="6418" spans="27:27" x14ac:dyDescent="0.2">
      <c r="AA6418" s="23">
        <v>42262</v>
      </c>
    </row>
    <row r="6419" spans="27:27" x14ac:dyDescent="0.2">
      <c r="AA6419" s="23">
        <v>42263</v>
      </c>
    </row>
    <row r="6420" spans="27:27" x14ac:dyDescent="0.2">
      <c r="AA6420" s="23">
        <v>42264</v>
      </c>
    </row>
    <row r="6421" spans="27:27" x14ac:dyDescent="0.2">
      <c r="AA6421" s="23">
        <v>42265</v>
      </c>
    </row>
    <row r="6422" spans="27:27" x14ac:dyDescent="0.2">
      <c r="AA6422" s="23">
        <v>42266</v>
      </c>
    </row>
    <row r="6423" spans="27:27" x14ac:dyDescent="0.2">
      <c r="AA6423" s="23">
        <v>42267</v>
      </c>
    </row>
    <row r="6424" spans="27:27" x14ac:dyDescent="0.2">
      <c r="AA6424" s="23">
        <v>42268</v>
      </c>
    </row>
    <row r="6425" spans="27:27" x14ac:dyDescent="0.2">
      <c r="AA6425" s="23">
        <v>42269</v>
      </c>
    </row>
    <row r="6426" spans="27:27" x14ac:dyDescent="0.2">
      <c r="AA6426" s="23">
        <v>42270</v>
      </c>
    </row>
    <row r="6427" spans="27:27" x14ac:dyDescent="0.2">
      <c r="AA6427" s="23">
        <v>42271</v>
      </c>
    </row>
    <row r="6428" spans="27:27" x14ac:dyDescent="0.2">
      <c r="AA6428" s="23">
        <v>42272</v>
      </c>
    </row>
    <row r="6429" spans="27:27" x14ac:dyDescent="0.2">
      <c r="AA6429" s="23">
        <v>42273</v>
      </c>
    </row>
    <row r="6430" spans="27:27" x14ac:dyDescent="0.2">
      <c r="AA6430" s="23">
        <v>42274</v>
      </c>
    </row>
    <row r="6431" spans="27:27" x14ac:dyDescent="0.2">
      <c r="AA6431" s="23">
        <v>42275</v>
      </c>
    </row>
    <row r="6432" spans="27:27" x14ac:dyDescent="0.2">
      <c r="AA6432" s="23">
        <v>42276</v>
      </c>
    </row>
    <row r="6433" spans="27:27" x14ac:dyDescent="0.2">
      <c r="AA6433" s="23">
        <v>42277</v>
      </c>
    </row>
    <row r="6434" spans="27:27" x14ac:dyDescent="0.2">
      <c r="AA6434" s="23">
        <v>42278</v>
      </c>
    </row>
    <row r="6435" spans="27:27" x14ac:dyDescent="0.2">
      <c r="AA6435" s="23">
        <v>42279</v>
      </c>
    </row>
    <row r="6436" spans="27:27" x14ac:dyDescent="0.2">
      <c r="AA6436" s="23">
        <v>42280</v>
      </c>
    </row>
    <row r="6437" spans="27:27" x14ac:dyDescent="0.2">
      <c r="AA6437" s="23">
        <v>42281</v>
      </c>
    </row>
    <row r="6438" spans="27:27" x14ac:dyDescent="0.2">
      <c r="AA6438" s="23">
        <v>42282</v>
      </c>
    </row>
    <row r="6439" spans="27:27" x14ac:dyDescent="0.2">
      <c r="AA6439" s="23">
        <v>42283</v>
      </c>
    </row>
    <row r="6440" spans="27:27" x14ac:dyDescent="0.2">
      <c r="AA6440" s="23">
        <v>42284</v>
      </c>
    </row>
    <row r="6441" spans="27:27" x14ac:dyDescent="0.2">
      <c r="AA6441" s="23">
        <v>42285</v>
      </c>
    </row>
    <row r="6442" spans="27:27" x14ac:dyDescent="0.2">
      <c r="AA6442" s="23">
        <v>42286</v>
      </c>
    </row>
    <row r="6443" spans="27:27" x14ac:dyDescent="0.2">
      <c r="AA6443" s="23">
        <v>42287</v>
      </c>
    </row>
    <row r="6444" spans="27:27" x14ac:dyDescent="0.2">
      <c r="AA6444" s="23">
        <v>42288</v>
      </c>
    </row>
    <row r="6445" spans="27:27" x14ac:dyDescent="0.2">
      <c r="AA6445" s="23">
        <v>42289</v>
      </c>
    </row>
    <row r="6446" spans="27:27" x14ac:dyDescent="0.2">
      <c r="AA6446" s="23">
        <v>42290</v>
      </c>
    </row>
    <row r="6447" spans="27:27" x14ac:dyDescent="0.2">
      <c r="AA6447" s="23">
        <v>42291</v>
      </c>
    </row>
    <row r="6448" spans="27:27" x14ac:dyDescent="0.2">
      <c r="AA6448" s="23">
        <v>42292</v>
      </c>
    </row>
    <row r="6449" spans="27:27" x14ac:dyDescent="0.2">
      <c r="AA6449" s="23">
        <v>42293</v>
      </c>
    </row>
    <row r="6450" spans="27:27" x14ac:dyDescent="0.2">
      <c r="AA6450" s="23">
        <v>42294</v>
      </c>
    </row>
    <row r="6451" spans="27:27" x14ac:dyDescent="0.2">
      <c r="AA6451" s="23">
        <v>42295</v>
      </c>
    </row>
    <row r="6452" spans="27:27" x14ac:dyDescent="0.2">
      <c r="AA6452" s="23">
        <v>42296</v>
      </c>
    </row>
    <row r="6453" spans="27:27" x14ac:dyDescent="0.2">
      <c r="AA6453" s="23">
        <v>42297</v>
      </c>
    </row>
    <row r="6454" spans="27:27" x14ac:dyDescent="0.2">
      <c r="AA6454" s="23">
        <v>42298</v>
      </c>
    </row>
    <row r="6455" spans="27:27" x14ac:dyDescent="0.2">
      <c r="AA6455" s="23">
        <v>42299</v>
      </c>
    </row>
    <row r="6456" spans="27:27" x14ac:dyDescent="0.2">
      <c r="AA6456" s="23">
        <v>42300</v>
      </c>
    </row>
    <row r="6457" spans="27:27" x14ac:dyDescent="0.2">
      <c r="AA6457" s="23">
        <v>42301</v>
      </c>
    </row>
    <row r="6458" spans="27:27" x14ac:dyDescent="0.2">
      <c r="AA6458" s="23">
        <v>42302</v>
      </c>
    </row>
    <row r="6459" spans="27:27" x14ac:dyDescent="0.2">
      <c r="AA6459" s="23">
        <v>42303</v>
      </c>
    </row>
    <row r="6460" spans="27:27" x14ac:dyDescent="0.2">
      <c r="AA6460" s="23">
        <v>42304</v>
      </c>
    </row>
    <row r="6461" spans="27:27" x14ac:dyDescent="0.2">
      <c r="AA6461" s="23">
        <v>42305</v>
      </c>
    </row>
    <row r="6462" spans="27:27" x14ac:dyDescent="0.2">
      <c r="AA6462" s="23">
        <v>42306</v>
      </c>
    </row>
    <row r="6463" spans="27:27" x14ac:dyDescent="0.2">
      <c r="AA6463" s="23">
        <v>42307</v>
      </c>
    </row>
    <row r="6464" spans="27:27" x14ac:dyDescent="0.2">
      <c r="AA6464" s="23">
        <v>42308</v>
      </c>
    </row>
    <row r="6465" spans="27:27" x14ac:dyDescent="0.2">
      <c r="AA6465" s="23">
        <v>42309</v>
      </c>
    </row>
    <row r="6466" spans="27:27" x14ac:dyDescent="0.2">
      <c r="AA6466" s="23">
        <v>42310</v>
      </c>
    </row>
    <row r="6467" spans="27:27" x14ac:dyDescent="0.2">
      <c r="AA6467" s="23">
        <v>42311</v>
      </c>
    </row>
    <row r="6468" spans="27:27" x14ac:dyDescent="0.2">
      <c r="AA6468" s="23">
        <v>42312</v>
      </c>
    </row>
    <row r="6469" spans="27:27" x14ac:dyDescent="0.2">
      <c r="AA6469" s="23">
        <v>42313</v>
      </c>
    </row>
    <row r="6470" spans="27:27" x14ac:dyDescent="0.2">
      <c r="AA6470" s="23">
        <v>42314</v>
      </c>
    </row>
    <row r="6471" spans="27:27" x14ac:dyDescent="0.2">
      <c r="AA6471" s="23">
        <v>42315</v>
      </c>
    </row>
    <row r="6472" spans="27:27" x14ac:dyDescent="0.2">
      <c r="AA6472" s="23">
        <v>42316</v>
      </c>
    </row>
    <row r="6473" spans="27:27" x14ac:dyDescent="0.2">
      <c r="AA6473" s="23">
        <v>42317</v>
      </c>
    </row>
    <row r="6474" spans="27:27" x14ac:dyDescent="0.2">
      <c r="AA6474" s="23">
        <v>42318</v>
      </c>
    </row>
    <row r="6475" spans="27:27" x14ac:dyDescent="0.2">
      <c r="AA6475" s="23">
        <v>42319</v>
      </c>
    </row>
    <row r="6476" spans="27:27" x14ac:dyDescent="0.2">
      <c r="AA6476" s="23">
        <v>42320</v>
      </c>
    </row>
    <row r="6477" spans="27:27" x14ac:dyDescent="0.2">
      <c r="AA6477" s="23">
        <v>42321</v>
      </c>
    </row>
    <row r="6478" spans="27:27" x14ac:dyDescent="0.2">
      <c r="AA6478" s="23">
        <v>42322</v>
      </c>
    </row>
    <row r="6479" spans="27:27" x14ac:dyDescent="0.2">
      <c r="AA6479" s="23">
        <v>42323</v>
      </c>
    </row>
    <row r="6480" spans="27:27" x14ac:dyDescent="0.2">
      <c r="AA6480" s="23">
        <v>42324</v>
      </c>
    </row>
    <row r="6481" spans="27:27" x14ac:dyDescent="0.2">
      <c r="AA6481" s="23">
        <v>42325</v>
      </c>
    </row>
    <row r="6482" spans="27:27" x14ac:dyDescent="0.2">
      <c r="AA6482" s="23">
        <v>42326</v>
      </c>
    </row>
    <row r="6483" spans="27:27" x14ac:dyDescent="0.2">
      <c r="AA6483" s="23">
        <v>42327</v>
      </c>
    </row>
    <row r="6484" spans="27:27" x14ac:dyDescent="0.2">
      <c r="AA6484" s="23">
        <v>42328</v>
      </c>
    </row>
    <row r="6485" spans="27:27" x14ac:dyDescent="0.2">
      <c r="AA6485" s="23">
        <v>42329</v>
      </c>
    </row>
    <row r="6486" spans="27:27" x14ac:dyDescent="0.2">
      <c r="AA6486" s="23">
        <v>42330</v>
      </c>
    </row>
    <row r="6487" spans="27:27" x14ac:dyDescent="0.2">
      <c r="AA6487" s="23">
        <v>42331</v>
      </c>
    </row>
    <row r="6488" spans="27:27" x14ac:dyDescent="0.2">
      <c r="AA6488" s="23">
        <v>42332</v>
      </c>
    </row>
    <row r="6489" spans="27:27" x14ac:dyDescent="0.2">
      <c r="AA6489" s="23">
        <v>42333</v>
      </c>
    </row>
    <row r="6490" spans="27:27" x14ac:dyDescent="0.2">
      <c r="AA6490" s="23">
        <v>42334</v>
      </c>
    </row>
    <row r="6491" spans="27:27" x14ac:dyDescent="0.2">
      <c r="AA6491" s="23">
        <v>42335</v>
      </c>
    </row>
    <row r="6492" spans="27:27" x14ac:dyDescent="0.2">
      <c r="AA6492" s="23">
        <v>42336</v>
      </c>
    </row>
    <row r="6493" spans="27:27" x14ac:dyDescent="0.2">
      <c r="AA6493" s="23">
        <v>42337</v>
      </c>
    </row>
    <row r="6494" spans="27:27" x14ac:dyDescent="0.2">
      <c r="AA6494" s="23">
        <v>42338</v>
      </c>
    </row>
    <row r="6495" spans="27:27" x14ac:dyDescent="0.2">
      <c r="AA6495" s="23">
        <v>42339</v>
      </c>
    </row>
    <row r="6496" spans="27:27" x14ac:dyDescent="0.2">
      <c r="AA6496" s="23">
        <v>42340</v>
      </c>
    </row>
    <row r="6497" spans="27:27" x14ac:dyDescent="0.2">
      <c r="AA6497" s="23">
        <v>42341</v>
      </c>
    </row>
    <row r="6498" spans="27:27" x14ac:dyDescent="0.2">
      <c r="AA6498" s="23">
        <v>42342</v>
      </c>
    </row>
    <row r="6499" spans="27:27" x14ac:dyDescent="0.2">
      <c r="AA6499" s="23">
        <v>42343</v>
      </c>
    </row>
    <row r="6500" spans="27:27" x14ac:dyDescent="0.2">
      <c r="AA6500" s="23">
        <v>42344</v>
      </c>
    </row>
    <row r="6501" spans="27:27" x14ac:dyDescent="0.2">
      <c r="AA6501" s="23">
        <v>42345</v>
      </c>
    </row>
    <row r="6502" spans="27:27" x14ac:dyDescent="0.2">
      <c r="AA6502" s="23">
        <v>42346</v>
      </c>
    </row>
    <row r="6503" spans="27:27" x14ac:dyDescent="0.2">
      <c r="AA6503" s="23">
        <v>42347</v>
      </c>
    </row>
    <row r="6504" spans="27:27" x14ac:dyDescent="0.2">
      <c r="AA6504" s="23">
        <v>42348</v>
      </c>
    </row>
    <row r="6505" spans="27:27" x14ac:dyDescent="0.2">
      <c r="AA6505" s="23">
        <v>42349</v>
      </c>
    </row>
    <row r="6506" spans="27:27" x14ac:dyDescent="0.2">
      <c r="AA6506" s="23">
        <v>42350</v>
      </c>
    </row>
    <row r="6507" spans="27:27" x14ac:dyDescent="0.2">
      <c r="AA6507" s="23">
        <v>42351</v>
      </c>
    </row>
    <row r="6508" spans="27:27" x14ac:dyDescent="0.2">
      <c r="AA6508" s="23">
        <v>42352</v>
      </c>
    </row>
    <row r="6509" spans="27:27" x14ac:dyDescent="0.2">
      <c r="AA6509" s="23">
        <v>42353</v>
      </c>
    </row>
    <row r="6510" spans="27:27" x14ac:dyDescent="0.2">
      <c r="AA6510" s="23">
        <v>42354</v>
      </c>
    </row>
    <row r="6511" spans="27:27" x14ac:dyDescent="0.2">
      <c r="AA6511" s="23">
        <v>42355</v>
      </c>
    </row>
    <row r="6512" spans="27:27" x14ac:dyDescent="0.2">
      <c r="AA6512" s="23">
        <v>42356</v>
      </c>
    </row>
    <row r="6513" spans="27:27" x14ac:dyDescent="0.2">
      <c r="AA6513" s="23">
        <v>42357</v>
      </c>
    </row>
    <row r="6514" spans="27:27" x14ac:dyDescent="0.2">
      <c r="AA6514" s="23">
        <v>42358</v>
      </c>
    </row>
    <row r="6515" spans="27:27" x14ac:dyDescent="0.2">
      <c r="AA6515" s="23">
        <v>42359</v>
      </c>
    </row>
    <row r="6516" spans="27:27" x14ac:dyDescent="0.2">
      <c r="AA6516" s="23">
        <v>42360</v>
      </c>
    </row>
    <row r="6517" spans="27:27" x14ac:dyDescent="0.2">
      <c r="AA6517" s="23">
        <v>42361</v>
      </c>
    </row>
    <row r="6518" spans="27:27" x14ac:dyDescent="0.2">
      <c r="AA6518" s="23">
        <v>42362</v>
      </c>
    </row>
    <row r="6519" spans="27:27" x14ac:dyDescent="0.2">
      <c r="AA6519" s="23">
        <v>42363</v>
      </c>
    </row>
    <row r="6520" spans="27:27" x14ac:dyDescent="0.2">
      <c r="AA6520" s="23">
        <v>42364</v>
      </c>
    </row>
    <row r="6521" spans="27:27" x14ac:dyDescent="0.2">
      <c r="AA6521" s="23">
        <v>42365</v>
      </c>
    </row>
    <row r="6522" spans="27:27" x14ac:dyDescent="0.2">
      <c r="AA6522" s="23">
        <v>42366</v>
      </c>
    </row>
    <row r="6523" spans="27:27" x14ac:dyDescent="0.2">
      <c r="AA6523" s="23">
        <v>42367</v>
      </c>
    </row>
    <row r="6524" spans="27:27" x14ac:dyDescent="0.2">
      <c r="AA6524" s="23">
        <v>42368</v>
      </c>
    </row>
    <row r="6525" spans="27:27" x14ac:dyDescent="0.2">
      <c r="AA6525" s="23">
        <v>42369</v>
      </c>
    </row>
    <row r="6526" spans="27:27" x14ac:dyDescent="0.2">
      <c r="AA6526" s="23">
        <v>42370</v>
      </c>
    </row>
    <row r="6527" spans="27:27" x14ac:dyDescent="0.2">
      <c r="AA6527" s="23">
        <v>42371</v>
      </c>
    </row>
    <row r="6528" spans="27:27" x14ac:dyDescent="0.2">
      <c r="AA6528" s="23">
        <v>42372</v>
      </c>
    </row>
    <row r="6529" spans="27:27" x14ac:dyDescent="0.2">
      <c r="AA6529" s="23">
        <v>42373</v>
      </c>
    </row>
    <row r="6530" spans="27:27" x14ac:dyDescent="0.2">
      <c r="AA6530" s="23">
        <v>42374</v>
      </c>
    </row>
    <row r="6531" spans="27:27" x14ac:dyDescent="0.2">
      <c r="AA6531" s="23">
        <v>42375</v>
      </c>
    </row>
    <row r="6532" spans="27:27" x14ac:dyDescent="0.2">
      <c r="AA6532" s="23">
        <v>42376</v>
      </c>
    </row>
    <row r="6533" spans="27:27" x14ac:dyDescent="0.2">
      <c r="AA6533" s="23">
        <v>42377</v>
      </c>
    </row>
    <row r="6534" spans="27:27" x14ac:dyDescent="0.2">
      <c r="AA6534" s="23">
        <v>42378</v>
      </c>
    </row>
    <row r="6535" spans="27:27" x14ac:dyDescent="0.2">
      <c r="AA6535" s="23">
        <v>42379</v>
      </c>
    </row>
    <row r="6536" spans="27:27" x14ac:dyDescent="0.2">
      <c r="AA6536" s="23">
        <v>42380</v>
      </c>
    </row>
    <row r="6537" spans="27:27" x14ac:dyDescent="0.2">
      <c r="AA6537" s="23">
        <v>42381</v>
      </c>
    </row>
    <row r="6538" spans="27:27" x14ac:dyDescent="0.2">
      <c r="AA6538" s="23">
        <v>42382</v>
      </c>
    </row>
    <row r="6539" spans="27:27" x14ac:dyDescent="0.2">
      <c r="AA6539" s="23">
        <v>42383</v>
      </c>
    </row>
    <row r="6540" spans="27:27" x14ac:dyDescent="0.2">
      <c r="AA6540" s="23">
        <v>42384</v>
      </c>
    </row>
    <row r="6541" spans="27:27" x14ac:dyDescent="0.2">
      <c r="AA6541" s="23">
        <v>42385</v>
      </c>
    </row>
    <row r="6542" spans="27:27" x14ac:dyDescent="0.2">
      <c r="AA6542" s="23">
        <v>42386</v>
      </c>
    </row>
    <row r="6543" spans="27:27" x14ac:dyDescent="0.2">
      <c r="AA6543" s="23">
        <v>42387</v>
      </c>
    </row>
    <row r="6544" spans="27:27" x14ac:dyDescent="0.2">
      <c r="AA6544" s="23">
        <v>42388</v>
      </c>
    </row>
    <row r="6545" spans="27:27" x14ac:dyDescent="0.2">
      <c r="AA6545" s="23">
        <v>42389</v>
      </c>
    </row>
    <row r="6546" spans="27:27" x14ac:dyDescent="0.2">
      <c r="AA6546" s="23">
        <v>42390</v>
      </c>
    </row>
    <row r="6547" spans="27:27" x14ac:dyDescent="0.2">
      <c r="AA6547" s="23">
        <v>42391</v>
      </c>
    </row>
    <row r="6548" spans="27:27" x14ac:dyDescent="0.2">
      <c r="AA6548" s="23">
        <v>42392</v>
      </c>
    </row>
    <row r="6549" spans="27:27" x14ac:dyDescent="0.2">
      <c r="AA6549" s="23">
        <v>42393</v>
      </c>
    </row>
    <row r="6550" spans="27:27" x14ac:dyDescent="0.2">
      <c r="AA6550" s="23">
        <v>42394</v>
      </c>
    </row>
    <row r="6551" spans="27:27" x14ac:dyDescent="0.2">
      <c r="AA6551" s="23">
        <v>42395</v>
      </c>
    </row>
    <row r="6552" spans="27:27" x14ac:dyDescent="0.2">
      <c r="AA6552" s="23">
        <v>42396</v>
      </c>
    </row>
    <row r="6553" spans="27:27" x14ac:dyDescent="0.2">
      <c r="AA6553" s="23">
        <v>42397</v>
      </c>
    </row>
    <row r="6554" spans="27:27" x14ac:dyDescent="0.2">
      <c r="AA6554" s="23">
        <v>42398</v>
      </c>
    </row>
    <row r="6555" spans="27:27" x14ac:dyDescent="0.2">
      <c r="AA6555" s="23">
        <v>42399</v>
      </c>
    </row>
    <row r="6556" spans="27:27" x14ac:dyDescent="0.2">
      <c r="AA6556" s="23">
        <v>42400</v>
      </c>
    </row>
    <row r="6557" spans="27:27" x14ac:dyDescent="0.2">
      <c r="AA6557" s="23">
        <v>42401</v>
      </c>
    </row>
    <row r="6558" spans="27:27" x14ac:dyDescent="0.2">
      <c r="AA6558" s="23">
        <v>42402</v>
      </c>
    </row>
    <row r="6559" spans="27:27" x14ac:dyDescent="0.2">
      <c r="AA6559" s="23">
        <v>42403</v>
      </c>
    </row>
    <row r="6560" spans="27:27" x14ac:dyDescent="0.2">
      <c r="AA6560" s="23">
        <v>42404</v>
      </c>
    </row>
    <row r="6561" spans="27:27" x14ac:dyDescent="0.2">
      <c r="AA6561" s="23">
        <v>42405</v>
      </c>
    </row>
    <row r="6562" spans="27:27" x14ac:dyDescent="0.2">
      <c r="AA6562" s="23">
        <v>42406</v>
      </c>
    </row>
    <row r="6563" spans="27:27" x14ac:dyDescent="0.2">
      <c r="AA6563" s="23">
        <v>42407</v>
      </c>
    </row>
    <row r="6564" spans="27:27" x14ac:dyDescent="0.2">
      <c r="AA6564" s="23">
        <v>42408</v>
      </c>
    </row>
    <row r="6565" spans="27:27" x14ac:dyDescent="0.2">
      <c r="AA6565" s="23">
        <v>42409</v>
      </c>
    </row>
    <row r="6566" spans="27:27" x14ac:dyDescent="0.2">
      <c r="AA6566" s="23">
        <v>42410</v>
      </c>
    </row>
    <row r="6567" spans="27:27" x14ac:dyDescent="0.2">
      <c r="AA6567" s="23">
        <v>42411</v>
      </c>
    </row>
    <row r="6568" spans="27:27" x14ac:dyDescent="0.2">
      <c r="AA6568" s="23">
        <v>42412</v>
      </c>
    </row>
    <row r="6569" spans="27:27" x14ac:dyDescent="0.2">
      <c r="AA6569" s="23">
        <v>42413</v>
      </c>
    </row>
    <row r="6570" spans="27:27" x14ac:dyDescent="0.2">
      <c r="AA6570" s="23">
        <v>42414</v>
      </c>
    </row>
    <row r="6571" spans="27:27" x14ac:dyDescent="0.2">
      <c r="AA6571" s="23">
        <v>42415</v>
      </c>
    </row>
    <row r="6572" spans="27:27" x14ac:dyDescent="0.2">
      <c r="AA6572" s="23">
        <v>42416</v>
      </c>
    </row>
    <row r="6573" spans="27:27" x14ac:dyDescent="0.2">
      <c r="AA6573" s="23">
        <v>42417</v>
      </c>
    </row>
    <row r="6574" spans="27:27" x14ac:dyDescent="0.2">
      <c r="AA6574" s="23">
        <v>42418</v>
      </c>
    </row>
    <row r="6575" spans="27:27" x14ac:dyDescent="0.2">
      <c r="AA6575" s="23">
        <v>42419</v>
      </c>
    </row>
    <row r="6576" spans="27:27" x14ac:dyDescent="0.2">
      <c r="AA6576" s="23">
        <v>42420</v>
      </c>
    </row>
    <row r="6577" spans="27:27" x14ac:dyDescent="0.2">
      <c r="AA6577" s="23">
        <v>42421</v>
      </c>
    </row>
    <row r="6578" spans="27:27" x14ac:dyDescent="0.2">
      <c r="AA6578" s="23">
        <v>42422</v>
      </c>
    </row>
    <row r="6579" spans="27:27" x14ac:dyDescent="0.2">
      <c r="AA6579" s="23">
        <v>42423</v>
      </c>
    </row>
    <row r="6580" spans="27:27" x14ac:dyDescent="0.2">
      <c r="AA6580" s="23">
        <v>42424</v>
      </c>
    </row>
    <row r="6581" spans="27:27" x14ac:dyDescent="0.2">
      <c r="AA6581" s="23">
        <v>42425</v>
      </c>
    </row>
    <row r="6582" spans="27:27" x14ac:dyDescent="0.2">
      <c r="AA6582" s="23">
        <v>42426</v>
      </c>
    </row>
    <row r="6583" spans="27:27" x14ac:dyDescent="0.2">
      <c r="AA6583" s="23">
        <v>42427</v>
      </c>
    </row>
    <row r="6584" spans="27:27" x14ac:dyDescent="0.2">
      <c r="AA6584" s="23">
        <v>42428</v>
      </c>
    </row>
    <row r="6585" spans="27:27" x14ac:dyDescent="0.2">
      <c r="AA6585" s="23">
        <v>42429</v>
      </c>
    </row>
    <row r="6586" spans="27:27" x14ac:dyDescent="0.2">
      <c r="AA6586" s="23">
        <v>42430</v>
      </c>
    </row>
    <row r="6587" spans="27:27" x14ac:dyDescent="0.2">
      <c r="AA6587" s="23">
        <v>42431</v>
      </c>
    </row>
    <row r="6588" spans="27:27" x14ac:dyDescent="0.2">
      <c r="AA6588" s="23">
        <v>42432</v>
      </c>
    </row>
    <row r="6589" spans="27:27" x14ac:dyDescent="0.2">
      <c r="AA6589" s="23">
        <v>42433</v>
      </c>
    </row>
    <row r="6590" spans="27:27" x14ac:dyDescent="0.2">
      <c r="AA6590" s="23">
        <v>42434</v>
      </c>
    </row>
    <row r="6591" spans="27:27" x14ac:dyDescent="0.2">
      <c r="AA6591" s="23">
        <v>42435</v>
      </c>
    </row>
    <row r="6592" spans="27:27" x14ac:dyDescent="0.2">
      <c r="AA6592" s="23">
        <v>42436</v>
      </c>
    </row>
    <row r="6593" spans="27:27" x14ac:dyDescent="0.2">
      <c r="AA6593" s="23">
        <v>42437</v>
      </c>
    </row>
    <row r="6594" spans="27:27" x14ac:dyDescent="0.2">
      <c r="AA6594" s="23">
        <v>42438</v>
      </c>
    </row>
    <row r="6595" spans="27:27" x14ac:dyDescent="0.2">
      <c r="AA6595" s="23">
        <v>42439</v>
      </c>
    </row>
    <row r="6596" spans="27:27" x14ac:dyDescent="0.2">
      <c r="AA6596" s="23">
        <v>42440</v>
      </c>
    </row>
    <row r="6597" spans="27:27" x14ac:dyDescent="0.2">
      <c r="AA6597" s="23">
        <v>42441</v>
      </c>
    </row>
    <row r="6598" spans="27:27" x14ac:dyDescent="0.2">
      <c r="AA6598" s="23">
        <v>42442</v>
      </c>
    </row>
    <row r="6599" spans="27:27" x14ac:dyDescent="0.2">
      <c r="AA6599" s="23">
        <v>42443</v>
      </c>
    </row>
    <row r="6600" spans="27:27" x14ac:dyDescent="0.2">
      <c r="AA6600" s="23">
        <v>42444</v>
      </c>
    </row>
    <row r="6601" spans="27:27" x14ac:dyDescent="0.2">
      <c r="AA6601" s="23">
        <v>42445</v>
      </c>
    </row>
    <row r="6602" spans="27:27" x14ac:dyDescent="0.2">
      <c r="AA6602" s="23">
        <v>42446</v>
      </c>
    </row>
    <row r="6603" spans="27:27" x14ac:dyDescent="0.2">
      <c r="AA6603" s="23">
        <v>42447</v>
      </c>
    </row>
    <row r="6604" spans="27:27" x14ac:dyDescent="0.2">
      <c r="AA6604" s="23">
        <v>42448</v>
      </c>
    </row>
    <row r="6605" spans="27:27" x14ac:dyDescent="0.2">
      <c r="AA6605" s="23">
        <v>42449</v>
      </c>
    </row>
    <row r="6606" spans="27:27" x14ac:dyDescent="0.2">
      <c r="AA6606" s="23">
        <v>42450</v>
      </c>
    </row>
    <row r="6607" spans="27:27" x14ac:dyDescent="0.2">
      <c r="AA6607" s="23">
        <v>42451</v>
      </c>
    </row>
    <row r="6608" spans="27:27" x14ac:dyDescent="0.2">
      <c r="AA6608" s="23">
        <v>42452</v>
      </c>
    </row>
    <row r="6609" spans="27:27" x14ac:dyDescent="0.2">
      <c r="AA6609" s="23">
        <v>42453</v>
      </c>
    </row>
    <row r="6610" spans="27:27" x14ac:dyDescent="0.2">
      <c r="AA6610" s="23">
        <v>42454</v>
      </c>
    </row>
    <row r="6611" spans="27:27" x14ac:dyDescent="0.2">
      <c r="AA6611" s="23">
        <v>42455</v>
      </c>
    </row>
    <row r="6612" spans="27:27" x14ac:dyDescent="0.2">
      <c r="AA6612" s="23">
        <v>42456</v>
      </c>
    </row>
    <row r="6613" spans="27:27" x14ac:dyDescent="0.2">
      <c r="AA6613" s="23">
        <v>42457</v>
      </c>
    </row>
    <row r="6614" spans="27:27" x14ac:dyDescent="0.2">
      <c r="AA6614" s="23">
        <v>42458</v>
      </c>
    </row>
    <row r="6615" spans="27:27" x14ac:dyDescent="0.2">
      <c r="AA6615" s="23">
        <v>42459</v>
      </c>
    </row>
    <row r="6616" spans="27:27" x14ac:dyDescent="0.2">
      <c r="AA6616" s="23">
        <v>42460</v>
      </c>
    </row>
    <row r="6617" spans="27:27" x14ac:dyDescent="0.2">
      <c r="AA6617" s="23">
        <v>42461</v>
      </c>
    </row>
    <row r="6618" spans="27:27" x14ac:dyDescent="0.2">
      <c r="AA6618" s="23">
        <v>42462</v>
      </c>
    </row>
    <row r="6619" spans="27:27" x14ac:dyDescent="0.2">
      <c r="AA6619" s="23">
        <v>42463</v>
      </c>
    </row>
    <row r="6620" spans="27:27" x14ac:dyDescent="0.2">
      <c r="AA6620" s="23">
        <v>42464</v>
      </c>
    </row>
    <row r="6621" spans="27:27" x14ac:dyDescent="0.2">
      <c r="AA6621" s="23">
        <v>42465</v>
      </c>
    </row>
    <row r="6622" spans="27:27" x14ac:dyDescent="0.2">
      <c r="AA6622" s="23">
        <v>42466</v>
      </c>
    </row>
    <row r="6623" spans="27:27" x14ac:dyDescent="0.2">
      <c r="AA6623" s="23">
        <v>42467</v>
      </c>
    </row>
    <row r="6624" spans="27:27" x14ac:dyDescent="0.2">
      <c r="AA6624" s="23">
        <v>42468</v>
      </c>
    </row>
    <row r="6625" spans="27:27" x14ac:dyDescent="0.2">
      <c r="AA6625" s="23">
        <v>42469</v>
      </c>
    </row>
    <row r="6626" spans="27:27" x14ac:dyDescent="0.2">
      <c r="AA6626" s="23">
        <v>42470</v>
      </c>
    </row>
    <row r="6627" spans="27:27" x14ac:dyDescent="0.2">
      <c r="AA6627" s="23">
        <v>42471</v>
      </c>
    </row>
    <row r="6628" spans="27:27" x14ac:dyDescent="0.2">
      <c r="AA6628" s="23">
        <v>42472</v>
      </c>
    </row>
    <row r="6629" spans="27:27" x14ac:dyDescent="0.2">
      <c r="AA6629" s="23">
        <v>42473</v>
      </c>
    </row>
    <row r="6630" spans="27:27" x14ac:dyDescent="0.2">
      <c r="AA6630" s="23">
        <v>42474</v>
      </c>
    </row>
    <row r="6631" spans="27:27" x14ac:dyDescent="0.2">
      <c r="AA6631" s="23">
        <v>42475</v>
      </c>
    </row>
    <row r="6632" spans="27:27" x14ac:dyDescent="0.2">
      <c r="AA6632" s="23">
        <v>42476</v>
      </c>
    </row>
    <row r="6633" spans="27:27" x14ac:dyDescent="0.2">
      <c r="AA6633" s="23">
        <v>42477</v>
      </c>
    </row>
    <row r="6634" spans="27:27" x14ac:dyDescent="0.2">
      <c r="AA6634" s="23">
        <v>42478</v>
      </c>
    </row>
    <row r="6635" spans="27:27" x14ac:dyDescent="0.2">
      <c r="AA6635" s="23">
        <v>42479</v>
      </c>
    </row>
    <row r="6636" spans="27:27" x14ac:dyDescent="0.2">
      <c r="AA6636" s="23">
        <v>42480</v>
      </c>
    </row>
    <row r="6637" spans="27:27" x14ac:dyDescent="0.2">
      <c r="AA6637" s="23">
        <v>42481</v>
      </c>
    </row>
    <row r="6638" spans="27:27" x14ac:dyDescent="0.2">
      <c r="AA6638" s="23">
        <v>42482</v>
      </c>
    </row>
    <row r="6639" spans="27:27" x14ac:dyDescent="0.2">
      <c r="AA6639" s="23">
        <v>42483</v>
      </c>
    </row>
    <row r="6640" spans="27:27" x14ac:dyDescent="0.2">
      <c r="AA6640" s="23">
        <v>42484</v>
      </c>
    </row>
    <row r="6641" spans="27:27" x14ac:dyDescent="0.2">
      <c r="AA6641" s="23">
        <v>42485</v>
      </c>
    </row>
    <row r="6642" spans="27:27" x14ac:dyDescent="0.2">
      <c r="AA6642" s="23">
        <v>42486</v>
      </c>
    </row>
    <row r="6643" spans="27:27" x14ac:dyDescent="0.2">
      <c r="AA6643" s="23">
        <v>42487</v>
      </c>
    </row>
    <row r="6644" spans="27:27" x14ac:dyDescent="0.2">
      <c r="AA6644" s="23">
        <v>42488</v>
      </c>
    </row>
    <row r="6645" spans="27:27" x14ac:dyDescent="0.2">
      <c r="AA6645" s="23">
        <v>42489</v>
      </c>
    </row>
    <row r="6646" spans="27:27" x14ac:dyDescent="0.2">
      <c r="AA6646" s="23">
        <v>42490</v>
      </c>
    </row>
    <row r="6647" spans="27:27" x14ac:dyDescent="0.2">
      <c r="AA6647" s="23">
        <v>42491</v>
      </c>
    </row>
    <row r="6648" spans="27:27" x14ac:dyDescent="0.2">
      <c r="AA6648" s="23">
        <v>42492</v>
      </c>
    </row>
    <row r="6649" spans="27:27" x14ac:dyDescent="0.2">
      <c r="AA6649" s="23">
        <v>42493</v>
      </c>
    </row>
    <row r="6650" spans="27:27" x14ac:dyDescent="0.2">
      <c r="AA6650" s="23">
        <v>42494</v>
      </c>
    </row>
    <row r="6651" spans="27:27" x14ac:dyDescent="0.2">
      <c r="AA6651" s="23">
        <v>42495</v>
      </c>
    </row>
    <row r="6652" spans="27:27" x14ac:dyDescent="0.2">
      <c r="AA6652" s="23">
        <v>42496</v>
      </c>
    </row>
    <row r="6653" spans="27:27" x14ac:dyDescent="0.2">
      <c r="AA6653" s="23">
        <v>42497</v>
      </c>
    </row>
    <row r="6654" spans="27:27" x14ac:dyDescent="0.2">
      <c r="AA6654" s="23">
        <v>42498</v>
      </c>
    </row>
    <row r="6655" spans="27:27" x14ac:dyDescent="0.2">
      <c r="AA6655" s="23">
        <v>42499</v>
      </c>
    </row>
    <row r="6656" spans="27:27" x14ac:dyDescent="0.2">
      <c r="AA6656" s="23">
        <v>42500</v>
      </c>
    </row>
    <row r="6657" spans="27:27" x14ac:dyDescent="0.2">
      <c r="AA6657" s="23">
        <v>42501</v>
      </c>
    </row>
    <row r="6658" spans="27:27" x14ac:dyDescent="0.2">
      <c r="AA6658" s="23">
        <v>42502</v>
      </c>
    </row>
    <row r="6659" spans="27:27" x14ac:dyDescent="0.2">
      <c r="AA6659" s="23">
        <v>42503</v>
      </c>
    </row>
    <row r="6660" spans="27:27" x14ac:dyDescent="0.2">
      <c r="AA6660" s="23">
        <v>42504</v>
      </c>
    </row>
    <row r="6661" spans="27:27" x14ac:dyDescent="0.2">
      <c r="AA6661" s="23">
        <v>42505</v>
      </c>
    </row>
    <row r="6662" spans="27:27" x14ac:dyDescent="0.2">
      <c r="AA6662" s="23">
        <v>42506</v>
      </c>
    </row>
    <row r="6663" spans="27:27" x14ac:dyDescent="0.2">
      <c r="AA6663" s="23">
        <v>42507</v>
      </c>
    </row>
    <row r="6664" spans="27:27" x14ac:dyDescent="0.2">
      <c r="AA6664" s="23">
        <v>42508</v>
      </c>
    </row>
    <row r="6665" spans="27:27" x14ac:dyDescent="0.2">
      <c r="AA6665" s="23">
        <v>42509</v>
      </c>
    </row>
    <row r="6666" spans="27:27" x14ac:dyDescent="0.2">
      <c r="AA6666" s="23">
        <v>42510</v>
      </c>
    </row>
    <row r="6667" spans="27:27" x14ac:dyDescent="0.2">
      <c r="AA6667" s="23">
        <v>42511</v>
      </c>
    </row>
    <row r="6668" spans="27:27" x14ac:dyDescent="0.2">
      <c r="AA6668" s="23">
        <v>42512</v>
      </c>
    </row>
    <row r="6669" spans="27:27" x14ac:dyDescent="0.2">
      <c r="AA6669" s="23">
        <v>42513</v>
      </c>
    </row>
    <row r="6670" spans="27:27" x14ac:dyDescent="0.2">
      <c r="AA6670" s="23">
        <v>42514</v>
      </c>
    </row>
    <row r="6671" spans="27:27" x14ac:dyDescent="0.2">
      <c r="AA6671" s="23">
        <v>42515</v>
      </c>
    </row>
    <row r="6672" spans="27:27" x14ac:dyDescent="0.2">
      <c r="AA6672" s="23">
        <v>42516</v>
      </c>
    </row>
    <row r="6673" spans="27:27" x14ac:dyDescent="0.2">
      <c r="AA6673" s="23">
        <v>42517</v>
      </c>
    </row>
    <row r="6674" spans="27:27" x14ac:dyDescent="0.2">
      <c r="AA6674" s="23">
        <v>42518</v>
      </c>
    </row>
    <row r="6675" spans="27:27" x14ac:dyDescent="0.2">
      <c r="AA6675" s="23">
        <v>42519</v>
      </c>
    </row>
    <row r="6676" spans="27:27" x14ac:dyDescent="0.2">
      <c r="AA6676" s="23">
        <v>42520</v>
      </c>
    </row>
    <row r="6677" spans="27:27" x14ac:dyDescent="0.2">
      <c r="AA6677" s="23">
        <v>42521</v>
      </c>
    </row>
    <row r="6678" spans="27:27" x14ac:dyDescent="0.2">
      <c r="AA6678" s="23">
        <v>42522</v>
      </c>
    </row>
    <row r="6679" spans="27:27" x14ac:dyDescent="0.2">
      <c r="AA6679" s="23">
        <v>42523</v>
      </c>
    </row>
    <row r="6680" spans="27:27" x14ac:dyDescent="0.2">
      <c r="AA6680" s="23">
        <v>42524</v>
      </c>
    </row>
    <row r="6681" spans="27:27" x14ac:dyDescent="0.2">
      <c r="AA6681" s="23">
        <v>42525</v>
      </c>
    </row>
    <row r="6682" spans="27:27" x14ac:dyDescent="0.2">
      <c r="AA6682" s="23">
        <v>42526</v>
      </c>
    </row>
    <row r="6683" spans="27:27" x14ac:dyDescent="0.2">
      <c r="AA6683" s="23">
        <v>42527</v>
      </c>
    </row>
    <row r="6684" spans="27:27" x14ac:dyDescent="0.2">
      <c r="AA6684" s="23">
        <v>42528</v>
      </c>
    </row>
    <row r="6685" spans="27:27" x14ac:dyDescent="0.2">
      <c r="AA6685" s="23">
        <v>42529</v>
      </c>
    </row>
    <row r="6686" spans="27:27" x14ac:dyDescent="0.2">
      <c r="AA6686" s="23">
        <v>42530</v>
      </c>
    </row>
    <row r="6687" spans="27:27" x14ac:dyDescent="0.2">
      <c r="AA6687" s="23">
        <v>42531</v>
      </c>
    </row>
    <row r="6688" spans="27:27" x14ac:dyDescent="0.2">
      <c r="AA6688" s="23">
        <v>42532</v>
      </c>
    </row>
    <row r="6689" spans="27:27" x14ac:dyDescent="0.2">
      <c r="AA6689" s="23">
        <v>42533</v>
      </c>
    </row>
    <row r="6690" spans="27:27" x14ac:dyDescent="0.2">
      <c r="AA6690" s="23">
        <v>42534</v>
      </c>
    </row>
    <row r="6691" spans="27:27" x14ac:dyDescent="0.2">
      <c r="AA6691" s="23">
        <v>42535</v>
      </c>
    </row>
    <row r="6692" spans="27:27" x14ac:dyDescent="0.2">
      <c r="AA6692" s="23">
        <v>42536</v>
      </c>
    </row>
    <row r="6693" spans="27:27" x14ac:dyDescent="0.2">
      <c r="AA6693" s="23">
        <v>42537</v>
      </c>
    </row>
    <row r="6694" spans="27:27" x14ac:dyDescent="0.2">
      <c r="AA6694" s="23">
        <v>42538</v>
      </c>
    </row>
    <row r="6695" spans="27:27" x14ac:dyDescent="0.2">
      <c r="AA6695" s="23">
        <v>42539</v>
      </c>
    </row>
    <row r="6696" spans="27:27" x14ac:dyDescent="0.2">
      <c r="AA6696" s="23">
        <v>42540</v>
      </c>
    </row>
    <row r="6697" spans="27:27" x14ac:dyDescent="0.2">
      <c r="AA6697" s="23">
        <v>42541</v>
      </c>
    </row>
    <row r="6698" spans="27:27" x14ac:dyDescent="0.2">
      <c r="AA6698" s="23">
        <v>42542</v>
      </c>
    </row>
    <row r="6699" spans="27:27" x14ac:dyDescent="0.2">
      <c r="AA6699" s="23">
        <v>42543</v>
      </c>
    </row>
    <row r="6700" spans="27:27" x14ac:dyDescent="0.2">
      <c r="AA6700" s="23">
        <v>42544</v>
      </c>
    </row>
    <row r="6701" spans="27:27" x14ac:dyDescent="0.2">
      <c r="AA6701" s="23">
        <v>42545</v>
      </c>
    </row>
    <row r="6702" spans="27:27" x14ac:dyDescent="0.2">
      <c r="AA6702" s="23">
        <v>42546</v>
      </c>
    </row>
    <row r="6703" spans="27:27" x14ac:dyDescent="0.2">
      <c r="AA6703" s="23">
        <v>42547</v>
      </c>
    </row>
    <row r="6704" spans="27:27" x14ac:dyDescent="0.2">
      <c r="AA6704" s="23">
        <v>42548</v>
      </c>
    </row>
    <row r="6705" spans="27:27" x14ac:dyDescent="0.2">
      <c r="AA6705" s="23">
        <v>42549</v>
      </c>
    </row>
    <row r="6706" spans="27:27" x14ac:dyDescent="0.2">
      <c r="AA6706" s="23">
        <v>42550</v>
      </c>
    </row>
    <row r="6707" spans="27:27" x14ac:dyDescent="0.2">
      <c r="AA6707" s="23">
        <v>42551</v>
      </c>
    </row>
    <row r="6708" spans="27:27" x14ac:dyDescent="0.2">
      <c r="AA6708" s="23">
        <v>42552</v>
      </c>
    </row>
    <row r="6709" spans="27:27" x14ac:dyDescent="0.2">
      <c r="AA6709" s="23">
        <v>42553</v>
      </c>
    </row>
    <row r="6710" spans="27:27" x14ac:dyDescent="0.2">
      <c r="AA6710" s="23">
        <v>42554</v>
      </c>
    </row>
    <row r="6711" spans="27:27" x14ac:dyDescent="0.2">
      <c r="AA6711" s="23">
        <v>42555</v>
      </c>
    </row>
    <row r="6712" spans="27:27" x14ac:dyDescent="0.2">
      <c r="AA6712" s="23">
        <v>42556</v>
      </c>
    </row>
    <row r="6713" spans="27:27" x14ac:dyDescent="0.2">
      <c r="AA6713" s="23">
        <v>42557</v>
      </c>
    </row>
    <row r="6714" spans="27:27" x14ac:dyDescent="0.2">
      <c r="AA6714" s="23">
        <v>42558</v>
      </c>
    </row>
    <row r="6715" spans="27:27" x14ac:dyDescent="0.2">
      <c r="AA6715" s="23">
        <v>42559</v>
      </c>
    </row>
    <row r="6716" spans="27:27" x14ac:dyDescent="0.2">
      <c r="AA6716" s="23">
        <v>42560</v>
      </c>
    </row>
    <row r="6717" spans="27:27" x14ac:dyDescent="0.2">
      <c r="AA6717" s="23">
        <v>42561</v>
      </c>
    </row>
    <row r="6718" spans="27:27" x14ac:dyDescent="0.2">
      <c r="AA6718" s="23">
        <v>42562</v>
      </c>
    </row>
    <row r="6719" spans="27:27" x14ac:dyDescent="0.2">
      <c r="AA6719" s="23">
        <v>42563</v>
      </c>
    </row>
    <row r="6720" spans="27:27" x14ac:dyDescent="0.2">
      <c r="AA6720" s="23">
        <v>42564</v>
      </c>
    </row>
    <row r="6721" spans="27:27" x14ac:dyDescent="0.2">
      <c r="AA6721" s="23">
        <v>42565</v>
      </c>
    </row>
    <row r="6722" spans="27:27" x14ac:dyDescent="0.2">
      <c r="AA6722" s="23">
        <v>42566</v>
      </c>
    </row>
    <row r="6723" spans="27:27" x14ac:dyDescent="0.2">
      <c r="AA6723" s="23">
        <v>42567</v>
      </c>
    </row>
    <row r="6724" spans="27:27" x14ac:dyDescent="0.2">
      <c r="AA6724" s="23">
        <v>42568</v>
      </c>
    </row>
    <row r="6725" spans="27:27" x14ac:dyDescent="0.2">
      <c r="AA6725" s="23">
        <v>42569</v>
      </c>
    </row>
    <row r="6726" spans="27:27" x14ac:dyDescent="0.2">
      <c r="AA6726" s="23">
        <v>42570</v>
      </c>
    </row>
    <row r="6727" spans="27:27" x14ac:dyDescent="0.2">
      <c r="AA6727" s="23">
        <v>42571</v>
      </c>
    </row>
    <row r="6728" spans="27:27" x14ac:dyDescent="0.2">
      <c r="AA6728" s="23">
        <v>42572</v>
      </c>
    </row>
    <row r="6729" spans="27:27" x14ac:dyDescent="0.2">
      <c r="AA6729" s="23">
        <v>42573</v>
      </c>
    </row>
    <row r="6730" spans="27:27" x14ac:dyDescent="0.2">
      <c r="AA6730" s="23">
        <v>42574</v>
      </c>
    </row>
    <row r="6731" spans="27:27" x14ac:dyDescent="0.2">
      <c r="AA6731" s="23">
        <v>42575</v>
      </c>
    </row>
    <row r="6732" spans="27:27" x14ac:dyDescent="0.2">
      <c r="AA6732" s="23">
        <v>42576</v>
      </c>
    </row>
    <row r="6733" spans="27:27" x14ac:dyDescent="0.2">
      <c r="AA6733" s="23">
        <v>42577</v>
      </c>
    </row>
    <row r="6734" spans="27:27" x14ac:dyDescent="0.2">
      <c r="AA6734" s="23">
        <v>42578</v>
      </c>
    </row>
    <row r="6735" spans="27:27" x14ac:dyDescent="0.2">
      <c r="AA6735" s="23">
        <v>42579</v>
      </c>
    </row>
    <row r="6736" spans="27:27" x14ac:dyDescent="0.2">
      <c r="AA6736" s="23">
        <v>42580</v>
      </c>
    </row>
    <row r="6737" spans="27:27" x14ac:dyDescent="0.2">
      <c r="AA6737" s="23">
        <v>42581</v>
      </c>
    </row>
    <row r="6738" spans="27:27" x14ac:dyDescent="0.2">
      <c r="AA6738" s="23">
        <v>42582</v>
      </c>
    </row>
    <row r="6739" spans="27:27" x14ac:dyDescent="0.2">
      <c r="AA6739" s="23">
        <v>42583</v>
      </c>
    </row>
    <row r="6740" spans="27:27" x14ac:dyDescent="0.2">
      <c r="AA6740" s="23">
        <v>42584</v>
      </c>
    </row>
    <row r="6741" spans="27:27" x14ac:dyDescent="0.2">
      <c r="AA6741" s="23">
        <v>42585</v>
      </c>
    </row>
    <row r="6742" spans="27:27" x14ac:dyDescent="0.2">
      <c r="AA6742" s="23">
        <v>42586</v>
      </c>
    </row>
    <row r="6743" spans="27:27" x14ac:dyDescent="0.2">
      <c r="AA6743" s="23">
        <v>42587</v>
      </c>
    </row>
    <row r="6744" spans="27:27" x14ac:dyDescent="0.2">
      <c r="AA6744" s="23">
        <v>42588</v>
      </c>
    </row>
    <row r="6745" spans="27:27" x14ac:dyDescent="0.2">
      <c r="AA6745" s="23">
        <v>42589</v>
      </c>
    </row>
    <row r="6746" spans="27:27" x14ac:dyDescent="0.2">
      <c r="AA6746" s="23">
        <v>42590</v>
      </c>
    </row>
    <row r="6747" spans="27:27" x14ac:dyDescent="0.2">
      <c r="AA6747" s="23">
        <v>42591</v>
      </c>
    </row>
    <row r="6748" spans="27:27" x14ac:dyDescent="0.2">
      <c r="AA6748" s="23">
        <v>42592</v>
      </c>
    </row>
    <row r="6749" spans="27:27" x14ac:dyDescent="0.2">
      <c r="AA6749" s="23">
        <v>42593</v>
      </c>
    </row>
    <row r="6750" spans="27:27" x14ac:dyDescent="0.2">
      <c r="AA6750" s="23">
        <v>42594</v>
      </c>
    </row>
    <row r="6751" spans="27:27" x14ac:dyDescent="0.2">
      <c r="AA6751" s="23">
        <v>42595</v>
      </c>
    </row>
    <row r="6752" spans="27:27" x14ac:dyDescent="0.2">
      <c r="AA6752" s="23">
        <v>42596</v>
      </c>
    </row>
    <row r="6753" spans="27:27" x14ac:dyDescent="0.2">
      <c r="AA6753" s="23">
        <v>42597</v>
      </c>
    </row>
    <row r="6754" spans="27:27" x14ac:dyDescent="0.2">
      <c r="AA6754" s="23">
        <v>42598</v>
      </c>
    </row>
    <row r="6755" spans="27:27" x14ac:dyDescent="0.2">
      <c r="AA6755" s="23">
        <v>42599</v>
      </c>
    </row>
    <row r="6756" spans="27:27" x14ac:dyDescent="0.2">
      <c r="AA6756" s="23">
        <v>42600</v>
      </c>
    </row>
    <row r="6757" spans="27:27" x14ac:dyDescent="0.2">
      <c r="AA6757" s="23">
        <v>42601</v>
      </c>
    </row>
    <row r="6758" spans="27:27" x14ac:dyDescent="0.2">
      <c r="AA6758" s="23">
        <v>42602</v>
      </c>
    </row>
    <row r="6759" spans="27:27" x14ac:dyDescent="0.2">
      <c r="AA6759" s="23">
        <v>42603</v>
      </c>
    </row>
    <row r="6760" spans="27:27" x14ac:dyDescent="0.2">
      <c r="AA6760" s="23">
        <v>42604</v>
      </c>
    </row>
    <row r="6761" spans="27:27" x14ac:dyDescent="0.2">
      <c r="AA6761" s="23">
        <v>42605</v>
      </c>
    </row>
    <row r="6762" spans="27:27" x14ac:dyDescent="0.2">
      <c r="AA6762" s="23">
        <v>42606</v>
      </c>
    </row>
    <row r="6763" spans="27:27" x14ac:dyDescent="0.2">
      <c r="AA6763" s="23">
        <v>42607</v>
      </c>
    </row>
    <row r="6764" spans="27:27" x14ac:dyDescent="0.2">
      <c r="AA6764" s="23">
        <v>42608</v>
      </c>
    </row>
    <row r="6765" spans="27:27" x14ac:dyDescent="0.2">
      <c r="AA6765" s="23">
        <v>42609</v>
      </c>
    </row>
    <row r="6766" spans="27:27" x14ac:dyDescent="0.2">
      <c r="AA6766" s="23">
        <v>42610</v>
      </c>
    </row>
    <row r="6767" spans="27:27" x14ac:dyDescent="0.2">
      <c r="AA6767" s="23">
        <v>42611</v>
      </c>
    </row>
    <row r="6768" spans="27:27" x14ac:dyDescent="0.2">
      <c r="AA6768" s="23">
        <v>42612</v>
      </c>
    </row>
    <row r="6769" spans="27:27" x14ac:dyDescent="0.2">
      <c r="AA6769" s="23">
        <v>42613</v>
      </c>
    </row>
    <row r="6770" spans="27:27" x14ac:dyDescent="0.2">
      <c r="AA6770" s="23">
        <v>42614</v>
      </c>
    </row>
    <row r="6771" spans="27:27" x14ac:dyDescent="0.2">
      <c r="AA6771" s="23">
        <v>42615</v>
      </c>
    </row>
    <row r="6772" spans="27:27" x14ac:dyDescent="0.2">
      <c r="AA6772" s="23">
        <v>42616</v>
      </c>
    </row>
    <row r="6773" spans="27:27" x14ac:dyDescent="0.2">
      <c r="AA6773" s="23">
        <v>42617</v>
      </c>
    </row>
    <row r="6774" spans="27:27" x14ac:dyDescent="0.2">
      <c r="AA6774" s="23">
        <v>42618</v>
      </c>
    </row>
    <row r="6775" spans="27:27" x14ac:dyDescent="0.2">
      <c r="AA6775" s="23">
        <v>42619</v>
      </c>
    </row>
    <row r="6776" spans="27:27" x14ac:dyDescent="0.2">
      <c r="AA6776" s="23">
        <v>42620</v>
      </c>
    </row>
    <row r="6777" spans="27:27" x14ac:dyDescent="0.2">
      <c r="AA6777" s="23">
        <v>42621</v>
      </c>
    </row>
    <row r="6778" spans="27:27" x14ac:dyDescent="0.2">
      <c r="AA6778" s="23">
        <v>42622</v>
      </c>
    </row>
    <row r="6779" spans="27:27" x14ac:dyDescent="0.2">
      <c r="AA6779" s="23">
        <v>42623</v>
      </c>
    </row>
    <row r="6780" spans="27:27" x14ac:dyDescent="0.2">
      <c r="AA6780" s="23">
        <v>42624</v>
      </c>
    </row>
    <row r="6781" spans="27:27" x14ac:dyDescent="0.2">
      <c r="AA6781" s="23">
        <v>42625</v>
      </c>
    </row>
    <row r="6782" spans="27:27" x14ac:dyDescent="0.2">
      <c r="AA6782" s="23">
        <v>42626</v>
      </c>
    </row>
    <row r="6783" spans="27:27" x14ac:dyDescent="0.2">
      <c r="AA6783" s="23">
        <v>42627</v>
      </c>
    </row>
    <row r="6784" spans="27:27" x14ac:dyDescent="0.2">
      <c r="AA6784" s="23">
        <v>42628</v>
      </c>
    </row>
    <row r="6785" spans="27:27" x14ac:dyDescent="0.2">
      <c r="AA6785" s="23">
        <v>42629</v>
      </c>
    </row>
    <row r="6786" spans="27:27" x14ac:dyDescent="0.2">
      <c r="AA6786" s="23">
        <v>42630</v>
      </c>
    </row>
    <row r="6787" spans="27:27" x14ac:dyDescent="0.2">
      <c r="AA6787" s="23">
        <v>42631</v>
      </c>
    </row>
    <row r="6788" spans="27:27" x14ac:dyDescent="0.2">
      <c r="AA6788" s="23">
        <v>42632</v>
      </c>
    </row>
    <row r="6789" spans="27:27" x14ac:dyDescent="0.2">
      <c r="AA6789" s="23">
        <v>42633</v>
      </c>
    </row>
    <row r="6790" spans="27:27" x14ac:dyDescent="0.2">
      <c r="AA6790" s="23">
        <v>42634</v>
      </c>
    </row>
    <row r="6791" spans="27:27" x14ac:dyDescent="0.2">
      <c r="AA6791" s="23">
        <v>42635</v>
      </c>
    </row>
    <row r="6792" spans="27:27" x14ac:dyDescent="0.2">
      <c r="AA6792" s="23">
        <v>42636</v>
      </c>
    </row>
    <row r="6793" spans="27:27" x14ac:dyDescent="0.2">
      <c r="AA6793" s="23">
        <v>42637</v>
      </c>
    </row>
    <row r="6794" spans="27:27" x14ac:dyDescent="0.2">
      <c r="AA6794" s="23">
        <v>42638</v>
      </c>
    </row>
    <row r="6795" spans="27:27" x14ac:dyDescent="0.2">
      <c r="AA6795" s="23">
        <v>42639</v>
      </c>
    </row>
    <row r="6796" spans="27:27" x14ac:dyDescent="0.2">
      <c r="AA6796" s="23">
        <v>42640</v>
      </c>
    </row>
    <row r="6797" spans="27:27" x14ac:dyDescent="0.2">
      <c r="AA6797" s="23">
        <v>42641</v>
      </c>
    </row>
    <row r="6798" spans="27:27" x14ac:dyDescent="0.2">
      <c r="AA6798" s="23">
        <v>42642</v>
      </c>
    </row>
    <row r="6799" spans="27:27" x14ac:dyDescent="0.2">
      <c r="AA6799" s="23">
        <v>42643</v>
      </c>
    </row>
    <row r="6800" spans="27:27" x14ac:dyDescent="0.2">
      <c r="AA6800" s="23">
        <v>42644</v>
      </c>
    </row>
    <row r="6801" spans="27:27" x14ac:dyDescent="0.2">
      <c r="AA6801" s="23">
        <v>42645</v>
      </c>
    </row>
    <row r="6802" spans="27:27" x14ac:dyDescent="0.2">
      <c r="AA6802" s="23">
        <v>42646</v>
      </c>
    </row>
    <row r="6803" spans="27:27" x14ac:dyDescent="0.2">
      <c r="AA6803" s="23">
        <v>42647</v>
      </c>
    </row>
    <row r="6804" spans="27:27" x14ac:dyDescent="0.2">
      <c r="AA6804" s="23">
        <v>42648</v>
      </c>
    </row>
    <row r="6805" spans="27:27" x14ac:dyDescent="0.2">
      <c r="AA6805" s="23">
        <v>42649</v>
      </c>
    </row>
    <row r="6806" spans="27:27" x14ac:dyDescent="0.2">
      <c r="AA6806" s="23">
        <v>42650</v>
      </c>
    </row>
    <row r="6807" spans="27:27" x14ac:dyDescent="0.2">
      <c r="AA6807" s="23">
        <v>42651</v>
      </c>
    </row>
    <row r="6808" spans="27:27" x14ac:dyDescent="0.2">
      <c r="AA6808" s="23">
        <v>42652</v>
      </c>
    </row>
    <row r="6809" spans="27:27" x14ac:dyDescent="0.2">
      <c r="AA6809" s="23">
        <v>42653</v>
      </c>
    </row>
    <row r="6810" spans="27:27" x14ac:dyDescent="0.2">
      <c r="AA6810" s="23">
        <v>42654</v>
      </c>
    </row>
    <row r="6811" spans="27:27" x14ac:dyDescent="0.2">
      <c r="AA6811" s="23">
        <v>42655</v>
      </c>
    </row>
    <row r="6812" spans="27:27" x14ac:dyDescent="0.2">
      <c r="AA6812" s="23">
        <v>42656</v>
      </c>
    </row>
    <row r="6813" spans="27:27" x14ac:dyDescent="0.2">
      <c r="AA6813" s="23">
        <v>42657</v>
      </c>
    </row>
    <row r="6814" spans="27:27" x14ac:dyDescent="0.2">
      <c r="AA6814" s="23">
        <v>42658</v>
      </c>
    </row>
    <row r="6815" spans="27:27" x14ac:dyDescent="0.2">
      <c r="AA6815" s="23">
        <v>42659</v>
      </c>
    </row>
    <row r="6816" spans="27:27" x14ac:dyDescent="0.2">
      <c r="AA6816" s="23">
        <v>42660</v>
      </c>
    </row>
    <row r="6817" spans="27:27" x14ac:dyDescent="0.2">
      <c r="AA6817" s="23">
        <v>42661</v>
      </c>
    </row>
    <row r="6818" spans="27:27" x14ac:dyDescent="0.2">
      <c r="AA6818" s="23">
        <v>42662</v>
      </c>
    </row>
    <row r="6819" spans="27:27" x14ac:dyDescent="0.2">
      <c r="AA6819" s="23">
        <v>42663</v>
      </c>
    </row>
    <row r="6820" spans="27:27" x14ac:dyDescent="0.2">
      <c r="AA6820" s="23">
        <v>42664</v>
      </c>
    </row>
    <row r="6821" spans="27:27" x14ac:dyDescent="0.2">
      <c r="AA6821" s="23">
        <v>42665</v>
      </c>
    </row>
    <row r="6822" spans="27:27" x14ac:dyDescent="0.2">
      <c r="AA6822" s="23">
        <v>42666</v>
      </c>
    </row>
    <row r="6823" spans="27:27" x14ac:dyDescent="0.2">
      <c r="AA6823" s="23">
        <v>42667</v>
      </c>
    </row>
    <row r="6824" spans="27:27" x14ac:dyDescent="0.2">
      <c r="AA6824" s="23">
        <v>42668</v>
      </c>
    </row>
    <row r="6825" spans="27:27" x14ac:dyDescent="0.2">
      <c r="AA6825" s="23">
        <v>42669</v>
      </c>
    </row>
    <row r="6826" spans="27:27" x14ac:dyDescent="0.2">
      <c r="AA6826" s="23">
        <v>42670</v>
      </c>
    </row>
    <row r="6827" spans="27:27" x14ac:dyDescent="0.2">
      <c r="AA6827" s="23">
        <v>42671</v>
      </c>
    </row>
    <row r="6828" spans="27:27" x14ac:dyDescent="0.2">
      <c r="AA6828" s="23">
        <v>42672</v>
      </c>
    </row>
    <row r="6829" spans="27:27" x14ac:dyDescent="0.2">
      <c r="AA6829" s="23">
        <v>42673</v>
      </c>
    </row>
    <row r="6830" spans="27:27" x14ac:dyDescent="0.2">
      <c r="AA6830" s="23">
        <v>42674</v>
      </c>
    </row>
    <row r="6831" spans="27:27" x14ac:dyDescent="0.2">
      <c r="AA6831" s="23">
        <v>42675</v>
      </c>
    </row>
    <row r="6832" spans="27:27" x14ac:dyDescent="0.2">
      <c r="AA6832" s="23">
        <v>42676</v>
      </c>
    </row>
    <row r="6833" spans="27:27" x14ac:dyDescent="0.2">
      <c r="AA6833" s="23">
        <v>42677</v>
      </c>
    </row>
    <row r="6834" spans="27:27" x14ac:dyDescent="0.2">
      <c r="AA6834" s="23">
        <v>42678</v>
      </c>
    </row>
    <row r="6835" spans="27:27" x14ac:dyDescent="0.2">
      <c r="AA6835" s="23">
        <v>42679</v>
      </c>
    </row>
    <row r="6836" spans="27:27" x14ac:dyDescent="0.2">
      <c r="AA6836" s="23">
        <v>42680</v>
      </c>
    </row>
    <row r="6837" spans="27:27" x14ac:dyDescent="0.2">
      <c r="AA6837" s="23">
        <v>42681</v>
      </c>
    </row>
    <row r="6838" spans="27:27" x14ac:dyDescent="0.2">
      <c r="AA6838" s="23">
        <v>42682</v>
      </c>
    </row>
    <row r="6839" spans="27:27" x14ac:dyDescent="0.2">
      <c r="AA6839" s="23">
        <v>42683</v>
      </c>
    </row>
    <row r="6840" spans="27:27" x14ac:dyDescent="0.2">
      <c r="AA6840" s="23">
        <v>42684</v>
      </c>
    </row>
    <row r="6841" spans="27:27" x14ac:dyDescent="0.2">
      <c r="AA6841" s="23">
        <v>42685</v>
      </c>
    </row>
    <row r="6842" spans="27:27" x14ac:dyDescent="0.2">
      <c r="AA6842" s="23">
        <v>42686</v>
      </c>
    </row>
    <row r="6843" spans="27:27" x14ac:dyDescent="0.2">
      <c r="AA6843" s="23">
        <v>42687</v>
      </c>
    </row>
    <row r="6844" spans="27:27" x14ac:dyDescent="0.2">
      <c r="AA6844" s="23">
        <v>42688</v>
      </c>
    </row>
    <row r="6845" spans="27:27" x14ac:dyDescent="0.2">
      <c r="AA6845" s="23">
        <v>42689</v>
      </c>
    </row>
    <row r="6846" spans="27:27" x14ac:dyDescent="0.2">
      <c r="AA6846" s="23">
        <v>42690</v>
      </c>
    </row>
    <row r="6847" spans="27:27" x14ac:dyDescent="0.2">
      <c r="AA6847" s="23">
        <v>42691</v>
      </c>
    </row>
    <row r="6848" spans="27:27" x14ac:dyDescent="0.2">
      <c r="AA6848" s="23">
        <v>42692</v>
      </c>
    </row>
    <row r="6849" spans="27:27" x14ac:dyDescent="0.2">
      <c r="AA6849" s="23">
        <v>42693</v>
      </c>
    </row>
    <row r="6850" spans="27:27" x14ac:dyDescent="0.2">
      <c r="AA6850" s="23">
        <v>42694</v>
      </c>
    </row>
    <row r="6851" spans="27:27" x14ac:dyDescent="0.2">
      <c r="AA6851" s="23">
        <v>42695</v>
      </c>
    </row>
    <row r="6852" spans="27:27" x14ac:dyDescent="0.2">
      <c r="AA6852" s="23">
        <v>42696</v>
      </c>
    </row>
    <row r="6853" spans="27:27" x14ac:dyDescent="0.2">
      <c r="AA6853" s="23">
        <v>42697</v>
      </c>
    </row>
    <row r="6854" spans="27:27" x14ac:dyDescent="0.2">
      <c r="AA6854" s="23">
        <v>42698</v>
      </c>
    </row>
    <row r="6855" spans="27:27" x14ac:dyDescent="0.2">
      <c r="AA6855" s="23">
        <v>42699</v>
      </c>
    </row>
    <row r="6856" spans="27:27" x14ac:dyDescent="0.2">
      <c r="AA6856" s="23">
        <v>42700</v>
      </c>
    </row>
    <row r="6857" spans="27:27" x14ac:dyDescent="0.2">
      <c r="AA6857" s="23">
        <v>42701</v>
      </c>
    </row>
    <row r="6858" spans="27:27" x14ac:dyDescent="0.2">
      <c r="AA6858" s="23">
        <v>42702</v>
      </c>
    </row>
    <row r="6859" spans="27:27" x14ac:dyDescent="0.2">
      <c r="AA6859" s="23">
        <v>42703</v>
      </c>
    </row>
    <row r="6860" spans="27:27" x14ac:dyDescent="0.2">
      <c r="AA6860" s="23">
        <v>42704</v>
      </c>
    </row>
    <row r="6861" spans="27:27" x14ac:dyDescent="0.2">
      <c r="AA6861" s="23">
        <v>42705</v>
      </c>
    </row>
    <row r="6862" spans="27:27" x14ac:dyDescent="0.2">
      <c r="AA6862" s="23">
        <v>42706</v>
      </c>
    </row>
    <row r="6863" spans="27:27" x14ac:dyDescent="0.2">
      <c r="AA6863" s="23">
        <v>42707</v>
      </c>
    </row>
    <row r="6864" spans="27:27" x14ac:dyDescent="0.2">
      <c r="AA6864" s="23">
        <v>42708</v>
      </c>
    </row>
    <row r="6865" spans="27:27" x14ac:dyDescent="0.2">
      <c r="AA6865" s="23">
        <v>42709</v>
      </c>
    </row>
    <row r="6866" spans="27:27" x14ac:dyDescent="0.2">
      <c r="AA6866" s="23">
        <v>42710</v>
      </c>
    </row>
    <row r="6867" spans="27:27" x14ac:dyDescent="0.2">
      <c r="AA6867" s="23">
        <v>42711</v>
      </c>
    </row>
    <row r="6868" spans="27:27" x14ac:dyDescent="0.2">
      <c r="AA6868" s="23">
        <v>42712</v>
      </c>
    </row>
    <row r="6869" spans="27:27" x14ac:dyDescent="0.2">
      <c r="AA6869" s="23">
        <v>42713</v>
      </c>
    </row>
    <row r="6870" spans="27:27" x14ac:dyDescent="0.2">
      <c r="AA6870" s="23">
        <v>42714</v>
      </c>
    </row>
    <row r="6871" spans="27:27" x14ac:dyDescent="0.2">
      <c r="AA6871" s="23">
        <v>42715</v>
      </c>
    </row>
    <row r="6872" spans="27:27" x14ac:dyDescent="0.2">
      <c r="AA6872" s="23">
        <v>42716</v>
      </c>
    </row>
    <row r="6873" spans="27:27" x14ac:dyDescent="0.2">
      <c r="AA6873" s="23">
        <v>42717</v>
      </c>
    </row>
    <row r="6874" spans="27:27" x14ac:dyDescent="0.2">
      <c r="AA6874" s="23">
        <v>42718</v>
      </c>
    </row>
    <row r="6875" spans="27:27" x14ac:dyDescent="0.2">
      <c r="AA6875" s="23">
        <v>42719</v>
      </c>
    </row>
    <row r="6876" spans="27:27" x14ac:dyDescent="0.2">
      <c r="AA6876" s="23">
        <v>42720</v>
      </c>
    </row>
    <row r="6877" spans="27:27" x14ac:dyDescent="0.2">
      <c r="AA6877" s="23">
        <v>42721</v>
      </c>
    </row>
    <row r="6878" spans="27:27" x14ac:dyDescent="0.2">
      <c r="AA6878" s="23">
        <v>42722</v>
      </c>
    </row>
    <row r="6879" spans="27:27" x14ac:dyDescent="0.2">
      <c r="AA6879" s="23">
        <v>42723</v>
      </c>
    </row>
    <row r="6880" spans="27:27" x14ac:dyDescent="0.2">
      <c r="AA6880" s="23">
        <v>42724</v>
      </c>
    </row>
    <row r="6881" spans="27:27" x14ac:dyDescent="0.2">
      <c r="AA6881" s="23">
        <v>42725</v>
      </c>
    </row>
    <row r="6882" spans="27:27" x14ac:dyDescent="0.2">
      <c r="AA6882" s="23">
        <v>42726</v>
      </c>
    </row>
    <row r="6883" spans="27:27" x14ac:dyDescent="0.2">
      <c r="AA6883" s="23">
        <v>42727</v>
      </c>
    </row>
    <row r="6884" spans="27:27" x14ac:dyDescent="0.2">
      <c r="AA6884" s="23">
        <v>42728</v>
      </c>
    </row>
    <row r="6885" spans="27:27" x14ac:dyDescent="0.2">
      <c r="AA6885" s="23">
        <v>42729</v>
      </c>
    </row>
    <row r="6886" spans="27:27" x14ac:dyDescent="0.2">
      <c r="AA6886" s="23">
        <v>42730</v>
      </c>
    </row>
    <row r="6887" spans="27:27" x14ac:dyDescent="0.2">
      <c r="AA6887" s="23">
        <v>42731</v>
      </c>
    </row>
    <row r="6888" spans="27:27" x14ac:dyDescent="0.2">
      <c r="AA6888" s="23">
        <v>42732</v>
      </c>
    </row>
    <row r="6889" spans="27:27" x14ac:dyDescent="0.2">
      <c r="AA6889" s="23">
        <v>42733</v>
      </c>
    </row>
    <row r="6890" spans="27:27" x14ac:dyDescent="0.2">
      <c r="AA6890" s="23">
        <v>42734</v>
      </c>
    </row>
    <row r="6891" spans="27:27" x14ac:dyDescent="0.2">
      <c r="AA6891" s="23">
        <v>42735</v>
      </c>
    </row>
    <row r="6892" spans="27:27" x14ac:dyDescent="0.2">
      <c r="AA6892" s="23">
        <v>42736</v>
      </c>
    </row>
    <row r="6893" spans="27:27" x14ac:dyDescent="0.2">
      <c r="AA6893" s="23">
        <v>42737</v>
      </c>
    </row>
    <row r="6894" spans="27:27" x14ac:dyDescent="0.2">
      <c r="AA6894" s="23">
        <v>42738</v>
      </c>
    </row>
    <row r="6895" spans="27:27" x14ac:dyDescent="0.2">
      <c r="AA6895" s="23">
        <v>42739</v>
      </c>
    </row>
    <row r="6896" spans="27:27" x14ac:dyDescent="0.2">
      <c r="AA6896" s="23">
        <v>42740</v>
      </c>
    </row>
    <row r="6897" spans="27:27" x14ac:dyDescent="0.2">
      <c r="AA6897" s="23">
        <v>42741</v>
      </c>
    </row>
    <row r="6898" spans="27:27" x14ac:dyDescent="0.2">
      <c r="AA6898" s="23">
        <v>42742</v>
      </c>
    </row>
    <row r="6899" spans="27:27" x14ac:dyDescent="0.2">
      <c r="AA6899" s="23">
        <v>42743</v>
      </c>
    </row>
    <row r="6900" spans="27:27" x14ac:dyDescent="0.2">
      <c r="AA6900" s="23">
        <v>42744</v>
      </c>
    </row>
    <row r="6901" spans="27:27" x14ac:dyDescent="0.2">
      <c r="AA6901" s="23">
        <v>42745</v>
      </c>
    </row>
    <row r="6902" spans="27:27" x14ac:dyDescent="0.2">
      <c r="AA6902" s="23">
        <v>42746</v>
      </c>
    </row>
    <row r="6903" spans="27:27" x14ac:dyDescent="0.2">
      <c r="AA6903" s="23">
        <v>42747</v>
      </c>
    </row>
    <row r="6904" spans="27:27" x14ac:dyDescent="0.2">
      <c r="AA6904" s="23">
        <v>42748</v>
      </c>
    </row>
    <row r="6905" spans="27:27" x14ac:dyDescent="0.2">
      <c r="AA6905" s="23">
        <v>42749</v>
      </c>
    </row>
    <row r="6906" spans="27:27" x14ac:dyDescent="0.2">
      <c r="AA6906" s="23">
        <v>42750</v>
      </c>
    </row>
    <row r="6907" spans="27:27" x14ac:dyDescent="0.2">
      <c r="AA6907" s="23">
        <v>42751</v>
      </c>
    </row>
    <row r="6908" spans="27:27" x14ac:dyDescent="0.2">
      <c r="AA6908" s="23">
        <v>42752</v>
      </c>
    </row>
    <row r="6909" spans="27:27" x14ac:dyDescent="0.2">
      <c r="AA6909" s="23">
        <v>42753</v>
      </c>
    </row>
    <row r="6910" spans="27:27" x14ac:dyDescent="0.2">
      <c r="AA6910" s="23">
        <v>42754</v>
      </c>
    </row>
    <row r="6911" spans="27:27" x14ac:dyDescent="0.2">
      <c r="AA6911" s="23">
        <v>42755</v>
      </c>
    </row>
    <row r="6912" spans="27:27" x14ac:dyDescent="0.2">
      <c r="AA6912" s="23">
        <v>42756</v>
      </c>
    </row>
    <row r="6913" spans="27:27" x14ac:dyDescent="0.2">
      <c r="AA6913" s="23">
        <v>42757</v>
      </c>
    </row>
    <row r="6914" spans="27:27" x14ac:dyDescent="0.2">
      <c r="AA6914" s="23">
        <v>42758</v>
      </c>
    </row>
    <row r="6915" spans="27:27" x14ac:dyDescent="0.2">
      <c r="AA6915" s="23">
        <v>42759</v>
      </c>
    </row>
    <row r="6916" spans="27:27" x14ac:dyDescent="0.2">
      <c r="AA6916" s="23">
        <v>42760</v>
      </c>
    </row>
    <row r="6917" spans="27:27" x14ac:dyDescent="0.2">
      <c r="AA6917" s="23">
        <v>42761</v>
      </c>
    </row>
    <row r="6918" spans="27:27" x14ac:dyDescent="0.2">
      <c r="AA6918" s="23">
        <v>42762</v>
      </c>
    </row>
    <row r="6919" spans="27:27" x14ac:dyDescent="0.2">
      <c r="AA6919" s="23">
        <v>42763</v>
      </c>
    </row>
    <row r="6920" spans="27:27" x14ac:dyDescent="0.2">
      <c r="AA6920" s="23">
        <v>42764</v>
      </c>
    </row>
    <row r="6921" spans="27:27" x14ac:dyDescent="0.2">
      <c r="AA6921" s="23">
        <v>42765</v>
      </c>
    </row>
    <row r="6922" spans="27:27" x14ac:dyDescent="0.2">
      <c r="AA6922" s="23">
        <v>42766</v>
      </c>
    </row>
    <row r="6923" spans="27:27" x14ac:dyDescent="0.2">
      <c r="AA6923" s="23">
        <v>42767</v>
      </c>
    </row>
    <row r="6924" spans="27:27" x14ac:dyDescent="0.2">
      <c r="AA6924" s="23">
        <v>42768</v>
      </c>
    </row>
    <row r="6925" spans="27:27" x14ac:dyDescent="0.2">
      <c r="AA6925" s="23">
        <v>42769</v>
      </c>
    </row>
    <row r="6926" spans="27:27" x14ac:dyDescent="0.2">
      <c r="AA6926" s="23">
        <v>42770</v>
      </c>
    </row>
    <row r="6927" spans="27:27" x14ac:dyDescent="0.2">
      <c r="AA6927" s="23">
        <v>42771</v>
      </c>
    </row>
    <row r="6928" spans="27:27" x14ac:dyDescent="0.2">
      <c r="AA6928" s="23">
        <v>42772</v>
      </c>
    </row>
    <row r="6929" spans="27:27" x14ac:dyDescent="0.2">
      <c r="AA6929" s="23">
        <v>42773</v>
      </c>
    </row>
    <row r="6930" spans="27:27" x14ac:dyDescent="0.2">
      <c r="AA6930" s="23">
        <v>42774</v>
      </c>
    </row>
    <row r="6931" spans="27:27" x14ac:dyDescent="0.2">
      <c r="AA6931" s="23">
        <v>42775</v>
      </c>
    </row>
    <row r="6932" spans="27:27" x14ac:dyDescent="0.2">
      <c r="AA6932" s="23">
        <v>42776</v>
      </c>
    </row>
    <row r="6933" spans="27:27" x14ac:dyDescent="0.2">
      <c r="AA6933" s="23">
        <v>42777</v>
      </c>
    </row>
    <row r="6934" spans="27:27" x14ac:dyDescent="0.2">
      <c r="AA6934" s="23">
        <v>42778</v>
      </c>
    </row>
    <row r="6935" spans="27:27" x14ac:dyDescent="0.2">
      <c r="AA6935" s="23">
        <v>42779</v>
      </c>
    </row>
    <row r="6936" spans="27:27" x14ac:dyDescent="0.2">
      <c r="AA6936" s="23">
        <v>42780</v>
      </c>
    </row>
    <row r="6937" spans="27:27" x14ac:dyDescent="0.2">
      <c r="AA6937" s="23">
        <v>42781</v>
      </c>
    </row>
    <row r="6938" spans="27:27" x14ac:dyDescent="0.2">
      <c r="AA6938" s="23">
        <v>42782</v>
      </c>
    </row>
    <row r="6939" spans="27:27" x14ac:dyDescent="0.2">
      <c r="AA6939" s="23">
        <v>42783</v>
      </c>
    </row>
    <row r="6940" spans="27:27" x14ac:dyDescent="0.2">
      <c r="AA6940" s="23">
        <v>42784</v>
      </c>
    </row>
    <row r="6941" spans="27:27" x14ac:dyDescent="0.2">
      <c r="AA6941" s="23">
        <v>42785</v>
      </c>
    </row>
    <row r="6942" spans="27:27" x14ac:dyDescent="0.2">
      <c r="AA6942" s="23">
        <v>42786</v>
      </c>
    </row>
    <row r="6943" spans="27:27" x14ac:dyDescent="0.2">
      <c r="AA6943" s="23">
        <v>42787</v>
      </c>
    </row>
    <row r="6944" spans="27:27" x14ac:dyDescent="0.2">
      <c r="AA6944" s="23">
        <v>42788</v>
      </c>
    </row>
    <row r="6945" spans="27:27" x14ac:dyDescent="0.2">
      <c r="AA6945" s="23">
        <v>42789</v>
      </c>
    </row>
    <row r="6946" spans="27:27" x14ac:dyDescent="0.2">
      <c r="AA6946" s="23">
        <v>42790</v>
      </c>
    </row>
    <row r="6947" spans="27:27" x14ac:dyDescent="0.2">
      <c r="AA6947" s="23">
        <v>42791</v>
      </c>
    </row>
    <row r="6948" spans="27:27" x14ac:dyDescent="0.2">
      <c r="AA6948" s="23">
        <v>42792</v>
      </c>
    </row>
    <row r="6949" spans="27:27" x14ac:dyDescent="0.2">
      <c r="AA6949" s="23">
        <v>42793</v>
      </c>
    </row>
    <row r="6950" spans="27:27" x14ac:dyDescent="0.2">
      <c r="AA6950" s="23">
        <v>42794</v>
      </c>
    </row>
    <row r="6951" spans="27:27" x14ac:dyDescent="0.2">
      <c r="AA6951" s="23">
        <v>42795</v>
      </c>
    </row>
    <row r="6952" spans="27:27" x14ac:dyDescent="0.2">
      <c r="AA6952" s="23">
        <v>42796</v>
      </c>
    </row>
    <row r="6953" spans="27:27" x14ac:dyDescent="0.2">
      <c r="AA6953" s="23">
        <v>42797</v>
      </c>
    </row>
    <row r="6954" spans="27:27" x14ac:dyDescent="0.2">
      <c r="AA6954" s="23">
        <v>42798</v>
      </c>
    </row>
    <row r="6955" spans="27:27" x14ac:dyDescent="0.2">
      <c r="AA6955" s="23">
        <v>42799</v>
      </c>
    </row>
    <row r="6956" spans="27:27" x14ac:dyDescent="0.2">
      <c r="AA6956" s="23">
        <v>42800</v>
      </c>
    </row>
    <row r="6957" spans="27:27" x14ac:dyDescent="0.2">
      <c r="AA6957" s="23">
        <v>42801</v>
      </c>
    </row>
    <row r="6958" spans="27:27" x14ac:dyDescent="0.2">
      <c r="AA6958" s="23">
        <v>42802</v>
      </c>
    </row>
    <row r="6959" spans="27:27" x14ac:dyDescent="0.2">
      <c r="AA6959" s="23">
        <v>42803</v>
      </c>
    </row>
    <row r="6960" spans="27:27" x14ac:dyDescent="0.2">
      <c r="AA6960" s="23">
        <v>42804</v>
      </c>
    </row>
    <row r="6961" spans="27:27" x14ac:dyDescent="0.2">
      <c r="AA6961" s="23">
        <v>42805</v>
      </c>
    </row>
    <row r="6962" spans="27:27" x14ac:dyDescent="0.2">
      <c r="AA6962" s="23">
        <v>42806</v>
      </c>
    </row>
    <row r="6963" spans="27:27" x14ac:dyDescent="0.2">
      <c r="AA6963" s="23">
        <v>42807</v>
      </c>
    </row>
    <row r="6964" spans="27:27" x14ac:dyDescent="0.2">
      <c r="AA6964" s="23">
        <v>42808</v>
      </c>
    </row>
    <row r="6965" spans="27:27" x14ac:dyDescent="0.2">
      <c r="AA6965" s="23">
        <v>42809</v>
      </c>
    </row>
    <row r="6966" spans="27:27" x14ac:dyDescent="0.2">
      <c r="AA6966" s="23">
        <v>42810</v>
      </c>
    </row>
    <row r="6967" spans="27:27" x14ac:dyDescent="0.2">
      <c r="AA6967" s="23">
        <v>42811</v>
      </c>
    </row>
    <row r="6968" spans="27:27" x14ac:dyDescent="0.2">
      <c r="AA6968" s="23">
        <v>42812</v>
      </c>
    </row>
    <row r="6969" spans="27:27" x14ac:dyDescent="0.2">
      <c r="AA6969" s="23">
        <v>42813</v>
      </c>
    </row>
    <row r="6970" spans="27:27" x14ac:dyDescent="0.2">
      <c r="AA6970" s="23">
        <v>42814</v>
      </c>
    </row>
    <row r="6971" spans="27:27" x14ac:dyDescent="0.2">
      <c r="AA6971" s="23">
        <v>42815</v>
      </c>
    </row>
    <row r="6972" spans="27:27" x14ac:dyDescent="0.2">
      <c r="AA6972" s="23">
        <v>42816</v>
      </c>
    </row>
    <row r="6973" spans="27:27" x14ac:dyDescent="0.2">
      <c r="AA6973" s="23">
        <v>42817</v>
      </c>
    </row>
    <row r="6974" spans="27:27" x14ac:dyDescent="0.2">
      <c r="AA6974" s="23">
        <v>42818</v>
      </c>
    </row>
    <row r="6975" spans="27:27" x14ac:dyDescent="0.2">
      <c r="AA6975" s="23">
        <v>42819</v>
      </c>
    </row>
    <row r="6976" spans="27:27" x14ac:dyDescent="0.2">
      <c r="AA6976" s="23">
        <v>42820</v>
      </c>
    </row>
    <row r="6977" spans="27:27" x14ac:dyDescent="0.2">
      <c r="AA6977" s="23">
        <v>42821</v>
      </c>
    </row>
    <row r="6978" spans="27:27" x14ac:dyDescent="0.2">
      <c r="AA6978" s="23">
        <v>42822</v>
      </c>
    </row>
    <row r="6979" spans="27:27" x14ac:dyDescent="0.2">
      <c r="AA6979" s="23">
        <v>42823</v>
      </c>
    </row>
    <row r="6980" spans="27:27" x14ac:dyDescent="0.2">
      <c r="AA6980" s="23">
        <v>42824</v>
      </c>
    </row>
    <row r="6981" spans="27:27" x14ac:dyDescent="0.2">
      <c r="AA6981" s="23">
        <v>42825</v>
      </c>
    </row>
    <row r="6982" spans="27:27" x14ac:dyDescent="0.2">
      <c r="AA6982" s="23">
        <v>42826</v>
      </c>
    </row>
    <row r="6983" spans="27:27" x14ac:dyDescent="0.2">
      <c r="AA6983" s="23">
        <v>42827</v>
      </c>
    </row>
    <row r="6984" spans="27:27" x14ac:dyDescent="0.2">
      <c r="AA6984" s="23">
        <v>42828</v>
      </c>
    </row>
    <row r="6985" spans="27:27" x14ac:dyDescent="0.2">
      <c r="AA6985" s="23">
        <v>42829</v>
      </c>
    </row>
    <row r="6986" spans="27:27" x14ac:dyDescent="0.2">
      <c r="AA6986" s="23">
        <v>42830</v>
      </c>
    </row>
    <row r="6987" spans="27:27" x14ac:dyDescent="0.2">
      <c r="AA6987" s="23">
        <v>42831</v>
      </c>
    </row>
    <row r="6988" spans="27:27" x14ac:dyDescent="0.2">
      <c r="AA6988" s="23">
        <v>42832</v>
      </c>
    </row>
    <row r="6989" spans="27:27" x14ac:dyDescent="0.2">
      <c r="AA6989" s="23">
        <v>42833</v>
      </c>
    </row>
    <row r="6990" spans="27:27" x14ac:dyDescent="0.2">
      <c r="AA6990" s="23">
        <v>42834</v>
      </c>
    </row>
    <row r="6991" spans="27:27" x14ac:dyDescent="0.2">
      <c r="AA6991" s="23">
        <v>42835</v>
      </c>
    </row>
    <row r="6992" spans="27:27" x14ac:dyDescent="0.2">
      <c r="AA6992" s="23">
        <v>42836</v>
      </c>
    </row>
    <row r="6993" spans="27:27" x14ac:dyDescent="0.2">
      <c r="AA6993" s="23">
        <v>42837</v>
      </c>
    </row>
    <row r="6994" spans="27:27" x14ac:dyDescent="0.2">
      <c r="AA6994" s="23">
        <v>42838</v>
      </c>
    </row>
    <row r="6995" spans="27:27" x14ac:dyDescent="0.2">
      <c r="AA6995" s="23">
        <v>42839</v>
      </c>
    </row>
    <row r="6996" spans="27:27" x14ac:dyDescent="0.2">
      <c r="AA6996" s="23">
        <v>42840</v>
      </c>
    </row>
    <row r="6997" spans="27:27" x14ac:dyDescent="0.2">
      <c r="AA6997" s="23">
        <v>42841</v>
      </c>
    </row>
    <row r="6998" spans="27:27" x14ac:dyDescent="0.2">
      <c r="AA6998" s="23">
        <v>42842</v>
      </c>
    </row>
    <row r="6999" spans="27:27" x14ac:dyDescent="0.2">
      <c r="AA6999" s="23">
        <v>42843</v>
      </c>
    </row>
    <row r="7000" spans="27:27" x14ac:dyDescent="0.2">
      <c r="AA7000" s="23">
        <v>42844</v>
      </c>
    </row>
    <row r="7001" spans="27:27" x14ac:dyDescent="0.2">
      <c r="AA7001" s="23">
        <v>42845</v>
      </c>
    </row>
    <row r="7002" spans="27:27" x14ac:dyDescent="0.2">
      <c r="AA7002" s="23">
        <v>42846</v>
      </c>
    </row>
    <row r="7003" spans="27:27" x14ac:dyDescent="0.2">
      <c r="AA7003" s="23">
        <v>42847</v>
      </c>
    </row>
    <row r="7004" spans="27:27" x14ac:dyDescent="0.2">
      <c r="AA7004" s="23">
        <v>42848</v>
      </c>
    </row>
    <row r="7005" spans="27:27" x14ac:dyDescent="0.2">
      <c r="AA7005" s="23">
        <v>42849</v>
      </c>
    </row>
    <row r="7006" spans="27:27" x14ac:dyDescent="0.2">
      <c r="AA7006" s="23">
        <v>42850</v>
      </c>
    </row>
    <row r="7007" spans="27:27" x14ac:dyDescent="0.2">
      <c r="AA7007" s="23">
        <v>42851</v>
      </c>
    </row>
    <row r="7008" spans="27:27" x14ac:dyDescent="0.2">
      <c r="AA7008" s="23">
        <v>42852</v>
      </c>
    </row>
    <row r="7009" spans="27:27" x14ac:dyDescent="0.2">
      <c r="AA7009" s="23">
        <v>42853</v>
      </c>
    </row>
    <row r="7010" spans="27:27" x14ac:dyDescent="0.2">
      <c r="AA7010" s="23">
        <v>42854</v>
      </c>
    </row>
    <row r="7011" spans="27:27" x14ac:dyDescent="0.2">
      <c r="AA7011" s="23">
        <v>42855</v>
      </c>
    </row>
    <row r="7012" spans="27:27" x14ac:dyDescent="0.2">
      <c r="AA7012" s="23">
        <v>42856</v>
      </c>
    </row>
    <row r="7013" spans="27:27" x14ac:dyDescent="0.2">
      <c r="AA7013" s="23">
        <v>42857</v>
      </c>
    </row>
    <row r="7014" spans="27:27" x14ac:dyDescent="0.2">
      <c r="AA7014" s="23">
        <v>42858</v>
      </c>
    </row>
    <row r="7015" spans="27:27" x14ac:dyDescent="0.2">
      <c r="AA7015" s="23">
        <v>42859</v>
      </c>
    </row>
    <row r="7016" spans="27:27" x14ac:dyDescent="0.2">
      <c r="AA7016" s="23">
        <v>42860</v>
      </c>
    </row>
    <row r="7017" spans="27:27" x14ac:dyDescent="0.2">
      <c r="AA7017" s="23">
        <v>42861</v>
      </c>
    </row>
    <row r="7018" spans="27:27" x14ac:dyDescent="0.2">
      <c r="AA7018" s="23">
        <v>42862</v>
      </c>
    </row>
    <row r="7019" spans="27:27" x14ac:dyDescent="0.2">
      <c r="AA7019" s="23">
        <v>42863</v>
      </c>
    </row>
    <row r="7020" spans="27:27" x14ac:dyDescent="0.2">
      <c r="AA7020" s="23">
        <v>42864</v>
      </c>
    </row>
    <row r="7021" spans="27:27" x14ac:dyDescent="0.2">
      <c r="AA7021" s="23">
        <v>42865</v>
      </c>
    </row>
    <row r="7022" spans="27:27" x14ac:dyDescent="0.2">
      <c r="AA7022" s="23">
        <v>42866</v>
      </c>
    </row>
    <row r="7023" spans="27:27" x14ac:dyDescent="0.2">
      <c r="AA7023" s="23">
        <v>42867</v>
      </c>
    </row>
    <row r="7024" spans="27:27" x14ac:dyDescent="0.2">
      <c r="AA7024" s="23">
        <v>42868</v>
      </c>
    </row>
    <row r="7025" spans="27:27" x14ac:dyDescent="0.2">
      <c r="AA7025" s="23">
        <v>42869</v>
      </c>
    </row>
    <row r="7026" spans="27:27" x14ac:dyDescent="0.2">
      <c r="AA7026" s="23">
        <v>42870</v>
      </c>
    </row>
    <row r="7027" spans="27:27" x14ac:dyDescent="0.2">
      <c r="AA7027" s="23">
        <v>42871</v>
      </c>
    </row>
    <row r="7028" spans="27:27" x14ac:dyDescent="0.2">
      <c r="AA7028" s="23">
        <v>42872</v>
      </c>
    </row>
    <row r="7029" spans="27:27" x14ac:dyDescent="0.2">
      <c r="AA7029" s="23">
        <v>42873</v>
      </c>
    </row>
    <row r="7030" spans="27:27" x14ac:dyDescent="0.2">
      <c r="AA7030" s="23">
        <v>42874</v>
      </c>
    </row>
    <row r="7031" spans="27:27" x14ac:dyDescent="0.2">
      <c r="AA7031" s="23">
        <v>42875</v>
      </c>
    </row>
    <row r="7032" spans="27:27" x14ac:dyDescent="0.2">
      <c r="AA7032" s="23">
        <v>42876</v>
      </c>
    </row>
    <row r="7033" spans="27:27" x14ac:dyDescent="0.2">
      <c r="AA7033" s="23">
        <v>42877</v>
      </c>
    </row>
    <row r="7034" spans="27:27" x14ac:dyDescent="0.2">
      <c r="AA7034" s="23">
        <v>42878</v>
      </c>
    </row>
    <row r="7035" spans="27:27" x14ac:dyDescent="0.2">
      <c r="AA7035" s="23">
        <v>42879</v>
      </c>
    </row>
    <row r="7036" spans="27:27" x14ac:dyDescent="0.2">
      <c r="AA7036" s="23">
        <v>42880</v>
      </c>
    </row>
    <row r="7037" spans="27:27" x14ac:dyDescent="0.2">
      <c r="AA7037" s="23">
        <v>42881</v>
      </c>
    </row>
    <row r="7038" spans="27:27" x14ac:dyDescent="0.2">
      <c r="AA7038" s="23">
        <v>42882</v>
      </c>
    </row>
    <row r="7039" spans="27:27" x14ac:dyDescent="0.2">
      <c r="AA7039" s="23">
        <v>42883</v>
      </c>
    </row>
    <row r="7040" spans="27:27" x14ac:dyDescent="0.2">
      <c r="AA7040" s="23">
        <v>42884</v>
      </c>
    </row>
    <row r="7041" spans="27:27" x14ac:dyDescent="0.2">
      <c r="AA7041" s="23">
        <v>42885</v>
      </c>
    </row>
    <row r="7042" spans="27:27" x14ac:dyDescent="0.2">
      <c r="AA7042" s="23">
        <v>42886</v>
      </c>
    </row>
    <row r="7043" spans="27:27" x14ac:dyDescent="0.2">
      <c r="AA7043" s="23">
        <v>42887</v>
      </c>
    </row>
    <row r="7044" spans="27:27" x14ac:dyDescent="0.2">
      <c r="AA7044" s="23">
        <v>42888</v>
      </c>
    </row>
    <row r="7045" spans="27:27" x14ac:dyDescent="0.2">
      <c r="AA7045" s="23">
        <v>42889</v>
      </c>
    </row>
    <row r="7046" spans="27:27" x14ac:dyDescent="0.2">
      <c r="AA7046" s="23">
        <v>42890</v>
      </c>
    </row>
    <row r="7047" spans="27:27" x14ac:dyDescent="0.2">
      <c r="AA7047" s="23">
        <v>42891</v>
      </c>
    </row>
    <row r="7048" spans="27:27" x14ac:dyDescent="0.2">
      <c r="AA7048" s="23">
        <v>42892</v>
      </c>
    </row>
    <row r="7049" spans="27:27" x14ac:dyDescent="0.2">
      <c r="AA7049" s="23">
        <v>42893</v>
      </c>
    </row>
    <row r="7050" spans="27:27" x14ac:dyDescent="0.2">
      <c r="AA7050" s="23">
        <v>42894</v>
      </c>
    </row>
    <row r="7051" spans="27:27" x14ac:dyDescent="0.2">
      <c r="AA7051" s="23">
        <v>42895</v>
      </c>
    </row>
    <row r="7052" spans="27:27" x14ac:dyDescent="0.2">
      <c r="AA7052" s="23">
        <v>42896</v>
      </c>
    </row>
    <row r="7053" spans="27:27" x14ac:dyDescent="0.2">
      <c r="AA7053" s="23">
        <v>42897</v>
      </c>
    </row>
    <row r="7054" spans="27:27" x14ac:dyDescent="0.2">
      <c r="AA7054" s="23">
        <v>42898</v>
      </c>
    </row>
    <row r="7055" spans="27:27" x14ac:dyDescent="0.2">
      <c r="AA7055" s="23">
        <v>42899</v>
      </c>
    </row>
    <row r="7056" spans="27:27" x14ac:dyDescent="0.2">
      <c r="AA7056" s="23">
        <v>42900</v>
      </c>
    </row>
    <row r="7057" spans="27:27" x14ac:dyDescent="0.2">
      <c r="AA7057" s="23">
        <v>42901</v>
      </c>
    </row>
    <row r="7058" spans="27:27" x14ac:dyDescent="0.2">
      <c r="AA7058" s="23">
        <v>42902</v>
      </c>
    </row>
    <row r="7059" spans="27:27" x14ac:dyDescent="0.2">
      <c r="AA7059" s="23">
        <v>42903</v>
      </c>
    </row>
    <row r="7060" spans="27:27" x14ac:dyDescent="0.2">
      <c r="AA7060" s="23">
        <v>42904</v>
      </c>
    </row>
    <row r="7061" spans="27:27" x14ac:dyDescent="0.2">
      <c r="AA7061" s="23">
        <v>42905</v>
      </c>
    </row>
    <row r="7062" spans="27:27" x14ac:dyDescent="0.2">
      <c r="AA7062" s="23">
        <v>42906</v>
      </c>
    </row>
    <row r="7063" spans="27:27" x14ac:dyDescent="0.2">
      <c r="AA7063" s="23">
        <v>42907</v>
      </c>
    </row>
    <row r="7064" spans="27:27" x14ac:dyDescent="0.2">
      <c r="AA7064" s="23">
        <v>42908</v>
      </c>
    </row>
    <row r="7065" spans="27:27" x14ac:dyDescent="0.2">
      <c r="AA7065" s="23">
        <v>42909</v>
      </c>
    </row>
    <row r="7066" spans="27:27" x14ac:dyDescent="0.2">
      <c r="AA7066" s="23">
        <v>42910</v>
      </c>
    </row>
    <row r="7067" spans="27:27" x14ac:dyDescent="0.2">
      <c r="AA7067" s="23">
        <v>42911</v>
      </c>
    </row>
    <row r="7068" spans="27:27" x14ac:dyDescent="0.2">
      <c r="AA7068" s="23">
        <v>42912</v>
      </c>
    </row>
    <row r="7069" spans="27:27" x14ac:dyDescent="0.2">
      <c r="AA7069" s="23">
        <v>42913</v>
      </c>
    </row>
    <row r="7070" spans="27:27" x14ac:dyDescent="0.2">
      <c r="AA7070" s="23">
        <v>42914</v>
      </c>
    </row>
    <row r="7071" spans="27:27" x14ac:dyDescent="0.2">
      <c r="AA7071" s="23">
        <v>42915</v>
      </c>
    </row>
    <row r="7072" spans="27:27" x14ac:dyDescent="0.2">
      <c r="AA7072" s="23">
        <v>42916</v>
      </c>
    </row>
    <row r="7073" spans="27:27" x14ac:dyDescent="0.2">
      <c r="AA7073" s="23">
        <v>42917</v>
      </c>
    </row>
    <row r="7074" spans="27:27" x14ac:dyDescent="0.2">
      <c r="AA7074" s="23">
        <v>42918</v>
      </c>
    </row>
    <row r="7075" spans="27:27" x14ac:dyDescent="0.2">
      <c r="AA7075" s="23">
        <v>42919</v>
      </c>
    </row>
    <row r="7076" spans="27:27" x14ac:dyDescent="0.2">
      <c r="AA7076" s="23">
        <v>42920</v>
      </c>
    </row>
    <row r="7077" spans="27:27" x14ac:dyDescent="0.2">
      <c r="AA7077" s="23">
        <v>42921</v>
      </c>
    </row>
    <row r="7078" spans="27:27" x14ac:dyDescent="0.2">
      <c r="AA7078" s="23">
        <v>42922</v>
      </c>
    </row>
    <row r="7079" spans="27:27" x14ac:dyDescent="0.2">
      <c r="AA7079" s="23">
        <v>42923</v>
      </c>
    </row>
    <row r="7080" spans="27:27" x14ac:dyDescent="0.2">
      <c r="AA7080" s="23">
        <v>42924</v>
      </c>
    </row>
    <row r="7081" spans="27:27" x14ac:dyDescent="0.2">
      <c r="AA7081" s="23">
        <v>42925</v>
      </c>
    </row>
    <row r="7082" spans="27:27" x14ac:dyDescent="0.2">
      <c r="AA7082" s="23">
        <v>42926</v>
      </c>
    </row>
    <row r="7083" spans="27:27" x14ac:dyDescent="0.2">
      <c r="AA7083" s="23">
        <v>42927</v>
      </c>
    </row>
    <row r="7084" spans="27:27" x14ac:dyDescent="0.2">
      <c r="AA7084" s="23">
        <v>42928</v>
      </c>
    </row>
    <row r="7085" spans="27:27" x14ac:dyDescent="0.2">
      <c r="AA7085" s="23">
        <v>42929</v>
      </c>
    </row>
    <row r="7086" spans="27:27" x14ac:dyDescent="0.2">
      <c r="AA7086" s="23">
        <v>42930</v>
      </c>
    </row>
    <row r="7087" spans="27:27" x14ac:dyDescent="0.2">
      <c r="AA7087" s="23">
        <v>42931</v>
      </c>
    </row>
    <row r="7088" spans="27:27" x14ac:dyDescent="0.2">
      <c r="AA7088" s="23">
        <v>42932</v>
      </c>
    </row>
    <row r="7089" spans="27:27" x14ac:dyDescent="0.2">
      <c r="AA7089" s="23">
        <v>42933</v>
      </c>
    </row>
    <row r="7090" spans="27:27" x14ac:dyDescent="0.2">
      <c r="AA7090" s="23">
        <v>42934</v>
      </c>
    </row>
    <row r="7091" spans="27:27" x14ac:dyDescent="0.2">
      <c r="AA7091" s="23">
        <v>42935</v>
      </c>
    </row>
    <row r="7092" spans="27:27" x14ac:dyDescent="0.2">
      <c r="AA7092" s="23">
        <v>42936</v>
      </c>
    </row>
    <row r="7093" spans="27:27" x14ac:dyDescent="0.2">
      <c r="AA7093" s="23">
        <v>42937</v>
      </c>
    </row>
    <row r="7094" spans="27:27" x14ac:dyDescent="0.2">
      <c r="AA7094" s="23">
        <v>42938</v>
      </c>
    </row>
    <row r="7095" spans="27:27" x14ac:dyDescent="0.2">
      <c r="AA7095" s="23">
        <v>42939</v>
      </c>
    </row>
    <row r="7096" spans="27:27" x14ac:dyDescent="0.2">
      <c r="AA7096" s="23">
        <v>42940</v>
      </c>
    </row>
    <row r="7097" spans="27:27" x14ac:dyDescent="0.2">
      <c r="AA7097" s="23">
        <v>42941</v>
      </c>
    </row>
    <row r="7098" spans="27:27" x14ac:dyDescent="0.2">
      <c r="AA7098" s="23">
        <v>42942</v>
      </c>
    </row>
    <row r="7099" spans="27:27" x14ac:dyDescent="0.2">
      <c r="AA7099" s="23">
        <v>42943</v>
      </c>
    </row>
    <row r="7100" spans="27:27" x14ac:dyDescent="0.2">
      <c r="AA7100" s="23">
        <v>42944</v>
      </c>
    </row>
    <row r="7101" spans="27:27" x14ac:dyDescent="0.2">
      <c r="AA7101" s="23">
        <v>42945</v>
      </c>
    </row>
    <row r="7102" spans="27:27" x14ac:dyDescent="0.2">
      <c r="AA7102" s="23">
        <v>42946</v>
      </c>
    </row>
    <row r="7103" spans="27:27" x14ac:dyDescent="0.2">
      <c r="AA7103" s="23">
        <v>42947</v>
      </c>
    </row>
    <row r="7104" spans="27:27" x14ac:dyDescent="0.2">
      <c r="AA7104" s="23">
        <v>42948</v>
      </c>
    </row>
    <row r="7105" spans="27:27" x14ac:dyDescent="0.2">
      <c r="AA7105" s="23">
        <v>42949</v>
      </c>
    </row>
    <row r="7106" spans="27:27" x14ac:dyDescent="0.2">
      <c r="AA7106" s="23">
        <v>42950</v>
      </c>
    </row>
    <row r="7107" spans="27:27" x14ac:dyDescent="0.2">
      <c r="AA7107" s="23">
        <v>42951</v>
      </c>
    </row>
    <row r="7108" spans="27:27" x14ac:dyDescent="0.2">
      <c r="AA7108" s="23">
        <v>42952</v>
      </c>
    </row>
    <row r="7109" spans="27:27" x14ac:dyDescent="0.2">
      <c r="AA7109" s="23">
        <v>42953</v>
      </c>
    </row>
    <row r="7110" spans="27:27" x14ac:dyDescent="0.2">
      <c r="AA7110" s="23">
        <v>42954</v>
      </c>
    </row>
    <row r="7111" spans="27:27" x14ac:dyDescent="0.2">
      <c r="AA7111" s="23">
        <v>42955</v>
      </c>
    </row>
    <row r="7112" spans="27:27" x14ac:dyDescent="0.2">
      <c r="AA7112" s="23">
        <v>42956</v>
      </c>
    </row>
    <row r="7113" spans="27:27" x14ac:dyDescent="0.2">
      <c r="AA7113" s="23">
        <v>42957</v>
      </c>
    </row>
    <row r="7114" spans="27:27" x14ac:dyDescent="0.2">
      <c r="AA7114" s="23">
        <v>42958</v>
      </c>
    </row>
    <row r="7115" spans="27:27" x14ac:dyDescent="0.2">
      <c r="AA7115" s="23">
        <v>42959</v>
      </c>
    </row>
    <row r="7116" spans="27:27" x14ac:dyDescent="0.2">
      <c r="AA7116" s="23">
        <v>42960</v>
      </c>
    </row>
    <row r="7117" spans="27:27" x14ac:dyDescent="0.2">
      <c r="AA7117" s="23">
        <v>42961</v>
      </c>
    </row>
    <row r="7118" spans="27:27" x14ac:dyDescent="0.2">
      <c r="AA7118" s="23">
        <v>42962</v>
      </c>
    </row>
    <row r="7119" spans="27:27" x14ac:dyDescent="0.2">
      <c r="AA7119" s="23">
        <v>42963</v>
      </c>
    </row>
    <row r="7120" spans="27:27" x14ac:dyDescent="0.2">
      <c r="AA7120" s="23">
        <v>42964</v>
      </c>
    </row>
    <row r="7121" spans="27:27" x14ac:dyDescent="0.2">
      <c r="AA7121" s="23">
        <v>42965</v>
      </c>
    </row>
    <row r="7122" spans="27:27" x14ac:dyDescent="0.2">
      <c r="AA7122" s="23">
        <v>42966</v>
      </c>
    </row>
    <row r="7123" spans="27:27" x14ac:dyDescent="0.2">
      <c r="AA7123" s="23">
        <v>42967</v>
      </c>
    </row>
    <row r="7124" spans="27:27" x14ac:dyDescent="0.2">
      <c r="AA7124" s="23">
        <v>42968</v>
      </c>
    </row>
    <row r="7125" spans="27:27" x14ac:dyDescent="0.2">
      <c r="AA7125" s="23">
        <v>42969</v>
      </c>
    </row>
    <row r="7126" spans="27:27" x14ac:dyDescent="0.2">
      <c r="AA7126" s="23">
        <v>42970</v>
      </c>
    </row>
    <row r="7127" spans="27:27" x14ac:dyDescent="0.2">
      <c r="AA7127" s="23">
        <v>42971</v>
      </c>
    </row>
    <row r="7128" spans="27:27" x14ac:dyDescent="0.2">
      <c r="AA7128" s="23">
        <v>42972</v>
      </c>
    </row>
    <row r="7129" spans="27:27" x14ac:dyDescent="0.2">
      <c r="AA7129" s="23">
        <v>42973</v>
      </c>
    </row>
    <row r="7130" spans="27:27" x14ac:dyDescent="0.2">
      <c r="AA7130" s="23">
        <v>42974</v>
      </c>
    </row>
    <row r="7131" spans="27:27" x14ac:dyDescent="0.2">
      <c r="AA7131" s="23">
        <v>42975</v>
      </c>
    </row>
    <row r="7132" spans="27:27" x14ac:dyDescent="0.2">
      <c r="AA7132" s="23">
        <v>42976</v>
      </c>
    </row>
    <row r="7133" spans="27:27" x14ac:dyDescent="0.2">
      <c r="AA7133" s="23">
        <v>42977</v>
      </c>
    </row>
    <row r="7134" spans="27:27" x14ac:dyDescent="0.2">
      <c r="AA7134" s="23">
        <v>42978</v>
      </c>
    </row>
    <row r="7135" spans="27:27" x14ac:dyDescent="0.2">
      <c r="AA7135" s="23">
        <v>42979</v>
      </c>
    </row>
    <row r="7136" spans="27:27" x14ac:dyDescent="0.2">
      <c r="AA7136" s="23">
        <v>42980</v>
      </c>
    </row>
    <row r="7137" spans="27:27" x14ac:dyDescent="0.2">
      <c r="AA7137" s="23">
        <v>42981</v>
      </c>
    </row>
    <row r="7138" spans="27:27" x14ac:dyDescent="0.2">
      <c r="AA7138" s="23">
        <v>42982</v>
      </c>
    </row>
    <row r="7139" spans="27:27" x14ac:dyDescent="0.2">
      <c r="AA7139" s="23">
        <v>42983</v>
      </c>
    </row>
    <row r="7140" spans="27:27" x14ac:dyDescent="0.2">
      <c r="AA7140" s="23">
        <v>42984</v>
      </c>
    </row>
    <row r="7141" spans="27:27" x14ac:dyDescent="0.2">
      <c r="AA7141" s="23">
        <v>42985</v>
      </c>
    </row>
    <row r="7142" spans="27:27" x14ac:dyDescent="0.2">
      <c r="AA7142" s="23">
        <v>42986</v>
      </c>
    </row>
    <row r="7143" spans="27:27" x14ac:dyDescent="0.2">
      <c r="AA7143" s="23">
        <v>42987</v>
      </c>
    </row>
    <row r="7144" spans="27:27" x14ac:dyDescent="0.2">
      <c r="AA7144" s="23">
        <v>42988</v>
      </c>
    </row>
    <row r="7145" spans="27:27" x14ac:dyDescent="0.2">
      <c r="AA7145" s="23">
        <v>42989</v>
      </c>
    </row>
    <row r="7146" spans="27:27" x14ac:dyDescent="0.2">
      <c r="AA7146" s="23">
        <v>42990</v>
      </c>
    </row>
    <row r="7147" spans="27:27" x14ac:dyDescent="0.2">
      <c r="AA7147" s="23">
        <v>42991</v>
      </c>
    </row>
    <row r="7148" spans="27:27" x14ac:dyDescent="0.2">
      <c r="AA7148" s="23">
        <v>42992</v>
      </c>
    </row>
    <row r="7149" spans="27:27" x14ac:dyDescent="0.2">
      <c r="AA7149" s="23">
        <v>42993</v>
      </c>
    </row>
    <row r="7150" spans="27:27" x14ac:dyDescent="0.2">
      <c r="AA7150" s="23">
        <v>42994</v>
      </c>
    </row>
    <row r="7151" spans="27:27" x14ac:dyDescent="0.2">
      <c r="AA7151" s="23">
        <v>42995</v>
      </c>
    </row>
    <row r="7152" spans="27:27" x14ac:dyDescent="0.2">
      <c r="AA7152" s="23">
        <v>42996</v>
      </c>
    </row>
    <row r="7153" spans="27:27" x14ac:dyDescent="0.2">
      <c r="AA7153" s="23">
        <v>42997</v>
      </c>
    </row>
    <row r="7154" spans="27:27" x14ac:dyDescent="0.2">
      <c r="AA7154" s="23">
        <v>42998</v>
      </c>
    </row>
    <row r="7155" spans="27:27" x14ac:dyDescent="0.2">
      <c r="AA7155" s="23">
        <v>42999</v>
      </c>
    </row>
    <row r="7156" spans="27:27" x14ac:dyDescent="0.2">
      <c r="AA7156" s="23">
        <v>43000</v>
      </c>
    </row>
    <row r="7157" spans="27:27" x14ac:dyDescent="0.2">
      <c r="AA7157" s="23">
        <v>43001</v>
      </c>
    </row>
    <row r="7158" spans="27:27" x14ac:dyDescent="0.2">
      <c r="AA7158" s="23">
        <v>43002</v>
      </c>
    </row>
    <row r="7159" spans="27:27" x14ac:dyDescent="0.2">
      <c r="AA7159" s="23">
        <v>43003</v>
      </c>
    </row>
    <row r="7160" spans="27:27" x14ac:dyDescent="0.2">
      <c r="AA7160" s="23">
        <v>43004</v>
      </c>
    </row>
    <row r="7161" spans="27:27" x14ac:dyDescent="0.2">
      <c r="AA7161" s="23">
        <v>43005</v>
      </c>
    </row>
    <row r="7162" spans="27:27" x14ac:dyDescent="0.2">
      <c r="AA7162" s="23">
        <v>43006</v>
      </c>
    </row>
    <row r="7163" spans="27:27" x14ac:dyDescent="0.2">
      <c r="AA7163" s="23">
        <v>43007</v>
      </c>
    </row>
    <row r="7164" spans="27:27" x14ac:dyDescent="0.2">
      <c r="AA7164" s="23">
        <v>43008</v>
      </c>
    </row>
    <row r="7165" spans="27:27" x14ac:dyDescent="0.2">
      <c r="AA7165" s="23">
        <v>43009</v>
      </c>
    </row>
    <row r="7166" spans="27:27" x14ac:dyDescent="0.2">
      <c r="AA7166" s="23">
        <v>43010</v>
      </c>
    </row>
    <row r="7167" spans="27:27" x14ac:dyDescent="0.2">
      <c r="AA7167" s="23">
        <v>43011</v>
      </c>
    </row>
    <row r="7168" spans="27:27" x14ac:dyDescent="0.2">
      <c r="AA7168" s="23">
        <v>43012</v>
      </c>
    </row>
    <row r="7169" spans="27:27" x14ac:dyDescent="0.2">
      <c r="AA7169" s="23">
        <v>43013</v>
      </c>
    </row>
    <row r="7170" spans="27:27" x14ac:dyDescent="0.2">
      <c r="AA7170" s="23">
        <v>43014</v>
      </c>
    </row>
    <row r="7171" spans="27:27" x14ac:dyDescent="0.2">
      <c r="AA7171" s="23">
        <v>43015</v>
      </c>
    </row>
    <row r="7172" spans="27:27" x14ac:dyDescent="0.2">
      <c r="AA7172" s="23">
        <v>43016</v>
      </c>
    </row>
    <row r="7173" spans="27:27" x14ac:dyDescent="0.2">
      <c r="AA7173" s="23">
        <v>43017</v>
      </c>
    </row>
    <row r="7174" spans="27:27" x14ac:dyDescent="0.2">
      <c r="AA7174" s="23">
        <v>43018</v>
      </c>
    </row>
    <row r="7175" spans="27:27" x14ac:dyDescent="0.2">
      <c r="AA7175" s="23">
        <v>43019</v>
      </c>
    </row>
    <row r="7176" spans="27:27" x14ac:dyDescent="0.2">
      <c r="AA7176" s="23">
        <v>43020</v>
      </c>
    </row>
    <row r="7177" spans="27:27" x14ac:dyDescent="0.2">
      <c r="AA7177" s="23">
        <v>43021</v>
      </c>
    </row>
    <row r="7178" spans="27:27" x14ac:dyDescent="0.2">
      <c r="AA7178" s="23">
        <v>43022</v>
      </c>
    </row>
    <row r="7179" spans="27:27" x14ac:dyDescent="0.2">
      <c r="AA7179" s="23">
        <v>43023</v>
      </c>
    </row>
    <row r="7180" spans="27:27" x14ac:dyDescent="0.2">
      <c r="AA7180" s="23">
        <v>43024</v>
      </c>
    </row>
    <row r="7181" spans="27:27" x14ac:dyDescent="0.2">
      <c r="AA7181" s="23">
        <v>43025</v>
      </c>
    </row>
    <row r="7182" spans="27:27" x14ac:dyDescent="0.2">
      <c r="AA7182" s="23">
        <v>43026</v>
      </c>
    </row>
    <row r="7183" spans="27:27" x14ac:dyDescent="0.2">
      <c r="AA7183" s="23">
        <v>43027</v>
      </c>
    </row>
    <row r="7184" spans="27:27" x14ac:dyDescent="0.2">
      <c r="AA7184" s="23">
        <v>43028</v>
      </c>
    </row>
    <row r="7185" spans="27:27" x14ac:dyDescent="0.2">
      <c r="AA7185" s="23">
        <v>43029</v>
      </c>
    </row>
    <row r="7186" spans="27:27" x14ac:dyDescent="0.2">
      <c r="AA7186" s="23">
        <v>43030</v>
      </c>
    </row>
    <row r="7187" spans="27:27" x14ac:dyDescent="0.2">
      <c r="AA7187" s="23">
        <v>43031</v>
      </c>
    </row>
    <row r="7188" spans="27:27" x14ac:dyDescent="0.2">
      <c r="AA7188" s="23">
        <v>43032</v>
      </c>
    </row>
    <row r="7189" spans="27:27" x14ac:dyDescent="0.2">
      <c r="AA7189" s="23">
        <v>43033</v>
      </c>
    </row>
    <row r="7190" spans="27:27" x14ac:dyDescent="0.2">
      <c r="AA7190" s="23">
        <v>43034</v>
      </c>
    </row>
    <row r="7191" spans="27:27" x14ac:dyDescent="0.2">
      <c r="AA7191" s="23">
        <v>43035</v>
      </c>
    </row>
    <row r="7192" spans="27:27" x14ac:dyDescent="0.2">
      <c r="AA7192" s="23">
        <v>43036</v>
      </c>
    </row>
    <row r="7193" spans="27:27" x14ac:dyDescent="0.2">
      <c r="AA7193" s="23">
        <v>43037</v>
      </c>
    </row>
    <row r="7194" spans="27:27" x14ac:dyDescent="0.2">
      <c r="AA7194" s="23">
        <v>43038</v>
      </c>
    </row>
    <row r="7195" spans="27:27" x14ac:dyDescent="0.2">
      <c r="AA7195" s="23">
        <v>43039</v>
      </c>
    </row>
    <row r="7196" spans="27:27" x14ac:dyDescent="0.2">
      <c r="AA7196" s="23">
        <v>43040</v>
      </c>
    </row>
    <row r="7197" spans="27:27" x14ac:dyDescent="0.2">
      <c r="AA7197" s="23">
        <v>43041</v>
      </c>
    </row>
    <row r="7198" spans="27:27" x14ac:dyDescent="0.2">
      <c r="AA7198" s="23">
        <v>43042</v>
      </c>
    </row>
    <row r="7199" spans="27:27" x14ac:dyDescent="0.2">
      <c r="AA7199" s="23">
        <v>43043</v>
      </c>
    </row>
    <row r="7200" spans="27:27" x14ac:dyDescent="0.2">
      <c r="AA7200" s="23">
        <v>43044</v>
      </c>
    </row>
    <row r="7201" spans="27:27" x14ac:dyDescent="0.2">
      <c r="AA7201" s="23">
        <v>43045</v>
      </c>
    </row>
    <row r="7202" spans="27:27" x14ac:dyDescent="0.2">
      <c r="AA7202" s="23">
        <v>43046</v>
      </c>
    </row>
    <row r="7203" spans="27:27" x14ac:dyDescent="0.2">
      <c r="AA7203" s="23">
        <v>43047</v>
      </c>
    </row>
    <row r="7204" spans="27:27" x14ac:dyDescent="0.2">
      <c r="AA7204" s="23">
        <v>43048</v>
      </c>
    </row>
    <row r="7205" spans="27:27" x14ac:dyDescent="0.2">
      <c r="AA7205" s="23">
        <v>43049</v>
      </c>
    </row>
    <row r="7206" spans="27:27" x14ac:dyDescent="0.2">
      <c r="AA7206" s="23">
        <v>43050</v>
      </c>
    </row>
    <row r="7207" spans="27:27" x14ac:dyDescent="0.2">
      <c r="AA7207" s="23">
        <v>43051</v>
      </c>
    </row>
    <row r="7208" spans="27:27" x14ac:dyDescent="0.2">
      <c r="AA7208" s="23">
        <v>43052</v>
      </c>
    </row>
    <row r="7209" spans="27:27" x14ac:dyDescent="0.2">
      <c r="AA7209" s="23">
        <v>43053</v>
      </c>
    </row>
    <row r="7210" spans="27:27" x14ac:dyDescent="0.2">
      <c r="AA7210" s="23">
        <v>43054</v>
      </c>
    </row>
    <row r="7211" spans="27:27" x14ac:dyDescent="0.2">
      <c r="AA7211" s="23">
        <v>43055</v>
      </c>
    </row>
    <row r="7212" spans="27:27" x14ac:dyDescent="0.2">
      <c r="AA7212" s="23">
        <v>43056</v>
      </c>
    </row>
    <row r="7213" spans="27:27" x14ac:dyDescent="0.2">
      <c r="AA7213" s="23">
        <v>43057</v>
      </c>
    </row>
    <row r="7214" spans="27:27" x14ac:dyDescent="0.2">
      <c r="AA7214" s="23">
        <v>43058</v>
      </c>
    </row>
    <row r="7215" spans="27:27" x14ac:dyDescent="0.2">
      <c r="AA7215" s="23">
        <v>43059</v>
      </c>
    </row>
    <row r="7216" spans="27:27" x14ac:dyDescent="0.2">
      <c r="AA7216" s="23">
        <v>43060</v>
      </c>
    </row>
    <row r="7217" spans="27:27" x14ac:dyDescent="0.2">
      <c r="AA7217" s="23">
        <v>43061</v>
      </c>
    </row>
    <row r="7218" spans="27:27" x14ac:dyDescent="0.2">
      <c r="AA7218" s="23">
        <v>43062</v>
      </c>
    </row>
    <row r="7219" spans="27:27" x14ac:dyDescent="0.2">
      <c r="AA7219" s="23">
        <v>43063</v>
      </c>
    </row>
    <row r="7220" spans="27:27" x14ac:dyDescent="0.2">
      <c r="AA7220" s="23">
        <v>43064</v>
      </c>
    </row>
    <row r="7221" spans="27:27" x14ac:dyDescent="0.2">
      <c r="AA7221" s="23">
        <v>43065</v>
      </c>
    </row>
    <row r="7222" spans="27:27" x14ac:dyDescent="0.2">
      <c r="AA7222" s="23">
        <v>43066</v>
      </c>
    </row>
    <row r="7223" spans="27:27" x14ac:dyDescent="0.2">
      <c r="AA7223" s="23">
        <v>43067</v>
      </c>
    </row>
    <row r="7224" spans="27:27" x14ac:dyDescent="0.2">
      <c r="AA7224" s="23">
        <v>43068</v>
      </c>
    </row>
    <row r="7225" spans="27:27" x14ac:dyDescent="0.2">
      <c r="AA7225" s="23">
        <v>43069</v>
      </c>
    </row>
    <row r="7226" spans="27:27" x14ac:dyDescent="0.2">
      <c r="AA7226" s="23">
        <v>43070</v>
      </c>
    </row>
    <row r="7227" spans="27:27" x14ac:dyDescent="0.2">
      <c r="AA7227" s="23">
        <v>43071</v>
      </c>
    </row>
    <row r="7228" spans="27:27" x14ac:dyDescent="0.2">
      <c r="AA7228" s="23">
        <v>43072</v>
      </c>
    </row>
    <row r="7229" spans="27:27" x14ac:dyDescent="0.2">
      <c r="AA7229" s="23">
        <v>43073</v>
      </c>
    </row>
    <row r="7230" spans="27:27" x14ac:dyDescent="0.2">
      <c r="AA7230" s="23">
        <v>43074</v>
      </c>
    </row>
    <row r="7231" spans="27:27" x14ac:dyDescent="0.2">
      <c r="AA7231" s="23">
        <v>43075</v>
      </c>
    </row>
    <row r="7232" spans="27:27" x14ac:dyDescent="0.2">
      <c r="AA7232" s="23">
        <v>43076</v>
      </c>
    </row>
    <row r="7233" spans="27:27" x14ac:dyDescent="0.2">
      <c r="AA7233" s="23">
        <v>43077</v>
      </c>
    </row>
    <row r="7234" spans="27:27" x14ac:dyDescent="0.2">
      <c r="AA7234" s="23">
        <v>43078</v>
      </c>
    </row>
    <row r="7235" spans="27:27" x14ac:dyDescent="0.2">
      <c r="AA7235" s="23">
        <v>43079</v>
      </c>
    </row>
    <row r="7236" spans="27:27" x14ac:dyDescent="0.2">
      <c r="AA7236" s="23">
        <v>43080</v>
      </c>
    </row>
    <row r="7237" spans="27:27" x14ac:dyDescent="0.2">
      <c r="AA7237" s="23">
        <v>43081</v>
      </c>
    </row>
    <row r="7238" spans="27:27" x14ac:dyDescent="0.2">
      <c r="AA7238" s="23">
        <v>43082</v>
      </c>
    </row>
    <row r="7239" spans="27:27" x14ac:dyDescent="0.2">
      <c r="AA7239" s="23">
        <v>43083</v>
      </c>
    </row>
    <row r="7240" spans="27:27" x14ac:dyDescent="0.2">
      <c r="AA7240" s="23">
        <v>43084</v>
      </c>
    </row>
    <row r="7241" spans="27:27" x14ac:dyDescent="0.2">
      <c r="AA7241" s="23">
        <v>43085</v>
      </c>
    </row>
    <row r="7242" spans="27:27" x14ac:dyDescent="0.2">
      <c r="AA7242" s="23">
        <v>43086</v>
      </c>
    </row>
    <row r="7243" spans="27:27" x14ac:dyDescent="0.2">
      <c r="AA7243" s="23">
        <v>43087</v>
      </c>
    </row>
    <row r="7244" spans="27:27" x14ac:dyDescent="0.2">
      <c r="AA7244" s="23">
        <v>43088</v>
      </c>
    </row>
    <row r="7245" spans="27:27" x14ac:dyDescent="0.2">
      <c r="AA7245" s="23">
        <v>43089</v>
      </c>
    </row>
    <row r="7246" spans="27:27" x14ac:dyDescent="0.2">
      <c r="AA7246" s="23">
        <v>43090</v>
      </c>
    </row>
    <row r="7247" spans="27:27" x14ac:dyDescent="0.2">
      <c r="AA7247" s="23">
        <v>43091</v>
      </c>
    </row>
    <row r="7248" spans="27:27" x14ac:dyDescent="0.2">
      <c r="AA7248" s="23">
        <v>43092</v>
      </c>
    </row>
    <row r="7249" spans="27:27" x14ac:dyDescent="0.2">
      <c r="AA7249" s="23">
        <v>43093</v>
      </c>
    </row>
    <row r="7250" spans="27:27" x14ac:dyDescent="0.2">
      <c r="AA7250" s="23">
        <v>43094</v>
      </c>
    </row>
    <row r="7251" spans="27:27" x14ac:dyDescent="0.2">
      <c r="AA7251" s="23">
        <v>43095</v>
      </c>
    </row>
    <row r="7252" spans="27:27" x14ac:dyDescent="0.2">
      <c r="AA7252" s="23">
        <v>43096</v>
      </c>
    </row>
    <row r="7253" spans="27:27" x14ac:dyDescent="0.2">
      <c r="AA7253" s="23">
        <v>43097</v>
      </c>
    </row>
    <row r="7254" spans="27:27" x14ac:dyDescent="0.2">
      <c r="AA7254" s="23">
        <v>43098</v>
      </c>
    </row>
    <row r="7255" spans="27:27" x14ac:dyDescent="0.2">
      <c r="AA7255" s="23">
        <v>43099</v>
      </c>
    </row>
    <row r="7256" spans="27:27" x14ac:dyDescent="0.2">
      <c r="AA7256" s="23">
        <v>43100</v>
      </c>
    </row>
    <row r="7257" spans="27:27" x14ac:dyDescent="0.2">
      <c r="AA7257" s="23">
        <v>43101</v>
      </c>
    </row>
    <row r="7258" spans="27:27" x14ac:dyDescent="0.2">
      <c r="AA7258" s="23">
        <v>43102</v>
      </c>
    </row>
    <row r="7259" spans="27:27" x14ac:dyDescent="0.2">
      <c r="AA7259" s="23">
        <v>43103</v>
      </c>
    </row>
    <row r="7260" spans="27:27" x14ac:dyDescent="0.2">
      <c r="AA7260" s="23">
        <v>43104</v>
      </c>
    </row>
    <row r="7261" spans="27:27" x14ac:dyDescent="0.2">
      <c r="AA7261" s="23">
        <v>43105</v>
      </c>
    </row>
    <row r="7262" spans="27:27" x14ac:dyDescent="0.2">
      <c r="AA7262" s="23">
        <v>43106</v>
      </c>
    </row>
    <row r="7263" spans="27:27" x14ac:dyDescent="0.2">
      <c r="AA7263" s="23">
        <v>43107</v>
      </c>
    </row>
    <row r="7264" spans="27:27" x14ac:dyDescent="0.2">
      <c r="AA7264" s="23">
        <v>43108</v>
      </c>
    </row>
    <row r="7265" spans="27:27" x14ac:dyDescent="0.2">
      <c r="AA7265" s="23">
        <v>43109</v>
      </c>
    </row>
    <row r="7266" spans="27:27" x14ac:dyDescent="0.2">
      <c r="AA7266" s="23">
        <v>43110</v>
      </c>
    </row>
    <row r="7267" spans="27:27" x14ac:dyDescent="0.2">
      <c r="AA7267" s="23">
        <v>43111</v>
      </c>
    </row>
    <row r="7268" spans="27:27" x14ac:dyDescent="0.2">
      <c r="AA7268" s="23">
        <v>43112</v>
      </c>
    </row>
    <row r="7269" spans="27:27" x14ac:dyDescent="0.2">
      <c r="AA7269" s="23">
        <v>43113</v>
      </c>
    </row>
    <row r="7270" spans="27:27" x14ac:dyDescent="0.2">
      <c r="AA7270" s="23">
        <v>43114</v>
      </c>
    </row>
    <row r="7271" spans="27:27" x14ac:dyDescent="0.2">
      <c r="AA7271" s="23">
        <v>43115</v>
      </c>
    </row>
    <row r="7272" spans="27:27" x14ac:dyDescent="0.2">
      <c r="AA7272" s="23">
        <v>43116</v>
      </c>
    </row>
    <row r="7273" spans="27:27" x14ac:dyDescent="0.2">
      <c r="AA7273" s="23">
        <v>43117</v>
      </c>
    </row>
    <row r="7274" spans="27:27" x14ac:dyDescent="0.2">
      <c r="AA7274" s="23">
        <v>43118</v>
      </c>
    </row>
    <row r="7275" spans="27:27" x14ac:dyDescent="0.2">
      <c r="AA7275" s="23">
        <v>43119</v>
      </c>
    </row>
    <row r="7276" spans="27:27" x14ac:dyDescent="0.2">
      <c r="AA7276" s="23">
        <v>43120</v>
      </c>
    </row>
    <row r="7277" spans="27:27" x14ac:dyDescent="0.2">
      <c r="AA7277" s="23">
        <v>43121</v>
      </c>
    </row>
    <row r="7278" spans="27:27" x14ac:dyDescent="0.2">
      <c r="AA7278" s="23">
        <v>43122</v>
      </c>
    </row>
    <row r="7279" spans="27:27" x14ac:dyDescent="0.2">
      <c r="AA7279" s="23">
        <v>43123</v>
      </c>
    </row>
    <row r="7280" spans="27:27" x14ac:dyDescent="0.2">
      <c r="AA7280" s="23">
        <v>43124</v>
      </c>
    </row>
    <row r="7281" spans="27:27" x14ac:dyDescent="0.2">
      <c r="AA7281" s="23">
        <v>43125</v>
      </c>
    </row>
    <row r="7282" spans="27:27" x14ac:dyDescent="0.2">
      <c r="AA7282" s="23">
        <v>43126</v>
      </c>
    </row>
    <row r="7283" spans="27:27" x14ac:dyDescent="0.2">
      <c r="AA7283" s="23">
        <v>43127</v>
      </c>
    </row>
    <row r="7284" spans="27:27" x14ac:dyDescent="0.2">
      <c r="AA7284" s="23">
        <v>43128</v>
      </c>
    </row>
    <row r="7285" spans="27:27" x14ac:dyDescent="0.2">
      <c r="AA7285" s="23">
        <v>43129</v>
      </c>
    </row>
    <row r="7286" spans="27:27" x14ac:dyDescent="0.2">
      <c r="AA7286" s="23">
        <v>43130</v>
      </c>
    </row>
    <row r="7287" spans="27:27" x14ac:dyDescent="0.2">
      <c r="AA7287" s="23">
        <v>43131</v>
      </c>
    </row>
    <row r="7288" spans="27:27" x14ac:dyDescent="0.2">
      <c r="AA7288" s="23">
        <v>43132</v>
      </c>
    </row>
    <row r="7289" spans="27:27" x14ac:dyDescent="0.2">
      <c r="AA7289" s="23">
        <v>43133</v>
      </c>
    </row>
    <row r="7290" spans="27:27" x14ac:dyDescent="0.2">
      <c r="AA7290" s="23">
        <v>43134</v>
      </c>
    </row>
    <row r="7291" spans="27:27" x14ac:dyDescent="0.2">
      <c r="AA7291" s="23">
        <v>43135</v>
      </c>
    </row>
    <row r="7292" spans="27:27" x14ac:dyDescent="0.2">
      <c r="AA7292" s="23">
        <v>43136</v>
      </c>
    </row>
    <row r="7293" spans="27:27" x14ac:dyDescent="0.2">
      <c r="AA7293" s="23">
        <v>43137</v>
      </c>
    </row>
    <row r="7294" spans="27:27" x14ac:dyDescent="0.2">
      <c r="AA7294" s="23">
        <v>43138</v>
      </c>
    </row>
    <row r="7295" spans="27:27" x14ac:dyDescent="0.2">
      <c r="AA7295" s="23">
        <v>43139</v>
      </c>
    </row>
    <row r="7296" spans="27:27" x14ac:dyDescent="0.2">
      <c r="AA7296" s="23">
        <v>43140</v>
      </c>
    </row>
    <row r="7297" spans="27:27" x14ac:dyDescent="0.2">
      <c r="AA7297" s="23">
        <v>43141</v>
      </c>
    </row>
    <row r="7298" spans="27:27" x14ac:dyDescent="0.2">
      <c r="AA7298" s="23">
        <v>43142</v>
      </c>
    </row>
    <row r="7299" spans="27:27" x14ac:dyDescent="0.2">
      <c r="AA7299" s="23">
        <v>43143</v>
      </c>
    </row>
    <row r="7300" spans="27:27" x14ac:dyDescent="0.2">
      <c r="AA7300" s="23">
        <v>43144</v>
      </c>
    </row>
    <row r="7301" spans="27:27" x14ac:dyDescent="0.2">
      <c r="AA7301" s="23">
        <v>43145</v>
      </c>
    </row>
    <row r="7302" spans="27:27" x14ac:dyDescent="0.2">
      <c r="AA7302" s="23">
        <v>43146</v>
      </c>
    </row>
    <row r="7303" spans="27:27" x14ac:dyDescent="0.2">
      <c r="AA7303" s="23">
        <v>43147</v>
      </c>
    </row>
    <row r="7304" spans="27:27" x14ac:dyDescent="0.2">
      <c r="AA7304" s="23">
        <v>43148</v>
      </c>
    </row>
    <row r="7305" spans="27:27" x14ac:dyDescent="0.2">
      <c r="AA7305" s="23">
        <v>43149</v>
      </c>
    </row>
    <row r="7306" spans="27:27" x14ac:dyDescent="0.2">
      <c r="AA7306" s="23">
        <v>43150</v>
      </c>
    </row>
    <row r="7307" spans="27:27" x14ac:dyDescent="0.2">
      <c r="AA7307" s="23">
        <v>43151</v>
      </c>
    </row>
    <row r="7308" spans="27:27" x14ac:dyDescent="0.2">
      <c r="AA7308" s="23">
        <v>43152</v>
      </c>
    </row>
    <row r="7309" spans="27:27" x14ac:dyDescent="0.2">
      <c r="AA7309" s="23">
        <v>43153</v>
      </c>
    </row>
    <row r="7310" spans="27:27" x14ac:dyDescent="0.2">
      <c r="AA7310" s="23">
        <v>43154</v>
      </c>
    </row>
    <row r="7311" spans="27:27" x14ac:dyDescent="0.2">
      <c r="AA7311" s="23">
        <v>43155</v>
      </c>
    </row>
    <row r="7312" spans="27:27" x14ac:dyDescent="0.2">
      <c r="AA7312" s="23">
        <v>43156</v>
      </c>
    </row>
    <row r="7313" spans="27:27" x14ac:dyDescent="0.2">
      <c r="AA7313" s="23">
        <v>43157</v>
      </c>
    </row>
    <row r="7314" spans="27:27" x14ac:dyDescent="0.2">
      <c r="AA7314" s="23">
        <v>43158</v>
      </c>
    </row>
    <row r="7315" spans="27:27" x14ac:dyDescent="0.2">
      <c r="AA7315" s="23">
        <v>43159</v>
      </c>
    </row>
    <row r="7316" spans="27:27" x14ac:dyDescent="0.2">
      <c r="AA7316" s="23">
        <v>43160</v>
      </c>
    </row>
    <row r="7317" spans="27:27" x14ac:dyDescent="0.2">
      <c r="AA7317" s="23">
        <v>43161</v>
      </c>
    </row>
    <row r="7318" spans="27:27" x14ac:dyDescent="0.2">
      <c r="AA7318" s="23">
        <v>43162</v>
      </c>
    </row>
    <row r="7319" spans="27:27" x14ac:dyDescent="0.2">
      <c r="AA7319" s="23">
        <v>43163</v>
      </c>
    </row>
    <row r="7320" spans="27:27" x14ac:dyDescent="0.2">
      <c r="AA7320" s="23">
        <v>43164</v>
      </c>
    </row>
    <row r="7321" spans="27:27" x14ac:dyDescent="0.2">
      <c r="AA7321" s="23">
        <v>43165</v>
      </c>
    </row>
    <row r="7322" spans="27:27" x14ac:dyDescent="0.2">
      <c r="AA7322" s="23">
        <v>43166</v>
      </c>
    </row>
    <row r="7323" spans="27:27" x14ac:dyDescent="0.2">
      <c r="AA7323" s="23">
        <v>43167</v>
      </c>
    </row>
    <row r="7324" spans="27:27" x14ac:dyDescent="0.2">
      <c r="AA7324" s="23">
        <v>43168</v>
      </c>
    </row>
    <row r="7325" spans="27:27" x14ac:dyDescent="0.2">
      <c r="AA7325" s="23">
        <v>43169</v>
      </c>
    </row>
    <row r="7326" spans="27:27" x14ac:dyDescent="0.2">
      <c r="AA7326" s="23">
        <v>43170</v>
      </c>
    </row>
    <row r="7327" spans="27:27" x14ac:dyDescent="0.2">
      <c r="AA7327" s="23">
        <v>43171</v>
      </c>
    </row>
    <row r="7328" spans="27:27" x14ac:dyDescent="0.2">
      <c r="AA7328" s="23">
        <v>43172</v>
      </c>
    </row>
    <row r="7329" spans="27:27" x14ac:dyDescent="0.2">
      <c r="AA7329" s="23">
        <v>43173</v>
      </c>
    </row>
    <row r="7330" spans="27:27" x14ac:dyDescent="0.2">
      <c r="AA7330" s="23">
        <v>43174</v>
      </c>
    </row>
    <row r="7331" spans="27:27" x14ac:dyDescent="0.2">
      <c r="AA7331" s="23">
        <v>43175</v>
      </c>
    </row>
    <row r="7332" spans="27:27" x14ac:dyDescent="0.2">
      <c r="AA7332" s="23">
        <v>43176</v>
      </c>
    </row>
    <row r="7333" spans="27:27" x14ac:dyDescent="0.2">
      <c r="AA7333" s="23">
        <v>43177</v>
      </c>
    </row>
    <row r="7334" spans="27:27" x14ac:dyDescent="0.2">
      <c r="AA7334" s="23">
        <v>43178</v>
      </c>
    </row>
    <row r="7335" spans="27:27" x14ac:dyDescent="0.2">
      <c r="AA7335" s="23">
        <v>43179</v>
      </c>
    </row>
    <row r="7336" spans="27:27" x14ac:dyDescent="0.2">
      <c r="AA7336" s="23">
        <v>43180</v>
      </c>
    </row>
    <row r="7337" spans="27:27" x14ac:dyDescent="0.2">
      <c r="AA7337" s="23">
        <v>43181</v>
      </c>
    </row>
    <row r="7338" spans="27:27" x14ac:dyDescent="0.2">
      <c r="AA7338" s="23">
        <v>43182</v>
      </c>
    </row>
    <row r="7339" spans="27:27" x14ac:dyDescent="0.2">
      <c r="AA7339" s="23">
        <v>43183</v>
      </c>
    </row>
    <row r="7340" spans="27:27" x14ac:dyDescent="0.2">
      <c r="AA7340" s="23">
        <v>43184</v>
      </c>
    </row>
    <row r="7341" spans="27:27" x14ac:dyDescent="0.2">
      <c r="AA7341" s="23">
        <v>43185</v>
      </c>
    </row>
    <row r="7342" spans="27:27" x14ac:dyDescent="0.2">
      <c r="AA7342" s="23">
        <v>43186</v>
      </c>
    </row>
    <row r="7343" spans="27:27" x14ac:dyDescent="0.2">
      <c r="AA7343" s="23">
        <v>43187</v>
      </c>
    </row>
    <row r="7344" spans="27:27" x14ac:dyDescent="0.2">
      <c r="AA7344" s="23">
        <v>43188</v>
      </c>
    </row>
    <row r="7345" spans="27:27" x14ac:dyDescent="0.2">
      <c r="AA7345" s="23">
        <v>43189</v>
      </c>
    </row>
    <row r="7346" spans="27:27" x14ac:dyDescent="0.2">
      <c r="AA7346" s="23">
        <v>43190</v>
      </c>
    </row>
    <row r="7347" spans="27:27" x14ac:dyDescent="0.2">
      <c r="AA7347" s="23">
        <v>43191</v>
      </c>
    </row>
    <row r="7348" spans="27:27" x14ac:dyDescent="0.2">
      <c r="AA7348" s="23">
        <v>43192</v>
      </c>
    </row>
    <row r="7349" spans="27:27" x14ac:dyDescent="0.2">
      <c r="AA7349" s="23">
        <v>43193</v>
      </c>
    </row>
    <row r="7350" spans="27:27" x14ac:dyDescent="0.2">
      <c r="AA7350" s="23">
        <v>43194</v>
      </c>
    </row>
    <row r="7351" spans="27:27" x14ac:dyDescent="0.2">
      <c r="AA7351" s="23">
        <v>43195</v>
      </c>
    </row>
    <row r="7352" spans="27:27" x14ac:dyDescent="0.2">
      <c r="AA7352" s="23">
        <v>43196</v>
      </c>
    </row>
    <row r="7353" spans="27:27" x14ac:dyDescent="0.2">
      <c r="AA7353" s="23">
        <v>43197</v>
      </c>
    </row>
    <row r="7354" spans="27:27" x14ac:dyDescent="0.2">
      <c r="AA7354" s="23">
        <v>43198</v>
      </c>
    </row>
    <row r="7355" spans="27:27" x14ac:dyDescent="0.2">
      <c r="AA7355" s="23">
        <v>43199</v>
      </c>
    </row>
    <row r="7356" spans="27:27" x14ac:dyDescent="0.2">
      <c r="AA7356" s="23">
        <v>43200</v>
      </c>
    </row>
    <row r="7357" spans="27:27" x14ac:dyDescent="0.2">
      <c r="AA7357" s="23">
        <v>43201</v>
      </c>
    </row>
    <row r="7358" spans="27:27" x14ac:dyDescent="0.2">
      <c r="AA7358" s="23">
        <v>43202</v>
      </c>
    </row>
    <row r="7359" spans="27:27" x14ac:dyDescent="0.2">
      <c r="AA7359" s="23">
        <v>43203</v>
      </c>
    </row>
    <row r="7360" spans="27:27" x14ac:dyDescent="0.2">
      <c r="AA7360" s="23">
        <v>43204</v>
      </c>
    </row>
    <row r="7361" spans="27:27" x14ac:dyDescent="0.2">
      <c r="AA7361" s="23">
        <v>43205</v>
      </c>
    </row>
    <row r="7362" spans="27:27" x14ac:dyDescent="0.2">
      <c r="AA7362" s="23">
        <v>43206</v>
      </c>
    </row>
    <row r="7363" spans="27:27" x14ac:dyDescent="0.2">
      <c r="AA7363" s="23">
        <v>43207</v>
      </c>
    </row>
    <row r="7364" spans="27:27" x14ac:dyDescent="0.2">
      <c r="AA7364" s="23">
        <v>43208</v>
      </c>
    </row>
    <row r="7365" spans="27:27" x14ac:dyDescent="0.2">
      <c r="AA7365" s="23">
        <v>43209</v>
      </c>
    </row>
    <row r="7366" spans="27:27" x14ac:dyDescent="0.2">
      <c r="AA7366" s="23">
        <v>43210</v>
      </c>
    </row>
    <row r="7367" spans="27:27" x14ac:dyDescent="0.2">
      <c r="AA7367" s="23">
        <v>43211</v>
      </c>
    </row>
    <row r="7368" spans="27:27" x14ac:dyDescent="0.2">
      <c r="AA7368" s="23">
        <v>43212</v>
      </c>
    </row>
    <row r="7369" spans="27:27" x14ac:dyDescent="0.2">
      <c r="AA7369" s="23">
        <v>43213</v>
      </c>
    </row>
    <row r="7370" spans="27:27" x14ac:dyDescent="0.2">
      <c r="AA7370" s="23">
        <v>43214</v>
      </c>
    </row>
    <row r="7371" spans="27:27" x14ac:dyDescent="0.2">
      <c r="AA7371" s="23">
        <v>43215</v>
      </c>
    </row>
    <row r="7372" spans="27:27" x14ac:dyDescent="0.2">
      <c r="AA7372" s="23">
        <v>43216</v>
      </c>
    </row>
    <row r="7373" spans="27:27" x14ac:dyDescent="0.2">
      <c r="AA7373" s="23">
        <v>43217</v>
      </c>
    </row>
    <row r="7374" spans="27:27" x14ac:dyDescent="0.2">
      <c r="AA7374" s="23">
        <v>43218</v>
      </c>
    </row>
    <row r="7375" spans="27:27" x14ac:dyDescent="0.2">
      <c r="AA7375" s="23">
        <v>43219</v>
      </c>
    </row>
    <row r="7376" spans="27:27" x14ac:dyDescent="0.2">
      <c r="AA7376" s="23">
        <v>43220</v>
      </c>
    </row>
    <row r="7377" spans="27:27" x14ac:dyDescent="0.2">
      <c r="AA7377" s="23">
        <v>43221</v>
      </c>
    </row>
    <row r="7378" spans="27:27" x14ac:dyDescent="0.2">
      <c r="AA7378" s="23">
        <v>43222</v>
      </c>
    </row>
    <row r="7379" spans="27:27" x14ac:dyDescent="0.2">
      <c r="AA7379" s="23">
        <v>43223</v>
      </c>
    </row>
    <row r="7380" spans="27:27" x14ac:dyDescent="0.2">
      <c r="AA7380" s="23">
        <v>43224</v>
      </c>
    </row>
    <row r="7381" spans="27:27" x14ac:dyDescent="0.2">
      <c r="AA7381" s="23">
        <v>43225</v>
      </c>
    </row>
    <row r="7382" spans="27:27" x14ac:dyDescent="0.2">
      <c r="AA7382" s="23">
        <v>43226</v>
      </c>
    </row>
    <row r="7383" spans="27:27" x14ac:dyDescent="0.2">
      <c r="AA7383" s="23">
        <v>43227</v>
      </c>
    </row>
    <row r="7384" spans="27:27" x14ac:dyDescent="0.2">
      <c r="AA7384" s="23">
        <v>43228</v>
      </c>
    </row>
    <row r="7385" spans="27:27" x14ac:dyDescent="0.2">
      <c r="AA7385" s="23">
        <v>43229</v>
      </c>
    </row>
    <row r="7386" spans="27:27" x14ac:dyDescent="0.2">
      <c r="AA7386" s="23">
        <v>43230</v>
      </c>
    </row>
    <row r="7387" spans="27:27" x14ac:dyDescent="0.2">
      <c r="AA7387" s="23">
        <v>43231</v>
      </c>
    </row>
    <row r="7388" spans="27:27" x14ac:dyDescent="0.2">
      <c r="AA7388" s="23">
        <v>43232</v>
      </c>
    </row>
    <row r="7389" spans="27:27" x14ac:dyDescent="0.2">
      <c r="AA7389" s="23">
        <v>43233</v>
      </c>
    </row>
    <row r="7390" spans="27:27" x14ac:dyDescent="0.2">
      <c r="AA7390" s="23">
        <v>43234</v>
      </c>
    </row>
    <row r="7391" spans="27:27" x14ac:dyDescent="0.2">
      <c r="AA7391" s="23">
        <v>43235</v>
      </c>
    </row>
    <row r="7392" spans="27:27" x14ac:dyDescent="0.2">
      <c r="AA7392" s="23">
        <v>43236</v>
      </c>
    </row>
    <row r="7393" spans="27:27" x14ac:dyDescent="0.2">
      <c r="AA7393" s="23">
        <v>43237</v>
      </c>
    </row>
    <row r="7394" spans="27:27" x14ac:dyDescent="0.2">
      <c r="AA7394" s="23">
        <v>43238</v>
      </c>
    </row>
    <row r="7395" spans="27:27" x14ac:dyDescent="0.2">
      <c r="AA7395" s="23">
        <v>43239</v>
      </c>
    </row>
    <row r="7396" spans="27:27" x14ac:dyDescent="0.2">
      <c r="AA7396" s="23">
        <v>43240</v>
      </c>
    </row>
    <row r="7397" spans="27:27" x14ac:dyDescent="0.2">
      <c r="AA7397" s="23">
        <v>43241</v>
      </c>
    </row>
    <row r="7398" spans="27:27" x14ac:dyDescent="0.2">
      <c r="AA7398" s="23">
        <v>43242</v>
      </c>
    </row>
    <row r="7399" spans="27:27" x14ac:dyDescent="0.2">
      <c r="AA7399" s="23">
        <v>43243</v>
      </c>
    </row>
    <row r="7400" spans="27:27" x14ac:dyDescent="0.2">
      <c r="AA7400" s="23">
        <v>43244</v>
      </c>
    </row>
    <row r="7401" spans="27:27" x14ac:dyDescent="0.2">
      <c r="AA7401" s="23">
        <v>43245</v>
      </c>
    </row>
    <row r="7402" spans="27:27" x14ac:dyDescent="0.2">
      <c r="AA7402" s="23">
        <v>43246</v>
      </c>
    </row>
    <row r="7403" spans="27:27" x14ac:dyDescent="0.2">
      <c r="AA7403" s="23">
        <v>43247</v>
      </c>
    </row>
    <row r="7404" spans="27:27" x14ac:dyDescent="0.2">
      <c r="AA7404" s="23">
        <v>43248</v>
      </c>
    </row>
    <row r="7405" spans="27:27" x14ac:dyDescent="0.2">
      <c r="AA7405" s="23">
        <v>43249</v>
      </c>
    </row>
    <row r="7406" spans="27:27" x14ac:dyDescent="0.2">
      <c r="AA7406" s="23">
        <v>43250</v>
      </c>
    </row>
    <row r="7407" spans="27:27" x14ac:dyDescent="0.2">
      <c r="AA7407" s="23">
        <v>43251</v>
      </c>
    </row>
    <row r="7408" spans="27:27" x14ac:dyDescent="0.2">
      <c r="AA7408" s="23">
        <v>43252</v>
      </c>
    </row>
    <row r="7409" spans="27:27" x14ac:dyDescent="0.2">
      <c r="AA7409" s="23">
        <v>43253</v>
      </c>
    </row>
    <row r="7410" spans="27:27" x14ac:dyDescent="0.2">
      <c r="AA7410" s="23">
        <v>43254</v>
      </c>
    </row>
    <row r="7411" spans="27:27" x14ac:dyDescent="0.2">
      <c r="AA7411" s="23">
        <v>43255</v>
      </c>
    </row>
    <row r="7412" spans="27:27" x14ac:dyDescent="0.2">
      <c r="AA7412" s="23">
        <v>43256</v>
      </c>
    </row>
    <row r="7413" spans="27:27" x14ac:dyDescent="0.2">
      <c r="AA7413" s="23">
        <v>43257</v>
      </c>
    </row>
    <row r="7414" spans="27:27" x14ac:dyDescent="0.2">
      <c r="AA7414" s="23">
        <v>43258</v>
      </c>
    </row>
    <row r="7415" spans="27:27" x14ac:dyDescent="0.2">
      <c r="AA7415" s="23">
        <v>43259</v>
      </c>
    </row>
    <row r="7416" spans="27:27" x14ac:dyDescent="0.2">
      <c r="AA7416" s="23">
        <v>43260</v>
      </c>
    </row>
    <row r="7417" spans="27:27" x14ac:dyDescent="0.2">
      <c r="AA7417" s="23">
        <v>43261</v>
      </c>
    </row>
    <row r="7418" spans="27:27" x14ac:dyDescent="0.2">
      <c r="AA7418" s="23">
        <v>43262</v>
      </c>
    </row>
    <row r="7419" spans="27:27" x14ac:dyDescent="0.2">
      <c r="AA7419" s="23">
        <v>43263</v>
      </c>
    </row>
    <row r="7420" spans="27:27" x14ac:dyDescent="0.2">
      <c r="AA7420" s="23">
        <v>43264</v>
      </c>
    </row>
    <row r="7421" spans="27:27" x14ac:dyDescent="0.2">
      <c r="AA7421" s="23">
        <v>43265</v>
      </c>
    </row>
    <row r="7422" spans="27:27" x14ac:dyDescent="0.2">
      <c r="AA7422" s="23">
        <v>43266</v>
      </c>
    </row>
    <row r="7423" spans="27:27" x14ac:dyDescent="0.2">
      <c r="AA7423" s="23">
        <v>43267</v>
      </c>
    </row>
    <row r="7424" spans="27:27" x14ac:dyDescent="0.2">
      <c r="AA7424" s="23">
        <v>43268</v>
      </c>
    </row>
    <row r="7425" spans="27:27" x14ac:dyDescent="0.2">
      <c r="AA7425" s="23">
        <v>43269</v>
      </c>
    </row>
    <row r="7426" spans="27:27" x14ac:dyDescent="0.2">
      <c r="AA7426" s="23">
        <v>43270</v>
      </c>
    </row>
    <row r="7427" spans="27:27" x14ac:dyDescent="0.2">
      <c r="AA7427" s="23">
        <v>43271</v>
      </c>
    </row>
    <row r="7428" spans="27:27" x14ac:dyDescent="0.2">
      <c r="AA7428" s="23">
        <v>43272</v>
      </c>
    </row>
    <row r="7429" spans="27:27" x14ac:dyDescent="0.2">
      <c r="AA7429" s="23">
        <v>43273</v>
      </c>
    </row>
    <row r="7430" spans="27:27" x14ac:dyDescent="0.2">
      <c r="AA7430" s="23">
        <v>43274</v>
      </c>
    </row>
    <row r="7431" spans="27:27" x14ac:dyDescent="0.2">
      <c r="AA7431" s="23">
        <v>43275</v>
      </c>
    </row>
    <row r="7432" spans="27:27" x14ac:dyDescent="0.2">
      <c r="AA7432" s="23">
        <v>43276</v>
      </c>
    </row>
    <row r="7433" spans="27:27" x14ac:dyDescent="0.2">
      <c r="AA7433" s="23">
        <v>43277</v>
      </c>
    </row>
    <row r="7434" spans="27:27" x14ac:dyDescent="0.2">
      <c r="AA7434" s="23">
        <v>43278</v>
      </c>
    </row>
    <row r="7435" spans="27:27" x14ac:dyDescent="0.2">
      <c r="AA7435" s="23">
        <v>43279</v>
      </c>
    </row>
    <row r="7436" spans="27:27" x14ac:dyDescent="0.2">
      <c r="AA7436" s="23">
        <v>43280</v>
      </c>
    </row>
    <row r="7437" spans="27:27" x14ac:dyDescent="0.2">
      <c r="AA7437" s="23">
        <v>43281</v>
      </c>
    </row>
    <row r="7438" spans="27:27" x14ac:dyDescent="0.2">
      <c r="AA7438" s="23">
        <v>43282</v>
      </c>
    </row>
    <row r="7439" spans="27:27" x14ac:dyDescent="0.2">
      <c r="AA7439" s="23">
        <v>43283</v>
      </c>
    </row>
    <row r="7440" spans="27:27" x14ac:dyDescent="0.2">
      <c r="AA7440" s="23">
        <v>43284</v>
      </c>
    </row>
    <row r="7441" spans="27:27" x14ac:dyDescent="0.2">
      <c r="AA7441" s="23">
        <v>43285</v>
      </c>
    </row>
    <row r="7442" spans="27:27" x14ac:dyDescent="0.2">
      <c r="AA7442" s="23">
        <v>43286</v>
      </c>
    </row>
    <row r="7443" spans="27:27" x14ac:dyDescent="0.2">
      <c r="AA7443" s="23">
        <v>43287</v>
      </c>
    </row>
    <row r="7444" spans="27:27" x14ac:dyDescent="0.2">
      <c r="AA7444" s="23">
        <v>43288</v>
      </c>
    </row>
    <row r="7445" spans="27:27" x14ac:dyDescent="0.2">
      <c r="AA7445" s="23">
        <v>43289</v>
      </c>
    </row>
    <row r="7446" spans="27:27" x14ac:dyDescent="0.2">
      <c r="AA7446" s="23">
        <v>43290</v>
      </c>
    </row>
    <row r="7447" spans="27:27" x14ac:dyDescent="0.2">
      <c r="AA7447" s="23">
        <v>43291</v>
      </c>
    </row>
    <row r="7448" spans="27:27" x14ac:dyDescent="0.2">
      <c r="AA7448" s="23">
        <v>43292</v>
      </c>
    </row>
    <row r="7449" spans="27:27" x14ac:dyDescent="0.2">
      <c r="AA7449" s="23">
        <v>43293</v>
      </c>
    </row>
    <row r="7450" spans="27:27" x14ac:dyDescent="0.2">
      <c r="AA7450" s="23">
        <v>43294</v>
      </c>
    </row>
    <row r="7451" spans="27:27" x14ac:dyDescent="0.2">
      <c r="AA7451" s="23">
        <v>43295</v>
      </c>
    </row>
    <row r="7452" spans="27:27" x14ac:dyDescent="0.2">
      <c r="AA7452" s="23">
        <v>43296</v>
      </c>
    </row>
    <row r="7453" spans="27:27" x14ac:dyDescent="0.2">
      <c r="AA7453" s="23">
        <v>43297</v>
      </c>
    </row>
    <row r="7454" spans="27:27" x14ac:dyDescent="0.2">
      <c r="AA7454" s="23">
        <v>43298</v>
      </c>
    </row>
    <row r="7455" spans="27:27" x14ac:dyDescent="0.2">
      <c r="AA7455" s="23">
        <v>43299</v>
      </c>
    </row>
    <row r="7456" spans="27:27" x14ac:dyDescent="0.2">
      <c r="AA7456" s="23">
        <v>43300</v>
      </c>
    </row>
    <row r="7457" spans="27:27" x14ac:dyDescent="0.2">
      <c r="AA7457" s="23">
        <v>43301</v>
      </c>
    </row>
    <row r="7458" spans="27:27" x14ac:dyDescent="0.2">
      <c r="AA7458" s="23">
        <v>43302</v>
      </c>
    </row>
    <row r="7459" spans="27:27" x14ac:dyDescent="0.2">
      <c r="AA7459" s="23">
        <v>43303</v>
      </c>
    </row>
    <row r="7460" spans="27:27" x14ac:dyDescent="0.2">
      <c r="AA7460" s="23">
        <v>43304</v>
      </c>
    </row>
    <row r="7461" spans="27:27" x14ac:dyDescent="0.2">
      <c r="AA7461" s="23">
        <v>43305</v>
      </c>
    </row>
    <row r="7462" spans="27:27" x14ac:dyDescent="0.2">
      <c r="AA7462" s="23">
        <v>43306</v>
      </c>
    </row>
    <row r="7463" spans="27:27" x14ac:dyDescent="0.2">
      <c r="AA7463" s="23">
        <v>43307</v>
      </c>
    </row>
    <row r="7464" spans="27:27" x14ac:dyDescent="0.2">
      <c r="AA7464" s="23">
        <v>43308</v>
      </c>
    </row>
    <row r="7465" spans="27:27" x14ac:dyDescent="0.2">
      <c r="AA7465" s="23">
        <v>43309</v>
      </c>
    </row>
    <row r="7466" spans="27:27" x14ac:dyDescent="0.2">
      <c r="AA7466" s="23">
        <v>43310</v>
      </c>
    </row>
    <row r="7467" spans="27:27" x14ac:dyDescent="0.2">
      <c r="AA7467" s="23">
        <v>43311</v>
      </c>
    </row>
    <row r="7468" spans="27:27" x14ac:dyDescent="0.2">
      <c r="AA7468" s="23">
        <v>43312</v>
      </c>
    </row>
    <row r="7469" spans="27:27" x14ac:dyDescent="0.2">
      <c r="AA7469" s="23">
        <v>43313</v>
      </c>
    </row>
    <row r="7470" spans="27:27" x14ac:dyDescent="0.2">
      <c r="AA7470" s="23">
        <v>43314</v>
      </c>
    </row>
    <row r="7471" spans="27:27" x14ac:dyDescent="0.2">
      <c r="AA7471" s="23">
        <v>43315</v>
      </c>
    </row>
    <row r="7472" spans="27:27" x14ac:dyDescent="0.2">
      <c r="AA7472" s="23">
        <v>43316</v>
      </c>
    </row>
    <row r="7473" spans="27:27" x14ac:dyDescent="0.2">
      <c r="AA7473" s="23">
        <v>43317</v>
      </c>
    </row>
    <row r="7474" spans="27:27" x14ac:dyDescent="0.2">
      <c r="AA7474" s="23">
        <v>43318</v>
      </c>
    </row>
    <row r="7475" spans="27:27" x14ac:dyDescent="0.2">
      <c r="AA7475" s="23">
        <v>43319</v>
      </c>
    </row>
    <row r="7476" spans="27:27" x14ac:dyDescent="0.2">
      <c r="AA7476" s="23">
        <v>43320</v>
      </c>
    </row>
    <row r="7477" spans="27:27" x14ac:dyDescent="0.2">
      <c r="AA7477" s="23">
        <v>43321</v>
      </c>
    </row>
    <row r="7478" spans="27:27" x14ac:dyDescent="0.2">
      <c r="AA7478" s="23">
        <v>43322</v>
      </c>
    </row>
    <row r="7479" spans="27:27" x14ac:dyDescent="0.2">
      <c r="AA7479" s="23">
        <v>43323</v>
      </c>
    </row>
    <row r="7480" spans="27:27" x14ac:dyDescent="0.2">
      <c r="AA7480" s="23">
        <v>43324</v>
      </c>
    </row>
    <row r="7481" spans="27:27" x14ac:dyDescent="0.2">
      <c r="AA7481" s="23">
        <v>43325</v>
      </c>
    </row>
    <row r="7482" spans="27:27" x14ac:dyDescent="0.2">
      <c r="AA7482" s="23">
        <v>43326</v>
      </c>
    </row>
    <row r="7483" spans="27:27" x14ac:dyDescent="0.2">
      <c r="AA7483" s="23">
        <v>43327</v>
      </c>
    </row>
    <row r="7484" spans="27:27" x14ac:dyDescent="0.2">
      <c r="AA7484" s="23">
        <v>43328</v>
      </c>
    </row>
    <row r="7485" spans="27:27" x14ac:dyDescent="0.2">
      <c r="AA7485" s="23">
        <v>43329</v>
      </c>
    </row>
    <row r="7486" spans="27:27" x14ac:dyDescent="0.2">
      <c r="AA7486" s="23">
        <v>43330</v>
      </c>
    </row>
    <row r="7487" spans="27:27" x14ac:dyDescent="0.2">
      <c r="AA7487" s="23">
        <v>43331</v>
      </c>
    </row>
    <row r="7488" spans="27:27" x14ac:dyDescent="0.2">
      <c r="AA7488" s="23">
        <v>43332</v>
      </c>
    </row>
    <row r="7489" spans="27:27" x14ac:dyDescent="0.2">
      <c r="AA7489" s="23">
        <v>43333</v>
      </c>
    </row>
    <row r="7490" spans="27:27" x14ac:dyDescent="0.2">
      <c r="AA7490" s="23">
        <v>43334</v>
      </c>
    </row>
    <row r="7491" spans="27:27" x14ac:dyDescent="0.2">
      <c r="AA7491" s="23">
        <v>43335</v>
      </c>
    </row>
    <row r="7492" spans="27:27" x14ac:dyDescent="0.2">
      <c r="AA7492" s="23">
        <v>43336</v>
      </c>
    </row>
    <row r="7493" spans="27:27" x14ac:dyDescent="0.2">
      <c r="AA7493" s="23">
        <v>43337</v>
      </c>
    </row>
    <row r="7494" spans="27:27" x14ac:dyDescent="0.2">
      <c r="AA7494" s="23">
        <v>43338</v>
      </c>
    </row>
    <row r="7495" spans="27:27" x14ac:dyDescent="0.2">
      <c r="AA7495" s="23">
        <v>43339</v>
      </c>
    </row>
    <row r="7496" spans="27:27" x14ac:dyDescent="0.2">
      <c r="AA7496" s="23">
        <v>43340</v>
      </c>
    </row>
    <row r="7497" spans="27:27" x14ac:dyDescent="0.2">
      <c r="AA7497" s="23">
        <v>43341</v>
      </c>
    </row>
    <row r="7498" spans="27:27" x14ac:dyDescent="0.2">
      <c r="AA7498" s="23">
        <v>43342</v>
      </c>
    </row>
    <row r="7499" spans="27:27" x14ac:dyDescent="0.2">
      <c r="AA7499" s="23">
        <v>43343</v>
      </c>
    </row>
    <row r="7500" spans="27:27" x14ac:dyDescent="0.2">
      <c r="AA7500" s="23">
        <v>43344</v>
      </c>
    </row>
    <row r="7501" spans="27:27" x14ac:dyDescent="0.2">
      <c r="AA7501" s="23">
        <v>43345</v>
      </c>
    </row>
    <row r="7502" spans="27:27" x14ac:dyDescent="0.2">
      <c r="AA7502" s="23">
        <v>43346</v>
      </c>
    </row>
    <row r="7503" spans="27:27" x14ac:dyDescent="0.2">
      <c r="AA7503" s="23">
        <v>43347</v>
      </c>
    </row>
    <row r="7504" spans="27:27" x14ac:dyDescent="0.2">
      <c r="AA7504" s="23">
        <v>43348</v>
      </c>
    </row>
    <row r="7505" spans="27:27" x14ac:dyDescent="0.2">
      <c r="AA7505" s="23">
        <v>43349</v>
      </c>
    </row>
    <row r="7506" spans="27:27" x14ac:dyDescent="0.2">
      <c r="AA7506" s="23">
        <v>43350</v>
      </c>
    </row>
    <row r="7507" spans="27:27" x14ac:dyDescent="0.2">
      <c r="AA7507" s="23">
        <v>43351</v>
      </c>
    </row>
    <row r="7508" spans="27:27" x14ac:dyDescent="0.2">
      <c r="AA7508" s="23">
        <v>43352</v>
      </c>
    </row>
    <row r="7509" spans="27:27" x14ac:dyDescent="0.2">
      <c r="AA7509" s="23">
        <v>43353</v>
      </c>
    </row>
    <row r="7510" spans="27:27" x14ac:dyDescent="0.2">
      <c r="AA7510" s="23">
        <v>43354</v>
      </c>
    </row>
    <row r="7511" spans="27:27" x14ac:dyDescent="0.2">
      <c r="AA7511" s="23">
        <v>43355</v>
      </c>
    </row>
    <row r="7512" spans="27:27" x14ac:dyDescent="0.2">
      <c r="AA7512" s="23">
        <v>43356</v>
      </c>
    </row>
    <row r="7513" spans="27:27" x14ac:dyDescent="0.2">
      <c r="AA7513" s="23">
        <v>43357</v>
      </c>
    </row>
    <row r="7514" spans="27:27" x14ac:dyDescent="0.2">
      <c r="AA7514" s="23">
        <v>43358</v>
      </c>
    </row>
    <row r="7515" spans="27:27" x14ac:dyDescent="0.2">
      <c r="AA7515" s="23">
        <v>43359</v>
      </c>
    </row>
    <row r="7516" spans="27:27" x14ac:dyDescent="0.2">
      <c r="AA7516" s="23">
        <v>43360</v>
      </c>
    </row>
    <row r="7517" spans="27:27" x14ac:dyDescent="0.2">
      <c r="AA7517" s="23">
        <v>43361</v>
      </c>
    </row>
    <row r="7518" spans="27:27" x14ac:dyDescent="0.2">
      <c r="AA7518" s="23">
        <v>43362</v>
      </c>
    </row>
    <row r="7519" spans="27:27" x14ac:dyDescent="0.2">
      <c r="AA7519" s="23">
        <v>43363</v>
      </c>
    </row>
    <row r="7520" spans="27:27" x14ac:dyDescent="0.2">
      <c r="AA7520" s="23">
        <v>43364</v>
      </c>
    </row>
    <row r="7521" spans="27:27" x14ac:dyDescent="0.2">
      <c r="AA7521" s="23">
        <v>43365</v>
      </c>
    </row>
    <row r="7522" spans="27:27" x14ac:dyDescent="0.2">
      <c r="AA7522" s="23">
        <v>43366</v>
      </c>
    </row>
    <row r="7523" spans="27:27" x14ac:dyDescent="0.2">
      <c r="AA7523" s="23">
        <v>43367</v>
      </c>
    </row>
    <row r="7524" spans="27:27" x14ac:dyDescent="0.2">
      <c r="AA7524" s="23">
        <v>43368</v>
      </c>
    </row>
    <row r="7525" spans="27:27" x14ac:dyDescent="0.2">
      <c r="AA7525" s="23">
        <v>43369</v>
      </c>
    </row>
    <row r="7526" spans="27:27" x14ac:dyDescent="0.2">
      <c r="AA7526" s="23">
        <v>43370</v>
      </c>
    </row>
    <row r="7527" spans="27:27" x14ac:dyDescent="0.2">
      <c r="AA7527" s="23">
        <v>43371</v>
      </c>
    </row>
    <row r="7528" spans="27:27" x14ac:dyDescent="0.2">
      <c r="AA7528" s="23">
        <v>43372</v>
      </c>
    </row>
    <row r="7529" spans="27:27" x14ac:dyDescent="0.2">
      <c r="AA7529" s="23">
        <v>43373</v>
      </c>
    </row>
    <row r="7530" spans="27:27" x14ac:dyDescent="0.2">
      <c r="AA7530" s="23">
        <v>43374</v>
      </c>
    </row>
    <row r="7531" spans="27:27" x14ac:dyDescent="0.2">
      <c r="AA7531" s="23">
        <v>43375</v>
      </c>
    </row>
    <row r="7532" spans="27:27" x14ac:dyDescent="0.2">
      <c r="AA7532" s="23">
        <v>43376</v>
      </c>
    </row>
    <row r="7533" spans="27:27" x14ac:dyDescent="0.2">
      <c r="AA7533" s="23">
        <v>43377</v>
      </c>
    </row>
    <row r="7534" spans="27:27" x14ac:dyDescent="0.2">
      <c r="AA7534" s="23">
        <v>43378</v>
      </c>
    </row>
    <row r="7535" spans="27:27" x14ac:dyDescent="0.2">
      <c r="AA7535" s="23">
        <v>43379</v>
      </c>
    </row>
    <row r="7536" spans="27:27" x14ac:dyDescent="0.2">
      <c r="AA7536" s="23">
        <v>43380</v>
      </c>
    </row>
    <row r="7537" spans="27:27" x14ac:dyDescent="0.2">
      <c r="AA7537" s="23">
        <v>43381</v>
      </c>
    </row>
    <row r="7538" spans="27:27" x14ac:dyDescent="0.2">
      <c r="AA7538" s="23">
        <v>43382</v>
      </c>
    </row>
    <row r="7539" spans="27:27" x14ac:dyDescent="0.2">
      <c r="AA7539" s="23">
        <v>43383</v>
      </c>
    </row>
    <row r="7540" spans="27:27" x14ac:dyDescent="0.2">
      <c r="AA7540" s="23">
        <v>43384</v>
      </c>
    </row>
    <row r="7541" spans="27:27" x14ac:dyDescent="0.2">
      <c r="AA7541" s="23">
        <v>43385</v>
      </c>
    </row>
    <row r="7542" spans="27:27" x14ac:dyDescent="0.2">
      <c r="AA7542" s="23">
        <v>43386</v>
      </c>
    </row>
    <row r="7543" spans="27:27" x14ac:dyDescent="0.2">
      <c r="AA7543" s="23">
        <v>43387</v>
      </c>
    </row>
    <row r="7544" spans="27:27" x14ac:dyDescent="0.2">
      <c r="AA7544" s="23">
        <v>43388</v>
      </c>
    </row>
    <row r="7545" spans="27:27" x14ac:dyDescent="0.2">
      <c r="AA7545" s="23">
        <v>43389</v>
      </c>
    </row>
    <row r="7546" spans="27:27" x14ac:dyDescent="0.2">
      <c r="AA7546" s="23">
        <v>43390</v>
      </c>
    </row>
    <row r="7547" spans="27:27" x14ac:dyDescent="0.2">
      <c r="AA7547" s="23">
        <v>43391</v>
      </c>
    </row>
    <row r="7548" spans="27:27" x14ac:dyDescent="0.2">
      <c r="AA7548" s="23">
        <v>43392</v>
      </c>
    </row>
    <row r="7549" spans="27:27" x14ac:dyDescent="0.2">
      <c r="AA7549" s="23">
        <v>43393</v>
      </c>
    </row>
    <row r="7550" spans="27:27" x14ac:dyDescent="0.2">
      <c r="AA7550" s="23">
        <v>43394</v>
      </c>
    </row>
    <row r="7551" spans="27:27" x14ac:dyDescent="0.2">
      <c r="AA7551" s="23">
        <v>43395</v>
      </c>
    </row>
    <row r="7552" spans="27:27" x14ac:dyDescent="0.2">
      <c r="AA7552" s="23">
        <v>43396</v>
      </c>
    </row>
    <row r="7553" spans="27:27" x14ac:dyDescent="0.2">
      <c r="AA7553" s="23">
        <v>43397</v>
      </c>
    </row>
    <row r="7554" spans="27:27" x14ac:dyDescent="0.2">
      <c r="AA7554" s="23">
        <v>43398</v>
      </c>
    </row>
    <row r="7555" spans="27:27" x14ac:dyDescent="0.2">
      <c r="AA7555" s="23">
        <v>43399</v>
      </c>
    </row>
    <row r="7556" spans="27:27" x14ac:dyDescent="0.2">
      <c r="AA7556" s="23">
        <v>43400</v>
      </c>
    </row>
    <row r="7557" spans="27:27" x14ac:dyDescent="0.2">
      <c r="AA7557" s="23">
        <v>43401</v>
      </c>
    </row>
    <row r="7558" spans="27:27" x14ac:dyDescent="0.2">
      <c r="AA7558" s="23">
        <v>43402</v>
      </c>
    </row>
    <row r="7559" spans="27:27" x14ac:dyDescent="0.2">
      <c r="AA7559" s="23">
        <v>43403</v>
      </c>
    </row>
    <row r="7560" spans="27:27" x14ac:dyDescent="0.2">
      <c r="AA7560" s="23">
        <v>43404</v>
      </c>
    </row>
    <row r="7561" spans="27:27" x14ac:dyDescent="0.2">
      <c r="AA7561" s="23">
        <v>43405</v>
      </c>
    </row>
    <row r="7562" spans="27:27" x14ac:dyDescent="0.2">
      <c r="AA7562" s="23">
        <v>43406</v>
      </c>
    </row>
    <row r="7563" spans="27:27" x14ac:dyDescent="0.2">
      <c r="AA7563" s="23">
        <v>43407</v>
      </c>
    </row>
    <row r="7564" spans="27:27" x14ac:dyDescent="0.2">
      <c r="AA7564" s="23">
        <v>43408</v>
      </c>
    </row>
    <row r="7565" spans="27:27" x14ac:dyDescent="0.2">
      <c r="AA7565" s="23">
        <v>43409</v>
      </c>
    </row>
    <row r="7566" spans="27:27" x14ac:dyDescent="0.2">
      <c r="AA7566" s="23">
        <v>43410</v>
      </c>
    </row>
    <row r="7567" spans="27:27" x14ac:dyDescent="0.2">
      <c r="AA7567" s="23">
        <v>43411</v>
      </c>
    </row>
    <row r="7568" spans="27:27" x14ac:dyDescent="0.2">
      <c r="AA7568" s="23">
        <v>43412</v>
      </c>
    </row>
    <row r="7569" spans="27:27" x14ac:dyDescent="0.2">
      <c r="AA7569" s="23">
        <v>43413</v>
      </c>
    </row>
    <row r="7570" spans="27:27" x14ac:dyDescent="0.2">
      <c r="AA7570" s="23">
        <v>43414</v>
      </c>
    </row>
    <row r="7571" spans="27:27" x14ac:dyDescent="0.2">
      <c r="AA7571" s="23">
        <v>43415</v>
      </c>
    </row>
    <row r="7572" spans="27:27" x14ac:dyDescent="0.2">
      <c r="AA7572" s="23">
        <v>43416</v>
      </c>
    </row>
    <row r="7573" spans="27:27" x14ac:dyDescent="0.2">
      <c r="AA7573" s="23">
        <v>43417</v>
      </c>
    </row>
    <row r="7574" spans="27:27" x14ac:dyDescent="0.2">
      <c r="AA7574" s="23">
        <v>43418</v>
      </c>
    </row>
    <row r="7575" spans="27:27" x14ac:dyDescent="0.2">
      <c r="AA7575" s="23">
        <v>43419</v>
      </c>
    </row>
    <row r="7576" spans="27:27" x14ac:dyDescent="0.2">
      <c r="AA7576" s="23">
        <v>43420</v>
      </c>
    </row>
    <row r="7577" spans="27:27" x14ac:dyDescent="0.2">
      <c r="AA7577" s="23">
        <v>43421</v>
      </c>
    </row>
    <row r="7578" spans="27:27" x14ac:dyDescent="0.2">
      <c r="AA7578" s="23">
        <v>43422</v>
      </c>
    </row>
    <row r="7579" spans="27:27" x14ac:dyDescent="0.2">
      <c r="AA7579" s="23">
        <v>43423</v>
      </c>
    </row>
    <row r="7580" spans="27:27" x14ac:dyDescent="0.2">
      <c r="AA7580" s="23">
        <v>43424</v>
      </c>
    </row>
    <row r="7581" spans="27:27" x14ac:dyDescent="0.2">
      <c r="AA7581" s="23">
        <v>43425</v>
      </c>
    </row>
    <row r="7582" spans="27:27" x14ac:dyDescent="0.2">
      <c r="AA7582" s="23">
        <v>43426</v>
      </c>
    </row>
    <row r="7583" spans="27:27" x14ac:dyDescent="0.2">
      <c r="AA7583" s="23">
        <v>43427</v>
      </c>
    </row>
    <row r="7584" spans="27:27" x14ac:dyDescent="0.2">
      <c r="AA7584" s="23">
        <v>43428</v>
      </c>
    </row>
    <row r="7585" spans="27:27" x14ac:dyDescent="0.2">
      <c r="AA7585" s="23">
        <v>43429</v>
      </c>
    </row>
    <row r="7586" spans="27:27" x14ac:dyDescent="0.2">
      <c r="AA7586" s="23">
        <v>43430</v>
      </c>
    </row>
    <row r="7587" spans="27:27" x14ac:dyDescent="0.2">
      <c r="AA7587" s="23">
        <v>43431</v>
      </c>
    </row>
    <row r="7588" spans="27:27" x14ac:dyDescent="0.2">
      <c r="AA7588" s="23">
        <v>43432</v>
      </c>
    </row>
    <row r="7589" spans="27:27" x14ac:dyDescent="0.2">
      <c r="AA7589" s="23">
        <v>43433</v>
      </c>
    </row>
    <row r="7590" spans="27:27" x14ac:dyDescent="0.2">
      <c r="AA7590" s="23">
        <v>43434</v>
      </c>
    </row>
    <row r="7591" spans="27:27" x14ac:dyDescent="0.2">
      <c r="AA7591" s="23">
        <v>43435</v>
      </c>
    </row>
    <row r="7592" spans="27:27" x14ac:dyDescent="0.2">
      <c r="AA7592" s="23">
        <v>43436</v>
      </c>
    </row>
    <row r="7593" spans="27:27" x14ac:dyDescent="0.2">
      <c r="AA7593" s="23">
        <v>43437</v>
      </c>
    </row>
    <row r="7594" spans="27:27" x14ac:dyDescent="0.2">
      <c r="AA7594" s="23">
        <v>43438</v>
      </c>
    </row>
    <row r="7595" spans="27:27" x14ac:dyDescent="0.2">
      <c r="AA7595" s="23">
        <v>43439</v>
      </c>
    </row>
    <row r="7596" spans="27:27" x14ac:dyDescent="0.2">
      <c r="AA7596" s="23">
        <v>43440</v>
      </c>
    </row>
    <row r="7597" spans="27:27" x14ac:dyDescent="0.2">
      <c r="AA7597" s="23">
        <v>43441</v>
      </c>
    </row>
    <row r="7598" spans="27:27" x14ac:dyDescent="0.2">
      <c r="AA7598" s="23">
        <v>43442</v>
      </c>
    </row>
    <row r="7599" spans="27:27" x14ac:dyDescent="0.2">
      <c r="AA7599" s="23">
        <v>43443</v>
      </c>
    </row>
    <row r="7600" spans="27:27" x14ac:dyDescent="0.2">
      <c r="AA7600" s="23">
        <v>43444</v>
      </c>
    </row>
    <row r="7601" spans="27:27" x14ac:dyDescent="0.2">
      <c r="AA7601" s="23">
        <v>43445</v>
      </c>
    </row>
    <row r="7602" spans="27:27" x14ac:dyDescent="0.2">
      <c r="AA7602" s="23">
        <v>43446</v>
      </c>
    </row>
    <row r="7603" spans="27:27" x14ac:dyDescent="0.2">
      <c r="AA7603" s="23">
        <v>43447</v>
      </c>
    </row>
    <row r="7604" spans="27:27" x14ac:dyDescent="0.2">
      <c r="AA7604" s="23">
        <v>43448</v>
      </c>
    </row>
    <row r="7605" spans="27:27" x14ac:dyDescent="0.2">
      <c r="AA7605" s="23">
        <v>43449</v>
      </c>
    </row>
    <row r="7606" spans="27:27" x14ac:dyDescent="0.2">
      <c r="AA7606" s="23">
        <v>43450</v>
      </c>
    </row>
    <row r="7607" spans="27:27" x14ac:dyDescent="0.2">
      <c r="AA7607" s="23">
        <v>43451</v>
      </c>
    </row>
    <row r="7608" spans="27:27" x14ac:dyDescent="0.2">
      <c r="AA7608" s="23">
        <v>43452</v>
      </c>
    </row>
    <row r="7609" spans="27:27" x14ac:dyDescent="0.2">
      <c r="AA7609" s="23">
        <v>43453</v>
      </c>
    </row>
    <row r="7610" spans="27:27" x14ac:dyDescent="0.2">
      <c r="AA7610" s="23">
        <v>43454</v>
      </c>
    </row>
    <row r="7611" spans="27:27" x14ac:dyDescent="0.2">
      <c r="AA7611" s="23">
        <v>43455</v>
      </c>
    </row>
    <row r="7612" spans="27:27" x14ac:dyDescent="0.2">
      <c r="AA7612" s="23">
        <v>43456</v>
      </c>
    </row>
    <row r="7613" spans="27:27" x14ac:dyDescent="0.2">
      <c r="AA7613" s="23">
        <v>43457</v>
      </c>
    </row>
    <row r="7614" spans="27:27" x14ac:dyDescent="0.2">
      <c r="AA7614" s="23">
        <v>43458</v>
      </c>
    </row>
    <row r="7615" spans="27:27" x14ac:dyDescent="0.2">
      <c r="AA7615" s="23">
        <v>43459</v>
      </c>
    </row>
    <row r="7616" spans="27:27" x14ac:dyDescent="0.2">
      <c r="AA7616" s="23">
        <v>43460</v>
      </c>
    </row>
    <row r="7617" spans="27:27" x14ac:dyDescent="0.2">
      <c r="AA7617" s="23">
        <v>43461</v>
      </c>
    </row>
    <row r="7618" spans="27:27" x14ac:dyDescent="0.2">
      <c r="AA7618" s="23">
        <v>43462</v>
      </c>
    </row>
    <row r="7619" spans="27:27" x14ac:dyDescent="0.2">
      <c r="AA7619" s="23">
        <v>43463</v>
      </c>
    </row>
    <row r="7620" spans="27:27" x14ac:dyDescent="0.2">
      <c r="AA7620" s="23">
        <v>43464</v>
      </c>
    </row>
    <row r="7621" spans="27:27" x14ac:dyDescent="0.2">
      <c r="AA7621" s="23">
        <v>43465</v>
      </c>
    </row>
    <row r="7622" spans="27:27" x14ac:dyDescent="0.2">
      <c r="AA7622" s="23">
        <v>43466</v>
      </c>
    </row>
    <row r="7623" spans="27:27" x14ac:dyDescent="0.2">
      <c r="AA7623" s="23">
        <v>43467</v>
      </c>
    </row>
    <row r="7624" spans="27:27" x14ac:dyDescent="0.2">
      <c r="AA7624" s="23">
        <v>43468</v>
      </c>
    </row>
    <row r="7625" spans="27:27" x14ac:dyDescent="0.2">
      <c r="AA7625" s="23">
        <v>43469</v>
      </c>
    </row>
    <row r="7626" spans="27:27" x14ac:dyDescent="0.2">
      <c r="AA7626" s="23">
        <v>43470</v>
      </c>
    </row>
    <row r="7627" spans="27:27" x14ac:dyDescent="0.2">
      <c r="AA7627" s="23">
        <v>43471</v>
      </c>
    </row>
    <row r="7628" spans="27:27" x14ac:dyDescent="0.2">
      <c r="AA7628" s="23">
        <v>43472</v>
      </c>
    </row>
    <row r="7629" spans="27:27" x14ac:dyDescent="0.2">
      <c r="AA7629" s="23">
        <v>43473</v>
      </c>
    </row>
    <row r="7630" spans="27:27" x14ac:dyDescent="0.2">
      <c r="AA7630" s="23">
        <v>43474</v>
      </c>
    </row>
    <row r="7631" spans="27:27" x14ac:dyDescent="0.2">
      <c r="AA7631" s="23">
        <v>43475</v>
      </c>
    </row>
    <row r="7632" spans="27:27" x14ac:dyDescent="0.2">
      <c r="AA7632" s="23">
        <v>43476</v>
      </c>
    </row>
    <row r="7633" spans="27:27" x14ac:dyDescent="0.2">
      <c r="AA7633" s="23">
        <v>43477</v>
      </c>
    </row>
    <row r="7634" spans="27:27" x14ac:dyDescent="0.2">
      <c r="AA7634" s="23">
        <v>43478</v>
      </c>
    </row>
    <row r="7635" spans="27:27" x14ac:dyDescent="0.2">
      <c r="AA7635" s="23">
        <v>43479</v>
      </c>
    </row>
    <row r="7636" spans="27:27" x14ac:dyDescent="0.2">
      <c r="AA7636" s="23">
        <v>43480</v>
      </c>
    </row>
    <row r="7637" spans="27:27" x14ac:dyDescent="0.2">
      <c r="AA7637" s="23">
        <v>43481</v>
      </c>
    </row>
    <row r="7638" spans="27:27" x14ac:dyDescent="0.2">
      <c r="AA7638" s="23">
        <v>43482</v>
      </c>
    </row>
    <row r="7639" spans="27:27" x14ac:dyDescent="0.2">
      <c r="AA7639" s="23">
        <v>43483</v>
      </c>
    </row>
    <row r="7640" spans="27:27" x14ac:dyDescent="0.2">
      <c r="AA7640" s="23">
        <v>43484</v>
      </c>
    </row>
    <row r="7641" spans="27:27" x14ac:dyDescent="0.2">
      <c r="AA7641" s="23">
        <v>43485</v>
      </c>
    </row>
    <row r="7642" spans="27:27" x14ac:dyDescent="0.2">
      <c r="AA7642" s="23">
        <v>43486</v>
      </c>
    </row>
    <row r="7643" spans="27:27" x14ac:dyDescent="0.2">
      <c r="AA7643" s="23">
        <v>43487</v>
      </c>
    </row>
    <row r="7644" spans="27:27" x14ac:dyDescent="0.2">
      <c r="AA7644" s="23">
        <v>43488</v>
      </c>
    </row>
    <row r="7645" spans="27:27" x14ac:dyDescent="0.2">
      <c r="AA7645" s="23">
        <v>43489</v>
      </c>
    </row>
    <row r="7646" spans="27:27" x14ac:dyDescent="0.2">
      <c r="AA7646" s="23">
        <v>43490</v>
      </c>
    </row>
    <row r="7647" spans="27:27" x14ac:dyDescent="0.2">
      <c r="AA7647" s="23">
        <v>43491</v>
      </c>
    </row>
    <row r="7648" spans="27:27" x14ac:dyDescent="0.2">
      <c r="AA7648" s="23">
        <v>43492</v>
      </c>
    </row>
    <row r="7649" spans="27:27" x14ac:dyDescent="0.2">
      <c r="AA7649" s="23">
        <v>43493</v>
      </c>
    </row>
    <row r="7650" spans="27:27" x14ac:dyDescent="0.2">
      <c r="AA7650" s="23">
        <v>43494</v>
      </c>
    </row>
    <row r="7651" spans="27:27" x14ac:dyDescent="0.2">
      <c r="AA7651" s="23">
        <v>43495</v>
      </c>
    </row>
    <row r="7652" spans="27:27" x14ac:dyDescent="0.2">
      <c r="AA7652" s="23">
        <v>43496</v>
      </c>
    </row>
    <row r="7653" spans="27:27" x14ac:dyDescent="0.2">
      <c r="AA7653" s="23">
        <v>43497</v>
      </c>
    </row>
    <row r="7654" spans="27:27" x14ac:dyDescent="0.2">
      <c r="AA7654" s="23">
        <v>43498</v>
      </c>
    </row>
    <row r="7655" spans="27:27" x14ac:dyDescent="0.2">
      <c r="AA7655" s="23">
        <v>43499</v>
      </c>
    </row>
    <row r="7656" spans="27:27" x14ac:dyDescent="0.2">
      <c r="AA7656" s="23">
        <v>43500</v>
      </c>
    </row>
    <row r="7657" spans="27:27" x14ac:dyDescent="0.2">
      <c r="AA7657" s="23">
        <v>43501</v>
      </c>
    </row>
    <row r="7658" spans="27:27" x14ac:dyDescent="0.2">
      <c r="AA7658" s="23">
        <v>43502</v>
      </c>
    </row>
    <row r="7659" spans="27:27" x14ac:dyDescent="0.2">
      <c r="AA7659" s="23">
        <v>43503</v>
      </c>
    </row>
    <row r="7660" spans="27:27" x14ac:dyDescent="0.2">
      <c r="AA7660" s="23">
        <v>43504</v>
      </c>
    </row>
    <row r="7661" spans="27:27" x14ac:dyDescent="0.2">
      <c r="AA7661" s="23">
        <v>43505</v>
      </c>
    </row>
    <row r="7662" spans="27:27" x14ac:dyDescent="0.2">
      <c r="AA7662" s="23">
        <v>43506</v>
      </c>
    </row>
    <row r="7663" spans="27:27" x14ac:dyDescent="0.2">
      <c r="AA7663" s="23">
        <v>43507</v>
      </c>
    </row>
    <row r="7664" spans="27:27" x14ac:dyDescent="0.2">
      <c r="AA7664" s="23">
        <v>43508</v>
      </c>
    </row>
    <row r="7665" spans="27:27" x14ac:dyDescent="0.2">
      <c r="AA7665" s="23">
        <v>43509</v>
      </c>
    </row>
    <row r="7666" spans="27:27" x14ac:dyDescent="0.2">
      <c r="AA7666" s="23">
        <v>43510</v>
      </c>
    </row>
    <row r="7667" spans="27:27" x14ac:dyDescent="0.2">
      <c r="AA7667" s="23">
        <v>43511</v>
      </c>
    </row>
    <row r="7668" spans="27:27" x14ac:dyDescent="0.2">
      <c r="AA7668" s="23">
        <v>43512</v>
      </c>
    </row>
    <row r="7669" spans="27:27" x14ac:dyDescent="0.2">
      <c r="AA7669" s="23">
        <v>43513</v>
      </c>
    </row>
    <row r="7670" spans="27:27" x14ac:dyDescent="0.2">
      <c r="AA7670" s="23">
        <v>43514</v>
      </c>
    </row>
    <row r="7671" spans="27:27" x14ac:dyDescent="0.2">
      <c r="AA7671" s="23">
        <v>43515</v>
      </c>
    </row>
    <row r="7672" spans="27:27" x14ac:dyDescent="0.2">
      <c r="AA7672" s="23">
        <v>43516</v>
      </c>
    </row>
    <row r="7673" spans="27:27" x14ac:dyDescent="0.2">
      <c r="AA7673" s="23">
        <v>43517</v>
      </c>
    </row>
    <row r="7674" spans="27:27" x14ac:dyDescent="0.2">
      <c r="AA7674" s="23">
        <v>43518</v>
      </c>
    </row>
    <row r="7675" spans="27:27" x14ac:dyDescent="0.2">
      <c r="AA7675" s="23">
        <v>43519</v>
      </c>
    </row>
    <row r="7676" spans="27:27" x14ac:dyDescent="0.2">
      <c r="AA7676" s="23">
        <v>43520</v>
      </c>
    </row>
    <row r="7677" spans="27:27" x14ac:dyDescent="0.2">
      <c r="AA7677" s="23">
        <v>43521</v>
      </c>
    </row>
    <row r="7678" spans="27:27" x14ac:dyDescent="0.2">
      <c r="AA7678" s="23">
        <v>43522</v>
      </c>
    </row>
    <row r="7679" spans="27:27" x14ac:dyDescent="0.2">
      <c r="AA7679" s="23">
        <v>43523</v>
      </c>
    </row>
    <row r="7680" spans="27:27" x14ac:dyDescent="0.2">
      <c r="AA7680" s="23">
        <v>43524</v>
      </c>
    </row>
    <row r="7681" spans="27:27" x14ac:dyDescent="0.2">
      <c r="AA7681" s="23">
        <v>43525</v>
      </c>
    </row>
    <row r="7682" spans="27:27" x14ac:dyDescent="0.2">
      <c r="AA7682" s="23">
        <v>43526</v>
      </c>
    </row>
    <row r="7683" spans="27:27" x14ac:dyDescent="0.2">
      <c r="AA7683" s="23">
        <v>43527</v>
      </c>
    </row>
    <row r="7684" spans="27:27" x14ac:dyDescent="0.2">
      <c r="AA7684" s="23">
        <v>43528</v>
      </c>
    </row>
    <row r="7685" spans="27:27" x14ac:dyDescent="0.2">
      <c r="AA7685" s="23">
        <v>43529</v>
      </c>
    </row>
    <row r="7686" spans="27:27" x14ac:dyDescent="0.2">
      <c r="AA7686" s="23">
        <v>43530</v>
      </c>
    </row>
    <row r="7687" spans="27:27" x14ac:dyDescent="0.2">
      <c r="AA7687" s="23">
        <v>43531</v>
      </c>
    </row>
    <row r="7688" spans="27:27" x14ac:dyDescent="0.2">
      <c r="AA7688" s="23">
        <v>43532</v>
      </c>
    </row>
    <row r="7689" spans="27:27" x14ac:dyDescent="0.2">
      <c r="AA7689" s="23">
        <v>43533</v>
      </c>
    </row>
    <row r="7690" spans="27:27" x14ac:dyDescent="0.2">
      <c r="AA7690" s="23">
        <v>43534</v>
      </c>
    </row>
    <row r="7691" spans="27:27" x14ac:dyDescent="0.2">
      <c r="AA7691" s="23">
        <v>43535</v>
      </c>
    </row>
    <row r="7692" spans="27:27" x14ac:dyDescent="0.2">
      <c r="AA7692" s="23">
        <v>43536</v>
      </c>
    </row>
    <row r="7693" spans="27:27" x14ac:dyDescent="0.2">
      <c r="AA7693" s="23">
        <v>43537</v>
      </c>
    </row>
    <row r="7694" spans="27:27" x14ac:dyDescent="0.2">
      <c r="AA7694" s="23">
        <v>43538</v>
      </c>
    </row>
    <row r="7695" spans="27:27" x14ac:dyDescent="0.2">
      <c r="AA7695" s="23">
        <v>43539</v>
      </c>
    </row>
    <row r="7696" spans="27:27" x14ac:dyDescent="0.2">
      <c r="AA7696" s="23">
        <v>43540</v>
      </c>
    </row>
    <row r="7697" spans="27:27" x14ac:dyDescent="0.2">
      <c r="AA7697" s="23">
        <v>43541</v>
      </c>
    </row>
    <row r="7698" spans="27:27" x14ac:dyDescent="0.2">
      <c r="AA7698" s="23">
        <v>43542</v>
      </c>
    </row>
    <row r="7699" spans="27:27" x14ac:dyDescent="0.2">
      <c r="AA7699" s="23">
        <v>43543</v>
      </c>
    </row>
    <row r="7700" spans="27:27" x14ac:dyDescent="0.2">
      <c r="AA7700" s="23">
        <v>43544</v>
      </c>
    </row>
    <row r="7701" spans="27:27" x14ac:dyDescent="0.2">
      <c r="AA7701" s="23">
        <v>43545</v>
      </c>
    </row>
    <row r="7702" spans="27:27" x14ac:dyDescent="0.2">
      <c r="AA7702" s="23">
        <v>43546</v>
      </c>
    </row>
    <row r="7703" spans="27:27" x14ac:dyDescent="0.2">
      <c r="AA7703" s="23">
        <v>43547</v>
      </c>
    </row>
    <row r="7704" spans="27:27" x14ac:dyDescent="0.2">
      <c r="AA7704" s="23">
        <v>43548</v>
      </c>
    </row>
    <row r="7705" spans="27:27" x14ac:dyDescent="0.2">
      <c r="AA7705" s="23">
        <v>43549</v>
      </c>
    </row>
    <row r="7706" spans="27:27" x14ac:dyDescent="0.2">
      <c r="AA7706" s="23">
        <v>43550</v>
      </c>
    </row>
    <row r="7707" spans="27:27" x14ac:dyDescent="0.2">
      <c r="AA7707" s="23">
        <v>43551</v>
      </c>
    </row>
    <row r="7708" spans="27:27" x14ac:dyDescent="0.2">
      <c r="AA7708" s="23">
        <v>43552</v>
      </c>
    </row>
    <row r="7709" spans="27:27" x14ac:dyDescent="0.2">
      <c r="AA7709" s="23">
        <v>43553</v>
      </c>
    </row>
    <row r="7710" spans="27:27" x14ac:dyDescent="0.2">
      <c r="AA7710" s="23">
        <v>43554</v>
      </c>
    </row>
    <row r="7711" spans="27:27" x14ac:dyDescent="0.2">
      <c r="AA7711" s="23">
        <v>43555</v>
      </c>
    </row>
    <row r="7712" spans="27:27" x14ac:dyDescent="0.2">
      <c r="AA7712" s="23">
        <v>43556</v>
      </c>
    </row>
    <row r="7713" spans="27:27" x14ac:dyDescent="0.2">
      <c r="AA7713" s="23">
        <v>43557</v>
      </c>
    </row>
    <row r="7714" spans="27:27" x14ac:dyDescent="0.2">
      <c r="AA7714" s="23">
        <v>43558</v>
      </c>
    </row>
    <row r="7715" spans="27:27" x14ac:dyDescent="0.2">
      <c r="AA7715" s="23">
        <v>43559</v>
      </c>
    </row>
    <row r="7716" spans="27:27" x14ac:dyDescent="0.2">
      <c r="AA7716" s="23">
        <v>43560</v>
      </c>
    </row>
    <row r="7717" spans="27:27" x14ac:dyDescent="0.2">
      <c r="AA7717" s="23">
        <v>43561</v>
      </c>
    </row>
    <row r="7718" spans="27:27" x14ac:dyDescent="0.2">
      <c r="AA7718" s="23">
        <v>43562</v>
      </c>
    </row>
    <row r="7719" spans="27:27" x14ac:dyDescent="0.2">
      <c r="AA7719" s="23">
        <v>43563</v>
      </c>
    </row>
    <row r="7720" spans="27:27" x14ac:dyDescent="0.2">
      <c r="AA7720" s="23">
        <v>43564</v>
      </c>
    </row>
    <row r="7721" spans="27:27" x14ac:dyDescent="0.2">
      <c r="AA7721" s="23">
        <v>43565</v>
      </c>
    </row>
    <row r="7722" spans="27:27" x14ac:dyDescent="0.2">
      <c r="AA7722" s="23">
        <v>43566</v>
      </c>
    </row>
    <row r="7723" spans="27:27" x14ac:dyDescent="0.2">
      <c r="AA7723" s="23">
        <v>43567</v>
      </c>
    </row>
    <row r="7724" spans="27:27" x14ac:dyDescent="0.2">
      <c r="AA7724" s="23">
        <v>43568</v>
      </c>
    </row>
    <row r="7725" spans="27:27" x14ac:dyDescent="0.2">
      <c r="AA7725" s="23">
        <v>43569</v>
      </c>
    </row>
    <row r="7726" spans="27:27" x14ac:dyDescent="0.2">
      <c r="AA7726" s="23">
        <v>43570</v>
      </c>
    </row>
    <row r="7727" spans="27:27" x14ac:dyDescent="0.2">
      <c r="AA7727" s="23">
        <v>43571</v>
      </c>
    </row>
    <row r="7728" spans="27:27" x14ac:dyDescent="0.2">
      <c r="AA7728" s="23">
        <v>43572</v>
      </c>
    </row>
    <row r="7729" spans="27:27" x14ac:dyDescent="0.2">
      <c r="AA7729" s="23">
        <v>43573</v>
      </c>
    </row>
    <row r="7730" spans="27:27" x14ac:dyDescent="0.2">
      <c r="AA7730" s="23">
        <v>43574</v>
      </c>
    </row>
    <row r="7731" spans="27:27" x14ac:dyDescent="0.2">
      <c r="AA7731" s="23">
        <v>43575</v>
      </c>
    </row>
    <row r="7732" spans="27:27" x14ac:dyDescent="0.2">
      <c r="AA7732" s="23">
        <v>43576</v>
      </c>
    </row>
    <row r="7733" spans="27:27" x14ac:dyDescent="0.2">
      <c r="AA7733" s="23">
        <v>43577</v>
      </c>
    </row>
    <row r="7734" spans="27:27" x14ac:dyDescent="0.2">
      <c r="AA7734" s="23">
        <v>43578</v>
      </c>
    </row>
    <row r="7735" spans="27:27" x14ac:dyDescent="0.2">
      <c r="AA7735" s="23">
        <v>43579</v>
      </c>
    </row>
    <row r="7736" spans="27:27" x14ac:dyDescent="0.2">
      <c r="AA7736" s="23">
        <v>43580</v>
      </c>
    </row>
    <row r="7737" spans="27:27" x14ac:dyDescent="0.2">
      <c r="AA7737" s="23">
        <v>43581</v>
      </c>
    </row>
    <row r="7738" spans="27:27" x14ac:dyDescent="0.2">
      <c r="AA7738" s="23">
        <v>43582</v>
      </c>
    </row>
    <row r="7739" spans="27:27" x14ac:dyDescent="0.2">
      <c r="AA7739" s="23">
        <v>43583</v>
      </c>
    </row>
    <row r="7740" spans="27:27" x14ac:dyDescent="0.2">
      <c r="AA7740" s="23">
        <v>43584</v>
      </c>
    </row>
    <row r="7741" spans="27:27" x14ac:dyDescent="0.2">
      <c r="AA7741" s="23">
        <v>43585</v>
      </c>
    </row>
    <row r="7742" spans="27:27" x14ac:dyDescent="0.2">
      <c r="AA7742" s="23">
        <v>43586</v>
      </c>
    </row>
    <row r="7743" spans="27:27" x14ac:dyDescent="0.2">
      <c r="AA7743" s="23">
        <v>43587</v>
      </c>
    </row>
    <row r="7744" spans="27:27" x14ac:dyDescent="0.2">
      <c r="AA7744" s="23">
        <v>43588</v>
      </c>
    </row>
    <row r="7745" spans="27:27" x14ac:dyDescent="0.2">
      <c r="AA7745" s="23">
        <v>43589</v>
      </c>
    </row>
    <row r="7746" spans="27:27" x14ac:dyDescent="0.2">
      <c r="AA7746" s="23">
        <v>43590</v>
      </c>
    </row>
    <row r="7747" spans="27:27" x14ac:dyDescent="0.2">
      <c r="AA7747" s="23">
        <v>43591</v>
      </c>
    </row>
    <row r="7748" spans="27:27" x14ac:dyDescent="0.2">
      <c r="AA7748" s="23">
        <v>43592</v>
      </c>
    </row>
    <row r="7749" spans="27:27" x14ac:dyDescent="0.2">
      <c r="AA7749" s="23">
        <v>43593</v>
      </c>
    </row>
    <row r="7750" spans="27:27" x14ac:dyDescent="0.2">
      <c r="AA7750" s="23">
        <v>43594</v>
      </c>
    </row>
    <row r="7751" spans="27:27" x14ac:dyDescent="0.2">
      <c r="AA7751" s="23">
        <v>43595</v>
      </c>
    </row>
    <row r="7752" spans="27:27" x14ac:dyDescent="0.2">
      <c r="AA7752" s="23">
        <v>43596</v>
      </c>
    </row>
    <row r="7753" spans="27:27" x14ac:dyDescent="0.2">
      <c r="AA7753" s="23">
        <v>43597</v>
      </c>
    </row>
    <row r="7754" spans="27:27" x14ac:dyDescent="0.2">
      <c r="AA7754" s="23">
        <v>43598</v>
      </c>
    </row>
    <row r="7755" spans="27:27" x14ac:dyDescent="0.2">
      <c r="AA7755" s="23">
        <v>43599</v>
      </c>
    </row>
    <row r="7756" spans="27:27" x14ac:dyDescent="0.2">
      <c r="AA7756" s="23">
        <v>43600</v>
      </c>
    </row>
    <row r="7757" spans="27:27" x14ac:dyDescent="0.2">
      <c r="AA7757" s="23">
        <v>43601</v>
      </c>
    </row>
    <row r="7758" spans="27:27" x14ac:dyDescent="0.2">
      <c r="AA7758" s="23">
        <v>43602</v>
      </c>
    </row>
    <row r="7759" spans="27:27" x14ac:dyDescent="0.2">
      <c r="AA7759" s="23">
        <v>43603</v>
      </c>
    </row>
    <row r="7760" spans="27:27" x14ac:dyDescent="0.2">
      <c r="AA7760" s="23">
        <v>43604</v>
      </c>
    </row>
    <row r="7761" spans="27:27" x14ac:dyDescent="0.2">
      <c r="AA7761" s="23">
        <v>43605</v>
      </c>
    </row>
    <row r="7762" spans="27:27" x14ac:dyDescent="0.2">
      <c r="AA7762" s="23">
        <v>43606</v>
      </c>
    </row>
    <row r="7763" spans="27:27" x14ac:dyDescent="0.2">
      <c r="AA7763" s="23">
        <v>43607</v>
      </c>
    </row>
    <row r="7764" spans="27:27" x14ac:dyDescent="0.2">
      <c r="AA7764" s="23">
        <v>43608</v>
      </c>
    </row>
    <row r="7765" spans="27:27" x14ac:dyDescent="0.2">
      <c r="AA7765" s="23">
        <v>43609</v>
      </c>
    </row>
    <row r="7766" spans="27:27" x14ac:dyDescent="0.2">
      <c r="AA7766" s="23">
        <v>43610</v>
      </c>
    </row>
    <row r="7767" spans="27:27" x14ac:dyDescent="0.2">
      <c r="AA7767" s="23">
        <v>43611</v>
      </c>
    </row>
    <row r="7768" spans="27:27" x14ac:dyDescent="0.2">
      <c r="AA7768" s="23">
        <v>43612</v>
      </c>
    </row>
    <row r="7769" spans="27:27" x14ac:dyDescent="0.2">
      <c r="AA7769" s="23">
        <v>43613</v>
      </c>
    </row>
    <row r="7770" spans="27:27" x14ac:dyDescent="0.2">
      <c r="AA7770" s="23">
        <v>43614</v>
      </c>
    </row>
    <row r="7771" spans="27:27" x14ac:dyDescent="0.2">
      <c r="AA7771" s="23">
        <v>43615</v>
      </c>
    </row>
    <row r="7772" spans="27:27" x14ac:dyDescent="0.2">
      <c r="AA7772" s="23">
        <v>43616</v>
      </c>
    </row>
    <row r="7773" spans="27:27" x14ac:dyDescent="0.2">
      <c r="AA7773" s="23">
        <v>43617</v>
      </c>
    </row>
    <row r="7774" spans="27:27" x14ac:dyDescent="0.2">
      <c r="AA7774" s="23">
        <v>43618</v>
      </c>
    </row>
    <row r="7775" spans="27:27" x14ac:dyDescent="0.2">
      <c r="AA7775" s="23">
        <v>43619</v>
      </c>
    </row>
    <row r="7776" spans="27:27" x14ac:dyDescent="0.2">
      <c r="AA7776" s="23">
        <v>43620</v>
      </c>
    </row>
    <row r="7777" spans="27:27" x14ac:dyDescent="0.2">
      <c r="AA7777" s="23">
        <v>43621</v>
      </c>
    </row>
    <row r="7778" spans="27:27" x14ac:dyDescent="0.2">
      <c r="AA7778" s="23">
        <v>43622</v>
      </c>
    </row>
    <row r="7779" spans="27:27" x14ac:dyDescent="0.2">
      <c r="AA7779" s="23">
        <v>43623</v>
      </c>
    </row>
    <row r="7780" spans="27:27" x14ac:dyDescent="0.2">
      <c r="AA7780" s="23">
        <v>43624</v>
      </c>
    </row>
    <row r="7781" spans="27:27" x14ac:dyDescent="0.2">
      <c r="AA7781" s="23">
        <v>43625</v>
      </c>
    </row>
    <row r="7782" spans="27:27" x14ac:dyDescent="0.2">
      <c r="AA7782" s="23">
        <v>43626</v>
      </c>
    </row>
    <row r="7783" spans="27:27" x14ac:dyDescent="0.2">
      <c r="AA7783" s="23">
        <v>43627</v>
      </c>
    </row>
    <row r="7784" spans="27:27" x14ac:dyDescent="0.2">
      <c r="AA7784" s="23">
        <v>43628</v>
      </c>
    </row>
    <row r="7785" spans="27:27" x14ac:dyDescent="0.2">
      <c r="AA7785" s="23">
        <v>43629</v>
      </c>
    </row>
    <row r="7786" spans="27:27" x14ac:dyDescent="0.2">
      <c r="AA7786" s="23">
        <v>43630</v>
      </c>
    </row>
    <row r="7787" spans="27:27" x14ac:dyDescent="0.2">
      <c r="AA7787" s="23">
        <v>43631</v>
      </c>
    </row>
    <row r="7788" spans="27:27" x14ac:dyDescent="0.2">
      <c r="AA7788" s="23">
        <v>43632</v>
      </c>
    </row>
    <row r="7789" spans="27:27" x14ac:dyDescent="0.2">
      <c r="AA7789" s="23">
        <v>43633</v>
      </c>
    </row>
    <row r="7790" spans="27:27" x14ac:dyDescent="0.2">
      <c r="AA7790" s="23">
        <v>43634</v>
      </c>
    </row>
    <row r="7791" spans="27:27" x14ac:dyDescent="0.2">
      <c r="AA7791" s="23">
        <v>43635</v>
      </c>
    </row>
    <row r="7792" spans="27:27" x14ac:dyDescent="0.2">
      <c r="AA7792" s="23">
        <v>43636</v>
      </c>
    </row>
    <row r="7793" spans="27:27" x14ac:dyDescent="0.2">
      <c r="AA7793" s="23">
        <v>43637</v>
      </c>
    </row>
    <row r="7794" spans="27:27" x14ac:dyDescent="0.2">
      <c r="AA7794" s="23">
        <v>43638</v>
      </c>
    </row>
    <row r="7795" spans="27:27" x14ac:dyDescent="0.2">
      <c r="AA7795" s="23">
        <v>43639</v>
      </c>
    </row>
    <row r="7796" spans="27:27" x14ac:dyDescent="0.2">
      <c r="AA7796" s="23">
        <v>43640</v>
      </c>
    </row>
    <row r="7797" spans="27:27" x14ac:dyDescent="0.2">
      <c r="AA7797" s="23">
        <v>43641</v>
      </c>
    </row>
    <row r="7798" spans="27:27" x14ac:dyDescent="0.2">
      <c r="AA7798" s="23">
        <v>43642</v>
      </c>
    </row>
    <row r="7799" spans="27:27" x14ac:dyDescent="0.2">
      <c r="AA7799" s="23">
        <v>43643</v>
      </c>
    </row>
    <row r="7800" spans="27:27" x14ac:dyDescent="0.2">
      <c r="AA7800" s="23">
        <v>43644</v>
      </c>
    </row>
    <row r="7801" spans="27:27" x14ac:dyDescent="0.2">
      <c r="AA7801" s="23">
        <v>43645</v>
      </c>
    </row>
    <row r="7802" spans="27:27" x14ac:dyDescent="0.2">
      <c r="AA7802" s="23">
        <v>43646</v>
      </c>
    </row>
    <row r="7803" spans="27:27" x14ac:dyDescent="0.2">
      <c r="AA7803" s="23">
        <v>43647</v>
      </c>
    </row>
    <row r="7804" spans="27:27" x14ac:dyDescent="0.2">
      <c r="AA7804" s="23">
        <v>43648</v>
      </c>
    </row>
    <row r="7805" spans="27:27" x14ac:dyDescent="0.2">
      <c r="AA7805" s="23">
        <v>43649</v>
      </c>
    </row>
    <row r="7806" spans="27:27" x14ac:dyDescent="0.2">
      <c r="AA7806" s="23">
        <v>43650</v>
      </c>
    </row>
    <row r="7807" spans="27:27" x14ac:dyDescent="0.2">
      <c r="AA7807" s="23">
        <v>43651</v>
      </c>
    </row>
    <row r="7808" spans="27:27" x14ac:dyDescent="0.2">
      <c r="AA7808" s="23">
        <v>43652</v>
      </c>
    </row>
    <row r="7809" spans="27:27" x14ac:dyDescent="0.2">
      <c r="AA7809" s="23">
        <v>43653</v>
      </c>
    </row>
    <row r="7810" spans="27:27" x14ac:dyDescent="0.2">
      <c r="AA7810" s="23">
        <v>43654</v>
      </c>
    </row>
    <row r="7811" spans="27:27" x14ac:dyDescent="0.2">
      <c r="AA7811" s="23">
        <v>43655</v>
      </c>
    </row>
    <row r="7812" spans="27:27" x14ac:dyDescent="0.2">
      <c r="AA7812" s="23">
        <v>43656</v>
      </c>
    </row>
    <row r="7813" spans="27:27" x14ac:dyDescent="0.2">
      <c r="AA7813" s="23">
        <v>43657</v>
      </c>
    </row>
    <row r="7814" spans="27:27" x14ac:dyDescent="0.2">
      <c r="AA7814" s="23">
        <v>43658</v>
      </c>
    </row>
    <row r="7815" spans="27:27" x14ac:dyDescent="0.2">
      <c r="AA7815" s="23">
        <v>43659</v>
      </c>
    </row>
    <row r="7816" spans="27:27" x14ac:dyDescent="0.2">
      <c r="AA7816" s="23">
        <v>43660</v>
      </c>
    </row>
    <row r="7817" spans="27:27" x14ac:dyDescent="0.2">
      <c r="AA7817" s="23">
        <v>43661</v>
      </c>
    </row>
    <row r="7818" spans="27:27" x14ac:dyDescent="0.2">
      <c r="AA7818" s="23">
        <v>43662</v>
      </c>
    </row>
    <row r="7819" spans="27:27" x14ac:dyDescent="0.2">
      <c r="AA7819" s="23">
        <v>43663</v>
      </c>
    </row>
    <row r="7820" spans="27:27" x14ac:dyDescent="0.2">
      <c r="AA7820" s="23">
        <v>43664</v>
      </c>
    </row>
    <row r="7821" spans="27:27" x14ac:dyDescent="0.2">
      <c r="AA7821" s="23">
        <v>43665</v>
      </c>
    </row>
    <row r="7822" spans="27:27" x14ac:dyDescent="0.2">
      <c r="AA7822" s="23">
        <v>43666</v>
      </c>
    </row>
    <row r="7823" spans="27:27" x14ac:dyDescent="0.2">
      <c r="AA7823" s="23">
        <v>43667</v>
      </c>
    </row>
    <row r="7824" spans="27:27" x14ac:dyDescent="0.2">
      <c r="AA7824" s="23">
        <v>43668</v>
      </c>
    </row>
    <row r="7825" spans="27:27" x14ac:dyDescent="0.2">
      <c r="AA7825" s="23">
        <v>43669</v>
      </c>
    </row>
    <row r="7826" spans="27:27" x14ac:dyDescent="0.2">
      <c r="AA7826" s="23">
        <v>43670</v>
      </c>
    </row>
    <row r="7827" spans="27:27" x14ac:dyDescent="0.2">
      <c r="AA7827" s="23">
        <v>43671</v>
      </c>
    </row>
    <row r="7828" spans="27:27" x14ac:dyDescent="0.2">
      <c r="AA7828" s="23">
        <v>43672</v>
      </c>
    </row>
    <row r="7829" spans="27:27" x14ac:dyDescent="0.2">
      <c r="AA7829" s="23">
        <v>43673</v>
      </c>
    </row>
    <row r="7830" spans="27:27" x14ac:dyDescent="0.2">
      <c r="AA7830" s="23">
        <v>43674</v>
      </c>
    </row>
    <row r="7831" spans="27:27" x14ac:dyDescent="0.2">
      <c r="AA7831" s="23">
        <v>43675</v>
      </c>
    </row>
    <row r="7832" spans="27:27" x14ac:dyDescent="0.2">
      <c r="AA7832" s="23">
        <v>43676</v>
      </c>
    </row>
    <row r="7833" spans="27:27" x14ac:dyDescent="0.2">
      <c r="AA7833" s="23">
        <v>43677</v>
      </c>
    </row>
    <row r="7834" spans="27:27" x14ac:dyDescent="0.2">
      <c r="AA7834" s="23">
        <v>43678</v>
      </c>
    </row>
    <row r="7835" spans="27:27" x14ac:dyDescent="0.2">
      <c r="AA7835" s="23">
        <v>43679</v>
      </c>
    </row>
    <row r="7836" spans="27:27" x14ac:dyDescent="0.2">
      <c r="AA7836" s="23">
        <v>43680</v>
      </c>
    </row>
    <row r="7837" spans="27:27" x14ac:dyDescent="0.2">
      <c r="AA7837" s="23">
        <v>43681</v>
      </c>
    </row>
    <row r="7838" spans="27:27" x14ac:dyDescent="0.2">
      <c r="AA7838" s="23">
        <v>43682</v>
      </c>
    </row>
    <row r="7839" spans="27:27" x14ac:dyDescent="0.2">
      <c r="AA7839" s="23">
        <v>43683</v>
      </c>
    </row>
    <row r="7840" spans="27:27" x14ac:dyDescent="0.2">
      <c r="AA7840" s="23">
        <v>43684</v>
      </c>
    </row>
    <row r="7841" spans="27:27" x14ac:dyDescent="0.2">
      <c r="AA7841" s="23">
        <v>43685</v>
      </c>
    </row>
    <row r="7842" spans="27:27" x14ac:dyDescent="0.2">
      <c r="AA7842" s="23">
        <v>43686</v>
      </c>
    </row>
    <row r="7843" spans="27:27" x14ac:dyDescent="0.2">
      <c r="AA7843" s="23">
        <v>43687</v>
      </c>
    </row>
    <row r="7844" spans="27:27" x14ac:dyDescent="0.2">
      <c r="AA7844" s="23">
        <v>43688</v>
      </c>
    </row>
    <row r="7845" spans="27:27" x14ac:dyDescent="0.2">
      <c r="AA7845" s="23">
        <v>43689</v>
      </c>
    </row>
    <row r="7846" spans="27:27" x14ac:dyDescent="0.2">
      <c r="AA7846" s="23">
        <v>43690</v>
      </c>
    </row>
    <row r="7847" spans="27:27" x14ac:dyDescent="0.2">
      <c r="AA7847" s="23">
        <v>43691</v>
      </c>
    </row>
    <row r="7848" spans="27:27" x14ac:dyDescent="0.2">
      <c r="AA7848" s="23">
        <v>43692</v>
      </c>
    </row>
    <row r="7849" spans="27:27" x14ac:dyDescent="0.2">
      <c r="AA7849" s="23">
        <v>43693</v>
      </c>
    </row>
    <row r="7850" spans="27:27" x14ac:dyDescent="0.2">
      <c r="AA7850" s="23">
        <v>43694</v>
      </c>
    </row>
    <row r="7851" spans="27:27" x14ac:dyDescent="0.2">
      <c r="AA7851" s="23">
        <v>43695</v>
      </c>
    </row>
    <row r="7852" spans="27:27" x14ac:dyDescent="0.2">
      <c r="AA7852" s="23">
        <v>43696</v>
      </c>
    </row>
    <row r="7853" spans="27:27" x14ac:dyDescent="0.2">
      <c r="AA7853" s="23">
        <v>43697</v>
      </c>
    </row>
    <row r="7854" spans="27:27" x14ac:dyDescent="0.2">
      <c r="AA7854" s="23">
        <v>43698</v>
      </c>
    </row>
    <row r="7855" spans="27:27" x14ac:dyDescent="0.2">
      <c r="AA7855" s="23">
        <v>43699</v>
      </c>
    </row>
    <row r="7856" spans="27:27" x14ac:dyDescent="0.2">
      <c r="AA7856" s="23">
        <v>43700</v>
      </c>
    </row>
    <row r="7857" spans="27:27" x14ac:dyDescent="0.2">
      <c r="AA7857" s="23">
        <v>43701</v>
      </c>
    </row>
    <row r="7858" spans="27:27" x14ac:dyDescent="0.2">
      <c r="AA7858" s="23">
        <v>43702</v>
      </c>
    </row>
    <row r="7859" spans="27:27" x14ac:dyDescent="0.2">
      <c r="AA7859" s="23">
        <v>43703</v>
      </c>
    </row>
    <row r="7860" spans="27:27" x14ac:dyDescent="0.2">
      <c r="AA7860" s="23">
        <v>43704</v>
      </c>
    </row>
    <row r="7861" spans="27:27" x14ac:dyDescent="0.2">
      <c r="AA7861" s="23">
        <v>43705</v>
      </c>
    </row>
    <row r="7862" spans="27:27" x14ac:dyDescent="0.2">
      <c r="AA7862" s="23">
        <v>43706</v>
      </c>
    </row>
    <row r="7863" spans="27:27" x14ac:dyDescent="0.2">
      <c r="AA7863" s="23">
        <v>43707</v>
      </c>
    </row>
    <row r="7864" spans="27:27" x14ac:dyDescent="0.2">
      <c r="AA7864" s="23">
        <v>43708</v>
      </c>
    </row>
    <row r="7865" spans="27:27" x14ac:dyDescent="0.2">
      <c r="AA7865" s="23">
        <v>43709</v>
      </c>
    </row>
    <row r="7866" spans="27:27" x14ac:dyDescent="0.2">
      <c r="AA7866" s="23">
        <v>43710</v>
      </c>
    </row>
    <row r="7867" spans="27:27" x14ac:dyDescent="0.2">
      <c r="AA7867" s="23">
        <v>43711</v>
      </c>
    </row>
    <row r="7868" spans="27:27" x14ac:dyDescent="0.2">
      <c r="AA7868" s="23">
        <v>43712</v>
      </c>
    </row>
    <row r="7869" spans="27:27" x14ac:dyDescent="0.2">
      <c r="AA7869" s="23">
        <v>43713</v>
      </c>
    </row>
    <row r="7870" spans="27:27" x14ac:dyDescent="0.2">
      <c r="AA7870" s="23">
        <v>43714</v>
      </c>
    </row>
    <row r="7871" spans="27:27" x14ac:dyDescent="0.2">
      <c r="AA7871" s="23">
        <v>43715</v>
      </c>
    </row>
    <row r="7872" spans="27:27" x14ac:dyDescent="0.2">
      <c r="AA7872" s="23">
        <v>43716</v>
      </c>
    </row>
    <row r="7873" spans="27:27" x14ac:dyDescent="0.2">
      <c r="AA7873" s="23">
        <v>43717</v>
      </c>
    </row>
    <row r="7874" spans="27:27" x14ac:dyDescent="0.2">
      <c r="AA7874" s="23">
        <v>43718</v>
      </c>
    </row>
    <row r="7875" spans="27:27" x14ac:dyDescent="0.2">
      <c r="AA7875" s="23">
        <v>43719</v>
      </c>
    </row>
    <row r="7876" spans="27:27" x14ac:dyDescent="0.2">
      <c r="AA7876" s="23">
        <v>43720</v>
      </c>
    </row>
    <row r="7877" spans="27:27" x14ac:dyDescent="0.2">
      <c r="AA7877" s="23">
        <v>43721</v>
      </c>
    </row>
    <row r="7878" spans="27:27" x14ac:dyDescent="0.2">
      <c r="AA7878" s="23">
        <v>43722</v>
      </c>
    </row>
    <row r="7879" spans="27:27" x14ac:dyDescent="0.2">
      <c r="AA7879" s="23">
        <v>43723</v>
      </c>
    </row>
    <row r="7880" spans="27:27" x14ac:dyDescent="0.2">
      <c r="AA7880" s="23">
        <v>43724</v>
      </c>
    </row>
    <row r="7881" spans="27:27" x14ac:dyDescent="0.2">
      <c r="AA7881" s="23">
        <v>43725</v>
      </c>
    </row>
    <row r="7882" spans="27:27" x14ac:dyDescent="0.2">
      <c r="AA7882" s="23">
        <v>43726</v>
      </c>
    </row>
    <row r="7883" spans="27:27" x14ac:dyDescent="0.2">
      <c r="AA7883" s="23">
        <v>43727</v>
      </c>
    </row>
    <row r="7884" spans="27:27" x14ac:dyDescent="0.2">
      <c r="AA7884" s="23">
        <v>43728</v>
      </c>
    </row>
    <row r="7885" spans="27:27" x14ac:dyDescent="0.2">
      <c r="AA7885" s="23">
        <v>43729</v>
      </c>
    </row>
    <row r="7886" spans="27:27" x14ac:dyDescent="0.2">
      <c r="AA7886" s="23">
        <v>43730</v>
      </c>
    </row>
    <row r="7887" spans="27:27" x14ac:dyDescent="0.2">
      <c r="AA7887" s="23">
        <v>43731</v>
      </c>
    </row>
    <row r="7888" spans="27:27" x14ac:dyDescent="0.2">
      <c r="AA7888" s="23">
        <v>43732</v>
      </c>
    </row>
    <row r="7889" spans="27:27" x14ac:dyDescent="0.2">
      <c r="AA7889" s="23">
        <v>43733</v>
      </c>
    </row>
    <row r="7890" spans="27:27" x14ac:dyDescent="0.2">
      <c r="AA7890" s="23">
        <v>43734</v>
      </c>
    </row>
    <row r="7891" spans="27:27" x14ac:dyDescent="0.2">
      <c r="AA7891" s="23">
        <v>43735</v>
      </c>
    </row>
    <row r="7892" spans="27:27" x14ac:dyDescent="0.2">
      <c r="AA7892" s="23">
        <v>43736</v>
      </c>
    </row>
    <row r="7893" spans="27:27" x14ac:dyDescent="0.2">
      <c r="AA7893" s="23">
        <v>43737</v>
      </c>
    </row>
    <row r="7894" spans="27:27" x14ac:dyDescent="0.2">
      <c r="AA7894" s="23">
        <v>43738</v>
      </c>
    </row>
    <row r="7895" spans="27:27" x14ac:dyDescent="0.2">
      <c r="AA7895" s="23">
        <v>43739</v>
      </c>
    </row>
    <row r="7896" spans="27:27" x14ac:dyDescent="0.2">
      <c r="AA7896" s="23">
        <v>43740</v>
      </c>
    </row>
    <row r="7897" spans="27:27" x14ac:dyDescent="0.2">
      <c r="AA7897" s="23">
        <v>43741</v>
      </c>
    </row>
    <row r="7898" spans="27:27" x14ac:dyDescent="0.2">
      <c r="AA7898" s="23">
        <v>43742</v>
      </c>
    </row>
    <row r="7899" spans="27:27" x14ac:dyDescent="0.2">
      <c r="AA7899" s="23">
        <v>43743</v>
      </c>
    </row>
    <row r="7900" spans="27:27" x14ac:dyDescent="0.2">
      <c r="AA7900" s="23">
        <v>43744</v>
      </c>
    </row>
    <row r="7901" spans="27:27" x14ac:dyDescent="0.2">
      <c r="AA7901" s="23">
        <v>43745</v>
      </c>
    </row>
    <row r="7902" spans="27:27" x14ac:dyDescent="0.2">
      <c r="AA7902" s="23">
        <v>43746</v>
      </c>
    </row>
    <row r="7903" spans="27:27" x14ac:dyDescent="0.2">
      <c r="AA7903" s="23">
        <v>43747</v>
      </c>
    </row>
    <row r="7904" spans="27:27" x14ac:dyDescent="0.2">
      <c r="AA7904" s="23">
        <v>43748</v>
      </c>
    </row>
    <row r="7905" spans="27:27" x14ac:dyDescent="0.2">
      <c r="AA7905" s="23">
        <v>43749</v>
      </c>
    </row>
    <row r="7906" spans="27:27" x14ac:dyDescent="0.2">
      <c r="AA7906" s="23">
        <v>43750</v>
      </c>
    </row>
    <row r="7907" spans="27:27" x14ac:dyDescent="0.2">
      <c r="AA7907" s="23">
        <v>43751</v>
      </c>
    </row>
    <row r="7908" spans="27:27" x14ac:dyDescent="0.2">
      <c r="AA7908" s="23">
        <v>43752</v>
      </c>
    </row>
    <row r="7909" spans="27:27" x14ac:dyDescent="0.2">
      <c r="AA7909" s="23">
        <v>43753</v>
      </c>
    </row>
    <row r="7910" spans="27:27" x14ac:dyDescent="0.2">
      <c r="AA7910" s="23">
        <v>43754</v>
      </c>
    </row>
    <row r="7911" spans="27:27" x14ac:dyDescent="0.2">
      <c r="AA7911" s="23">
        <v>43755</v>
      </c>
    </row>
    <row r="7912" spans="27:27" x14ac:dyDescent="0.2">
      <c r="AA7912" s="23">
        <v>43756</v>
      </c>
    </row>
    <row r="7913" spans="27:27" x14ac:dyDescent="0.2">
      <c r="AA7913" s="23">
        <v>43757</v>
      </c>
    </row>
    <row r="7914" spans="27:27" x14ac:dyDescent="0.2">
      <c r="AA7914" s="23">
        <v>43758</v>
      </c>
    </row>
    <row r="7915" spans="27:27" x14ac:dyDescent="0.2">
      <c r="AA7915" s="23">
        <v>43759</v>
      </c>
    </row>
    <row r="7916" spans="27:27" x14ac:dyDescent="0.2">
      <c r="AA7916" s="23">
        <v>43760</v>
      </c>
    </row>
    <row r="7917" spans="27:27" x14ac:dyDescent="0.2">
      <c r="AA7917" s="23">
        <v>43761</v>
      </c>
    </row>
    <row r="7918" spans="27:27" x14ac:dyDescent="0.2">
      <c r="AA7918" s="23">
        <v>43762</v>
      </c>
    </row>
    <row r="7919" spans="27:27" x14ac:dyDescent="0.2">
      <c r="AA7919" s="23">
        <v>43763</v>
      </c>
    </row>
    <row r="7920" spans="27:27" x14ac:dyDescent="0.2">
      <c r="AA7920" s="23">
        <v>43764</v>
      </c>
    </row>
    <row r="7921" spans="27:27" x14ac:dyDescent="0.2">
      <c r="AA7921" s="23">
        <v>43765</v>
      </c>
    </row>
    <row r="7922" spans="27:27" x14ac:dyDescent="0.2">
      <c r="AA7922" s="23">
        <v>43766</v>
      </c>
    </row>
    <row r="7923" spans="27:27" x14ac:dyDescent="0.2">
      <c r="AA7923" s="23">
        <v>43767</v>
      </c>
    </row>
    <row r="7924" spans="27:27" x14ac:dyDescent="0.2">
      <c r="AA7924" s="23">
        <v>43768</v>
      </c>
    </row>
    <row r="7925" spans="27:27" x14ac:dyDescent="0.2">
      <c r="AA7925" s="23">
        <v>43769</v>
      </c>
    </row>
    <row r="7926" spans="27:27" x14ac:dyDescent="0.2">
      <c r="AA7926" s="23">
        <v>43770</v>
      </c>
    </row>
    <row r="7927" spans="27:27" x14ac:dyDescent="0.2">
      <c r="AA7927" s="23">
        <v>43771</v>
      </c>
    </row>
    <row r="7928" spans="27:27" x14ac:dyDescent="0.2">
      <c r="AA7928" s="23">
        <v>43772</v>
      </c>
    </row>
    <row r="7929" spans="27:27" x14ac:dyDescent="0.2">
      <c r="AA7929" s="23">
        <v>43773</v>
      </c>
    </row>
    <row r="7930" spans="27:27" x14ac:dyDescent="0.2">
      <c r="AA7930" s="23">
        <v>43774</v>
      </c>
    </row>
    <row r="7931" spans="27:27" x14ac:dyDescent="0.2">
      <c r="AA7931" s="23">
        <v>43775</v>
      </c>
    </row>
    <row r="7932" spans="27:27" x14ac:dyDescent="0.2">
      <c r="AA7932" s="23">
        <v>43776</v>
      </c>
    </row>
    <row r="7933" spans="27:27" x14ac:dyDescent="0.2">
      <c r="AA7933" s="23">
        <v>43777</v>
      </c>
    </row>
    <row r="7934" spans="27:27" x14ac:dyDescent="0.2">
      <c r="AA7934" s="23">
        <v>43778</v>
      </c>
    </row>
    <row r="7935" spans="27:27" x14ac:dyDescent="0.2">
      <c r="AA7935" s="23">
        <v>43779</v>
      </c>
    </row>
    <row r="7936" spans="27:27" x14ac:dyDescent="0.2">
      <c r="AA7936" s="23">
        <v>43780</v>
      </c>
    </row>
    <row r="7937" spans="27:27" x14ac:dyDescent="0.2">
      <c r="AA7937" s="23">
        <v>43781</v>
      </c>
    </row>
    <row r="7938" spans="27:27" x14ac:dyDescent="0.2">
      <c r="AA7938" s="23">
        <v>43782</v>
      </c>
    </row>
    <row r="7939" spans="27:27" x14ac:dyDescent="0.2">
      <c r="AA7939" s="23">
        <v>43783</v>
      </c>
    </row>
    <row r="7940" spans="27:27" x14ac:dyDescent="0.2">
      <c r="AA7940" s="23">
        <v>43784</v>
      </c>
    </row>
    <row r="7941" spans="27:27" x14ac:dyDescent="0.2">
      <c r="AA7941" s="23">
        <v>43785</v>
      </c>
    </row>
    <row r="7942" spans="27:27" x14ac:dyDescent="0.2">
      <c r="AA7942" s="23">
        <v>43786</v>
      </c>
    </row>
    <row r="7943" spans="27:27" x14ac:dyDescent="0.2">
      <c r="AA7943" s="23">
        <v>43787</v>
      </c>
    </row>
    <row r="7944" spans="27:27" x14ac:dyDescent="0.2">
      <c r="AA7944" s="23">
        <v>43788</v>
      </c>
    </row>
    <row r="7945" spans="27:27" x14ac:dyDescent="0.2">
      <c r="AA7945" s="23">
        <v>43789</v>
      </c>
    </row>
    <row r="7946" spans="27:27" x14ac:dyDescent="0.2">
      <c r="AA7946" s="23">
        <v>43790</v>
      </c>
    </row>
    <row r="7947" spans="27:27" x14ac:dyDescent="0.2">
      <c r="AA7947" s="23">
        <v>43791</v>
      </c>
    </row>
    <row r="7948" spans="27:27" x14ac:dyDescent="0.2">
      <c r="AA7948" s="23">
        <v>43792</v>
      </c>
    </row>
    <row r="7949" spans="27:27" x14ac:dyDescent="0.2">
      <c r="AA7949" s="23">
        <v>43793</v>
      </c>
    </row>
    <row r="7950" spans="27:27" x14ac:dyDescent="0.2">
      <c r="AA7950" s="23">
        <v>43794</v>
      </c>
    </row>
    <row r="7951" spans="27:27" x14ac:dyDescent="0.2">
      <c r="AA7951" s="23">
        <v>43795</v>
      </c>
    </row>
    <row r="7952" spans="27:27" x14ac:dyDescent="0.2">
      <c r="AA7952" s="23">
        <v>43796</v>
      </c>
    </row>
    <row r="7953" spans="27:27" x14ac:dyDescent="0.2">
      <c r="AA7953" s="23">
        <v>43797</v>
      </c>
    </row>
    <row r="7954" spans="27:27" x14ac:dyDescent="0.2">
      <c r="AA7954" s="23">
        <v>43798</v>
      </c>
    </row>
    <row r="7955" spans="27:27" x14ac:dyDescent="0.2">
      <c r="AA7955" s="23">
        <v>43799</v>
      </c>
    </row>
    <row r="7956" spans="27:27" x14ac:dyDescent="0.2">
      <c r="AA7956" s="23">
        <v>43800</v>
      </c>
    </row>
    <row r="7957" spans="27:27" x14ac:dyDescent="0.2">
      <c r="AA7957" s="23">
        <v>43801</v>
      </c>
    </row>
    <row r="7958" spans="27:27" x14ac:dyDescent="0.2">
      <c r="AA7958" s="23">
        <v>43802</v>
      </c>
    </row>
    <row r="7959" spans="27:27" x14ac:dyDescent="0.2">
      <c r="AA7959" s="23">
        <v>43803</v>
      </c>
    </row>
    <row r="7960" spans="27:27" x14ac:dyDescent="0.2">
      <c r="AA7960" s="23">
        <v>43804</v>
      </c>
    </row>
    <row r="7961" spans="27:27" x14ac:dyDescent="0.2">
      <c r="AA7961" s="23">
        <v>43805</v>
      </c>
    </row>
    <row r="7962" spans="27:27" x14ac:dyDescent="0.2">
      <c r="AA7962" s="23">
        <v>43806</v>
      </c>
    </row>
    <row r="7963" spans="27:27" x14ac:dyDescent="0.2">
      <c r="AA7963" s="23">
        <v>43807</v>
      </c>
    </row>
    <row r="7964" spans="27:27" x14ac:dyDescent="0.2">
      <c r="AA7964" s="23">
        <v>43808</v>
      </c>
    </row>
    <row r="7965" spans="27:27" x14ac:dyDescent="0.2">
      <c r="AA7965" s="23">
        <v>43809</v>
      </c>
    </row>
    <row r="7966" spans="27:27" x14ac:dyDescent="0.2">
      <c r="AA7966" s="23">
        <v>43810</v>
      </c>
    </row>
    <row r="7967" spans="27:27" x14ac:dyDescent="0.2">
      <c r="AA7967" s="23">
        <v>43811</v>
      </c>
    </row>
    <row r="7968" spans="27:27" x14ac:dyDescent="0.2">
      <c r="AA7968" s="23">
        <v>43812</v>
      </c>
    </row>
    <row r="7969" spans="27:27" x14ac:dyDescent="0.2">
      <c r="AA7969" s="23">
        <v>43813</v>
      </c>
    </row>
    <row r="7970" spans="27:27" x14ac:dyDescent="0.2">
      <c r="AA7970" s="23">
        <v>43814</v>
      </c>
    </row>
    <row r="7971" spans="27:27" x14ac:dyDescent="0.2">
      <c r="AA7971" s="23">
        <v>43815</v>
      </c>
    </row>
    <row r="7972" spans="27:27" x14ac:dyDescent="0.2">
      <c r="AA7972" s="23">
        <v>43816</v>
      </c>
    </row>
    <row r="7973" spans="27:27" x14ac:dyDescent="0.2">
      <c r="AA7973" s="23">
        <v>43817</v>
      </c>
    </row>
    <row r="7974" spans="27:27" x14ac:dyDescent="0.2">
      <c r="AA7974" s="23">
        <v>43818</v>
      </c>
    </row>
    <row r="7975" spans="27:27" x14ac:dyDescent="0.2">
      <c r="AA7975" s="23">
        <v>43819</v>
      </c>
    </row>
    <row r="7976" spans="27:27" x14ac:dyDescent="0.2">
      <c r="AA7976" s="23">
        <v>43820</v>
      </c>
    </row>
    <row r="7977" spans="27:27" x14ac:dyDescent="0.2">
      <c r="AA7977" s="23">
        <v>43821</v>
      </c>
    </row>
    <row r="7978" spans="27:27" x14ac:dyDescent="0.2">
      <c r="AA7978" s="23">
        <v>43822</v>
      </c>
    </row>
    <row r="7979" spans="27:27" x14ac:dyDescent="0.2">
      <c r="AA7979" s="23">
        <v>43823</v>
      </c>
    </row>
    <row r="7980" spans="27:27" x14ac:dyDescent="0.2">
      <c r="AA7980" s="23">
        <v>43824</v>
      </c>
    </row>
    <row r="7981" spans="27:27" x14ac:dyDescent="0.2">
      <c r="AA7981" s="23">
        <v>43825</v>
      </c>
    </row>
    <row r="7982" spans="27:27" x14ac:dyDescent="0.2">
      <c r="AA7982" s="23">
        <v>43826</v>
      </c>
    </row>
    <row r="7983" spans="27:27" x14ac:dyDescent="0.2">
      <c r="AA7983" s="23">
        <v>43827</v>
      </c>
    </row>
    <row r="7984" spans="27:27" x14ac:dyDescent="0.2">
      <c r="AA7984" s="23">
        <v>43828</v>
      </c>
    </row>
    <row r="7985" spans="27:27" x14ac:dyDescent="0.2">
      <c r="AA7985" s="23">
        <v>43829</v>
      </c>
    </row>
    <row r="7986" spans="27:27" x14ac:dyDescent="0.2">
      <c r="AA7986" s="23">
        <v>43830</v>
      </c>
    </row>
    <row r="7987" spans="27:27" x14ac:dyDescent="0.2">
      <c r="AA7987" s="23">
        <v>43831</v>
      </c>
    </row>
    <row r="7988" spans="27:27" x14ac:dyDescent="0.2">
      <c r="AA7988" s="23">
        <v>43832</v>
      </c>
    </row>
    <row r="7989" spans="27:27" x14ac:dyDescent="0.2">
      <c r="AA7989" s="23">
        <v>43833</v>
      </c>
    </row>
    <row r="7990" spans="27:27" x14ac:dyDescent="0.2">
      <c r="AA7990" s="23">
        <v>43834</v>
      </c>
    </row>
    <row r="7991" spans="27:27" x14ac:dyDescent="0.2">
      <c r="AA7991" s="23">
        <v>43835</v>
      </c>
    </row>
    <row r="7992" spans="27:27" x14ac:dyDescent="0.2">
      <c r="AA7992" s="23">
        <v>43836</v>
      </c>
    </row>
    <row r="7993" spans="27:27" x14ac:dyDescent="0.2">
      <c r="AA7993" s="23">
        <v>43837</v>
      </c>
    </row>
    <row r="7994" spans="27:27" x14ac:dyDescent="0.2">
      <c r="AA7994" s="23">
        <v>43838</v>
      </c>
    </row>
    <row r="7995" spans="27:27" x14ac:dyDescent="0.2">
      <c r="AA7995" s="23">
        <v>43839</v>
      </c>
    </row>
    <row r="7996" spans="27:27" x14ac:dyDescent="0.2">
      <c r="AA7996" s="23">
        <v>43840</v>
      </c>
    </row>
    <row r="7997" spans="27:27" x14ac:dyDescent="0.2">
      <c r="AA7997" s="23">
        <v>43841</v>
      </c>
    </row>
    <row r="7998" spans="27:27" x14ac:dyDescent="0.2">
      <c r="AA7998" s="23">
        <v>43842</v>
      </c>
    </row>
    <row r="7999" spans="27:27" x14ac:dyDescent="0.2">
      <c r="AA7999" s="23">
        <v>43843</v>
      </c>
    </row>
    <row r="8000" spans="27:27" x14ac:dyDescent="0.2">
      <c r="AA8000" s="23">
        <v>43844</v>
      </c>
    </row>
    <row r="8001" spans="27:27" x14ac:dyDescent="0.2">
      <c r="AA8001" s="23">
        <v>43845</v>
      </c>
    </row>
    <row r="8002" spans="27:27" x14ac:dyDescent="0.2">
      <c r="AA8002" s="23">
        <v>43846</v>
      </c>
    </row>
    <row r="8003" spans="27:27" x14ac:dyDescent="0.2">
      <c r="AA8003" s="23">
        <v>43847</v>
      </c>
    </row>
    <row r="8004" spans="27:27" x14ac:dyDescent="0.2">
      <c r="AA8004" s="23">
        <v>43848</v>
      </c>
    </row>
    <row r="8005" spans="27:27" x14ac:dyDescent="0.2">
      <c r="AA8005" s="23">
        <v>43849</v>
      </c>
    </row>
    <row r="8006" spans="27:27" x14ac:dyDescent="0.2">
      <c r="AA8006" s="23">
        <v>43850</v>
      </c>
    </row>
    <row r="8007" spans="27:27" x14ac:dyDescent="0.2">
      <c r="AA8007" s="23">
        <v>43851</v>
      </c>
    </row>
    <row r="8008" spans="27:27" x14ac:dyDescent="0.2">
      <c r="AA8008" s="23">
        <v>43852</v>
      </c>
    </row>
    <row r="8009" spans="27:27" x14ac:dyDescent="0.2">
      <c r="AA8009" s="23">
        <v>43853</v>
      </c>
    </row>
    <row r="8010" spans="27:27" x14ac:dyDescent="0.2">
      <c r="AA8010" s="23">
        <v>43854</v>
      </c>
    </row>
    <row r="8011" spans="27:27" x14ac:dyDescent="0.2">
      <c r="AA8011" s="23">
        <v>43855</v>
      </c>
    </row>
    <row r="8012" spans="27:27" x14ac:dyDescent="0.2">
      <c r="AA8012" s="23">
        <v>43856</v>
      </c>
    </row>
    <row r="8013" spans="27:27" x14ac:dyDescent="0.2">
      <c r="AA8013" s="23">
        <v>43857</v>
      </c>
    </row>
    <row r="8014" spans="27:27" x14ac:dyDescent="0.2">
      <c r="AA8014" s="23">
        <v>43858</v>
      </c>
    </row>
    <row r="8015" spans="27:27" x14ac:dyDescent="0.2">
      <c r="AA8015" s="23">
        <v>43859</v>
      </c>
    </row>
    <row r="8016" spans="27:27" x14ac:dyDescent="0.2">
      <c r="AA8016" s="23">
        <v>43860</v>
      </c>
    </row>
    <row r="8017" spans="27:27" x14ac:dyDescent="0.2">
      <c r="AA8017" s="23">
        <v>43861</v>
      </c>
    </row>
    <row r="8018" spans="27:27" x14ac:dyDescent="0.2">
      <c r="AA8018" s="23">
        <v>43862</v>
      </c>
    </row>
    <row r="8019" spans="27:27" x14ac:dyDescent="0.2">
      <c r="AA8019" s="23">
        <v>43863</v>
      </c>
    </row>
    <row r="8020" spans="27:27" x14ac:dyDescent="0.2">
      <c r="AA8020" s="23">
        <v>43864</v>
      </c>
    </row>
    <row r="8021" spans="27:27" x14ac:dyDescent="0.2">
      <c r="AA8021" s="23">
        <v>43865</v>
      </c>
    </row>
    <row r="8022" spans="27:27" x14ac:dyDescent="0.2">
      <c r="AA8022" s="23">
        <v>43866</v>
      </c>
    </row>
    <row r="8023" spans="27:27" x14ac:dyDescent="0.2">
      <c r="AA8023" s="23">
        <v>43867</v>
      </c>
    </row>
    <row r="8024" spans="27:27" x14ac:dyDescent="0.2">
      <c r="AA8024" s="23">
        <v>43868</v>
      </c>
    </row>
    <row r="8025" spans="27:27" x14ac:dyDescent="0.2">
      <c r="AA8025" s="23">
        <v>43869</v>
      </c>
    </row>
    <row r="8026" spans="27:27" x14ac:dyDescent="0.2">
      <c r="AA8026" s="23">
        <v>43870</v>
      </c>
    </row>
    <row r="8027" spans="27:27" x14ac:dyDescent="0.2">
      <c r="AA8027" s="23">
        <v>43871</v>
      </c>
    </row>
    <row r="8028" spans="27:27" x14ac:dyDescent="0.2">
      <c r="AA8028" s="23">
        <v>43872</v>
      </c>
    </row>
    <row r="8029" spans="27:27" x14ac:dyDescent="0.2">
      <c r="AA8029" s="23">
        <v>43873</v>
      </c>
    </row>
    <row r="8030" spans="27:27" x14ac:dyDescent="0.2">
      <c r="AA8030" s="23">
        <v>43874</v>
      </c>
    </row>
    <row r="8031" spans="27:27" x14ac:dyDescent="0.2">
      <c r="AA8031" s="23">
        <v>43875</v>
      </c>
    </row>
    <row r="8032" spans="27:27" x14ac:dyDescent="0.2">
      <c r="AA8032" s="23">
        <v>43876</v>
      </c>
    </row>
    <row r="8033" spans="27:27" x14ac:dyDescent="0.2">
      <c r="AA8033" s="23">
        <v>43877</v>
      </c>
    </row>
    <row r="8034" spans="27:27" x14ac:dyDescent="0.2">
      <c r="AA8034" s="23">
        <v>43878</v>
      </c>
    </row>
    <row r="8035" spans="27:27" x14ac:dyDescent="0.2">
      <c r="AA8035" s="23">
        <v>43879</v>
      </c>
    </row>
    <row r="8036" spans="27:27" x14ac:dyDescent="0.2">
      <c r="AA8036" s="23">
        <v>43880</v>
      </c>
    </row>
    <row r="8037" spans="27:27" x14ac:dyDescent="0.2">
      <c r="AA8037" s="23">
        <v>43881</v>
      </c>
    </row>
    <row r="8038" spans="27:27" x14ac:dyDescent="0.2">
      <c r="AA8038" s="23">
        <v>43882</v>
      </c>
    </row>
    <row r="8039" spans="27:27" x14ac:dyDescent="0.2">
      <c r="AA8039" s="23">
        <v>43883</v>
      </c>
    </row>
    <row r="8040" spans="27:27" x14ac:dyDescent="0.2">
      <c r="AA8040" s="23">
        <v>43884</v>
      </c>
    </row>
    <row r="8041" spans="27:27" x14ac:dyDescent="0.2">
      <c r="AA8041" s="23">
        <v>43885</v>
      </c>
    </row>
    <row r="8042" spans="27:27" x14ac:dyDescent="0.2">
      <c r="AA8042" s="23">
        <v>43886</v>
      </c>
    </row>
    <row r="8043" spans="27:27" x14ac:dyDescent="0.2">
      <c r="AA8043" s="23">
        <v>43887</v>
      </c>
    </row>
    <row r="8044" spans="27:27" x14ac:dyDescent="0.2">
      <c r="AA8044" s="23">
        <v>43888</v>
      </c>
    </row>
    <row r="8045" spans="27:27" x14ac:dyDescent="0.2">
      <c r="AA8045" s="23">
        <v>43889</v>
      </c>
    </row>
    <row r="8046" spans="27:27" x14ac:dyDescent="0.2">
      <c r="AA8046" s="23">
        <v>43890</v>
      </c>
    </row>
    <row r="8047" spans="27:27" x14ac:dyDescent="0.2">
      <c r="AA8047" s="23">
        <v>43891</v>
      </c>
    </row>
    <row r="8048" spans="27:27" x14ac:dyDescent="0.2">
      <c r="AA8048" s="23">
        <v>43892</v>
      </c>
    </row>
    <row r="8049" spans="27:27" x14ac:dyDescent="0.2">
      <c r="AA8049" s="23">
        <v>43893</v>
      </c>
    </row>
    <row r="8050" spans="27:27" x14ac:dyDescent="0.2">
      <c r="AA8050" s="23">
        <v>43894</v>
      </c>
    </row>
    <row r="8051" spans="27:27" x14ac:dyDescent="0.2">
      <c r="AA8051" s="23">
        <v>43895</v>
      </c>
    </row>
    <row r="8052" spans="27:27" x14ac:dyDescent="0.2">
      <c r="AA8052" s="23">
        <v>43896</v>
      </c>
    </row>
    <row r="8053" spans="27:27" x14ac:dyDescent="0.2">
      <c r="AA8053" s="23">
        <v>43897</v>
      </c>
    </row>
    <row r="8054" spans="27:27" x14ac:dyDescent="0.2">
      <c r="AA8054" s="23">
        <v>43898</v>
      </c>
    </row>
    <row r="8055" spans="27:27" x14ac:dyDescent="0.2">
      <c r="AA8055" s="23">
        <v>43899</v>
      </c>
    </row>
    <row r="8056" spans="27:27" x14ac:dyDescent="0.2">
      <c r="AA8056" s="23">
        <v>43900</v>
      </c>
    </row>
    <row r="8057" spans="27:27" x14ac:dyDescent="0.2">
      <c r="AA8057" s="23">
        <v>43901</v>
      </c>
    </row>
    <row r="8058" spans="27:27" x14ac:dyDescent="0.2">
      <c r="AA8058" s="23">
        <v>43902</v>
      </c>
    </row>
    <row r="8059" spans="27:27" x14ac:dyDescent="0.2">
      <c r="AA8059" s="23">
        <v>43903</v>
      </c>
    </row>
    <row r="8060" spans="27:27" x14ac:dyDescent="0.2">
      <c r="AA8060" s="23">
        <v>43904</v>
      </c>
    </row>
    <row r="8061" spans="27:27" x14ac:dyDescent="0.2">
      <c r="AA8061" s="23">
        <v>43905</v>
      </c>
    </row>
    <row r="8062" spans="27:27" x14ac:dyDescent="0.2">
      <c r="AA8062" s="23">
        <v>43906</v>
      </c>
    </row>
    <row r="8063" spans="27:27" x14ac:dyDescent="0.2">
      <c r="AA8063" s="23">
        <v>43907</v>
      </c>
    </row>
    <row r="8064" spans="27:27" x14ac:dyDescent="0.2">
      <c r="AA8064" s="23">
        <v>43908</v>
      </c>
    </row>
    <row r="8065" spans="27:27" x14ac:dyDescent="0.2">
      <c r="AA8065" s="23">
        <v>43909</v>
      </c>
    </row>
    <row r="8066" spans="27:27" x14ac:dyDescent="0.2">
      <c r="AA8066" s="23">
        <v>43910</v>
      </c>
    </row>
    <row r="8067" spans="27:27" x14ac:dyDescent="0.2">
      <c r="AA8067" s="23">
        <v>43911</v>
      </c>
    </row>
    <row r="8068" spans="27:27" x14ac:dyDescent="0.2">
      <c r="AA8068" s="23">
        <v>43912</v>
      </c>
    </row>
    <row r="8069" spans="27:27" x14ac:dyDescent="0.2">
      <c r="AA8069" s="23">
        <v>43913</v>
      </c>
    </row>
    <row r="8070" spans="27:27" x14ac:dyDescent="0.2">
      <c r="AA8070" s="23">
        <v>43914</v>
      </c>
    </row>
    <row r="8071" spans="27:27" x14ac:dyDescent="0.2">
      <c r="AA8071" s="23">
        <v>43915</v>
      </c>
    </row>
    <row r="8072" spans="27:27" x14ac:dyDescent="0.2">
      <c r="AA8072" s="23">
        <v>43916</v>
      </c>
    </row>
    <row r="8073" spans="27:27" x14ac:dyDescent="0.2">
      <c r="AA8073" s="23">
        <v>43917</v>
      </c>
    </row>
    <row r="8074" spans="27:27" x14ac:dyDescent="0.2">
      <c r="AA8074" s="23">
        <v>43918</v>
      </c>
    </row>
    <row r="8075" spans="27:27" x14ac:dyDescent="0.2">
      <c r="AA8075" s="23">
        <v>43919</v>
      </c>
    </row>
    <row r="8076" spans="27:27" x14ac:dyDescent="0.2">
      <c r="AA8076" s="23">
        <v>43920</v>
      </c>
    </row>
    <row r="8077" spans="27:27" x14ac:dyDescent="0.2">
      <c r="AA8077" s="23">
        <v>43921</v>
      </c>
    </row>
    <row r="8078" spans="27:27" x14ac:dyDescent="0.2">
      <c r="AA8078" s="23">
        <v>43922</v>
      </c>
    </row>
    <row r="8079" spans="27:27" x14ac:dyDescent="0.2">
      <c r="AA8079" s="23">
        <v>43923</v>
      </c>
    </row>
    <row r="8080" spans="27:27" x14ac:dyDescent="0.2">
      <c r="AA8080" s="23">
        <v>43924</v>
      </c>
    </row>
    <row r="8081" spans="27:27" x14ac:dyDescent="0.2">
      <c r="AA8081" s="23">
        <v>43925</v>
      </c>
    </row>
    <row r="8082" spans="27:27" x14ac:dyDescent="0.2">
      <c r="AA8082" s="23">
        <v>43926</v>
      </c>
    </row>
    <row r="8083" spans="27:27" x14ac:dyDescent="0.2">
      <c r="AA8083" s="23">
        <v>43927</v>
      </c>
    </row>
    <row r="8084" spans="27:27" x14ac:dyDescent="0.2">
      <c r="AA8084" s="23">
        <v>43928</v>
      </c>
    </row>
    <row r="8085" spans="27:27" x14ac:dyDescent="0.2">
      <c r="AA8085" s="23">
        <v>43929</v>
      </c>
    </row>
    <row r="8086" spans="27:27" x14ac:dyDescent="0.2">
      <c r="AA8086" s="23">
        <v>43930</v>
      </c>
    </row>
    <row r="8087" spans="27:27" x14ac:dyDescent="0.2">
      <c r="AA8087" s="23">
        <v>43931</v>
      </c>
    </row>
    <row r="8088" spans="27:27" x14ac:dyDescent="0.2">
      <c r="AA8088" s="23">
        <v>43932</v>
      </c>
    </row>
    <row r="8089" spans="27:27" x14ac:dyDescent="0.2">
      <c r="AA8089" s="23">
        <v>43933</v>
      </c>
    </row>
    <row r="8090" spans="27:27" x14ac:dyDescent="0.2">
      <c r="AA8090" s="23">
        <v>43934</v>
      </c>
    </row>
    <row r="8091" spans="27:27" x14ac:dyDescent="0.2">
      <c r="AA8091" s="23">
        <v>43935</v>
      </c>
    </row>
    <row r="8092" spans="27:27" x14ac:dyDescent="0.2">
      <c r="AA8092" s="23">
        <v>43936</v>
      </c>
    </row>
    <row r="8093" spans="27:27" x14ac:dyDescent="0.2">
      <c r="AA8093" s="23">
        <v>43937</v>
      </c>
    </row>
    <row r="8094" spans="27:27" x14ac:dyDescent="0.2">
      <c r="AA8094" s="23">
        <v>43938</v>
      </c>
    </row>
    <row r="8095" spans="27:27" x14ac:dyDescent="0.2">
      <c r="AA8095" s="23">
        <v>43939</v>
      </c>
    </row>
    <row r="8096" spans="27:27" x14ac:dyDescent="0.2">
      <c r="AA8096" s="23">
        <v>43940</v>
      </c>
    </row>
    <row r="8097" spans="27:27" x14ac:dyDescent="0.2">
      <c r="AA8097" s="23">
        <v>43941</v>
      </c>
    </row>
    <row r="8098" spans="27:27" x14ac:dyDescent="0.2">
      <c r="AA8098" s="23">
        <v>43942</v>
      </c>
    </row>
    <row r="8099" spans="27:27" x14ac:dyDescent="0.2">
      <c r="AA8099" s="23">
        <v>43943</v>
      </c>
    </row>
    <row r="8100" spans="27:27" x14ac:dyDescent="0.2">
      <c r="AA8100" s="23">
        <v>43944</v>
      </c>
    </row>
    <row r="8101" spans="27:27" x14ac:dyDescent="0.2">
      <c r="AA8101" s="23">
        <v>43945</v>
      </c>
    </row>
    <row r="8102" spans="27:27" x14ac:dyDescent="0.2">
      <c r="AA8102" s="23">
        <v>43946</v>
      </c>
    </row>
    <row r="8103" spans="27:27" x14ac:dyDescent="0.2">
      <c r="AA8103" s="23">
        <v>43947</v>
      </c>
    </row>
    <row r="8104" spans="27:27" x14ac:dyDescent="0.2">
      <c r="AA8104" s="23">
        <v>43948</v>
      </c>
    </row>
    <row r="8105" spans="27:27" x14ac:dyDescent="0.2">
      <c r="AA8105" s="23">
        <v>43949</v>
      </c>
    </row>
    <row r="8106" spans="27:27" x14ac:dyDescent="0.2">
      <c r="AA8106" s="23">
        <v>43950</v>
      </c>
    </row>
    <row r="8107" spans="27:27" x14ac:dyDescent="0.2">
      <c r="AA8107" s="23">
        <v>43951</v>
      </c>
    </row>
    <row r="8108" spans="27:27" x14ac:dyDescent="0.2">
      <c r="AA8108" s="23">
        <v>43952</v>
      </c>
    </row>
    <row r="8109" spans="27:27" x14ac:dyDescent="0.2">
      <c r="AA8109" s="23">
        <v>43953</v>
      </c>
    </row>
    <row r="8110" spans="27:27" x14ac:dyDescent="0.2">
      <c r="AA8110" s="23">
        <v>43954</v>
      </c>
    </row>
    <row r="8111" spans="27:27" x14ac:dyDescent="0.2">
      <c r="AA8111" s="23">
        <v>43955</v>
      </c>
    </row>
    <row r="8112" spans="27:27" x14ac:dyDescent="0.2">
      <c r="AA8112" s="23">
        <v>43956</v>
      </c>
    </row>
    <row r="8113" spans="27:27" x14ac:dyDescent="0.2">
      <c r="AA8113" s="23">
        <v>43957</v>
      </c>
    </row>
    <row r="8114" spans="27:27" x14ac:dyDescent="0.2">
      <c r="AA8114" s="23">
        <v>43958</v>
      </c>
    </row>
    <row r="8115" spans="27:27" x14ac:dyDescent="0.2">
      <c r="AA8115" s="23">
        <v>43959</v>
      </c>
    </row>
    <row r="8116" spans="27:27" x14ac:dyDescent="0.2">
      <c r="AA8116" s="23">
        <v>43960</v>
      </c>
    </row>
    <row r="8117" spans="27:27" x14ac:dyDescent="0.2">
      <c r="AA8117" s="23">
        <v>43961</v>
      </c>
    </row>
    <row r="8118" spans="27:27" x14ac:dyDescent="0.2">
      <c r="AA8118" s="23">
        <v>43962</v>
      </c>
    </row>
    <row r="8119" spans="27:27" x14ac:dyDescent="0.2">
      <c r="AA8119" s="23">
        <v>43963</v>
      </c>
    </row>
    <row r="8120" spans="27:27" x14ac:dyDescent="0.2">
      <c r="AA8120" s="23">
        <v>43964</v>
      </c>
    </row>
    <row r="8121" spans="27:27" x14ac:dyDescent="0.2">
      <c r="AA8121" s="23">
        <v>43965</v>
      </c>
    </row>
    <row r="8122" spans="27:27" x14ac:dyDescent="0.2">
      <c r="AA8122" s="23">
        <v>43966</v>
      </c>
    </row>
    <row r="8123" spans="27:27" x14ac:dyDescent="0.2">
      <c r="AA8123" s="23">
        <v>43967</v>
      </c>
    </row>
    <row r="8124" spans="27:27" x14ac:dyDescent="0.2">
      <c r="AA8124" s="23">
        <v>43968</v>
      </c>
    </row>
    <row r="8125" spans="27:27" x14ac:dyDescent="0.2">
      <c r="AA8125" s="23">
        <v>43969</v>
      </c>
    </row>
    <row r="8126" spans="27:27" x14ac:dyDescent="0.2">
      <c r="AA8126" s="23">
        <v>43970</v>
      </c>
    </row>
    <row r="8127" spans="27:27" x14ac:dyDescent="0.2">
      <c r="AA8127" s="23">
        <v>43971</v>
      </c>
    </row>
    <row r="8128" spans="27:27" x14ac:dyDescent="0.2">
      <c r="AA8128" s="23">
        <v>43972</v>
      </c>
    </row>
    <row r="8129" spans="27:27" x14ac:dyDescent="0.2">
      <c r="AA8129" s="23">
        <v>43973</v>
      </c>
    </row>
    <row r="8130" spans="27:27" x14ac:dyDescent="0.2">
      <c r="AA8130" s="23">
        <v>43974</v>
      </c>
    </row>
    <row r="8131" spans="27:27" x14ac:dyDescent="0.2">
      <c r="AA8131" s="23">
        <v>43975</v>
      </c>
    </row>
    <row r="8132" spans="27:27" x14ac:dyDescent="0.2">
      <c r="AA8132" s="23">
        <v>43976</v>
      </c>
    </row>
    <row r="8133" spans="27:27" x14ac:dyDescent="0.2">
      <c r="AA8133" s="23">
        <v>43977</v>
      </c>
    </row>
    <row r="8134" spans="27:27" x14ac:dyDescent="0.2">
      <c r="AA8134" s="23">
        <v>43978</v>
      </c>
    </row>
    <row r="8135" spans="27:27" x14ac:dyDescent="0.2">
      <c r="AA8135" s="23">
        <v>43979</v>
      </c>
    </row>
    <row r="8136" spans="27:27" x14ac:dyDescent="0.2">
      <c r="AA8136" s="23">
        <v>43980</v>
      </c>
    </row>
    <row r="8137" spans="27:27" x14ac:dyDescent="0.2">
      <c r="AA8137" s="23">
        <v>43981</v>
      </c>
    </row>
    <row r="8138" spans="27:27" x14ac:dyDescent="0.2">
      <c r="AA8138" s="23">
        <v>43982</v>
      </c>
    </row>
    <row r="8139" spans="27:27" x14ac:dyDescent="0.2">
      <c r="AA8139" s="23">
        <v>43983</v>
      </c>
    </row>
    <row r="8140" spans="27:27" x14ac:dyDescent="0.2">
      <c r="AA8140" s="23">
        <v>43984</v>
      </c>
    </row>
    <row r="8141" spans="27:27" x14ac:dyDescent="0.2">
      <c r="AA8141" s="23">
        <v>43985</v>
      </c>
    </row>
    <row r="8142" spans="27:27" x14ac:dyDescent="0.2">
      <c r="AA8142" s="23">
        <v>43986</v>
      </c>
    </row>
    <row r="8143" spans="27:27" x14ac:dyDescent="0.2">
      <c r="AA8143" s="23">
        <v>43987</v>
      </c>
    </row>
    <row r="8144" spans="27:27" x14ac:dyDescent="0.2">
      <c r="AA8144" s="23">
        <v>43988</v>
      </c>
    </row>
    <row r="8145" spans="27:27" x14ac:dyDescent="0.2">
      <c r="AA8145" s="23">
        <v>43989</v>
      </c>
    </row>
    <row r="8146" spans="27:27" x14ac:dyDescent="0.2">
      <c r="AA8146" s="23">
        <v>43990</v>
      </c>
    </row>
    <row r="8147" spans="27:27" x14ac:dyDescent="0.2">
      <c r="AA8147" s="23">
        <v>43991</v>
      </c>
    </row>
    <row r="8148" spans="27:27" x14ac:dyDescent="0.2">
      <c r="AA8148" s="23">
        <v>43992</v>
      </c>
    </row>
    <row r="8149" spans="27:27" x14ac:dyDescent="0.2">
      <c r="AA8149" s="23">
        <v>43993</v>
      </c>
    </row>
    <row r="8150" spans="27:27" x14ac:dyDescent="0.2">
      <c r="AA8150" s="23">
        <v>43994</v>
      </c>
    </row>
    <row r="8151" spans="27:27" x14ac:dyDescent="0.2">
      <c r="AA8151" s="23">
        <v>43995</v>
      </c>
    </row>
    <row r="8152" spans="27:27" x14ac:dyDescent="0.2">
      <c r="AA8152" s="23">
        <v>43996</v>
      </c>
    </row>
    <row r="8153" spans="27:27" x14ac:dyDescent="0.2">
      <c r="AA8153" s="23">
        <v>43997</v>
      </c>
    </row>
    <row r="8154" spans="27:27" x14ac:dyDescent="0.2">
      <c r="AA8154" s="23">
        <v>43998</v>
      </c>
    </row>
    <row r="8155" spans="27:27" x14ac:dyDescent="0.2">
      <c r="AA8155" s="23">
        <v>43999</v>
      </c>
    </row>
    <row r="8156" spans="27:27" x14ac:dyDescent="0.2">
      <c r="AA8156" s="23">
        <v>44000</v>
      </c>
    </row>
    <row r="8157" spans="27:27" x14ac:dyDescent="0.2">
      <c r="AA8157" s="23">
        <v>44001</v>
      </c>
    </row>
    <row r="8158" spans="27:27" x14ac:dyDescent="0.2">
      <c r="AA8158" s="23">
        <v>44002</v>
      </c>
    </row>
    <row r="8159" spans="27:27" x14ac:dyDescent="0.2">
      <c r="AA8159" s="23">
        <v>44003</v>
      </c>
    </row>
    <row r="8160" spans="27:27" x14ac:dyDescent="0.2">
      <c r="AA8160" s="23">
        <v>44004</v>
      </c>
    </row>
    <row r="8161" spans="27:27" x14ac:dyDescent="0.2">
      <c r="AA8161" s="23">
        <v>44005</v>
      </c>
    </row>
    <row r="8162" spans="27:27" x14ac:dyDescent="0.2">
      <c r="AA8162" s="23">
        <v>44006</v>
      </c>
    </row>
    <row r="8163" spans="27:27" x14ac:dyDescent="0.2">
      <c r="AA8163" s="23">
        <v>44007</v>
      </c>
    </row>
    <row r="8164" spans="27:27" x14ac:dyDescent="0.2">
      <c r="AA8164" s="23">
        <v>44008</v>
      </c>
    </row>
    <row r="8165" spans="27:27" x14ac:dyDescent="0.2">
      <c r="AA8165" s="23">
        <v>44009</v>
      </c>
    </row>
    <row r="8166" spans="27:27" x14ac:dyDescent="0.2">
      <c r="AA8166" s="23">
        <v>44010</v>
      </c>
    </row>
    <row r="8167" spans="27:27" x14ac:dyDescent="0.2">
      <c r="AA8167" s="23">
        <v>44011</v>
      </c>
    </row>
    <row r="8168" spans="27:27" x14ac:dyDescent="0.2">
      <c r="AA8168" s="23">
        <v>44012</v>
      </c>
    </row>
    <row r="8169" spans="27:27" x14ac:dyDescent="0.2">
      <c r="AA8169" s="23">
        <v>44013</v>
      </c>
    </row>
    <row r="8170" spans="27:27" x14ac:dyDescent="0.2">
      <c r="AA8170" s="23">
        <v>44014</v>
      </c>
    </row>
    <row r="8171" spans="27:27" x14ac:dyDescent="0.2">
      <c r="AA8171" s="23">
        <v>44015</v>
      </c>
    </row>
    <row r="8172" spans="27:27" x14ac:dyDescent="0.2">
      <c r="AA8172" s="23">
        <v>44016</v>
      </c>
    </row>
    <row r="8173" spans="27:27" x14ac:dyDescent="0.2">
      <c r="AA8173" s="23">
        <v>44017</v>
      </c>
    </row>
    <row r="8174" spans="27:27" x14ac:dyDescent="0.2">
      <c r="AA8174" s="23">
        <v>44018</v>
      </c>
    </row>
    <row r="8175" spans="27:27" x14ac:dyDescent="0.2">
      <c r="AA8175" s="23">
        <v>44019</v>
      </c>
    </row>
    <row r="8176" spans="27:27" x14ac:dyDescent="0.2">
      <c r="AA8176" s="23">
        <v>44020</v>
      </c>
    </row>
    <row r="8177" spans="27:27" x14ac:dyDescent="0.2">
      <c r="AA8177" s="23">
        <v>44021</v>
      </c>
    </row>
    <row r="8178" spans="27:27" x14ac:dyDescent="0.2">
      <c r="AA8178" s="23">
        <v>44022</v>
      </c>
    </row>
    <row r="8179" spans="27:27" x14ac:dyDescent="0.2">
      <c r="AA8179" s="23">
        <v>44023</v>
      </c>
    </row>
    <row r="8180" spans="27:27" x14ac:dyDescent="0.2">
      <c r="AA8180" s="23">
        <v>44024</v>
      </c>
    </row>
    <row r="8181" spans="27:27" x14ac:dyDescent="0.2">
      <c r="AA8181" s="23">
        <v>44025</v>
      </c>
    </row>
    <row r="8182" spans="27:27" x14ac:dyDescent="0.2">
      <c r="AA8182" s="23">
        <v>44026</v>
      </c>
    </row>
    <row r="8183" spans="27:27" x14ac:dyDescent="0.2">
      <c r="AA8183" s="23">
        <v>44027</v>
      </c>
    </row>
    <row r="8184" spans="27:27" x14ac:dyDescent="0.2">
      <c r="AA8184" s="23">
        <v>44028</v>
      </c>
    </row>
    <row r="8185" spans="27:27" x14ac:dyDescent="0.2">
      <c r="AA8185" s="23">
        <v>44029</v>
      </c>
    </row>
    <row r="8186" spans="27:27" x14ac:dyDescent="0.2">
      <c r="AA8186" s="23">
        <v>44030</v>
      </c>
    </row>
    <row r="8187" spans="27:27" x14ac:dyDescent="0.2">
      <c r="AA8187" s="23">
        <v>44031</v>
      </c>
    </row>
    <row r="8188" spans="27:27" x14ac:dyDescent="0.2">
      <c r="AA8188" s="23">
        <v>44032</v>
      </c>
    </row>
    <row r="8189" spans="27:27" x14ac:dyDescent="0.2">
      <c r="AA8189" s="23">
        <v>44033</v>
      </c>
    </row>
    <row r="8190" spans="27:27" x14ac:dyDescent="0.2">
      <c r="AA8190" s="23">
        <v>44034</v>
      </c>
    </row>
    <row r="8191" spans="27:27" x14ac:dyDescent="0.2">
      <c r="AA8191" s="23">
        <v>44035</v>
      </c>
    </row>
    <row r="8192" spans="27:27" x14ac:dyDescent="0.2">
      <c r="AA8192" s="23">
        <v>44036</v>
      </c>
    </row>
    <row r="8193" spans="27:27" x14ac:dyDescent="0.2">
      <c r="AA8193" s="23">
        <v>44037</v>
      </c>
    </row>
    <row r="8194" spans="27:27" x14ac:dyDescent="0.2">
      <c r="AA8194" s="23">
        <v>44038</v>
      </c>
    </row>
    <row r="8195" spans="27:27" x14ac:dyDescent="0.2">
      <c r="AA8195" s="23">
        <v>44039</v>
      </c>
    </row>
    <row r="8196" spans="27:27" x14ac:dyDescent="0.2">
      <c r="AA8196" s="23">
        <v>44040</v>
      </c>
    </row>
    <row r="8197" spans="27:27" x14ac:dyDescent="0.2">
      <c r="AA8197" s="23">
        <v>44041</v>
      </c>
    </row>
    <row r="8198" spans="27:27" x14ac:dyDescent="0.2">
      <c r="AA8198" s="23">
        <v>44042</v>
      </c>
    </row>
    <row r="8199" spans="27:27" x14ac:dyDescent="0.2">
      <c r="AA8199" s="23">
        <v>44043</v>
      </c>
    </row>
    <row r="8200" spans="27:27" x14ac:dyDescent="0.2">
      <c r="AA8200" s="23">
        <v>44044</v>
      </c>
    </row>
    <row r="8201" spans="27:27" x14ac:dyDescent="0.2">
      <c r="AA8201" s="23">
        <v>44045</v>
      </c>
    </row>
    <row r="8202" spans="27:27" x14ac:dyDescent="0.2">
      <c r="AA8202" s="23">
        <v>44046</v>
      </c>
    </row>
    <row r="8203" spans="27:27" x14ac:dyDescent="0.2">
      <c r="AA8203" s="23">
        <v>44047</v>
      </c>
    </row>
    <row r="8204" spans="27:27" x14ac:dyDescent="0.2">
      <c r="AA8204" s="23">
        <v>44048</v>
      </c>
    </row>
    <row r="8205" spans="27:27" x14ac:dyDescent="0.2">
      <c r="AA8205" s="23">
        <v>44049</v>
      </c>
    </row>
    <row r="8206" spans="27:27" x14ac:dyDescent="0.2">
      <c r="AA8206" s="23">
        <v>44050</v>
      </c>
    </row>
    <row r="8207" spans="27:27" x14ac:dyDescent="0.2">
      <c r="AA8207" s="23">
        <v>44051</v>
      </c>
    </row>
    <row r="8208" spans="27:27" x14ac:dyDescent="0.2">
      <c r="AA8208" s="23">
        <v>44052</v>
      </c>
    </row>
    <row r="8209" spans="27:27" x14ac:dyDescent="0.2">
      <c r="AA8209" s="23">
        <v>44053</v>
      </c>
    </row>
    <row r="8210" spans="27:27" x14ac:dyDescent="0.2">
      <c r="AA8210" s="23">
        <v>44054</v>
      </c>
    </row>
    <row r="8211" spans="27:27" x14ac:dyDescent="0.2">
      <c r="AA8211" s="23">
        <v>44055</v>
      </c>
    </row>
    <row r="8212" spans="27:27" x14ac:dyDescent="0.2">
      <c r="AA8212" s="23">
        <v>44056</v>
      </c>
    </row>
    <row r="8213" spans="27:27" x14ac:dyDescent="0.2">
      <c r="AA8213" s="23">
        <v>44057</v>
      </c>
    </row>
    <row r="8214" spans="27:27" x14ac:dyDescent="0.2">
      <c r="AA8214" s="23">
        <v>44058</v>
      </c>
    </row>
    <row r="8215" spans="27:27" x14ac:dyDescent="0.2">
      <c r="AA8215" s="23">
        <v>44059</v>
      </c>
    </row>
    <row r="8216" spans="27:27" x14ac:dyDescent="0.2">
      <c r="AA8216" s="23">
        <v>44060</v>
      </c>
    </row>
    <row r="8217" spans="27:27" x14ac:dyDescent="0.2">
      <c r="AA8217" s="23">
        <v>44061</v>
      </c>
    </row>
    <row r="8218" spans="27:27" x14ac:dyDescent="0.2">
      <c r="AA8218" s="23">
        <v>44062</v>
      </c>
    </row>
    <row r="8219" spans="27:27" x14ac:dyDescent="0.2">
      <c r="AA8219" s="23">
        <v>44063</v>
      </c>
    </row>
    <row r="8220" spans="27:27" x14ac:dyDescent="0.2">
      <c r="AA8220" s="23">
        <v>44064</v>
      </c>
    </row>
    <row r="8221" spans="27:27" x14ac:dyDescent="0.2">
      <c r="AA8221" s="23">
        <v>44065</v>
      </c>
    </row>
    <row r="8222" spans="27:27" x14ac:dyDescent="0.2">
      <c r="AA8222" s="23">
        <v>44066</v>
      </c>
    </row>
    <row r="8223" spans="27:27" x14ac:dyDescent="0.2">
      <c r="AA8223" s="23">
        <v>44067</v>
      </c>
    </row>
    <row r="8224" spans="27:27" x14ac:dyDescent="0.2">
      <c r="AA8224" s="23">
        <v>44068</v>
      </c>
    </row>
    <row r="8225" spans="27:27" x14ac:dyDescent="0.2">
      <c r="AA8225" s="23">
        <v>44069</v>
      </c>
    </row>
    <row r="8226" spans="27:27" x14ac:dyDescent="0.2">
      <c r="AA8226" s="23">
        <v>44070</v>
      </c>
    </row>
    <row r="8227" spans="27:27" x14ac:dyDescent="0.2">
      <c r="AA8227" s="23">
        <v>44071</v>
      </c>
    </row>
    <row r="8228" spans="27:27" x14ac:dyDescent="0.2">
      <c r="AA8228" s="23">
        <v>44072</v>
      </c>
    </row>
    <row r="8229" spans="27:27" x14ac:dyDescent="0.2">
      <c r="AA8229" s="23">
        <v>44073</v>
      </c>
    </row>
    <row r="8230" spans="27:27" x14ac:dyDescent="0.2">
      <c r="AA8230" s="23">
        <v>44074</v>
      </c>
    </row>
    <row r="8231" spans="27:27" x14ac:dyDescent="0.2">
      <c r="AA8231" s="23">
        <v>44075</v>
      </c>
    </row>
    <row r="8232" spans="27:27" x14ac:dyDescent="0.2">
      <c r="AA8232" s="23">
        <v>44076</v>
      </c>
    </row>
    <row r="8233" spans="27:27" x14ac:dyDescent="0.2">
      <c r="AA8233" s="23">
        <v>44077</v>
      </c>
    </row>
    <row r="8234" spans="27:27" x14ac:dyDescent="0.2">
      <c r="AA8234" s="23">
        <v>44078</v>
      </c>
    </row>
    <row r="8235" spans="27:27" x14ac:dyDescent="0.2">
      <c r="AA8235" s="23">
        <v>44079</v>
      </c>
    </row>
    <row r="8236" spans="27:27" x14ac:dyDescent="0.2">
      <c r="AA8236" s="23">
        <v>44080</v>
      </c>
    </row>
    <row r="8237" spans="27:27" x14ac:dyDescent="0.2">
      <c r="AA8237" s="23">
        <v>44081</v>
      </c>
    </row>
    <row r="8238" spans="27:27" x14ac:dyDescent="0.2">
      <c r="AA8238" s="23">
        <v>44082</v>
      </c>
    </row>
    <row r="8239" spans="27:27" x14ac:dyDescent="0.2">
      <c r="AA8239" s="23">
        <v>44083</v>
      </c>
    </row>
    <row r="8240" spans="27:27" x14ac:dyDescent="0.2">
      <c r="AA8240" s="23">
        <v>44084</v>
      </c>
    </row>
    <row r="8241" spans="27:27" x14ac:dyDescent="0.2">
      <c r="AA8241" s="23">
        <v>44085</v>
      </c>
    </row>
    <row r="8242" spans="27:27" x14ac:dyDescent="0.2">
      <c r="AA8242" s="23">
        <v>44086</v>
      </c>
    </row>
    <row r="8243" spans="27:27" x14ac:dyDescent="0.2">
      <c r="AA8243" s="23">
        <v>44087</v>
      </c>
    </row>
    <row r="8244" spans="27:27" x14ac:dyDescent="0.2">
      <c r="AA8244" s="23">
        <v>44088</v>
      </c>
    </row>
    <row r="8245" spans="27:27" x14ac:dyDescent="0.2">
      <c r="AA8245" s="23">
        <v>44089</v>
      </c>
    </row>
    <row r="8246" spans="27:27" x14ac:dyDescent="0.2">
      <c r="AA8246" s="23">
        <v>44090</v>
      </c>
    </row>
    <row r="8247" spans="27:27" x14ac:dyDescent="0.2">
      <c r="AA8247" s="23">
        <v>44091</v>
      </c>
    </row>
    <row r="8248" spans="27:27" x14ac:dyDescent="0.2">
      <c r="AA8248" s="23">
        <v>44092</v>
      </c>
    </row>
    <row r="8249" spans="27:27" x14ac:dyDescent="0.2">
      <c r="AA8249" s="23">
        <v>44093</v>
      </c>
    </row>
    <row r="8250" spans="27:27" x14ac:dyDescent="0.2">
      <c r="AA8250" s="23">
        <v>44094</v>
      </c>
    </row>
    <row r="8251" spans="27:27" x14ac:dyDescent="0.2">
      <c r="AA8251" s="23">
        <v>44095</v>
      </c>
    </row>
    <row r="8252" spans="27:27" x14ac:dyDescent="0.2">
      <c r="AA8252" s="23">
        <v>44096</v>
      </c>
    </row>
    <row r="8253" spans="27:27" x14ac:dyDescent="0.2">
      <c r="AA8253" s="23">
        <v>44097</v>
      </c>
    </row>
    <row r="8254" spans="27:27" x14ac:dyDescent="0.2">
      <c r="AA8254" s="23">
        <v>44098</v>
      </c>
    </row>
    <row r="8255" spans="27:27" x14ac:dyDescent="0.2">
      <c r="AA8255" s="23">
        <v>44099</v>
      </c>
    </row>
    <row r="8256" spans="27:27" x14ac:dyDescent="0.2">
      <c r="AA8256" s="23">
        <v>44100</v>
      </c>
    </row>
    <row r="8257" spans="27:27" x14ac:dyDescent="0.2">
      <c r="AA8257" s="23">
        <v>44101</v>
      </c>
    </row>
    <row r="8258" spans="27:27" x14ac:dyDescent="0.2">
      <c r="AA8258" s="23">
        <v>44102</v>
      </c>
    </row>
    <row r="8259" spans="27:27" x14ac:dyDescent="0.2">
      <c r="AA8259" s="23">
        <v>44103</v>
      </c>
    </row>
    <row r="8260" spans="27:27" x14ac:dyDescent="0.2">
      <c r="AA8260" s="23">
        <v>44104</v>
      </c>
    </row>
    <row r="8261" spans="27:27" x14ac:dyDescent="0.2">
      <c r="AA8261" s="23">
        <v>44105</v>
      </c>
    </row>
    <row r="8262" spans="27:27" x14ac:dyDescent="0.2">
      <c r="AA8262" s="23">
        <v>44106</v>
      </c>
    </row>
    <row r="8263" spans="27:27" x14ac:dyDescent="0.2">
      <c r="AA8263" s="23">
        <v>44107</v>
      </c>
    </row>
    <row r="8264" spans="27:27" x14ac:dyDescent="0.2">
      <c r="AA8264" s="23">
        <v>44108</v>
      </c>
    </row>
    <row r="8265" spans="27:27" x14ac:dyDescent="0.2">
      <c r="AA8265" s="23">
        <v>44109</v>
      </c>
    </row>
    <row r="8266" spans="27:27" x14ac:dyDescent="0.2">
      <c r="AA8266" s="23">
        <v>44110</v>
      </c>
    </row>
    <row r="8267" spans="27:27" x14ac:dyDescent="0.2">
      <c r="AA8267" s="23">
        <v>44111</v>
      </c>
    </row>
    <row r="8268" spans="27:27" x14ac:dyDescent="0.2">
      <c r="AA8268" s="23">
        <v>44112</v>
      </c>
    </row>
    <row r="8269" spans="27:27" x14ac:dyDescent="0.2">
      <c r="AA8269" s="23">
        <v>44113</v>
      </c>
    </row>
    <row r="8270" spans="27:27" x14ac:dyDescent="0.2">
      <c r="AA8270" s="23">
        <v>44114</v>
      </c>
    </row>
    <row r="8271" spans="27:27" x14ac:dyDescent="0.2">
      <c r="AA8271" s="23">
        <v>44115</v>
      </c>
    </row>
    <row r="8272" spans="27:27" x14ac:dyDescent="0.2">
      <c r="AA8272" s="23">
        <v>44116</v>
      </c>
    </row>
    <row r="8273" spans="27:27" x14ac:dyDescent="0.2">
      <c r="AA8273" s="23">
        <v>44117</v>
      </c>
    </row>
    <row r="8274" spans="27:27" x14ac:dyDescent="0.2">
      <c r="AA8274" s="23">
        <v>44118</v>
      </c>
    </row>
    <row r="8275" spans="27:27" x14ac:dyDescent="0.2">
      <c r="AA8275" s="23">
        <v>44119</v>
      </c>
    </row>
    <row r="8276" spans="27:27" x14ac:dyDescent="0.2">
      <c r="AA8276" s="23">
        <v>44120</v>
      </c>
    </row>
    <row r="8277" spans="27:27" x14ac:dyDescent="0.2">
      <c r="AA8277" s="23">
        <v>44121</v>
      </c>
    </row>
    <row r="8278" spans="27:27" x14ac:dyDescent="0.2">
      <c r="AA8278" s="23">
        <v>44122</v>
      </c>
    </row>
    <row r="8279" spans="27:27" x14ac:dyDescent="0.2">
      <c r="AA8279" s="23">
        <v>44123</v>
      </c>
    </row>
    <row r="8280" spans="27:27" x14ac:dyDescent="0.2">
      <c r="AA8280" s="23">
        <v>44124</v>
      </c>
    </row>
    <row r="8281" spans="27:27" x14ac:dyDescent="0.2">
      <c r="AA8281" s="23">
        <v>44125</v>
      </c>
    </row>
    <row r="8282" spans="27:27" x14ac:dyDescent="0.2">
      <c r="AA8282" s="23">
        <v>44126</v>
      </c>
    </row>
    <row r="8283" spans="27:27" x14ac:dyDescent="0.2">
      <c r="AA8283" s="23">
        <v>44127</v>
      </c>
    </row>
    <row r="8284" spans="27:27" x14ac:dyDescent="0.2">
      <c r="AA8284" s="23">
        <v>44128</v>
      </c>
    </row>
    <row r="8285" spans="27:27" x14ac:dyDescent="0.2">
      <c r="AA8285" s="23">
        <v>44129</v>
      </c>
    </row>
    <row r="8286" spans="27:27" x14ac:dyDescent="0.2">
      <c r="AA8286" s="23">
        <v>44130</v>
      </c>
    </row>
    <row r="8287" spans="27:27" x14ac:dyDescent="0.2">
      <c r="AA8287" s="23">
        <v>44131</v>
      </c>
    </row>
    <row r="8288" spans="27:27" x14ac:dyDescent="0.2">
      <c r="AA8288" s="23">
        <v>44132</v>
      </c>
    </row>
    <row r="8289" spans="27:27" x14ac:dyDescent="0.2">
      <c r="AA8289" s="23">
        <v>44133</v>
      </c>
    </row>
    <row r="8290" spans="27:27" x14ac:dyDescent="0.2">
      <c r="AA8290" s="23">
        <v>44134</v>
      </c>
    </row>
    <row r="8291" spans="27:27" x14ac:dyDescent="0.2">
      <c r="AA8291" s="23">
        <v>44135</v>
      </c>
    </row>
    <row r="8292" spans="27:27" x14ac:dyDescent="0.2">
      <c r="AA8292" s="23">
        <v>44136</v>
      </c>
    </row>
    <row r="8293" spans="27:27" x14ac:dyDescent="0.2">
      <c r="AA8293" s="23">
        <v>44137</v>
      </c>
    </row>
    <row r="8294" spans="27:27" x14ac:dyDescent="0.2">
      <c r="AA8294" s="23">
        <v>44138</v>
      </c>
    </row>
    <row r="8295" spans="27:27" x14ac:dyDescent="0.2">
      <c r="AA8295" s="23">
        <v>44139</v>
      </c>
    </row>
    <row r="8296" spans="27:27" x14ac:dyDescent="0.2">
      <c r="AA8296" s="23">
        <v>44140</v>
      </c>
    </row>
    <row r="8297" spans="27:27" x14ac:dyDescent="0.2">
      <c r="AA8297" s="23">
        <v>44141</v>
      </c>
    </row>
    <row r="8298" spans="27:27" x14ac:dyDescent="0.2">
      <c r="AA8298" s="23">
        <v>44142</v>
      </c>
    </row>
    <row r="8299" spans="27:27" x14ac:dyDescent="0.2">
      <c r="AA8299" s="23">
        <v>44143</v>
      </c>
    </row>
    <row r="8300" spans="27:27" x14ac:dyDescent="0.2">
      <c r="AA8300" s="23">
        <v>44144</v>
      </c>
    </row>
    <row r="8301" spans="27:27" x14ac:dyDescent="0.2">
      <c r="AA8301" s="23">
        <v>44145</v>
      </c>
    </row>
    <row r="8302" spans="27:27" x14ac:dyDescent="0.2">
      <c r="AA8302" s="23">
        <v>44146</v>
      </c>
    </row>
    <row r="8303" spans="27:27" x14ac:dyDescent="0.2">
      <c r="AA8303" s="23">
        <v>44147</v>
      </c>
    </row>
    <row r="8304" spans="27:27" x14ac:dyDescent="0.2">
      <c r="AA8304" s="23">
        <v>44148</v>
      </c>
    </row>
    <row r="8305" spans="27:27" x14ac:dyDescent="0.2">
      <c r="AA8305" s="23">
        <v>44149</v>
      </c>
    </row>
    <row r="8306" spans="27:27" x14ac:dyDescent="0.2">
      <c r="AA8306" s="23">
        <v>44150</v>
      </c>
    </row>
    <row r="8307" spans="27:27" x14ac:dyDescent="0.2">
      <c r="AA8307" s="23">
        <v>44151</v>
      </c>
    </row>
    <row r="8308" spans="27:27" x14ac:dyDescent="0.2">
      <c r="AA8308" s="23">
        <v>44152</v>
      </c>
    </row>
    <row r="8309" spans="27:27" x14ac:dyDescent="0.2">
      <c r="AA8309" s="23">
        <v>44153</v>
      </c>
    </row>
    <row r="8310" spans="27:27" x14ac:dyDescent="0.2">
      <c r="AA8310" s="23">
        <v>44154</v>
      </c>
    </row>
    <row r="8311" spans="27:27" x14ac:dyDescent="0.2">
      <c r="AA8311" s="23">
        <v>44155</v>
      </c>
    </row>
    <row r="8312" spans="27:27" x14ac:dyDescent="0.2">
      <c r="AA8312" s="23">
        <v>44156</v>
      </c>
    </row>
    <row r="8313" spans="27:27" x14ac:dyDescent="0.2">
      <c r="AA8313" s="23">
        <v>44157</v>
      </c>
    </row>
    <row r="8314" spans="27:27" x14ac:dyDescent="0.2">
      <c r="AA8314" s="23">
        <v>44158</v>
      </c>
    </row>
    <row r="8315" spans="27:27" x14ac:dyDescent="0.2">
      <c r="AA8315" s="23">
        <v>44159</v>
      </c>
    </row>
    <row r="8316" spans="27:27" x14ac:dyDescent="0.2">
      <c r="AA8316" s="23">
        <v>44160</v>
      </c>
    </row>
    <row r="8317" spans="27:27" x14ac:dyDescent="0.2">
      <c r="AA8317" s="23">
        <v>44161</v>
      </c>
    </row>
    <row r="8318" spans="27:27" x14ac:dyDescent="0.2">
      <c r="AA8318" s="23">
        <v>44162</v>
      </c>
    </row>
    <row r="8319" spans="27:27" x14ac:dyDescent="0.2">
      <c r="AA8319" s="23">
        <v>44163</v>
      </c>
    </row>
    <row r="8320" spans="27:27" x14ac:dyDescent="0.2">
      <c r="AA8320" s="23">
        <v>44164</v>
      </c>
    </row>
    <row r="8321" spans="27:27" x14ac:dyDescent="0.2">
      <c r="AA8321" s="23">
        <v>44165</v>
      </c>
    </row>
    <row r="8322" spans="27:27" x14ac:dyDescent="0.2">
      <c r="AA8322" s="23">
        <v>44166</v>
      </c>
    </row>
    <row r="8323" spans="27:27" x14ac:dyDescent="0.2">
      <c r="AA8323" s="23">
        <v>44167</v>
      </c>
    </row>
    <row r="8324" spans="27:27" x14ac:dyDescent="0.2">
      <c r="AA8324" s="23">
        <v>44168</v>
      </c>
    </row>
    <row r="8325" spans="27:27" x14ac:dyDescent="0.2">
      <c r="AA8325" s="23">
        <v>44169</v>
      </c>
    </row>
    <row r="8326" spans="27:27" x14ac:dyDescent="0.2">
      <c r="AA8326" s="23">
        <v>44170</v>
      </c>
    </row>
    <row r="8327" spans="27:27" x14ac:dyDescent="0.2">
      <c r="AA8327" s="23">
        <v>44171</v>
      </c>
    </row>
    <row r="8328" spans="27:27" x14ac:dyDescent="0.2">
      <c r="AA8328" s="23">
        <v>44172</v>
      </c>
    </row>
    <row r="8329" spans="27:27" x14ac:dyDescent="0.2">
      <c r="AA8329" s="23">
        <v>44173</v>
      </c>
    </row>
    <row r="8330" spans="27:27" x14ac:dyDescent="0.2">
      <c r="AA8330" s="23">
        <v>44174</v>
      </c>
    </row>
    <row r="8331" spans="27:27" x14ac:dyDescent="0.2">
      <c r="AA8331" s="23">
        <v>44175</v>
      </c>
    </row>
    <row r="8332" spans="27:27" x14ac:dyDescent="0.2">
      <c r="AA8332" s="23">
        <v>44176</v>
      </c>
    </row>
    <row r="8333" spans="27:27" x14ac:dyDescent="0.2">
      <c r="AA8333" s="23">
        <v>44177</v>
      </c>
    </row>
    <row r="8334" spans="27:27" x14ac:dyDescent="0.2">
      <c r="AA8334" s="23">
        <v>44178</v>
      </c>
    </row>
    <row r="8335" spans="27:27" x14ac:dyDescent="0.2">
      <c r="AA8335" s="23">
        <v>44179</v>
      </c>
    </row>
    <row r="8336" spans="27:27" x14ac:dyDescent="0.2">
      <c r="AA8336" s="23">
        <v>44180</v>
      </c>
    </row>
    <row r="8337" spans="27:27" x14ac:dyDescent="0.2">
      <c r="AA8337" s="23">
        <v>44181</v>
      </c>
    </row>
    <row r="8338" spans="27:27" x14ac:dyDescent="0.2">
      <c r="AA8338" s="23">
        <v>44182</v>
      </c>
    </row>
    <row r="8339" spans="27:27" x14ac:dyDescent="0.2">
      <c r="AA8339" s="23">
        <v>44183</v>
      </c>
    </row>
    <row r="8340" spans="27:27" x14ac:dyDescent="0.2">
      <c r="AA8340" s="23">
        <v>44184</v>
      </c>
    </row>
    <row r="8341" spans="27:27" x14ac:dyDescent="0.2">
      <c r="AA8341" s="23">
        <v>44185</v>
      </c>
    </row>
    <row r="8342" spans="27:27" x14ac:dyDescent="0.2">
      <c r="AA8342" s="23">
        <v>44186</v>
      </c>
    </row>
    <row r="8343" spans="27:27" x14ac:dyDescent="0.2">
      <c r="AA8343" s="23">
        <v>44187</v>
      </c>
    </row>
    <row r="8344" spans="27:27" x14ac:dyDescent="0.2">
      <c r="AA8344" s="23">
        <v>44188</v>
      </c>
    </row>
    <row r="8345" spans="27:27" x14ac:dyDescent="0.2">
      <c r="AA8345" s="23">
        <v>44189</v>
      </c>
    </row>
    <row r="8346" spans="27:27" x14ac:dyDescent="0.2">
      <c r="AA8346" s="23">
        <v>44190</v>
      </c>
    </row>
    <row r="8347" spans="27:27" x14ac:dyDescent="0.2">
      <c r="AA8347" s="23">
        <v>44191</v>
      </c>
    </row>
    <row r="8348" spans="27:27" x14ac:dyDescent="0.2">
      <c r="AA8348" s="23">
        <v>44192</v>
      </c>
    </row>
    <row r="8349" spans="27:27" x14ac:dyDescent="0.2">
      <c r="AA8349" s="23">
        <v>44193</v>
      </c>
    </row>
    <row r="8350" spans="27:27" x14ac:dyDescent="0.2">
      <c r="AA8350" s="23">
        <v>44194</v>
      </c>
    </row>
    <row r="8351" spans="27:27" x14ac:dyDescent="0.2">
      <c r="AA8351" s="23">
        <v>44195</v>
      </c>
    </row>
    <row r="8352" spans="27:27" x14ac:dyDescent="0.2">
      <c r="AA8352" s="23">
        <v>44196</v>
      </c>
    </row>
    <row r="8353" spans="27:27" x14ac:dyDescent="0.2">
      <c r="AA8353" s="23">
        <v>44197</v>
      </c>
    </row>
    <row r="8354" spans="27:27" x14ac:dyDescent="0.2">
      <c r="AA8354" s="23">
        <v>44198</v>
      </c>
    </row>
    <row r="8355" spans="27:27" x14ac:dyDescent="0.2">
      <c r="AA8355" s="23">
        <v>44199</v>
      </c>
    </row>
    <row r="8356" spans="27:27" x14ac:dyDescent="0.2">
      <c r="AA8356" s="23">
        <v>44200</v>
      </c>
    </row>
    <row r="8357" spans="27:27" x14ac:dyDescent="0.2">
      <c r="AA8357" s="23">
        <v>44201</v>
      </c>
    </row>
    <row r="8358" spans="27:27" x14ac:dyDescent="0.2">
      <c r="AA8358" s="23">
        <v>44202</v>
      </c>
    </row>
    <row r="8359" spans="27:27" x14ac:dyDescent="0.2">
      <c r="AA8359" s="23">
        <v>44203</v>
      </c>
    </row>
    <row r="8360" spans="27:27" x14ac:dyDescent="0.2">
      <c r="AA8360" s="23">
        <v>44204</v>
      </c>
    </row>
    <row r="8361" spans="27:27" x14ac:dyDescent="0.2">
      <c r="AA8361" s="23">
        <v>44205</v>
      </c>
    </row>
    <row r="8362" spans="27:27" x14ac:dyDescent="0.2">
      <c r="AA8362" s="23">
        <v>44206</v>
      </c>
    </row>
    <row r="8363" spans="27:27" x14ac:dyDescent="0.2">
      <c r="AA8363" s="23">
        <v>44207</v>
      </c>
    </row>
    <row r="8364" spans="27:27" x14ac:dyDescent="0.2">
      <c r="AA8364" s="23">
        <v>44208</v>
      </c>
    </row>
    <row r="8365" spans="27:27" x14ac:dyDescent="0.2">
      <c r="AA8365" s="23">
        <v>44209</v>
      </c>
    </row>
    <row r="8366" spans="27:27" x14ac:dyDescent="0.2">
      <c r="AA8366" s="23">
        <v>44210</v>
      </c>
    </row>
    <row r="8367" spans="27:27" x14ac:dyDescent="0.2">
      <c r="AA8367" s="23">
        <v>44211</v>
      </c>
    </row>
    <row r="8368" spans="27:27" x14ac:dyDescent="0.2">
      <c r="AA8368" s="23">
        <v>44212</v>
      </c>
    </row>
    <row r="8369" spans="27:27" x14ac:dyDescent="0.2">
      <c r="AA8369" s="23">
        <v>44213</v>
      </c>
    </row>
    <row r="8370" spans="27:27" x14ac:dyDescent="0.2">
      <c r="AA8370" s="23">
        <v>44214</v>
      </c>
    </row>
    <row r="8371" spans="27:27" x14ac:dyDescent="0.2">
      <c r="AA8371" s="23">
        <v>44215</v>
      </c>
    </row>
    <row r="8372" spans="27:27" x14ac:dyDescent="0.2">
      <c r="AA8372" s="23">
        <v>44216</v>
      </c>
    </row>
    <row r="8373" spans="27:27" x14ac:dyDescent="0.2">
      <c r="AA8373" s="23">
        <v>44217</v>
      </c>
    </row>
    <row r="8374" spans="27:27" x14ac:dyDescent="0.2">
      <c r="AA8374" s="23">
        <v>44218</v>
      </c>
    </row>
    <row r="8375" spans="27:27" x14ac:dyDescent="0.2">
      <c r="AA8375" s="23">
        <v>44219</v>
      </c>
    </row>
    <row r="8376" spans="27:27" x14ac:dyDescent="0.2">
      <c r="AA8376" s="23">
        <v>44220</v>
      </c>
    </row>
    <row r="8377" spans="27:27" x14ac:dyDescent="0.2">
      <c r="AA8377" s="23">
        <v>44221</v>
      </c>
    </row>
    <row r="8378" spans="27:27" x14ac:dyDescent="0.2">
      <c r="AA8378" s="23">
        <v>44222</v>
      </c>
    </row>
    <row r="8379" spans="27:27" x14ac:dyDescent="0.2">
      <c r="AA8379" s="23">
        <v>44223</v>
      </c>
    </row>
    <row r="8380" spans="27:27" x14ac:dyDescent="0.2">
      <c r="AA8380" s="23">
        <v>44224</v>
      </c>
    </row>
    <row r="8381" spans="27:27" x14ac:dyDescent="0.2">
      <c r="AA8381" s="23">
        <v>44225</v>
      </c>
    </row>
    <row r="8382" spans="27:27" x14ac:dyDescent="0.2">
      <c r="AA8382" s="23">
        <v>44226</v>
      </c>
    </row>
    <row r="8383" spans="27:27" x14ac:dyDescent="0.2">
      <c r="AA8383" s="23">
        <v>44227</v>
      </c>
    </row>
    <row r="8384" spans="27:27" x14ac:dyDescent="0.2">
      <c r="AA8384" s="23">
        <v>44228</v>
      </c>
    </row>
    <row r="8385" spans="27:27" x14ac:dyDescent="0.2">
      <c r="AA8385" s="23">
        <v>44229</v>
      </c>
    </row>
    <row r="8386" spans="27:27" x14ac:dyDescent="0.2">
      <c r="AA8386" s="23">
        <v>44230</v>
      </c>
    </row>
    <row r="8387" spans="27:27" x14ac:dyDescent="0.2">
      <c r="AA8387" s="23">
        <v>44231</v>
      </c>
    </row>
    <row r="8388" spans="27:27" x14ac:dyDescent="0.2">
      <c r="AA8388" s="23">
        <v>44232</v>
      </c>
    </row>
    <row r="8389" spans="27:27" x14ac:dyDescent="0.2">
      <c r="AA8389" s="23">
        <v>44233</v>
      </c>
    </row>
    <row r="8390" spans="27:27" x14ac:dyDescent="0.2">
      <c r="AA8390" s="23">
        <v>44234</v>
      </c>
    </row>
    <row r="8391" spans="27:27" x14ac:dyDescent="0.2">
      <c r="AA8391" s="23">
        <v>44235</v>
      </c>
    </row>
    <row r="8392" spans="27:27" x14ac:dyDescent="0.2">
      <c r="AA8392" s="23">
        <v>44236</v>
      </c>
    </row>
    <row r="8393" spans="27:27" x14ac:dyDescent="0.2">
      <c r="AA8393" s="23">
        <v>44237</v>
      </c>
    </row>
    <row r="8394" spans="27:27" x14ac:dyDescent="0.2">
      <c r="AA8394" s="23">
        <v>44238</v>
      </c>
    </row>
    <row r="8395" spans="27:27" x14ac:dyDescent="0.2">
      <c r="AA8395" s="23">
        <v>44239</v>
      </c>
    </row>
    <row r="8396" spans="27:27" x14ac:dyDescent="0.2">
      <c r="AA8396" s="23">
        <v>44240</v>
      </c>
    </row>
    <row r="8397" spans="27:27" x14ac:dyDescent="0.2">
      <c r="AA8397" s="23">
        <v>44241</v>
      </c>
    </row>
    <row r="8398" spans="27:27" x14ac:dyDescent="0.2">
      <c r="AA8398" s="23">
        <v>44242</v>
      </c>
    </row>
    <row r="8399" spans="27:27" x14ac:dyDescent="0.2">
      <c r="AA8399" s="23">
        <v>44243</v>
      </c>
    </row>
    <row r="8400" spans="27:27" x14ac:dyDescent="0.2">
      <c r="AA8400" s="23">
        <v>44244</v>
      </c>
    </row>
    <row r="8401" spans="27:27" x14ac:dyDescent="0.2">
      <c r="AA8401" s="23">
        <v>44245</v>
      </c>
    </row>
    <row r="8402" spans="27:27" x14ac:dyDescent="0.2">
      <c r="AA8402" s="23">
        <v>44246</v>
      </c>
    </row>
    <row r="8403" spans="27:27" x14ac:dyDescent="0.2">
      <c r="AA8403" s="23">
        <v>44247</v>
      </c>
    </row>
    <row r="8404" spans="27:27" x14ac:dyDescent="0.2">
      <c r="AA8404" s="23">
        <v>44248</v>
      </c>
    </row>
    <row r="8405" spans="27:27" x14ac:dyDescent="0.2">
      <c r="AA8405" s="23">
        <v>44249</v>
      </c>
    </row>
    <row r="8406" spans="27:27" x14ac:dyDescent="0.2">
      <c r="AA8406" s="23">
        <v>44250</v>
      </c>
    </row>
    <row r="8407" spans="27:27" x14ac:dyDescent="0.2">
      <c r="AA8407" s="23">
        <v>44251</v>
      </c>
    </row>
    <row r="8408" spans="27:27" x14ac:dyDescent="0.2">
      <c r="AA8408" s="23">
        <v>44252</v>
      </c>
    </row>
    <row r="8409" spans="27:27" x14ac:dyDescent="0.2">
      <c r="AA8409" s="23">
        <v>44253</v>
      </c>
    </row>
    <row r="8410" spans="27:27" x14ac:dyDescent="0.2">
      <c r="AA8410" s="23">
        <v>44254</v>
      </c>
    </row>
    <row r="8411" spans="27:27" x14ac:dyDescent="0.2">
      <c r="AA8411" s="23">
        <v>44255</v>
      </c>
    </row>
    <row r="8412" spans="27:27" x14ac:dyDescent="0.2">
      <c r="AA8412" s="23">
        <v>44256</v>
      </c>
    </row>
    <row r="8413" spans="27:27" x14ac:dyDescent="0.2">
      <c r="AA8413" s="23">
        <v>44257</v>
      </c>
    </row>
    <row r="8414" spans="27:27" x14ac:dyDescent="0.2">
      <c r="AA8414" s="23">
        <v>44258</v>
      </c>
    </row>
    <row r="8415" spans="27:27" x14ac:dyDescent="0.2">
      <c r="AA8415" s="23">
        <v>44259</v>
      </c>
    </row>
    <row r="8416" spans="27:27" x14ac:dyDescent="0.2">
      <c r="AA8416" s="23">
        <v>44260</v>
      </c>
    </row>
    <row r="8417" spans="27:27" x14ac:dyDescent="0.2">
      <c r="AA8417" s="23">
        <v>44261</v>
      </c>
    </row>
    <row r="8418" spans="27:27" x14ac:dyDescent="0.2">
      <c r="AA8418" s="23">
        <v>44262</v>
      </c>
    </row>
    <row r="8419" spans="27:27" x14ac:dyDescent="0.2">
      <c r="AA8419" s="23">
        <v>44263</v>
      </c>
    </row>
    <row r="8420" spans="27:27" x14ac:dyDescent="0.2">
      <c r="AA8420" s="23">
        <v>44264</v>
      </c>
    </row>
    <row r="8421" spans="27:27" x14ac:dyDescent="0.2">
      <c r="AA8421" s="23">
        <v>44265</v>
      </c>
    </row>
    <row r="8422" spans="27:27" x14ac:dyDescent="0.2">
      <c r="AA8422" s="23">
        <v>44266</v>
      </c>
    </row>
    <row r="8423" spans="27:27" x14ac:dyDescent="0.2">
      <c r="AA8423" s="23">
        <v>44267</v>
      </c>
    </row>
    <row r="8424" spans="27:27" x14ac:dyDescent="0.2">
      <c r="AA8424" s="23">
        <v>44268</v>
      </c>
    </row>
    <row r="8425" spans="27:27" x14ac:dyDescent="0.2">
      <c r="AA8425" s="23">
        <v>44269</v>
      </c>
    </row>
    <row r="8426" spans="27:27" x14ac:dyDescent="0.2">
      <c r="AA8426" s="23">
        <v>44270</v>
      </c>
    </row>
    <row r="8427" spans="27:27" x14ac:dyDescent="0.2">
      <c r="AA8427" s="23">
        <v>44271</v>
      </c>
    </row>
    <row r="8428" spans="27:27" x14ac:dyDescent="0.2">
      <c r="AA8428" s="23">
        <v>44272</v>
      </c>
    </row>
    <row r="8429" spans="27:27" x14ac:dyDescent="0.2">
      <c r="AA8429" s="23">
        <v>44273</v>
      </c>
    </row>
    <row r="8430" spans="27:27" x14ac:dyDescent="0.2">
      <c r="AA8430" s="23">
        <v>44274</v>
      </c>
    </row>
    <row r="8431" spans="27:27" x14ac:dyDescent="0.2">
      <c r="AA8431" s="23">
        <v>44275</v>
      </c>
    </row>
    <row r="8432" spans="27:27" x14ac:dyDescent="0.2">
      <c r="AA8432" s="23">
        <v>44276</v>
      </c>
    </row>
    <row r="8433" spans="27:27" x14ac:dyDescent="0.2">
      <c r="AA8433" s="23">
        <v>44277</v>
      </c>
    </row>
    <row r="8434" spans="27:27" x14ac:dyDescent="0.2">
      <c r="AA8434" s="23">
        <v>44278</v>
      </c>
    </row>
    <row r="8435" spans="27:27" x14ac:dyDescent="0.2">
      <c r="AA8435" s="23">
        <v>44279</v>
      </c>
    </row>
    <row r="8436" spans="27:27" x14ac:dyDescent="0.2">
      <c r="AA8436" s="23">
        <v>44280</v>
      </c>
    </row>
    <row r="8437" spans="27:27" x14ac:dyDescent="0.2">
      <c r="AA8437" s="23">
        <v>44281</v>
      </c>
    </row>
    <row r="8438" spans="27:27" x14ac:dyDescent="0.2">
      <c r="AA8438" s="23">
        <v>44282</v>
      </c>
    </row>
    <row r="8439" spans="27:27" x14ac:dyDescent="0.2">
      <c r="AA8439" s="23">
        <v>44283</v>
      </c>
    </row>
    <row r="8440" spans="27:27" x14ac:dyDescent="0.2">
      <c r="AA8440" s="23">
        <v>44284</v>
      </c>
    </row>
    <row r="8441" spans="27:27" x14ac:dyDescent="0.2">
      <c r="AA8441" s="23">
        <v>44285</v>
      </c>
    </row>
    <row r="8442" spans="27:27" x14ac:dyDescent="0.2">
      <c r="AA8442" s="23">
        <v>44286</v>
      </c>
    </row>
    <row r="8443" spans="27:27" x14ac:dyDescent="0.2">
      <c r="AA8443" s="23">
        <v>44287</v>
      </c>
    </row>
    <row r="8444" spans="27:27" x14ac:dyDescent="0.2">
      <c r="AA8444" s="23">
        <v>44288</v>
      </c>
    </row>
    <row r="8445" spans="27:27" x14ac:dyDescent="0.2">
      <c r="AA8445" s="23">
        <v>44289</v>
      </c>
    </row>
    <row r="8446" spans="27:27" x14ac:dyDescent="0.2">
      <c r="AA8446" s="23">
        <v>44290</v>
      </c>
    </row>
    <row r="8447" spans="27:27" x14ac:dyDescent="0.2">
      <c r="AA8447" s="23">
        <v>44291</v>
      </c>
    </row>
    <row r="8448" spans="27:27" x14ac:dyDescent="0.2">
      <c r="AA8448" s="23">
        <v>44292</v>
      </c>
    </row>
    <row r="8449" spans="27:27" x14ac:dyDescent="0.2">
      <c r="AA8449" s="23">
        <v>44293</v>
      </c>
    </row>
    <row r="8450" spans="27:27" x14ac:dyDescent="0.2">
      <c r="AA8450" s="23">
        <v>44294</v>
      </c>
    </row>
    <row r="8451" spans="27:27" x14ac:dyDescent="0.2">
      <c r="AA8451" s="23">
        <v>44295</v>
      </c>
    </row>
    <row r="8452" spans="27:27" x14ac:dyDescent="0.2">
      <c r="AA8452" s="23">
        <v>44296</v>
      </c>
    </row>
    <row r="8453" spans="27:27" x14ac:dyDescent="0.2">
      <c r="AA8453" s="23">
        <v>44297</v>
      </c>
    </row>
    <row r="8454" spans="27:27" x14ac:dyDescent="0.2">
      <c r="AA8454" s="23">
        <v>44298</v>
      </c>
    </row>
    <row r="8455" spans="27:27" x14ac:dyDescent="0.2">
      <c r="AA8455" s="23">
        <v>44299</v>
      </c>
    </row>
    <row r="8456" spans="27:27" x14ac:dyDescent="0.2">
      <c r="AA8456" s="23">
        <v>44300</v>
      </c>
    </row>
    <row r="8457" spans="27:27" x14ac:dyDescent="0.2">
      <c r="AA8457" s="23">
        <v>44301</v>
      </c>
    </row>
    <row r="8458" spans="27:27" x14ac:dyDescent="0.2">
      <c r="AA8458" s="23">
        <v>44302</v>
      </c>
    </row>
    <row r="8459" spans="27:27" x14ac:dyDescent="0.2">
      <c r="AA8459" s="23">
        <v>44303</v>
      </c>
    </row>
    <row r="8460" spans="27:27" x14ac:dyDescent="0.2">
      <c r="AA8460" s="23">
        <v>44304</v>
      </c>
    </row>
    <row r="8461" spans="27:27" x14ac:dyDescent="0.2">
      <c r="AA8461" s="23">
        <v>44305</v>
      </c>
    </row>
    <row r="8462" spans="27:27" x14ac:dyDescent="0.2">
      <c r="AA8462" s="23">
        <v>44306</v>
      </c>
    </row>
    <row r="8463" spans="27:27" x14ac:dyDescent="0.2">
      <c r="AA8463" s="23">
        <v>44307</v>
      </c>
    </row>
    <row r="8464" spans="27:27" x14ac:dyDescent="0.2">
      <c r="AA8464" s="23">
        <v>44308</v>
      </c>
    </row>
    <row r="8465" spans="27:27" x14ac:dyDescent="0.2">
      <c r="AA8465" s="23">
        <v>44309</v>
      </c>
    </row>
    <row r="8466" spans="27:27" x14ac:dyDescent="0.2">
      <c r="AA8466" s="23">
        <v>44310</v>
      </c>
    </row>
    <row r="8467" spans="27:27" x14ac:dyDescent="0.2">
      <c r="AA8467" s="23">
        <v>44311</v>
      </c>
    </row>
    <row r="8468" spans="27:27" x14ac:dyDescent="0.2">
      <c r="AA8468" s="23">
        <v>44312</v>
      </c>
    </row>
    <row r="8469" spans="27:27" x14ac:dyDescent="0.2">
      <c r="AA8469" s="23">
        <v>44313</v>
      </c>
    </row>
    <row r="8470" spans="27:27" x14ac:dyDescent="0.2">
      <c r="AA8470" s="23">
        <v>44314</v>
      </c>
    </row>
    <row r="8471" spans="27:27" x14ac:dyDescent="0.2">
      <c r="AA8471" s="23">
        <v>44315</v>
      </c>
    </row>
    <row r="8472" spans="27:27" x14ac:dyDescent="0.2">
      <c r="AA8472" s="23">
        <v>44316</v>
      </c>
    </row>
    <row r="8473" spans="27:27" x14ac:dyDescent="0.2">
      <c r="AA8473" s="23">
        <v>44317</v>
      </c>
    </row>
    <row r="8474" spans="27:27" x14ac:dyDescent="0.2">
      <c r="AA8474" s="23">
        <v>44318</v>
      </c>
    </row>
    <row r="8475" spans="27:27" x14ac:dyDescent="0.2">
      <c r="AA8475" s="23">
        <v>44319</v>
      </c>
    </row>
    <row r="8476" spans="27:27" x14ac:dyDescent="0.2">
      <c r="AA8476" s="23">
        <v>44320</v>
      </c>
    </row>
    <row r="8477" spans="27:27" x14ac:dyDescent="0.2">
      <c r="AA8477" s="23">
        <v>44321</v>
      </c>
    </row>
    <row r="8478" spans="27:27" x14ac:dyDescent="0.2">
      <c r="AA8478" s="23">
        <v>44322</v>
      </c>
    </row>
    <row r="8479" spans="27:27" x14ac:dyDescent="0.2">
      <c r="AA8479" s="23">
        <v>44323</v>
      </c>
    </row>
    <row r="8480" spans="27:27" x14ac:dyDescent="0.2">
      <c r="AA8480" s="23">
        <v>44324</v>
      </c>
    </row>
    <row r="8481" spans="27:27" x14ac:dyDescent="0.2">
      <c r="AA8481" s="23">
        <v>44325</v>
      </c>
    </row>
    <row r="8482" spans="27:27" x14ac:dyDescent="0.2">
      <c r="AA8482" s="23">
        <v>44326</v>
      </c>
    </row>
    <row r="8483" spans="27:27" x14ac:dyDescent="0.2">
      <c r="AA8483" s="23">
        <v>44327</v>
      </c>
    </row>
    <row r="8484" spans="27:27" x14ac:dyDescent="0.2">
      <c r="AA8484" s="23">
        <v>44328</v>
      </c>
    </row>
    <row r="8485" spans="27:27" x14ac:dyDescent="0.2">
      <c r="AA8485" s="23">
        <v>44329</v>
      </c>
    </row>
    <row r="8486" spans="27:27" x14ac:dyDescent="0.2">
      <c r="AA8486" s="23">
        <v>44330</v>
      </c>
    </row>
    <row r="8487" spans="27:27" x14ac:dyDescent="0.2">
      <c r="AA8487" s="23">
        <v>44331</v>
      </c>
    </row>
    <row r="8488" spans="27:27" x14ac:dyDescent="0.2">
      <c r="AA8488" s="23">
        <v>44332</v>
      </c>
    </row>
    <row r="8489" spans="27:27" x14ac:dyDescent="0.2">
      <c r="AA8489" s="23">
        <v>44333</v>
      </c>
    </row>
    <row r="8490" spans="27:27" x14ac:dyDescent="0.2">
      <c r="AA8490" s="23">
        <v>44334</v>
      </c>
    </row>
    <row r="8491" spans="27:27" x14ac:dyDescent="0.2">
      <c r="AA8491" s="23">
        <v>44335</v>
      </c>
    </row>
    <row r="8492" spans="27:27" x14ac:dyDescent="0.2">
      <c r="AA8492" s="23">
        <v>44336</v>
      </c>
    </row>
    <row r="8493" spans="27:27" x14ac:dyDescent="0.2">
      <c r="AA8493" s="23">
        <v>44337</v>
      </c>
    </row>
    <row r="8494" spans="27:27" x14ac:dyDescent="0.2">
      <c r="AA8494" s="23">
        <v>44338</v>
      </c>
    </row>
    <row r="8495" spans="27:27" x14ac:dyDescent="0.2">
      <c r="AA8495" s="23">
        <v>44339</v>
      </c>
    </row>
    <row r="8496" spans="27:27" x14ac:dyDescent="0.2">
      <c r="AA8496" s="23">
        <v>44340</v>
      </c>
    </row>
    <row r="8497" spans="27:27" x14ac:dyDescent="0.2">
      <c r="AA8497" s="23">
        <v>44341</v>
      </c>
    </row>
    <row r="8498" spans="27:27" x14ac:dyDescent="0.2">
      <c r="AA8498" s="23">
        <v>44342</v>
      </c>
    </row>
    <row r="8499" spans="27:27" x14ac:dyDescent="0.2">
      <c r="AA8499" s="23">
        <v>44343</v>
      </c>
    </row>
    <row r="8500" spans="27:27" x14ac:dyDescent="0.2">
      <c r="AA8500" s="23">
        <v>44344</v>
      </c>
    </row>
    <row r="8501" spans="27:27" x14ac:dyDescent="0.2">
      <c r="AA8501" s="23">
        <v>44345</v>
      </c>
    </row>
    <row r="8502" spans="27:27" x14ac:dyDescent="0.2">
      <c r="AA8502" s="23">
        <v>44346</v>
      </c>
    </row>
    <row r="8503" spans="27:27" x14ac:dyDescent="0.2">
      <c r="AA8503" s="23">
        <v>44347</v>
      </c>
    </row>
    <row r="8504" spans="27:27" x14ac:dyDescent="0.2">
      <c r="AA8504" s="23">
        <v>44348</v>
      </c>
    </row>
    <row r="8505" spans="27:27" x14ac:dyDescent="0.2">
      <c r="AA8505" s="23">
        <v>44349</v>
      </c>
    </row>
    <row r="8506" spans="27:27" x14ac:dyDescent="0.2">
      <c r="AA8506" s="23">
        <v>44350</v>
      </c>
    </row>
    <row r="8507" spans="27:27" x14ac:dyDescent="0.2">
      <c r="AA8507" s="23">
        <v>44351</v>
      </c>
    </row>
    <row r="8508" spans="27:27" x14ac:dyDescent="0.2">
      <c r="AA8508" s="23">
        <v>44352</v>
      </c>
    </row>
    <row r="8509" spans="27:27" x14ac:dyDescent="0.2">
      <c r="AA8509" s="23">
        <v>44353</v>
      </c>
    </row>
    <row r="8510" spans="27:27" x14ac:dyDescent="0.2">
      <c r="AA8510" s="23">
        <v>44354</v>
      </c>
    </row>
    <row r="8511" spans="27:27" x14ac:dyDescent="0.2">
      <c r="AA8511" s="23">
        <v>44355</v>
      </c>
    </row>
    <row r="8512" spans="27:27" x14ac:dyDescent="0.2">
      <c r="AA8512" s="23">
        <v>44356</v>
      </c>
    </row>
    <row r="8513" spans="27:27" x14ac:dyDescent="0.2">
      <c r="AA8513" s="23">
        <v>44357</v>
      </c>
    </row>
    <row r="8514" spans="27:27" x14ac:dyDescent="0.2">
      <c r="AA8514" s="23">
        <v>44358</v>
      </c>
    </row>
    <row r="8515" spans="27:27" x14ac:dyDescent="0.2">
      <c r="AA8515" s="23">
        <v>44359</v>
      </c>
    </row>
    <row r="8516" spans="27:27" x14ac:dyDescent="0.2">
      <c r="AA8516" s="23">
        <v>44360</v>
      </c>
    </row>
    <row r="8517" spans="27:27" x14ac:dyDescent="0.2">
      <c r="AA8517" s="23">
        <v>44361</v>
      </c>
    </row>
    <row r="8518" spans="27:27" x14ac:dyDescent="0.2">
      <c r="AA8518" s="23">
        <v>44362</v>
      </c>
    </row>
    <row r="8519" spans="27:27" x14ac:dyDescent="0.2">
      <c r="AA8519" s="23">
        <v>44363</v>
      </c>
    </row>
    <row r="8520" spans="27:27" x14ac:dyDescent="0.2">
      <c r="AA8520" s="23">
        <v>44364</v>
      </c>
    </row>
    <row r="8521" spans="27:27" x14ac:dyDescent="0.2">
      <c r="AA8521" s="23">
        <v>44365</v>
      </c>
    </row>
    <row r="8522" spans="27:27" x14ac:dyDescent="0.2">
      <c r="AA8522" s="23">
        <v>44366</v>
      </c>
    </row>
    <row r="8523" spans="27:27" x14ac:dyDescent="0.2">
      <c r="AA8523" s="23">
        <v>44367</v>
      </c>
    </row>
    <row r="8524" spans="27:27" x14ac:dyDescent="0.2">
      <c r="AA8524" s="23">
        <v>44368</v>
      </c>
    </row>
    <row r="8525" spans="27:27" x14ac:dyDescent="0.2">
      <c r="AA8525" s="23">
        <v>44369</v>
      </c>
    </row>
    <row r="8526" spans="27:27" x14ac:dyDescent="0.2">
      <c r="AA8526" s="23">
        <v>44370</v>
      </c>
    </row>
    <row r="8527" spans="27:27" x14ac:dyDescent="0.2">
      <c r="AA8527" s="23">
        <v>44371</v>
      </c>
    </row>
    <row r="8528" spans="27:27" x14ac:dyDescent="0.2">
      <c r="AA8528" s="23">
        <v>44372</v>
      </c>
    </row>
    <row r="8529" spans="27:27" x14ac:dyDescent="0.2">
      <c r="AA8529" s="23">
        <v>44373</v>
      </c>
    </row>
    <row r="8530" spans="27:27" x14ac:dyDescent="0.2">
      <c r="AA8530" s="23">
        <v>44374</v>
      </c>
    </row>
    <row r="8531" spans="27:27" x14ac:dyDescent="0.2">
      <c r="AA8531" s="23">
        <v>44375</v>
      </c>
    </row>
    <row r="8532" spans="27:27" x14ac:dyDescent="0.2">
      <c r="AA8532" s="23">
        <v>44376</v>
      </c>
    </row>
    <row r="8533" spans="27:27" x14ac:dyDescent="0.2">
      <c r="AA8533" s="23">
        <v>44377</v>
      </c>
    </row>
    <row r="8534" spans="27:27" x14ac:dyDescent="0.2">
      <c r="AA8534" s="23">
        <v>44378</v>
      </c>
    </row>
    <row r="8535" spans="27:27" x14ac:dyDescent="0.2">
      <c r="AA8535" s="23">
        <v>44379</v>
      </c>
    </row>
    <row r="8536" spans="27:27" x14ac:dyDescent="0.2">
      <c r="AA8536" s="23">
        <v>44380</v>
      </c>
    </row>
    <row r="8537" spans="27:27" x14ac:dyDescent="0.2">
      <c r="AA8537" s="23">
        <v>44381</v>
      </c>
    </row>
    <row r="8538" spans="27:27" x14ac:dyDescent="0.2">
      <c r="AA8538" s="23">
        <v>44382</v>
      </c>
    </row>
    <row r="8539" spans="27:27" x14ac:dyDescent="0.2">
      <c r="AA8539" s="23">
        <v>44383</v>
      </c>
    </row>
    <row r="8540" spans="27:27" x14ac:dyDescent="0.2">
      <c r="AA8540" s="23">
        <v>44384</v>
      </c>
    </row>
    <row r="8541" spans="27:27" x14ac:dyDescent="0.2">
      <c r="AA8541" s="23">
        <v>44385</v>
      </c>
    </row>
    <row r="8542" spans="27:27" x14ac:dyDescent="0.2">
      <c r="AA8542" s="23">
        <v>44386</v>
      </c>
    </row>
    <row r="8543" spans="27:27" x14ac:dyDescent="0.2">
      <c r="AA8543" s="23">
        <v>44387</v>
      </c>
    </row>
    <row r="8544" spans="27:27" x14ac:dyDescent="0.2">
      <c r="AA8544" s="23">
        <v>44388</v>
      </c>
    </row>
    <row r="8545" spans="27:27" x14ac:dyDescent="0.2">
      <c r="AA8545" s="23">
        <v>44389</v>
      </c>
    </row>
    <row r="8546" spans="27:27" x14ac:dyDescent="0.2">
      <c r="AA8546" s="23">
        <v>44390</v>
      </c>
    </row>
    <row r="8547" spans="27:27" x14ac:dyDescent="0.2">
      <c r="AA8547" s="23">
        <v>44391</v>
      </c>
    </row>
    <row r="8548" spans="27:27" x14ac:dyDescent="0.2">
      <c r="AA8548" s="23">
        <v>44392</v>
      </c>
    </row>
    <row r="8549" spans="27:27" x14ac:dyDescent="0.2">
      <c r="AA8549" s="23">
        <v>44393</v>
      </c>
    </row>
    <row r="8550" spans="27:27" x14ac:dyDescent="0.2">
      <c r="AA8550" s="23">
        <v>44394</v>
      </c>
    </row>
    <row r="8551" spans="27:27" x14ac:dyDescent="0.2">
      <c r="AA8551" s="23">
        <v>44395</v>
      </c>
    </row>
    <row r="8552" spans="27:27" x14ac:dyDescent="0.2">
      <c r="AA8552" s="23">
        <v>44396</v>
      </c>
    </row>
    <row r="8553" spans="27:27" x14ac:dyDescent="0.2">
      <c r="AA8553" s="23">
        <v>44397</v>
      </c>
    </row>
    <row r="8554" spans="27:27" x14ac:dyDescent="0.2">
      <c r="AA8554" s="23">
        <v>44398</v>
      </c>
    </row>
    <row r="8555" spans="27:27" x14ac:dyDescent="0.2">
      <c r="AA8555" s="23">
        <v>44399</v>
      </c>
    </row>
    <row r="8556" spans="27:27" x14ac:dyDescent="0.2">
      <c r="AA8556" s="23">
        <v>44400</v>
      </c>
    </row>
    <row r="8557" spans="27:27" x14ac:dyDescent="0.2">
      <c r="AA8557" s="23">
        <v>44401</v>
      </c>
    </row>
    <row r="8558" spans="27:27" x14ac:dyDescent="0.2">
      <c r="AA8558" s="23">
        <v>44402</v>
      </c>
    </row>
    <row r="8559" spans="27:27" x14ac:dyDescent="0.2">
      <c r="AA8559" s="23">
        <v>44403</v>
      </c>
    </row>
    <row r="8560" spans="27:27" x14ac:dyDescent="0.2">
      <c r="AA8560" s="23">
        <v>44404</v>
      </c>
    </row>
    <row r="8561" spans="27:27" x14ac:dyDescent="0.2">
      <c r="AA8561" s="23">
        <v>44405</v>
      </c>
    </row>
    <row r="8562" spans="27:27" x14ac:dyDescent="0.2">
      <c r="AA8562" s="23">
        <v>44406</v>
      </c>
    </row>
    <row r="8563" spans="27:27" x14ac:dyDescent="0.2">
      <c r="AA8563" s="23">
        <v>44407</v>
      </c>
    </row>
    <row r="8564" spans="27:27" x14ac:dyDescent="0.2">
      <c r="AA8564" s="23">
        <v>44408</v>
      </c>
    </row>
    <row r="8565" spans="27:27" x14ac:dyDescent="0.2">
      <c r="AA8565" s="23">
        <v>44409</v>
      </c>
    </row>
    <row r="8566" spans="27:27" x14ac:dyDescent="0.2">
      <c r="AA8566" s="23">
        <v>44410</v>
      </c>
    </row>
    <row r="8567" spans="27:27" x14ac:dyDescent="0.2">
      <c r="AA8567" s="23">
        <v>44411</v>
      </c>
    </row>
    <row r="8568" spans="27:27" x14ac:dyDescent="0.2">
      <c r="AA8568" s="23">
        <v>44412</v>
      </c>
    </row>
    <row r="8569" spans="27:27" x14ac:dyDescent="0.2">
      <c r="AA8569" s="23">
        <v>44413</v>
      </c>
    </row>
    <row r="8570" spans="27:27" x14ac:dyDescent="0.2">
      <c r="AA8570" s="23">
        <v>44414</v>
      </c>
    </row>
    <row r="8571" spans="27:27" x14ac:dyDescent="0.2">
      <c r="AA8571" s="23">
        <v>44415</v>
      </c>
    </row>
    <row r="8572" spans="27:27" x14ac:dyDescent="0.2">
      <c r="AA8572" s="23">
        <v>44416</v>
      </c>
    </row>
    <row r="8573" spans="27:27" x14ac:dyDescent="0.2">
      <c r="AA8573" s="23">
        <v>44417</v>
      </c>
    </row>
    <row r="8574" spans="27:27" x14ac:dyDescent="0.2">
      <c r="AA8574" s="23">
        <v>44418</v>
      </c>
    </row>
    <row r="8575" spans="27:27" x14ac:dyDescent="0.2">
      <c r="AA8575" s="23">
        <v>44419</v>
      </c>
    </row>
    <row r="8576" spans="27:27" x14ac:dyDescent="0.2">
      <c r="AA8576" s="23">
        <v>44420</v>
      </c>
    </row>
    <row r="8577" spans="27:27" x14ac:dyDescent="0.2">
      <c r="AA8577" s="23">
        <v>44421</v>
      </c>
    </row>
    <row r="8578" spans="27:27" x14ac:dyDescent="0.2">
      <c r="AA8578" s="23">
        <v>44422</v>
      </c>
    </row>
    <row r="8579" spans="27:27" x14ac:dyDescent="0.2">
      <c r="AA8579" s="23">
        <v>44423</v>
      </c>
    </row>
    <row r="8580" spans="27:27" x14ac:dyDescent="0.2">
      <c r="AA8580" s="23">
        <v>44424</v>
      </c>
    </row>
    <row r="8581" spans="27:27" x14ac:dyDescent="0.2">
      <c r="AA8581" s="23">
        <v>44425</v>
      </c>
    </row>
    <row r="8582" spans="27:27" x14ac:dyDescent="0.2">
      <c r="AA8582" s="23">
        <v>44426</v>
      </c>
    </row>
    <row r="8583" spans="27:27" x14ac:dyDescent="0.2">
      <c r="AA8583" s="23">
        <v>44427</v>
      </c>
    </row>
    <row r="8584" spans="27:27" x14ac:dyDescent="0.2">
      <c r="AA8584" s="23">
        <v>44428</v>
      </c>
    </row>
    <row r="8585" spans="27:27" x14ac:dyDescent="0.2">
      <c r="AA8585" s="23">
        <v>44429</v>
      </c>
    </row>
    <row r="8586" spans="27:27" x14ac:dyDescent="0.2">
      <c r="AA8586" s="23">
        <v>44430</v>
      </c>
    </row>
    <row r="8587" spans="27:27" x14ac:dyDescent="0.2">
      <c r="AA8587" s="23">
        <v>44431</v>
      </c>
    </row>
    <row r="8588" spans="27:27" x14ac:dyDescent="0.2">
      <c r="AA8588" s="23">
        <v>44432</v>
      </c>
    </row>
    <row r="8589" spans="27:27" x14ac:dyDescent="0.2">
      <c r="AA8589" s="23">
        <v>44433</v>
      </c>
    </row>
    <row r="8590" spans="27:27" x14ac:dyDescent="0.2">
      <c r="AA8590" s="23">
        <v>44434</v>
      </c>
    </row>
    <row r="8591" spans="27:27" x14ac:dyDescent="0.2">
      <c r="AA8591" s="23">
        <v>44435</v>
      </c>
    </row>
    <row r="8592" spans="27:27" x14ac:dyDescent="0.2">
      <c r="AA8592" s="23">
        <v>44436</v>
      </c>
    </row>
    <row r="8593" spans="27:27" x14ac:dyDescent="0.2">
      <c r="AA8593" s="23">
        <v>44437</v>
      </c>
    </row>
    <row r="8594" spans="27:27" x14ac:dyDescent="0.2">
      <c r="AA8594" s="23">
        <v>44438</v>
      </c>
    </row>
    <row r="8595" spans="27:27" x14ac:dyDescent="0.2">
      <c r="AA8595" s="23">
        <v>44439</v>
      </c>
    </row>
    <row r="8596" spans="27:27" x14ac:dyDescent="0.2">
      <c r="AA8596" s="23">
        <v>44440</v>
      </c>
    </row>
    <row r="8597" spans="27:27" x14ac:dyDescent="0.2">
      <c r="AA8597" s="23">
        <v>44441</v>
      </c>
    </row>
    <row r="8598" spans="27:27" x14ac:dyDescent="0.2">
      <c r="AA8598" s="23">
        <v>44442</v>
      </c>
    </row>
    <row r="8599" spans="27:27" x14ac:dyDescent="0.2">
      <c r="AA8599" s="23">
        <v>44443</v>
      </c>
    </row>
    <row r="8600" spans="27:27" x14ac:dyDescent="0.2">
      <c r="AA8600" s="23">
        <v>44444</v>
      </c>
    </row>
    <row r="8601" spans="27:27" x14ac:dyDescent="0.2">
      <c r="AA8601" s="23">
        <v>44445</v>
      </c>
    </row>
    <row r="8602" spans="27:27" x14ac:dyDescent="0.2">
      <c r="AA8602" s="23">
        <v>44446</v>
      </c>
    </row>
    <row r="8603" spans="27:27" x14ac:dyDescent="0.2">
      <c r="AA8603" s="23">
        <v>44447</v>
      </c>
    </row>
    <row r="8604" spans="27:27" x14ac:dyDescent="0.2">
      <c r="AA8604" s="23">
        <v>44448</v>
      </c>
    </row>
    <row r="8605" spans="27:27" x14ac:dyDescent="0.2">
      <c r="AA8605" s="23">
        <v>44449</v>
      </c>
    </row>
    <row r="8606" spans="27:27" x14ac:dyDescent="0.2">
      <c r="AA8606" s="23">
        <v>44450</v>
      </c>
    </row>
    <row r="8607" spans="27:27" x14ac:dyDescent="0.2">
      <c r="AA8607" s="23">
        <v>44451</v>
      </c>
    </row>
    <row r="8608" spans="27:27" x14ac:dyDescent="0.2">
      <c r="AA8608" s="23">
        <v>44452</v>
      </c>
    </row>
    <row r="8609" spans="27:27" x14ac:dyDescent="0.2">
      <c r="AA8609" s="23">
        <v>44453</v>
      </c>
    </row>
    <row r="8610" spans="27:27" x14ac:dyDescent="0.2">
      <c r="AA8610" s="23">
        <v>44454</v>
      </c>
    </row>
    <row r="8611" spans="27:27" x14ac:dyDescent="0.2">
      <c r="AA8611" s="23">
        <v>44455</v>
      </c>
    </row>
    <row r="8612" spans="27:27" x14ac:dyDescent="0.2">
      <c r="AA8612" s="23">
        <v>44456</v>
      </c>
    </row>
    <row r="8613" spans="27:27" x14ac:dyDescent="0.2">
      <c r="AA8613" s="23">
        <v>44457</v>
      </c>
    </row>
    <row r="8614" spans="27:27" x14ac:dyDescent="0.2">
      <c r="AA8614" s="23">
        <v>44458</v>
      </c>
    </row>
    <row r="8615" spans="27:27" x14ac:dyDescent="0.2">
      <c r="AA8615" s="23">
        <v>44459</v>
      </c>
    </row>
    <row r="8616" spans="27:27" x14ac:dyDescent="0.2">
      <c r="AA8616" s="23">
        <v>44460</v>
      </c>
    </row>
    <row r="8617" spans="27:27" x14ac:dyDescent="0.2">
      <c r="AA8617" s="23">
        <v>44461</v>
      </c>
    </row>
    <row r="8618" spans="27:27" x14ac:dyDescent="0.2">
      <c r="AA8618" s="23">
        <v>44462</v>
      </c>
    </row>
    <row r="8619" spans="27:27" x14ac:dyDescent="0.2">
      <c r="AA8619" s="23">
        <v>44463</v>
      </c>
    </row>
    <row r="8620" spans="27:27" x14ac:dyDescent="0.2">
      <c r="AA8620" s="23">
        <v>44464</v>
      </c>
    </row>
    <row r="8621" spans="27:27" x14ac:dyDescent="0.2">
      <c r="AA8621" s="23">
        <v>44465</v>
      </c>
    </row>
    <row r="8622" spans="27:27" x14ac:dyDescent="0.2">
      <c r="AA8622" s="23">
        <v>44466</v>
      </c>
    </row>
    <row r="8623" spans="27:27" x14ac:dyDescent="0.2">
      <c r="AA8623" s="23">
        <v>44467</v>
      </c>
    </row>
    <row r="8624" spans="27:27" x14ac:dyDescent="0.2">
      <c r="AA8624" s="23">
        <v>44468</v>
      </c>
    </row>
    <row r="8625" spans="27:27" x14ac:dyDescent="0.2">
      <c r="AA8625" s="23">
        <v>44469</v>
      </c>
    </row>
    <row r="8626" spans="27:27" x14ac:dyDescent="0.2">
      <c r="AA8626" s="23">
        <v>44470</v>
      </c>
    </row>
    <row r="8627" spans="27:27" x14ac:dyDescent="0.2">
      <c r="AA8627" s="23">
        <v>44471</v>
      </c>
    </row>
    <row r="8628" spans="27:27" x14ac:dyDescent="0.2">
      <c r="AA8628" s="23">
        <v>44472</v>
      </c>
    </row>
    <row r="8629" spans="27:27" x14ac:dyDescent="0.2">
      <c r="AA8629" s="23">
        <v>44473</v>
      </c>
    </row>
    <row r="8630" spans="27:27" x14ac:dyDescent="0.2">
      <c r="AA8630" s="23">
        <v>44474</v>
      </c>
    </row>
    <row r="8631" spans="27:27" x14ac:dyDescent="0.2">
      <c r="AA8631" s="23">
        <v>44475</v>
      </c>
    </row>
    <row r="8632" spans="27:27" x14ac:dyDescent="0.2">
      <c r="AA8632" s="23">
        <v>44476</v>
      </c>
    </row>
    <row r="8633" spans="27:27" x14ac:dyDescent="0.2">
      <c r="AA8633" s="23">
        <v>44477</v>
      </c>
    </row>
    <row r="8634" spans="27:27" x14ac:dyDescent="0.2">
      <c r="AA8634" s="23">
        <v>44478</v>
      </c>
    </row>
    <row r="8635" spans="27:27" x14ac:dyDescent="0.2">
      <c r="AA8635" s="23">
        <v>44479</v>
      </c>
    </row>
    <row r="8636" spans="27:27" x14ac:dyDescent="0.2">
      <c r="AA8636" s="23">
        <v>44480</v>
      </c>
    </row>
    <row r="8637" spans="27:27" x14ac:dyDescent="0.2">
      <c r="AA8637" s="23">
        <v>44481</v>
      </c>
    </row>
    <row r="8638" spans="27:27" x14ac:dyDescent="0.2">
      <c r="AA8638" s="23">
        <v>44482</v>
      </c>
    </row>
    <row r="8639" spans="27:27" x14ac:dyDescent="0.2">
      <c r="AA8639" s="23">
        <v>44483</v>
      </c>
    </row>
    <row r="8640" spans="27:27" x14ac:dyDescent="0.2">
      <c r="AA8640" s="23">
        <v>44484</v>
      </c>
    </row>
    <row r="8641" spans="27:27" x14ac:dyDescent="0.2">
      <c r="AA8641" s="23">
        <v>44485</v>
      </c>
    </row>
    <row r="8642" spans="27:27" x14ac:dyDescent="0.2">
      <c r="AA8642" s="23">
        <v>44486</v>
      </c>
    </row>
    <row r="8643" spans="27:27" x14ac:dyDescent="0.2">
      <c r="AA8643" s="23">
        <v>44487</v>
      </c>
    </row>
    <row r="8644" spans="27:27" x14ac:dyDescent="0.2">
      <c r="AA8644" s="23">
        <v>44488</v>
      </c>
    </row>
    <row r="8645" spans="27:27" x14ac:dyDescent="0.2">
      <c r="AA8645" s="23">
        <v>44489</v>
      </c>
    </row>
    <row r="8646" spans="27:27" x14ac:dyDescent="0.2">
      <c r="AA8646" s="23">
        <v>44490</v>
      </c>
    </row>
    <row r="8647" spans="27:27" x14ac:dyDescent="0.2">
      <c r="AA8647" s="23">
        <v>44491</v>
      </c>
    </row>
    <row r="8648" spans="27:27" x14ac:dyDescent="0.2">
      <c r="AA8648" s="23">
        <v>44492</v>
      </c>
    </row>
    <row r="8649" spans="27:27" x14ac:dyDescent="0.2">
      <c r="AA8649" s="23">
        <v>44493</v>
      </c>
    </row>
    <row r="8650" spans="27:27" x14ac:dyDescent="0.2">
      <c r="AA8650" s="23">
        <v>44494</v>
      </c>
    </row>
    <row r="8651" spans="27:27" x14ac:dyDescent="0.2">
      <c r="AA8651" s="23">
        <v>44495</v>
      </c>
    </row>
    <row r="8652" spans="27:27" x14ac:dyDescent="0.2">
      <c r="AA8652" s="23">
        <v>44496</v>
      </c>
    </row>
    <row r="8653" spans="27:27" x14ac:dyDescent="0.2">
      <c r="AA8653" s="23">
        <v>44497</v>
      </c>
    </row>
    <row r="8654" spans="27:27" x14ac:dyDescent="0.2">
      <c r="AA8654" s="23">
        <v>44498</v>
      </c>
    </row>
    <row r="8655" spans="27:27" x14ac:dyDescent="0.2">
      <c r="AA8655" s="23">
        <v>44499</v>
      </c>
    </row>
    <row r="8656" spans="27:27" x14ac:dyDescent="0.2">
      <c r="AA8656" s="23">
        <v>44500</v>
      </c>
    </row>
    <row r="8657" spans="27:27" x14ac:dyDescent="0.2">
      <c r="AA8657" s="23">
        <v>44501</v>
      </c>
    </row>
    <row r="8658" spans="27:27" x14ac:dyDescent="0.2">
      <c r="AA8658" s="23">
        <v>44502</v>
      </c>
    </row>
    <row r="8659" spans="27:27" x14ac:dyDescent="0.2">
      <c r="AA8659" s="23">
        <v>44503</v>
      </c>
    </row>
    <row r="8660" spans="27:27" x14ac:dyDescent="0.2">
      <c r="AA8660" s="23">
        <v>44504</v>
      </c>
    </row>
    <row r="8661" spans="27:27" x14ac:dyDescent="0.2">
      <c r="AA8661" s="23">
        <v>44505</v>
      </c>
    </row>
    <row r="8662" spans="27:27" x14ac:dyDescent="0.2">
      <c r="AA8662" s="23">
        <v>44506</v>
      </c>
    </row>
    <row r="8663" spans="27:27" x14ac:dyDescent="0.2">
      <c r="AA8663" s="23">
        <v>44507</v>
      </c>
    </row>
    <row r="8664" spans="27:27" x14ac:dyDescent="0.2">
      <c r="AA8664" s="23">
        <v>44508</v>
      </c>
    </row>
    <row r="8665" spans="27:27" x14ac:dyDescent="0.2">
      <c r="AA8665" s="23">
        <v>44509</v>
      </c>
    </row>
    <row r="8666" spans="27:27" x14ac:dyDescent="0.2">
      <c r="AA8666" s="23">
        <v>44510</v>
      </c>
    </row>
    <row r="8667" spans="27:27" x14ac:dyDescent="0.2">
      <c r="AA8667" s="23">
        <v>44511</v>
      </c>
    </row>
    <row r="8668" spans="27:27" x14ac:dyDescent="0.2">
      <c r="AA8668" s="23">
        <v>44512</v>
      </c>
    </row>
    <row r="8669" spans="27:27" x14ac:dyDescent="0.2">
      <c r="AA8669" s="23">
        <v>44513</v>
      </c>
    </row>
    <row r="8670" spans="27:27" x14ac:dyDescent="0.2">
      <c r="AA8670" s="23">
        <v>44514</v>
      </c>
    </row>
    <row r="8671" spans="27:27" x14ac:dyDescent="0.2">
      <c r="AA8671" s="23">
        <v>44515</v>
      </c>
    </row>
    <row r="8672" spans="27:27" x14ac:dyDescent="0.2">
      <c r="AA8672" s="23">
        <v>44516</v>
      </c>
    </row>
    <row r="8673" spans="27:27" x14ac:dyDescent="0.2">
      <c r="AA8673" s="23">
        <v>44517</v>
      </c>
    </row>
    <row r="8674" spans="27:27" x14ac:dyDescent="0.2">
      <c r="AA8674" s="23">
        <v>44518</v>
      </c>
    </row>
    <row r="8675" spans="27:27" x14ac:dyDescent="0.2">
      <c r="AA8675" s="23">
        <v>44519</v>
      </c>
    </row>
    <row r="8676" spans="27:27" x14ac:dyDescent="0.2">
      <c r="AA8676" s="23">
        <v>44520</v>
      </c>
    </row>
    <row r="8677" spans="27:27" x14ac:dyDescent="0.2">
      <c r="AA8677" s="23">
        <v>44521</v>
      </c>
    </row>
    <row r="8678" spans="27:27" x14ac:dyDescent="0.2">
      <c r="AA8678" s="23">
        <v>44522</v>
      </c>
    </row>
    <row r="8679" spans="27:27" x14ac:dyDescent="0.2">
      <c r="AA8679" s="23">
        <v>44523</v>
      </c>
    </row>
    <row r="8680" spans="27:27" x14ac:dyDescent="0.2">
      <c r="AA8680" s="23">
        <v>44524</v>
      </c>
    </row>
    <row r="8681" spans="27:27" x14ac:dyDescent="0.2">
      <c r="AA8681" s="23">
        <v>44525</v>
      </c>
    </row>
    <row r="8682" spans="27:27" x14ac:dyDescent="0.2">
      <c r="AA8682" s="23">
        <v>44526</v>
      </c>
    </row>
    <row r="8683" spans="27:27" x14ac:dyDescent="0.2">
      <c r="AA8683" s="23">
        <v>44527</v>
      </c>
    </row>
    <row r="8684" spans="27:27" x14ac:dyDescent="0.2">
      <c r="AA8684" s="23">
        <v>44528</v>
      </c>
    </row>
    <row r="8685" spans="27:27" x14ac:dyDescent="0.2">
      <c r="AA8685" s="23">
        <v>44529</v>
      </c>
    </row>
    <row r="8686" spans="27:27" x14ac:dyDescent="0.2">
      <c r="AA8686" s="23">
        <v>44530</v>
      </c>
    </row>
    <row r="8687" spans="27:27" x14ac:dyDescent="0.2">
      <c r="AA8687" s="23">
        <v>44531</v>
      </c>
    </row>
    <row r="8688" spans="27:27" x14ac:dyDescent="0.2">
      <c r="AA8688" s="23">
        <v>44532</v>
      </c>
    </row>
    <row r="8689" spans="27:27" x14ac:dyDescent="0.2">
      <c r="AA8689" s="23">
        <v>44533</v>
      </c>
    </row>
    <row r="8690" spans="27:27" x14ac:dyDescent="0.2">
      <c r="AA8690" s="23">
        <v>44534</v>
      </c>
    </row>
    <row r="8691" spans="27:27" x14ac:dyDescent="0.2">
      <c r="AA8691" s="23">
        <v>44535</v>
      </c>
    </row>
    <row r="8692" spans="27:27" x14ac:dyDescent="0.2">
      <c r="AA8692" s="23">
        <v>44536</v>
      </c>
    </row>
    <row r="8693" spans="27:27" x14ac:dyDescent="0.2">
      <c r="AA8693" s="23">
        <v>44537</v>
      </c>
    </row>
    <row r="8694" spans="27:27" x14ac:dyDescent="0.2">
      <c r="AA8694" s="23">
        <v>44538</v>
      </c>
    </row>
    <row r="8695" spans="27:27" x14ac:dyDescent="0.2">
      <c r="AA8695" s="23">
        <v>44539</v>
      </c>
    </row>
    <row r="8696" spans="27:27" x14ac:dyDescent="0.2">
      <c r="AA8696" s="23">
        <v>44540</v>
      </c>
    </row>
    <row r="8697" spans="27:27" x14ac:dyDescent="0.2">
      <c r="AA8697" s="23">
        <v>44541</v>
      </c>
    </row>
    <row r="8698" spans="27:27" x14ac:dyDescent="0.2">
      <c r="AA8698" s="23">
        <v>44542</v>
      </c>
    </row>
    <row r="8699" spans="27:27" x14ac:dyDescent="0.2">
      <c r="AA8699" s="23">
        <v>44543</v>
      </c>
    </row>
    <row r="8700" spans="27:27" x14ac:dyDescent="0.2">
      <c r="AA8700" s="23">
        <v>44544</v>
      </c>
    </row>
    <row r="8701" spans="27:27" x14ac:dyDescent="0.2">
      <c r="AA8701" s="23">
        <v>44545</v>
      </c>
    </row>
    <row r="8702" spans="27:27" x14ac:dyDescent="0.2">
      <c r="AA8702" s="23">
        <v>44546</v>
      </c>
    </row>
    <row r="8703" spans="27:27" x14ac:dyDescent="0.2">
      <c r="AA8703" s="23">
        <v>44547</v>
      </c>
    </row>
    <row r="8704" spans="27:27" x14ac:dyDescent="0.2">
      <c r="AA8704" s="23">
        <v>44548</v>
      </c>
    </row>
    <row r="8705" spans="27:27" x14ac:dyDescent="0.2">
      <c r="AA8705" s="23">
        <v>44549</v>
      </c>
    </row>
    <row r="8706" spans="27:27" x14ac:dyDescent="0.2">
      <c r="AA8706" s="23">
        <v>44550</v>
      </c>
    </row>
    <row r="8707" spans="27:27" x14ac:dyDescent="0.2">
      <c r="AA8707" s="23">
        <v>44551</v>
      </c>
    </row>
    <row r="8708" spans="27:27" x14ac:dyDescent="0.2">
      <c r="AA8708" s="23">
        <v>44552</v>
      </c>
    </row>
    <row r="8709" spans="27:27" x14ac:dyDescent="0.2">
      <c r="AA8709" s="23">
        <v>44553</v>
      </c>
    </row>
    <row r="8710" spans="27:27" x14ac:dyDescent="0.2">
      <c r="AA8710" s="23">
        <v>44554</v>
      </c>
    </row>
    <row r="8711" spans="27:27" x14ac:dyDescent="0.2">
      <c r="AA8711" s="23">
        <v>44555</v>
      </c>
    </row>
    <row r="8712" spans="27:27" x14ac:dyDescent="0.2">
      <c r="AA8712" s="23">
        <v>44556</v>
      </c>
    </row>
    <row r="8713" spans="27:27" x14ac:dyDescent="0.2">
      <c r="AA8713" s="23">
        <v>44557</v>
      </c>
    </row>
    <row r="8714" spans="27:27" x14ac:dyDescent="0.2">
      <c r="AA8714" s="23">
        <v>44558</v>
      </c>
    </row>
    <row r="8715" spans="27:27" x14ac:dyDescent="0.2">
      <c r="AA8715" s="23">
        <v>44559</v>
      </c>
    </row>
    <row r="8716" spans="27:27" x14ac:dyDescent="0.2">
      <c r="AA8716" s="23">
        <v>44560</v>
      </c>
    </row>
    <row r="8717" spans="27:27" x14ac:dyDescent="0.2">
      <c r="AA8717" s="23">
        <v>44561</v>
      </c>
    </row>
    <row r="8718" spans="27:27" x14ac:dyDescent="0.2">
      <c r="AA8718" s="23">
        <v>44562</v>
      </c>
    </row>
    <row r="8719" spans="27:27" x14ac:dyDescent="0.2">
      <c r="AA8719" s="23">
        <v>44563</v>
      </c>
    </row>
    <row r="8720" spans="27:27" x14ac:dyDescent="0.2">
      <c r="AA8720" s="23">
        <v>44564</v>
      </c>
    </row>
    <row r="8721" spans="27:27" x14ac:dyDescent="0.2">
      <c r="AA8721" s="23">
        <v>44565</v>
      </c>
    </row>
    <row r="8722" spans="27:27" x14ac:dyDescent="0.2">
      <c r="AA8722" s="23">
        <v>44566</v>
      </c>
    </row>
    <row r="8723" spans="27:27" x14ac:dyDescent="0.2">
      <c r="AA8723" s="23">
        <v>44567</v>
      </c>
    </row>
    <row r="8724" spans="27:27" x14ac:dyDescent="0.2">
      <c r="AA8724" s="23">
        <v>44568</v>
      </c>
    </row>
    <row r="8725" spans="27:27" x14ac:dyDescent="0.2">
      <c r="AA8725" s="23">
        <v>44569</v>
      </c>
    </row>
    <row r="8726" spans="27:27" x14ac:dyDescent="0.2">
      <c r="AA8726" s="23">
        <v>44570</v>
      </c>
    </row>
    <row r="8727" spans="27:27" x14ac:dyDescent="0.2">
      <c r="AA8727" s="23">
        <v>44571</v>
      </c>
    </row>
    <row r="8728" spans="27:27" x14ac:dyDescent="0.2">
      <c r="AA8728" s="23">
        <v>44572</v>
      </c>
    </row>
    <row r="8729" spans="27:27" x14ac:dyDescent="0.2">
      <c r="AA8729" s="23">
        <v>44573</v>
      </c>
    </row>
    <row r="8730" spans="27:27" x14ac:dyDescent="0.2">
      <c r="AA8730" s="23">
        <v>44574</v>
      </c>
    </row>
    <row r="8731" spans="27:27" x14ac:dyDescent="0.2">
      <c r="AA8731" s="23">
        <v>44575</v>
      </c>
    </row>
    <row r="8732" spans="27:27" x14ac:dyDescent="0.2">
      <c r="AA8732" s="23">
        <v>44576</v>
      </c>
    </row>
    <row r="8733" spans="27:27" x14ac:dyDescent="0.2">
      <c r="AA8733" s="23">
        <v>44577</v>
      </c>
    </row>
    <row r="8734" spans="27:27" x14ac:dyDescent="0.2">
      <c r="AA8734" s="23">
        <v>44578</v>
      </c>
    </row>
    <row r="8735" spans="27:27" x14ac:dyDescent="0.2">
      <c r="AA8735" s="23">
        <v>44579</v>
      </c>
    </row>
    <row r="8736" spans="27:27" x14ac:dyDescent="0.2">
      <c r="AA8736" s="23">
        <v>44580</v>
      </c>
    </row>
    <row r="8737" spans="27:27" x14ac:dyDescent="0.2">
      <c r="AA8737" s="23">
        <v>44581</v>
      </c>
    </row>
    <row r="8738" spans="27:27" x14ac:dyDescent="0.2">
      <c r="AA8738" s="23">
        <v>44582</v>
      </c>
    </row>
    <row r="8739" spans="27:27" x14ac:dyDescent="0.2">
      <c r="AA8739" s="23">
        <v>44583</v>
      </c>
    </row>
    <row r="8740" spans="27:27" x14ac:dyDescent="0.2">
      <c r="AA8740" s="23">
        <v>44584</v>
      </c>
    </row>
    <row r="8741" spans="27:27" x14ac:dyDescent="0.2">
      <c r="AA8741" s="23">
        <v>44585</v>
      </c>
    </row>
    <row r="8742" spans="27:27" x14ac:dyDescent="0.2">
      <c r="AA8742" s="23">
        <v>44586</v>
      </c>
    </row>
    <row r="8743" spans="27:27" x14ac:dyDescent="0.2">
      <c r="AA8743" s="23">
        <v>44587</v>
      </c>
    </row>
    <row r="8744" spans="27:27" x14ac:dyDescent="0.2">
      <c r="AA8744" s="23">
        <v>44588</v>
      </c>
    </row>
    <row r="8745" spans="27:27" x14ac:dyDescent="0.2">
      <c r="AA8745" s="23">
        <v>44589</v>
      </c>
    </row>
    <row r="8746" spans="27:27" x14ac:dyDescent="0.2">
      <c r="AA8746" s="23">
        <v>44590</v>
      </c>
    </row>
    <row r="8747" spans="27:27" x14ac:dyDescent="0.2">
      <c r="AA8747" s="23">
        <v>44591</v>
      </c>
    </row>
    <row r="8748" spans="27:27" x14ac:dyDescent="0.2">
      <c r="AA8748" s="23">
        <v>44592</v>
      </c>
    </row>
    <row r="8749" spans="27:27" x14ac:dyDescent="0.2">
      <c r="AA8749" s="23">
        <v>44593</v>
      </c>
    </row>
    <row r="8750" spans="27:27" x14ac:dyDescent="0.2">
      <c r="AA8750" s="23">
        <v>44594</v>
      </c>
    </row>
    <row r="8751" spans="27:27" x14ac:dyDescent="0.2">
      <c r="AA8751" s="23">
        <v>44595</v>
      </c>
    </row>
    <row r="8752" spans="27:27" x14ac:dyDescent="0.2">
      <c r="AA8752" s="23">
        <v>44596</v>
      </c>
    </row>
    <row r="8753" spans="27:27" x14ac:dyDescent="0.2">
      <c r="AA8753" s="23">
        <v>44597</v>
      </c>
    </row>
    <row r="8754" spans="27:27" x14ac:dyDescent="0.2">
      <c r="AA8754" s="23">
        <v>44598</v>
      </c>
    </row>
    <row r="8755" spans="27:27" x14ac:dyDescent="0.2">
      <c r="AA8755" s="23">
        <v>44599</v>
      </c>
    </row>
    <row r="8756" spans="27:27" x14ac:dyDescent="0.2">
      <c r="AA8756" s="23">
        <v>44600</v>
      </c>
    </row>
    <row r="8757" spans="27:27" x14ac:dyDescent="0.2">
      <c r="AA8757" s="23">
        <v>44601</v>
      </c>
    </row>
    <row r="8758" spans="27:27" x14ac:dyDescent="0.2">
      <c r="AA8758" s="23">
        <v>44602</v>
      </c>
    </row>
    <row r="8759" spans="27:27" x14ac:dyDescent="0.2">
      <c r="AA8759" s="23">
        <v>44603</v>
      </c>
    </row>
    <row r="8760" spans="27:27" x14ac:dyDescent="0.2">
      <c r="AA8760" s="23">
        <v>44604</v>
      </c>
    </row>
    <row r="8761" spans="27:27" x14ac:dyDescent="0.2">
      <c r="AA8761" s="23">
        <v>44605</v>
      </c>
    </row>
    <row r="8762" spans="27:27" x14ac:dyDescent="0.2">
      <c r="AA8762" s="23">
        <v>44606</v>
      </c>
    </row>
    <row r="8763" spans="27:27" x14ac:dyDescent="0.2">
      <c r="AA8763" s="23">
        <v>44607</v>
      </c>
    </row>
    <row r="8764" spans="27:27" x14ac:dyDescent="0.2">
      <c r="AA8764" s="23">
        <v>44608</v>
      </c>
    </row>
    <row r="8765" spans="27:27" x14ac:dyDescent="0.2">
      <c r="AA8765" s="23">
        <v>44609</v>
      </c>
    </row>
    <row r="8766" spans="27:27" x14ac:dyDescent="0.2">
      <c r="AA8766" s="23">
        <v>44610</v>
      </c>
    </row>
    <row r="8767" spans="27:27" x14ac:dyDescent="0.2">
      <c r="AA8767" s="23">
        <v>44611</v>
      </c>
    </row>
    <row r="8768" spans="27:27" x14ac:dyDescent="0.2">
      <c r="AA8768" s="23">
        <v>44612</v>
      </c>
    </row>
    <row r="8769" spans="27:27" x14ac:dyDescent="0.2">
      <c r="AA8769" s="23">
        <v>44613</v>
      </c>
    </row>
    <row r="8770" spans="27:27" x14ac:dyDescent="0.2">
      <c r="AA8770" s="23">
        <v>44614</v>
      </c>
    </row>
    <row r="8771" spans="27:27" x14ac:dyDescent="0.2">
      <c r="AA8771" s="23">
        <v>44615</v>
      </c>
    </row>
    <row r="8772" spans="27:27" x14ac:dyDescent="0.2">
      <c r="AA8772" s="23">
        <v>44616</v>
      </c>
    </row>
    <row r="8773" spans="27:27" x14ac:dyDescent="0.2">
      <c r="AA8773" s="23">
        <v>44617</v>
      </c>
    </row>
    <row r="8774" spans="27:27" x14ac:dyDescent="0.2">
      <c r="AA8774" s="23">
        <v>44618</v>
      </c>
    </row>
    <row r="8775" spans="27:27" x14ac:dyDescent="0.2">
      <c r="AA8775" s="23">
        <v>44619</v>
      </c>
    </row>
    <row r="8776" spans="27:27" x14ac:dyDescent="0.2">
      <c r="AA8776" s="23">
        <v>44620</v>
      </c>
    </row>
    <row r="8777" spans="27:27" x14ac:dyDescent="0.2">
      <c r="AA8777" s="23">
        <v>44621</v>
      </c>
    </row>
    <row r="8778" spans="27:27" x14ac:dyDescent="0.2">
      <c r="AA8778" s="23">
        <v>44622</v>
      </c>
    </row>
    <row r="8779" spans="27:27" x14ac:dyDescent="0.2">
      <c r="AA8779" s="23">
        <v>44623</v>
      </c>
    </row>
    <row r="8780" spans="27:27" x14ac:dyDescent="0.2">
      <c r="AA8780" s="23">
        <v>44624</v>
      </c>
    </row>
    <row r="8781" spans="27:27" x14ac:dyDescent="0.2">
      <c r="AA8781" s="23">
        <v>44625</v>
      </c>
    </row>
    <row r="8782" spans="27:27" x14ac:dyDescent="0.2">
      <c r="AA8782" s="23">
        <v>44626</v>
      </c>
    </row>
    <row r="8783" spans="27:27" x14ac:dyDescent="0.2">
      <c r="AA8783" s="23">
        <v>44627</v>
      </c>
    </row>
    <row r="8784" spans="27:27" x14ac:dyDescent="0.2">
      <c r="AA8784" s="23">
        <v>44628</v>
      </c>
    </row>
    <row r="8785" spans="27:27" x14ac:dyDescent="0.2">
      <c r="AA8785" s="23">
        <v>44629</v>
      </c>
    </row>
    <row r="8786" spans="27:27" x14ac:dyDescent="0.2">
      <c r="AA8786" s="23">
        <v>44630</v>
      </c>
    </row>
    <row r="8787" spans="27:27" x14ac:dyDescent="0.2">
      <c r="AA8787" s="23">
        <v>44631</v>
      </c>
    </row>
    <row r="8788" spans="27:27" x14ac:dyDescent="0.2">
      <c r="AA8788" s="23">
        <v>44632</v>
      </c>
    </row>
    <row r="8789" spans="27:27" x14ac:dyDescent="0.2">
      <c r="AA8789" s="23">
        <v>44633</v>
      </c>
    </row>
    <row r="8790" spans="27:27" x14ac:dyDescent="0.2">
      <c r="AA8790" s="23">
        <v>44634</v>
      </c>
    </row>
    <row r="8791" spans="27:27" x14ac:dyDescent="0.2">
      <c r="AA8791" s="23">
        <v>44635</v>
      </c>
    </row>
    <row r="8792" spans="27:27" x14ac:dyDescent="0.2">
      <c r="AA8792" s="23">
        <v>44636</v>
      </c>
    </row>
    <row r="8793" spans="27:27" x14ac:dyDescent="0.2">
      <c r="AA8793" s="23">
        <v>44637</v>
      </c>
    </row>
    <row r="8794" spans="27:27" x14ac:dyDescent="0.2">
      <c r="AA8794" s="23">
        <v>44638</v>
      </c>
    </row>
    <row r="8795" spans="27:27" x14ac:dyDescent="0.2">
      <c r="AA8795" s="23">
        <v>44639</v>
      </c>
    </row>
    <row r="8796" spans="27:27" x14ac:dyDescent="0.2">
      <c r="AA8796" s="23">
        <v>44640</v>
      </c>
    </row>
    <row r="8797" spans="27:27" x14ac:dyDescent="0.2">
      <c r="AA8797" s="23">
        <v>44641</v>
      </c>
    </row>
    <row r="8798" spans="27:27" x14ac:dyDescent="0.2">
      <c r="AA8798" s="23">
        <v>44642</v>
      </c>
    </row>
    <row r="8799" spans="27:27" x14ac:dyDescent="0.2">
      <c r="AA8799" s="23">
        <v>44643</v>
      </c>
    </row>
    <row r="8800" spans="27:27" x14ac:dyDescent="0.2">
      <c r="AA8800" s="23">
        <v>44644</v>
      </c>
    </row>
    <row r="8801" spans="27:27" x14ac:dyDescent="0.2">
      <c r="AA8801" s="23">
        <v>44645</v>
      </c>
    </row>
    <row r="8802" spans="27:27" x14ac:dyDescent="0.2">
      <c r="AA8802" s="23">
        <v>44646</v>
      </c>
    </row>
    <row r="8803" spans="27:27" x14ac:dyDescent="0.2">
      <c r="AA8803" s="23">
        <v>44647</v>
      </c>
    </row>
    <row r="8804" spans="27:27" x14ac:dyDescent="0.2">
      <c r="AA8804" s="23">
        <v>44648</v>
      </c>
    </row>
    <row r="8805" spans="27:27" x14ac:dyDescent="0.2">
      <c r="AA8805" s="23">
        <v>44649</v>
      </c>
    </row>
    <row r="8806" spans="27:27" x14ac:dyDescent="0.2">
      <c r="AA8806" s="23">
        <v>44650</v>
      </c>
    </row>
    <row r="8807" spans="27:27" x14ac:dyDescent="0.2">
      <c r="AA8807" s="23">
        <v>44651</v>
      </c>
    </row>
    <row r="8808" spans="27:27" x14ac:dyDescent="0.2">
      <c r="AA8808" s="23">
        <v>44652</v>
      </c>
    </row>
    <row r="8809" spans="27:27" x14ac:dyDescent="0.2">
      <c r="AA8809" s="23">
        <v>44653</v>
      </c>
    </row>
    <row r="8810" spans="27:27" x14ac:dyDescent="0.2">
      <c r="AA8810" s="23">
        <v>44654</v>
      </c>
    </row>
    <row r="8811" spans="27:27" x14ac:dyDescent="0.2">
      <c r="AA8811" s="23">
        <v>44655</v>
      </c>
    </row>
    <row r="8812" spans="27:27" x14ac:dyDescent="0.2">
      <c r="AA8812" s="23">
        <v>44656</v>
      </c>
    </row>
    <row r="8813" spans="27:27" x14ac:dyDescent="0.2">
      <c r="AA8813" s="23">
        <v>44657</v>
      </c>
    </row>
    <row r="8814" spans="27:27" x14ac:dyDescent="0.2">
      <c r="AA8814" s="23">
        <v>44658</v>
      </c>
    </row>
    <row r="8815" spans="27:27" x14ac:dyDescent="0.2">
      <c r="AA8815" s="23">
        <v>44659</v>
      </c>
    </row>
    <row r="8816" spans="27:27" x14ac:dyDescent="0.2">
      <c r="AA8816" s="23">
        <v>44660</v>
      </c>
    </row>
    <row r="8817" spans="27:27" x14ac:dyDescent="0.2">
      <c r="AA8817" s="23">
        <v>44661</v>
      </c>
    </row>
    <row r="8818" spans="27:27" x14ac:dyDescent="0.2">
      <c r="AA8818" s="23">
        <v>44662</v>
      </c>
    </row>
    <row r="8819" spans="27:27" x14ac:dyDescent="0.2">
      <c r="AA8819" s="23">
        <v>44663</v>
      </c>
    </row>
    <row r="8820" spans="27:27" x14ac:dyDescent="0.2">
      <c r="AA8820" s="23">
        <v>44664</v>
      </c>
    </row>
    <row r="8821" spans="27:27" x14ac:dyDescent="0.2">
      <c r="AA8821" s="23">
        <v>44665</v>
      </c>
    </row>
    <row r="8822" spans="27:27" x14ac:dyDescent="0.2">
      <c r="AA8822" s="23">
        <v>44666</v>
      </c>
    </row>
    <row r="8823" spans="27:27" x14ac:dyDescent="0.2">
      <c r="AA8823" s="23">
        <v>44667</v>
      </c>
    </row>
    <row r="8824" spans="27:27" x14ac:dyDescent="0.2">
      <c r="AA8824" s="23">
        <v>44668</v>
      </c>
    </row>
    <row r="8825" spans="27:27" x14ac:dyDescent="0.2">
      <c r="AA8825" s="23">
        <v>44669</v>
      </c>
    </row>
    <row r="8826" spans="27:27" x14ac:dyDescent="0.2">
      <c r="AA8826" s="23">
        <v>44670</v>
      </c>
    </row>
    <row r="8827" spans="27:27" x14ac:dyDescent="0.2">
      <c r="AA8827" s="23">
        <v>44671</v>
      </c>
    </row>
    <row r="8828" spans="27:27" x14ac:dyDescent="0.2">
      <c r="AA8828" s="23">
        <v>44672</v>
      </c>
    </row>
    <row r="8829" spans="27:27" x14ac:dyDescent="0.2">
      <c r="AA8829" s="23">
        <v>44673</v>
      </c>
    </row>
    <row r="8830" spans="27:27" x14ac:dyDescent="0.2">
      <c r="AA8830" s="23">
        <v>44674</v>
      </c>
    </row>
    <row r="8831" spans="27:27" x14ac:dyDescent="0.2">
      <c r="AA8831" s="23">
        <v>44675</v>
      </c>
    </row>
    <row r="8832" spans="27:27" x14ac:dyDescent="0.2">
      <c r="AA8832" s="23">
        <v>44676</v>
      </c>
    </row>
    <row r="8833" spans="27:27" x14ac:dyDescent="0.2">
      <c r="AA8833" s="23">
        <v>44677</v>
      </c>
    </row>
    <row r="8834" spans="27:27" x14ac:dyDescent="0.2">
      <c r="AA8834" s="23">
        <v>44678</v>
      </c>
    </row>
    <row r="8835" spans="27:27" x14ac:dyDescent="0.2">
      <c r="AA8835" s="23">
        <v>44679</v>
      </c>
    </row>
    <row r="8836" spans="27:27" x14ac:dyDescent="0.2">
      <c r="AA8836" s="23">
        <v>44680</v>
      </c>
    </row>
    <row r="8837" spans="27:27" x14ac:dyDescent="0.2">
      <c r="AA8837" s="23">
        <v>44681</v>
      </c>
    </row>
    <row r="8838" spans="27:27" x14ac:dyDescent="0.2">
      <c r="AA8838" s="23">
        <v>44682</v>
      </c>
    </row>
    <row r="8839" spans="27:27" x14ac:dyDescent="0.2">
      <c r="AA8839" s="23">
        <v>44683</v>
      </c>
    </row>
    <row r="8840" spans="27:27" x14ac:dyDescent="0.2">
      <c r="AA8840" s="23">
        <v>44684</v>
      </c>
    </row>
    <row r="8841" spans="27:27" x14ac:dyDescent="0.2">
      <c r="AA8841" s="23">
        <v>44685</v>
      </c>
    </row>
    <row r="8842" spans="27:27" x14ac:dyDescent="0.2">
      <c r="AA8842" s="23">
        <v>44686</v>
      </c>
    </row>
    <row r="8843" spans="27:27" x14ac:dyDescent="0.2">
      <c r="AA8843" s="23">
        <v>44687</v>
      </c>
    </row>
    <row r="8844" spans="27:27" x14ac:dyDescent="0.2">
      <c r="AA8844" s="23">
        <v>44688</v>
      </c>
    </row>
    <row r="8845" spans="27:27" x14ac:dyDescent="0.2">
      <c r="AA8845" s="23">
        <v>44689</v>
      </c>
    </row>
    <row r="8846" spans="27:27" x14ac:dyDescent="0.2">
      <c r="AA8846" s="23">
        <v>44690</v>
      </c>
    </row>
    <row r="8847" spans="27:27" x14ac:dyDescent="0.2">
      <c r="AA8847" s="23">
        <v>44691</v>
      </c>
    </row>
    <row r="8848" spans="27:27" x14ac:dyDescent="0.2">
      <c r="AA8848" s="23">
        <v>44692</v>
      </c>
    </row>
    <row r="8849" spans="27:27" x14ac:dyDescent="0.2">
      <c r="AA8849" s="23">
        <v>44693</v>
      </c>
    </row>
    <row r="8850" spans="27:27" x14ac:dyDescent="0.2">
      <c r="AA8850" s="23">
        <v>44694</v>
      </c>
    </row>
    <row r="8851" spans="27:27" x14ac:dyDescent="0.2">
      <c r="AA8851" s="23">
        <v>44695</v>
      </c>
    </row>
    <row r="8852" spans="27:27" x14ac:dyDescent="0.2">
      <c r="AA8852" s="23">
        <v>44696</v>
      </c>
    </row>
    <row r="8853" spans="27:27" x14ac:dyDescent="0.2">
      <c r="AA8853" s="23">
        <v>44697</v>
      </c>
    </row>
    <row r="8854" spans="27:27" x14ac:dyDescent="0.2">
      <c r="AA8854" s="23">
        <v>44698</v>
      </c>
    </row>
    <row r="8855" spans="27:27" x14ac:dyDescent="0.2">
      <c r="AA8855" s="23">
        <v>44699</v>
      </c>
    </row>
    <row r="8856" spans="27:27" x14ac:dyDescent="0.2">
      <c r="AA8856" s="23">
        <v>44700</v>
      </c>
    </row>
    <row r="8857" spans="27:27" x14ac:dyDescent="0.2">
      <c r="AA8857" s="23">
        <v>44701</v>
      </c>
    </row>
    <row r="8858" spans="27:27" x14ac:dyDescent="0.2">
      <c r="AA8858" s="23">
        <v>44702</v>
      </c>
    </row>
    <row r="8859" spans="27:27" x14ac:dyDescent="0.2">
      <c r="AA8859" s="23">
        <v>44703</v>
      </c>
    </row>
    <row r="8860" spans="27:27" x14ac:dyDescent="0.2">
      <c r="AA8860" s="23">
        <v>44704</v>
      </c>
    </row>
    <row r="8861" spans="27:27" x14ac:dyDescent="0.2">
      <c r="AA8861" s="23">
        <v>44705</v>
      </c>
    </row>
    <row r="8862" spans="27:27" x14ac:dyDescent="0.2">
      <c r="AA8862" s="23">
        <v>44706</v>
      </c>
    </row>
    <row r="8863" spans="27:27" x14ac:dyDescent="0.2">
      <c r="AA8863" s="23">
        <v>44707</v>
      </c>
    </row>
    <row r="8864" spans="27:27" x14ac:dyDescent="0.2">
      <c r="AA8864" s="23">
        <v>44708</v>
      </c>
    </row>
    <row r="8865" spans="27:27" x14ac:dyDescent="0.2">
      <c r="AA8865" s="23">
        <v>44709</v>
      </c>
    </row>
    <row r="8866" spans="27:27" x14ac:dyDescent="0.2">
      <c r="AA8866" s="23">
        <v>44710</v>
      </c>
    </row>
    <row r="8867" spans="27:27" x14ac:dyDescent="0.2">
      <c r="AA8867" s="23">
        <v>44711</v>
      </c>
    </row>
    <row r="8868" spans="27:27" x14ac:dyDescent="0.2">
      <c r="AA8868" s="23">
        <v>44712</v>
      </c>
    </row>
    <row r="8869" spans="27:27" x14ac:dyDescent="0.2">
      <c r="AA8869" s="23">
        <v>44713</v>
      </c>
    </row>
    <row r="8870" spans="27:27" x14ac:dyDescent="0.2">
      <c r="AA8870" s="23">
        <v>44714</v>
      </c>
    </row>
    <row r="8871" spans="27:27" x14ac:dyDescent="0.2">
      <c r="AA8871" s="23">
        <v>44715</v>
      </c>
    </row>
    <row r="8872" spans="27:27" x14ac:dyDescent="0.2">
      <c r="AA8872" s="23">
        <v>44716</v>
      </c>
    </row>
    <row r="8873" spans="27:27" x14ac:dyDescent="0.2">
      <c r="AA8873" s="23">
        <v>44717</v>
      </c>
    </row>
    <row r="8874" spans="27:27" x14ac:dyDescent="0.2">
      <c r="AA8874" s="23">
        <v>44718</v>
      </c>
    </row>
    <row r="8875" spans="27:27" x14ac:dyDescent="0.2">
      <c r="AA8875" s="23">
        <v>44719</v>
      </c>
    </row>
    <row r="8876" spans="27:27" x14ac:dyDescent="0.2">
      <c r="AA8876" s="23">
        <v>44720</v>
      </c>
    </row>
    <row r="8877" spans="27:27" x14ac:dyDescent="0.2">
      <c r="AA8877" s="23">
        <v>44721</v>
      </c>
    </row>
    <row r="8878" spans="27:27" x14ac:dyDescent="0.2">
      <c r="AA8878" s="23">
        <v>44722</v>
      </c>
    </row>
    <row r="8879" spans="27:27" x14ac:dyDescent="0.2">
      <c r="AA8879" s="23">
        <v>44723</v>
      </c>
    </row>
    <row r="8880" spans="27:27" x14ac:dyDescent="0.2">
      <c r="AA8880" s="23">
        <v>44724</v>
      </c>
    </row>
    <row r="8881" spans="27:27" x14ac:dyDescent="0.2">
      <c r="AA8881" s="23">
        <v>44725</v>
      </c>
    </row>
    <row r="8882" spans="27:27" x14ac:dyDescent="0.2">
      <c r="AA8882" s="23">
        <v>44726</v>
      </c>
    </row>
    <row r="8883" spans="27:27" x14ac:dyDescent="0.2">
      <c r="AA8883" s="23">
        <v>44727</v>
      </c>
    </row>
    <row r="8884" spans="27:27" x14ac:dyDescent="0.2">
      <c r="AA8884" s="23">
        <v>44728</v>
      </c>
    </row>
    <row r="8885" spans="27:27" x14ac:dyDescent="0.2">
      <c r="AA8885" s="23">
        <v>44729</v>
      </c>
    </row>
    <row r="8886" spans="27:27" x14ac:dyDescent="0.2">
      <c r="AA8886" s="23">
        <v>44730</v>
      </c>
    </row>
    <row r="8887" spans="27:27" x14ac:dyDescent="0.2">
      <c r="AA8887" s="23">
        <v>44731</v>
      </c>
    </row>
    <row r="8888" spans="27:27" x14ac:dyDescent="0.2">
      <c r="AA8888" s="23">
        <v>44732</v>
      </c>
    </row>
    <row r="8889" spans="27:27" x14ac:dyDescent="0.2">
      <c r="AA8889" s="23">
        <v>44733</v>
      </c>
    </row>
    <row r="8890" spans="27:27" x14ac:dyDescent="0.2">
      <c r="AA8890" s="23">
        <v>44734</v>
      </c>
    </row>
    <row r="8891" spans="27:27" x14ac:dyDescent="0.2">
      <c r="AA8891" s="23">
        <v>44735</v>
      </c>
    </row>
    <row r="8892" spans="27:27" x14ac:dyDescent="0.2">
      <c r="AA8892" s="23">
        <v>44736</v>
      </c>
    </row>
    <row r="8893" spans="27:27" x14ac:dyDescent="0.2">
      <c r="AA8893" s="23">
        <v>44737</v>
      </c>
    </row>
    <row r="8894" spans="27:27" x14ac:dyDescent="0.2">
      <c r="AA8894" s="23">
        <v>44738</v>
      </c>
    </row>
    <row r="8895" spans="27:27" x14ac:dyDescent="0.2">
      <c r="AA8895" s="23">
        <v>44739</v>
      </c>
    </row>
    <row r="8896" spans="27:27" x14ac:dyDescent="0.2">
      <c r="AA8896" s="23">
        <v>44740</v>
      </c>
    </row>
    <row r="8897" spans="27:27" x14ac:dyDescent="0.2">
      <c r="AA8897" s="23">
        <v>44741</v>
      </c>
    </row>
    <row r="8898" spans="27:27" x14ac:dyDescent="0.2">
      <c r="AA8898" s="23">
        <v>44742</v>
      </c>
    </row>
    <row r="8899" spans="27:27" x14ac:dyDescent="0.2">
      <c r="AA8899" s="23">
        <v>44743</v>
      </c>
    </row>
    <row r="8900" spans="27:27" x14ac:dyDescent="0.2">
      <c r="AA8900" s="23">
        <v>44744</v>
      </c>
    </row>
    <row r="8901" spans="27:27" x14ac:dyDescent="0.2">
      <c r="AA8901" s="23">
        <v>44745</v>
      </c>
    </row>
    <row r="8902" spans="27:27" x14ac:dyDescent="0.2">
      <c r="AA8902" s="23">
        <v>44746</v>
      </c>
    </row>
    <row r="8903" spans="27:27" x14ac:dyDescent="0.2">
      <c r="AA8903" s="23">
        <v>44747</v>
      </c>
    </row>
    <row r="8904" spans="27:27" x14ac:dyDescent="0.2">
      <c r="AA8904" s="23">
        <v>44748</v>
      </c>
    </row>
    <row r="8905" spans="27:27" x14ac:dyDescent="0.2">
      <c r="AA8905" s="23">
        <v>44749</v>
      </c>
    </row>
    <row r="8906" spans="27:27" x14ac:dyDescent="0.2">
      <c r="AA8906" s="23">
        <v>44750</v>
      </c>
    </row>
    <row r="8907" spans="27:27" x14ac:dyDescent="0.2">
      <c r="AA8907" s="23">
        <v>44751</v>
      </c>
    </row>
    <row r="8908" spans="27:27" x14ac:dyDescent="0.2">
      <c r="AA8908" s="23">
        <v>44752</v>
      </c>
    </row>
    <row r="8909" spans="27:27" x14ac:dyDescent="0.2">
      <c r="AA8909" s="23">
        <v>44753</v>
      </c>
    </row>
    <row r="8910" spans="27:27" x14ac:dyDescent="0.2">
      <c r="AA8910" s="23">
        <v>44754</v>
      </c>
    </row>
    <row r="8911" spans="27:27" x14ac:dyDescent="0.2">
      <c r="AA8911" s="23">
        <v>44755</v>
      </c>
    </row>
    <row r="8912" spans="27:27" x14ac:dyDescent="0.2">
      <c r="AA8912" s="23">
        <v>44756</v>
      </c>
    </row>
    <row r="8913" spans="27:27" x14ac:dyDescent="0.2">
      <c r="AA8913" s="23">
        <v>44757</v>
      </c>
    </row>
    <row r="8914" spans="27:27" x14ac:dyDescent="0.2">
      <c r="AA8914" s="23">
        <v>44758</v>
      </c>
    </row>
    <row r="8915" spans="27:27" x14ac:dyDescent="0.2">
      <c r="AA8915" s="23">
        <v>44759</v>
      </c>
    </row>
    <row r="8916" spans="27:27" x14ac:dyDescent="0.2">
      <c r="AA8916" s="23">
        <v>44760</v>
      </c>
    </row>
    <row r="8917" spans="27:27" x14ac:dyDescent="0.2">
      <c r="AA8917" s="23">
        <v>44761</v>
      </c>
    </row>
    <row r="8918" spans="27:27" x14ac:dyDescent="0.2">
      <c r="AA8918" s="23">
        <v>44762</v>
      </c>
    </row>
    <row r="8919" spans="27:27" x14ac:dyDescent="0.2">
      <c r="AA8919" s="23">
        <v>44763</v>
      </c>
    </row>
    <row r="8920" spans="27:27" x14ac:dyDescent="0.2">
      <c r="AA8920" s="23">
        <v>44764</v>
      </c>
    </row>
    <row r="8921" spans="27:27" x14ac:dyDescent="0.2">
      <c r="AA8921" s="23">
        <v>44765</v>
      </c>
    </row>
    <row r="8922" spans="27:27" x14ac:dyDescent="0.2">
      <c r="AA8922" s="23">
        <v>44766</v>
      </c>
    </row>
    <row r="8923" spans="27:27" x14ac:dyDescent="0.2">
      <c r="AA8923" s="23">
        <v>44767</v>
      </c>
    </row>
    <row r="8924" spans="27:27" x14ac:dyDescent="0.2">
      <c r="AA8924" s="23">
        <v>44768</v>
      </c>
    </row>
    <row r="8925" spans="27:27" x14ac:dyDescent="0.2">
      <c r="AA8925" s="23">
        <v>44769</v>
      </c>
    </row>
    <row r="8926" spans="27:27" x14ac:dyDescent="0.2">
      <c r="AA8926" s="23">
        <v>44770</v>
      </c>
    </row>
    <row r="8927" spans="27:27" x14ac:dyDescent="0.2">
      <c r="AA8927" s="23">
        <v>44771</v>
      </c>
    </row>
    <row r="8928" spans="27:27" x14ac:dyDescent="0.2">
      <c r="AA8928" s="23">
        <v>44772</v>
      </c>
    </row>
    <row r="8929" spans="27:27" x14ac:dyDescent="0.2">
      <c r="AA8929" s="23">
        <v>44773</v>
      </c>
    </row>
    <row r="8930" spans="27:27" x14ac:dyDescent="0.2">
      <c r="AA8930" s="23">
        <v>44774</v>
      </c>
    </row>
    <row r="8931" spans="27:27" x14ac:dyDescent="0.2">
      <c r="AA8931" s="23">
        <v>44775</v>
      </c>
    </row>
    <row r="8932" spans="27:27" x14ac:dyDescent="0.2">
      <c r="AA8932" s="23">
        <v>44776</v>
      </c>
    </row>
    <row r="8933" spans="27:27" x14ac:dyDescent="0.2">
      <c r="AA8933" s="23">
        <v>44777</v>
      </c>
    </row>
    <row r="8934" spans="27:27" x14ac:dyDescent="0.2">
      <c r="AA8934" s="23">
        <v>44778</v>
      </c>
    </row>
    <row r="8935" spans="27:27" x14ac:dyDescent="0.2">
      <c r="AA8935" s="23">
        <v>44779</v>
      </c>
    </row>
    <row r="8936" spans="27:27" x14ac:dyDescent="0.2">
      <c r="AA8936" s="23">
        <v>44780</v>
      </c>
    </row>
    <row r="8937" spans="27:27" x14ac:dyDescent="0.2">
      <c r="AA8937" s="23">
        <v>44781</v>
      </c>
    </row>
    <row r="8938" spans="27:27" x14ac:dyDescent="0.2">
      <c r="AA8938" s="23">
        <v>44782</v>
      </c>
    </row>
    <row r="8939" spans="27:27" x14ac:dyDescent="0.2">
      <c r="AA8939" s="23">
        <v>44783</v>
      </c>
    </row>
    <row r="8940" spans="27:27" x14ac:dyDescent="0.2">
      <c r="AA8940" s="23">
        <v>44784</v>
      </c>
    </row>
    <row r="8941" spans="27:27" x14ac:dyDescent="0.2">
      <c r="AA8941" s="23">
        <v>44785</v>
      </c>
    </row>
    <row r="8942" spans="27:27" x14ac:dyDescent="0.2">
      <c r="AA8942" s="23">
        <v>44786</v>
      </c>
    </row>
    <row r="8943" spans="27:27" x14ac:dyDescent="0.2">
      <c r="AA8943" s="23">
        <v>44787</v>
      </c>
    </row>
    <row r="8944" spans="27:27" x14ac:dyDescent="0.2">
      <c r="AA8944" s="23">
        <v>44788</v>
      </c>
    </row>
    <row r="8945" spans="27:27" x14ac:dyDescent="0.2">
      <c r="AA8945" s="23">
        <v>44789</v>
      </c>
    </row>
    <row r="8946" spans="27:27" x14ac:dyDescent="0.2">
      <c r="AA8946" s="23">
        <v>44790</v>
      </c>
    </row>
    <row r="8947" spans="27:27" x14ac:dyDescent="0.2">
      <c r="AA8947" s="23">
        <v>44791</v>
      </c>
    </row>
    <row r="8948" spans="27:27" x14ac:dyDescent="0.2">
      <c r="AA8948" s="23">
        <v>44792</v>
      </c>
    </row>
    <row r="8949" spans="27:27" x14ac:dyDescent="0.2">
      <c r="AA8949" s="23">
        <v>44793</v>
      </c>
    </row>
    <row r="8950" spans="27:27" x14ac:dyDescent="0.2">
      <c r="AA8950" s="23">
        <v>44794</v>
      </c>
    </row>
    <row r="8951" spans="27:27" x14ac:dyDescent="0.2">
      <c r="AA8951" s="23">
        <v>44795</v>
      </c>
    </row>
    <row r="8952" spans="27:27" x14ac:dyDescent="0.2">
      <c r="AA8952" s="23">
        <v>44796</v>
      </c>
    </row>
    <row r="8953" spans="27:27" x14ac:dyDescent="0.2">
      <c r="AA8953" s="23">
        <v>44797</v>
      </c>
    </row>
    <row r="8954" spans="27:27" x14ac:dyDescent="0.2">
      <c r="AA8954" s="23">
        <v>44798</v>
      </c>
    </row>
    <row r="8955" spans="27:27" x14ac:dyDescent="0.2">
      <c r="AA8955" s="23">
        <v>44799</v>
      </c>
    </row>
    <row r="8956" spans="27:27" x14ac:dyDescent="0.2">
      <c r="AA8956" s="23">
        <v>44800</v>
      </c>
    </row>
    <row r="8957" spans="27:27" x14ac:dyDescent="0.2">
      <c r="AA8957" s="23">
        <v>44801</v>
      </c>
    </row>
    <row r="8958" spans="27:27" x14ac:dyDescent="0.2">
      <c r="AA8958" s="23">
        <v>44802</v>
      </c>
    </row>
    <row r="8959" spans="27:27" x14ac:dyDescent="0.2">
      <c r="AA8959" s="23">
        <v>44803</v>
      </c>
    </row>
    <row r="8960" spans="27:27" x14ac:dyDescent="0.2">
      <c r="AA8960" s="23">
        <v>44804</v>
      </c>
    </row>
    <row r="8961" spans="27:27" x14ac:dyDescent="0.2">
      <c r="AA8961" s="23">
        <v>44805</v>
      </c>
    </row>
    <row r="8962" spans="27:27" x14ac:dyDescent="0.2">
      <c r="AA8962" s="23">
        <v>44806</v>
      </c>
    </row>
    <row r="8963" spans="27:27" x14ac:dyDescent="0.2">
      <c r="AA8963" s="23">
        <v>44807</v>
      </c>
    </row>
    <row r="8964" spans="27:27" x14ac:dyDescent="0.2">
      <c r="AA8964" s="23">
        <v>44808</v>
      </c>
    </row>
    <row r="8965" spans="27:27" x14ac:dyDescent="0.2">
      <c r="AA8965" s="23">
        <v>44809</v>
      </c>
    </row>
    <row r="8966" spans="27:27" x14ac:dyDescent="0.2">
      <c r="AA8966" s="23">
        <v>44810</v>
      </c>
    </row>
    <row r="8967" spans="27:27" x14ac:dyDescent="0.2">
      <c r="AA8967" s="23">
        <v>44811</v>
      </c>
    </row>
    <row r="8968" spans="27:27" x14ac:dyDescent="0.2">
      <c r="AA8968" s="23">
        <v>44812</v>
      </c>
    </row>
    <row r="8969" spans="27:27" x14ac:dyDescent="0.2">
      <c r="AA8969" s="23">
        <v>44813</v>
      </c>
    </row>
    <row r="8970" spans="27:27" x14ac:dyDescent="0.2">
      <c r="AA8970" s="23">
        <v>44814</v>
      </c>
    </row>
    <row r="8971" spans="27:27" x14ac:dyDescent="0.2">
      <c r="AA8971" s="23">
        <v>44815</v>
      </c>
    </row>
    <row r="8972" spans="27:27" x14ac:dyDescent="0.2">
      <c r="AA8972" s="23">
        <v>44816</v>
      </c>
    </row>
    <row r="8973" spans="27:27" x14ac:dyDescent="0.2">
      <c r="AA8973" s="23">
        <v>44817</v>
      </c>
    </row>
    <row r="8974" spans="27:27" x14ac:dyDescent="0.2">
      <c r="AA8974" s="23">
        <v>44818</v>
      </c>
    </row>
    <row r="8975" spans="27:27" x14ac:dyDescent="0.2">
      <c r="AA8975" s="23">
        <v>44819</v>
      </c>
    </row>
    <row r="8976" spans="27:27" x14ac:dyDescent="0.2">
      <c r="AA8976" s="23">
        <v>44820</v>
      </c>
    </row>
    <row r="8977" spans="27:27" x14ac:dyDescent="0.2">
      <c r="AA8977" s="23">
        <v>44821</v>
      </c>
    </row>
    <row r="8978" spans="27:27" x14ac:dyDescent="0.2">
      <c r="AA8978" s="23">
        <v>44822</v>
      </c>
    </row>
    <row r="8979" spans="27:27" x14ac:dyDescent="0.2">
      <c r="AA8979" s="23">
        <v>44823</v>
      </c>
    </row>
    <row r="8980" spans="27:27" x14ac:dyDescent="0.2">
      <c r="AA8980" s="23">
        <v>44824</v>
      </c>
    </row>
    <row r="8981" spans="27:27" x14ac:dyDescent="0.2">
      <c r="AA8981" s="23">
        <v>44825</v>
      </c>
    </row>
    <row r="8982" spans="27:27" x14ac:dyDescent="0.2">
      <c r="AA8982" s="23">
        <v>44826</v>
      </c>
    </row>
    <row r="8983" spans="27:27" x14ac:dyDescent="0.2">
      <c r="AA8983" s="23">
        <v>44827</v>
      </c>
    </row>
    <row r="8984" spans="27:27" x14ac:dyDescent="0.2">
      <c r="AA8984" s="23">
        <v>44828</v>
      </c>
    </row>
    <row r="8985" spans="27:27" x14ac:dyDescent="0.2">
      <c r="AA8985" s="23">
        <v>44829</v>
      </c>
    </row>
    <row r="8986" spans="27:27" x14ac:dyDescent="0.2">
      <c r="AA8986" s="23">
        <v>44830</v>
      </c>
    </row>
    <row r="8987" spans="27:27" x14ac:dyDescent="0.2">
      <c r="AA8987" s="23">
        <v>44831</v>
      </c>
    </row>
    <row r="8988" spans="27:27" x14ac:dyDescent="0.2">
      <c r="AA8988" s="23">
        <v>44832</v>
      </c>
    </row>
    <row r="8989" spans="27:27" x14ac:dyDescent="0.2">
      <c r="AA8989" s="23">
        <v>44833</v>
      </c>
    </row>
    <row r="8990" spans="27:27" x14ac:dyDescent="0.2">
      <c r="AA8990" s="23">
        <v>44834</v>
      </c>
    </row>
    <row r="8991" spans="27:27" x14ac:dyDescent="0.2">
      <c r="AA8991" s="23">
        <v>44835</v>
      </c>
    </row>
    <row r="8992" spans="27:27" x14ac:dyDescent="0.2">
      <c r="AA8992" s="23">
        <v>44836</v>
      </c>
    </row>
    <row r="8993" spans="27:27" x14ac:dyDescent="0.2">
      <c r="AA8993" s="23">
        <v>44837</v>
      </c>
    </row>
    <row r="8994" spans="27:27" x14ac:dyDescent="0.2">
      <c r="AA8994" s="23">
        <v>44838</v>
      </c>
    </row>
    <row r="8995" spans="27:27" x14ac:dyDescent="0.2">
      <c r="AA8995" s="23">
        <v>44839</v>
      </c>
    </row>
    <row r="8996" spans="27:27" x14ac:dyDescent="0.2">
      <c r="AA8996" s="23">
        <v>44840</v>
      </c>
    </row>
    <row r="8997" spans="27:27" x14ac:dyDescent="0.2">
      <c r="AA8997" s="23">
        <v>44841</v>
      </c>
    </row>
    <row r="8998" spans="27:27" x14ac:dyDescent="0.2">
      <c r="AA8998" s="23">
        <v>44842</v>
      </c>
    </row>
    <row r="8999" spans="27:27" x14ac:dyDescent="0.2">
      <c r="AA8999" s="23">
        <v>44843</v>
      </c>
    </row>
    <row r="9000" spans="27:27" x14ac:dyDescent="0.2">
      <c r="AA9000" s="23">
        <v>44844</v>
      </c>
    </row>
    <row r="9001" spans="27:27" x14ac:dyDescent="0.2">
      <c r="AA9001" s="23">
        <v>44845</v>
      </c>
    </row>
    <row r="9002" spans="27:27" x14ac:dyDescent="0.2">
      <c r="AA9002" s="23">
        <v>44846</v>
      </c>
    </row>
    <row r="9003" spans="27:27" x14ac:dyDescent="0.2">
      <c r="AA9003" s="23">
        <v>44847</v>
      </c>
    </row>
    <row r="9004" spans="27:27" x14ac:dyDescent="0.2">
      <c r="AA9004" s="23">
        <v>44848</v>
      </c>
    </row>
    <row r="9005" spans="27:27" x14ac:dyDescent="0.2">
      <c r="AA9005" s="23">
        <v>44849</v>
      </c>
    </row>
    <row r="9006" spans="27:27" x14ac:dyDescent="0.2">
      <c r="AA9006" s="23">
        <v>44850</v>
      </c>
    </row>
    <row r="9007" spans="27:27" x14ac:dyDescent="0.2">
      <c r="AA9007" s="23">
        <v>44851</v>
      </c>
    </row>
    <row r="9008" spans="27:27" x14ac:dyDescent="0.2">
      <c r="AA9008" s="23">
        <v>44852</v>
      </c>
    </row>
    <row r="9009" spans="27:27" x14ac:dyDescent="0.2">
      <c r="AA9009" s="23">
        <v>44853</v>
      </c>
    </row>
    <row r="9010" spans="27:27" x14ac:dyDescent="0.2">
      <c r="AA9010" s="23">
        <v>44854</v>
      </c>
    </row>
    <row r="9011" spans="27:27" x14ac:dyDescent="0.2">
      <c r="AA9011" s="23">
        <v>44855</v>
      </c>
    </row>
    <row r="9012" spans="27:27" x14ac:dyDescent="0.2">
      <c r="AA9012" s="23">
        <v>44856</v>
      </c>
    </row>
    <row r="9013" spans="27:27" x14ac:dyDescent="0.2">
      <c r="AA9013" s="23">
        <v>44857</v>
      </c>
    </row>
    <row r="9014" spans="27:27" x14ac:dyDescent="0.2">
      <c r="AA9014" s="23">
        <v>44858</v>
      </c>
    </row>
    <row r="9015" spans="27:27" x14ac:dyDescent="0.2">
      <c r="AA9015" s="23">
        <v>44859</v>
      </c>
    </row>
    <row r="9016" spans="27:27" x14ac:dyDescent="0.2">
      <c r="AA9016" s="23">
        <v>44860</v>
      </c>
    </row>
    <row r="9017" spans="27:27" x14ac:dyDescent="0.2">
      <c r="AA9017" s="23">
        <v>44861</v>
      </c>
    </row>
    <row r="9018" spans="27:27" x14ac:dyDescent="0.2">
      <c r="AA9018" s="23">
        <v>44862</v>
      </c>
    </row>
    <row r="9019" spans="27:27" x14ac:dyDescent="0.2">
      <c r="AA9019" s="23">
        <v>44863</v>
      </c>
    </row>
    <row r="9020" spans="27:27" x14ac:dyDescent="0.2">
      <c r="AA9020" s="23">
        <v>44864</v>
      </c>
    </row>
    <row r="9021" spans="27:27" x14ac:dyDescent="0.2">
      <c r="AA9021" s="23">
        <v>44865</v>
      </c>
    </row>
    <row r="9022" spans="27:27" x14ac:dyDescent="0.2">
      <c r="AA9022" s="23">
        <v>44866</v>
      </c>
    </row>
    <row r="9023" spans="27:27" x14ac:dyDescent="0.2">
      <c r="AA9023" s="23">
        <v>44867</v>
      </c>
    </row>
    <row r="9024" spans="27:27" x14ac:dyDescent="0.2">
      <c r="AA9024" s="23">
        <v>44868</v>
      </c>
    </row>
    <row r="9025" spans="27:27" x14ac:dyDescent="0.2">
      <c r="AA9025" s="23">
        <v>44869</v>
      </c>
    </row>
    <row r="9026" spans="27:27" x14ac:dyDescent="0.2">
      <c r="AA9026" s="23">
        <v>44870</v>
      </c>
    </row>
    <row r="9027" spans="27:27" x14ac:dyDescent="0.2">
      <c r="AA9027" s="23">
        <v>44871</v>
      </c>
    </row>
    <row r="9028" spans="27:27" x14ac:dyDescent="0.2">
      <c r="AA9028" s="23">
        <v>44872</v>
      </c>
    </row>
    <row r="9029" spans="27:27" x14ac:dyDescent="0.2">
      <c r="AA9029" s="23">
        <v>44873</v>
      </c>
    </row>
    <row r="9030" spans="27:27" x14ac:dyDescent="0.2">
      <c r="AA9030" s="23">
        <v>44874</v>
      </c>
    </row>
    <row r="9031" spans="27:27" x14ac:dyDescent="0.2">
      <c r="AA9031" s="23">
        <v>44875</v>
      </c>
    </row>
    <row r="9032" spans="27:27" x14ac:dyDescent="0.2">
      <c r="AA9032" s="23">
        <v>44876</v>
      </c>
    </row>
    <row r="9033" spans="27:27" x14ac:dyDescent="0.2">
      <c r="AA9033" s="23">
        <v>44877</v>
      </c>
    </row>
    <row r="9034" spans="27:27" x14ac:dyDescent="0.2">
      <c r="AA9034" s="23">
        <v>44878</v>
      </c>
    </row>
    <row r="9035" spans="27:27" x14ac:dyDescent="0.2">
      <c r="AA9035" s="23">
        <v>44879</v>
      </c>
    </row>
    <row r="9036" spans="27:27" x14ac:dyDescent="0.2">
      <c r="AA9036" s="23">
        <v>44880</v>
      </c>
    </row>
    <row r="9037" spans="27:27" x14ac:dyDescent="0.2">
      <c r="AA9037" s="23">
        <v>44881</v>
      </c>
    </row>
    <row r="9038" spans="27:27" x14ac:dyDescent="0.2">
      <c r="AA9038" s="23">
        <v>44882</v>
      </c>
    </row>
    <row r="9039" spans="27:27" x14ac:dyDescent="0.2">
      <c r="AA9039" s="23">
        <v>44883</v>
      </c>
    </row>
    <row r="9040" spans="27:27" x14ac:dyDescent="0.2">
      <c r="AA9040" s="23">
        <v>44884</v>
      </c>
    </row>
    <row r="9041" spans="27:27" x14ac:dyDescent="0.2">
      <c r="AA9041" s="23">
        <v>44885</v>
      </c>
    </row>
    <row r="9042" spans="27:27" x14ac:dyDescent="0.2">
      <c r="AA9042" s="23">
        <v>44886</v>
      </c>
    </row>
    <row r="9043" spans="27:27" x14ac:dyDescent="0.2">
      <c r="AA9043" s="23">
        <v>44887</v>
      </c>
    </row>
    <row r="9044" spans="27:27" x14ac:dyDescent="0.2">
      <c r="AA9044" s="23">
        <v>44888</v>
      </c>
    </row>
    <row r="9045" spans="27:27" x14ac:dyDescent="0.2">
      <c r="AA9045" s="23">
        <v>44889</v>
      </c>
    </row>
    <row r="9046" spans="27:27" x14ac:dyDescent="0.2">
      <c r="AA9046" s="23">
        <v>44890</v>
      </c>
    </row>
    <row r="9047" spans="27:27" x14ac:dyDescent="0.2">
      <c r="AA9047" s="23">
        <v>44891</v>
      </c>
    </row>
    <row r="9048" spans="27:27" x14ac:dyDescent="0.2">
      <c r="AA9048" s="23">
        <v>44892</v>
      </c>
    </row>
    <row r="9049" spans="27:27" x14ac:dyDescent="0.2">
      <c r="AA9049" s="23">
        <v>44893</v>
      </c>
    </row>
    <row r="9050" spans="27:27" x14ac:dyDescent="0.2">
      <c r="AA9050" s="23">
        <v>44894</v>
      </c>
    </row>
    <row r="9051" spans="27:27" x14ac:dyDescent="0.2">
      <c r="AA9051" s="23">
        <v>44895</v>
      </c>
    </row>
    <row r="9052" spans="27:27" x14ac:dyDescent="0.2">
      <c r="AA9052" s="23">
        <v>44896</v>
      </c>
    </row>
    <row r="9053" spans="27:27" x14ac:dyDescent="0.2">
      <c r="AA9053" s="23">
        <v>44897</v>
      </c>
    </row>
    <row r="9054" spans="27:27" x14ac:dyDescent="0.2">
      <c r="AA9054" s="23">
        <v>44898</v>
      </c>
    </row>
    <row r="9055" spans="27:27" x14ac:dyDescent="0.2">
      <c r="AA9055" s="23">
        <v>44899</v>
      </c>
    </row>
    <row r="9056" spans="27:27" x14ac:dyDescent="0.2">
      <c r="AA9056" s="23">
        <v>44900</v>
      </c>
    </row>
    <row r="9057" spans="27:27" x14ac:dyDescent="0.2">
      <c r="AA9057" s="23">
        <v>44901</v>
      </c>
    </row>
    <row r="9058" spans="27:27" x14ac:dyDescent="0.2">
      <c r="AA9058" s="23">
        <v>44902</v>
      </c>
    </row>
    <row r="9059" spans="27:27" x14ac:dyDescent="0.2">
      <c r="AA9059" s="23">
        <v>44903</v>
      </c>
    </row>
    <row r="9060" spans="27:27" x14ac:dyDescent="0.2">
      <c r="AA9060" s="23">
        <v>44904</v>
      </c>
    </row>
    <row r="9061" spans="27:27" x14ac:dyDescent="0.2">
      <c r="AA9061" s="23">
        <v>44905</v>
      </c>
    </row>
    <row r="9062" spans="27:27" x14ac:dyDescent="0.2">
      <c r="AA9062" s="23">
        <v>44906</v>
      </c>
    </row>
    <row r="9063" spans="27:27" x14ac:dyDescent="0.2">
      <c r="AA9063" s="23">
        <v>44907</v>
      </c>
    </row>
    <row r="9064" spans="27:27" x14ac:dyDescent="0.2">
      <c r="AA9064" s="23">
        <v>44908</v>
      </c>
    </row>
    <row r="9065" spans="27:27" x14ac:dyDescent="0.2">
      <c r="AA9065" s="23">
        <v>44909</v>
      </c>
    </row>
    <row r="9066" spans="27:27" x14ac:dyDescent="0.2">
      <c r="AA9066" s="23">
        <v>44910</v>
      </c>
    </row>
    <row r="9067" spans="27:27" x14ac:dyDescent="0.2">
      <c r="AA9067" s="23">
        <v>44911</v>
      </c>
    </row>
    <row r="9068" spans="27:27" x14ac:dyDescent="0.2">
      <c r="AA9068" s="23">
        <v>44912</v>
      </c>
    </row>
    <row r="9069" spans="27:27" x14ac:dyDescent="0.2">
      <c r="AA9069" s="23">
        <v>44913</v>
      </c>
    </row>
    <row r="9070" spans="27:27" x14ac:dyDescent="0.2">
      <c r="AA9070" s="23">
        <v>44914</v>
      </c>
    </row>
    <row r="9071" spans="27:27" x14ac:dyDescent="0.2">
      <c r="AA9071" s="23">
        <v>44915</v>
      </c>
    </row>
    <row r="9072" spans="27:27" x14ac:dyDescent="0.2">
      <c r="AA9072" s="23">
        <v>44916</v>
      </c>
    </row>
    <row r="9073" spans="27:27" x14ac:dyDescent="0.2">
      <c r="AA9073" s="23">
        <v>44917</v>
      </c>
    </row>
    <row r="9074" spans="27:27" x14ac:dyDescent="0.2">
      <c r="AA9074" s="23">
        <v>44918</v>
      </c>
    </row>
    <row r="9075" spans="27:27" x14ac:dyDescent="0.2">
      <c r="AA9075" s="23">
        <v>44919</v>
      </c>
    </row>
    <row r="9076" spans="27:27" x14ac:dyDescent="0.2">
      <c r="AA9076" s="23">
        <v>44920</v>
      </c>
    </row>
    <row r="9077" spans="27:27" x14ac:dyDescent="0.2">
      <c r="AA9077" s="23">
        <v>44921</v>
      </c>
    </row>
    <row r="9078" spans="27:27" x14ac:dyDescent="0.2">
      <c r="AA9078" s="23">
        <v>44922</v>
      </c>
    </row>
    <row r="9079" spans="27:27" x14ac:dyDescent="0.2">
      <c r="AA9079" s="23">
        <v>44923</v>
      </c>
    </row>
    <row r="9080" spans="27:27" x14ac:dyDescent="0.2">
      <c r="AA9080" s="23">
        <v>44924</v>
      </c>
    </row>
    <row r="9081" spans="27:27" x14ac:dyDescent="0.2">
      <c r="AA9081" s="23">
        <v>44925</v>
      </c>
    </row>
    <row r="9082" spans="27:27" x14ac:dyDescent="0.2">
      <c r="AA9082" s="23">
        <v>44926</v>
      </c>
    </row>
    <row r="9083" spans="27:27" x14ac:dyDescent="0.2">
      <c r="AA9083" s="23">
        <v>44927</v>
      </c>
    </row>
    <row r="9084" spans="27:27" x14ac:dyDescent="0.2">
      <c r="AA9084" s="23">
        <v>44928</v>
      </c>
    </row>
    <row r="9085" spans="27:27" x14ac:dyDescent="0.2">
      <c r="AA9085" s="23">
        <v>44929</v>
      </c>
    </row>
    <row r="9086" spans="27:27" x14ac:dyDescent="0.2">
      <c r="AA9086" s="23">
        <v>44930</v>
      </c>
    </row>
    <row r="9087" spans="27:27" x14ac:dyDescent="0.2">
      <c r="AA9087" s="23">
        <v>44931</v>
      </c>
    </row>
    <row r="9088" spans="27:27" x14ac:dyDescent="0.2">
      <c r="AA9088" s="23">
        <v>44932</v>
      </c>
    </row>
    <row r="9089" spans="27:27" x14ac:dyDescent="0.2">
      <c r="AA9089" s="23">
        <v>44933</v>
      </c>
    </row>
    <row r="9090" spans="27:27" x14ac:dyDescent="0.2">
      <c r="AA9090" s="23">
        <v>44934</v>
      </c>
    </row>
    <row r="9091" spans="27:27" x14ac:dyDescent="0.2">
      <c r="AA9091" s="23">
        <v>44935</v>
      </c>
    </row>
    <row r="9092" spans="27:27" x14ac:dyDescent="0.2">
      <c r="AA9092" s="23">
        <v>44936</v>
      </c>
    </row>
    <row r="9093" spans="27:27" x14ac:dyDescent="0.2">
      <c r="AA9093" s="23">
        <v>44937</v>
      </c>
    </row>
    <row r="9094" spans="27:27" x14ac:dyDescent="0.2">
      <c r="AA9094" s="23">
        <v>44938</v>
      </c>
    </row>
    <row r="9095" spans="27:27" x14ac:dyDescent="0.2">
      <c r="AA9095" s="23">
        <v>44939</v>
      </c>
    </row>
    <row r="9096" spans="27:27" x14ac:dyDescent="0.2">
      <c r="AA9096" s="23">
        <v>44940</v>
      </c>
    </row>
    <row r="9097" spans="27:27" x14ac:dyDescent="0.2">
      <c r="AA9097" s="23">
        <v>44941</v>
      </c>
    </row>
    <row r="9098" spans="27:27" x14ac:dyDescent="0.2">
      <c r="AA9098" s="23">
        <v>44942</v>
      </c>
    </row>
    <row r="9099" spans="27:27" x14ac:dyDescent="0.2">
      <c r="AA9099" s="23">
        <v>44943</v>
      </c>
    </row>
    <row r="9100" spans="27:27" x14ac:dyDescent="0.2">
      <c r="AA9100" s="23">
        <v>44944</v>
      </c>
    </row>
    <row r="9101" spans="27:27" x14ac:dyDescent="0.2">
      <c r="AA9101" s="23">
        <v>44945</v>
      </c>
    </row>
    <row r="9102" spans="27:27" x14ac:dyDescent="0.2">
      <c r="AA9102" s="23">
        <v>44946</v>
      </c>
    </row>
    <row r="9103" spans="27:27" x14ac:dyDescent="0.2">
      <c r="AA9103" s="23">
        <v>44947</v>
      </c>
    </row>
    <row r="9104" spans="27:27" x14ac:dyDescent="0.2">
      <c r="AA9104" s="23">
        <v>44948</v>
      </c>
    </row>
    <row r="9105" spans="27:27" x14ac:dyDescent="0.2">
      <c r="AA9105" s="23">
        <v>44949</v>
      </c>
    </row>
    <row r="9106" spans="27:27" x14ac:dyDescent="0.2">
      <c r="AA9106" s="23">
        <v>44950</v>
      </c>
    </row>
    <row r="9107" spans="27:27" x14ac:dyDescent="0.2">
      <c r="AA9107" s="23">
        <v>44951</v>
      </c>
    </row>
    <row r="9108" spans="27:27" x14ac:dyDescent="0.2">
      <c r="AA9108" s="23">
        <v>44952</v>
      </c>
    </row>
    <row r="9109" spans="27:27" x14ac:dyDescent="0.2">
      <c r="AA9109" s="23">
        <v>44953</v>
      </c>
    </row>
    <row r="9110" spans="27:27" x14ac:dyDescent="0.2">
      <c r="AA9110" s="23">
        <v>44954</v>
      </c>
    </row>
    <row r="9111" spans="27:27" x14ac:dyDescent="0.2">
      <c r="AA9111" s="23">
        <v>44955</v>
      </c>
    </row>
    <row r="9112" spans="27:27" x14ac:dyDescent="0.2">
      <c r="AA9112" s="23">
        <v>44956</v>
      </c>
    </row>
    <row r="9113" spans="27:27" x14ac:dyDescent="0.2">
      <c r="AA9113" s="23">
        <v>44957</v>
      </c>
    </row>
    <row r="9114" spans="27:27" x14ac:dyDescent="0.2">
      <c r="AA9114" s="23">
        <v>44958</v>
      </c>
    </row>
    <row r="9115" spans="27:27" x14ac:dyDescent="0.2">
      <c r="AA9115" s="23">
        <v>44959</v>
      </c>
    </row>
    <row r="9116" spans="27:27" x14ac:dyDescent="0.2">
      <c r="AA9116" s="23">
        <v>44960</v>
      </c>
    </row>
    <row r="9117" spans="27:27" x14ac:dyDescent="0.2">
      <c r="AA9117" s="23">
        <v>44961</v>
      </c>
    </row>
    <row r="9118" spans="27:27" x14ac:dyDescent="0.2">
      <c r="AA9118" s="23">
        <v>44962</v>
      </c>
    </row>
    <row r="9119" spans="27:27" x14ac:dyDescent="0.2">
      <c r="AA9119" s="23">
        <v>44963</v>
      </c>
    </row>
    <row r="9120" spans="27:27" x14ac:dyDescent="0.2">
      <c r="AA9120" s="23">
        <v>44964</v>
      </c>
    </row>
    <row r="9121" spans="27:27" x14ac:dyDescent="0.2">
      <c r="AA9121" s="23">
        <v>44965</v>
      </c>
    </row>
    <row r="9122" spans="27:27" x14ac:dyDescent="0.2">
      <c r="AA9122" s="23">
        <v>44966</v>
      </c>
    </row>
    <row r="9123" spans="27:27" x14ac:dyDescent="0.2">
      <c r="AA9123" s="23">
        <v>44967</v>
      </c>
    </row>
    <row r="9124" spans="27:27" x14ac:dyDescent="0.2">
      <c r="AA9124" s="23">
        <v>44968</v>
      </c>
    </row>
    <row r="9125" spans="27:27" x14ac:dyDescent="0.2">
      <c r="AA9125" s="23">
        <v>44969</v>
      </c>
    </row>
    <row r="9126" spans="27:27" x14ac:dyDescent="0.2">
      <c r="AA9126" s="23">
        <v>44970</v>
      </c>
    </row>
    <row r="9127" spans="27:27" x14ac:dyDescent="0.2">
      <c r="AA9127" s="23">
        <v>44971</v>
      </c>
    </row>
    <row r="9128" spans="27:27" x14ac:dyDescent="0.2">
      <c r="AA9128" s="23">
        <v>44972</v>
      </c>
    </row>
    <row r="9129" spans="27:27" x14ac:dyDescent="0.2">
      <c r="AA9129" s="23">
        <v>44973</v>
      </c>
    </row>
    <row r="9130" spans="27:27" x14ac:dyDescent="0.2">
      <c r="AA9130" s="23">
        <v>44974</v>
      </c>
    </row>
    <row r="9131" spans="27:27" x14ac:dyDescent="0.2">
      <c r="AA9131" s="23">
        <v>44975</v>
      </c>
    </row>
    <row r="9132" spans="27:27" x14ac:dyDescent="0.2">
      <c r="AA9132" s="23">
        <v>44976</v>
      </c>
    </row>
    <row r="9133" spans="27:27" x14ac:dyDescent="0.2">
      <c r="AA9133" s="23">
        <v>44977</v>
      </c>
    </row>
    <row r="9134" spans="27:27" x14ac:dyDescent="0.2">
      <c r="AA9134" s="23">
        <v>44978</v>
      </c>
    </row>
    <row r="9135" spans="27:27" x14ac:dyDescent="0.2">
      <c r="AA9135" s="23">
        <v>44979</v>
      </c>
    </row>
    <row r="9136" spans="27:27" x14ac:dyDescent="0.2">
      <c r="AA9136" s="23">
        <v>44980</v>
      </c>
    </row>
    <row r="9137" spans="27:27" x14ac:dyDescent="0.2">
      <c r="AA9137" s="23">
        <v>44981</v>
      </c>
    </row>
    <row r="9138" spans="27:27" x14ac:dyDescent="0.2">
      <c r="AA9138" s="23">
        <v>44982</v>
      </c>
    </row>
    <row r="9139" spans="27:27" x14ac:dyDescent="0.2">
      <c r="AA9139" s="23">
        <v>44983</v>
      </c>
    </row>
    <row r="9140" spans="27:27" x14ac:dyDescent="0.2">
      <c r="AA9140" s="23">
        <v>44984</v>
      </c>
    </row>
    <row r="9141" spans="27:27" x14ac:dyDescent="0.2">
      <c r="AA9141" s="23">
        <v>44985</v>
      </c>
    </row>
    <row r="9142" spans="27:27" x14ac:dyDescent="0.2">
      <c r="AA9142" s="23">
        <v>44986</v>
      </c>
    </row>
    <row r="9143" spans="27:27" x14ac:dyDescent="0.2">
      <c r="AA9143" s="23">
        <v>44987</v>
      </c>
    </row>
    <row r="9144" spans="27:27" x14ac:dyDescent="0.2">
      <c r="AA9144" s="23">
        <v>44988</v>
      </c>
    </row>
    <row r="9145" spans="27:27" x14ac:dyDescent="0.2">
      <c r="AA9145" s="23">
        <v>44989</v>
      </c>
    </row>
    <row r="9146" spans="27:27" x14ac:dyDescent="0.2">
      <c r="AA9146" s="23">
        <v>44990</v>
      </c>
    </row>
    <row r="9147" spans="27:27" x14ac:dyDescent="0.2">
      <c r="AA9147" s="23">
        <v>44991</v>
      </c>
    </row>
    <row r="9148" spans="27:27" x14ac:dyDescent="0.2">
      <c r="AA9148" s="23">
        <v>44992</v>
      </c>
    </row>
    <row r="9149" spans="27:27" x14ac:dyDescent="0.2">
      <c r="AA9149" s="23">
        <v>44993</v>
      </c>
    </row>
    <row r="9150" spans="27:27" x14ac:dyDescent="0.2">
      <c r="AA9150" s="23">
        <v>44994</v>
      </c>
    </row>
    <row r="9151" spans="27:27" x14ac:dyDescent="0.2">
      <c r="AA9151" s="23">
        <v>44995</v>
      </c>
    </row>
    <row r="9152" spans="27:27" x14ac:dyDescent="0.2">
      <c r="AA9152" s="23">
        <v>44996</v>
      </c>
    </row>
    <row r="9153" spans="27:27" x14ac:dyDescent="0.2">
      <c r="AA9153" s="23">
        <v>44997</v>
      </c>
    </row>
    <row r="9154" spans="27:27" x14ac:dyDescent="0.2">
      <c r="AA9154" s="23">
        <v>44998</v>
      </c>
    </row>
    <row r="9155" spans="27:27" x14ac:dyDescent="0.2">
      <c r="AA9155" s="23">
        <v>44999</v>
      </c>
    </row>
    <row r="9156" spans="27:27" x14ac:dyDescent="0.2">
      <c r="AA9156" s="23">
        <v>45000</v>
      </c>
    </row>
    <row r="9157" spans="27:27" x14ac:dyDescent="0.2">
      <c r="AA9157" s="23">
        <v>45001</v>
      </c>
    </row>
    <row r="9158" spans="27:27" x14ac:dyDescent="0.2">
      <c r="AA9158" s="23">
        <v>45002</v>
      </c>
    </row>
    <row r="9159" spans="27:27" x14ac:dyDescent="0.2">
      <c r="AA9159" s="23">
        <v>45003</v>
      </c>
    </row>
    <row r="9160" spans="27:27" x14ac:dyDescent="0.2">
      <c r="AA9160" s="23">
        <v>45004</v>
      </c>
    </row>
    <row r="9161" spans="27:27" x14ac:dyDescent="0.2">
      <c r="AA9161" s="23">
        <v>45005</v>
      </c>
    </row>
    <row r="9162" spans="27:27" x14ac:dyDescent="0.2">
      <c r="AA9162" s="23">
        <v>45006</v>
      </c>
    </row>
    <row r="9163" spans="27:27" x14ac:dyDescent="0.2">
      <c r="AA9163" s="23">
        <v>45007</v>
      </c>
    </row>
    <row r="9164" spans="27:27" x14ac:dyDescent="0.2">
      <c r="AA9164" s="23">
        <v>45008</v>
      </c>
    </row>
    <row r="9165" spans="27:27" x14ac:dyDescent="0.2">
      <c r="AA9165" s="23">
        <v>45009</v>
      </c>
    </row>
    <row r="9166" spans="27:27" x14ac:dyDescent="0.2">
      <c r="AA9166" s="23">
        <v>45010</v>
      </c>
    </row>
    <row r="9167" spans="27:27" x14ac:dyDescent="0.2">
      <c r="AA9167" s="23">
        <v>45011</v>
      </c>
    </row>
    <row r="9168" spans="27:27" x14ac:dyDescent="0.2">
      <c r="AA9168" s="23">
        <v>45012</v>
      </c>
    </row>
    <row r="9169" spans="27:27" x14ac:dyDescent="0.2">
      <c r="AA9169" s="23">
        <v>45013</v>
      </c>
    </row>
    <row r="9170" spans="27:27" x14ac:dyDescent="0.2">
      <c r="AA9170" s="23">
        <v>45014</v>
      </c>
    </row>
    <row r="9171" spans="27:27" x14ac:dyDescent="0.2">
      <c r="AA9171" s="23">
        <v>45015</v>
      </c>
    </row>
    <row r="9172" spans="27:27" x14ac:dyDescent="0.2">
      <c r="AA9172" s="23">
        <v>45016</v>
      </c>
    </row>
    <row r="9173" spans="27:27" x14ac:dyDescent="0.2">
      <c r="AA9173" s="23">
        <v>45017</v>
      </c>
    </row>
    <row r="9174" spans="27:27" x14ac:dyDescent="0.2">
      <c r="AA9174" s="23">
        <v>45018</v>
      </c>
    </row>
    <row r="9175" spans="27:27" x14ac:dyDescent="0.2">
      <c r="AA9175" s="23">
        <v>45019</v>
      </c>
    </row>
    <row r="9176" spans="27:27" x14ac:dyDescent="0.2">
      <c r="AA9176" s="23">
        <v>45020</v>
      </c>
    </row>
    <row r="9177" spans="27:27" x14ac:dyDescent="0.2">
      <c r="AA9177" s="23">
        <v>45021</v>
      </c>
    </row>
    <row r="9178" spans="27:27" x14ac:dyDescent="0.2">
      <c r="AA9178" s="23">
        <v>45022</v>
      </c>
    </row>
    <row r="9179" spans="27:27" x14ac:dyDescent="0.2">
      <c r="AA9179" s="23">
        <v>45023</v>
      </c>
    </row>
    <row r="9180" spans="27:27" x14ac:dyDescent="0.2">
      <c r="AA9180" s="23">
        <v>45024</v>
      </c>
    </row>
    <row r="9181" spans="27:27" x14ac:dyDescent="0.2">
      <c r="AA9181" s="23">
        <v>45025</v>
      </c>
    </row>
    <row r="9182" spans="27:27" x14ac:dyDescent="0.2">
      <c r="AA9182" s="23">
        <v>45026</v>
      </c>
    </row>
    <row r="9183" spans="27:27" x14ac:dyDescent="0.2">
      <c r="AA9183" s="23">
        <v>45027</v>
      </c>
    </row>
    <row r="9184" spans="27:27" x14ac:dyDescent="0.2">
      <c r="AA9184" s="23">
        <v>45028</v>
      </c>
    </row>
    <row r="9185" spans="27:27" x14ac:dyDescent="0.2">
      <c r="AA9185" s="23">
        <v>45029</v>
      </c>
    </row>
    <row r="9186" spans="27:27" x14ac:dyDescent="0.2">
      <c r="AA9186" s="23">
        <v>45030</v>
      </c>
    </row>
    <row r="9187" spans="27:27" x14ac:dyDescent="0.2">
      <c r="AA9187" s="23">
        <v>45031</v>
      </c>
    </row>
    <row r="9188" spans="27:27" x14ac:dyDescent="0.2">
      <c r="AA9188" s="23">
        <v>45032</v>
      </c>
    </row>
    <row r="9189" spans="27:27" x14ac:dyDescent="0.2">
      <c r="AA9189" s="23">
        <v>45033</v>
      </c>
    </row>
    <row r="9190" spans="27:27" x14ac:dyDescent="0.2">
      <c r="AA9190" s="23">
        <v>45034</v>
      </c>
    </row>
    <row r="9191" spans="27:27" x14ac:dyDescent="0.2">
      <c r="AA9191" s="23">
        <v>45035</v>
      </c>
    </row>
    <row r="9192" spans="27:27" x14ac:dyDescent="0.2">
      <c r="AA9192" s="23">
        <v>45036</v>
      </c>
    </row>
    <row r="9193" spans="27:27" x14ac:dyDescent="0.2">
      <c r="AA9193" s="23">
        <v>45037</v>
      </c>
    </row>
    <row r="9194" spans="27:27" x14ac:dyDescent="0.2">
      <c r="AA9194" s="23">
        <v>45038</v>
      </c>
    </row>
    <row r="9195" spans="27:27" x14ac:dyDescent="0.2">
      <c r="AA9195" s="23">
        <v>45039</v>
      </c>
    </row>
    <row r="9196" spans="27:27" x14ac:dyDescent="0.2">
      <c r="AA9196" s="23">
        <v>45040</v>
      </c>
    </row>
    <row r="9197" spans="27:27" x14ac:dyDescent="0.2">
      <c r="AA9197" s="23">
        <v>45041</v>
      </c>
    </row>
    <row r="9198" spans="27:27" x14ac:dyDescent="0.2">
      <c r="AA9198" s="23">
        <v>45042</v>
      </c>
    </row>
    <row r="9199" spans="27:27" x14ac:dyDescent="0.2">
      <c r="AA9199" s="23">
        <v>45043</v>
      </c>
    </row>
    <row r="9200" spans="27:27" x14ac:dyDescent="0.2">
      <c r="AA9200" s="23">
        <v>45044</v>
      </c>
    </row>
    <row r="9201" spans="27:27" x14ac:dyDescent="0.2">
      <c r="AA9201" s="23">
        <v>45045</v>
      </c>
    </row>
    <row r="9202" spans="27:27" x14ac:dyDescent="0.2">
      <c r="AA9202" s="23">
        <v>45046</v>
      </c>
    </row>
    <row r="9203" spans="27:27" x14ac:dyDescent="0.2">
      <c r="AA9203" s="23">
        <v>45047</v>
      </c>
    </row>
    <row r="9204" spans="27:27" x14ac:dyDescent="0.2">
      <c r="AA9204" s="23">
        <v>45048</v>
      </c>
    </row>
    <row r="9205" spans="27:27" x14ac:dyDescent="0.2">
      <c r="AA9205" s="23">
        <v>45049</v>
      </c>
    </row>
    <row r="9206" spans="27:27" x14ac:dyDescent="0.2">
      <c r="AA9206" s="23">
        <v>45050</v>
      </c>
    </row>
    <row r="9207" spans="27:27" x14ac:dyDescent="0.2">
      <c r="AA9207" s="23">
        <v>45051</v>
      </c>
    </row>
    <row r="9208" spans="27:27" x14ac:dyDescent="0.2">
      <c r="AA9208" s="23">
        <v>45052</v>
      </c>
    </row>
    <row r="9209" spans="27:27" x14ac:dyDescent="0.2">
      <c r="AA9209" s="23">
        <v>45053</v>
      </c>
    </row>
    <row r="9210" spans="27:27" x14ac:dyDescent="0.2">
      <c r="AA9210" s="23">
        <v>45054</v>
      </c>
    </row>
    <row r="9211" spans="27:27" x14ac:dyDescent="0.2">
      <c r="AA9211" s="23">
        <v>45055</v>
      </c>
    </row>
    <row r="9212" spans="27:27" x14ac:dyDescent="0.2">
      <c r="AA9212" s="23">
        <v>45056</v>
      </c>
    </row>
    <row r="9213" spans="27:27" x14ac:dyDescent="0.2">
      <c r="AA9213" s="23">
        <v>45057</v>
      </c>
    </row>
    <row r="9214" spans="27:27" x14ac:dyDescent="0.2">
      <c r="AA9214" s="23">
        <v>45058</v>
      </c>
    </row>
    <row r="9215" spans="27:27" x14ac:dyDescent="0.2">
      <c r="AA9215" s="23">
        <v>45059</v>
      </c>
    </row>
    <row r="9216" spans="27:27" x14ac:dyDescent="0.2">
      <c r="AA9216" s="23">
        <v>45060</v>
      </c>
    </row>
    <row r="9217" spans="27:27" x14ac:dyDescent="0.2">
      <c r="AA9217" s="23">
        <v>45061</v>
      </c>
    </row>
    <row r="9218" spans="27:27" x14ac:dyDescent="0.2">
      <c r="AA9218" s="23">
        <v>45062</v>
      </c>
    </row>
    <row r="9219" spans="27:27" x14ac:dyDescent="0.2">
      <c r="AA9219" s="23">
        <v>45063</v>
      </c>
    </row>
    <row r="9220" spans="27:27" x14ac:dyDescent="0.2">
      <c r="AA9220" s="23">
        <v>45064</v>
      </c>
    </row>
    <row r="9221" spans="27:27" x14ac:dyDescent="0.2">
      <c r="AA9221" s="23">
        <v>45065</v>
      </c>
    </row>
    <row r="9222" spans="27:27" x14ac:dyDescent="0.2">
      <c r="AA9222" s="23">
        <v>45066</v>
      </c>
    </row>
    <row r="9223" spans="27:27" x14ac:dyDescent="0.2">
      <c r="AA9223" s="23">
        <v>45067</v>
      </c>
    </row>
    <row r="9224" spans="27:27" x14ac:dyDescent="0.2">
      <c r="AA9224" s="23">
        <v>45068</v>
      </c>
    </row>
    <row r="9225" spans="27:27" x14ac:dyDescent="0.2">
      <c r="AA9225" s="23">
        <v>45069</v>
      </c>
    </row>
    <row r="9226" spans="27:27" x14ac:dyDescent="0.2">
      <c r="AA9226" s="23">
        <v>45070</v>
      </c>
    </row>
    <row r="9227" spans="27:27" x14ac:dyDescent="0.2">
      <c r="AA9227" s="23">
        <v>45071</v>
      </c>
    </row>
    <row r="9228" spans="27:27" x14ac:dyDescent="0.2">
      <c r="AA9228" s="23">
        <v>45072</v>
      </c>
    </row>
    <row r="9229" spans="27:27" x14ac:dyDescent="0.2">
      <c r="AA9229" s="23">
        <v>45073</v>
      </c>
    </row>
    <row r="9230" spans="27:27" x14ac:dyDescent="0.2">
      <c r="AA9230" s="23">
        <v>45074</v>
      </c>
    </row>
    <row r="9231" spans="27:27" x14ac:dyDescent="0.2">
      <c r="AA9231" s="23">
        <v>45075</v>
      </c>
    </row>
    <row r="9232" spans="27:27" x14ac:dyDescent="0.2">
      <c r="AA9232" s="23">
        <v>45076</v>
      </c>
    </row>
    <row r="9233" spans="27:27" x14ac:dyDescent="0.2">
      <c r="AA9233" s="23">
        <v>45077</v>
      </c>
    </row>
    <row r="9234" spans="27:27" x14ac:dyDescent="0.2">
      <c r="AA9234" s="23">
        <v>45078</v>
      </c>
    </row>
    <row r="9235" spans="27:27" x14ac:dyDescent="0.2">
      <c r="AA9235" s="23">
        <v>45079</v>
      </c>
    </row>
    <row r="9236" spans="27:27" x14ac:dyDescent="0.2">
      <c r="AA9236" s="23">
        <v>45080</v>
      </c>
    </row>
    <row r="9237" spans="27:27" x14ac:dyDescent="0.2">
      <c r="AA9237" s="23">
        <v>45081</v>
      </c>
    </row>
    <row r="9238" spans="27:27" x14ac:dyDescent="0.2">
      <c r="AA9238" s="23">
        <v>45082</v>
      </c>
    </row>
    <row r="9239" spans="27:27" x14ac:dyDescent="0.2">
      <c r="AA9239" s="23">
        <v>45083</v>
      </c>
    </row>
    <row r="9240" spans="27:27" x14ac:dyDescent="0.2">
      <c r="AA9240" s="23">
        <v>45084</v>
      </c>
    </row>
    <row r="9241" spans="27:27" x14ac:dyDescent="0.2">
      <c r="AA9241" s="23">
        <v>45085</v>
      </c>
    </row>
    <row r="9242" spans="27:27" x14ac:dyDescent="0.2">
      <c r="AA9242" s="23">
        <v>45086</v>
      </c>
    </row>
    <row r="9243" spans="27:27" x14ac:dyDescent="0.2">
      <c r="AA9243" s="23">
        <v>45087</v>
      </c>
    </row>
    <row r="9244" spans="27:27" x14ac:dyDescent="0.2">
      <c r="AA9244" s="23">
        <v>45088</v>
      </c>
    </row>
    <row r="9245" spans="27:27" x14ac:dyDescent="0.2">
      <c r="AA9245" s="23">
        <v>45089</v>
      </c>
    </row>
    <row r="9246" spans="27:27" x14ac:dyDescent="0.2">
      <c r="AA9246" s="23">
        <v>45090</v>
      </c>
    </row>
    <row r="9247" spans="27:27" x14ac:dyDescent="0.2">
      <c r="AA9247" s="23">
        <v>45091</v>
      </c>
    </row>
    <row r="9248" spans="27:27" x14ac:dyDescent="0.2">
      <c r="AA9248" s="23">
        <v>45092</v>
      </c>
    </row>
    <row r="9249" spans="27:27" x14ac:dyDescent="0.2">
      <c r="AA9249" s="23">
        <v>45093</v>
      </c>
    </row>
    <row r="9250" spans="27:27" x14ac:dyDescent="0.2">
      <c r="AA9250" s="23">
        <v>45094</v>
      </c>
    </row>
    <row r="9251" spans="27:27" x14ac:dyDescent="0.2">
      <c r="AA9251" s="23">
        <v>45095</v>
      </c>
    </row>
    <row r="9252" spans="27:27" x14ac:dyDescent="0.2">
      <c r="AA9252" s="23">
        <v>45096</v>
      </c>
    </row>
    <row r="9253" spans="27:27" x14ac:dyDescent="0.2">
      <c r="AA9253" s="23">
        <v>45097</v>
      </c>
    </row>
    <row r="9254" spans="27:27" x14ac:dyDescent="0.2">
      <c r="AA9254" s="23">
        <v>45098</v>
      </c>
    </row>
    <row r="9255" spans="27:27" x14ac:dyDescent="0.2">
      <c r="AA9255" s="23">
        <v>45099</v>
      </c>
    </row>
    <row r="9256" spans="27:27" x14ac:dyDescent="0.2">
      <c r="AA9256" s="23">
        <v>45100</v>
      </c>
    </row>
    <row r="9257" spans="27:27" x14ac:dyDescent="0.2">
      <c r="AA9257" s="23">
        <v>45101</v>
      </c>
    </row>
    <row r="9258" spans="27:27" x14ac:dyDescent="0.2">
      <c r="AA9258" s="23">
        <v>45102</v>
      </c>
    </row>
    <row r="9259" spans="27:27" x14ac:dyDescent="0.2">
      <c r="AA9259" s="23">
        <v>45103</v>
      </c>
    </row>
    <row r="9260" spans="27:27" x14ac:dyDescent="0.2">
      <c r="AA9260" s="23">
        <v>45104</v>
      </c>
    </row>
    <row r="9261" spans="27:27" x14ac:dyDescent="0.2">
      <c r="AA9261" s="23">
        <v>45105</v>
      </c>
    </row>
    <row r="9262" spans="27:27" x14ac:dyDescent="0.2">
      <c r="AA9262" s="23">
        <v>45106</v>
      </c>
    </row>
    <row r="9263" spans="27:27" x14ac:dyDescent="0.2">
      <c r="AA9263" s="23">
        <v>45107</v>
      </c>
    </row>
    <row r="9264" spans="27:27" x14ac:dyDescent="0.2">
      <c r="AA9264" s="23">
        <v>45108</v>
      </c>
    </row>
    <row r="9265" spans="27:27" x14ac:dyDescent="0.2">
      <c r="AA9265" s="23">
        <v>45109</v>
      </c>
    </row>
    <row r="9266" spans="27:27" x14ac:dyDescent="0.2">
      <c r="AA9266" s="23">
        <v>45110</v>
      </c>
    </row>
    <row r="9267" spans="27:27" x14ac:dyDescent="0.2">
      <c r="AA9267" s="23">
        <v>45111</v>
      </c>
    </row>
    <row r="9268" spans="27:27" x14ac:dyDescent="0.2">
      <c r="AA9268" s="23">
        <v>45112</v>
      </c>
    </row>
    <row r="9269" spans="27:27" x14ac:dyDescent="0.2">
      <c r="AA9269" s="23">
        <v>45113</v>
      </c>
    </row>
    <row r="9270" spans="27:27" x14ac:dyDescent="0.2">
      <c r="AA9270" s="23">
        <v>45114</v>
      </c>
    </row>
    <row r="9271" spans="27:27" x14ac:dyDescent="0.2">
      <c r="AA9271" s="23">
        <v>45115</v>
      </c>
    </row>
    <row r="9272" spans="27:27" x14ac:dyDescent="0.2">
      <c r="AA9272" s="23">
        <v>45116</v>
      </c>
    </row>
    <row r="9273" spans="27:27" x14ac:dyDescent="0.2">
      <c r="AA9273" s="23">
        <v>45117</v>
      </c>
    </row>
    <row r="9274" spans="27:27" x14ac:dyDescent="0.2">
      <c r="AA9274" s="23">
        <v>45118</v>
      </c>
    </row>
    <row r="9275" spans="27:27" x14ac:dyDescent="0.2">
      <c r="AA9275" s="23">
        <v>45119</v>
      </c>
    </row>
    <row r="9276" spans="27:27" x14ac:dyDescent="0.2">
      <c r="AA9276" s="23">
        <v>45120</v>
      </c>
    </row>
    <row r="9277" spans="27:27" x14ac:dyDescent="0.2">
      <c r="AA9277" s="23">
        <v>45121</v>
      </c>
    </row>
    <row r="9278" spans="27:27" x14ac:dyDescent="0.2">
      <c r="AA9278" s="23">
        <v>45122</v>
      </c>
    </row>
    <row r="9279" spans="27:27" x14ac:dyDescent="0.2">
      <c r="AA9279" s="23">
        <v>45123</v>
      </c>
    </row>
    <row r="9280" spans="27:27" x14ac:dyDescent="0.2">
      <c r="AA9280" s="23">
        <v>45124</v>
      </c>
    </row>
    <row r="9281" spans="27:27" x14ac:dyDescent="0.2">
      <c r="AA9281" s="23">
        <v>45125</v>
      </c>
    </row>
    <row r="9282" spans="27:27" x14ac:dyDescent="0.2">
      <c r="AA9282" s="23">
        <v>45126</v>
      </c>
    </row>
    <row r="9283" spans="27:27" x14ac:dyDescent="0.2">
      <c r="AA9283" s="23">
        <v>45127</v>
      </c>
    </row>
    <row r="9284" spans="27:27" x14ac:dyDescent="0.2">
      <c r="AA9284" s="23">
        <v>45128</v>
      </c>
    </row>
    <row r="9285" spans="27:27" x14ac:dyDescent="0.2">
      <c r="AA9285" s="23">
        <v>45129</v>
      </c>
    </row>
    <row r="9286" spans="27:27" x14ac:dyDescent="0.2">
      <c r="AA9286" s="23">
        <v>45130</v>
      </c>
    </row>
    <row r="9287" spans="27:27" x14ac:dyDescent="0.2">
      <c r="AA9287" s="23">
        <v>45131</v>
      </c>
    </row>
    <row r="9288" spans="27:27" x14ac:dyDescent="0.2">
      <c r="AA9288" s="23">
        <v>45132</v>
      </c>
    </row>
    <row r="9289" spans="27:27" x14ac:dyDescent="0.2">
      <c r="AA9289" s="23">
        <v>45133</v>
      </c>
    </row>
    <row r="9290" spans="27:27" x14ac:dyDescent="0.2">
      <c r="AA9290" s="23">
        <v>45134</v>
      </c>
    </row>
    <row r="9291" spans="27:27" x14ac:dyDescent="0.2">
      <c r="AA9291" s="23">
        <v>45135</v>
      </c>
    </row>
    <row r="9292" spans="27:27" x14ac:dyDescent="0.2">
      <c r="AA9292" s="23">
        <v>45136</v>
      </c>
    </row>
    <row r="9293" spans="27:27" x14ac:dyDescent="0.2">
      <c r="AA9293" s="23">
        <v>45137</v>
      </c>
    </row>
    <row r="9294" spans="27:27" x14ac:dyDescent="0.2">
      <c r="AA9294" s="23">
        <v>45138</v>
      </c>
    </row>
    <row r="9295" spans="27:27" x14ac:dyDescent="0.2">
      <c r="AA9295" s="23">
        <v>45139</v>
      </c>
    </row>
    <row r="9296" spans="27:27" x14ac:dyDescent="0.2">
      <c r="AA9296" s="23">
        <v>45140</v>
      </c>
    </row>
    <row r="9297" spans="27:27" x14ac:dyDescent="0.2">
      <c r="AA9297" s="23">
        <v>45141</v>
      </c>
    </row>
    <row r="9298" spans="27:27" x14ac:dyDescent="0.2">
      <c r="AA9298" s="23">
        <v>45142</v>
      </c>
    </row>
    <row r="9299" spans="27:27" x14ac:dyDescent="0.2">
      <c r="AA9299" s="23">
        <v>45143</v>
      </c>
    </row>
    <row r="9300" spans="27:27" x14ac:dyDescent="0.2">
      <c r="AA9300" s="23">
        <v>45144</v>
      </c>
    </row>
    <row r="9301" spans="27:27" x14ac:dyDescent="0.2">
      <c r="AA9301" s="23">
        <v>45145</v>
      </c>
    </row>
    <row r="9302" spans="27:27" x14ac:dyDescent="0.2">
      <c r="AA9302" s="23">
        <v>45146</v>
      </c>
    </row>
    <row r="9303" spans="27:27" x14ac:dyDescent="0.2">
      <c r="AA9303" s="23">
        <v>45147</v>
      </c>
    </row>
    <row r="9304" spans="27:27" x14ac:dyDescent="0.2">
      <c r="AA9304" s="23">
        <v>45148</v>
      </c>
    </row>
    <row r="9305" spans="27:27" x14ac:dyDescent="0.2">
      <c r="AA9305" s="23">
        <v>45149</v>
      </c>
    </row>
    <row r="9306" spans="27:27" x14ac:dyDescent="0.2">
      <c r="AA9306" s="23">
        <v>45150</v>
      </c>
    </row>
    <row r="9307" spans="27:27" x14ac:dyDescent="0.2">
      <c r="AA9307" s="23">
        <v>45151</v>
      </c>
    </row>
    <row r="9308" spans="27:27" x14ac:dyDescent="0.2">
      <c r="AA9308" s="23">
        <v>45152</v>
      </c>
    </row>
    <row r="9309" spans="27:27" x14ac:dyDescent="0.2">
      <c r="AA9309" s="23">
        <v>45153</v>
      </c>
    </row>
    <row r="9310" spans="27:27" x14ac:dyDescent="0.2">
      <c r="AA9310" s="23">
        <v>45154</v>
      </c>
    </row>
    <row r="9311" spans="27:27" x14ac:dyDescent="0.2">
      <c r="AA9311" s="23">
        <v>45155</v>
      </c>
    </row>
    <row r="9312" spans="27:27" x14ac:dyDescent="0.2">
      <c r="AA9312" s="23">
        <v>45156</v>
      </c>
    </row>
    <row r="9313" spans="27:27" x14ac:dyDescent="0.2">
      <c r="AA9313" s="23">
        <v>45157</v>
      </c>
    </row>
    <row r="9314" spans="27:27" x14ac:dyDescent="0.2">
      <c r="AA9314" s="23">
        <v>45158</v>
      </c>
    </row>
    <row r="9315" spans="27:27" x14ac:dyDescent="0.2">
      <c r="AA9315" s="23">
        <v>45159</v>
      </c>
    </row>
    <row r="9316" spans="27:27" x14ac:dyDescent="0.2">
      <c r="AA9316" s="23">
        <v>45160</v>
      </c>
    </row>
    <row r="9317" spans="27:27" x14ac:dyDescent="0.2">
      <c r="AA9317" s="23">
        <v>45161</v>
      </c>
    </row>
    <row r="9318" spans="27:27" x14ac:dyDescent="0.2">
      <c r="AA9318" s="23">
        <v>45162</v>
      </c>
    </row>
    <row r="9319" spans="27:27" x14ac:dyDescent="0.2">
      <c r="AA9319" s="23">
        <v>45163</v>
      </c>
    </row>
    <row r="9320" spans="27:27" x14ac:dyDescent="0.2">
      <c r="AA9320" s="23">
        <v>45164</v>
      </c>
    </row>
    <row r="9321" spans="27:27" x14ac:dyDescent="0.2">
      <c r="AA9321" s="23">
        <v>45165</v>
      </c>
    </row>
    <row r="9322" spans="27:27" x14ac:dyDescent="0.2">
      <c r="AA9322" s="23">
        <v>45166</v>
      </c>
    </row>
    <row r="9323" spans="27:27" x14ac:dyDescent="0.2">
      <c r="AA9323" s="23">
        <v>45167</v>
      </c>
    </row>
    <row r="9324" spans="27:27" x14ac:dyDescent="0.2">
      <c r="AA9324" s="23">
        <v>45168</v>
      </c>
    </row>
    <row r="9325" spans="27:27" x14ac:dyDescent="0.2">
      <c r="AA9325" s="23">
        <v>45169</v>
      </c>
    </row>
    <row r="9326" spans="27:27" x14ac:dyDescent="0.2">
      <c r="AA9326" s="23">
        <v>45170</v>
      </c>
    </row>
    <row r="9327" spans="27:27" x14ac:dyDescent="0.2">
      <c r="AA9327" s="23">
        <v>45171</v>
      </c>
    </row>
    <row r="9328" spans="27:27" x14ac:dyDescent="0.2">
      <c r="AA9328" s="23">
        <v>45172</v>
      </c>
    </row>
    <row r="9329" spans="27:27" x14ac:dyDescent="0.2">
      <c r="AA9329" s="23">
        <v>45173</v>
      </c>
    </row>
    <row r="9330" spans="27:27" x14ac:dyDescent="0.2">
      <c r="AA9330" s="23">
        <v>45174</v>
      </c>
    </row>
    <row r="9331" spans="27:27" x14ac:dyDescent="0.2">
      <c r="AA9331" s="23">
        <v>45175</v>
      </c>
    </row>
    <row r="9332" spans="27:27" x14ac:dyDescent="0.2">
      <c r="AA9332" s="23">
        <v>45176</v>
      </c>
    </row>
    <row r="9333" spans="27:27" x14ac:dyDescent="0.2">
      <c r="AA9333" s="23">
        <v>45177</v>
      </c>
    </row>
    <row r="9334" spans="27:27" x14ac:dyDescent="0.2">
      <c r="AA9334" s="23">
        <v>45178</v>
      </c>
    </row>
    <row r="9335" spans="27:27" x14ac:dyDescent="0.2">
      <c r="AA9335" s="23">
        <v>45179</v>
      </c>
    </row>
    <row r="9336" spans="27:27" x14ac:dyDescent="0.2">
      <c r="AA9336" s="23">
        <v>45180</v>
      </c>
    </row>
    <row r="9337" spans="27:27" x14ac:dyDescent="0.2">
      <c r="AA9337" s="23">
        <v>45181</v>
      </c>
    </row>
    <row r="9338" spans="27:27" x14ac:dyDescent="0.2">
      <c r="AA9338" s="23">
        <v>45182</v>
      </c>
    </row>
    <row r="9339" spans="27:27" x14ac:dyDescent="0.2">
      <c r="AA9339" s="23">
        <v>45183</v>
      </c>
    </row>
    <row r="9340" spans="27:27" x14ac:dyDescent="0.2">
      <c r="AA9340" s="23">
        <v>45184</v>
      </c>
    </row>
    <row r="9341" spans="27:27" x14ac:dyDescent="0.2">
      <c r="AA9341" s="23">
        <v>45185</v>
      </c>
    </row>
    <row r="9342" spans="27:27" x14ac:dyDescent="0.2">
      <c r="AA9342" s="23">
        <v>45186</v>
      </c>
    </row>
    <row r="9343" spans="27:27" x14ac:dyDescent="0.2">
      <c r="AA9343" s="23">
        <v>45187</v>
      </c>
    </row>
    <row r="9344" spans="27:27" x14ac:dyDescent="0.2">
      <c r="AA9344" s="23">
        <v>45188</v>
      </c>
    </row>
    <row r="9345" spans="27:27" x14ac:dyDescent="0.2">
      <c r="AA9345" s="23">
        <v>45189</v>
      </c>
    </row>
    <row r="9346" spans="27:27" x14ac:dyDescent="0.2">
      <c r="AA9346" s="23">
        <v>45190</v>
      </c>
    </row>
    <row r="9347" spans="27:27" x14ac:dyDescent="0.2">
      <c r="AA9347" s="23">
        <v>45191</v>
      </c>
    </row>
    <row r="9348" spans="27:27" x14ac:dyDescent="0.2">
      <c r="AA9348" s="23">
        <v>45192</v>
      </c>
    </row>
    <row r="9349" spans="27:27" x14ac:dyDescent="0.2">
      <c r="AA9349" s="23">
        <v>45193</v>
      </c>
    </row>
    <row r="9350" spans="27:27" x14ac:dyDescent="0.2">
      <c r="AA9350" s="23">
        <v>45194</v>
      </c>
    </row>
    <row r="9351" spans="27:27" x14ac:dyDescent="0.2">
      <c r="AA9351" s="23">
        <v>45195</v>
      </c>
    </row>
    <row r="9352" spans="27:27" x14ac:dyDescent="0.2">
      <c r="AA9352" s="23">
        <v>45196</v>
      </c>
    </row>
    <row r="9353" spans="27:27" x14ac:dyDescent="0.2">
      <c r="AA9353" s="23">
        <v>45197</v>
      </c>
    </row>
    <row r="9354" spans="27:27" x14ac:dyDescent="0.2">
      <c r="AA9354" s="23">
        <v>45198</v>
      </c>
    </row>
    <row r="9355" spans="27:27" x14ac:dyDescent="0.2">
      <c r="AA9355" s="23">
        <v>45199</v>
      </c>
    </row>
    <row r="9356" spans="27:27" x14ac:dyDescent="0.2">
      <c r="AA9356" s="23">
        <v>45200</v>
      </c>
    </row>
    <row r="9357" spans="27:27" x14ac:dyDescent="0.2">
      <c r="AA9357" s="23">
        <v>45201</v>
      </c>
    </row>
    <row r="9358" spans="27:27" x14ac:dyDescent="0.2">
      <c r="AA9358" s="23">
        <v>45202</v>
      </c>
    </row>
    <row r="9359" spans="27:27" x14ac:dyDescent="0.2">
      <c r="AA9359" s="23">
        <v>45203</v>
      </c>
    </row>
    <row r="9360" spans="27:27" x14ac:dyDescent="0.2">
      <c r="AA9360" s="23">
        <v>45204</v>
      </c>
    </row>
    <row r="9361" spans="27:27" x14ac:dyDescent="0.2">
      <c r="AA9361" s="23">
        <v>45205</v>
      </c>
    </row>
    <row r="9362" spans="27:27" x14ac:dyDescent="0.2">
      <c r="AA9362" s="23">
        <v>45206</v>
      </c>
    </row>
    <row r="9363" spans="27:27" x14ac:dyDescent="0.2">
      <c r="AA9363" s="23">
        <v>45207</v>
      </c>
    </row>
    <row r="9364" spans="27:27" x14ac:dyDescent="0.2">
      <c r="AA9364" s="23">
        <v>45208</v>
      </c>
    </row>
    <row r="9365" spans="27:27" x14ac:dyDescent="0.2">
      <c r="AA9365" s="23">
        <v>45209</v>
      </c>
    </row>
    <row r="9366" spans="27:27" x14ac:dyDescent="0.2">
      <c r="AA9366" s="23">
        <v>45210</v>
      </c>
    </row>
    <row r="9367" spans="27:27" x14ac:dyDescent="0.2">
      <c r="AA9367" s="23">
        <v>45211</v>
      </c>
    </row>
    <row r="9368" spans="27:27" x14ac:dyDescent="0.2">
      <c r="AA9368" s="23">
        <v>45212</v>
      </c>
    </row>
    <row r="9369" spans="27:27" x14ac:dyDescent="0.2">
      <c r="AA9369" s="23">
        <v>45213</v>
      </c>
    </row>
    <row r="9370" spans="27:27" x14ac:dyDescent="0.2">
      <c r="AA9370" s="23">
        <v>45214</v>
      </c>
    </row>
    <row r="9371" spans="27:27" x14ac:dyDescent="0.2">
      <c r="AA9371" s="23">
        <v>45215</v>
      </c>
    </row>
    <row r="9372" spans="27:27" x14ac:dyDescent="0.2">
      <c r="AA9372" s="23">
        <v>45216</v>
      </c>
    </row>
    <row r="9373" spans="27:27" x14ac:dyDescent="0.2">
      <c r="AA9373" s="23">
        <v>45217</v>
      </c>
    </row>
    <row r="9374" spans="27:27" x14ac:dyDescent="0.2">
      <c r="AA9374" s="23">
        <v>45218</v>
      </c>
    </row>
    <row r="9375" spans="27:27" x14ac:dyDescent="0.2">
      <c r="AA9375" s="23">
        <v>45219</v>
      </c>
    </row>
    <row r="9376" spans="27:27" x14ac:dyDescent="0.2">
      <c r="AA9376" s="23">
        <v>45220</v>
      </c>
    </row>
    <row r="9377" spans="27:27" x14ac:dyDescent="0.2">
      <c r="AA9377" s="23">
        <v>45221</v>
      </c>
    </row>
    <row r="9378" spans="27:27" x14ac:dyDescent="0.2">
      <c r="AA9378" s="23">
        <v>45222</v>
      </c>
    </row>
    <row r="9379" spans="27:27" x14ac:dyDescent="0.2">
      <c r="AA9379" s="23">
        <v>45223</v>
      </c>
    </row>
    <row r="9380" spans="27:27" x14ac:dyDescent="0.2">
      <c r="AA9380" s="23">
        <v>45224</v>
      </c>
    </row>
    <row r="9381" spans="27:27" x14ac:dyDescent="0.2">
      <c r="AA9381" s="23">
        <v>45225</v>
      </c>
    </row>
    <row r="9382" spans="27:27" x14ac:dyDescent="0.2">
      <c r="AA9382" s="23">
        <v>45226</v>
      </c>
    </row>
    <row r="9383" spans="27:27" x14ac:dyDescent="0.2">
      <c r="AA9383" s="23">
        <v>45227</v>
      </c>
    </row>
    <row r="9384" spans="27:27" x14ac:dyDescent="0.2">
      <c r="AA9384" s="23">
        <v>45228</v>
      </c>
    </row>
    <row r="9385" spans="27:27" x14ac:dyDescent="0.2">
      <c r="AA9385" s="23">
        <v>45229</v>
      </c>
    </row>
    <row r="9386" spans="27:27" x14ac:dyDescent="0.2">
      <c r="AA9386" s="23">
        <v>45230</v>
      </c>
    </row>
    <row r="9387" spans="27:27" x14ac:dyDescent="0.2">
      <c r="AA9387" s="23">
        <v>45231</v>
      </c>
    </row>
    <row r="9388" spans="27:27" x14ac:dyDescent="0.2">
      <c r="AA9388" s="23">
        <v>45232</v>
      </c>
    </row>
    <row r="9389" spans="27:27" x14ac:dyDescent="0.2">
      <c r="AA9389" s="23">
        <v>45233</v>
      </c>
    </row>
    <row r="9390" spans="27:27" x14ac:dyDescent="0.2">
      <c r="AA9390" s="23">
        <v>45234</v>
      </c>
    </row>
    <row r="9391" spans="27:27" x14ac:dyDescent="0.2">
      <c r="AA9391" s="23">
        <v>45235</v>
      </c>
    </row>
    <row r="9392" spans="27:27" x14ac:dyDescent="0.2">
      <c r="AA9392" s="23">
        <v>45236</v>
      </c>
    </row>
    <row r="9393" spans="27:27" x14ac:dyDescent="0.2">
      <c r="AA9393" s="23">
        <v>45237</v>
      </c>
    </row>
    <row r="9394" spans="27:27" x14ac:dyDescent="0.2">
      <c r="AA9394" s="23">
        <v>45238</v>
      </c>
    </row>
    <row r="9395" spans="27:27" x14ac:dyDescent="0.2">
      <c r="AA9395" s="23">
        <v>45239</v>
      </c>
    </row>
    <row r="9396" spans="27:27" x14ac:dyDescent="0.2">
      <c r="AA9396" s="23">
        <v>45240</v>
      </c>
    </row>
    <row r="9397" spans="27:27" x14ac:dyDescent="0.2">
      <c r="AA9397" s="23">
        <v>45241</v>
      </c>
    </row>
    <row r="9398" spans="27:27" x14ac:dyDescent="0.2">
      <c r="AA9398" s="23">
        <v>45242</v>
      </c>
    </row>
    <row r="9399" spans="27:27" x14ac:dyDescent="0.2">
      <c r="AA9399" s="23">
        <v>45243</v>
      </c>
    </row>
    <row r="9400" spans="27:27" x14ac:dyDescent="0.2">
      <c r="AA9400" s="23">
        <v>45244</v>
      </c>
    </row>
    <row r="9401" spans="27:27" x14ac:dyDescent="0.2">
      <c r="AA9401" s="23">
        <v>45245</v>
      </c>
    </row>
    <row r="9402" spans="27:27" x14ac:dyDescent="0.2">
      <c r="AA9402" s="23">
        <v>45246</v>
      </c>
    </row>
    <row r="9403" spans="27:27" x14ac:dyDescent="0.2">
      <c r="AA9403" s="23">
        <v>45247</v>
      </c>
    </row>
    <row r="9404" spans="27:27" x14ac:dyDescent="0.2">
      <c r="AA9404" s="23">
        <v>45248</v>
      </c>
    </row>
    <row r="9405" spans="27:27" x14ac:dyDescent="0.2">
      <c r="AA9405" s="23">
        <v>45249</v>
      </c>
    </row>
    <row r="9406" spans="27:27" x14ac:dyDescent="0.2">
      <c r="AA9406" s="23">
        <v>45250</v>
      </c>
    </row>
    <row r="9407" spans="27:27" x14ac:dyDescent="0.2">
      <c r="AA9407" s="23">
        <v>45251</v>
      </c>
    </row>
    <row r="9408" spans="27:27" x14ac:dyDescent="0.2">
      <c r="AA9408" s="23">
        <v>45252</v>
      </c>
    </row>
    <row r="9409" spans="27:27" x14ac:dyDescent="0.2">
      <c r="AA9409" s="23">
        <v>45253</v>
      </c>
    </row>
    <row r="9410" spans="27:27" x14ac:dyDescent="0.2">
      <c r="AA9410" s="23">
        <v>45254</v>
      </c>
    </row>
    <row r="9411" spans="27:27" x14ac:dyDescent="0.2">
      <c r="AA9411" s="23">
        <v>45255</v>
      </c>
    </row>
    <row r="9412" spans="27:27" x14ac:dyDescent="0.2">
      <c r="AA9412" s="23">
        <v>45256</v>
      </c>
    </row>
    <row r="9413" spans="27:27" x14ac:dyDescent="0.2">
      <c r="AA9413" s="23">
        <v>45257</v>
      </c>
    </row>
    <row r="9414" spans="27:27" x14ac:dyDescent="0.2">
      <c r="AA9414" s="23">
        <v>45258</v>
      </c>
    </row>
    <row r="9415" spans="27:27" x14ac:dyDescent="0.2">
      <c r="AA9415" s="23">
        <v>45259</v>
      </c>
    </row>
    <row r="9416" spans="27:27" x14ac:dyDescent="0.2">
      <c r="AA9416" s="23">
        <v>45260</v>
      </c>
    </row>
    <row r="9417" spans="27:27" x14ac:dyDescent="0.2">
      <c r="AA9417" s="23">
        <v>45261</v>
      </c>
    </row>
    <row r="9418" spans="27:27" x14ac:dyDescent="0.2">
      <c r="AA9418" s="23">
        <v>45262</v>
      </c>
    </row>
    <row r="9419" spans="27:27" x14ac:dyDescent="0.2">
      <c r="AA9419" s="23">
        <v>45263</v>
      </c>
    </row>
    <row r="9420" spans="27:27" x14ac:dyDescent="0.2">
      <c r="AA9420" s="23">
        <v>45264</v>
      </c>
    </row>
    <row r="9421" spans="27:27" x14ac:dyDescent="0.2">
      <c r="AA9421" s="23">
        <v>45265</v>
      </c>
    </row>
    <row r="9422" spans="27:27" x14ac:dyDescent="0.2">
      <c r="AA9422" s="23">
        <v>45266</v>
      </c>
    </row>
    <row r="9423" spans="27:27" x14ac:dyDescent="0.2">
      <c r="AA9423" s="23">
        <v>45267</v>
      </c>
    </row>
    <row r="9424" spans="27:27" x14ac:dyDescent="0.2">
      <c r="AA9424" s="23">
        <v>45268</v>
      </c>
    </row>
    <row r="9425" spans="27:27" x14ac:dyDescent="0.2">
      <c r="AA9425" s="23">
        <v>45269</v>
      </c>
    </row>
    <row r="9426" spans="27:27" x14ac:dyDescent="0.2">
      <c r="AA9426" s="23">
        <v>45270</v>
      </c>
    </row>
    <row r="9427" spans="27:27" x14ac:dyDescent="0.2">
      <c r="AA9427" s="23">
        <v>45271</v>
      </c>
    </row>
    <row r="9428" spans="27:27" x14ac:dyDescent="0.2">
      <c r="AA9428" s="23">
        <v>45272</v>
      </c>
    </row>
    <row r="9429" spans="27:27" x14ac:dyDescent="0.2">
      <c r="AA9429" s="23">
        <v>45273</v>
      </c>
    </row>
    <row r="9430" spans="27:27" x14ac:dyDescent="0.2">
      <c r="AA9430" s="23">
        <v>45274</v>
      </c>
    </row>
    <row r="9431" spans="27:27" x14ac:dyDescent="0.2">
      <c r="AA9431" s="23">
        <v>45275</v>
      </c>
    </row>
    <row r="9432" spans="27:27" x14ac:dyDescent="0.2">
      <c r="AA9432" s="23">
        <v>45276</v>
      </c>
    </row>
    <row r="9433" spans="27:27" x14ac:dyDescent="0.2">
      <c r="AA9433" s="23">
        <v>45277</v>
      </c>
    </row>
    <row r="9434" spans="27:27" x14ac:dyDescent="0.2">
      <c r="AA9434" s="23">
        <v>45278</v>
      </c>
    </row>
    <row r="9435" spans="27:27" x14ac:dyDescent="0.2">
      <c r="AA9435" s="23">
        <v>45279</v>
      </c>
    </row>
    <row r="9436" spans="27:27" x14ac:dyDescent="0.2">
      <c r="AA9436" s="23">
        <v>45280</v>
      </c>
    </row>
    <row r="9437" spans="27:27" x14ac:dyDescent="0.2">
      <c r="AA9437" s="23">
        <v>45281</v>
      </c>
    </row>
    <row r="9438" spans="27:27" x14ac:dyDescent="0.2">
      <c r="AA9438" s="23">
        <v>45282</v>
      </c>
    </row>
    <row r="9439" spans="27:27" x14ac:dyDescent="0.2">
      <c r="AA9439" s="23">
        <v>45283</v>
      </c>
    </row>
    <row r="9440" spans="27:27" x14ac:dyDescent="0.2">
      <c r="AA9440" s="23">
        <v>45284</v>
      </c>
    </row>
    <row r="9441" spans="27:27" x14ac:dyDescent="0.2">
      <c r="AA9441" s="23">
        <v>45285</v>
      </c>
    </row>
    <row r="9442" spans="27:27" x14ac:dyDescent="0.2">
      <c r="AA9442" s="23">
        <v>45286</v>
      </c>
    </row>
    <row r="9443" spans="27:27" x14ac:dyDescent="0.2">
      <c r="AA9443" s="23">
        <v>45287</v>
      </c>
    </row>
    <row r="9444" spans="27:27" x14ac:dyDescent="0.2">
      <c r="AA9444" s="23">
        <v>45288</v>
      </c>
    </row>
    <row r="9445" spans="27:27" x14ac:dyDescent="0.2">
      <c r="AA9445" s="23">
        <v>45289</v>
      </c>
    </row>
    <row r="9446" spans="27:27" x14ac:dyDescent="0.2">
      <c r="AA9446" s="23">
        <v>45290</v>
      </c>
    </row>
    <row r="9447" spans="27:27" x14ac:dyDescent="0.2">
      <c r="AA9447" s="23">
        <v>45291</v>
      </c>
    </row>
    <row r="9448" spans="27:27" x14ac:dyDescent="0.2">
      <c r="AA9448" s="23">
        <v>45292</v>
      </c>
    </row>
    <row r="9449" spans="27:27" x14ac:dyDescent="0.2">
      <c r="AA9449" s="23">
        <v>45293</v>
      </c>
    </row>
    <row r="9450" spans="27:27" x14ac:dyDescent="0.2">
      <c r="AA9450" s="23">
        <v>45294</v>
      </c>
    </row>
    <row r="9451" spans="27:27" x14ac:dyDescent="0.2">
      <c r="AA9451" s="23">
        <v>45295</v>
      </c>
    </row>
    <row r="9452" spans="27:27" x14ac:dyDescent="0.2">
      <c r="AA9452" s="23">
        <v>45296</v>
      </c>
    </row>
    <row r="9453" spans="27:27" x14ac:dyDescent="0.2">
      <c r="AA9453" s="23">
        <v>45297</v>
      </c>
    </row>
    <row r="9454" spans="27:27" x14ac:dyDescent="0.2">
      <c r="AA9454" s="23">
        <v>45298</v>
      </c>
    </row>
    <row r="9455" spans="27:27" x14ac:dyDescent="0.2">
      <c r="AA9455" s="23">
        <v>45299</v>
      </c>
    </row>
    <row r="9456" spans="27:27" x14ac:dyDescent="0.2">
      <c r="AA9456" s="23">
        <v>45300</v>
      </c>
    </row>
    <row r="9457" spans="27:27" x14ac:dyDescent="0.2">
      <c r="AA9457" s="23">
        <v>45301</v>
      </c>
    </row>
    <row r="9458" spans="27:27" x14ac:dyDescent="0.2">
      <c r="AA9458" s="23">
        <v>45302</v>
      </c>
    </row>
    <row r="9459" spans="27:27" x14ac:dyDescent="0.2">
      <c r="AA9459" s="23">
        <v>45303</v>
      </c>
    </row>
    <row r="9460" spans="27:27" x14ac:dyDescent="0.2">
      <c r="AA9460" s="23">
        <v>45304</v>
      </c>
    </row>
    <row r="9461" spans="27:27" x14ac:dyDescent="0.2">
      <c r="AA9461" s="23">
        <v>45305</v>
      </c>
    </row>
    <row r="9462" spans="27:27" x14ac:dyDescent="0.2">
      <c r="AA9462" s="23">
        <v>45306</v>
      </c>
    </row>
    <row r="9463" spans="27:27" x14ac:dyDescent="0.2">
      <c r="AA9463" s="23">
        <v>45307</v>
      </c>
    </row>
    <row r="9464" spans="27:27" x14ac:dyDescent="0.2">
      <c r="AA9464" s="23">
        <v>45308</v>
      </c>
    </row>
    <row r="9465" spans="27:27" x14ac:dyDescent="0.2">
      <c r="AA9465" s="23">
        <v>45309</v>
      </c>
    </row>
    <row r="9466" spans="27:27" x14ac:dyDescent="0.2">
      <c r="AA9466" s="23">
        <v>45310</v>
      </c>
    </row>
    <row r="9467" spans="27:27" x14ac:dyDescent="0.2">
      <c r="AA9467" s="23">
        <v>45311</v>
      </c>
    </row>
    <row r="9468" spans="27:27" x14ac:dyDescent="0.2">
      <c r="AA9468" s="23">
        <v>45312</v>
      </c>
    </row>
    <row r="9469" spans="27:27" x14ac:dyDescent="0.2">
      <c r="AA9469" s="23">
        <v>45313</v>
      </c>
    </row>
    <row r="9470" spans="27:27" x14ac:dyDescent="0.2">
      <c r="AA9470" s="23">
        <v>45314</v>
      </c>
    </row>
    <row r="9471" spans="27:27" x14ac:dyDescent="0.2">
      <c r="AA9471" s="23">
        <v>45315</v>
      </c>
    </row>
    <row r="9472" spans="27:27" x14ac:dyDescent="0.2">
      <c r="AA9472" s="23">
        <v>45316</v>
      </c>
    </row>
    <row r="9473" spans="27:27" x14ac:dyDescent="0.2">
      <c r="AA9473" s="23">
        <v>45317</v>
      </c>
    </row>
    <row r="9474" spans="27:27" x14ac:dyDescent="0.2">
      <c r="AA9474" s="23">
        <v>45318</v>
      </c>
    </row>
    <row r="9475" spans="27:27" x14ac:dyDescent="0.2">
      <c r="AA9475" s="23">
        <v>45319</v>
      </c>
    </row>
    <row r="9476" spans="27:27" x14ac:dyDescent="0.2">
      <c r="AA9476" s="23">
        <v>45320</v>
      </c>
    </row>
    <row r="9477" spans="27:27" x14ac:dyDescent="0.2">
      <c r="AA9477" s="23">
        <v>45321</v>
      </c>
    </row>
    <row r="9478" spans="27:27" x14ac:dyDescent="0.2">
      <c r="AA9478" s="23">
        <v>45322</v>
      </c>
    </row>
    <row r="9479" spans="27:27" x14ac:dyDescent="0.2">
      <c r="AA9479" s="23">
        <v>45323</v>
      </c>
    </row>
    <row r="9480" spans="27:27" x14ac:dyDescent="0.2">
      <c r="AA9480" s="23">
        <v>45324</v>
      </c>
    </row>
    <row r="9481" spans="27:27" x14ac:dyDescent="0.2">
      <c r="AA9481" s="23">
        <v>45325</v>
      </c>
    </row>
    <row r="9482" spans="27:27" x14ac:dyDescent="0.2">
      <c r="AA9482" s="23">
        <v>45326</v>
      </c>
    </row>
    <row r="9483" spans="27:27" x14ac:dyDescent="0.2">
      <c r="AA9483" s="23">
        <v>45327</v>
      </c>
    </row>
    <row r="9484" spans="27:27" x14ac:dyDescent="0.2">
      <c r="AA9484" s="23">
        <v>45328</v>
      </c>
    </row>
    <row r="9485" spans="27:27" x14ac:dyDescent="0.2">
      <c r="AA9485" s="23">
        <v>45329</v>
      </c>
    </row>
    <row r="9486" spans="27:27" x14ac:dyDescent="0.2">
      <c r="AA9486" s="23">
        <v>45330</v>
      </c>
    </row>
    <row r="9487" spans="27:27" x14ac:dyDescent="0.2">
      <c r="AA9487" s="23">
        <v>45331</v>
      </c>
    </row>
    <row r="9488" spans="27:27" x14ac:dyDescent="0.2">
      <c r="AA9488" s="23">
        <v>45332</v>
      </c>
    </row>
    <row r="9489" spans="27:27" x14ac:dyDescent="0.2">
      <c r="AA9489" s="23">
        <v>45333</v>
      </c>
    </row>
    <row r="9490" spans="27:27" x14ac:dyDescent="0.2">
      <c r="AA9490" s="23">
        <v>45334</v>
      </c>
    </row>
    <row r="9491" spans="27:27" x14ac:dyDescent="0.2">
      <c r="AA9491" s="23">
        <v>45335</v>
      </c>
    </row>
    <row r="9492" spans="27:27" x14ac:dyDescent="0.2">
      <c r="AA9492" s="23">
        <v>45336</v>
      </c>
    </row>
    <row r="9493" spans="27:27" x14ac:dyDescent="0.2">
      <c r="AA9493" s="23">
        <v>45337</v>
      </c>
    </row>
    <row r="9494" spans="27:27" x14ac:dyDescent="0.2">
      <c r="AA9494" s="23">
        <v>45338</v>
      </c>
    </row>
    <row r="9495" spans="27:27" x14ac:dyDescent="0.2">
      <c r="AA9495" s="23">
        <v>45339</v>
      </c>
    </row>
    <row r="9496" spans="27:27" x14ac:dyDescent="0.2">
      <c r="AA9496" s="23">
        <v>45340</v>
      </c>
    </row>
    <row r="9497" spans="27:27" x14ac:dyDescent="0.2">
      <c r="AA9497" s="23">
        <v>45341</v>
      </c>
    </row>
    <row r="9498" spans="27:27" x14ac:dyDescent="0.2">
      <c r="AA9498" s="23">
        <v>45342</v>
      </c>
    </row>
    <row r="9499" spans="27:27" x14ac:dyDescent="0.2">
      <c r="AA9499" s="23">
        <v>45343</v>
      </c>
    </row>
    <row r="9500" spans="27:27" x14ac:dyDescent="0.2">
      <c r="AA9500" s="23">
        <v>45344</v>
      </c>
    </row>
    <row r="9501" spans="27:27" x14ac:dyDescent="0.2">
      <c r="AA9501" s="23">
        <v>45345</v>
      </c>
    </row>
    <row r="9502" spans="27:27" x14ac:dyDescent="0.2">
      <c r="AA9502" s="23">
        <v>45346</v>
      </c>
    </row>
    <row r="9503" spans="27:27" x14ac:dyDescent="0.2">
      <c r="AA9503" s="23">
        <v>45347</v>
      </c>
    </row>
    <row r="9504" spans="27:27" x14ac:dyDescent="0.2">
      <c r="AA9504" s="23">
        <v>45348</v>
      </c>
    </row>
    <row r="9505" spans="27:27" x14ac:dyDescent="0.2">
      <c r="AA9505" s="23">
        <v>45349</v>
      </c>
    </row>
    <row r="9506" spans="27:27" x14ac:dyDescent="0.2">
      <c r="AA9506" s="23">
        <v>45350</v>
      </c>
    </row>
    <row r="9507" spans="27:27" x14ac:dyDescent="0.2">
      <c r="AA9507" s="23">
        <v>45351</v>
      </c>
    </row>
    <row r="9508" spans="27:27" x14ac:dyDescent="0.2">
      <c r="AA9508" s="23">
        <v>45352</v>
      </c>
    </row>
    <row r="9509" spans="27:27" x14ac:dyDescent="0.2">
      <c r="AA9509" s="23">
        <v>45353</v>
      </c>
    </row>
    <row r="9510" spans="27:27" x14ac:dyDescent="0.2">
      <c r="AA9510" s="23">
        <v>45354</v>
      </c>
    </row>
    <row r="9511" spans="27:27" x14ac:dyDescent="0.2">
      <c r="AA9511" s="23">
        <v>45355</v>
      </c>
    </row>
    <row r="9512" spans="27:27" x14ac:dyDescent="0.2">
      <c r="AA9512" s="23">
        <v>45356</v>
      </c>
    </row>
    <row r="9513" spans="27:27" x14ac:dyDescent="0.2">
      <c r="AA9513" s="23">
        <v>45357</v>
      </c>
    </row>
    <row r="9514" spans="27:27" x14ac:dyDescent="0.2">
      <c r="AA9514" s="23">
        <v>45358</v>
      </c>
    </row>
    <row r="9515" spans="27:27" x14ac:dyDescent="0.2">
      <c r="AA9515" s="23">
        <v>45359</v>
      </c>
    </row>
    <row r="9516" spans="27:27" x14ac:dyDescent="0.2">
      <c r="AA9516" s="23">
        <v>45360</v>
      </c>
    </row>
    <row r="9517" spans="27:27" x14ac:dyDescent="0.2">
      <c r="AA9517" s="23">
        <v>45361</v>
      </c>
    </row>
    <row r="9518" spans="27:27" x14ac:dyDescent="0.2">
      <c r="AA9518" s="23">
        <v>45362</v>
      </c>
    </row>
    <row r="9519" spans="27:27" x14ac:dyDescent="0.2">
      <c r="AA9519" s="23">
        <v>45363</v>
      </c>
    </row>
    <row r="9520" spans="27:27" x14ac:dyDescent="0.2">
      <c r="AA9520" s="23">
        <v>45364</v>
      </c>
    </row>
    <row r="9521" spans="27:27" x14ac:dyDescent="0.2">
      <c r="AA9521" s="23">
        <v>45365</v>
      </c>
    </row>
    <row r="9522" spans="27:27" x14ac:dyDescent="0.2">
      <c r="AA9522" s="23">
        <v>45366</v>
      </c>
    </row>
    <row r="9523" spans="27:27" x14ac:dyDescent="0.2">
      <c r="AA9523" s="23">
        <v>45367</v>
      </c>
    </row>
    <row r="9524" spans="27:27" x14ac:dyDescent="0.2">
      <c r="AA9524" s="23">
        <v>45368</v>
      </c>
    </row>
    <row r="9525" spans="27:27" x14ac:dyDescent="0.2">
      <c r="AA9525" s="23">
        <v>45369</v>
      </c>
    </row>
    <row r="9526" spans="27:27" x14ac:dyDescent="0.2">
      <c r="AA9526" s="23">
        <v>45370</v>
      </c>
    </row>
    <row r="9527" spans="27:27" x14ac:dyDescent="0.2">
      <c r="AA9527" s="23">
        <v>45371</v>
      </c>
    </row>
    <row r="9528" spans="27:27" x14ac:dyDescent="0.2">
      <c r="AA9528" s="23">
        <v>45372</v>
      </c>
    </row>
    <row r="9529" spans="27:27" x14ac:dyDescent="0.2">
      <c r="AA9529" s="23">
        <v>45373</v>
      </c>
    </row>
    <row r="9530" spans="27:27" x14ac:dyDescent="0.2">
      <c r="AA9530" s="23">
        <v>45374</v>
      </c>
    </row>
    <row r="9531" spans="27:27" x14ac:dyDescent="0.2">
      <c r="AA9531" s="23">
        <v>45375</v>
      </c>
    </row>
    <row r="9532" spans="27:27" x14ac:dyDescent="0.2">
      <c r="AA9532" s="23">
        <v>45376</v>
      </c>
    </row>
    <row r="9533" spans="27:27" x14ac:dyDescent="0.2">
      <c r="AA9533" s="23">
        <v>45377</v>
      </c>
    </row>
    <row r="9534" spans="27:27" x14ac:dyDescent="0.2">
      <c r="AA9534" s="23">
        <v>45378</v>
      </c>
    </row>
    <row r="9535" spans="27:27" x14ac:dyDescent="0.2">
      <c r="AA9535" s="23">
        <v>45379</v>
      </c>
    </row>
    <row r="9536" spans="27:27" x14ac:dyDescent="0.2">
      <c r="AA9536" s="23">
        <v>45380</v>
      </c>
    </row>
    <row r="9537" spans="27:27" x14ac:dyDescent="0.2">
      <c r="AA9537" s="23">
        <v>45381</v>
      </c>
    </row>
    <row r="9538" spans="27:27" x14ac:dyDescent="0.2">
      <c r="AA9538" s="23">
        <v>45382</v>
      </c>
    </row>
    <row r="9539" spans="27:27" x14ac:dyDescent="0.2">
      <c r="AA9539" s="23">
        <v>45383</v>
      </c>
    </row>
    <row r="9540" spans="27:27" x14ac:dyDescent="0.2">
      <c r="AA9540" s="23">
        <v>45384</v>
      </c>
    </row>
    <row r="9541" spans="27:27" x14ac:dyDescent="0.2">
      <c r="AA9541" s="23">
        <v>45385</v>
      </c>
    </row>
    <row r="9542" spans="27:27" x14ac:dyDescent="0.2">
      <c r="AA9542" s="23">
        <v>45386</v>
      </c>
    </row>
    <row r="9543" spans="27:27" x14ac:dyDescent="0.2">
      <c r="AA9543" s="23">
        <v>45387</v>
      </c>
    </row>
    <row r="9544" spans="27:27" x14ac:dyDescent="0.2">
      <c r="AA9544" s="23">
        <v>45388</v>
      </c>
    </row>
    <row r="9545" spans="27:27" x14ac:dyDescent="0.2">
      <c r="AA9545" s="23">
        <v>45389</v>
      </c>
    </row>
    <row r="9546" spans="27:27" x14ac:dyDescent="0.2">
      <c r="AA9546" s="23">
        <v>45390</v>
      </c>
    </row>
    <row r="9547" spans="27:27" x14ac:dyDescent="0.2">
      <c r="AA9547" s="23">
        <v>45391</v>
      </c>
    </row>
    <row r="9548" spans="27:27" x14ac:dyDescent="0.2">
      <c r="AA9548" s="23">
        <v>45392</v>
      </c>
    </row>
    <row r="9549" spans="27:27" x14ac:dyDescent="0.2">
      <c r="AA9549" s="23">
        <v>45393</v>
      </c>
    </row>
    <row r="9550" spans="27:27" x14ac:dyDescent="0.2">
      <c r="AA9550" s="23">
        <v>45394</v>
      </c>
    </row>
    <row r="9551" spans="27:27" x14ac:dyDescent="0.2">
      <c r="AA9551" s="23">
        <v>45395</v>
      </c>
    </row>
    <row r="9552" spans="27:27" x14ac:dyDescent="0.2">
      <c r="AA9552" s="23">
        <v>45396</v>
      </c>
    </row>
    <row r="9553" spans="27:27" x14ac:dyDescent="0.2">
      <c r="AA9553" s="23">
        <v>45397</v>
      </c>
    </row>
    <row r="9554" spans="27:27" x14ac:dyDescent="0.2">
      <c r="AA9554" s="23">
        <v>45398</v>
      </c>
    </row>
    <row r="9555" spans="27:27" x14ac:dyDescent="0.2">
      <c r="AA9555" s="23">
        <v>45399</v>
      </c>
    </row>
    <row r="9556" spans="27:27" x14ac:dyDescent="0.2">
      <c r="AA9556" s="23">
        <v>45400</v>
      </c>
    </row>
    <row r="9557" spans="27:27" x14ac:dyDescent="0.2">
      <c r="AA9557" s="23">
        <v>45401</v>
      </c>
    </row>
    <row r="9558" spans="27:27" x14ac:dyDescent="0.2">
      <c r="AA9558" s="23">
        <v>45402</v>
      </c>
    </row>
    <row r="9559" spans="27:27" x14ac:dyDescent="0.2">
      <c r="AA9559" s="23">
        <v>45403</v>
      </c>
    </row>
    <row r="9560" spans="27:27" x14ac:dyDescent="0.2">
      <c r="AA9560" s="23">
        <v>45404</v>
      </c>
    </row>
    <row r="9561" spans="27:27" x14ac:dyDescent="0.2">
      <c r="AA9561" s="23">
        <v>45405</v>
      </c>
    </row>
    <row r="9562" spans="27:27" x14ac:dyDescent="0.2">
      <c r="AA9562" s="23">
        <v>45406</v>
      </c>
    </row>
    <row r="9563" spans="27:27" x14ac:dyDescent="0.2">
      <c r="AA9563" s="23">
        <v>45407</v>
      </c>
    </row>
    <row r="9564" spans="27:27" x14ac:dyDescent="0.2">
      <c r="AA9564" s="23">
        <v>45408</v>
      </c>
    </row>
    <row r="9565" spans="27:27" x14ac:dyDescent="0.2">
      <c r="AA9565" s="23">
        <v>45409</v>
      </c>
    </row>
    <row r="9566" spans="27:27" x14ac:dyDescent="0.2">
      <c r="AA9566" s="23">
        <v>45410</v>
      </c>
    </row>
    <row r="9567" spans="27:27" x14ac:dyDescent="0.2">
      <c r="AA9567" s="23">
        <v>45411</v>
      </c>
    </row>
    <row r="9568" spans="27:27" x14ac:dyDescent="0.2">
      <c r="AA9568" s="23">
        <v>45412</v>
      </c>
    </row>
    <row r="9569" spans="27:27" x14ac:dyDescent="0.2">
      <c r="AA9569" s="23">
        <v>45413</v>
      </c>
    </row>
    <row r="9570" spans="27:27" x14ac:dyDescent="0.2">
      <c r="AA9570" s="23">
        <v>45414</v>
      </c>
    </row>
    <row r="9571" spans="27:27" x14ac:dyDescent="0.2">
      <c r="AA9571" s="23">
        <v>45415</v>
      </c>
    </row>
    <row r="9572" spans="27:27" x14ac:dyDescent="0.2">
      <c r="AA9572" s="23">
        <v>45416</v>
      </c>
    </row>
    <row r="9573" spans="27:27" x14ac:dyDescent="0.2">
      <c r="AA9573" s="23">
        <v>45417</v>
      </c>
    </row>
    <row r="9574" spans="27:27" x14ac:dyDescent="0.2">
      <c r="AA9574" s="23">
        <v>45418</v>
      </c>
    </row>
    <row r="9575" spans="27:27" x14ac:dyDescent="0.2">
      <c r="AA9575" s="23">
        <v>45419</v>
      </c>
    </row>
    <row r="9576" spans="27:27" x14ac:dyDescent="0.2">
      <c r="AA9576" s="23">
        <v>45420</v>
      </c>
    </row>
    <row r="9577" spans="27:27" x14ac:dyDescent="0.2">
      <c r="AA9577" s="23">
        <v>45421</v>
      </c>
    </row>
    <row r="9578" spans="27:27" x14ac:dyDescent="0.2">
      <c r="AA9578" s="23">
        <v>45422</v>
      </c>
    </row>
    <row r="9579" spans="27:27" x14ac:dyDescent="0.2">
      <c r="AA9579" s="23">
        <v>45423</v>
      </c>
    </row>
    <row r="9580" spans="27:27" x14ac:dyDescent="0.2">
      <c r="AA9580" s="23">
        <v>45424</v>
      </c>
    </row>
    <row r="9581" spans="27:27" x14ac:dyDescent="0.2">
      <c r="AA9581" s="23">
        <v>45425</v>
      </c>
    </row>
    <row r="9582" spans="27:27" x14ac:dyDescent="0.2">
      <c r="AA9582" s="23">
        <v>45426</v>
      </c>
    </row>
    <row r="9583" spans="27:27" x14ac:dyDescent="0.2">
      <c r="AA9583" s="23">
        <v>45427</v>
      </c>
    </row>
    <row r="9584" spans="27:27" x14ac:dyDescent="0.2">
      <c r="AA9584" s="23">
        <v>45428</v>
      </c>
    </row>
    <row r="9585" spans="27:27" x14ac:dyDescent="0.2">
      <c r="AA9585" s="23">
        <v>45429</v>
      </c>
    </row>
    <row r="9586" spans="27:27" x14ac:dyDescent="0.2">
      <c r="AA9586" s="23">
        <v>45430</v>
      </c>
    </row>
    <row r="9587" spans="27:27" x14ac:dyDescent="0.2">
      <c r="AA9587" s="23">
        <v>45431</v>
      </c>
    </row>
    <row r="9588" spans="27:27" x14ac:dyDescent="0.2">
      <c r="AA9588" s="23">
        <v>45432</v>
      </c>
    </row>
    <row r="9589" spans="27:27" x14ac:dyDescent="0.2">
      <c r="AA9589" s="23">
        <v>45433</v>
      </c>
    </row>
    <row r="9590" spans="27:27" x14ac:dyDescent="0.2">
      <c r="AA9590" s="23">
        <v>45434</v>
      </c>
    </row>
    <row r="9591" spans="27:27" x14ac:dyDescent="0.2">
      <c r="AA9591" s="23">
        <v>45435</v>
      </c>
    </row>
    <row r="9592" spans="27:27" x14ac:dyDescent="0.2">
      <c r="AA9592" s="23">
        <v>45436</v>
      </c>
    </row>
    <row r="9593" spans="27:27" x14ac:dyDescent="0.2">
      <c r="AA9593" s="23">
        <v>45437</v>
      </c>
    </row>
    <row r="9594" spans="27:27" x14ac:dyDescent="0.2">
      <c r="AA9594" s="23">
        <v>45438</v>
      </c>
    </row>
    <row r="9595" spans="27:27" x14ac:dyDescent="0.2">
      <c r="AA9595" s="23">
        <v>45439</v>
      </c>
    </row>
    <row r="9596" spans="27:27" x14ac:dyDescent="0.2">
      <c r="AA9596" s="23">
        <v>45440</v>
      </c>
    </row>
    <row r="9597" spans="27:27" x14ac:dyDescent="0.2">
      <c r="AA9597" s="23">
        <v>45441</v>
      </c>
    </row>
    <row r="9598" spans="27:27" x14ac:dyDescent="0.2">
      <c r="AA9598" s="23">
        <v>45442</v>
      </c>
    </row>
    <row r="9599" spans="27:27" x14ac:dyDescent="0.2">
      <c r="AA9599" s="23">
        <v>45443</v>
      </c>
    </row>
    <row r="9600" spans="27:27" x14ac:dyDescent="0.2">
      <c r="AA9600" s="23">
        <v>45444</v>
      </c>
    </row>
    <row r="9601" spans="27:27" x14ac:dyDescent="0.2">
      <c r="AA9601" s="23">
        <v>45445</v>
      </c>
    </row>
    <row r="9602" spans="27:27" x14ac:dyDescent="0.2">
      <c r="AA9602" s="23">
        <v>45446</v>
      </c>
    </row>
    <row r="9603" spans="27:27" x14ac:dyDescent="0.2">
      <c r="AA9603" s="23">
        <v>45447</v>
      </c>
    </row>
    <row r="9604" spans="27:27" x14ac:dyDescent="0.2">
      <c r="AA9604" s="23">
        <v>45448</v>
      </c>
    </row>
    <row r="9605" spans="27:27" x14ac:dyDescent="0.2">
      <c r="AA9605" s="23">
        <v>45449</v>
      </c>
    </row>
    <row r="9606" spans="27:27" x14ac:dyDescent="0.2">
      <c r="AA9606" s="23">
        <v>45450</v>
      </c>
    </row>
    <row r="9607" spans="27:27" x14ac:dyDescent="0.2">
      <c r="AA9607" s="23">
        <v>45451</v>
      </c>
    </row>
    <row r="9608" spans="27:27" x14ac:dyDescent="0.2">
      <c r="AA9608" s="23">
        <v>45452</v>
      </c>
    </row>
    <row r="9609" spans="27:27" x14ac:dyDescent="0.2">
      <c r="AA9609" s="23">
        <v>45453</v>
      </c>
    </row>
    <row r="9610" spans="27:27" x14ac:dyDescent="0.2">
      <c r="AA9610" s="23">
        <v>45454</v>
      </c>
    </row>
    <row r="9611" spans="27:27" x14ac:dyDescent="0.2">
      <c r="AA9611" s="23">
        <v>45455</v>
      </c>
    </row>
    <row r="9612" spans="27:27" x14ac:dyDescent="0.2">
      <c r="AA9612" s="23">
        <v>45456</v>
      </c>
    </row>
    <row r="9613" spans="27:27" x14ac:dyDescent="0.2">
      <c r="AA9613" s="23">
        <v>45457</v>
      </c>
    </row>
    <row r="9614" spans="27:27" x14ac:dyDescent="0.2">
      <c r="AA9614" s="23">
        <v>45458</v>
      </c>
    </row>
    <row r="9615" spans="27:27" x14ac:dyDescent="0.2">
      <c r="AA9615" s="23">
        <v>45459</v>
      </c>
    </row>
    <row r="9616" spans="27:27" x14ac:dyDescent="0.2">
      <c r="AA9616" s="23">
        <v>45460</v>
      </c>
    </row>
    <row r="9617" spans="27:27" x14ac:dyDescent="0.2">
      <c r="AA9617" s="23">
        <v>45461</v>
      </c>
    </row>
    <row r="9618" spans="27:27" x14ac:dyDescent="0.2">
      <c r="AA9618" s="23">
        <v>45462</v>
      </c>
    </row>
    <row r="9619" spans="27:27" x14ac:dyDescent="0.2">
      <c r="AA9619" s="23">
        <v>45463</v>
      </c>
    </row>
    <row r="9620" spans="27:27" x14ac:dyDescent="0.2">
      <c r="AA9620" s="23">
        <v>45464</v>
      </c>
    </row>
    <row r="9621" spans="27:27" x14ac:dyDescent="0.2">
      <c r="AA9621" s="23">
        <v>45465</v>
      </c>
    </row>
    <row r="9622" spans="27:27" x14ac:dyDescent="0.2">
      <c r="AA9622" s="23">
        <v>45466</v>
      </c>
    </row>
    <row r="9623" spans="27:27" x14ac:dyDescent="0.2">
      <c r="AA9623" s="23">
        <v>45467</v>
      </c>
    </row>
    <row r="9624" spans="27:27" x14ac:dyDescent="0.2">
      <c r="AA9624" s="23">
        <v>45468</v>
      </c>
    </row>
    <row r="9625" spans="27:27" x14ac:dyDescent="0.2">
      <c r="AA9625" s="23">
        <v>45469</v>
      </c>
    </row>
    <row r="9626" spans="27:27" x14ac:dyDescent="0.2">
      <c r="AA9626" s="23">
        <v>45470</v>
      </c>
    </row>
    <row r="9627" spans="27:27" x14ac:dyDescent="0.2">
      <c r="AA9627" s="23">
        <v>45471</v>
      </c>
    </row>
    <row r="9628" spans="27:27" x14ac:dyDescent="0.2">
      <c r="AA9628" s="23">
        <v>45472</v>
      </c>
    </row>
    <row r="9629" spans="27:27" x14ac:dyDescent="0.2">
      <c r="AA9629" s="23">
        <v>45473</v>
      </c>
    </row>
    <row r="9630" spans="27:27" x14ac:dyDescent="0.2">
      <c r="AA9630" s="23">
        <v>45474</v>
      </c>
    </row>
    <row r="9631" spans="27:27" x14ac:dyDescent="0.2">
      <c r="AA9631" s="23">
        <v>45475</v>
      </c>
    </row>
    <row r="9632" spans="27:27" x14ac:dyDescent="0.2">
      <c r="AA9632" s="23">
        <v>45476</v>
      </c>
    </row>
    <row r="9633" spans="27:27" x14ac:dyDescent="0.2">
      <c r="AA9633" s="23">
        <v>45477</v>
      </c>
    </row>
    <row r="9634" spans="27:27" x14ac:dyDescent="0.2">
      <c r="AA9634" s="23">
        <v>45478</v>
      </c>
    </row>
    <row r="9635" spans="27:27" x14ac:dyDescent="0.2">
      <c r="AA9635" s="23">
        <v>45479</v>
      </c>
    </row>
    <row r="9636" spans="27:27" x14ac:dyDescent="0.2">
      <c r="AA9636" s="23">
        <v>45480</v>
      </c>
    </row>
    <row r="9637" spans="27:27" x14ac:dyDescent="0.2">
      <c r="AA9637" s="23">
        <v>45481</v>
      </c>
    </row>
    <row r="9638" spans="27:27" x14ac:dyDescent="0.2">
      <c r="AA9638" s="23">
        <v>45482</v>
      </c>
    </row>
    <row r="9639" spans="27:27" x14ac:dyDescent="0.2">
      <c r="AA9639" s="23">
        <v>45483</v>
      </c>
    </row>
    <row r="9640" spans="27:27" x14ac:dyDescent="0.2">
      <c r="AA9640" s="23">
        <v>45484</v>
      </c>
    </row>
    <row r="9641" spans="27:27" x14ac:dyDescent="0.2">
      <c r="AA9641" s="23">
        <v>45485</v>
      </c>
    </row>
    <row r="9642" spans="27:27" x14ac:dyDescent="0.2">
      <c r="AA9642" s="23">
        <v>45486</v>
      </c>
    </row>
    <row r="9643" spans="27:27" x14ac:dyDescent="0.2">
      <c r="AA9643" s="23">
        <v>45487</v>
      </c>
    </row>
    <row r="9644" spans="27:27" x14ac:dyDescent="0.2">
      <c r="AA9644" s="23">
        <v>45488</v>
      </c>
    </row>
    <row r="9645" spans="27:27" x14ac:dyDescent="0.2">
      <c r="AA9645" s="23">
        <v>45489</v>
      </c>
    </row>
    <row r="9646" spans="27:27" x14ac:dyDescent="0.2">
      <c r="AA9646" s="23">
        <v>45490</v>
      </c>
    </row>
    <row r="9647" spans="27:27" x14ac:dyDescent="0.2">
      <c r="AA9647" s="23">
        <v>45491</v>
      </c>
    </row>
    <row r="9648" spans="27:27" x14ac:dyDescent="0.2">
      <c r="AA9648" s="23">
        <v>45492</v>
      </c>
    </row>
    <row r="9649" spans="27:27" x14ac:dyDescent="0.2">
      <c r="AA9649" s="23">
        <v>45493</v>
      </c>
    </row>
    <row r="9650" spans="27:27" x14ac:dyDescent="0.2">
      <c r="AA9650" s="23">
        <v>45494</v>
      </c>
    </row>
    <row r="9651" spans="27:27" x14ac:dyDescent="0.2">
      <c r="AA9651" s="23">
        <v>45495</v>
      </c>
    </row>
    <row r="9652" spans="27:27" x14ac:dyDescent="0.2">
      <c r="AA9652" s="23">
        <v>45496</v>
      </c>
    </row>
    <row r="9653" spans="27:27" x14ac:dyDescent="0.2">
      <c r="AA9653" s="23">
        <v>45497</v>
      </c>
    </row>
    <row r="9654" spans="27:27" x14ac:dyDescent="0.2">
      <c r="AA9654" s="23">
        <v>45498</v>
      </c>
    </row>
    <row r="9655" spans="27:27" x14ac:dyDescent="0.2">
      <c r="AA9655" s="23">
        <v>45499</v>
      </c>
    </row>
    <row r="9656" spans="27:27" x14ac:dyDescent="0.2">
      <c r="AA9656" s="23">
        <v>45500</v>
      </c>
    </row>
    <row r="9657" spans="27:27" x14ac:dyDescent="0.2">
      <c r="AA9657" s="23">
        <v>45501</v>
      </c>
    </row>
    <row r="9658" spans="27:27" x14ac:dyDescent="0.2">
      <c r="AA9658" s="23">
        <v>45502</v>
      </c>
    </row>
    <row r="9659" spans="27:27" x14ac:dyDescent="0.2">
      <c r="AA9659" s="23">
        <v>45503</v>
      </c>
    </row>
    <row r="9660" spans="27:27" x14ac:dyDescent="0.2">
      <c r="AA9660" s="23">
        <v>45504</v>
      </c>
    </row>
    <row r="9661" spans="27:27" x14ac:dyDescent="0.2">
      <c r="AA9661" s="23">
        <v>45505</v>
      </c>
    </row>
    <row r="9662" spans="27:27" x14ac:dyDescent="0.2">
      <c r="AA9662" s="23">
        <v>45506</v>
      </c>
    </row>
    <row r="9663" spans="27:27" x14ac:dyDescent="0.2">
      <c r="AA9663" s="23">
        <v>45507</v>
      </c>
    </row>
    <row r="9664" spans="27:27" x14ac:dyDescent="0.2">
      <c r="AA9664" s="23">
        <v>45508</v>
      </c>
    </row>
    <row r="9665" spans="27:27" x14ac:dyDescent="0.2">
      <c r="AA9665" s="23">
        <v>45509</v>
      </c>
    </row>
    <row r="9666" spans="27:27" x14ac:dyDescent="0.2">
      <c r="AA9666" s="23">
        <v>45510</v>
      </c>
    </row>
    <row r="9667" spans="27:27" x14ac:dyDescent="0.2">
      <c r="AA9667" s="23">
        <v>45511</v>
      </c>
    </row>
    <row r="9668" spans="27:27" x14ac:dyDescent="0.2">
      <c r="AA9668" s="23">
        <v>45512</v>
      </c>
    </row>
    <row r="9669" spans="27:27" x14ac:dyDescent="0.2">
      <c r="AA9669" s="23">
        <v>45513</v>
      </c>
    </row>
    <row r="9670" spans="27:27" x14ac:dyDescent="0.2">
      <c r="AA9670" s="23">
        <v>45514</v>
      </c>
    </row>
    <row r="9671" spans="27:27" x14ac:dyDescent="0.2">
      <c r="AA9671" s="23">
        <v>45515</v>
      </c>
    </row>
    <row r="9672" spans="27:27" x14ac:dyDescent="0.2">
      <c r="AA9672" s="23">
        <v>45516</v>
      </c>
    </row>
    <row r="9673" spans="27:27" x14ac:dyDescent="0.2">
      <c r="AA9673" s="23">
        <v>45517</v>
      </c>
    </row>
    <row r="9674" spans="27:27" x14ac:dyDescent="0.2">
      <c r="AA9674" s="23">
        <v>45518</v>
      </c>
    </row>
    <row r="9675" spans="27:27" x14ac:dyDescent="0.2">
      <c r="AA9675" s="23">
        <v>45519</v>
      </c>
    </row>
    <row r="9676" spans="27:27" x14ac:dyDescent="0.2">
      <c r="AA9676" s="23">
        <v>45520</v>
      </c>
    </row>
    <row r="9677" spans="27:27" x14ac:dyDescent="0.2">
      <c r="AA9677" s="23">
        <v>45521</v>
      </c>
    </row>
    <row r="9678" spans="27:27" x14ac:dyDescent="0.2">
      <c r="AA9678" s="23">
        <v>45522</v>
      </c>
    </row>
    <row r="9679" spans="27:27" x14ac:dyDescent="0.2">
      <c r="AA9679" s="23">
        <v>45523</v>
      </c>
    </row>
    <row r="9680" spans="27:27" x14ac:dyDescent="0.2">
      <c r="AA9680" s="23">
        <v>45524</v>
      </c>
    </row>
    <row r="9681" spans="27:27" x14ac:dyDescent="0.2">
      <c r="AA9681" s="23">
        <v>45525</v>
      </c>
    </row>
    <row r="9682" spans="27:27" x14ac:dyDescent="0.2">
      <c r="AA9682" s="23">
        <v>45526</v>
      </c>
    </row>
    <row r="9683" spans="27:27" x14ac:dyDescent="0.2">
      <c r="AA9683" s="23">
        <v>45527</v>
      </c>
    </row>
    <row r="9684" spans="27:27" x14ac:dyDescent="0.2">
      <c r="AA9684" s="23">
        <v>45528</v>
      </c>
    </row>
    <row r="9685" spans="27:27" x14ac:dyDescent="0.2">
      <c r="AA9685" s="23">
        <v>45529</v>
      </c>
    </row>
    <row r="9686" spans="27:27" x14ac:dyDescent="0.2">
      <c r="AA9686" s="23">
        <v>45530</v>
      </c>
    </row>
    <row r="9687" spans="27:27" x14ac:dyDescent="0.2">
      <c r="AA9687" s="23">
        <v>45531</v>
      </c>
    </row>
    <row r="9688" spans="27:27" x14ac:dyDescent="0.2">
      <c r="AA9688" s="23">
        <v>45532</v>
      </c>
    </row>
    <row r="9689" spans="27:27" x14ac:dyDescent="0.2">
      <c r="AA9689" s="23">
        <v>45533</v>
      </c>
    </row>
    <row r="9690" spans="27:27" x14ac:dyDescent="0.2">
      <c r="AA9690" s="23">
        <v>45534</v>
      </c>
    </row>
    <row r="9691" spans="27:27" x14ac:dyDescent="0.2">
      <c r="AA9691" s="23">
        <v>45535</v>
      </c>
    </row>
    <row r="9692" spans="27:27" x14ac:dyDescent="0.2">
      <c r="AA9692" s="23">
        <v>45536</v>
      </c>
    </row>
    <row r="9693" spans="27:27" x14ac:dyDescent="0.2">
      <c r="AA9693" s="23">
        <v>45537</v>
      </c>
    </row>
    <row r="9694" spans="27:27" x14ac:dyDescent="0.2">
      <c r="AA9694" s="23">
        <v>45538</v>
      </c>
    </row>
    <row r="9695" spans="27:27" x14ac:dyDescent="0.2">
      <c r="AA9695" s="23">
        <v>45539</v>
      </c>
    </row>
    <row r="9696" spans="27:27" x14ac:dyDescent="0.2">
      <c r="AA9696" s="23">
        <v>45540</v>
      </c>
    </row>
    <row r="9697" spans="27:27" x14ac:dyDescent="0.2">
      <c r="AA9697" s="23">
        <v>45541</v>
      </c>
    </row>
    <row r="9698" spans="27:27" x14ac:dyDescent="0.2">
      <c r="AA9698" s="23">
        <v>45542</v>
      </c>
    </row>
    <row r="9699" spans="27:27" x14ac:dyDescent="0.2">
      <c r="AA9699" s="23">
        <v>45543</v>
      </c>
    </row>
    <row r="9700" spans="27:27" x14ac:dyDescent="0.2">
      <c r="AA9700" s="23">
        <v>45544</v>
      </c>
    </row>
    <row r="9701" spans="27:27" x14ac:dyDescent="0.2">
      <c r="AA9701" s="23">
        <v>45545</v>
      </c>
    </row>
    <row r="9702" spans="27:27" x14ac:dyDescent="0.2">
      <c r="AA9702" s="23">
        <v>45546</v>
      </c>
    </row>
    <row r="9703" spans="27:27" x14ac:dyDescent="0.2">
      <c r="AA9703" s="23">
        <v>45547</v>
      </c>
    </row>
    <row r="9704" spans="27:27" x14ac:dyDescent="0.2">
      <c r="AA9704" s="23">
        <v>45548</v>
      </c>
    </row>
    <row r="9705" spans="27:27" x14ac:dyDescent="0.2">
      <c r="AA9705" s="23">
        <v>45549</v>
      </c>
    </row>
    <row r="9706" spans="27:27" x14ac:dyDescent="0.2">
      <c r="AA9706" s="23">
        <v>45550</v>
      </c>
    </row>
    <row r="9707" spans="27:27" x14ac:dyDescent="0.2">
      <c r="AA9707" s="23">
        <v>45551</v>
      </c>
    </row>
    <row r="9708" spans="27:27" x14ac:dyDescent="0.2">
      <c r="AA9708" s="23">
        <v>45552</v>
      </c>
    </row>
    <row r="9709" spans="27:27" x14ac:dyDescent="0.2">
      <c r="AA9709" s="23">
        <v>45553</v>
      </c>
    </row>
    <row r="9710" spans="27:27" x14ac:dyDescent="0.2">
      <c r="AA9710" s="23">
        <v>45554</v>
      </c>
    </row>
    <row r="9711" spans="27:27" x14ac:dyDescent="0.2">
      <c r="AA9711" s="23">
        <v>45555</v>
      </c>
    </row>
    <row r="9712" spans="27:27" x14ac:dyDescent="0.2">
      <c r="AA9712" s="23">
        <v>45556</v>
      </c>
    </row>
    <row r="9713" spans="27:27" x14ac:dyDescent="0.2">
      <c r="AA9713" s="23">
        <v>45557</v>
      </c>
    </row>
    <row r="9714" spans="27:27" x14ac:dyDescent="0.2">
      <c r="AA9714" s="23">
        <v>45558</v>
      </c>
    </row>
    <row r="9715" spans="27:27" x14ac:dyDescent="0.2">
      <c r="AA9715" s="23">
        <v>45559</v>
      </c>
    </row>
    <row r="9716" spans="27:27" x14ac:dyDescent="0.2">
      <c r="AA9716" s="23">
        <v>45560</v>
      </c>
    </row>
    <row r="9717" spans="27:27" x14ac:dyDescent="0.2">
      <c r="AA9717" s="23">
        <v>45561</v>
      </c>
    </row>
    <row r="9718" spans="27:27" x14ac:dyDescent="0.2">
      <c r="AA9718" s="23">
        <v>45562</v>
      </c>
    </row>
    <row r="9719" spans="27:27" x14ac:dyDescent="0.2">
      <c r="AA9719" s="23">
        <v>45563</v>
      </c>
    </row>
    <row r="9720" spans="27:27" x14ac:dyDescent="0.2">
      <c r="AA9720" s="23">
        <v>45564</v>
      </c>
    </row>
    <row r="9721" spans="27:27" x14ac:dyDescent="0.2">
      <c r="AA9721" s="23">
        <v>45565</v>
      </c>
    </row>
    <row r="9722" spans="27:27" x14ac:dyDescent="0.2">
      <c r="AA9722" s="23">
        <v>45566</v>
      </c>
    </row>
    <row r="9723" spans="27:27" x14ac:dyDescent="0.2">
      <c r="AA9723" s="23">
        <v>45567</v>
      </c>
    </row>
    <row r="9724" spans="27:27" x14ac:dyDescent="0.2">
      <c r="AA9724" s="23">
        <v>45568</v>
      </c>
    </row>
    <row r="9725" spans="27:27" x14ac:dyDescent="0.2">
      <c r="AA9725" s="23">
        <v>45569</v>
      </c>
    </row>
    <row r="9726" spans="27:27" x14ac:dyDescent="0.2">
      <c r="AA9726" s="23">
        <v>45570</v>
      </c>
    </row>
    <row r="9727" spans="27:27" x14ac:dyDescent="0.2">
      <c r="AA9727" s="23">
        <v>45571</v>
      </c>
    </row>
    <row r="9728" spans="27:27" x14ac:dyDescent="0.2">
      <c r="AA9728" s="23">
        <v>45572</v>
      </c>
    </row>
    <row r="9729" spans="27:27" x14ac:dyDescent="0.2">
      <c r="AA9729" s="23">
        <v>45573</v>
      </c>
    </row>
    <row r="9730" spans="27:27" x14ac:dyDescent="0.2">
      <c r="AA9730" s="23">
        <v>45574</v>
      </c>
    </row>
    <row r="9731" spans="27:27" x14ac:dyDescent="0.2">
      <c r="AA9731" s="23">
        <v>45575</v>
      </c>
    </row>
    <row r="9732" spans="27:27" x14ac:dyDescent="0.2">
      <c r="AA9732" s="23">
        <v>45576</v>
      </c>
    </row>
    <row r="9733" spans="27:27" x14ac:dyDescent="0.2">
      <c r="AA9733" s="23">
        <v>45577</v>
      </c>
    </row>
    <row r="9734" spans="27:27" x14ac:dyDescent="0.2">
      <c r="AA9734" s="23">
        <v>45578</v>
      </c>
    </row>
    <row r="9735" spans="27:27" x14ac:dyDescent="0.2">
      <c r="AA9735" s="23">
        <v>45579</v>
      </c>
    </row>
    <row r="9736" spans="27:27" x14ac:dyDescent="0.2">
      <c r="AA9736" s="23">
        <v>45580</v>
      </c>
    </row>
    <row r="9737" spans="27:27" x14ac:dyDescent="0.2">
      <c r="AA9737" s="23">
        <v>45581</v>
      </c>
    </row>
    <row r="9738" spans="27:27" x14ac:dyDescent="0.2">
      <c r="AA9738" s="23">
        <v>45582</v>
      </c>
    </row>
    <row r="9739" spans="27:27" x14ac:dyDescent="0.2">
      <c r="AA9739" s="23">
        <v>45583</v>
      </c>
    </row>
    <row r="9740" spans="27:27" x14ac:dyDescent="0.2">
      <c r="AA9740" s="23">
        <v>45584</v>
      </c>
    </row>
    <row r="9741" spans="27:27" x14ac:dyDescent="0.2">
      <c r="AA9741" s="23">
        <v>45585</v>
      </c>
    </row>
    <row r="9742" spans="27:27" x14ac:dyDescent="0.2">
      <c r="AA9742" s="23">
        <v>45586</v>
      </c>
    </row>
    <row r="9743" spans="27:27" x14ac:dyDescent="0.2">
      <c r="AA9743" s="23">
        <v>45587</v>
      </c>
    </row>
    <row r="9744" spans="27:27" x14ac:dyDescent="0.2">
      <c r="AA9744" s="23">
        <v>45588</v>
      </c>
    </row>
    <row r="9745" spans="27:27" x14ac:dyDescent="0.2">
      <c r="AA9745" s="23">
        <v>45589</v>
      </c>
    </row>
    <row r="9746" spans="27:27" x14ac:dyDescent="0.2">
      <c r="AA9746" s="23">
        <v>45590</v>
      </c>
    </row>
    <row r="9747" spans="27:27" x14ac:dyDescent="0.2">
      <c r="AA9747" s="23">
        <v>45591</v>
      </c>
    </row>
    <row r="9748" spans="27:27" x14ac:dyDescent="0.2">
      <c r="AA9748" s="23">
        <v>45592</v>
      </c>
    </row>
    <row r="9749" spans="27:27" x14ac:dyDescent="0.2">
      <c r="AA9749" s="23">
        <v>45593</v>
      </c>
    </row>
    <row r="9750" spans="27:27" x14ac:dyDescent="0.2">
      <c r="AA9750" s="23">
        <v>45594</v>
      </c>
    </row>
    <row r="9751" spans="27:27" x14ac:dyDescent="0.2">
      <c r="AA9751" s="23">
        <v>45595</v>
      </c>
    </row>
    <row r="9752" spans="27:27" x14ac:dyDescent="0.2">
      <c r="AA9752" s="23">
        <v>45596</v>
      </c>
    </row>
    <row r="9753" spans="27:27" x14ac:dyDescent="0.2">
      <c r="AA9753" s="23">
        <v>45597</v>
      </c>
    </row>
    <row r="9754" spans="27:27" x14ac:dyDescent="0.2">
      <c r="AA9754" s="23">
        <v>45598</v>
      </c>
    </row>
    <row r="9755" spans="27:27" x14ac:dyDescent="0.2">
      <c r="AA9755" s="23">
        <v>45599</v>
      </c>
    </row>
    <row r="9756" spans="27:27" x14ac:dyDescent="0.2">
      <c r="AA9756" s="23">
        <v>45600</v>
      </c>
    </row>
    <row r="9757" spans="27:27" x14ac:dyDescent="0.2">
      <c r="AA9757" s="23">
        <v>45601</v>
      </c>
    </row>
    <row r="9758" spans="27:27" x14ac:dyDescent="0.2">
      <c r="AA9758" s="23">
        <v>45602</v>
      </c>
    </row>
    <row r="9759" spans="27:27" x14ac:dyDescent="0.2">
      <c r="AA9759" s="23">
        <v>45603</v>
      </c>
    </row>
    <row r="9760" spans="27:27" x14ac:dyDescent="0.2">
      <c r="AA9760" s="23">
        <v>45604</v>
      </c>
    </row>
    <row r="9761" spans="27:27" x14ac:dyDescent="0.2">
      <c r="AA9761" s="23">
        <v>45605</v>
      </c>
    </row>
    <row r="9762" spans="27:27" x14ac:dyDescent="0.2">
      <c r="AA9762" s="23">
        <v>45606</v>
      </c>
    </row>
    <row r="9763" spans="27:27" x14ac:dyDescent="0.2">
      <c r="AA9763" s="23">
        <v>45607</v>
      </c>
    </row>
    <row r="9764" spans="27:27" x14ac:dyDescent="0.2">
      <c r="AA9764" s="23">
        <v>45608</v>
      </c>
    </row>
    <row r="9765" spans="27:27" x14ac:dyDescent="0.2">
      <c r="AA9765" s="23">
        <v>45609</v>
      </c>
    </row>
    <row r="9766" spans="27:27" x14ac:dyDescent="0.2">
      <c r="AA9766" s="23">
        <v>45610</v>
      </c>
    </row>
    <row r="9767" spans="27:27" x14ac:dyDescent="0.2">
      <c r="AA9767" s="23">
        <v>45611</v>
      </c>
    </row>
    <row r="9768" spans="27:27" x14ac:dyDescent="0.2">
      <c r="AA9768" s="23">
        <v>45612</v>
      </c>
    </row>
    <row r="9769" spans="27:27" x14ac:dyDescent="0.2">
      <c r="AA9769" s="23">
        <v>45613</v>
      </c>
    </row>
    <row r="9770" spans="27:27" x14ac:dyDescent="0.2">
      <c r="AA9770" s="23">
        <v>45614</v>
      </c>
    </row>
    <row r="9771" spans="27:27" x14ac:dyDescent="0.2">
      <c r="AA9771" s="23">
        <v>45615</v>
      </c>
    </row>
    <row r="9772" spans="27:27" x14ac:dyDescent="0.2">
      <c r="AA9772" s="23">
        <v>45616</v>
      </c>
    </row>
    <row r="9773" spans="27:27" x14ac:dyDescent="0.2">
      <c r="AA9773" s="23">
        <v>45617</v>
      </c>
    </row>
    <row r="9774" spans="27:27" x14ac:dyDescent="0.2">
      <c r="AA9774" s="23">
        <v>45618</v>
      </c>
    </row>
    <row r="9775" spans="27:27" x14ac:dyDescent="0.2">
      <c r="AA9775" s="23">
        <v>45619</v>
      </c>
    </row>
    <row r="9776" spans="27:27" x14ac:dyDescent="0.2">
      <c r="AA9776" s="23">
        <v>45620</v>
      </c>
    </row>
    <row r="9777" spans="27:27" x14ac:dyDescent="0.2">
      <c r="AA9777" s="23">
        <v>45621</v>
      </c>
    </row>
    <row r="9778" spans="27:27" x14ac:dyDescent="0.2">
      <c r="AA9778" s="23">
        <v>45622</v>
      </c>
    </row>
    <row r="9779" spans="27:27" x14ac:dyDescent="0.2">
      <c r="AA9779" s="23">
        <v>45623</v>
      </c>
    </row>
    <row r="9780" spans="27:27" x14ac:dyDescent="0.2">
      <c r="AA9780" s="23">
        <v>45624</v>
      </c>
    </row>
    <row r="9781" spans="27:27" x14ac:dyDescent="0.2">
      <c r="AA9781" s="23">
        <v>45625</v>
      </c>
    </row>
    <row r="9782" spans="27:27" x14ac:dyDescent="0.2">
      <c r="AA9782" s="23">
        <v>45626</v>
      </c>
    </row>
    <row r="9783" spans="27:27" x14ac:dyDescent="0.2">
      <c r="AA9783" s="23">
        <v>45627</v>
      </c>
    </row>
    <row r="9784" spans="27:27" x14ac:dyDescent="0.2">
      <c r="AA9784" s="23">
        <v>45628</v>
      </c>
    </row>
    <row r="9785" spans="27:27" x14ac:dyDescent="0.2">
      <c r="AA9785" s="23">
        <v>45629</v>
      </c>
    </row>
    <row r="9786" spans="27:27" x14ac:dyDescent="0.2">
      <c r="AA9786" s="23">
        <v>45630</v>
      </c>
    </row>
    <row r="9787" spans="27:27" x14ac:dyDescent="0.2">
      <c r="AA9787" s="23">
        <v>45631</v>
      </c>
    </row>
    <row r="9788" spans="27:27" x14ac:dyDescent="0.2">
      <c r="AA9788" s="23">
        <v>45632</v>
      </c>
    </row>
    <row r="9789" spans="27:27" x14ac:dyDescent="0.2">
      <c r="AA9789" s="23">
        <v>45633</v>
      </c>
    </row>
    <row r="9790" spans="27:27" x14ac:dyDescent="0.2">
      <c r="AA9790" s="23">
        <v>45634</v>
      </c>
    </row>
    <row r="9791" spans="27:27" x14ac:dyDescent="0.2">
      <c r="AA9791" s="23">
        <v>45635</v>
      </c>
    </row>
    <row r="9792" spans="27:27" x14ac:dyDescent="0.2">
      <c r="AA9792" s="23">
        <v>45636</v>
      </c>
    </row>
    <row r="9793" spans="27:27" x14ac:dyDescent="0.2">
      <c r="AA9793" s="23">
        <v>45637</v>
      </c>
    </row>
    <row r="9794" spans="27:27" x14ac:dyDescent="0.2">
      <c r="AA9794" s="23">
        <v>45638</v>
      </c>
    </row>
    <row r="9795" spans="27:27" x14ac:dyDescent="0.2">
      <c r="AA9795" s="23">
        <v>45639</v>
      </c>
    </row>
    <row r="9796" spans="27:27" x14ac:dyDescent="0.2">
      <c r="AA9796" s="23">
        <v>45640</v>
      </c>
    </row>
    <row r="9797" spans="27:27" x14ac:dyDescent="0.2">
      <c r="AA9797" s="23">
        <v>45641</v>
      </c>
    </row>
    <row r="9798" spans="27:27" x14ac:dyDescent="0.2">
      <c r="AA9798" s="23">
        <v>45642</v>
      </c>
    </row>
    <row r="9799" spans="27:27" x14ac:dyDescent="0.2">
      <c r="AA9799" s="23">
        <v>45643</v>
      </c>
    </row>
    <row r="9800" spans="27:27" x14ac:dyDescent="0.2">
      <c r="AA9800" s="23">
        <v>45644</v>
      </c>
    </row>
    <row r="9801" spans="27:27" x14ac:dyDescent="0.2">
      <c r="AA9801" s="23">
        <v>45645</v>
      </c>
    </row>
    <row r="9802" spans="27:27" x14ac:dyDescent="0.2">
      <c r="AA9802" s="23">
        <v>45646</v>
      </c>
    </row>
    <row r="9803" spans="27:27" x14ac:dyDescent="0.2">
      <c r="AA9803" s="23">
        <v>45647</v>
      </c>
    </row>
    <row r="9804" spans="27:27" x14ac:dyDescent="0.2">
      <c r="AA9804" s="23">
        <v>45648</v>
      </c>
    </row>
    <row r="9805" spans="27:27" x14ac:dyDescent="0.2">
      <c r="AA9805" s="23">
        <v>45649</v>
      </c>
    </row>
    <row r="9806" spans="27:27" x14ac:dyDescent="0.2">
      <c r="AA9806" s="23">
        <v>45650</v>
      </c>
    </row>
    <row r="9807" spans="27:27" x14ac:dyDescent="0.2">
      <c r="AA9807" s="23">
        <v>45651</v>
      </c>
    </row>
    <row r="9808" spans="27:27" x14ac:dyDescent="0.2">
      <c r="AA9808" s="23">
        <v>45652</v>
      </c>
    </row>
    <row r="9809" spans="27:27" x14ac:dyDescent="0.2">
      <c r="AA9809" s="23">
        <v>45653</v>
      </c>
    </row>
    <row r="9810" spans="27:27" x14ac:dyDescent="0.2">
      <c r="AA9810" s="23">
        <v>45654</v>
      </c>
    </row>
    <row r="9811" spans="27:27" x14ac:dyDescent="0.2">
      <c r="AA9811" s="23">
        <v>45655</v>
      </c>
    </row>
    <row r="9812" spans="27:27" x14ac:dyDescent="0.2">
      <c r="AA9812" s="23">
        <v>45656</v>
      </c>
    </row>
    <row r="9813" spans="27:27" x14ac:dyDescent="0.2">
      <c r="AA9813" s="23">
        <v>45657</v>
      </c>
    </row>
    <row r="9814" spans="27:27" x14ac:dyDescent="0.2">
      <c r="AA9814" s="23">
        <v>45658</v>
      </c>
    </row>
    <row r="9815" spans="27:27" x14ac:dyDescent="0.2">
      <c r="AA9815" s="23">
        <v>45659</v>
      </c>
    </row>
    <row r="9816" spans="27:27" x14ac:dyDescent="0.2">
      <c r="AA9816" s="23">
        <v>45660</v>
      </c>
    </row>
    <row r="9817" spans="27:27" x14ac:dyDescent="0.2">
      <c r="AA9817" s="23">
        <v>45661</v>
      </c>
    </row>
    <row r="9818" spans="27:27" x14ac:dyDescent="0.2">
      <c r="AA9818" s="23">
        <v>45662</v>
      </c>
    </row>
    <row r="9819" spans="27:27" x14ac:dyDescent="0.2">
      <c r="AA9819" s="23">
        <v>45663</v>
      </c>
    </row>
    <row r="9820" spans="27:27" x14ac:dyDescent="0.2">
      <c r="AA9820" s="23">
        <v>45664</v>
      </c>
    </row>
    <row r="9821" spans="27:27" x14ac:dyDescent="0.2">
      <c r="AA9821" s="23">
        <v>45665</v>
      </c>
    </row>
    <row r="9822" spans="27:27" x14ac:dyDescent="0.2">
      <c r="AA9822" s="23">
        <v>45666</v>
      </c>
    </row>
    <row r="9823" spans="27:27" x14ac:dyDescent="0.2">
      <c r="AA9823" s="23">
        <v>45667</v>
      </c>
    </row>
    <row r="9824" spans="27:27" x14ac:dyDescent="0.2">
      <c r="AA9824" s="23">
        <v>45668</v>
      </c>
    </row>
    <row r="9825" spans="27:27" x14ac:dyDescent="0.2">
      <c r="AA9825" s="23">
        <v>45669</v>
      </c>
    </row>
    <row r="9826" spans="27:27" x14ac:dyDescent="0.2">
      <c r="AA9826" s="23">
        <v>45670</v>
      </c>
    </row>
    <row r="9827" spans="27:27" x14ac:dyDescent="0.2">
      <c r="AA9827" s="23">
        <v>45671</v>
      </c>
    </row>
    <row r="9828" spans="27:27" x14ac:dyDescent="0.2">
      <c r="AA9828" s="23">
        <v>45672</v>
      </c>
    </row>
    <row r="9829" spans="27:27" x14ac:dyDescent="0.2">
      <c r="AA9829" s="23">
        <v>45673</v>
      </c>
    </row>
    <row r="9830" spans="27:27" x14ac:dyDescent="0.2">
      <c r="AA9830" s="23">
        <v>45674</v>
      </c>
    </row>
    <row r="9831" spans="27:27" x14ac:dyDescent="0.2">
      <c r="AA9831" s="23">
        <v>45675</v>
      </c>
    </row>
    <row r="9832" spans="27:27" x14ac:dyDescent="0.2">
      <c r="AA9832" s="23">
        <v>45676</v>
      </c>
    </row>
    <row r="9833" spans="27:27" x14ac:dyDescent="0.2">
      <c r="AA9833" s="23">
        <v>45677</v>
      </c>
    </row>
    <row r="9834" spans="27:27" x14ac:dyDescent="0.2">
      <c r="AA9834" s="23">
        <v>45678</v>
      </c>
    </row>
    <row r="9835" spans="27:27" x14ac:dyDescent="0.2">
      <c r="AA9835" s="23">
        <v>45679</v>
      </c>
    </row>
    <row r="9836" spans="27:27" x14ac:dyDescent="0.2">
      <c r="AA9836" s="23">
        <v>45680</v>
      </c>
    </row>
    <row r="9837" spans="27:27" x14ac:dyDescent="0.2">
      <c r="AA9837" s="23">
        <v>45681</v>
      </c>
    </row>
    <row r="9838" spans="27:27" x14ac:dyDescent="0.2">
      <c r="AA9838" s="23">
        <v>45682</v>
      </c>
    </row>
    <row r="9839" spans="27:27" x14ac:dyDescent="0.2">
      <c r="AA9839" s="23">
        <v>45683</v>
      </c>
    </row>
    <row r="9840" spans="27:27" x14ac:dyDescent="0.2">
      <c r="AA9840" s="23">
        <v>45684</v>
      </c>
    </row>
    <row r="9841" spans="27:27" x14ac:dyDescent="0.2">
      <c r="AA9841" s="23">
        <v>45685</v>
      </c>
    </row>
    <row r="9842" spans="27:27" x14ac:dyDescent="0.2">
      <c r="AA9842" s="23">
        <v>45686</v>
      </c>
    </row>
    <row r="9843" spans="27:27" x14ac:dyDescent="0.2">
      <c r="AA9843" s="23">
        <v>45687</v>
      </c>
    </row>
    <row r="9844" spans="27:27" x14ac:dyDescent="0.2">
      <c r="AA9844" s="23">
        <v>45688</v>
      </c>
    </row>
    <row r="9845" spans="27:27" x14ac:dyDescent="0.2">
      <c r="AA9845" s="23">
        <v>45689</v>
      </c>
    </row>
    <row r="9846" spans="27:27" x14ac:dyDescent="0.2">
      <c r="AA9846" s="23">
        <v>45690</v>
      </c>
    </row>
    <row r="9847" spans="27:27" x14ac:dyDescent="0.2">
      <c r="AA9847" s="23">
        <v>45691</v>
      </c>
    </row>
    <row r="9848" spans="27:27" x14ac:dyDescent="0.2">
      <c r="AA9848" s="23">
        <v>45692</v>
      </c>
    </row>
    <row r="9849" spans="27:27" x14ac:dyDescent="0.2">
      <c r="AA9849" s="23">
        <v>45693</v>
      </c>
    </row>
    <row r="9850" spans="27:27" x14ac:dyDescent="0.2">
      <c r="AA9850" s="23">
        <v>45694</v>
      </c>
    </row>
    <row r="9851" spans="27:27" x14ac:dyDescent="0.2">
      <c r="AA9851" s="23">
        <v>45695</v>
      </c>
    </row>
    <row r="9852" spans="27:27" x14ac:dyDescent="0.2">
      <c r="AA9852" s="23">
        <v>45696</v>
      </c>
    </row>
    <row r="9853" spans="27:27" x14ac:dyDescent="0.2">
      <c r="AA9853" s="23">
        <v>45697</v>
      </c>
    </row>
    <row r="9854" spans="27:27" x14ac:dyDescent="0.2">
      <c r="AA9854" s="23">
        <v>45698</v>
      </c>
    </row>
    <row r="9855" spans="27:27" x14ac:dyDescent="0.2">
      <c r="AA9855" s="23">
        <v>45699</v>
      </c>
    </row>
    <row r="9856" spans="27:27" x14ac:dyDescent="0.2">
      <c r="AA9856" s="23">
        <v>45700</v>
      </c>
    </row>
    <row r="9857" spans="27:27" x14ac:dyDescent="0.2">
      <c r="AA9857" s="23">
        <v>45701</v>
      </c>
    </row>
    <row r="9858" spans="27:27" x14ac:dyDescent="0.2">
      <c r="AA9858" s="23">
        <v>45702</v>
      </c>
    </row>
    <row r="9859" spans="27:27" x14ac:dyDescent="0.2">
      <c r="AA9859" s="23">
        <v>45703</v>
      </c>
    </row>
    <row r="9860" spans="27:27" x14ac:dyDescent="0.2">
      <c r="AA9860" s="23">
        <v>45704</v>
      </c>
    </row>
    <row r="9861" spans="27:27" x14ac:dyDescent="0.2">
      <c r="AA9861" s="23">
        <v>45705</v>
      </c>
    </row>
    <row r="9862" spans="27:27" x14ac:dyDescent="0.2">
      <c r="AA9862" s="23">
        <v>45706</v>
      </c>
    </row>
    <row r="9863" spans="27:27" x14ac:dyDescent="0.2">
      <c r="AA9863" s="23">
        <v>45707</v>
      </c>
    </row>
    <row r="9864" spans="27:27" x14ac:dyDescent="0.2">
      <c r="AA9864" s="23">
        <v>45708</v>
      </c>
    </row>
    <row r="9865" spans="27:27" x14ac:dyDescent="0.2">
      <c r="AA9865" s="23">
        <v>45709</v>
      </c>
    </row>
    <row r="9866" spans="27:27" x14ac:dyDescent="0.2">
      <c r="AA9866" s="23">
        <v>45710</v>
      </c>
    </row>
    <row r="9867" spans="27:27" x14ac:dyDescent="0.2">
      <c r="AA9867" s="23">
        <v>45711</v>
      </c>
    </row>
    <row r="9868" spans="27:27" x14ac:dyDescent="0.2">
      <c r="AA9868" s="23">
        <v>45712</v>
      </c>
    </row>
    <row r="9869" spans="27:27" x14ac:dyDescent="0.2">
      <c r="AA9869" s="23">
        <v>45713</v>
      </c>
    </row>
    <row r="9870" spans="27:27" x14ac:dyDescent="0.2">
      <c r="AA9870" s="23">
        <v>45714</v>
      </c>
    </row>
    <row r="9871" spans="27:27" x14ac:dyDescent="0.2">
      <c r="AA9871" s="23">
        <v>45715</v>
      </c>
    </row>
    <row r="9872" spans="27:27" x14ac:dyDescent="0.2">
      <c r="AA9872" s="23">
        <v>45716</v>
      </c>
    </row>
    <row r="9873" spans="27:27" x14ac:dyDescent="0.2">
      <c r="AA9873" s="23">
        <v>45717</v>
      </c>
    </row>
    <row r="9874" spans="27:27" x14ac:dyDescent="0.2">
      <c r="AA9874" s="23">
        <v>45718</v>
      </c>
    </row>
    <row r="9875" spans="27:27" x14ac:dyDescent="0.2">
      <c r="AA9875" s="23">
        <v>45719</v>
      </c>
    </row>
    <row r="9876" spans="27:27" x14ac:dyDescent="0.2">
      <c r="AA9876" s="23">
        <v>45720</v>
      </c>
    </row>
    <row r="9877" spans="27:27" x14ac:dyDescent="0.2">
      <c r="AA9877" s="23">
        <v>45721</v>
      </c>
    </row>
    <row r="9878" spans="27:27" x14ac:dyDescent="0.2">
      <c r="AA9878" s="23">
        <v>45722</v>
      </c>
    </row>
    <row r="9879" spans="27:27" x14ac:dyDescent="0.2">
      <c r="AA9879" s="23">
        <v>45723</v>
      </c>
    </row>
    <row r="9880" spans="27:27" x14ac:dyDescent="0.2">
      <c r="AA9880" s="23">
        <v>45724</v>
      </c>
    </row>
    <row r="9881" spans="27:27" x14ac:dyDescent="0.2">
      <c r="AA9881" s="23">
        <v>45725</v>
      </c>
    </row>
    <row r="9882" spans="27:27" x14ac:dyDescent="0.2">
      <c r="AA9882" s="23">
        <v>45726</v>
      </c>
    </row>
    <row r="9883" spans="27:27" x14ac:dyDescent="0.2">
      <c r="AA9883" s="23">
        <v>45727</v>
      </c>
    </row>
    <row r="9884" spans="27:27" x14ac:dyDescent="0.2">
      <c r="AA9884" s="23">
        <v>45728</v>
      </c>
    </row>
    <row r="9885" spans="27:27" x14ac:dyDescent="0.2">
      <c r="AA9885" s="23">
        <v>45729</v>
      </c>
    </row>
    <row r="9886" spans="27:27" x14ac:dyDescent="0.2">
      <c r="AA9886" s="23">
        <v>45730</v>
      </c>
    </row>
    <row r="9887" spans="27:27" x14ac:dyDescent="0.2">
      <c r="AA9887" s="23">
        <v>45731</v>
      </c>
    </row>
    <row r="9888" spans="27:27" x14ac:dyDescent="0.2">
      <c r="AA9888" s="23">
        <v>45732</v>
      </c>
    </row>
    <row r="9889" spans="27:27" x14ac:dyDescent="0.2">
      <c r="AA9889" s="23">
        <v>45733</v>
      </c>
    </row>
    <row r="9890" spans="27:27" x14ac:dyDescent="0.2">
      <c r="AA9890" s="23">
        <v>45734</v>
      </c>
    </row>
    <row r="9891" spans="27:27" x14ac:dyDescent="0.2">
      <c r="AA9891" s="23">
        <v>45735</v>
      </c>
    </row>
    <row r="9892" spans="27:27" x14ac:dyDescent="0.2">
      <c r="AA9892" s="23">
        <v>45736</v>
      </c>
    </row>
    <row r="9893" spans="27:27" x14ac:dyDescent="0.2">
      <c r="AA9893" s="23">
        <v>45737</v>
      </c>
    </row>
    <row r="9894" spans="27:27" x14ac:dyDescent="0.2">
      <c r="AA9894" s="23">
        <v>45738</v>
      </c>
    </row>
    <row r="9895" spans="27:27" x14ac:dyDescent="0.2">
      <c r="AA9895" s="23">
        <v>45739</v>
      </c>
    </row>
    <row r="9896" spans="27:27" x14ac:dyDescent="0.2">
      <c r="AA9896" s="23">
        <v>45740</v>
      </c>
    </row>
    <row r="9897" spans="27:27" x14ac:dyDescent="0.2">
      <c r="AA9897" s="23">
        <v>45741</v>
      </c>
    </row>
    <row r="9898" spans="27:27" x14ac:dyDescent="0.2">
      <c r="AA9898" s="23">
        <v>45742</v>
      </c>
    </row>
    <row r="9899" spans="27:27" x14ac:dyDescent="0.2">
      <c r="AA9899" s="23">
        <v>45743</v>
      </c>
    </row>
    <row r="9900" spans="27:27" x14ac:dyDescent="0.2">
      <c r="AA9900" s="23">
        <v>45744</v>
      </c>
    </row>
    <row r="9901" spans="27:27" x14ac:dyDescent="0.2">
      <c r="AA9901" s="23">
        <v>45745</v>
      </c>
    </row>
    <row r="9902" spans="27:27" x14ac:dyDescent="0.2">
      <c r="AA9902" s="23">
        <v>45746</v>
      </c>
    </row>
    <row r="9903" spans="27:27" x14ac:dyDescent="0.2">
      <c r="AA9903" s="23">
        <v>45747</v>
      </c>
    </row>
    <row r="9904" spans="27:27" x14ac:dyDescent="0.2">
      <c r="AA9904" s="23">
        <v>45748</v>
      </c>
    </row>
    <row r="9905" spans="27:27" x14ac:dyDescent="0.2">
      <c r="AA9905" s="23">
        <v>45749</v>
      </c>
    </row>
    <row r="9906" spans="27:27" x14ac:dyDescent="0.2">
      <c r="AA9906" s="23">
        <v>45750</v>
      </c>
    </row>
    <row r="9907" spans="27:27" x14ac:dyDescent="0.2">
      <c r="AA9907" s="23">
        <v>45751</v>
      </c>
    </row>
    <row r="9908" spans="27:27" x14ac:dyDescent="0.2">
      <c r="AA9908" s="23">
        <v>45752</v>
      </c>
    </row>
    <row r="9909" spans="27:27" x14ac:dyDescent="0.2">
      <c r="AA9909" s="23">
        <v>45753</v>
      </c>
    </row>
    <row r="9910" spans="27:27" x14ac:dyDescent="0.2">
      <c r="AA9910" s="23">
        <v>45754</v>
      </c>
    </row>
    <row r="9911" spans="27:27" x14ac:dyDescent="0.2">
      <c r="AA9911" s="23">
        <v>45755</v>
      </c>
    </row>
    <row r="9912" spans="27:27" x14ac:dyDescent="0.2">
      <c r="AA9912" s="23">
        <v>45756</v>
      </c>
    </row>
    <row r="9913" spans="27:27" x14ac:dyDescent="0.2">
      <c r="AA9913" s="23">
        <v>45757</v>
      </c>
    </row>
    <row r="9914" spans="27:27" x14ac:dyDescent="0.2">
      <c r="AA9914" s="23">
        <v>45758</v>
      </c>
    </row>
    <row r="9915" spans="27:27" x14ac:dyDescent="0.2">
      <c r="AA9915" s="23">
        <v>45759</v>
      </c>
    </row>
    <row r="9916" spans="27:27" x14ac:dyDescent="0.2">
      <c r="AA9916" s="23">
        <v>45760</v>
      </c>
    </row>
    <row r="9917" spans="27:27" x14ac:dyDescent="0.2">
      <c r="AA9917" s="23">
        <v>45761</v>
      </c>
    </row>
    <row r="9918" spans="27:27" x14ac:dyDescent="0.2">
      <c r="AA9918" s="23">
        <v>45762</v>
      </c>
    </row>
    <row r="9919" spans="27:27" x14ac:dyDescent="0.2">
      <c r="AA9919" s="23">
        <v>45763</v>
      </c>
    </row>
    <row r="9920" spans="27:27" x14ac:dyDescent="0.2">
      <c r="AA9920" s="23">
        <v>45764</v>
      </c>
    </row>
    <row r="9921" spans="27:27" x14ac:dyDescent="0.2">
      <c r="AA9921" s="23">
        <v>45765</v>
      </c>
    </row>
    <row r="9922" spans="27:27" x14ac:dyDescent="0.2">
      <c r="AA9922" s="23">
        <v>45766</v>
      </c>
    </row>
    <row r="9923" spans="27:27" x14ac:dyDescent="0.2">
      <c r="AA9923" s="23">
        <v>45767</v>
      </c>
    </row>
    <row r="9924" spans="27:27" x14ac:dyDescent="0.2">
      <c r="AA9924" s="23">
        <v>45768</v>
      </c>
    </row>
    <row r="9925" spans="27:27" x14ac:dyDescent="0.2">
      <c r="AA9925" s="23">
        <v>45769</v>
      </c>
    </row>
    <row r="9926" spans="27:27" x14ac:dyDescent="0.2">
      <c r="AA9926" s="23">
        <v>45770</v>
      </c>
    </row>
    <row r="9927" spans="27:27" x14ac:dyDescent="0.2">
      <c r="AA9927" s="23">
        <v>45771</v>
      </c>
    </row>
    <row r="9928" spans="27:27" x14ac:dyDescent="0.2">
      <c r="AA9928" s="23">
        <v>45772</v>
      </c>
    </row>
    <row r="9929" spans="27:27" x14ac:dyDescent="0.2">
      <c r="AA9929" s="23">
        <v>45773</v>
      </c>
    </row>
    <row r="9930" spans="27:27" x14ac:dyDescent="0.2">
      <c r="AA9930" s="23">
        <v>45774</v>
      </c>
    </row>
    <row r="9931" spans="27:27" x14ac:dyDescent="0.2">
      <c r="AA9931" s="23">
        <v>45775</v>
      </c>
    </row>
    <row r="9932" spans="27:27" x14ac:dyDescent="0.2">
      <c r="AA9932" s="23">
        <v>45776</v>
      </c>
    </row>
    <row r="9933" spans="27:27" x14ac:dyDescent="0.2">
      <c r="AA9933" s="23">
        <v>45777</v>
      </c>
    </row>
    <row r="9934" spans="27:27" x14ac:dyDescent="0.2">
      <c r="AA9934" s="23">
        <v>45778</v>
      </c>
    </row>
    <row r="9935" spans="27:27" x14ac:dyDescent="0.2">
      <c r="AA9935" s="23">
        <v>45779</v>
      </c>
    </row>
    <row r="9936" spans="27:27" x14ac:dyDescent="0.2">
      <c r="AA9936" s="23">
        <v>45780</v>
      </c>
    </row>
    <row r="9937" spans="27:27" x14ac:dyDescent="0.2">
      <c r="AA9937" s="23">
        <v>45781</v>
      </c>
    </row>
    <row r="9938" spans="27:27" x14ac:dyDescent="0.2">
      <c r="AA9938" s="23">
        <v>45782</v>
      </c>
    </row>
    <row r="9939" spans="27:27" x14ac:dyDescent="0.2">
      <c r="AA9939" s="23">
        <v>45783</v>
      </c>
    </row>
    <row r="9940" spans="27:27" x14ac:dyDescent="0.2">
      <c r="AA9940" s="23">
        <v>45784</v>
      </c>
    </row>
    <row r="9941" spans="27:27" x14ac:dyDescent="0.2">
      <c r="AA9941" s="23">
        <v>45785</v>
      </c>
    </row>
    <row r="9942" spans="27:27" x14ac:dyDescent="0.2">
      <c r="AA9942" s="23">
        <v>45786</v>
      </c>
    </row>
    <row r="9943" spans="27:27" x14ac:dyDescent="0.2">
      <c r="AA9943" s="23">
        <v>45787</v>
      </c>
    </row>
    <row r="9944" spans="27:27" x14ac:dyDescent="0.2">
      <c r="AA9944" s="23">
        <v>45788</v>
      </c>
    </row>
    <row r="9945" spans="27:27" x14ac:dyDescent="0.2">
      <c r="AA9945" s="23">
        <v>45789</v>
      </c>
    </row>
    <row r="9946" spans="27:27" x14ac:dyDescent="0.2">
      <c r="AA9946" s="23">
        <v>45790</v>
      </c>
    </row>
    <row r="9947" spans="27:27" x14ac:dyDescent="0.2">
      <c r="AA9947" s="23">
        <v>45791</v>
      </c>
    </row>
    <row r="9948" spans="27:27" x14ac:dyDescent="0.2">
      <c r="AA9948" s="23">
        <v>45792</v>
      </c>
    </row>
    <row r="9949" spans="27:27" x14ac:dyDescent="0.2">
      <c r="AA9949" s="23">
        <v>45793</v>
      </c>
    </row>
    <row r="9950" spans="27:27" x14ac:dyDescent="0.2">
      <c r="AA9950" s="23">
        <v>45794</v>
      </c>
    </row>
    <row r="9951" spans="27:27" x14ac:dyDescent="0.2">
      <c r="AA9951" s="23">
        <v>45795</v>
      </c>
    </row>
    <row r="9952" spans="27:27" x14ac:dyDescent="0.2">
      <c r="AA9952" s="23">
        <v>45796</v>
      </c>
    </row>
    <row r="9953" spans="27:27" x14ac:dyDescent="0.2">
      <c r="AA9953" s="23">
        <v>45797</v>
      </c>
    </row>
    <row r="9954" spans="27:27" x14ac:dyDescent="0.2">
      <c r="AA9954" s="23">
        <v>45798</v>
      </c>
    </row>
    <row r="9955" spans="27:27" x14ac:dyDescent="0.2">
      <c r="AA9955" s="23">
        <v>45799</v>
      </c>
    </row>
    <row r="9956" spans="27:27" x14ac:dyDescent="0.2">
      <c r="AA9956" s="23">
        <v>45800</v>
      </c>
    </row>
    <row r="9957" spans="27:27" x14ac:dyDescent="0.2">
      <c r="AA9957" s="23">
        <v>45801</v>
      </c>
    </row>
    <row r="9958" spans="27:27" x14ac:dyDescent="0.2">
      <c r="AA9958" s="23">
        <v>45802</v>
      </c>
    </row>
    <row r="9959" spans="27:27" x14ac:dyDescent="0.2">
      <c r="AA9959" s="23">
        <v>45803</v>
      </c>
    </row>
    <row r="9960" spans="27:27" x14ac:dyDescent="0.2">
      <c r="AA9960" s="23">
        <v>45804</v>
      </c>
    </row>
    <row r="9961" spans="27:27" x14ac:dyDescent="0.2">
      <c r="AA9961" s="23">
        <v>45805</v>
      </c>
    </row>
    <row r="9962" spans="27:27" x14ac:dyDescent="0.2">
      <c r="AA9962" s="23">
        <v>45806</v>
      </c>
    </row>
    <row r="9963" spans="27:27" x14ac:dyDescent="0.2">
      <c r="AA9963" s="23">
        <v>45807</v>
      </c>
    </row>
    <row r="9964" spans="27:27" x14ac:dyDescent="0.2">
      <c r="AA9964" s="23">
        <v>45808</v>
      </c>
    </row>
    <row r="9965" spans="27:27" x14ac:dyDescent="0.2">
      <c r="AA9965" s="23">
        <v>45809</v>
      </c>
    </row>
    <row r="9966" spans="27:27" x14ac:dyDescent="0.2">
      <c r="AA9966" s="23">
        <v>45810</v>
      </c>
    </row>
    <row r="9967" spans="27:27" x14ac:dyDescent="0.2">
      <c r="AA9967" s="23">
        <v>45811</v>
      </c>
    </row>
    <row r="9968" spans="27:27" x14ac:dyDescent="0.2">
      <c r="AA9968" s="23">
        <v>45812</v>
      </c>
    </row>
    <row r="9969" spans="27:27" x14ac:dyDescent="0.2">
      <c r="AA9969" s="23">
        <v>45813</v>
      </c>
    </row>
    <row r="9970" spans="27:27" x14ac:dyDescent="0.2">
      <c r="AA9970" s="23">
        <v>45814</v>
      </c>
    </row>
    <row r="9971" spans="27:27" x14ac:dyDescent="0.2">
      <c r="AA9971" s="23">
        <v>45815</v>
      </c>
    </row>
    <row r="9972" spans="27:27" x14ac:dyDescent="0.2">
      <c r="AA9972" s="23">
        <v>45816</v>
      </c>
    </row>
    <row r="9973" spans="27:27" x14ac:dyDescent="0.2">
      <c r="AA9973" s="23">
        <v>45817</v>
      </c>
    </row>
    <row r="9974" spans="27:27" x14ac:dyDescent="0.2">
      <c r="AA9974" s="23">
        <v>45818</v>
      </c>
    </row>
    <row r="9975" spans="27:27" x14ac:dyDescent="0.2">
      <c r="AA9975" s="23">
        <v>45819</v>
      </c>
    </row>
    <row r="9976" spans="27:27" x14ac:dyDescent="0.2">
      <c r="AA9976" s="23">
        <v>45820</v>
      </c>
    </row>
    <row r="9977" spans="27:27" x14ac:dyDescent="0.2">
      <c r="AA9977" s="23">
        <v>45821</v>
      </c>
    </row>
    <row r="9978" spans="27:27" x14ac:dyDescent="0.2">
      <c r="AA9978" s="23">
        <v>45822</v>
      </c>
    </row>
    <row r="9979" spans="27:27" x14ac:dyDescent="0.2">
      <c r="AA9979" s="23">
        <v>45823</v>
      </c>
    </row>
    <row r="9980" spans="27:27" x14ac:dyDescent="0.2">
      <c r="AA9980" s="23">
        <v>45824</v>
      </c>
    </row>
    <row r="9981" spans="27:27" x14ac:dyDescent="0.2">
      <c r="AA9981" s="23">
        <v>45825</v>
      </c>
    </row>
    <row r="9982" spans="27:27" x14ac:dyDescent="0.2">
      <c r="AA9982" s="23">
        <v>45826</v>
      </c>
    </row>
    <row r="9983" spans="27:27" x14ac:dyDescent="0.2">
      <c r="AA9983" s="23">
        <v>45827</v>
      </c>
    </row>
    <row r="9984" spans="27:27" x14ac:dyDescent="0.2">
      <c r="AA9984" s="23">
        <v>45828</v>
      </c>
    </row>
    <row r="9985" spans="27:27" x14ac:dyDescent="0.2">
      <c r="AA9985" s="23">
        <v>45829</v>
      </c>
    </row>
    <row r="9986" spans="27:27" x14ac:dyDescent="0.2">
      <c r="AA9986" s="23">
        <v>45830</v>
      </c>
    </row>
    <row r="9987" spans="27:27" x14ac:dyDescent="0.2">
      <c r="AA9987" s="23">
        <v>45831</v>
      </c>
    </row>
    <row r="9988" spans="27:27" x14ac:dyDescent="0.2">
      <c r="AA9988" s="23">
        <v>45832</v>
      </c>
    </row>
    <row r="9989" spans="27:27" x14ac:dyDescent="0.2">
      <c r="AA9989" s="23">
        <v>45833</v>
      </c>
    </row>
    <row r="9990" spans="27:27" x14ac:dyDescent="0.2">
      <c r="AA9990" s="23">
        <v>45834</v>
      </c>
    </row>
    <row r="9991" spans="27:27" x14ac:dyDescent="0.2">
      <c r="AA9991" s="23">
        <v>45835</v>
      </c>
    </row>
    <row r="9992" spans="27:27" x14ac:dyDescent="0.2">
      <c r="AA9992" s="23">
        <v>45836</v>
      </c>
    </row>
    <row r="9993" spans="27:27" x14ac:dyDescent="0.2">
      <c r="AA9993" s="23">
        <v>45837</v>
      </c>
    </row>
    <row r="9994" spans="27:27" x14ac:dyDescent="0.2">
      <c r="AA9994" s="23">
        <v>45838</v>
      </c>
    </row>
    <row r="9995" spans="27:27" x14ac:dyDescent="0.2">
      <c r="AA9995" s="23">
        <v>45839</v>
      </c>
    </row>
    <row r="9996" spans="27:27" x14ac:dyDescent="0.2">
      <c r="AA9996" s="23">
        <v>45840</v>
      </c>
    </row>
    <row r="9997" spans="27:27" x14ac:dyDescent="0.2">
      <c r="AA9997" s="23">
        <v>45841</v>
      </c>
    </row>
    <row r="9998" spans="27:27" x14ac:dyDescent="0.2">
      <c r="AA9998" s="23">
        <v>45842</v>
      </c>
    </row>
    <row r="9999" spans="27:27" x14ac:dyDescent="0.2">
      <c r="AA9999" s="23">
        <v>45843</v>
      </c>
    </row>
    <row r="10000" spans="27:27" x14ac:dyDescent="0.2">
      <c r="AA10000" s="23">
        <v>45844</v>
      </c>
    </row>
    <row r="10001" spans="27:27" x14ac:dyDescent="0.2">
      <c r="AA10001" s="23">
        <v>45845</v>
      </c>
    </row>
    <row r="10002" spans="27:27" x14ac:dyDescent="0.2">
      <c r="AA10002" s="23">
        <v>45846</v>
      </c>
    </row>
    <row r="10003" spans="27:27" x14ac:dyDescent="0.2">
      <c r="AA10003" s="23">
        <v>45847</v>
      </c>
    </row>
    <row r="10004" spans="27:27" x14ac:dyDescent="0.2">
      <c r="AA10004" s="23">
        <v>45848</v>
      </c>
    </row>
    <row r="10005" spans="27:27" x14ac:dyDescent="0.2">
      <c r="AA10005" s="23">
        <v>45849</v>
      </c>
    </row>
    <row r="10006" spans="27:27" x14ac:dyDescent="0.2">
      <c r="AA10006" s="23">
        <v>45850</v>
      </c>
    </row>
    <row r="10007" spans="27:27" x14ac:dyDescent="0.2">
      <c r="AA10007" s="23">
        <v>45851</v>
      </c>
    </row>
    <row r="10008" spans="27:27" x14ac:dyDescent="0.2">
      <c r="AA10008" s="23">
        <v>45852</v>
      </c>
    </row>
    <row r="10009" spans="27:27" x14ac:dyDescent="0.2">
      <c r="AA10009" s="23">
        <v>45853</v>
      </c>
    </row>
    <row r="10010" spans="27:27" x14ac:dyDescent="0.2">
      <c r="AA10010" s="23">
        <v>45854</v>
      </c>
    </row>
    <row r="10011" spans="27:27" x14ac:dyDescent="0.2">
      <c r="AA10011" s="23">
        <v>45855</v>
      </c>
    </row>
    <row r="10012" spans="27:27" x14ac:dyDescent="0.2">
      <c r="AA10012" s="23">
        <v>45856</v>
      </c>
    </row>
    <row r="10013" spans="27:27" x14ac:dyDescent="0.2">
      <c r="AA10013" s="23">
        <v>45857</v>
      </c>
    </row>
    <row r="10014" spans="27:27" x14ac:dyDescent="0.2">
      <c r="AA10014" s="23">
        <v>45858</v>
      </c>
    </row>
    <row r="10015" spans="27:27" x14ac:dyDescent="0.2">
      <c r="AA10015" s="23">
        <v>45859</v>
      </c>
    </row>
    <row r="10016" spans="27:27" x14ac:dyDescent="0.2">
      <c r="AA10016" s="23">
        <v>45860</v>
      </c>
    </row>
    <row r="10017" spans="27:27" x14ac:dyDescent="0.2">
      <c r="AA10017" s="23">
        <v>45861</v>
      </c>
    </row>
    <row r="10018" spans="27:27" x14ac:dyDescent="0.2">
      <c r="AA10018" s="23">
        <v>45862</v>
      </c>
    </row>
    <row r="10019" spans="27:27" x14ac:dyDescent="0.2">
      <c r="AA10019" s="23">
        <v>45863</v>
      </c>
    </row>
    <row r="10020" spans="27:27" x14ac:dyDescent="0.2">
      <c r="AA10020" s="23">
        <v>45864</v>
      </c>
    </row>
    <row r="10021" spans="27:27" x14ac:dyDescent="0.2">
      <c r="AA10021" s="23">
        <v>45865</v>
      </c>
    </row>
    <row r="10022" spans="27:27" x14ac:dyDescent="0.2">
      <c r="AA10022" s="23">
        <v>45866</v>
      </c>
    </row>
    <row r="10023" spans="27:27" x14ac:dyDescent="0.2">
      <c r="AA10023" s="23">
        <v>45867</v>
      </c>
    </row>
    <row r="10024" spans="27:27" x14ac:dyDescent="0.2">
      <c r="AA10024" s="23">
        <v>45868</v>
      </c>
    </row>
    <row r="10025" spans="27:27" x14ac:dyDescent="0.2">
      <c r="AA10025" s="23">
        <v>45869</v>
      </c>
    </row>
    <row r="10026" spans="27:27" x14ac:dyDescent="0.2">
      <c r="AA10026" s="23">
        <v>45870</v>
      </c>
    </row>
    <row r="10027" spans="27:27" x14ac:dyDescent="0.2">
      <c r="AA10027" s="23">
        <v>45871</v>
      </c>
    </row>
    <row r="10028" spans="27:27" x14ac:dyDescent="0.2">
      <c r="AA10028" s="23">
        <v>45872</v>
      </c>
    </row>
    <row r="10029" spans="27:27" x14ac:dyDescent="0.2">
      <c r="AA10029" s="23">
        <v>45873</v>
      </c>
    </row>
    <row r="10030" spans="27:27" x14ac:dyDescent="0.2">
      <c r="AA10030" s="23">
        <v>45874</v>
      </c>
    </row>
    <row r="10031" spans="27:27" x14ac:dyDescent="0.2">
      <c r="AA10031" s="23">
        <v>45875</v>
      </c>
    </row>
    <row r="10032" spans="27:27" x14ac:dyDescent="0.2">
      <c r="AA10032" s="23">
        <v>45876</v>
      </c>
    </row>
    <row r="10033" spans="27:27" x14ac:dyDescent="0.2">
      <c r="AA10033" s="23">
        <v>45877</v>
      </c>
    </row>
    <row r="10034" spans="27:27" x14ac:dyDescent="0.2">
      <c r="AA10034" s="23">
        <v>45878</v>
      </c>
    </row>
    <row r="10035" spans="27:27" x14ac:dyDescent="0.2">
      <c r="AA10035" s="23">
        <v>45879</v>
      </c>
    </row>
    <row r="10036" spans="27:27" x14ac:dyDescent="0.2">
      <c r="AA10036" s="23">
        <v>45880</v>
      </c>
    </row>
    <row r="10037" spans="27:27" x14ac:dyDescent="0.2">
      <c r="AA10037" s="23">
        <v>45881</v>
      </c>
    </row>
    <row r="10038" spans="27:27" x14ac:dyDescent="0.2">
      <c r="AA10038" s="23">
        <v>45882</v>
      </c>
    </row>
    <row r="10039" spans="27:27" x14ac:dyDescent="0.2">
      <c r="AA10039" s="23">
        <v>45883</v>
      </c>
    </row>
    <row r="10040" spans="27:27" x14ac:dyDescent="0.2">
      <c r="AA10040" s="23">
        <v>45884</v>
      </c>
    </row>
    <row r="10041" spans="27:27" x14ac:dyDescent="0.2">
      <c r="AA10041" s="23">
        <v>45885</v>
      </c>
    </row>
    <row r="10042" spans="27:27" x14ac:dyDescent="0.2">
      <c r="AA10042" s="23">
        <v>45886</v>
      </c>
    </row>
    <row r="10043" spans="27:27" x14ac:dyDescent="0.2">
      <c r="AA10043" s="23">
        <v>45887</v>
      </c>
    </row>
    <row r="10044" spans="27:27" x14ac:dyDescent="0.2">
      <c r="AA10044" s="23">
        <v>45888</v>
      </c>
    </row>
    <row r="10045" spans="27:27" x14ac:dyDescent="0.2">
      <c r="AA10045" s="23">
        <v>45889</v>
      </c>
    </row>
    <row r="10046" spans="27:27" x14ac:dyDescent="0.2">
      <c r="AA10046" s="23">
        <v>45890</v>
      </c>
    </row>
    <row r="10047" spans="27:27" x14ac:dyDescent="0.2">
      <c r="AA10047" s="23">
        <v>45891</v>
      </c>
    </row>
    <row r="10048" spans="27:27" x14ac:dyDescent="0.2">
      <c r="AA10048" s="23">
        <v>45892</v>
      </c>
    </row>
    <row r="10049" spans="27:27" x14ac:dyDescent="0.2">
      <c r="AA10049" s="23">
        <v>45893</v>
      </c>
    </row>
    <row r="10050" spans="27:27" x14ac:dyDescent="0.2">
      <c r="AA10050" s="23">
        <v>45894</v>
      </c>
    </row>
    <row r="10051" spans="27:27" x14ac:dyDescent="0.2">
      <c r="AA10051" s="23">
        <v>45895</v>
      </c>
    </row>
    <row r="10052" spans="27:27" x14ac:dyDescent="0.2">
      <c r="AA10052" s="23">
        <v>45896</v>
      </c>
    </row>
    <row r="10053" spans="27:27" x14ac:dyDescent="0.2">
      <c r="AA10053" s="23">
        <v>45897</v>
      </c>
    </row>
    <row r="10054" spans="27:27" x14ac:dyDescent="0.2">
      <c r="AA10054" s="23">
        <v>45898</v>
      </c>
    </row>
    <row r="10055" spans="27:27" x14ac:dyDescent="0.2">
      <c r="AA10055" s="23">
        <v>45899</v>
      </c>
    </row>
    <row r="10056" spans="27:27" x14ac:dyDescent="0.2">
      <c r="AA10056" s="23">
        <v>45900</v>
      </c>
    </row>
    <row r="10057" spans="27:27" x14ac:dyDescent="0.2">
      <c r="AA10057" s="23">
        <v>45901</v>
      </c>
    </row>
    <row r="10058" spans="27:27" x14ac:dyDescent="0.2">
      <c r="AA10058" s="23">
        <v>45902</v>
      </c>
    </row>
    <row r="10059" spans="27:27" x14ac:dyDescent="0.2">
      <c r="AA10059" s="23">
        <v>45903</v>
      </c>
    </row>
    <row r="10060" spans="27:27" x14ac:dyDescent="0.2">
      <c r="AA10060" s="23">
        <v>45904</v>
      </c>
    </row>
    <row r="10061" spans="27:27" x14ac:dyDescent="0.2">
      <c r="AA10061" s="23">
        <v>45905</v>
      </c>
    </row>
    <row r="10062" spans="27:27" x14ac:dyDescent="0.2">
      <c r="AA10062" s="23">
        <v>45906</v>
      </c>
    </row>
    <row r="10063" spans="27:27" x14ac:dyDescent="0.2">
      <c r="AA10063" s="23">
        <v>45907</v>
      </c>
    </row>
    <row r="10064" spans="27:27" x14ac:dyDescent="0.2">
      <c r="AA10064" s="23">
        <v>45908</v>
      </c>
    </row>
    <row r="10065" spans="27:27" x14ac:dyDescent="0.2">
      <c r="AA10065" s="23">
        <v>45909</v>
      </c>
    </row>
    <row r="10066" spans="27:27" x14ac:dyDescent="0.2">
      <c r="AA10066" s="23">
        <v>45910</v>
      </c>
    </row>
    <row r="10067" spans="27:27" x14ac:dyDescent="0.2">
      <c r="AA10067" s="23">
        <v>45911</v>
      </c>
    </row>
    <row r="10068" spans="27:27" x14ac:dyDescent="0.2">
      <c r="AA10068" s="23">
        <v>45912</v>
      </c>
    </row>
    <row r="10069" spans="27:27" x14ac:dyDescent="0.2">
      <c r="AA10069" s="23">
        <v>45913</v>
      </c>
    </row>
    <row r="10070" spans="27:27" x14ac:dyDescent="0.2">
      <c r="AA10070" s="23">
        <v>45914</v>
      </c>
    </row>
    <row r="10071" spans="27:27" x14ac:dyDescent="0.2">
      <c r="AA10071" s="23">
        <v>45915</v>
      </c>
    </row>
    <row r="10072" spans="27:27" x14ac:dyDescent="0.2">
      <c r="AA10072" s="23">
        <v>45916</v>
      </c>
    </row>
    <row r="10073" spans="27:27" x14ac:dyDescent="0.2">
      <c r="AA10073" s="23">
        <v>45917</v>
      </c>
    </row>
    <row r="10074" spans="27:27" x14ac:dyDescent="0.2">
      <c r="AA10074" s="23">
        <v>45918</v>
      </c>
    </row>
    <row r="10075" spans="27:27" x14ac:dyDescent="0.2">
      <c r="AA10075" s="23">
        <v>45919</v>
      </c>
    </row>
    <row r="10076" spans="27:27" x14ac:dyDescent="0.2">
      <c r="AA10076" s="23">
        <v>45920</v>
      </c>
    </row>
    <row r="10077" spans="27:27" x14ac:dyDescent="0.2">
      <c r="AA10077" s="23">
        <v>45921</v>
      </c>
    </row>
    <row r="10078" spans="27:27" x14ac:dyDescent="0.2">
      <c r="AA10078" s="23">
        <v>45922</v>
      </c>
    </row>
    <row r="10079" spans="27:27" x14ac:dyDescent="0.2">
      <c r="AA10079" s="23">
        <v>45923</v>
      </c>
    </row>
    <row r="10080" spans="27:27" x14ac:dyDescent="0.2">
      <c r="AA10080" s="23">
        <v>45924</v>
      </c>
    </row>
    <row r="10081" spans="27:27" x14ac:dyDescent="0.2">
      <c r="AA10081" s="23">
        <v>45925</v>
      </c>
    </row>
    <row r="10082" spans="27:27" x14ac:dyDescent="0.2">
      <c r="AA10082" s="23">
        <v>45926</v>
      </c>
    </row>
    <row r="10083" spans="27:27" x14ac:dyDescent="0.2">
      <c r="AA10083" s="23">
        <v>45927</v>
      </c>
    </row>
    <row r="10084" spans="27:27" x14ac:dyDescent="0.2">
      <c r="AA10084" s="23">
        <v>45928</v>
      </c>
    </row>
    <row r="10085" spans="27:27" x14ac:dyDescent="0.2">
      <c r="AA10085" s="23">
        <v>45929</v>
      </c>
    </row>
    <row r="10086" spans="27:27" x14ac:dyDescent="0.2">
      <c r="AA10086" s="23">
        <v>45930</v>
      </c>
    </row>
    <row r="10087" spans="27:27" x14ac:dyDescent="0.2">
      <c r="AA10087" s="23">
        <v>45931</v>
      </c>
    </row>
    <row r="10088" spans="27:27" x14ac:dyDescent="0.2">
      <c r="AA10088" s="23">
        <v>45932</v>
      </c>
    </row>
    <row r="10089" spans="27:27" x14ac:dyDescent="0.2">
      <c r="AA10089" s="23">
        <v>45933</v>
      </c>
    </row>
    <row r="10090" spans="27:27" x14ac:dyDescent="0.2">
      <c r="AA10090" s="23">
        <v>45934</v>
      </c>
    </row>
    <row r="10091" spans="27:27" x14ac:dyDescent="0.2">
      <c r="AA10091" s="23">
        <v>45935</v>
      </c>
    </row>
    <row r="10092" spans="27:27" x14ac:dyDescent="0.2">
      <c r="AA10092" s="23">
        <v>45936</v>
      </c>
    </row>
    <row r="10093" spans="27:27" x14ac:dyDescent="0.2">
      <c r="AA10093" s="23">
        <v>45937</v>
      </c>
    </row>
    <row r="10094" spans="27:27" x14ac:dyDescent="0.2">
      <c r="AA10094" s="23">
        <v>45938</v>
      </c>
    </row>
    <row r="10095" spans="27:27" x14ac:dyDescent="0.2">
      <c r="AA10095" s="23">
        <v>45939</v>
      </c>
    </row>
    <row r="10096" spans="27:27" x14ac:dyDescent="0.2">
      <c r="AA10096" s="23">
        <v>45940</v>
      </c>
    </row>
    <row r="10097" spans="27:27" x14ac:dyDescent="0.2">
      <c r="AA10097" s="23">
        <v>45941</v>
      </c>
    </row>
    <row r="10098" spans="27:27" x14ac:dyDescent="0.2">
      <c r="AA10098" s="23">
        <v>45942</v>
      </c>
    </row>
    <row r="10099" spans="27:27" x14ac:dyDescent="0.2">
      <c r="AA10099" s="23">
        <v>45943</v>
      </c>
    </row>
    <row r="10100" spans="27:27" x14ac:dyDescent="0.2">
      <c r="AA10100" s="23">
        <v>45944</v>
      </c>
    </row>
    <row r="10101" spans="27:27" x14ac:dyDescent="0.2">
      <c r="AA10101" s="23">
        <v>45945</v>
      </c>
    </row>
    <row r="10102" spans="27:27" x14ac:dyDescent="0.2">
      <c r="AA10102" s="23">
        <v>45946</v>
      </c>
    </row>
    <row r="10103" spans="27:27" x14ac:dyDescent="0.2">
      <c r="AA10103" s="23">
        <v>45947</v>
      </c>
    </row>
    <row r="10104" spans="27:27" x14ac:dyDescent="0.2">
      <c r="AA10104" s="23">
        <v>45948</v>
      </c>
    </row>
    <row r="10105" spans="27:27" x14ac:dyDescent="0.2">
      <c r="AA10105" s="23">
        <v>45949</v>
      </c>
    </row>
    <row r="10106" spans="27:27" x14ac:dyDescent="0.2">
      <c r="AA10106" s="23">
        <v>45950</v>
      </c>
    </row>
    <row r="10107" spans="27:27" x14ac:dyDescent="0.2">
      <c r="AA10107" s="23">
        <v>45951</v>
      </c>
    </row>
    <row r="10108" spans="27:27" x14ac:dyDescent="0.2">
      <c r="AA10108" s="23">
        <v>45952</v>
      </c>
    </row>
    <row r="10109" spans="27:27" x14ac:dyDescent="0.2">
      <c r="AA10109" s="23">
        <v>45953</v>
      </c>
    </row>
    <row r="10110" spans="27:27" x14ac:dyDescent="0.2">
      <c r="AA10110" s="23">
        <v>45954</v>
      </c>
    </row>
    <row r="10111" spans="27:27" x14ac:dyDescent="0.2">
      <c r="AA10111" s="23">
        <v>45955</v>
      </c>
    </row>
    <row r="10112" spans="27:27" x14ac:dyDescent="0.2">
      <c r="AA10112" s="23">
        <v>45956</v>
      </c>
    </row>
    <row r="10113" spans="27:27" x14ac:dyDescent="0.2">
      <c r="AA10113" s="23">
        <v>45957</v>
      </c>
    </row>
    <row r="10114" spans="27:27" x14ac:dyDescent="0.2">
      <c r="AA10114" s="23">
        <v>45958</v>
      </c>
    </row>
    <row r="10115" spans="27:27" x14ac:dyDescent="0.2">
      <c r="AA10115" s="23">
        <v>45959</v>
      </c>
    </row>
    <row r="10116" spans="27:27" x14ac:dyDescent="0.2">
      <c r="AA10116" s="23">
        <v>45960</v>
      </c>
    </row>
    <row r="10117" spans="27:27" x14ac:dyDescent="0.2">
      <c r="AA10117" s="23">
        <v>45961</v>
      </c>
    </row>
    <row r="10118" spans="27:27" x14ac:dyDescent="0.2">
      <c r="AA10118" s="23">
        <v>45962</v>
      </c>
    </row>
    <row r="10119" spans="27:27" x14ac:dyDescent="0.2">
      <c r="AA10119" s="23">
        <v>45963</v>
      </c>
    </row>
    <row r="10120" spans="27:27" x14ac:dyDescent="0.2">
      <c r="AA10120" s="23">
        <v>45964</v>
      </c>
    </row>
    <row r="10121" spans="27:27" x14ac:dyDescent="0.2">
      <c r="AA10121" s="23">
        <v>45965</v>
      </c>
    </row>
    <row r="10122" spans="27:27" x14ac:dyDescent="0.2">
      <c r="AA10122" s="23">
        <v>45966</v>
      </c>
    </row>
    <row r="10123" spans="27:27" x14ac:dyDescent="0.2">
      <c r="AA10123" s="23">
        <v>45967</v>
      </c>
    </row>
    <row r="10124" spans="27:27" x14ac:dyDescent="0.2">
      <c r="AA10124" s="23">
        <v>45968</v>
      </c>
    </row>
    <row r="10125" spans="27:27" x14ac:dyDescent="0.2">
      <c r="AA10125" s="23">
        <v>45969</v>
      </c>
    </row>
    <row r="10126" spans="27:27" x14ac:dyDescent="0.2">
      <c r="AA10126" s="23">
        <v>45970</v>
      </c>
    </row>
    <row r="10127" spans="27:27" x14ac:dyDescent="0.2">
      <c r="AA10127" s="23">
        <v>45971</v>
      </c>
    </row>
    <row r="10128" spans="27:27" x14ac:dyDescent="0.2">
      <c r="AA10128" s="23">
        <v>45972</v>
      </c>
    </row>
    <row r="10129" spans="27:27" x14ac:dyDescent="0.2">
      <c r="AA10129" s="23">
        <v>45973</v>
      </c>
    </row>
    <row r="10130" spans="27:27" x14ac:dyDescent="0.2">
      <c r="AA10130" s="23">
        <v>45974</v>
      </c>
    </row>
    <row r="10131" spans="27:27" x14ac:dyDescent="0.2">
      <c r="AA10131" s="23">
        <v>45975</v>
      </c>
    </row>
    <row r="10132" spans="27:27" x14ac:dyDescent="0.2">
      <c r="AA10132" s="23">
        <v>45976</v>
      </c>
    </row>
    <row r="10133" spans="27:27" x14ac:dyDescent="0.2">
      <c r="AA10133" s="23">
        <v>45977</v>
      </c>
    </row>
    <row r="10134" spans="27:27" x14ac:dyDescent="0.2">
      <c r="AA10134" s="23">
        <v>45978</v>
      </c>
    </row>
    <row r="10135" spans="27:27" x14ac:dyDescent="0.2">
      <c r="AA10135" s="23">
        <v>45979</v>
      </c>
    </row>
    <row r="10136" spans="27:27" x14ac:dyDescent="0.2">
      <c r="AA10136" s="23">
        <v>45980</v>
      </c>
    </row>
    <row r="10137" spans="27:27" x14ac:dyDescent="0.2">
      <c r="AA10137" s="23">
        <v>45981</v>
      </c>
    </row>
    <row r="10138" spans="27:27" x14ac:dyDescent="0.2">
      <c r="AA10138" s="23">
        <v>45982</v>
      </c>
    </row>
    <row r="10139" spans="27:27" x14ac:dyDescent="0.2">
      <c r="AA10139" s="23">
        <v>45983</v>
      </c>
    </row>
    <row r="10140" spans="27:27" x14ac:dyDescent="0.2">
      <c r="AA10140" s="23">
        <v>45984</v>
      </c>
    </row>
    <row r="10141" spans="27:27" x14ac:dyDescent="0.2">
      <c r="AA10141" s="23">
        <v>45985</v>
      </c>
    </row>
    <row r="10142" spans="27:27" x14ac:dyDescent="0.2">
      <c r="AA10142" s="23">
        <v>45986</v>
      </c>
    </row>
    <row r="10143" spans="27:27" x14ac:dyDescent="0.2">
      <c r="AA10143" s="23">
        <v>45987</v>
      </c>
    </row>
    <row r="10144" spans="27:27" x14ac:dyDescent="0.2">
      <c r="AA10144" s="23">
        <v>45988</v>
      </c>
    </row>
    <row r="10145" spans="27:27" x14ac:dyDescent="0.2">
      <c r="AA10145" s="23">
        <v>45989</v>
      </c>
    </row>
    <row r="10146" spans="27:27" x14ac:dyDescent="0.2">
      <c r="AA10146" s="23">
        <v>45990</v>
      </c>
    </row>
    <row r="10147" spans="27:27" x14ac:dyDescent="0.2">
      <c r="AA10147" s="23">
        <v>45991</v>
      </c>
    </row>
    <row r="10148" spans="27:27" x14ac:dyDescent="0.2">
      <c r="AA10148" s="23">
        <v>45992</v>
      </c>
    </row>
    <row r="10149" spans="27:27" x14ac:dyDescent="0.2">
      <c r="AA10149" s="23">
        <v>45993</v>
      </c>
    </row>
    <row r="10150" spans="27:27" x14ac:dyDescent="0.2">
      <c r="AA10150" s="23">
        <v>45994</v>
      </c>
    </row>
    <row r="10151" spans="27:27" x14ac:dyDescent="0.2">
      <c r="AA10151" s="23">
        <v>45995</v>
      </c>
    </row>
    <row r="10152" spans="27:27" x14ac:dyDescent="0.2">
      <c r="AA10152" s="23">
        <v>45996</v>
      </c>
    </row>
    <row r="10153" spans="27:27" x14ac:dyDescent="0.2">
      <c r="AA10153" s="23">
        <v>45997</v>
      </c>
    </row>
    <row r="10154" spans="27:27" x14ac:dyDescent="0.2">
      <c r="AA10154" s="23">
        <v>45998</v>
      </c>
    </row>
    <row r="10155" spans="27:27" x14ac:dyDescent="0.2">
      <c r="AA10155" s="23">
        <v>45999</v>
      </c>
    </row>
    <row r="10156" spans="27:27" x14ac:dyDescent="0.2">
      <c r="AA10156" s="23">
        <v>46000</v>
      </c>
    </row>
    <row r="10157" spans="27:27" x14ac:dyDescent="0.2">
      <c r="AA10157" s="23">
        <v>46001</v>
      </c>
    </row>
    <row r="10158" spans="27:27" x14ac:dyDescent="0.2">
      <c r="AA10158" s="23">
        <v>46002</v>
      </c>
    </row>
    <row r="10159" spans="27:27" x14ac:dyDescent="0.2">
      <c r="AA10159" s="23">
        <v>46003</v>
      </c>
    </row>
    <row r="10160" spans="27:27" x14ac:dyDescent="0.2">
      <c r="AA10160" s="23">
        <v>46004</v>
      </c>
    </row>
    <row r="10161" spans="27:27" x14ac:dyDescent="0.2">
      <c r="AA10161" s="23">
        <v>46005</v>
      </c>
    </row>
    <row r="10162" spans="27:27" x14ac:dyDescent="0.2">
      <c r="AA10162" s="23">
        <v>46006</v>
      </c>
    </row>
    <row r="10163" spans="27:27" x14ac:dyDescent="0.2">
      <c r="AA10163" s="23">
        <v>46007</v>
      </c>
    </row>
    <row r="10164" spans="27:27" x14ac:dyDescent="0.2">
      <c r="AA10164" s="23">
        <v>46008</v>
      </c>
    </row>
    <row r="10165" spans="27:27" x14ac:dyDescent="0.2">
      <c r="AA10165" s="23">
        <v>46009</v>
      </c>
    </row>
    <row r="10166" spans="27:27" x14ac:dyDescent="0.2">
      <c r="AA10166" s="23">
        <v>46010</v>
      </c>
    </row>
    <row r="10167" spans="27:27" x14ac:dyDescent="0.2">
      <c r="AA10167" s="23">
        <v>46011</v>
      </c>
    </row>
    <row r="10168" spans="27:27" x14ac:dyDescent="0.2">
      <c r="AA10168" s="23">
        <v>46012</v>
      </c>
    </row>
    <row r="10169" spans="27:27" x14ac:dyDescent="0.2">
      <c r="AA10169" s="23">
        <v>46013</v>
      </c>
    </row>
    <row r="10170" spans="27:27" x14ac:dyDescent="0.2">
      <c r="AA10170" s="23">
        <v>46014</v>
      </c>
    </row>
    <row r="10171" spans="27:27" x14ac:dyDescent="0.2">
      <c r="AA10171" s="23">
        <v>46015</v>
      </c>
    </row>
    <row r="10172" spans="27:27" x14ac:dyDescent="0.2">
      <c r="AA10172" s="23">
        <v>46016</v>
      </c>
    </row>
    <row r="10173" spans="27:27" x14ac:dyDescent="0.2">
      <c r="AA10173" s="23">
        <v>46017</v>
      </c>
    </row>
    <row r="10174" spans="27:27" x14ac:dyDescent="0.2">
      <c r="AA10174" s="23">
        <v>46018</v>
      </c>
    </row>
    <row r="10175" spans="27:27" x14ac:dyDescent="0.2">
      <c r="AA10175" s="23">
        <v>46019</v>
      </c>
    </row>
    <row r="10176" spans="27:27" x14ac:dyDescent="0.2">
      <c r="AA10176" s="23">
        <v>46020</v>
      </c>
    </row>
    <row r="10177" spans="27:27" x14ac:dyDescent="0.2">
      <c r="AA10177" s="23">
        <v>46021</v>
      </c>
    </row>
    <row r="10178" spans="27:27" x14ac:dyDescent="0.2">
      <c r="AA10178" s="23">
        <v>46022</v>
      </c>
    </row>
    <row r="10179" spans="27:27" x14ac:dyDescent="0.2">
      <c r="AA10179" s="23">
        <v>46023</v>
      </c>
    </row>
    <row r="10180" spans="27:27" x14ac:dyDescent="0.2">
      <c r="AA10180" s="23">
        <v>46024</v>
      </c>
    </row>
    <row r="10181" spans="27:27" x14ac:dyDescent="0.2">
      <c r="AA10181" s="23">
        <v>46025</v>
      </c>
    </row>
    <row r="10182" spans="27:27" x14ac:dyDescent="0.2">
      <c r="AA10182" s="23">
        <v>46026</v>
      </c>
    </row>
    <row r="10183" spans="27:27" x14ac:dyDescent="0.2">
      <c r="AA10183" s="23">
        <v>46027</v>
      </c>
    </row>
    <row r="10184" spans="27:27" x14ac:dyDescent="0.2">
      <c r="AA10184" s="23">
        <v>46028</v>
      </c>
    </row>
    <row r="10185" spans="27:27" x14ac:dyDescent="0.2">
      <c r="AA10185" s="23">
        <v>46029</v>
      </c>
    </row>
    <row r="10186" spans="27:27" x14ac:dyDescent="0.2">
      <c r="AA10186" s="23">
        <v>46030</v>
      </c>
    </row>
    <row r="10187" spans="27:27" x14ac:dyDescent="0.2">
      <c r="AA10187" s="23">
        <v>46031</v>
      </c>
    </row>
    <row r="10188" spans="27:27" x14ac:dyDescent="0.2">
      <c r="AA10188" s="23">
        <v>46032</v>
      </c>
    </row>
    <row r="10189" spans="27:27" x14ac:dyDescent="0.2">
      <c r="AA10189" s="23">
        <v>46033</v>
      </c>
    </row>
    <row r="10190" spans="27:27" x14ac:dyDescent="0.2">
      <c r="AA10190" s="23">
        <v>46034</v>
      </c>
    </row>
    <row r="10191" spans="27:27" x14ac:dyDescent="0.2">
      <c r="AA10191" s="23">
        <v>46035</v>
      </c>
    </row>
    <row r="10192" spans="27:27" x14ac:dyDescent="0.2">
      <c r="AA10192" s="23">
        <v>46036</v>
      </c>
    </row>
    <row r="10193" spans="27:27" x14ac:dyDescent="0.2">
      <c r="AA10193" s="23">
        <v>46037</v>
      </c>
    </row>
    <row r="10194" spans="27:27" x14ac:dyDescent="0.2">
      <c r="AA10194" s="23">
        <v>46038</v>
      </c>
    </row>
    <row r="10195" spans="27:27" x14ac:dyDescent="0.2">
      <c r="AA10195" s="23">
        <v>46039</v>
      </c>
    </row>
    <row r="10196" spans="27:27" x14ac:dyDescent="0.2">
      <c r="AA10196" s="23">
        <v>46040</v>
      </c>
    </row>
    <row r="10197" spans="27:27" x14ac:dyDescent="0.2">
      <c r="AA10197" s="23">
        <v>46041</v>
      </c>
    </row>
    <row r="10198" spans="27:27" x14ac:dyDescent="0.2">
      <c r="AA10198" s="23">
        <v>46042</v>
      </c>
    </row>
    <row r="10199" spans="27:27" x14ac:dyDescent="0.2">
      <c r="AA10199" s="23">
        <v>46043</v>
      </c>
    </row>
    <row r="10200" spans="27:27" x14ac:dyDescent="0.2">
      <c r="AA10200" s="23">
        <v>46044</v>
      </c>
    </row>
    <row r="10201" spans="27:27" x14ac:dyDescent="0.2">
      <c r="AA10201" s="23">
        <v>46045</v>
      </c>
    </row>
    <row r="10202" spans="27:27" x14ac:dyDescent="0.2">
      <c r="AA10202" s="23">
        <v>46046</v>
      </c>
    </row>
    <row r="10203" spans="27:27" x14ac:dyDescent="0.2">
      <c r="AA10203" s="23">
        <v>46047</v>
      </c>
    </row>
    <row r="10204" spans="27:27" x14ac:dyDescent="0.2">
      <c r="AA10204" s="23">
        <v>46048</v>
      </c>
    </row>
    <row r="10205" spans="27:27" x14ac:dyDescent="0.2">
      <c r="AA10205" s="23">
        <v>46049</v>
      </c>
    </row>
    <row r="10206" spans="27:27" x14ac:dyDescent="0.2">
      <c r="AA10206" s="23">
        <v>46050</v>
      </c>
    </row>
    <row r="10207" spans="27:27" x14ac:dyDescent="0.2">
      <c r="AA10207" s="23">
        <v>46051</v>
      </c>
    </row>
    <row r="10208" spans="27:27" x14ac:dyDescent="0.2">
      <c r="AA10208" s="23">
        <v>46052</v>
      </c>
    </row>
    <row r="10209" spans="27:27" x14ac:dyDescent="0.2">
      <c r="AA10209" s="23">
        <v>46053</v>
      </c>
    </row>
    <row r="10210" spans="27:27" x14ac:dyDescent="0.2">
      <c r="AA10210" s="23">
        <v>46054</v>
      </c>
    </row>
    <row r="10211" spans="27:27" x14ac:dyDescent="0.2">
      <c r="AA10211" s="23">
        <v>46055</v>
      </c>
    </row>
    <row r="10212" spans="27:27" x14ac:dyDescent="0.2">
      <c r="AA10212" s="23">
        <v>46056</v>
      </c>
    </row>
    <row r="10213" spans="27:27" x14ac:dyDescent="0.2">
      <c r="AA10213" s="23">
        <v>46057</v>
      </c>
    </row>
    <row r="10214" spans="27:27" x14ac:dyDescent="0.2">
      <c r="AA10214" s="23">
        <v>46058</v>
      </c>
    </row>
    <row r="10215" spans="27:27" x14ac:dyDescent="0.2">
      <c r="AA10215" s="23">
        <v>46059</v>
      </c>
    </row>
    <row r="10216" spans="27:27" x14ac:dyDescent="0.2">
      <c r="AA10216" s="23">
        <v>46060</v>
      </c>
    </row>
    <row r="10217" spans="27:27" x14ac:dyDescent="0.2">
      <c r="AA10217" s="23">
        <v>46061</v>
      </c>
    </row>
    <row r="10218" spans="27:27" x14ac:dyDescent="0.2">
      <c r="AA10218" s="23">
        <v>46062</v>
      </c>
    </row>
    <row r="10219" spans="27:27" x14ac:dyDescent="0.2">
      <c r="AA10219" s="23">
        <v>46063</v>
      </c>
    </row>
    <row r="10220" spans="27:27" x14ac:dyDescent="0.2">
      <c r="AA10220" s="23">
        <v>46064</v>
      </c>
    </row>
    <row r="10221" spans="27:27" x14ac:dyDescent="0.2">
      <c r="AA10221" s="23">
        <v>46065</v>
      </c>
    </row>
    <row r="10222" spans="27:27" x14ac:dyDescent="0.2">
      <c r="AA10222" s="23">
        <v>46066</v>
      </c>
    </row>
    <row r="10223" spans="27:27" x14ac:dyDescent="0.2">
      <c r="AA10223" s="23">
        <v>46067</v>
      </c>
    </row>
    <row r="10224" spans="27:27" x14ac:dyDescent="0.2">
      <c r="AA10224" s="23">
        <v>46068</v>
      </c>
    </row>
    <row r="10225" spans="27:27" x14ac:dyDescent="0.2">
      <c r="AA10225" s="23">
        <v>46069</v>
      </c>
    </row>
    <row r="10226" spans="27:27" x14ac:dyDescent="0.2">
      <c r="AA10226" s="23">
        <v>46070</v>
      </c>
    </row>
    <row r="10227" spans="27:27" x14ac:dyDescent="0.2">
      <c r="AA10227" s="23">
        <v>46071</v>
      </c>
    </row>
    <row r="10228" spans="27:27" x14ac:dyDescent="0.2">
      <c r="AA10228" s="23">
        <v>46072</v>
      </c>
    </row>
    <row r="10229" spans="27:27" x14ac:dyDescent="0.2">
      <c r="AA10229" s="23">
        <v>46073</v>
      </c>
    </row>
    <row r="10230" spans="27:27" x14ac:dyDescent="0.2">
      <c r="AA10230" s="23">
        <v>46074</v>
      </c>
    </row>
    <row r="10231" spans="27:27" x14ac:dyDescent="0.2">
      <c r="AA10231" s="23">
        <v>46075</v>
      </c>
    </row>
    <row r="10232" spans="27:27" x14ac:dyDescent="0.2">
      <c r="AA10232" s="23">
        <v>46076</v>
      </c>
    </row>
    <row r="10233" spans="27:27" x14ac:dyDescent="0.2">
      <c r="AA10233" s="23">
        <v>46077</v>
      </c>
    </row>
    <row r="10234" spans="27:27" x14ac:dyDescent="0.2">
      <c r="AA10234" s="23">
        <v>46078</v>
      </c>
    </row>
    <row r="10235" spans="27:27" x14ac:dyDescent="0.2">
      <c r="AA10235" s="23">
        <v>46079</v>
      </c>
    </row>
    <row r="10236" spans="27:27" x14ac:dyDescent="0.2">
      <c r="AA10236" s="23">
        <v>46080</v>
      </c>
    </row>
    <row r="10237" spans="27:27" x14ac:dyDescent="0.2">
      <c r="AA10237" s="23">
        <v>46081</v>
      </c>
    </row>
    <row r="10238" spans="27:27" x14ac:dyDescent="0.2">
      <c r="AA10238" s="23">
        <v>46082</v>
      </c>
    </row>
    <row r="10239" spans="27:27" x14ac:dyDescent="0.2">
      <c r="AA10239" s="23">
        <v>46083</v>
      </c>
    </row>
    <row r="10240" spans="27:27" x14ac:dyDescent="0.2">
      <c r="AA10240" s="23">
        <v>46084</v>
      </c>
    </row>
    <row r="10241" spans="27:27" x14ac:dyDescent="0.2">
      <c r="AA10241" s="23">
        <v>46085</v>
      </c>
    </row>
    <row r="10242" spans="27:27" x14ac:dyDescent="0.2">
      <c r="AA10242" s="23">
        <v>46086</v>
      </c>
    </row>
    <row r="10243" spans="27:27" x14ac:dyDescent="0.2">
      <c r="AA10243" s="23">
        <v>46087</v>
      </c>
    </row>
    <row r="10244" spans="27:27" x14ac:dyDescent="0.2">
      <c r="AA10244" s="23">
        <v>46088</v>
      </c>
    </row>
    <row r="10245" spans="27:27" x14ac:dyDescent="0.2">
      <c r="AA10245" s="23">
        <v>46089</v>
      </c>
    </row>
    <row r="10246" spans="27:27" x14ac:dyDescent="0.2">
      <c r="AA10246" s="23">
        <v>46090</v>
      </c>
    </row>
    <row r="10247" spans="27:27" x14ac:dyDescent="0.2">
      <c r="AA10247" s="23">
        <v>46091</v>
      </c>
    </row>
    <row r="10248" spans="27:27" x14ac:dyDescent="0.2">
      <c r="AA10248" s="23">
        <v>46092</v>
      </c>
    </row>
    <row r="10249" spans="27:27" x14ac:dyDescent="0.2">
      <c r="AA10249" s="23">
        <v>46093</v>
      </c>
    </row>
    <row r="10250" spans="27:27" x14ac:dyDescent="0.2">
      <c r="AA10250" s="23">
        <v>46094</v>
      </c>
    </row>
    <row r="10251" spans="27:27" x14ac:dyDescent="0.2">
      <c r="AA10251" s="23">
        <v>46095</v>
      </c>
    </row>
    <row r="10252" spans="27:27" x14ac:dyDescent="0.2">
      <c r="AA10252" s="23">
        <v>46096</v>
      </c>
    </row>
    <row r="10253" spans="27:27" x14ac:dyDescent="0.2">
      <c r="AA10253" s="23">
        <v>46097</v>
      </c>
    </row>
    <row r="10254" spans="27:27" x14ac:dyDescent="0.2">
      <c r="AA10254" s="23">
        <v>46098</v>
      </c>
    </row>
    <row r="10255" spans="27:27" x14ac:dyDescent="0.2">
      <c r="AA10255" s="23">
        <v>46099</v>
      </c>
    </row>
    <row r="10256" spans="27:27" x14ac:dyDescent="0.2">
      <c r="AA10256" s="23">
        <v>46100</v>
      </c>
    </row>
    <row r="10257" spans="27:27" x14ac:dyDescent="0.2">
      <c r="AA10257" s="23">
        <v>46101</v>
      </c>
    </row>
    <row r="10258" spans="27:27" x14ac:dyDescent="0.2">
      <c r="AA10258" s="23">
        <v>46102</v>
      </c>
    </row>
    <row r="10259" spans="27:27" x14ac:dyDescent="0.2">
      <c r="AA10259" s="23">
        <v>46103</v>
      </c>
    </row>
    <row r="10260" spans="27:27" x14ac:dyDescent="0.2">
      <c r="AA10260" s="23">
        <v>46104</v>
      </c>
    </row>
    <row r="10261" spans="27:27" x14ac:dyDescent="0.2">
      <c r="AA10261" s="23">
        <v>46105</v>
      </c>
    </row>
    <row r="10262" spans="27:27" x14ac:dyDescent="0.2">
      <c r="AA10262" s="23">
        <v>46106</v>
      </c>
    </row>
    <row r="10263" spans="27:27" x14ac:dyDescent="0.2">
      <c r="AA10263" s="23">
        <v>46107</v>
      </c>
    </row>
    <row r="10264" spans="27:27" x14ac:dyDescent="0.2">
      <c r="AA10264" s="23">
        <v>46108</v>
      </c>
    </row>
    <row r="10265" spans="27:27" x14ac:dyDescent="0.2">
      <c r="AA10265" s="23">
        <v>46109</v>
      </c>
    </row>
    <row r="10266" spans="27:27" x14ac:dyDescent="0.2">
      <c r="AA10266" s="23">
        <v>46110</v>
      </c>
    </row>
    <row r="10267" spans="27:27" x14ac:dyDescent="0.2">
      <c r="AA10267" s="23">
        <v>46111</v>
      </c>
    </row>
    <row r="10268" spans="27:27" x14ac:dyDescent="0.2">
      <c r="AA10268" s="23">
        <v>46112</v>
      </c>
    </row>
    <row r="10269" spans="27:27" x14ac:dyDescent="0.2">
      <c r="AA10269" s="23">
        <v>46113</v>
      </c>
    </row>
    <row r="10270" spans="27:27" x14ac:dyDescent="0.2">
      <c r="AA10270" s="23">
        <v>46114</v>
      </c>
    </row>
    <row r="10271" spans="27:27" x14ac:dyDescent="0.2">
      <c r="AA10271" s="23">
        <v>46115</v>
      </c>
    </row>
    <row r="10272" spans="27:27" x14ac:dyDescent="0.2">
      <c r="AA10272" s="23">
        <v>46116</v>
      </c>
    </row>
    <row r="10273" spans="27:27" x14ac:dyDescent="0.2">
      <c r="AA10273" s="23">
        <v>46117</v>
      </c>
    </row>
    <row r="10274" spans="27:27" x14ac:dyDescent="0.2">
      <c r="AA10274" s="23">
        <v>46118</v>
      </c>
    </row>
    <row r="10275" spans="27:27" x14ac:dyDescent="0.2">
      <c r="AA10275" s="23">
        <v>46119</v>
      </c>
    </row>
    <row r="10276" spans="27:27" x14ac:dyDescent="0.2">
      <c r="AA10276" s="23">
        <v>46120</v>
      </c>
    </row>
    <row r="10277" spans="27:27" x14ac:dyDescent="0.2">
      <c r="AA10277" s="23">
        <v>46121</v>
      </c>
    </row>
    <row r="10278" spans="27:27" x14ac:dyDescent="0.2">
      <c r="AA10278" s="23">
        <v>46122</v>
      </c>
    </row>
    <row r="10279" spans="27:27" x14ac:dyDescent="0.2">
      <c r="AA10279" s="23">
        <v>46123</v>
      </c>
    </row>
    <row r="10280" spans="27:27" x14ac:dyDescent="0.2">
      <c r="AA10280" s="23">
        <v>46124</v>
      </c>
    </row>
    <row r="10281" spans="27:27" x14ac:dyDescent="0.2">
      <c r="AA10281" s="23">
        <v>46125</v>
      </c>
    </row>
    <row r="10282" spans="27:27" x14ac:dyDescent="0.2">
      <c r="AA10282" s="23">
        <v>46126</v>
      </c>
    </row>
    <row r="10283" spans="27:27" x14ac:dyDescent="0.2">
      <c r="AA10283" s="23">
        <v>46127</v>
      </c>
    </row>
    <row r="10284" spans="27:27" x14ac:dyDescent="0.2">
      <c r="AA10284" s="23">
        <v>46128</v>
      </c>
    </row>
    <row r="10285" spans="27:27" x14ac:dyDescent="0.2">
      <c r="AA10285" s="23">
        <v>46129</v>
      </c>
    </row>
    <row r="10286" spans="27:27" x14ac:dyDescent="0.2">
      <c r="AA10286" s="23">
        <v>46130</v>
      </c>
    </row>
    <row r="10287" spans="27:27" x14ac:dyDescent="0.2">
      <c r="AA10287" s="23">
        <v>46131</v>
      </c>
    </row>
    <row r="10288" spans="27:27" x14ac:dyDescent="0.2">
      <c r="AA10288" s="23">
        <v>46132</v>
      </c>
    </row>
    <row r="10289" spans="27:27" x14ac:dyDescent="0.2">
      <c r="AA10289" s="23">
        <v>46133</v>
      </c>
    </row>
    <row r="10290" spans="27:27" x14ac:dyDescent="0.2">
      <c r="AA10290" s="23">
        <v>46134</v>
      </c>
    </row>
    <row r="10291" spans="27:27" x14ac:dyDescent="0.2">
      <c r="AA10291" s="23">
        <v>46135</v>
      </c>
    </row>
    <row r="10292" spans="27:27" x14ac:dyDescent="0.2">
      <c r="AA10292" s="23">
        <v>46136</v>
      </c>
    </row>
    <row r="10293" spans="27:27" x14ac:dyDescent="0.2">
      <c r="AA10293" s="23">
        <v>46137</v>
      </c>
    </row>
    <row r="10294" spans="27:27" x14ac:dyDescent="0.2">
      <c r="AA10294" s="23">
        <v>46138</v>
      </c>
    </row>
    <row r="10295" spans="27:27" x14ac:dyDescent="0.2">
      <c r="AA10295" s="23">
        <v>46139</v>
      </c>
    </row>
    <row r="10296" spans="27:27" x14ac:dyDescent="0.2">
      <c r="AA10296" s="23">
        <v>46140</v>
      </c>
    </row>
    <row r="10297" spans="27:27" x14ac:dyDescent="0.2">
      <c r="AA10297" s="23">
        <v>46141</v>
      </c>
    </row>
    <row r="10298" spans="27:27" x14ac:dyDescent="0.2">
      <c r="AA10298" s="23">
        <v>46142</v>
      </c>
    </row>
    <row r="10299" spans="27:27" x14ac:dyDescent="0.2">
      <c r="AA10299" s="23">
        <v>46143</v>
      </c>
    </row>
    <row r="10300" spans="27:27" x14ac:dyDescent="0.2">
      <c r="AA10300" s="23">
        <v>46144</v>
      </c>
    </row>
    <row r="10301" spans="27:27" x14ac:dyDescent="0.2">
      <c r="AA10301" s="23">
        <v>46145</v>
      </c>
    </row>
    <row r="10302" spans="27:27" x14ac:dyDescent="0.2">
      <c r="AA10302" s="23">
        <v>46146</v>
      </c>
    </row>
    <row r="10303" spans="27:27" x14ac:dyDescent="0.2">
      <c r="AA10303" s="23">
        <v>46147</v>
      </c>
    </row>
    <row r="10304" spans="27:27" x14ac:dyDescent="0.2">
      <c r="AA10304" s="23">
        <v>46148</v>
      </c>
    </row>
    <row r="10305" spans="27:27" x14ac:dyDescent="0.2">
      <c r="AA10305" s="23">
        <v>46149</v>
      </c>
    </row>
    <row r="10306" spans="27:27" x14ac:dyDescent="0.2">
      <c r="AA10306" s="23">
        <v>46150</v>
      </c>
    </row>
    <row r="10307" spans="27:27" x14ac:dyDescent="0.2">
      <c r="AA10307" s="23">
        <v>46151</v>
      </c>
    </row>
    <row r="10308" spans="27:27" x14ac:dyDescent="0.2">
      <c r="AA10308" s="23">
        <v>46152</v>
      </c>
    </row>
    <row r="10309" spans="27:27" x14ac:dyDescent="0.2">
      <c r="AA10309" s="23">
        <v>46153</v>
      </c>
    </row>
    <row r="10310" spans="27:27" x14ac:dyDescent="0.2">
      <c r="AA10310" s="23">
        <v>46154</v>
      </c>
    </row>
    <row r="10311" spans="27:27" x14ac:dyDescent="0.2">
      <c r="AA10311" s="23">
        <v>46155</v>
      </c>
    </row>
    <row r="10312" spans="27:27" x14ac:dyDescent="0.2">
      <c r="AA10312" s="23">
        <v>46156</v>
      </c>
    </row>
    <row r="10313" spans="27:27" x14ac:dyDescent="0.2">
      <c r="AA10313" s="23">
        <v>46157</v>
      </c>
    </row>
    <row r="10314" spans="27:27" x14ac:dyDescent="0.2">
      <c r="AA10314" s="23">
        <v>46158</v>
      </c>
    </row>
    <row r="10315" spans="27:27" x14ac:dyDescent="0.2">
      <c r="AA10315" s="23">
        <v>46159</v>
      </c>
    </row>
    <row r="10316" spans="27:27" x14ac:dyDescent="0.2">
      <c r="AA10316" s="23">
        <v>46160</v>
      </c>
    </row>
    <row r="10317" spans="27:27" x14ac:dyDescent="0.2">
      <c r="AA10317" s="23">
        <v>46161</v>
      </c>
    </row>
    <row r="10318" spans="27:27" x14ac:dyDescent="0.2">
      <c r="AA10318" s="23">
        <v>46162</v>
      </c>
    </row>
    <row r="10319" spans="27:27" x14ac:dyDescent="0.2">
      <c r="AA10319" s="23">
        <v>46163</v>
      </c>
    </row>
    <row r="10320" spans="27:27" x14ac:dyDescent="0.2">
      <c r="AA10320" s="23">
        <v>46164</v>
      </c>
    </row>
    <row r="10321" spans="27:27" x14ac:dyDescent="0.2">
      <c r="AA10321" s="23">
        <v>46165</v>
      </c>
    </row>
    <row r="10322" spans="27:27" x14ac:dyDescent="0.2">
      <c r="AA10322" s="23">
        <v>46166</v>
      </c>
    </row>
    <row r="10323" spans="27:27" x14ac:dyDescent="0.2">
      <c r="AA10323" s="23">
        <v>46167</v>
      </c>
    </row>
    <row r="10324" spans="27:27" x14ac:dyDescent="0.2">
      <c r="AA10324" s="23">
        <v>46168</v>
      </c>
    </row>
    <row r="10325" spans="27:27" x14ac:dyDescent="0.2">
      <c r="AA10325" s="23">
        <v>46169</v>
      </c>
    </row>
    <row r="10326" spans="27:27" x14ac:dyDescent="0.2">
      <c r="AA10326" s="23">
        <v>46170</v>
      </c>
    </row>
    <row r="10327" spans="27:27" x14ac:dyDescent="0.2">
      <c r="AA10327" s="23">
        <v>46171</v>
      </c>
    </row>
    <row r="10328" spans="27:27" x14ac:dyDescent="0.2">
      <c r="AA10328" s="23">
        <v>46172</v>
      </c>
    </row>
    <row r="10329" spans="27:27" x14ac:dyDescent="0.2">
      <c r="AA10329" s="23">
        <v>46173</v>
      </c>
    </row>
    <row r="10330" spans="27:27" x14ac:dyDescent="0.2">
      <c r="AA10330" s="23">
        <v>46174</v>
      </c>
    </row>
    <row r="10331" spans="27:27" x14ac:dyDescent="0.2">
      <c r="AA10331" s="23">
        <v>46175</v>
      </c>
    </row>
    <row r="10332" spans="27:27" x14ac:dyDescent="0.2">
      <c r="AA10332" s="23">
        <v>46176</v>
      </c>
    </row>
    <row r="10333" spans="27:27" x14ac:dyDescent="0.2">
      <c r="AA10333" s="23">
        <v>46177</v>
      </c>
    </row>
    <row r="10334" spans="27:27" x14ac:dyDescent="0.2">
      <c r="AA10334" s="23">
        <v>46178</v>
      </c>
    </row>
    <row r="10335" spans="27:27" x14ac:dyDescent="0.2">
      <c r="AA10335" s="23">
        <v>46179</v>
      </c>
    </row>
    <row r="10336" spans="27:27" x14ac:dyDescent="0.2">
      <c r="AA10336" s="23">
        <v>46180</v>
      </c>
    </row>
    <row r="10337" spans="27:27" x14ac:dyDescent="0.2">
      <c r="AA10337" s="23">
        <v>46181</v>
      </c>
    </row>
    <row r="10338" spans="27:27" x14ac:dyDescent="0.2">
      <c r="AA10338" s="23">
        <v>46182</v>
      </c>
    </row>
    <row r="10339" spans="27:27" x14ac:dyDescent="0.2">
      <c r="AA10339" s="23">
        <v>46183</v>
      </c>
    </row>
    <row r="10340" spans="27:27" x14ac:dyDescent="0.2">
      <c r="AA10340" s="23">
        <v>46184</v>
      </c>
    </row>
    <row r="10341" spans="27:27" x14ac:dyDescent="0.2">
      <c r="AA10341" s="23">
        <v>46185</v>
      </c>
    </row>
    <row r="10342" spans="27:27" x14ac:dyDescent="0.2">
      <c r="AA10342" s="23">
        <v>46186</v>
      </c>
    </row>
    <row r="10343" spans="27:27" x14ac:dyDescent="0.2">
      <c r="AA10343" s="23">
        <v>46187</v>
      </c>
    </row>
    <row r="10344" spans="27:27" x14ac:dyDescent="0.2">
      <c r="AA10344" s="23">
        <v>46188</v>
      </c>
    </row>
    <row r="10345" spans="27:27" x14ac:dyDescent="0.2">
      <c r="AA10345" s="23">
        <v>46189</v>
      </c>
    </row>
    <row r="10346" spans="27:27" x14ac:dyDescent="0.2">
      <c r="AA10346" s="23">
        <v>46190</v>
      </c>
    </row>
    <row r="10347" spans="27:27" x14ac:dyDescent="0.2">
      <c r="AA10347" s="23">
        <v>46191</v>
      </c>
    </row>
    <row r="10348" spans="27:27" x14ac:dyDescent="0.2">
      <c r="AA10348" s="23">
        <v>46192</v>
      </c>
    </row>
    <row r="10349" spans="27:27" x14ac:dyDescent="0.2">
      <c r="AA10349" s="23">
        <v>46193</v>
      </c>
    </row>
    <row r="10350" spans="27:27" x14ac:dyDescent="0.2">
      <c r="AA10350" s="23">
        <v>46194</v>
      </c>
    </row>
    <row r="10351" spans="27:27" x14ac:dyDescent="0.2">
      <c r="AA10351" s="23">
        <v>46195</v>
      </c>
    </row>
    <row r="10352" spans="27:27" x14ac:dyDescent="0.2">
      <c r="AA10352" s="23">
        <v>46196</v>
      </c>
    </row>
    <row r="10353" spans="27:27" x14ac:dyDescent="0.2">
      <c r="AA10353" s="23">
        <v>46197</v>
      </c>
    </row>
    <row r="10354" spans="27:27" x14ac:dyDescent="0.2">
      <c r="AA10354" s="23">
        <v>46198</v>
      </c>
    </row>
    <row r="10355" spans="27:27" x14ac:dyDescent="0.2">
      <c r="AA10355" s="23">
        <v>46199</v>
      </c>
    </row>
    <row r="10356" spans="27:27" x14ac:dyDescent="0.2">
      <c r="AA10356" s="23">
        <v>46200</v>
      </c>
    </row>
    <row r="10357" spans="27:27" x14ac:dyDescent="0.2">
      <c r="AA10357" s="23">
        <v>46201</v>
      </c>
    </row>
    <row r="10358" spans="27:27" x14ac:dyDescent="0.2">
      <c r="AA10358" s="23">
        <v>46202</v>
      </c>
    </row>
    <row r="10359" spans="27:27" x14ac:dyDescent="0.2">
      <c r="AA10359" s="23">
        <v>46203</v>
      </c>
    </row>
    <row r="10360" spans="27:27" x14ac:dyDescent="0.2">
      <c r="AA10360" s="23">
        <v>46204</v>
      </c>
    </row>
    <row r="10361" spans="27:27" x14ac:dyDescent="0.2">
      <c r="AA10361" s="23">
        <v>46205</v>
      </c>
    </row>
    <row r="10362" spans="27:27" x14ac:dyDescent="0.2">
      <c r="AA10362" s="23">
        <v>46206</v>
      </c>
    </row>
    <row r="10363" spans="27:27" x14ac:dyDescent="0.2">
      <c r="AA10363" s="23">
        <v>46207</v>
      </c>
    </row>
    <row r="10364" spans="27:27" x14ac:dyDescent="0.2">
      <c r="AA10364" s="23">
        <v>46208</v>
      </c>
    </row>
    <row r="10365" spans="27:27" x14ac:dyDescent="0.2">
      <c r="AA10365" s="23">
        <v>46209</v>
      </c>
    </row>
    <row r="10366" spans="27:27" x14ac:dyDescent="0.2">
      <c r="AA10366" s="23">
        <v>46210</v>
      </c>
    </row>
    <row r="10367" spans="27:27" x14ac:dyDescent="0.2">
      <c r="AA10367" s="23">
        <v>46211</v>
      </c>
    </row>
    <row r="10368" spans="27:27" x14ac:dyDescent="0.2">
      <c r="AA10368" s="23">
        <v>46212</v>
      </c>
    </row>
    <row r="10369" spans="27:27" x14ac:dyDescent="0.2">
      <c r="AA10369" s="23">
        <v>46213</v>
      </c>
    </row>
    <row r="10370" spans="27:27" x14ac:dyDescent="0.2">
      <c r="AA10370" s="23">
        <v>46214</v>
      </c>
    </row>
    <row r="10371" spans="27:27" x14ac:dyDescent="0.2">
      <c r="AA10371" s="23">
        <v>46215</v>
      </c>
    </row>
    <row r="10372" spans="27:27" x14ac:dyDescent="0.2">
      <c r="AA10372" s="23">
        <v>46216</v>
      </c>
    </row>
    <row r="10373" spans="27:27" x14ac:dyDescent="0.2">
      <c r="AA10373" s="23">
        <v>46217</v>
      </c>
    </row>
    <row r="10374" spans="27:27" x14ac:dyDescent="0.2">
      <c r="AA10374" s="23">
        <v>46218</v>
      </c>
    </row>
    <row r="10375" spans="27:27" x14ac:dyDescent="0.2">
      <c r="AA10375" s="23">
        <v>46219</v>
      </c>
    </row>
    <row r="10376" spans="27:27" x14ac:dyDescent="0.2">
      <c r="AA10376" s="23">
        <v>46220</v>
      </c>
    </row>
    <row r="10377" spans="27:27" x14ac:dyDescent="0.2">
      <c r="AA10377" s="23">
        <v>46221</v>
      </c>
    </row>
    <row r="10378" spans="27:27" x14ac:dyDescent="0.2">
      <c r="AA10378" s="23">
        <v>46222</v>
      </c>
    </row>
    <row r="10379" spans="27:27" x14ac:dyDescent="0.2">
      <c r="AA10379" s="23">
        <v>46223</v>
      </c>
    </row>
    <row r="10380" spans="27:27" x14ac:dyDescent="0.2">
      <c r="AA10380" s="23">
        <v>46224</v>
      </c>
    </row>
    <row r="10381" spans="27:27" x14ac:dyDescent="0.2">
      <c r="AA10381" s="23">
        <v>46225</v>
      </c>
    </row>
    <row r="10382" spans="27:27" x14ac:dyDescent="0.2">
      <c r="AA10382" s="23">
        <v>46226</v>
      </c>
    </row>
    <row r="10383" spans="27:27" x14ac:dyDescent="0.2">
      <c r="AA10383" s="23">
        <v>46227</v>
      </c>
    </row>
    <row r="10384" spans="27:27" x14ac:dyDescent="0.2">
      <c r="AA10384" s="23">
        <v>46228</v>
      </c>
    </row>
    <row r="10385" spans="27:27" x14ac:dyDescent="0.2">
      <c r="AA10385" s="23">
        <v>46229</v>
      </c>
    </row>
    <row r="10386" spans="27:27" x14ac:dyDescent="0.2">
      <c r="AA10386" s="23">
        <v>46230</v>
      </c>
    </row>
    <row r="10387" spans="27:27" x14ac:dyDescent="0.2">
      <c r="AA10387" s="23">
        <v>46231</v>
      </c>
    </row>
    <row r="10388" spans="27:27" x14ac:dyDescent="0.2">
      <c r="AA10388" s="23">
        <v>46232</v>
      </c>
    </row>
    <row r="10389" spans="27:27" x14ac:dyDescent="0.2">
      <c r="AA10389" s="23">
        <v>46233</v>
      </c>
    </row>
    <row r="10390" spans="27:27" x14ac:dyDescent="0.2">
      <c r="AA10390" s="23">
        <v>46234</v>
      </c>
    </row>
    <row r="10391" spans="27:27" x14ac:dyDescent="0.2">
      <c r="AA10391" s="23">
        <v>46235</v>
      </c>
    </row>
    <row r="10392" spans="27:27" x14ac:dyDescent="0.2">
      <c r="AA10392" s="23">
        <v>46236</v>
      </c>
    </row>
    <row r="10393" spans="27:27" x14ac:dyDescent="0.2">
      <c r="AA10393" s="23">
        <v>46237</v>
      </c>
    </row>
    <row r="10394" spans="27:27" x14ac:dyDescent="0.2">
      <c r="AA10394" s="23">
        <v>46238</v>
      </c>
    </row>
    <row r="10395" spans="27:27" x14ac:dyDescent="0.2">
      <c r="AA10395" s="23">
        <v>46239</v>
      </c>
    </row>
    <row r="10396" spans="27:27" x14ac:dyDescent="0.2">
      <c r="AA10396" s="23">
        <v>46240</v>
      </c>
    </row>
    <row r="10397" spans="27:27" x14ac:dyDescent="0.2">
      <c r="AA10397" s="23">
        <v>46241</v>
      </c>
    </row>
    <row r="10398" spans="27:27" x14ac:dyDescent="0.2">
      <c r="AA10398" s="23">
        <v>46242</v>
      </c>
    </row>
    <row r="10399" spans="27:27" x14ac:dyDescent="0.2">
      <c r="AA10399" s="23">
        <v>46243</v>
      </c>
    </row>
    <row r="10400" spans="27:27" x14ac:dyDescent="0.2">
      <c r="AA10400" s="23">
        <v>46244</v>
      </c>
    </row>
    <row r="10401" spans="27:27" x14ac:dyDescent="0.2">
      <c r="AA10401" s="23">
        <v>46245</v>
      </c>
    </row>
    <row r="10402" spans="27:27" x14ac:dyDescent="0.2">
      <c r="AA10402" s="23">
        <v>46246</v>
      </c>
    </row>
    <row r="10403" spans="27:27" x14ac:dyDescent="0.2">
      <c r="AA10403" s="23">
        <v>46247</v>
      </c>
    </row>
    <row r="10404" spans="27:27" x14ac:dyDescent="0.2">
      <c r="AA10404" s="23">
        <v>46248</v>
      </c>
    </row>
    <row r="10405" spans="27:27" x14ac:dyDescent="0.2">
      <c r="AA10405" s="23">
        <v>46249</v>
      </c>
    </row>
    <row r="10406" spans="27:27" x14ac:dyDescent="0.2">
      <c r="AA10406" s="23">
        <v>46250</v>
      </c>
    </row>
    <row r="10407" spans="27:27" x14ac:dyDescent="0.2">
      <c r="AA10407" s="23">
        <v>46251</v>
      </c>
    </row>
    <row r="10408" spans="27:27" x14ac:dyDescent="0.2">
      <c r="AA10408" s="23">
        <v>46252</v>
      </c>
    </row>
    <row r="10409" spans="27:27" x14ac:dyDescent="0.2">
      <c r="AA10409" s="23">
        <v>46253</v>
      </c>
    </row>
    <row r="10410" spans="27:27" x14ac:dyDescent="0.2">
      <c r="AA10410" s="23">
        <v>46254</v>
      </c>
    </row>
    <row r="10411" spans="27:27" x14ac:dyDescent="0.2">
      <c r="AA10411" s="23">
        <v>46255</v>
      </c>
    </row>
    <row r="10412" spans="27:27" x14ac:dyDescent="0.2">
      <c r="AA10412" s="23">
        <v>46256</v>
      </c>
    </row>
    <row r="10413" spans="27:27" x14ac:dyDescent="0.2">
      <c r="AA10413" s="23">
        <v>46257</v>
      </c>
    </row>
    <row r="10414" spans="27:27" x14ac:dyDescent="0.2">
      <c r="AA10414" s="23">
        <v>46258</v>
      </c>
    </row>
    <row r="10415" spans="27:27" x14ac:dyDescent="0.2">
      <c r="AA10415" s="23">
        <v>46259</v>
      </c>
    </row>
    <row r="10416" spans="27:27" x14ac:dyDescent="0.2">
      <c r="AA10416" s="23">
        <v>46260</v>
      </c>
    </row>
    <row r="10417" spans="27:27" x14ac:dyDescent="0.2">
      <c r="AA10417" s="23">
        <v>46261</v>
      </c>
    </row>
    <row r="10418" spans="27:27" x14ac:dyDescent="0.2">
      <c r="AA10418" s="23">
        <v>46262</v>
      </c>
    </row>
    <row r="10419" spans="27:27" x14ac:dyDescent="0.2">
      <c r="AA10419" s="23">
        <v>46263</v>
      </c>
    </row>
    <row r="10420" spans="27:27" x14ac:dyDescent="0.2">
      <c r="AA10420" s="23">
        <v>46264</v>
      </c>
    </row>
    <row r="10421" spans="27:27" x14ac:dyDescent="0.2">
      <c r="AA10421" s="23">
        <v>46265</v>
      </c>
    </row>
    <row r="10422" spans="27:27" x14ac:dyDescent="0.2">
      <c r="AA10422" s="23">
        <v>46266</v>
      </c>
    </row>
    <row r="10423" spans="27:27" x14ac:dyDescent="0.2">
      <c r="AA10423" s="23">
        <v>46267</v>
      </c>
    </row>
    <row r="10424" spans="27:27" x14ac:dyDescent="0.2">
      <c r="AA10424" s="23">
        <v>46268</v>
      </c>
    </row>
    <row r="10425" spans="27:27" x14ac:dyDescent="0.2">
      <c r="AA10425" s="23">
        <v>46269</v>
      </c>
    </row>
    <row r="10426" spans="27:27" x14ac:dyDescent="0.2">
      <c r="AA10426" s="23">
        <v>46270</v>
      </c>
    </row>
    <row r="10427" spans="27:27" x14ac:dyDescent="0.2">
      <c r="AA10427" s="23">
        <v>46271</v>
      </c>
    </row>
    <row r="10428" spans="27:27" x14ac:dyDescent="0.2">
      <c r="AA10428" s="23">
        <v>46272</v>
      </c>
    </row>
    <row r="10429" spans="27:27" x14ac:dyDescent="0.2">
      <c r="AA10429" s="23">
        <v>46273</v>
      </c>
    </row>
    <row r="10430" spans="27:27" x14ac:dyDescent="0.2">
      <c r="AA10430" s="23">
        <v>46274</v>
      </c>
    </row>
    <row r="10431" spans="27:27" x14ac:dyDescent="0.2">
      <c r="AA10431" s="23">
        <v>46275</v>
      </c>
    </row>
    <row r="10432" spans="27:27" x14ac:dyDescent="0.2">
      <c r="AA10432" s="23">
        <v>46276</v>
      </c>
    </row>
    <row r="10433" spans="27:27" x14ac:dyDescent="0.2">
      <c r="AA10433" s="23">
        <v>46277</v>
      </c>
    </row>
    <row r="10434" spans="27:27" x14ac:dyDescent="0.2">
      <c r="AA10434" s="23">
        <v>46278</v>
      </c>
    </row>
    <row r="10435" spans="27:27" x14ac:dyDescent="0.2">
      <c r="AA10435" s="23">
        <v>46279</v>
      </c>
    </row>
    <row r="10436" spans="27:27" x14ac:dyDescent="0.2">
      <c r="AA10436" s="23">
        <v>46280</v>
      </c>
    </row>
    <row r="10437" spans="27:27" x14ac:dyDescent="0.2">
      <c r="AA10437" s="23">
        <v>46281</v>
      </c>
    </row>
    <row r="10438" spans="27:27" x14ac:dyDescent="0.2">
      <c r="AA10438" s="23">
        <v>46282</v>
      </c>
    </row>
    <row r="10439" spans="27:27" x14ac:dyDescent="0.2">
      <c r="AA10439" s="23">
        <v>46283</v>
      </c>
    </row>
    <row r="10440" spans="27:27" x14ac:dyDescent="0.2">
      <c r="AA10440" s="23">
        <v>46284</v>
      </c>
    </row>
    <row r="10441" spans="27:27" x14ac:dyDescent="0.2">
      <c r="AA10441" s="23">
        <v>46285</v>
      </c>
    </row>
    <row r="10442" spans="27:27" x14ac:dyDescent="0.2">
      <c r="AA10442" s="23">
        <v>46286</v>
      </c>
    </row>
    <row r="10443" spans="27:27" x14ac:dyDescent="0.2">
      <c r="AA10443" s="23">
        <v>46287</v>
      </c>
    </row>
    <row r="10444" spans="27:27" x14ac:dyDescent="0.2">
      <c r="AA10444" s="23">
        <v>46288</v>
      </c>
    </row>
    <row r="10445" spans="27:27" x14ac:dyDescent="0.2">
      <c r="AA10445" s="23">
        <v>46289</v>
      </c>
    </row>
    <row r="10446" spans="27:27" x14ac:dyDescent="0.2">
      <c r="AA10446" s="23">
        <v>46290</v>
      </c>
    </row>
    <row r="10447" spans="27:27" x14ac:dyDescent="0.2">
      <c r="AA10447" s="23">
        <v>46291</v>
      </c>
    </row>
    <row r="10448" spans="27:27" x14ac:dyDescent="0.2">
      <c r="AA10448" s="23">
        <v>46292</v>
      </c>
    </row>
    <row r="10449" spans="27:27" x14ac:dyDescent="0.2">
      <c r="AA10449" s="23">
        <v>46293</v>
      </c>
    </row>
    <row r="10450" spans="27:27" x14ac:dyDescent="0.2">
      <c r="AA10450" s="23">
        <v>46294</v>
      </c>
    </row>
    <row r="10451" spans="27:27" x14ac:dyDescent="0.2">
      <c r="AA10451" s="23">
        <v>46295</v>
      </c>
    </row>
    <row r="10452" spans="27:27" x14ac:dyDescent="0.2">
      <c r="AA10452" s="23">
        <v>46296</v>
      </c>
    </row>
    <row r="10453" spans="27:27" x14ac:dyDescent="0.2">
      <c r="AA10453" s="23">
        <v>46297</v>
      </c>
    </row>
    <row r="10454" spans="27:27" x14ac:dyDescent="0.2">
      <c r="AA10454" s="23">
        <v>46298</v>
      </c>
    </row>
    <row r="10455" spans="27:27" x14ac:dyDescent="0.2">
      <c r="AA10455" s="23">
        <v>46299</v>
      </c>
    </row>
    <row r="10456" spans="27:27" x14ac:dyDescent="0.2">
      <c r="AA10456" s="23">
        <v>46300</v>
      </c>
    </row>
    <row r="10457" spans="27:27" x14ac:dyDescent="0.2">
      <c r="AA10457" s="23">
        <v>46301</v>
      </c>
    </row>
    <row r="10458" spans="27:27" x14ac:dyDescent="0.2">
      <c r="AA10458" s="23">
        <v>46302</v>
      </c>
    </row>
    <row r="10459" spans="27:27" x14ac:dyDescent="0.2">
      <c r="AA10459" s="23">
        <v>46303</v>
      </c>
    </row>
    <row r="10460" spans="27:27" x14ac:dyDescent="0.2">
      <c r="AA10460" s="23">
        <v>46304</v>
      </c>
    </row>
    <row r="10461" spans="27:27" x14ac:dyDescent="0.2">
      <c r="AA10461" s="23">
        <v>46305</v>
      </c>
    </row>
    <row r="10462" spans="27:27" x14ac:dyDescent="0.2">
      <c r="AA10462" s="23">
        <v>46306</v>
      </c>
    </row>
    <row r="10463" spans="27:27" x14ac:dyDescent="0.2">
      <c r="AA10463" s="23">
        <v>46307</v>
      </c>
    </row>
    <row r="10464" spans="27:27" x14ac:dyDescent="0.2">
      <c r="AA10464" s="23">
        <v>46308</v>
      </c>
    </row>
    <row r="10465" spans="27:27" x14ac:dyDescent="0.2">
      <c r="AA10465" s="23">
        <v>46309</v>
      </c>
    </row>
    <row r="10466" spans="27:27" x14ac:dyDescent="0.2">
      <c r="AA10466" s="23">
        <v>46310</v>
      </c>
    </row>
    <row r="10467" spans="27:27" x14ac:dyDescent="0.2">
      <c r="AA10467" s="23">
        <v>46311</v>
      </c>
    </row>
    <row r="10468" spans="27:27" x14ac:dyDescent="0.2">
      <c r="AA10468" s="23">
        <v>46312</v>
      </c>
    </row>
    <row r="10469" spans="27:27" x14ac:dyDescent="0.2">
      <c r="AA10469" s="23">
        <v>46313</v>
      </c>
    </row>
    <row r="10470" spans="27:27" x14ac:dyDescent="0.2">
      <c r="AA10470" s="23">
        <v>46314</v>
      </c>
    </row>
    <row r="10471" spans="27:27" x14ac:dyDescent="0.2">
      <c r="AA10471" s="23">
        <v>46315</v>
      </c>
    </row>
    <row r="10472" spans="27:27" x14ac:dyDescent="0.2">
      <c r="AA10472" s="23">
        <v>46316</v>
      </c>
    </row>
    <row r="10473" spans="27:27" x14ac:dyDescent="0.2">
      <c r="AA10473" s="23">
        <v>46317</v>
      </c>
    </row>
    <row r="10474" spans="27:27" x14ac:dyDescent="0.2">
      <c r="AA10474" s="23">
        <v>46318</v>
      </c>
    </row>
    <row r="10475" spans="27:27" x14ac:dyDescent="0.2">
      <c r="AA10475" s="23">
        <v>46319</v>
      </c>
    </row>
    <row r="10476" spans="27:27" x14ac:dyDescent="0.2">
      <c r="AA10476" s="23">
        <v>46320</v>
      </c>
    </row>
    <row r="10477" spans="27:27" x14ac:dyDescent="0.2">
      <c r="AA10477" s="23">
        <v>46321</v>
      </c>
    </row>
    <row r="10478" spans="27:27" x14ac:dyDescent="0.2">
      <c r="AA10478" s="23">
        <v>46322</v>
      </c>
    </row>
    <row r="10479" spans="27:27" x14ac:dyDescent="0.2">
      <c r="AA10479" s="23">
        <v>46323</v>
      </c>
    </row>
    <row r="10480" spans="27:27" x14ac:dyDescent="0.2">
      <c r="AA10480" s="23">
        <v>46324</v>
      </c>
    </row>
    <row r="10481" spans="27:27" x14ac:dyDescent="0.2">
      <c r="AA10481" s="23">
        <v>46325</v>
      </c>
    </row>
    <row r="10482" spans="27:27" x14ac:dyDescent="0.2">
      <c r="AA10482" s="23">
        <v>46326</v>
      </c>
    </row>
    <row r="10483" spans="27:27" x14ac:dyDescent="0.2">
      <c r="AA10483" s="23">
        <v>46327</v>
      </c>
    </row>
    <row r="10484" spans="27:27" x14ac:dyDescent="0.2">
      <c r="AA10484" s="23">
        <v>46328</v>
      </c>
    </row>
    <row r="10485" spans="27:27" x14ac:dyDescent="0.2">
      <c r="AA10485" s="23">
        <v>46329</v>
      </c>
    </row>
    <row r="10486" spans="27:27" x14ac:dyDescent="0.2">
      <c r="AA10486" s="23">
        <v>46330</v>
      </c>
    </row>
    <row r="10487" spans="27:27" x14ac:dyDescent="0.2">
      <c r="AA10487" s="23">
        <v>46331</v>
      </c>
    </row>
    <row r="10488" spans="27:27" x14ac:dyDescent="0.2">
      <c r="AA10488" s="23">
        <v>46332</v>
      </c>
    </row>
    <row r="10489" spans="27:27" x14ac:dyDescent="0.2">
      <c r="AA10489" s="23">
        <v>46333</v>
      </c>
    </row>
    <row r="10490" spans="27:27" x14ac:dyDescent="0.2">
      <c r="AA10490" s="23">
        <v>46334</v>
      </c>
    </row>
    <row r="10491" spans="27:27" x14ac:dyDescent="0.2">
      <c r="AA10491" s="23">
        <v>46335</v>
      </c>
    </row>
    <row r="10492" spans="27:27" x14ac:dyDescent="0.2">
      <c r="AA10492" s="23">
        <v>46336</v>
      </c>
    </row>
    <row r="10493" spans="27:27" x14ac:dyDescent="0.2">
      <c r="AA10493" s="23">
        <v>46337</v>
      </c>
    </row>
    <row r="10494" spans="27:27" x14ac:dyDescent="0.2">
      <c r="AA10494" s="23">
        <v>46338</v>
      </c>
    </row>
    <row r="10495" spans="27:27" x14ac:dyDescent="0.2">
      <c r="AA10495" s="23">
        <v>46339</v>
      </c>
    </row>
    <row r="10496" spans="27:27" x14ac:dyDescent="0.2">
      <c r="AA10496" s="23">
        <v>46340</v>
      </c>
    </row>
    <row r="10497" spans="27:27" x14ac:dyDescent="0.2">
      <c r="AA10497" s="23">
        <v>46341</v>
      </c>
    </row>
    <row r="10498" spans="27:27" x14ac:dyDescent="0.2">
      <c r="AA10498" s="23">
        <v>46342</v>
      </c>
    </row>
    <row r="10499" spans="27:27" x14ac:dyDescent="0.2">
      <c r="AA10499" s="23">
        <v>46343</v>
      </c>
    </row>
    <row r="10500" spans="27:27" x14ac:dyDescent="0.2">
      <c r="AA10500" s="23">
        <v>46344</v>
      </c>
    </row>
    <row r="10501" spans="27:27" x14ac:dyDescent="0.2">
      <c r="AA10501" s="23">
        <v>46345</v>
      </c>
    </row>
    <row r="10502" spans="27:27" x14ac:dyDescent="0.2">
      <c r="AA10502" s="23">
        <v>46346</v>
      </c>
    </row>
    <row r="10503" spans="27:27" x14ac:dyDescent="0.2">
      <c r="AA10503" s="23">
        <v>46347</v>
      </c>
    </row>
    <row r="10504" spans="27:27" x14ac:dyDescent="0.2">
      <c r="AA10504" s="23">
        <v>46348</v>
      </c>
    </row>
    <row r="10505" spans="27:27" x14ac:dyDescent="0.2">
      <c r="AA10505" s="23">
        <v>46349</v>
      </c>
    </row>
    <row r="10506" spans="27:27" x14ac:dyDescent="0.2">
      <c r="AA10506" s="23">
        <v>46350</v>
      </c>
    </row>
    <row r="10507" spans="27:27" x14ac:dyDescent="0.2">
      <c r="AA10507" s="23">
        <v>46351</v>
      </c>
    </row>
    <row r="10508" spans="27:27" x14ac:dyDescent="0.2">
      <c r="AA10508" s="23">
        <v>46352</v>
      </c>
    </row>
    <row r="10509" spans="27:27" x14ac:dyDescent="0.2">
      <c r="AA10509" s="23">
        <v>46353</v>
      </c>
    </row>
    <row r="10510" spans="27:27" x14ac:dyDescent="0.2">
      <c r="AA10510" s="23">
        <v>46354</v>
      </c>
    </row>
    <row r="10511" spans="27:27" x14ac:dyDescent="0.2">
      <c r="AA10511" s="23">
        <v>46355</v>
      </c>
    </row>
    <row r="10512" spans="27:27" x14ac:dyDescent="0.2">
      <c r="AA10512" s="23">
        <v>46356</v>
      </c>
    </row>
    <row r="10513" spans="27:27" x14ac:dyDescent="0.2">
      <c r="AA10513" s="23">
        <v>46357</v>
      </c>
    </row>
    <row r="10514" spans="27:27" x14ac:dyDescent="0.2">
      <c r="AA10514" s="23">
        <v>46358</v>
      </c>
    </row>
    <row r="10515" spans="27:27" x14ac:dyDescent="0.2">
      <c r="AA10515" s="23">
        <v>46359</v>
      </c>
    </row>
    <row r="10516" spans="27:27" x14ac:dyDescent="0.2">
      <c r="AA10516" s="23">
        <v>46360</v>
      </c>
    </row>
    <row r="10517" spans="27:27" x14ac:dyDescent="0.2">
      <c r="AA10517" s="23">
        <v>46361</v>
      </c>
    </row>
    <row r="10518" spans="27:27" x14ac:dyDescent="0.2">
      <c r="AA10518" s="23">
        <v>46362</v>
      </c>
    </row>
    <row r="10519" spans="27:27" x14ac:dyDescent="0.2">
      <c r="AA10519" s="23">
        <v>46363</v>
      </c>
    </row>
    <row r="10520" spans="27:27" x14ac:dyDescent="0.2">
      <c r="AA10520" s="23">
        <v>46364</v>
      </c>
    </row>
    <row r="10521" spans="27:27" x14ac:dyDescent="0.2">
      <c r="AA10521" s="23">
        <v>46365</v>
      </c>
    </row>
    <row r="10522" spans="27:27" x14ac:dyDescent="0.2">
      <c r="AA10522" s="23">
        <v>46366</v>
      </c>
    </row>
    <row r="10523" spans="27:27" x14ac:dyDescent="0.2">
      <c r="AA10523" s="23">
        <v>46367</v>
      </c>
    </row>
    <row r="10524" spans="27:27" x14ac:dyDescent="0.2">
      <c r="AA10524" s="23">
        <v>46368</v>
      </c>
    </row>
    <row r="10525" spans="27:27" x14ac:dyDescent="0.2">
      <c r="AA10525" s="23">
        <v>46369</v>
      </c>
    </row>
    <row r="10526" spans="27:27" x14ac:dyDescent="0.2">
      <c r="AA10526" s="23">
        <v>46370</v>
      </c>
    </row>
    <row r="10527" spans="27:27" x14ac:dyDescent="0.2">
      <c r="AA10527" s="23">
        <v>46371</v>
      </c>
    </row>
    <row r="10528" spans="27:27" x14ac:dyDescent="0.2">
      <c r="AA10528" s="23">
        <v>46372</v>
      </c>
    </row>
    <row r="10529" spans="27:27" x14ac:dyDescent="0.2">
      <c r="AA10529" s="23">
        <v>46373</v>
      </c>
    </row>
    <row r="10530" spans="27:27" x14ac:dyDescent="0.2">
      <c r="AA10530" s="23">
        <v>46374</v>
      </c>
    </row>
    <row r="10531" spans="27:27" x14ac:dyDescent="0.2">
      <c r="AA10531" s="23">
        <v>46375</v>
      </c>
    </row>
    <row r="10532" spans="27:27" x14ac:dyDescent="0.2">
      <c r="AA10532" s="23">
        <v>46376</v>
      </c>
    </row>
    <row r="10533" spans="27:27" x14ac:dyDescent="0.2">
      <c r="AA10533" s="23">
        <v>46377</v>
      </c>
    </row>
    <row r="10534" spans="27:27" x14ac:dyDescent="0.2">
      <c r="AA10534" s="23">
        <v>46378</v>
      </c>
    </row>
    <row r="10535" spans="27:27" x14ac:dyDescent="0.2">
      <c r="AA10535" s="23">
        <v>46379</v>
      </c>
    </row>
    <row r="10536" spans="27:27" x14ac:dyDescent="0.2">
      <c r="AA10536" s="23">
        <v>46380</v>
      </c>
    </row>
    <row r="10537" spans="27:27" x14ac:dyDescent="0.2">
      <c r="AA10537" s="23">
        <v>46381</v>
      </c>
    </row>
    <row r="10538" spans="27:27" x14ac:dyDescent="0.2">
      <c r="AA10538" s="23">
        <v>46382</v>
      </c>
    </row>
    <row r="10539" spans="27:27" x14ac:dyDescent="0.2">
      <c r="AA10539" s="23">
        <v>46383</v>
      </c>
    </row>
    <row r="10540" spans="27:27" x14ac:dyDescent="0.2">
      <c r="AA10540" s="23">
        <v>46384</v>
      </c>
    </row>
    <row r="10541" spans="27:27" x14ac:dyDescent="0.2">
      <c r="AA10541" s="23">
        <v>46385</v>
      </c>
    </row>
    <row r="10542" spans="27:27" x14ac:dyDescent="0.2">
      <c r="AA10542" s="23">
        <v>46386</v>
      </c>
    </row>
    <row r="10543" spans="27:27" x14ac:dyDescent="0.2">
      <c r="AA10543" s="23">
        <v>46387</v>
      </c>
    </row>
    <row r="10544" spans="27:27" x14ac:dyDescent="0.2">
      <c r="AA10544" s="23">
        <v>46388</v>
      </c>
    </row>
    <row r="10545" spans="27:27" x14ac:dyDescent="0.2">
      <c r="AA10545" s="23">
        <v>46389</v>
      </c>
    </row>
    <row r="10546" spans="27:27" x14ac:dyDescent="0.2">
      <c r="AA10546" s="23">
        <v>46390</v>
      </c>
    </row>
    <row r="10547" spans="27:27" x14ac:dyDescent="0.2">
      <c r="AA10547" s="23">
        <v>46391</v>
      </c>
    </row>
    <row r="10548" spans="27:27" x14ac:dyDescent="0.2">
      <c r="AA10548" s="23">
        <v>46392</v>
      </c>
    </row>
    <row r="10549" spans="27:27" x14ac:dyDescent="0.2">
      <c r="AA10549" s="23">
        <v>46393</v>
      </c>
    </row>
    <row r="10550" spans="27:27" x14ac:dyDescent="0.2">
      <c r="AA10550" s="23">
        <v>46394</v>
      </c>
    </row>
    <row r="10551" spans="27:27" x14ac:dyDescent="0.2">
      <c r="AA10551" s="23">
        <v>46395</v>
      </c>
    </row>
    <row r="10552" spans="27:27" x14ac:dyDescent="0.2">
      <c r="AA10552" s="23">
        <v>46396</v>
      </c>
    </row>
    <row r="10553" spans="27:27" x14ac:dyDescent="0.2">
      <c r="AA10553" s="23">
        <v>46397</v>
      </c>
    </row>
    <row r="10554" spans="27:27" x14ac:dyDescent="0.2">
      <c r="AA10554" s="23">
        <v>46398</v>
      </c>
    </row>
    <row r="10555" spans="27:27" x14ac:dyDescent="0.2">
      <c r="AA10555" s="23">
        <v>46399</v>
      </c>
    </row>
    <row r="10556" spans="27:27" x14ac:dyDescent="0.2">
      <c r="AA10556" s="23">
        <v>46400</v>
      </c>
    </row>
    <row r="10557" spans="27:27" x14ac:dyDescent="0.2">
      <c r="AA10557" s="23">
        <v>46401</v>
      </c>
    </row>
    <row r="10558" spans="27:27" x14ac:dyDescent="0.2">
      <c r="AA10558" s="23">
        <v>46402</v>
      </c>
    </row>
    <row r="10559" spans="27:27" x14ac:dyDescent="0.2">
      <c r="AA10559" s="23">
        <v>46403</v>
      </c>
    </row>
    <row r="10560" spans="27:27" x14ac:dyDescent="0.2">
      <c r="AA10560" s="23">
        <v>46404</v>
      </c>
    </row>
    <row r="10561" spans="27:27" x14ac:dyDescent="0.2">
      <c r="AA10561" s="23">
        <v>46405</v>
      </c>
    </row>
    <row r="10562" spans="27:27" x14ac:dyDescent="0.2">
      <c r="AA10562" s="23">
        <v>46406</v>
      </c>
    </row>
    <row r="10563" spans="27:27" x14ac:dyDescent="0.2">
      <c r="AA10563" s="23">
        <v>46407</v>
      </c>
    </row>
    <row r="10564" spans="27:27" x14ac:dyDescent="0.2">
      <c r="AA10564" s="23">
        <v>46408</v>
      </c>
    </row>
    <row r="10565" spans="27:27" x14ac:dyDescent="0.2">
      <c r="AA10565" s="23">
        <v>46409</v>
      </c>
    </row>
    <row r="10566" spans="27:27" x14ac:dyDescent="0.2">
      <c r="AA10566" s="23">
        <v>46410</v>
      </c>
    </row>
    <row r="10567" spans="27:27" x14ac:dyDescent="0.2">
      <c r="AA10567" s="23">
        <v>46411</v>
      </c>
    </row>
    <row r="10568" spans="27:27" x14ac:dyDescent="0.2">
      <c r="AA10568" s="23">
        <v>46412</v>
      </c>
    </row>
    <row r="10569" spans="27:27" x14ac:dyDescent="0.2">
      <c r="AA10569" s="23">
        <v>46413</v>
      </c>
    </row>
    <row r="10570" spans="27:27" x14ac:dyDescent="0.2">
      <c r="AA10570" s="23">
        <v>46414</v>
      </c>
    </row>
    <row r="10571" spans="27:27" x14ac:dyDescent="0.2">
      <c r="AA10571" s="23">
        <v>46415</v>
      </c>
    </row>
    <row r="10572" spans="27:27" x14ac:dyDescent="0.2">
      <c r="AA10572" s="23">
        <v>46416</v>
      </c>
    </row>
    <row r="10573" spans="27:27" x14ac:dyDescent="0.2">
      <c r="AA10573" s="23">
        <v>46417</v>
      </c>
    </row>
    <row r="10574" spans="27:27" x14ac:dyDescent="0.2">
      <c r="AA10574" s="23">
        <v>46418</v>
      </c>
    </row>
    <row r="10575" spans="27:27" x14ac:dyDescent="0.2">
      <c r="AA10575" s="23">
        <v>46419</v>
      </c>
    </row>
    <row r="10576" spans="27:27" x14ac:dyDescent="0.2">
      <c r="AA10576" s="23">
        <v>46420</v>
      </c>
    </row>
    <row r="10577" spans="27:27" x14ac:dyDescent="0.2">
      <c r="AA10577" s="23">
        <v>46421</v>
      </c>
    </row>
    <row r="10578" spans="27:27" x14ac:dyDescent="0.2">
      <c r="AA10578" s="23">
        <v>46422</v>
      </c>
    </row>
    <row r="10579" spans="27:27" x14ac:dyDescent="0.2">
      <c r="AA10579" s="23">
        <v>46423</v>
      </c>
    </row>
    <row r="10580" spans="27:27" x14ac:dyDescent="0.2">
      <c r="AA10580" s="23">
        <v>46424</v>
      </c>
    </row>
    <row r="10581" spans="27:27" x14ac:dyDescent="0.2">
      <c r="AA10581" s="23">
        <v>46425</v>
      </c>
    </row>
    <row r="10582" spans="27:27" x14ac:dyDescent="0.2">
      <c r="AA10582" s="23">
        <v>46426</v>
      </c>
    </row>
    <row r="10583" spans="27:27" x14ac:dyDescent="0.2">
      <c r="AA10583" s="23">
        <v>46427</v>
      </c>
    </row>
    <row r="10584" spans="27:27" x14ac:dyDescent="0.2">
      <c r="AA10584" s="23">
        <v>46428</v>
      </c>
    </row>
    <row r="10585" spans="27:27" x14ac:dyDescent="0.2">
      <c r="AA10585" s="23">
        <v>46429</v>
      </c>
    </row>
    <row r="10586" spans="27:27" x14ac:dyDescent="0.2">
      <c r="AA10586" s="23">
        <v>46430</v>
      </c>
    </row>
    <row r="10587" spans="27:27" x14ac:dyDescent="0.2">
      <c r="AA10587" s="23">
        <v>46431</v>
      </c>
    </row>
    <row r="10588" spans="27:27" x14ac:dyDescent="0.2">
      <c r="AA10588" s="23">
        <v>46432</v>
      </c>
    </row>
    <row r="10589" spans="27:27" x14ac:dyDescent="0.2">
      <c r="AA10589" s="23">
        <v>46433</v>
      </c>
    </row>
    <row r="10590" spans="27:27" x14ac:dyDescent="0.2">
      <c r="AA10590" s="23">
        <v>46434</v>
      </c>
    </row>
    <row r="10591" spans="27:27" x14ac:dyDescent="0.2">
      <c r="AA10591" s="23">
        <v>46435</v>
      </c>
    </row>
    <row r="10592" spans="27:27" x14ac:dyDescent="0.2">
      <c r="AA10592" s="23">
        <v>46436</v>
      </c>
    </row>
    <row r="10593" spans="27:27" x14ac:dyDescent="0.2">
      <c r="AA10593" s="23">
        <v>46437</v>
      </c>
    </row>
    <row r="10594" spans="27:27" x14ac:dyDescent="0.2">
      <c r="AA10594" s="23">
        <v>46438</v>
      </c>
    </row>
    <row r="10595" spans="27:27" x14ac:dyDescent="0.2">
      <c r="AA10595" s="23">
        <v>46439</v>
      </c>
    </row>
    <row r="10596" spans="27:27" x14ac:dyDescent="0.2">
      <c r="AA10596" s="23">
        <v>46440</v>
      </c>
    </row>
    <row r="10597" spans="27:27" x14ac:dyDescent="0.2">
      <c r="AA10597" s="23">
        <v>46441</v>
      </c>
    </row>
    <row r="10598" spans="27:27" x14ac:dyDescent="0.2">
      <c r="AA10598" s="23">
        <v>46442</v>
      </c>
    </row>
    <row r="10599" spans="27:27" x14ac:dyDescent="0.2">
      <c r="AA10599" s="23">
        <v>46443</v>
      </c>
    </row>
    <row r="10600" spans="27:27" x14ac:dyDescent="0.2">
      <c r="AA10600" s="23">
        <v>46444</v>
      </c>
    </row>
    <row r="10601" spans="27:27" x14ac:dyDescent="0.2">
      <c r="AA10601" s="23">
        <v>46445</v>
      </c>
    </row>
    <row r="10602" spans="27:27" x14ac:dyDescent="0.2">
      <c r="AA10602" s="23">
        <v>46446</v>
      </c>
    </row>
    <row r="10603" spans="27:27" x14ac:dyDescent="0.2">
      <c r="AA10603" s="23">
        <v>46447</v>
      </c>
    </row>
    <row r="10604" spans="27:27" x14ac:dyDescent="0.2">
      <c r="AA10604" s="23">
        <v>46448</v>
      </c>
    </row>
    <row r="10605" spans="27:27" x14ac:dyDescent="0.2">
      <c r="AA10605" s="23">
        <v>46449</v>
      </c>
    </row>
    <row r="10606" spans="27:27" x14ac:dyDescent="0.2">
      <c r="AA10606" s="23">
        <v>46450</v>
      </c>
    </row>
    <row r="10607" spans="27:27" x14ac:dyDescent="0.2">
      <c r="AA10607" s="23">
        <v>46451</v>
      </c>
    </row>
    <row r="10608" spans="27:27" x14ac:dyDescent="0.2">
      <c r="AA10608" s="23">
        <v>46452</v>
      </c>
    </row>
    <row r="10609" spans="27:27" x14ac:dyDescent="0.2">
      <c r="AA10609" s="23">
        <v>46453</v>
      </c>
    </row>
    <row r="10610" spans="27:27" x14ac:dyDescent="0.2">
      <c r="AA10610" s="23">
        <v>46454</v>
      </c>
    </row>
    <row r="10611" spans="27:27" x14ac:dyDescent="0.2">
      <c r="AA10611" s="23">
        <v>46455</v>
      </c>
    </row>
    <row r="10612" spans="27:27" x14ac:dyDescent="0.2">
      <c r="AA10612" s="23">
        <v>46456</v>
      </c>
    </row>
    <row r="10613" spans="27:27" x14ac:dyDescent="0.2">
      <c r="AA10613" s="23">
        <v>46457</v>
      </c>
    </row>
    <row r="10614" spans="27:27" x14ac:dyDescent="0.2">
      <c r="AA10614" s="23">
        <v>46458</v>
      </c>
    </row>
    <row r="10615" spans="27:27" x14ac:dyDescent="0.2">
      <c r="AA10615" s="23">
        <v>46459</v>
      </c>
    </row>
    <row r="10616" spans="27:27" x14ac:dyDescent="0.2">
      <c r="AA10616" s="23">
        <v>46460</v>
      </c>
    </row>
    <row r="10617" spans="27:27" x14ac:dyDescent="0.2">
      <c r="AA10617" s="23">
        <v>46461</v>
      </c>
    </row>
    <row r="10618" spans="27:27" x14ac:dyDescent="0.2">
      <c r="AA10618" s="23">
        <v>46462</v>
      </c>
    </row>
    <row r="10619" spans="27:27" x14ac:dyDescent="0.2">
      <c r="AA10619" s="23">
        <v>46463</v>
      </c>
    </row>
    <row r="10620" spans="27:27" x14ac:dyDescent="0.2">
      <c r="AA10620" s="23">
        <v>46464</v>
      </c>
    </row>
    <row r="10621" spans="27:27" x14ac:dyDescent="0.2">
      <c r="AA10621" s="23">
        <v>46465</v>
      </c>
    </row>
    <row r="10622" spans="27:27" x14ac:dyDescent="0.2">
      <c r="AA10622" s="23">
        <v>46466</v>
      </c>
    </row>
    <row r="10623" spans="27:27" x14ac:dyDescent="0.2">
      <c r="AA10623" s="23">
        <v>46467</v>
      </c>
    </row>
    <row r="10624" spans="27:27" x14ac:dyDescent="0.2">
      <c r="AA10624" s="23">
        <v>46468</v>
      </c>
    </row>
    <row r="10625" spans="27:27" x14ac:dyDescent="0.2">
      <c r="AA10625" s="23">
        <v>46469</v>
      </c>
    </row>
    <row r="10626" spans="27:27" x14ac:dyDescent="0.2">
      <c r="AA10626" s="23">
        <v>46470</v>
      </c>
    </row>
    <row r="10627" spans="27:27" x14ac:dyDescent="0.2">
      <c r="AA10627" s="23">
        <v>46471</v>
      </c>
    </row>
    <row r="10628" spans="27:27" x14ac:dyDescent="0.2">
      <c r="AA10628" s="23">
        <v>46472</v>
      </c>
    </row>
    <row r="10629" spans="27:27" x14ac:dyDescent="0.2">
      <c r="AA10629" s="23">
        <v>46473</v>
      </c>
    </row>
    <row r="10630" spans="27:27" x14ac:dyDescent="0.2">
      <c r="AA10630" s="23">
        <v>46474</v>
      </c>
    </row>
    <row r="10631" spans="27:27" x14ac:dyDescent="0.2">
      <c r="AA10631" s="23">
        <v>46475</v>
      </c>
    </row>
    <row r="10632" spans="27:27" x14ac:dyDescent="0.2">
      <c r="AA10632" s="23">
        <v>46476</v>
      </c>
    </row>
    <row r="10633" spans="27:27" x14ac:dyDescent="0.2">
      <c r="AA10633" s="23">
        <v>46477</v>
      </c>
    </row>
    <row r="10634" spans="27:27" x14ac:dyDescent="0.2">
      <c r="AA10634" s="23">
        <v>46478</v>
      </c>
    </row>
    <row r="10635" spans="27:27" x14ac:dyDescent="0.2">
      <c r="AA10635" s="23">
        <v>46479</v>
      </c>
    </row>
    <row r="10636" spans="27:27" x14ac:dyDescent="0.2">
      <c r="AA10636" s="23">
        <v>46480</v>
      </c>
    </row>
    <row r="10637" spans="27:27" x14ac:dyDescent="0.2">
      <c r="AA10637" s="23">
        <v>46481</v>
      </c>
    </row>
    <row r="10638" spans="27:27" x14ac:dyDescent="0.2">
      <c r="AA10638" s="23">
        <v>46482</v>
      </c>
    </row>
    <row r="10639" spans="27:27" x14ac:dyDescent="0.2">
      <c r="AA10639" s="23">
        <v>46483</v>
      </c>
    </row>
    <row r="10640" spans="27:27" x14ac:dyDescent="0.2">
      <c r="AA10640" s="23">
        <v>46484</v>
      </c>
    </row>
    <row r="10641" spans="27:27" x14ac:dyDescent="0.2">
      <c r="AA10641" s="23">
        <v>46485</v>
      </c>
    </row>
    <row r="10642" spans="27:27" x14ac:dyDescent="0.2">
      <c r="AA10642" s="23">
        <v>46486</v>
      </c>
    </row>
    <row r="10643" spans="27:27" x14ac:dyDescent="0.2">
      <c r="AA10643" s="23">
        <v>46487</v>
      </c>
    </row>
    <row r="10644" spans="27:27" x14ac:dyDescent="0.2">
      <c r="AA10644" s="23">
        <v>46488</v>
      </c>
    </row>
    <row r="10645" spans="27:27" x14ac:dyDescent="0.2">
      <c r="AA10645" s="23">
        <v>46489</v>
      </c>
    </row>
    <row r="10646" spans="27:27" x14ac:dyDescent="0.2">
      <c r="AA10646" s="23">
        <v>46490</v>
      </c>
    </row>
    <row r="10647" spans="27:27" x14ac:dyDescent="0.2">
      <c r="AA10647" s="23">
        <v>46491</v>
      </c>
    </row>
    <row r="10648" spans="27:27" x14ac:dyDescent="0.2">
      <c r="AA10648" s="23">
        <v>46492</v>
      </c>
    </row>
    <row r="10649" spans="27:27" x14ac:dyDescent="0.2">
      <c r="AA10649" s="23">
        <v>46493</v>
      </c>
    </row>
    <row r="10650" spans="27:27" x14ac:dyDescent="0.2">
      <c r="AA10650" s="23">
        <v>46494</v>
      </c>
    </row>
    <row r="10651" spans="27:27" x14ac:dyDescent="0.2">
      <c r="AA10651" s="23">
        <v>46495</v>
      </c>
    </row>
    <row r="10652" spans="27:27" x14ac:dyDescent="0.2">
      <c r="AA10652" s="23">
        <v>46496</v>
      </c>
    </row>
    <row r="10653" spans="27:27" x14ac:dyDescent="0.2">
      <c r="AA10653" s="23">
        <v>46497</v>
      </c>
    </row>
    <row r="10654" spans="27:27" x14ac:dyDescent="0.2">
      <c r="AA10654" s="23">
        <v>46498</v>
      </c>
    </row>
    <row r="10655" spans="27:27" x14ac:dyDescent="0.2">
      <c r="AA10655" s="23">
        <v>46499</v>
      </c>
    </row>
    <row r="10656" spans="27:27" x14ac:dyDescent="0.2">
      <c r="AA10656" s="23">
        <v>46500</v>
      </c>
    </row>
    <row r="10657" spans="27:27" x14ac:dyDescent="0.2">
      <c r="AA10657" s="23">
        <v>46501</v>
      </c>
    </row>
    <row r="10658" spans="27:27" x14ac:dyDescent="0.2">
      <c r="AA10658" s="23">
        <v>46502</v>
      </c>
    </row>
    <row r="10659" spans="27:27" x14ac:dyDescent="0.2">
      <c r="AA10659" s="23">
        <v>46503</v>
      </c>
    </row>
    <row r="10660" spans="27:27" x14ac:dyDescent="0.2">
      <c r="AA10660" s="23">
        <v>46504</v>
      </c>
    </row>
    <row r="10661" spans="27:27" x14ac:dyDescent="0.2">
      <c r="AA10661" s="23">
        <v>46505</v>
      </c>
    </row>
    <row r="10662" spans="27:27" x14ac:dyDescent="0.2">
      <c r="AA10662" s="23">
        <v>46506</v>
      </c>
    </row>
    <row r="10663" spans="27:27" x14ac:dyDescent="0.2">
      <c r="AA10663" s="23">
        <v>46507</v>
      </c>
    </row>
    <row r="10664" spans="27:27" x14ac:dyDescent="0.2">
      <c r="AA10664" s="23">
        <v>46508</v>
      </c>
    </row>
    <row r="10665" spans="27:27" x14ac:dyDescent="0.2">
      <c r="AA10665" s="23">
        <v>46509</v>
      </c>
    </row>
    <row r="10666" spans="27:27" x14ac:dyDescent="0.2">
      <c r="AA10666" s="23">
        <v>46510</v>
      </c>
    </row>
    <row r="10667" spans="27:27" x14ac:dyDescent="0.2">
      <c r="AA10667" s="23">
        <v>46511</v>
      </c>
    </row>
    <row r="10668" spans="27:27" x14ac:dyDescent="0.2">
      <c r="AA10668" s="23">
        <v>46512</v>
      </c>
    </row>
    <row r="10669" spans="27:27" x14ac:dyDescent="0.2">
      <c r="AA10669" s="23">
        <v>46513</v>
      </c>
    </row>
    <row r="10670" spans="27:27" x14ac:dyDescent="0.2">
      <c r="AA10670" s="23">
        <v>46514</v>
      </c>
    </row>
    <row r="10671" spans="27:27" x14ac:dyDescent="0.2">
      <c r="AA10671" s="23">
        <v>46515</v>
      </c>
    </row>
    <row r="10672" spans="27:27" x14ac:dyDescent="0.2">
      <c r="AA10672" s="23">
        <v>46516</v>
      </c>
    </row>
    <row r="10673" spans="27:27" x14ac:dyDescent="0.2">
      <c r="AA10673" s="23">
        <v>46517</v>
      </c>
    </row>
    <row r="10674" spans="27:27" x14ac:dyDescent="0.2">
      <c r="AA10674" s="23">
        <v>46518</v>
      </c>
    </row>
    <row r="10675" spans="27:27" x14ac:dyDescent="0.2">
      <c r="AA10675" s="23">
        <v>46519</v>
      </c>
    </row>
    <row r="10676" spans="27:27" x14ac:dyDescent="0.2">
      <c r="AA10676" s="23">
        <v>46520</v>
      </c>
    </row>
    <row r="10677" spans="27:27" x14ac:dyDescent="0.2">
      <c r="AA10677" s="23">
        <v>46521</v>
      </c>
    </row>
    <row r="10678" spans="27:27" x14ac:dyDescent="0.2">
      <c r="AA10678" s="23">
        <v>46522</v>
      </c>
    </row>
    <row r="10679" spans="27:27" x14ac:dyDescent="0.2">
      <c r="AA10679" s="23">
        <v>46523</v>
      </c>
    </row>
    <row r="10680" spans="27:27" x14ac:dyDescent="0.2">
      <c r="AA10680" s="23">
        <v>46524</v>
      </c>
    </row>
    <row r="10681" spans="27:27" x14ac:dyDescent="0.2">
      <c r="AA10681" s="23">
        <v>46525</v>
      </c>
    </row>
    <row r="10682" spans="27:27" x14ac:dyDescent="0.2">
      <c r="AA10682" s="23">
        <v>46526</v>
      </c>
    </row>
    <row r="10683" spans="27:27" x14ac:dyDescent="0.2">
      <c r="AA10683" s="23">
        <v>46527</v>
      </c>
    </row>
    <row r="10684" spans="27:27" x14ac:dyDescent="0.2">
      <c r="AA10684" s="23">
        <v>46528</v>
      </c>
    </row>
    <row r="10685" spans="27:27" x14ac:dyDescent="0.2">
      <c r="AA10685" s="23">
        <v>46529</v>
      </c>
    </row>
    <row r="10686" spans="27:27" x14ac:dyDescent="0.2">
      <c r="AA10686" s="23">
        <v>46530</v>
      </c>
    </row>
    <row r="10687" spans="27:27" x14ac:dyDescent="0.2">
      <c r="AA10687" s="23">
        <v>46531</v>
      </c>
    </row>
    <row r="10688" spans="27:27" x14ac:dyDescent="0.2">
      <c r="AA10688" s="23">
        <v>46532</v>
      </c>
    </row>
    <row r="10689" spans="27:27" x14ac:dyDescent="0.2">
      <c r="AA10689" s="23">
        <v>46533</v>
      </c>
    </row>
    <row r="10690" spans="27:27" x14ac:dyDescent="0.2">
      <c r="AA10690" s="23">
        <v>46534</v>
      </c>
    </row>
    <row r="10691" spans="27:27" x14ac:dyDescent="0.2">
      <c r="AA10691" s="23">
        <v>46535</v>
      </c>
    </row>
    <row r="10692" spans="27:27" x14ac:dyDescent="0.2">
      <c r="AA10692" s="23">
        <v>46536</v>
      </c>
    </row>
    <row r="10693" spans="27:27" x14ac:dyDescent="0.2">
      <c r="AA10693" s="23">
        <v>46537</v>
      </c>
    </row>
    <row r="10694" spans="27:27" x14ac:dyDescent="0.2">
      <c r="AA10694" s="23">
        <v>46538</v>
      </c>
    </row>
    <row r="10695" spans="27:27" x14ac:dyDescent="0.2">
      <c r="AA10695" s="23">
        <v>46539</v>
      </c>
    </row>
    <row r="10696" spans="27:27" x14ac:dyDescent="0.2">
      <c r="AA10696" s="23">
        <v>46540</v>
      </c>
    </row>
    <row r="10697" spans="27:27" x14ac:dyDescent="0.2">
      <c r="AA10697" s="23">
        <v>46541</v>
      </c>
    </row>
    <row r="10698" spans="27:27" x14ac:dyDescent="0.2">
      <c r="AA10698" s="23">
        <v>46542</v>
      </c>
    </row>
    <row r="10699" spans="27:27" x14ac:dyDescent="0.2">
      <c r="AA10699" s="23">
        <v>46543</v>
      </c>
    </row>
    <row r="10700" spans="27:27" x14ac:dyDescent="0.2">
      <c r="AA10700" s="23">
        <v>46544</v>
      </c>
    </row>
    <row r="10701" spans="27:27" x14ac:dyDescent="0.2">
      <c r="AA10701" s="23">
        <v>46545</v>
      </c>
    </row>
    <row r="10702" spans="27:27" x14ac:dyDescent="0.2">
      <c r="AA10702" s="23">
        <v>46546</v>
      </c>
    </row>
    <row r="10703" spans="27:27" x14ac:dyDescent="0.2">
      <c r="AA10703" s="23">
        <v>46547</v>
      </c>
    </row>
    <row r="10704" spans="27:27" x14ac:dyDescent="0.2">
      <c r="AA10704" s="23">
        <v>46548</v>
      </c>
    </row>
    <row r="10705" spans="27:27" x14ac:dyDescent="0.2">
      <c r="AA10705" s="23">
        <v>46549</v>
      </c>
    </row>
    <row r="10706" spans="27:27" x14ac:dyDescent="0.2">
      <c r="AA10706" s="23">
        <v>46550</v>
      </c>
    </row>
    <row r="10707" spans="27:27" x14ac:dyDescent="0.2">
      <c r="AA10707" s="23">
        <v>46551</v>
      </c>
    </row>
    <row r="10708" spans="27:27" x14ac:dyDescent="0.2">
      <c r="AA10708" s="23">
        <v>46552</v>
      </c>
    </row>
    <row r="10709" spans="27:27" x14ac:dyDescent="0.2">
      <c r="AA10709" s="23">
        <v>46553</v>
      </c>
    </row>
    <row r="10710" spans="27:27" x14ac:dyDescent="0.2">
      <c r="AA10710" s="23">
        <v>46554</v>
      </c>
    </row>
    <row r="10711" spans="27:27" x14ac:dyDescent="0.2">
      <c r="AA10711" s="23">
        <v>46555</v>
      </c>
    </row>
    <row r="10712" spans="27:27" x14ac:dyDescent="0.2">
      <c r="AA10712" s="23">
        <v>46556</v>
      </c>
    </row>
    <row r="10713" spans="27:27" x14ac:dyDescent="0.2">
      <c r="AA10713" s="23">
        <v>46557</v>
      </c>
    </row>
    <row r="10714" spans="27:27" x14ac:dyDescent="0.2">
      <c r="AA10714" s="23">
        <v>46558</v>
      </c>
    </row>
    <row r="10715" spans="27:27" x14ac:dyDescent="0.2">
      <c r="AA10715" s="23">
        <v>46559</v>
      </c>
    </row>
    <row r="10716" spans="27:27" x14ac:dyDescent="0.2">
      <c r="AA10716" s="23">
        <v>46560</v>
      </c>
    </row>
    <row r="10717" spans="27:27" x14ac:dyDescent="0.2">
      <c r="AA10717" s="23">
        <v>46561</v>
      </c>
    </row>
    <row r="10718" spans="27:27" x14ac:dyDescent="0.2">
      <c r="AA10718" s="23">
        <v>46562</v>
      </c>
    </row>
    <row r="10719" spans="27:27" x14ac:dyDescent="0.2">
      <c r="AA10719" s="23">
        <v>46563</v>
      </c>
    </row>
    <row r="10720" spans="27:27" x14ac:dyDescent="0.2">
      <c r="AA10720" s="23">
        <v>46564</v>
      </c>
    </row>
    <row r="10721" spans="27:27" x14ac:dyDescent="0.2">
      <c r="AA10721" s="23">
        <v>46565</v>
      </c>
    </row>
    <row r="10722" spans="27:27" x14ac:dyDescent="0.2">
      <c r="AA10722" s="23">
        <v>46566</v>
      </c>
    </row>
    <row r="10723" spans="27:27" x14ac:dyDescent="0.2">
      <c r="AA10723" s="23">
        <v>46567</v>
      </c>
    </row>
    <row r="10724" spans="27:27" x14ac:dyDescent="0.2">
      <c r="AA10724" s="23">
        <v>46568</v>
      </c>
    </row>
    <row r="10725" spans="27:27" x14ac:dyDescent="0.2">
      <c r="AA10725" s="23">
        <v>46569</v>
      </c>
    </row>
    <row r="10726" spans="27:27" x14ac:dyDescent="0.2">
      <c r="AA10726" s="23">
        <v>46570</v>
      </c>
    </row>
    <row r="10727" spans="27:27" x14ac:dyDescent="0.2">
      <c r="AA10727" s="23">
        <v>46571</v>
      </c>
    </row>
    <row r="10728" spans="27:27" x14ac:dyDescent="0.2">
      <c r="AA10728" s="23">
        <v>46572</v>
      </c>
    </row>
    <row r="10729" spans="27:27" x14ac:dyDescent="0.2">
      <c r="AA10729" s="23">
        <v>46573</v>
      </c>
    </row>
    <row r="10730" spans="27:27" x14ac:dyDescent="0.2">
      <c r="AA10730" s="23">
        <v>46574</v>
      </c>
    </row>
    <row r="10731" spans="27:27" x14ac:dyDescent="0.2">
      <c r="AA10731" s="23">
        <v>46575</v>
      </c>
    </row>
    <row r="10732" spans="27:27" x14ac:dyDescent="0.2">
      <c r="AA10732" s="23">
        <v>46576</v>
      </c>
    </row>
    <row r="10733" spans="27:27" x14ac:dyDescent="0.2">
      <c r="AA10733" s="23">
        <v>46577</v>
      </c>
    </row>
    <row r="10734" spans="27:27" x14ac:dyDescent="0.2">
      <c r="AA10734" s="23">
        <v>46578</v>
      </c>
    </row>
    <row r="10735" spans="27:27" x14ac:dyDescent="0.2">
      <c r="AA10735" s="23">
        <v>46579</v>
      </c>
    </row>
    <row r="10736" spans="27:27" x14ac:dyDescent="0.2">
      <c r="AA10736" s="23">
        <v>46580</v>
      </c>
    </row>
    <row r="10737" spans="27:27" x14ac:dyDescent="0.2">
      <c r="AA10737" s="23">
        <v>46581</v>
      </c>
    </row>
    <row r="10738" spans="27:27" x14ac:dyDescent="0.2">
      <c r="AA10738" s="23">
        <v>46582</v>
      </c>
    </row>
    <row r="10739" spans="27:27" x14ac:dyDescent="0.2">
      <c r="AA10739" s="23">
        <v>46583</v>
      </c>
    </row>
    <row r="10740" spans="27:27" x14ac:dyDescent="0.2">
      <c r="AA10740" s="23">
        <v>46584</v>
      </c>
    </row>
    <row r="10741" spans="27:27" x14ac:dyDescent="0.2">
      <c r="AA10741" s="23">
        <v>46585</v>
      </c>
    </row>
    <row r="10742" spans="27:27" x14ac:dyDescent="0.2">
      <c r="AA10742" s="23">
        <v>46586</v>
      </c>
    </row>
    <row r="10743" spans="27:27" x14ac:dyDescent="0.2">
      <c r="AA10743" s="23">
        <v>46587</v>
      </c>
    </row>
    <row r="10744" spans="27:27" x14ac:dyDescent="0.2">
      <c r="AA10744" s="23">
        <v>46588</v>
      </c>
    </row>
    <row r="10745" spans="27:27" x14ac:dyDescent="0.2">
      <c r="AA10745" s="23">
        <v>46589</v>
      </c>
    </row>
    <row r="10746" spans="27:27" x14ac:dyDescent="0.2">
      <c r="AA10746" s="23">
        <v>46590</v>
      </c>
    </row>
    <row r="10747" spans="27:27" x14ac:dyDescent="0.2">
      <c r="AA10747" s="23">
        <v>46591</v>
      </c>
    </row>
    <row r="10748" spans="27:27" x14ac:dyDescent="0.2">
      <c r="AA10748" s="23">
        <v>46592</v>
      </c>
    </row>
    <row r="10749" spans="27:27" x14ac:dyDescent="0.2">
      <c r="AA10749" s="23">
        <v>46593</v>
      </c>
    </row>
    <row r="10750" spans="27:27" x14ac:dyDescent="0.2">
      <c r="AA10750" s="23">
        <v>46594</v>
      </c>
    </row>
    <row r="10751" spans="27:27" x14ac:dyDescent="0.2">
      <c r="AA10751" s="23">
        <v>46595</v>
      </c>
    </row>
    <row r="10752" spans="27:27" x14ac:dyDescent="0.2">
      <c r="AA10752" s="23">
        <v>46596</v>
      </c>
    </row>
    <row r="10753" spans="27:27" x14ac:dyDescent="0.2">
      <c r="AA10753" s="23">
        <v>46597</v>
      </c>
    </row>
    <row r="10754" spans="27:27" x14ac:dyDescent="0.2">
      <c r="AA10754" s="23">
        <v>46598</v>
      </c>
    </row>
    <row r="10755" spans="27:27" x14ac:dyDescent="0.2">
      <c r="AA10755" s="23">
        <v>46599</v>
      </c>
    </row>
    <row r="10756" spans="27:27" x14ac:dyDescent="0.2">
      <c r="AA10756" s="23">
        <v>46600</v>
      </c>
    </row>
    <row r="10757" spans="27:27" x14ac:dyDescent="0.2">
      <c r="AA10757" s="23">
        <v>46601</v>
      </c>
    </row>
    <row r="10758" spans="27:27" x14ac:dyDescent="0.2">
      <c r="AA10758" s="23">
        <v>46602</v>
      </c>
    </row>
    <row r="10759" spans="27:27" x14ac:dyDescent="0.2">
      <c r="AA10759" s="23">
        <v>46603</v>
      </c>
    </row>
    <row r="10760" spans="27:27" x14ac:dyDescent="0.2">
      <c r="AA10760" s="23">
        <v>46604</v>
      </c>
    </row>
    <row r="10761" spans="27:27" x14ac:dyDescent="0.2">
      <c r="AA10761" s="23">
        <v>46605</v>
      </c>
    </row>
    <row r="10762" spans="27:27" x14ac:dyDescent="0.2">
      <c r="AA10762" s="23">
        <v>46606</v>
      </c>
    </row>
    <row r="10763" spans="27:27" x14ac:dyDescent="0.2">
      <c r="AA10763" s="23">
        <v>46607</v>
      </c>
    </row>
    <row r="10764" spans="27:27" x14ac:dyDescent="0.2">
      <c r="AA10764" s="23">
        <v>46608</v>
      </c>
    </row>
    <row r="10765" spans="27:27" x14ac:dyDescent="0.2">
      <c r="AA10765" s="23">
        <v>46609</v>
      </c>
    </row>
    <row r="10766" spans="27:27" x14ac:dyDescent="0.2">
      <c r="AA10766" s="23">
        <v>46610</v>
      </c>
    </row>
    <row r="10767" spans="27:27" x14ac:dyDescent="0.2">
      <c r="AA10767" s="23">
        <v>46611</v>
      </c>
    </row>
    <row r="10768" spans="27:27" x14ac:dyDescent="0.2">
      <c r="AA10768" s="23">
        <v>46612</v>
      </c>
    </row>
    <row r="10769" spans="27:27" x14ac:dyDescent="0.2">
      <c r="AA10769" s="23">
        <v>46613</v>
      </c>
    </row>
    <row r="10770" spans="27:27" x14ac:dyDescent="0.2">
      <c r="AA10770" s="23">
        <v>46614</v>
      </c>
    </row>
    <row r="10771" spans="27:27" x14ac:dyDescent="0.2">
      <c r="AA10771" s="23">
        <v>46615</v>
      </c>
    </row>
    <row r="10772" spans="27:27" x14ac:dyDescent="0.2">
      <c r="AA10772" s="23">
        <v>46616</v>
      </c>
    </row>
    <row r="10773" spans="27:27" x14ac:dyDescent="0.2">
      <c r="AA10773" s="23">
        <v>46617</v>
      </c>
    </row>
    <row r="10774" spans="27:27" x14ac:dyDescent="0.2">
      <c r="AA10774" s="23">
        <v>46618</v>
      </c>
    </row>
    <row r="10775" spans="27:27" x14ac:dyDescent="0.2">
      <c r="AA10775" s="23">
        <v>46619</v>
      </c>
    </row>
    <row r="10776" spans="27:27" x14ac:dyDescent="0.2">
      <c r="AA10776" s="23">
        <v>46620</v>
      </c>
    </row>
    <row r="10777" spans="27:27" x14ac:dyDescent="0.2">
      <c r="AA10777" s="23">
        <v>46621</v>
      </c>
    </row>
    <row r="10778" spans="27:27" x14ac:dyDescent="0.2">
      <c r="AA10778" s="23">
        <v>46622</v>
      </c>
    </row>
    <row r="10779" spans="27:27" x14ac:dyDescent="0.2">
      <c r="AA10779" s="23">
        <v>46623</v>
      </c>
    </row>
    <row r="10780" spans="27:27" x14ac:dyDescent="0.2">
      <c r="AA10780" s="23">
        <v>46624</v>
      </c>
    </row>
    <row r="10781" spans="27:27" x14ac:dyDescent="0.2">
      <c r="AA10781" s="23">
        <v>46625</v>
      </c>
    </row>
    <row r="10782" spans="27:27" x14ac:dyDescent="0.2">
      <c r="AA10782" s="23">
        <v>46626</v>
      </c>
    </row>
    <row r="10783" spans="27:27" x14ac:dyDescent="0.2">
      <c r="AA10783" s="23">
        <v>46627</v>
      </c>
    </row>
    <row r="10784" spans="27:27" x14ac:dyDescent="0.2">
      <c r="AA10784" s="23">
        <v>46628</v>
      </c>
    </row>
    <row r="10785" spans="27:27" x14ac:dyDescent="0.2">
      <c r="AA10785" s="23">
        <v>46629</v>
      </c>
    </row>
    <row r="10786" spans="27:27" x14ac:dyDescent="0.2">
      <c r="AA10786" s="23">
        <v>46630</v>
      </c>
    </row>
    <row r="10787" spans="27:27" x14ac:dyDescent="0.2">
      <c r="AA10787" s="23">
        <v>46631</v>
      </c>
    </row>
    <row r="10788" spans="27:27" x14ac:dyDescent="0.2">
      <c r="AA10788" s="23">
        <v>46632</v>
      </c>
    </row>
    <row r="10789" spans="27:27" x14ac:dyDescent="0.2">
      <c r="AA10789" s="23">
        <v>46633</v>
      </c>
    </row>
    <row r="10790" spans="27:27" x14ac:dyDescent="0.2">
      <c r="AA10790" s="23">
        <v>46634</v>
      </c>
    </row>
    <row r="10791" spans="27:27" x14ac:dyDescent="0.2">
      <c r="AA10791" s="23">
        <v>46635</v>
      </c>
    </row>
    <row r="10792" spans="27:27" x14ac:dyDescent="0.2">
      <c r="AA10792" s="23">
        <v>46636</v>
      </c>
    </row>
    <row r="10793" spans="27:27" x14ac:dyDescent="0.2">
      <c r="AA10793" s="23">
        <v>46637</v>
      </c>
    </row>
    <row r="10794" spans="27:27" x14ac:dyDescent="0.2">
      <c r="AA10794" s="23">
        <v>46638</v>
      </c>
    </row>
    <row r="10795" spans="27:27" x14ac:dyDescent="0.2">
      <c r="AA10795" s="23">
        <v>46639</v>
      </c>
    </row>
    <row r="10796" spans="27:27" x14ac:dyDescent="0.2">
      <c r="AA10796" s="23">
        <v>46640</v>
      </c>
    </row>
    <row r="10797" spans="27:27" x14ac:dyDescent="0.2">
      <c r="AA10797" s="23">
        <v>46641</v>
      </c>
    </row>
    <row r="10798" spans="27:27" x14ac:dyDescent="0.2">
      <c r="AA10798" s="23">
        <v>46642</v>
      </c>
    </row>
    <row r="10799" spans="27:27" x14ac:dyDescent="0.2">
      <c r="AA10799" s="23">
        <v>46643</v>
      </c>
    </row>
    <row r="10800" spans="27:27" x14ac:dyDescent="0.2">
      <c r="AA10800" s="23">
        <v>46644</v>
      </c>
    </row>
    <row r="10801" spans="27:27" x14ac:dyDescent="0.2">
      <c r="AA10801" s="23">
        <v>46645</v>
      </c>
    </row>
    <row r="10802" spans="27:27" x14ac:dyDescent="0.2">
      <c r="AA10802" s="23">
        <v>46646</v>
      </c>
    </row>
    <row r="10803" spans="27:27" x14ac:dyDescent="0.2">
      <c r="AA10803" s="23">
        <v>46647</v>
      </c>
    </row>
    <row r="10804" spans="27:27" x14ac:dyDescent="0.2">
      <c r="AA10804" s="23">
        <v>46648</v>
      </c>
    </row>
    <row r="10805" spans="27:27" x14ac:dyDescent="0.2">
      <c r="AA10805" s="23">
        <v>46649</v>
      </c>
    </row>
    <row r="10806" spans="27:27" x14ac:dyDescent="0.2">
      <c r="AA10806" s="23">
        <v>46650</v>
      </c>
    </row>
    <row r="10807" spans="27:27" x14ac:dyDescent="0.2">
      <c r="AA10807" s="23">
        <v>46651</v>
      </c>
    </row>
    <row r="10808" spans="27:27" x14ac:dyDescent="0.2">
      <c r="AA10808" s="23">
        <v>46652</v>
      </c>
    </row>
    <row r="10809" spans="27:27" x14ac:dyDescent="0.2">
      <c r="AA10809" s="23">
        <v>46653</v>
      </c>
    </row>
    <row r="10810" spans="27:27" x14ac:dyDescent="0.2">
      <c r="AA10810" s="23">
        <v>46654</v>
      </c>
    </row>
    <row r="10811" spans="27:27" x14ac:dyDescent="0.2">
      <c r="AA10811" s="23">
        <v>46655</v>
      </c>
    </row>
    <row r="10812" spans="27:27" x14ac:dyDescent="0.2">
      <c r="AA10812" s="23">
        <v>46656</v>
      </c>
    </row>
    <row r="10813" spans="27:27" x14ac:dyDescent="0.2">
      <c r="AA10813" s="23">
        <v>46657</v>
      </c>
    </row>
    <row r="10814" spans="27:27" x14ac:dyDescent="0.2">
      <c r="AA10814" s="23">
        <v>46658</v>
      </c>
    </row>
    <row r="10815" spans="27:27" x14ac:dyDescent="0.2">
      <c r="AA10815" s="23">
        <v>46659</v>
      </c>
    </row>
    <row r="10816" spans="27:27" x14ac:dyDescent="0.2">
      <c r="AA10816" s="23">
        <v>46660</v>
      </c>
    </row>
    <row r="10817" spans="27:27" x14ac:dyDescent="0.2">
      <c r="AA10817" s="23">
        <v>46661</v>
      </c>
    </row>
    <row r="10818" spans="27:27" x14ac:dyDescent="0.2">
      <c r="AA10818" s="23">
        <v>46662</v>
      </c>
    </row>
    <row r="10819" spans="27:27" x14ac:dyDescent="0.2">
      <c r="AA10819" s="23">
        <v>46663</v>
      </c>
    </row>
    <row r="10820" spans="27:27" x14ac:dyDescent="0.2">
      <c r="AA10820" s="23">
        <v>46664</v>
      </c>
    </row>
    <row r="10821" spans="27:27" x14ac:dyDescent="0.2">
      <c r="AA10821" s="23">
        <v>46665</v>
      </c>
    </row>
    <row r="10822" spans="27:27" x14ac:dyDescent="0.2">
      <c r="AA10822" s="23">
        <v>46666</v>
      </c>
    </row>
    <row r="10823" spans="27:27" x14ac:dyDescent="0.2">
      <c r="AA10823" s="23">
        <v>46667</v>
      </c>
    </row>
    <row r="10824" spans="27:27" x14ac:dyDescent="0.2">
      <c r="AA10824" s="23">
        <v>46668</v>
      </c>
    </row>
    <row r="10825" spans="27:27" x14ac:dyDescent="0.2">
      <c r="AA10825" s="23">
        <v>46669</v>
      </c>
    </row>
    <row r="10826" spans="27:27" x14ac:dyDescent="0.2">
      <c r="AA10826" s="23">
        <v>46670</v>
      </c>
    </row>
    <row r="10827" spans="27:27" x14ac:dyDescent="0.2">
      <c r="AA10827" s="23">
        <v>46671</v>
      </c>
    </row>
    <row r="10828" spans="27:27" x14ac:dyDescent="0.2">
      <c r="AA10828" s="23">
        <v>46672</v>
      </c>
    </row>
    <row r="10829" spans="27:27" x14ac:dyDescent="0.2">
      <c r="AA10829" s="23">
        <v>46673</v>
      </c>
    </row>
    <row r="10830" spans="27:27" x14ac:dyDescent="0.2">
      <c r="AA10830" s="23">
        <v>46674</v>
      </c>
    </row>
    <row r="10831" spans="27:27" x14ac:dyDescent="0.2">
      <c r="AA10831" s="23">
        <v>46675</v>
      </c>
    </row>
    <row r="10832" spans="27:27" x14ac:dyDescent="0.2">
      <c r="AA10832" s="23">
        <v>46676</v>
      </c>
    </row>
    <row r="10833" spans="27:27" x14ac:dyDescent="0.2">
      <c r="AA10833" s="23">
        <v>46677</v>
      </c>
    </row>
    <row r="10834" spans="27:27" x14ac:dyDescent="0.2">
      <c r="AA10834" s="23">
        <v>46678</v>
      </c>
    </row>
    <row r="10835" spans="27:27" x14ac:dyDescent="0.2">
      <c r="AA10835" s="23">
        <v>46679</v>
      </c>
    </row>
    <row r="10836" spans="27:27" x14ac:dyDescent="0.2">
      <c r="AA10836" s="23">
        <v>46680</v>
      </c>
    </row>
    <row r="10837" spans="27:27" x14ac:dyDescent="0.2">
      <c r="AA10837" s="23">
        <v>46681</v>
      </c>
    </row>
    <row r="10838" spans="27:27" x14ac:dyDescent="0.2">
      <c r="AA10838" s="23">
        <v>46682</v>
      </c>
    </row>
    <row r="10839" spans="27:27" x14ac:dyDescent="0.2">
      <c r="AA10839" s="23">
        <v>46683</v>
      </c>
    </row>
    <row r="10840" spans="27:27" x14ac:dyDescent="0.2">
      <c r="AA10840" s="23">
        <v>46684</v>
      </c>
    </row>
    <row r="10841" spans="27:27" x14ac:dyDescent="0.2">
      <c r="AA10841" s="23">
        <v>46685</v>
      </c>
    </row>
    <row r="10842" spans="27:27" x14ac:dyDescent="0.2">
      <c r="AA10842" s="23">
        <v>46686</v>
      </c>
    </row>
    <row r="10843" spans="27:27" x14ac:dyDescent="0.2">
      <c r="AA10843" s="23">
        <v>46687</v>
      </c>
    </row>
    <row r="10844" spans="27:27" x14ac:dyDescent="0.2">
      <c r="AA10844" s="23">
        <v>46688</v>
      </c>
    </row>
    <row r="10845" spans="27:27" x14ac:dyDescent="0.2">
      <c r="AA10845" s="23">
        <v>46689</v>
      </c>
    </row>
    <row r="10846" spans="27:27" x14ac:dyDescent="0.2">
      <c r="AA10846" s="23">
        <v>46690</v>
      </c>
    </row>
    <row r="10847" spans="27:27" x14ac:dyDescent="0.2">
      <c r="AA10847" s="23">
        <v>46691</v>
      </c>
    </row>
    <row r="10848" spans="27:27" x14ac:dyDescent="0.2">
      <c r="AA10848" s="23">
        <v>46692</v>
      </c>
    </row>
    <row r="10849" spans="27:27" x14ac:dyDescent="0.2">
      <c r="AA10849" s="23">
        <v>46693</v>
      </c>
    </row>
    <row r="10850" spans="27:27" x14ac:dyDescent="0.2">
      <c r="AA10850" s="23">
        <v>46694</v>
      </c>
    </row>
    <row r="10851" spans="27:27" x14ac:dyDescent="0.2">
      <c r="AA10851" s="23">
        <v>46695</v>
      </c>
    </row>
    <row r="10852" spans="27:27" x14ac:dyDescent="0.2">
      <c r="AA10852" s="23">
        <v>46696</v>
      </c>
    </row>
    <row r="10853" spans="27:27" x14ac:dyDescent="0.2">
      <c r="AA10853" s="23">
        <v>46697</v>
      </c>
    </row>
    <row r="10854" spans="27:27" x14ac:dyDescent="0.2">
      <c r="AA10854" s="23">
        <v>46698</v>
      </c>
    </row>
    <row r="10855" spans="27:27" x14ac:dyDescent="0.2">
      <c r="AA10855" s="23">
        <v>46699</v>
      </c>
    </row>
    <row r="10856" spans="27:27" x14ac:dyDescent="0.2">
      <c r="AA10856" s="23">
        <v>46700</v>
      </c>
    </row>
    <row r="10857" spans="27:27" x14ac:dyDescent="0.2">
      <c r="AA10857" s="23">
        <v>46701</v>
      </c>
    </row>
    <row r="10858" spans="27:27" x14ac:dyDescent="0.2">
      <c r="AA10858" s="23">
        <v>46702</v>
      </c>
    </row>
    <row r="10859" spans="27:27" x14ac:dyDescent="0.2">
      <c r="AA10859" s="23">
        <v>46703</v>
      </c>
    </row>
    <row r="10860" spans="27:27" x14ac:dyDescent="0.2">
      <c r="AA10860" s="23">
        <v>46704</v>
      </c>
    </row>
    <row r="10861" spans="27:27" x14ac:dyDescent="0.2">
      <c r="AA10861" s="23">
        <v>46705</v>
      </c>
    </row>
    <row r="10862" spans="27:27" x14ac:dyDescent="0.2">
      <c r="AA10862" s="23">
        <v>46706</v>
      </c>
    </row>
    <row r="10863" spans="27:27" x14ac:dyDescent="0.2">
      <c r="AA10863" s="23">
        <v>46707</v>
      </c>
    </row>
    <row r="10864" spans="27:27" x14ac:dyDescent="0.2">
      <c r="AA10864" s="23">
        <v>46708</v>
      </c>
    </row>
    <row r="10865" spans="27:27" x14ac:dyDescent="0.2">
      <c r="AA10865" s="23">
        <v>46709</v>
      </c>
    </row>
    <row r="10866" spans="27:27" x14ac:dyDescent="0.2">
      <c r="AA10866" s="23">
        <v>46710</v>
      </c>
    </row>
    <row r="10867" spans="27:27" x14ac:dyDescent="0.2">
      <c r="AA10867" s="23">
        <v>46711</v>
      </c>
    </row>
    <row r="10868" spans="27:27" x14ac:dyDescent="0.2">
      <c r="AA10868" s="23">
        <v>46712</v>
      </c>
    </row>
    <row r="10869" spans="27:27" x14ac:dyDescent="0.2">
      <c r="AA10869" s="23">
        <v>46713</v>
      </c>
    </row>
    <row r="10870" spans="27:27" x14ac:dyDescent="0.2">
      <c r="AA10870" s="23">
        <v>46714</v>
      </c>
    </row>
    <row r="10871" spans="27:27" x14ac:dyDescent="0.2">
      <c r="AA10871" s="23">
        <v>46715</v>
      </c>
    </row>
    <row r="10872" spans="27:27" x14ac:dyDescent="0.2">
      <c r="AA10872" s="23">
        <v>46716</v>
      </c>
    </row>
    <row r="10873" spans="27:27" x14ac:dyDescent="0.2">
      <c r="AA10873" s="23">
        <v>46717</v>
      </c>
    </row>
    <row r="10874" spans="27:27" x14ac:dyDescent="0.2">
      <c r="AA10874" s="23">
        <v>46718</v>
      </c>
    </row>
    <row r="10875" spans="27:27" x14ac:dyDescent="0.2">
      <c r="AA10875" s="23">
        <v>46719</v>
      </c>
    </row>
    <row r="10876" spans="27:27" x14ac:dyDescent="0.2">
      <c r="AA10876" s="23">
        <v>46720</v>
      </c>
    </row>
    <row r="10877" spans="27:27" x14ac:dyDescent="0.2">
      <c r="AA10877" s="23">
        <v>46721</v>
      </c>
    </row>
    <row r="10878" spans="27:27" x14ac:dyDescent="0.2">
      <c r="AA10878" s="23">
        <v>46722</v>
      </c>
    </row>
    <row r="10879" spans="27:27" x14ac:dyDescent="0.2">
      <c r="AA10879" s="23">
        <v>46723</v>
      </c>
    </row>
    <row r="10880" spans="27:27" x14ac:dyDescent="0.2">
      <c r="AA10880" s="23">
        <v>46724</v>
      </c>
    </row>
    <row r="10881" spans="27:27" x14ac:dyDescent="0.2">
      <c r="AA10881" s="23">
        <v>46725</v>
      </c>
    </row>
    <row r="10882" spans="27:27" x14ac:dyDescent="0.2">
      <c r="AA10882" s="23">
        <v>46726</v>
      </c>
    </row>
    <row r="10883" spans="27:27" x14ac:dyDescent="0.2">
      <c r="AA10883" s="23">
        <v>46727</v>
      </c>
    </row>
    <row r="10884" spans="27:27" x14ac:dyDescent="0.2">
      <c r="AA10884" s="23">
        <v>46728</v>
      </c>
    </row>
    <row r="10885" spans="27:27" x14ac:dyDescent="0.2">
      <c r="AA10885" s="23">
        <v>46729</v>
      </c>
    </row>
    <row r="10886" spans="27:27" x14ac:dyDescent="0.2">
      <c r="AA10886" s="23">
        <v>46730</v>
      </c>
    </row>
    <row r="10887" spans="27:27" x14ac:dyDescent="0.2">
      <c r="AA10887" s="23">
        <v>46731</v>
      </c>
    </row>
    <row r="10888" spans="27:27" x14ac:dyDescent="0.2">
      <c r="AA10888" s="23">
        <v>46732</v>
      </c>
    </row>
    <row r="10889" spans="27:27" x14ac:dyDescent="0.2">
      <c r="AA10889" s="23">
        <v>46733</v>
      </c>
    </row>
    <row r="10890" spans="27:27" x14ac:dyDescent="0.2">
      <c r="AA10890" s="23">
        <v>46734</v>
      </c>
    </row>
    <row r="10891" spans="27:27" x14ac:dyDescent="0.2">
      <c r="AA10891" s="23">
        <v>46735</v>
      </c>
    </row>
    <row r="10892" spans="27:27" x14ac:dyDescent="0.2">
      <c r="AA10892" s="23">
        <v>46736</v>
      </c>
    </row>
    <row r="10893" spans="27:27" x14ac:dyDescent="0.2">
      <c r="AA10893" s="23">
        <v>46737</v>
      </c>
    </row>
    <row r="10894" spans="27:27" x14ac:dyDescent="0.2">
      <c r="AA10894" s="23">
        <v>46738</v>
      </c>
    </row>
    <row r="10895" spans="27:27" x14ac:dyDescent="0.2">
      <c r="AA10895" s="23">
        <v>46739</v>
      </c>
    </row>
    <row r="10896" spans="27:27" x14ac:dyDescent="0.2">
      <c r="AA10896" s="23">
        <v>46740</v>
      </c>
    </row>
    <row r="10897" spans="27:27" x14ac:dyDescent="0.2">
      <c r="AA10897" s="23">
        <v>46741</v>
      </c>
    </row>
    <row r="10898" spans="27:27" x14ac:dyDescent="0.2">
      <c r="AA10898" s="23">
        <v>46742</v>
      </c>
    </row>
    <row r="10899" spans="27:27" x14ac:dyDescent="0.2">
      <c r="AA10899" s="23">
        <v>46743</v>
      </c>
    </row>
    <row r="10900" spans="27:27" x14ac:dyDescent="0.2">
      <c r="AA10900" s="23">
        <v>46744</v>
      </c>
    </row>
    <row r="10901" spans="27:27" x14ac:dyDescent="0.2">
      <c r="AA10901" s="23">
        <v>46745</v>
      </c>
    </row>
    <row r="10902" spans="27:27" x14ac:dyDescent="0.2">
      <c r="AA10902" s="23">
        <v>46746</v>
      </c>
    </row>
    <row r="10903" spans="27:27" x14ac:dyDescent="0.2">
      <c r="AA10903" s="23">
        <v>46747</v>
      </c>
    </row>
    <row r="10904" spans="27:27" x14ac:dyDescent="0.2">
      <c r="AA10904" s="23">
        <v>46748</v>
      </c>
    </row>
    <row r="10905" spans="27:27" x14ac:dyDescent="0.2">
      <c r="AA10905" s="23">
        <v>46749</v>
      </c>
    </row>
    <row r="10906" spans="27:27" x14ac:dyDescent="0.2">
      <c r="AA10906" s="23">
        <v>46750</v>
      </c>
    </row>
    <row r="10907" spans="27:27" x14ac:dyDescent="0.2">
      <c r="AA10907" s="23">
        <v>46751</v>
      </c>
    </row>
    <row r="10908" spans="27:27" x14ac:dyDescent="0.2">
      <c r="AA10908" s="23">
        <v>46752</v>
      </c>
    </row>
    <row r="10909" spans="27:27" x14ac:dyDescent="0.2">
      <c r="AA10909" s="23">
        <v>46753</v>
      </c>
    </row>
    <row r="10910" spans="27:27" x14ac:dyDescent="0.2">
      <c r="AA10910" s="23">
        <v>46754</v>
      </c>
    </row>
    <row r="10911" spans="27:27" x14ac:dyDescent="0.2">
      <c r="AA10911" s="23">
        <v>46755</v>
      </c>
    </row>
    <row r="10912" spans="27:27" x14ac:dyDescent="0.2">
      <c r="AA10912" s="23">
        <v>46756</v>
      </c>
    </row>
    <row r="10913" spans="27:27" x14ac:dyDescent="0.2">
      <c r="AA10913" s="23">
        <v>46757</v>
      </c>
    </row>
    <row r="10914" spans="27:27" x14ac:dyDescent="0.2">
      <c r="AA10914" s="23">
        <v>46758</v>
      </c>
    </row>
    <row r="10915" spans="27:27" x14ac:dyDescent="0.2">
      <c r="AA10915" s="23">
        <v>46759</v>
      </c>
    </row>
    <row r="10916" spans="27:27" x14ac:dyDescent="0.2">
      <c r="AA10916" s="23">
        <v>46760</v>
      </c>
    </row>
    <row r="10917" spans="27:27" x14ac:dyDescent="0.2">
      <c r="AA10917" s="23">
        <v>46761</v>
      </c>
    </row>
    <row r="10918" spans="27:27" x14ac:dyDescent="0.2">
      <c r="AA10918" s="23">
        <v>46762</v>
      </c>
    </row>
    <row r="10919" spans="27:27" x14ac:dyDescent="0.2">
      <c r="AA10919" s="23">
        <v>46763</v>
      </c>
    </row>
    <row r="10920" spans="27:27" x14ac:dyDescent="0.2">
      <c r="AA10920" s="23">
        <v>46764</v>
      </c>
    </row>
    <row r="10921" spans="27:27" x14ac:dyDescent="0.2">
      <c r="AA10921" s="23">
        <v>46765</v>
      </c>
    </row>
    <row r="10922" spans="27:27" x14ac:dyDescent="0.2">
      <c r="AA10922" s="23">
        <v>46766</v>
      </c>
    </row>
    <row r="10923" spans="27:27" x14ac:dyDescent="0.2">
      <c r="AA10923" s="23">
        <v>46767</v>
      </c>
    </row>
    <row r="10924" spans="27:27" x14ac:dyDescent="0.2">
      <c r="AA10924" s="23">
        <v>46768</v>
      </c>
    </row>
    <row r="10925" spans="27:27" x14ac:dyDescent="0.2">
      <c r="AA10925" s="23">
        <v>46769</v>
      </c>
    </row>
    <row r="10926" spans="27:27" x14ac:dyDescent="0.2">
      <c r="AA10926" s="23">
        <v>46770</v>
      </c>
    </row>
    <row r="10927" spans="27:27" x14ac:dyDescent="0.2">
      <c r="AA10927" s="23">
        <v>46771</v>
      </c>
    </row>
    <row r="10928" spans="27:27" x14ac:dyDescent="0.2">
      <c r="AA10928" s="23">
        <v>46772</v>
      </c>
    </row>
    <row r="10929" spans="27:27" x14ac:dyDescent="0.2">
      <c r="AA10929" s="23">
        <v>46773</v>
      </c>
    </row>
    <row r="10930" spans="27:27" x14ac:dyDescent="0.2">
      <c r="AA10930" s="23">
        <v>46774</v>
      </c>
    </row>
    <row r="10931" spans="27:27" x14ac:dyDescent="0.2">
      <c r="AA10931" s="23">
        <v>46775</v>
      </c>
    </row>
    <row r="10932" spans="27:27" x14ac:dyDescent="0.2">
      <c r="AA10932" s="23">
        <v>46776</v>
      </c>
    </row>
    <row r="10933" spans="27:27" x14ac:dyDescent="0.2">
      <c r="AA10933" s="23">
        <v>46777</v>
      </c>
    </row>
    <row r="10934" spans="27:27" x14ac:dyDescent="0.2">
      <c r="AA10934" s="23">
        <v>46778</v>
      </c>
    </row>
    <row r="10935" spans="27:27" x14ac:dyDescent="0.2">
      <c r="AA10935" s="23">
        <v>46779</v>
      </c>
    </row>
    <row r="10936" spans="27:27" x14ac:dyDescent="0.2">
      <c r="AA10936" s="23">
        <v>46780</v>
      </c>
    </row>
    <row r="10937" spans="27:27" x14ac:dyDescent="0.2">
      <c r="AA10937" s="23">
        <v>46781</v>
      </c>
    </row>
    <row r="10938" spans="27:27" x14ac:dyDescent="0.2">
      <c r="AA10938" s="23">
        <v>46782</v>
      </c>
    </row>
    <row r="10939" spans="27:27" x14ac:dyDescent="0.2">
      <c r="AA10939" s="23">
        <v>46783</v>
      </c>
    </row>
    <row r="10940" spans="27:27" x14ac:dyDescent="0.2">
      <c r="AA10940" s="23">
        <v>46784</v>
      </c>
    </row>
    <row r="10941" spans="27:27" x14ac:dyDescent="0.2">
      <c r="AA10941" s="23">
        <v>46785</v>
      </c>
    </row>
    <row r="10942" spans="27:27" x14ac:dyDescent="0.2">
      <c r="AA10942" s="23">
        <v>46786</v>
      </c>
    </row>
    <row r="10943" spans="27:27" x14ac:dyDescent="0.2">
      <c r="AA10943" s="23">
        <v>46787</v>
      </c>
    </row>
    <row r="10944" spans="27:27" x14ac:dyDescent="0.2">
      <c r="AA10944" s="23">
        <v>46788</v>
      </c>
    </row>
    <row r="10945" spans="27:27" x14ac:dyDescent="0.2">
      <c r="AA10945" s="23">
        <v>46789</v>
      </c>
    </row>
    <row r="10946" spans="27:27" x14ac:dyDescent="0.2">
      <c r="AA10946" s="23">
        <v>46790</v>
      </c>
    </row>
    <row r="10947" spans="27:27" x14ac:dyDescent="0.2">
      <c r="AA10947" s="23">
        <v>46791</v>
      </c>
    </row>
    <row r="10948" spans="27:27" x14ac:dyDescent="0.2">
      <c r="AA10948" s="23">
        <v>46792</v>
      </c>
    </row>
    <row r="10949" spans="27:27" x14ac:dyDescent="0.2">
      <c r="AA10949" s="23">
        <v>46793</v>
      </c>
    </row>
    <row r="10950" spans="27:27" x14ac:dyDescent="0.2">
      <c r="AA10950" s="23">
        <v>46794</v>
      </c>
    </row>
    <row r="10951" spans="27:27" x14ac:dyDescent="0.2">
      <c r="AA10951" s="23">
        <v>46795</v>
      </c>
    </row>
    <row r="10952" spans="27:27" x14ac:dyDescent="0.2">
      <c r="AA10952" s="23">
        <v>46796</v>
      </c>
    </row>
    <row r="10953" spans="27:27" x14ac:dyDescent="0.2">
      <c r="AA10953" s="23">
        <v>46797</v>
      </c>
    </row>
    <row r="10954" spans="27:27" x14ac:dyDescent="0.2">
      <c r="AA10954" s="23">
        <v>46798</v>
      </c>
    </row>
    <row r="10955" spans="27:27" x14ac:dyDescent="0.2">
      <c r="AA10955" s="23">
        <v>46799</v>
      </c>
    </row>
    <row r="10956" spans="27:27" x14ac:dyDescent="0.2">
      <c r="AA10956" s="23">
        <v>46800</v>
      </c>
    </row>
    <row r="10957" spans="27:27" x14ac:dyDescent="0.2">
      <c r="AA10957" s="23">
        <v>46801</v>
      </c>
    </row>
    <row r="10958" spans="27:27" x14ac:dyDescent="0.2">
      <c r="AA10958" s="23">
        <v>46802</v>
      </c>
    </row>
    <row r="10959" spans="27:27" x14ac:dyDescent="0.2">
      <c r="AA10959" s="23">
        <v>46803</v>
      </c>
    </row>
    <row r="10960" spans="27:27" x14ac:dyDescent="0.2">
      <c r="AA10960" s="23">
        <v>46804</v>
      </c>
    </row>
    <row r="10961" spans="27:27" x14ac:dyDescent="0.2">
      <c r="AA10961" s="23">
        <v>46805</v>
      </c>
    </row>
    <row r="10962" spans="27:27" x14ac:dyDescent="0.2">
      <c r="AA10962" s="23">
        <v>46806</v>
      </c>
    </row>
    <row r="10963" spans="27:27" x14ac:dyDescent="0.2">
      <c r="AA10963" s="23">
        <v>46807</v>
      </c>
    </row>
    <row r="10964" spans="27:27" x14ac:dyDescent="0.2">
      <c r="AA10964" s="23">
        <v>46808</v>
      </c>
    </row>
    <row r="10965" spans="27:27" x14ac:dyDescent="0.2">
      <c r="AA10965" s="23">
        <v>46809</v>
      </c>
    </row>
    <row r="10966" spans="27:27" x14ac:dyDescent="0.2">
      <c r="AA10966" s="23">
        <v>46810</v>
      </c>
    </row>
    <row r="10967" spans="27:27" x14ac:dyDescent="0.2">
      <c r="AA10967" s="23">
        <v>46811</v>
      </c>
    </row>
    <row r="10968" spans="27:27" x14ac:dyDescent="0.2">
      <c r="AA10968" s="23">
        <v>46812</v>
      </c>
    </row>
    <row r="10969" spans="27:27" x14ac:dyDescent="0.2">
      <c r="AA10969" s="23">
        <v>46813</v>
      </c>
    </row>
    <row r="10970" spans="27:27" x14ac:dyDescent="0.2">
      <c r="AA10970" s="23">
        <v>46814</v>
      </c>
    </row>
    <row r="10971" spans="27:27" x14ac:dyDescent="0.2">
      <c r="AA10971" s="23">
        <v>46815</v>
      </c>
    </row>
    <row r="10972" spans="27:27" x14ac:dyDescent="0.2">
      <c r="AA10972" s="23">
        <v>46816</v>
      </c>
    </row>
    <row r="10973" spans="27:27" x14ac:dyDescent="0.2">
      <c r="AA10973" s="23">
        <v>46817</v>
      </c>
    </row>
    <row r="10974" spans="27:27" x14ac:dyDescent="0.2">
      <c r="AA10974" s="23">
        <v>46818</v>
      </c>
    </row>
    <row r="10975" spans="27:27" x14ac:dyDescent="0.2">
      <c r="AA10975" s="23">
        <v>46819</v>
      </c>
    </row>
    <row r="10976" spans="27:27" x14ac:dyDescent="0.2">
      <c r="AA10976" s="23">
        <v>46820</v>
      </c>
    </row>
    <row r="10977" spans="27:27" x14ac:dyDescent="0.2">
      <c r="AA10977" s="23">
        <v>46821</v>
      </c>
    </row>
    <row r="10978" spans="27:27" x14ac:dyDescent="0.2">
      <c r="AA10978" s="23">
        <v>46822</v>
      </c>
    </row>
    <row r="10979" spans="27:27" x14ac:dyDescent="0.2">
      <c r="AA10979" s="23">
        <v>46823</v>
      </c>
    </row>
    <row r="10980" spans="27:27" x14ac:dyDescent="0.2">
      <c r="AA10980" s="23">
        <v>46824</v>
      </c>
    </row>
    <row r="10981" spans="27:27" x14ac:dyDescent="0.2">
      <c r="AA10981" s="23">
        <v>46825</v>
      </c>
    </row>
    <row r="10982" spans="27:27" x14ac:dyDescent="0.2">
      <c r="AA10982" s="23">
        <v>46826</v>
      </c>
    </row>
    <row r="10983" spans="27:27" x14ac:dyDescent="0.2">
      <c r="AA10983" s="23">
        <v>46827</v>
      </c>
    </row>
    <row r="10984" spans="27:27" x14ac:dyDescent="0.2">
      <c r="AA10984" s="23">
        <v>46828</v>
      </c>
    </row>
    <row r="10985" spans="27:27" x14ac:dyDescent="0.2">
      <c r="AA10985" s="23">
        <v>46829</v>
      </c>
    </row>
    <row r="10986" spans="27:27" x14ac:dyDescent="0.2">
      <c r="AA10986" s="23">
        <v>46830</v>
      </c>
    </row>
    <row r="10987" spans="27:27" x14ac:dyDescent="0.2">
      <c r="AA10987" s="23">
        <v>46831</v>
      </c>
    </row>
    <row r="10988" spans="27:27" x14ac:dyDescent="0.2">
      <c r="AA10988" s="23">
        <v>46832</v>
      </c>
    </row>
    <row r="10989" spans="27:27" x14ac:dyDescent="0.2">
      <c r="AA10989" s="23">
        <v>46833</v>
      </c>
    </row>
    <row r="10990" spans="27:27" x14ac:dyDescent="0.2">
      <c r="AA10990" s="23">
        <v>46834</v>
      </c>
    </row>
    <row r="10991" spans="27:27" x14ac:dyDescent="0.2">
      <c r="AA10991" s="23">
        <v>46835</v>
      </c>
    </row>
    <row r="10992" spans="27:27" x14ac:dyDescent="0.2">
      <c r="AA10992" s="23">
        <v>46836</v>
      </c>
    </row>
    <row r="10993" spans="27:27" x14ac:dyDescent="0.2">
      <c r="AA10993" s="23">
        <v>46837</v>
      </c>
    </row>
    <row r="10994" spans="27:27" x14ac:dyDescent="0.2">
      <c r="AA10994" s="23">
        <v>46838</v>
      </c>
    </row>
    <row r="10995" spans="27:27" x14ac:dyDescent="0.2">
      <c r="AA10995" s="23">
        <v>46839</v>
      </c>
    </row>
    <row r="10996" spans="27:27" x14ac:dyDescent="0.2">
      <c r="AA10996" s="23">
        <v>46840</v>
      </c>
    </row>
    <row r="10997" spans="27:27" x14ac:dyDescent="0.2">
      <c r="AA10997" s="23">
        <v>46841</v>
      </c>
    </row>
    <row r="10998" spans="27:27" x14ac:dyDescent="0.2">
      <c r="AA10998" s="23">
        <v>46842</v>
      </c>
    </row>
    <row r="10999" spans="27:27" x14ac:dyDescent="0.2">
      <c r="AA10999" s="23">
        <v>46843</v>
      </c>
    </row>
    <row r="11000" spans="27:27" x14ac:dyDescent="0.2">
      <c r="AA11000" s="23">
        <v>46844</v>
      </c>
    </row>
    <row r="11001" spans="27:27" x14ac:dyDescent="0.2">
      <c r="AA11001" s="23">
        <v>46845</v>
      </c>
    </row>
    <row r="11002" spans="27:27" x14ac:dyDescent="0.2">
      <c r="AA11002" s="23">
        <v>46846</v>
      </c>
    </row>
    <row r="11003" spans="27:27" x14ac:dyDescent="0.2">
      <c r="AA11003" s="23">
        <v>46847</v>
      </c>
    </row>
    <row r="11004" spans="27:27" x14ac:dyDescent="0.2">
      <c r="AA11004" s="23">
        <v>46848</v>
      </c>
    </row>
    <row r="11005" spans="27:27" x14ac:dyDescent="0.2">
      <c r="AA11005" s="23">
        <v>46849</v>
      </c>
    </row>
    <row r="11006" spans="27:27" x14ac:dyDescent="0.2">
      <c r="AA11006" s="23">
        <v>46850</v>
      </c>
    </row>
    <row r="11007" spans="27:27" x14ac:dyDescent="0.2">
      <c r="AA11007" s="23">
        <v>46851</v>
      </c>
    </row>
    <row r="11008" spans="27:27" x14ac:dyDescent="0.2">
      <c r="AA11008" s="23">
        <v>46852</v>
      </c>
    </row>
    <row r="11009" spans="27:27" x14ac:dyDescent="0.2">
      <c r="AA11009" s="23">
        <v>46853</v>
      </c>
    </row>
    <row r="11010" spans="27:27" x14ac:dyDescent="0.2">
      <c r="AA11010" s="23">
        <v>46854</v>
      </c>
    </row>
    <row r="11011" spans="27:27" x14ac:dyDescent="0.2">
      <c r="AA11011" s="23">
        <v>46855</v>
      </c>
    </row>
    <row r="11012" spans="27:27" x14ac:dyDescent="0.2">
      <c r="AA11012" s="23">
        <v>46856</v>
      </c>
    </row>
    <row r="11013" spans="27:27" x14ac:dyDescent="0.2">
      <c r="AA11013" s="23">
        <v>46857</v>
      </c>
    </row>
    <row r="11014" spans="27:27" x14ac:dyDescent="0.2">
      <c r="AA11014" s="23">
        <v>46858</v>
      </c>
    </row>
    <row r="11015" spans="27:27" x14ac:dyDescent="0.2">
      <c r="AA11015" s="23">
        <v>46859</v>
      </c>
    </row>
    <row r="11016" spans="27:27" x14ac:dyDescent="0.2">
      <c r="AA11016" s="23">
        <v>46860</v>
      </c>
    </row>
    <row r="11017" spans="27:27" x14ac:dyDescent="0.2">
      <c r="AA11017" s="23">
        <v>46861</v>
      </c>
    </row>
    <row r="11018" spans="27:27" x14ac:dyDescent="0.2">
      <c r="AA11018" s="23">
        <v>46862</v>
      </c>
    </row>
    <row r="11019" spans="27:27" x14ac:dyDescent="0.2">
      <c r="AA11019" s="23">
        <v>46863</v>
      </c>
    </row>
    <row r="11020" spans="27:27" x14ac:dyDescent="0.2">
      <c r="AA11020" s="23">
        <v>46864</v>
      </c>
    </row>
    <row r="11021" spans="27:27" x14ac:dyDescent="0.2">
      <c r="AA11021" s="23">
        <v>46865</v>
      </c>
    </row>
    <row r="11022" spans="27:27" x14ac:dyDescent="0.2">
      <c r="AA11022" s="23">
        <v>46866</v>
      </c>
    </row>
    <row r="11023" spans="27:27" x14ac:dyDescent="0.2">
      <c r="AA11023" s="23">
        <v>46867</v>
      </c>
    </row>
    <row r="11024" spans="27:27" x14ac:dyDescent="0.2">
      <c r="AA11024" s="23">
        <v>46868</v>
      </c>
    </row>
    <row r="11025" spans="27:27" x14ac:dyDescent="0.2">
      <c r="AA11025" s="23">
        <v>46869</v>
      </c>
    </row>
    <row r="11026" spans="27:27" x14ac:dyDescent="0.2">
      <c r="AA11026" s="23">
        <v>46870</v>
      </c>
    </row>
    <row r="11027" spans="27:27" x14ac:dyDescent="0.2">
      <c r="AA11027" s="23">
        <v>46871</v>
      </c>
    </row>
    <row r="11028" spans="27:27" x14ac:dyDescent="0.2">
      <c r="AA11028" s="23">
        <v>46872</v>
      </c>
    </row>
    <row r="11029" spans="27:27" x14ac:dyDescent="0.2">
      <c r="AA11029" s="23">
        <v>46873</v>
      </c>
    </row>
    <row r="11030" spans="27:27" x14ac:dyDescent="0.2">
      <c r="AA11030" s="23">
        <v>46874</v>
      </c>
    </row>
    <row r="11031" spans="27:27" x14ac:dyDescent="0.2">
      <c r="AA11031" s="23">
        <v>46875</v>
      </c>
    </row>
    <row r="11032" spans="27:27" x14ac:dyDescent="0.2">
      <c r="AA11032" s="23">
        <v>46876</v>
      </c>
    </row>
    <row r="11033" spans="27:27" x14ac:dyDescent="0.2">
      <c r="AA11033" s="23">
        <v>46877</v>
      </c>
    </row>
    <row r="11034" spans="27:27" x14ac:dyDescent="0.2">
      <c r="AA11034" s="23">
        <v>46878</v>
      </c>
    </row>
    <row r="11035" spans="27:27" x14ac:dyDescent="0.2">
      <c r="AA11035" s="23">
        <v>46879</v>
      </c>
    </row>
    <row r="11036" spans="27:27" x14ac:dyDescent="0.2">
      <c r="AA11036" s="23">
        <v>46880</v>
      </c>
    </row>
    <row r="11037" spans="27:27" x14ac:dyDescent="0.2">
      <c r="AA11037" s="23">
        <v>46881</v>
      </c>
    </row>
    <row r="11038" spans="27:27" x14ac:dyDescent="0.2">
      <c r="AA11038" s="23">
        <v>46882</v>
      </c>
    </row>
    <row r="11039" spans="27:27" x14ac:dyDescent="0.2">
      <c r="AA11039" s="23">
        <v>46883</v>
      </c>
    </row>
    <row r="11040" spans="27:27" x14ac:dyDescent="0.2">
      <c r="AA11040" s="23">
        <v>46884</v>
      </c>
    </row>
    <row r="11041" spans="27:27" x14ac:dyDescent="0.2">
      <c r="AA11041" s="23">
        <v>46885</v>
      </c>
    </row>
    <row r="11042" spans="27:27" x14ac:dyDescent="0.2">
      <c r="AA11042" s="23">
        <v>46886</v>
      </c>
    </row>
    <row r="11043" spans="27:27" x14ac:dyDescent="0.2">
      <c r="AA11043" s="23">
        <v>46887</v>
      </c>
    </row>
    <row r="11044" spans="27:27" x14ac:dyDescent="0.2">
      <c r="AA11044" s="23">
        <v>46888</v>
      </c>
    </row>
    <row r="11045" spans="27:27" x14ac:dyDescent="0.2">
      <c r="AA11045" s="23">
        <v>46889</v>
      </c>
    </row>
    <row r="11046" spans="27:27" x14ac:dyDescent="0.2">
      <c r="AA11046" s="23">
        <v>46890</v>
      </c>
    </row>
    <row r="11047" spans="27:27" x14ac:dyDescent="0.2">
      <c r="AA11047" s="23">
        <v>46891</v>
      </c>
    </row>
    <row r="11048" spans="27:27" x14ac:dyDescent="0.2">
      <c r="AA11048" s="23">
        <v>46892</v>
      </c>
    </row>
    <row r="11049" spans="27:27" x14ac:dyDescent="0.2">
      <c r="AA11049" s="23">
        <v>46893</v>
      </c>
    </row>
    <row r="11050" spans="27:27" x14ac:dyDescent="0.2">
      <c r="AA11050" s="23">
        <v>46894</v>
      </c>
    </row>
    <row r="11051" spans="27:27" x14ac:dyDescent="0.2">
      <c r="AA11051" s="23">
        <v>46895</v>
      </c>
    </row>
    <row r="11052" spans="27:27" x14ac:dyDescent="0.2">
      <c r="AA11052" s="23">
        <v>46896</v>
      </c>
    </row>
    <row r="11053" spans="27:27" x14ac:dyDescent="0.2">
      <c r="AA11053" s="23">
        <v>46897</v>
      </c>
    </row>
    <row r="11054" spans="27:27" x14ac:dyDescent="0.2">
      <c r="AA11054" s="23">
        <v>46898</v>
      </c>
    </row>
    <row r="11055" spans="27:27" x14ac:dyDescent="0.2">
      <c r="AA11055" s="23">
        <v>46899</v>
      </c>
    </row>
    <row r="11056" spans="27:27" x14ac:dyDescent="0.2">
      <c r="AA11056" s="23">
        <v>46900</v>
      </c>
    </row>
    <row r="11057" spans="27:27" x14ac:dyDescent="0.2">
      <c r="AA11057" s="23">
        <v>46901</v>
      </c>
    </row>
    <row r="11058" spans="27:27" x14ac:dyDescent="0.2">
      <c r="AA11058" s="23">
        <v>46902</v>
      </c>
    </row>
    <row r="11059" spans="27:27" x14ac:dyDescent="0.2">
      <c r="AA11059" s="23">
        <v>46903</v>
      </c>
    </row>
    <row r="11060" spans="27:27" x14ac:dyDescent="0.2">
      <c r="AA11060" s="23">
        <v>46904</v>
      </c>
    </row>
    <row r="11061" spans="27:27" x14ac:dyDescent="0.2">
      <c r="AA11061" s="23">
        <v>46905</v>
      </c>
    </row>
    <row r="11062" spans="27:27" x14ac:dyDescent="0.2">
      <c r="AA11062" s="23">
        <v>46906</v>
      </c>
    </row>
    <row r="11063" spans="27:27" x14ac:dyDescent="0.2">
      <c r="AA11063" s="23">
        <v>46907</v>
      </c>
    </row>
    <row r="11064" spans="27:27" x14ac:dyDescent="0.2">
      <c r="AA11064" s="23">
        <v>46908</v>
      </c>
    </row>
    <row r="11065" spans="27:27" x14ac:dyDescent="0.2">
      <c r="AA11065" s="23">
        <v>46909</v>
      </c>
    </row>
    <row r="11066" spans="27:27" x14ac:dyDescent="0.2">
      <c r="AA11066" s="23">
        <v>46910</v>
      </c>
    </row>
    <row r="11067" spans="27:27" x14ac:dyDescent="0.2">
      <c r="AA11067" s="23">
        <v>46911</v>
      </c>
    </row>
    <row r="11068" spans="27:27" x14ac:dyDescent="0.2">
      <c r="AA11068" s="23">
        <v>46912</v>
      </c>
    </row>
    <row r="11069" spans="27:27" x14ac:dyDescent="0.2">
      <c r="AA11069" s="23">
        <v>46913</v>
      </c>
    </row>
    <row r="11070" spans="27:27" x14ac:dyDescent="0.2">
      <c r="AA11070" s="23">
        <v>46914</v>
      </c>
    </row>
    <row r="11071" spans="27:27" x14ac:dyDescent="0.2">
      <c r="AA11071" s="23">
        <v>46915</v>
      </c>
    </row>
    <row r="11072" spans="27:27" x14ac:dyDescent="0.2">
      <c r="AA11072" s="23">
        <v>46916</v>
      </c>
    </row>
    <row r="11073" spans="27:27" x14ac:dyDescent="0.2">
      <c r="AA11073" s="23">
        <v>46917</v>
      </c>
    </row>
    <row r="11074" spans="27:27" x14ac:dyDescent="0.2">
      <c r="AA11074" s="23">
        <v>46918</v>
      </c>
    </row>
    <row r="11075" spans="27:27" x14ac:dyDescent="0.2">
      <c r="AA11075" s="23">
        <v>46919</v>
      </c>
    </row>
    <row r="11076" spans="27:27" x14ac:dyDescent="0.2">
      <c r="AA11076" s="23">
        <v>46920</v>
      </c>
    </row>
    <row r="11077" spans="27:27" x14ac:dyDescent="0.2">
      <c r="AA11077" s="23">
        <v>46921</v>
      </c>
    </row>
    <row r="11078" spans="27:27" x14ac:dyDescent="0.2">
      <c r="AA11078" s="23">
        <v>46922</v>
      </c>
    </row>
    <row r="11079" spans="27:27" x14ac:dyDescent="0.2">
      <c r="AA11079" s="23">
        <v>46923</v>
      </c>
    </row>
    <row r="11080" spans="27:27" x14ac:dyDescent="0.2">
      <c r="AA11080" s="23">
        <v>46924</v>
      </c>
    </row>
    <row r="11081" spans="27:27" x14ac:dyDescent="0.2">
      <c r="AA11081" s="23">
        <v>46925</v>
      </c>
    </row>
    <row r="11082" spans="27:27" x14ac:dyDescent="0.2">
      <c r="AA11082" s="23">
        <v>46926</v>
      </c>
    </row>
    <row r="11083" spans="27:27" x14ac:dyDescent="0.2">
      <c r="AA11083" s="23">
        <v>46927</v>
      </c>
    </row>
    <row r="11084" spans="27:27" x14ac:dyDescent="0.2">
      <c r="AA11084" s="23">
        <v>46928</v>
      </c>
    </row>
    <row r="11085" spans="27:27" x14ac:dyDescent="0.2">
      <c r="AA11085" s="23">
        <v>46929</v>
      </c>
    </row>
    <row r="11086" spans="27:27" x14ac:dyDescent="0.2">
      <c r="AA11086" s="23">
        <v>46930</v>
      </c>
    </row>
    <row r="11087" spans="27:27" x14ac:dyDescent="0.2">
      <c r="AA11087" s="23">
        <v>46931</v>
      </c>
    </row>
    <row r="11088" spans="27:27" x14ac:dyDescent="0.2">
      <c r="AA11088" s="23">
        <v>46932</v>
      </c>
    </row>
    <row r="11089" spans="27:27" x14ac:dyDescent="0.2">
      <c r="AA11089" s="23">
        <v>46933</v>
      </c>
    </row>
    <row r="11090" spans="27:27" x14ac:dyDescent="0.2">
      <c r="AA11090" s="23">
        <v>46934</v>
      </c>
    </row>
    <row r="11091" spans="27:27" x14ac:dyDescent="0.2">
      <c r="AA11091" s="23">
        <v>46935</v>
      </c>
    </row>
    <row r="11092" spans="27:27" x14ac:dyDescent="0.2">
      <c r="AA11092" s="23">
        <v>46936</v>
      </c>
    </row>
    <row r="11093" spans="27:27" x14ac:dyDescent="0.2">
      <c r="AA11093" s="23">
        <v>46937</v>
      </c>
    </row>
    <row r="11094" spans="27:27" x14ac:dyDescent="0.2">
      <c r="AA11094" s="23">
        <v>46938</v>
      </c>
    </row>
    <row r="11095" spans="27:27" x14ac:dyDescent="0.2">
      <c r="AA11095" s="23">
        <v>46939</v>
      </c>
    </row>
    <row r="11096" spans="27:27" x14ac:dyDescent="0.2">
      <c r="AA11096" s="23">
        <v>46940</v>
      </c>
    </row>
    <row r="11097" spans="27:27" x14ac:dyDescent="0.2">
      <c r="AA11097" s="23">
        <v>46941</v>
      </c>
    </row>
    <row r="11098" spans="27:27" x14ac:dyDescent="0.2">
      <c r="AA11098" s="23">
        <v>46942</v>
      </c>
    </row>
    <row r="11099" spans="27:27" x14ac:dyDescent="0.2">
      <c r="AA11099" s="23">
        <v>46943</v>
      </c>
    </row>
    <row r="11100" spans="27:27" x14ac:dyDescent="0.2">
      <c r="AA11100" s="23">
        <v>46944</v>
      </c>
    </row>
    <row r="11101" spans="27:27" x14ac:dyDescent="0.2">
      <c r="AA11101" s="23">
        <v>46945</v>
      </c>
    </row>
    <row r="11102" spans="27:27" x14ac:dyDescent="0.2">
      <c r="AA11102" s="23">
        <v>46946</v>
      </c>
    </row>
    <row r="11103" spans="27:27" x14ac:dyDescent="0.2">
      <c r="AA11103" s="23">
        <v>46947</v>
      </c>
    </row>
    <row r="11104" spans="27:27" x14ac:dyDescent="0.2">
      <c r="AA11104" s="23">
        <v>46948</v>
      </c>
    </row>
    <row r="11105" spans="27:27" x14ac:dyDescent="0.2">
      <c r="AA11105" s="23">
        <v>46949</v>
      </c>
    </row>
    <row r="11106" spans="27:27" x14ac:dyDescent="0.2">
      <c r="AA11106" s="23">
        <v>46950</v>
      </c>
    </row>
    <row r="11107" spans="27:27" x14ac:dyDescent="0.2">
      <c r="AA11107" s="23">
        <v>46951</v>
      </c>
    </row>
    <row r="11108" spans="27:27" x14ac:dyDescent="0.2">
      <c r="AA11108" s="23">
        <v>46952</v>
      </c>
    </row>
    <row r="11109" spans="27:27" x14ac:dyDescent="0.2">
      <c r="AA11109" s="23">
        <v>46953</v>
      </c>
    </row>
    <row r="11110" spans="27:27" x14ac:dyDescent="0.2">
      <c r="AA11110" s="23">
        <v>46954</v>
      </c>
    </row>
    <row r="11111" spans="27:27" x14ac:dyDescent="0.2">
      <c r="AA11111" s="23">
        <v>46955</v>
      </c>
    </row>
    <row r="11112" spans="27:27" x14ac:dyDescent="0.2">
      <c r="AA11112" s="23">
        <v>46956</v>
      </c>
    </row>
    <row r="11113" spans="27:27" x14ac:dyDescent="0.2">
      <c r="AA11113" s="23">
        <v>46957</v>
      </c>
    </row>
    <row r="11114" spans="27:27" x14ac:dyDescent="0.2">
      <c r="AA11114" s="23">
        <v>46958</v>
      </c>
    </row>
    <row r="11115" spans="27:27" x14ac:dyDescent="0.2">
      <c r="AA11115" s="23">
        <v>46959</v>
      </c>
    </row>
    <row r="11116" spans="27:27" x14ac:dyDescent="0.2">
      <c r="AA11116" s="23">
        <v>46960</v>
      </c>
    </row>
    <row r="11117" spans="27:27" x14ac:dyDescent="0.2">
      <c r="AA11117" s="23">
        <v>46961</v>
      </c>
    </row>
    <row r="11118" spans="27:27" x14ac:dyDescent="0.2">
      <c r="AA11118" s="23">
        <v>46962</v>
      </c>
    </row>
    <row r="11119" spans="27:27" x14ac:dyDescent="0.2">
      <c r="AA11119" s="23">
        <v>46963</v>
      </c>
    </row>
    <row r="11120" spans="27:27" x14ac:dyDescent="0.2">
      <c r="AA11120" s="23">
        <v>46964</v>
      </c>
    </row>
    <row r="11121" spans="27:27" x14ac:dyDescent="0.2">
      <c r="AA11121" s="23">
        <v>46965</v>
      </c>
    </row>
    <row r="11122" spans="27:27" x14ac:dyDescent="0.2">
      <c r="AA11122" s="23">
        <v>46966</v>
      </c>
    </row>
    <row r="11123" spans="27:27" x14ac:dyDescent="0.2">
      <c r="AA11123" s="23">
        <v>46967</v>
      </c>
    </row>
    <row r="11124" spans="27:27" x14ac:dyDescent="0.2">
      <c r="AA11124" s="23">
        <v>46968</v>
      </c>
    </row>
    <row r="11125" spans="27:27" x14ac:dyDescent="0.2">
      <c r="AA11125" s="23">
        <v>46969</v>
      </c>
    </row>
    <row r="11126" spans="27:27" x14ac:dyDescent="0.2">
      <c r="AA11126" s="23">
        <v>46970</v>
      </c>
    </row>
    <row r="11127" spans="27:27" x14ac:dyDescent="0.2">
      <c r="AA11127" s="23">
        <v>46971</v>
      </c>
    </row>
    <row r="11128" spans="27:27" x14ac:dyDescent="0.2">
      <c r="AA11128" s="23">
        <v>46972</v>
      </c>
    </row>
    <row r="11129" spans="27:27" x14ac:dyDescent="0.2">
      <c r="AA11129" s="23">
        <v>46973</v>
      </c>
    </row>
    <row r="11130" spans="27:27" x14ac:dyDescent="0.2">
      <c r="AA11130" s="23">
        <v>46974</v>
      </c>
    </row>
    <row r="11131" spans="27:27" x14ac:dyDescent="0.2">
      <c r="AA11131" s="23">
        <v>46975</v>
      </c>
    </row>
    <row r="11132" spans="27:27" x14ac:dyDescent="0.2">
      <c r="AA11132" s="23">
        <v>46976</v>
      </c>
    </row>
    <row r="11133" spans="27:27" x14ac:dyDescent="0.2">
      <c r="AA11133" s="23">
        <v>46977</v>
      </c>
    </row>
    <row r="11134" spans="27:27" x14ac:dyDescent="0.2">
      <c r="AA11134" s="23">
        <v>46978</v>
      </c>
    </row>
    <row r="11135" spans="27:27" x14ac:dyDescent="0.2">
      <c r="AA11135" s="23">
        <v>46979</v>
      </c>
    </row>
    <row r="11136" spans="27:27" x14ac:dyDescent="0.2">
      <c r="AA11136" s="23">
        <v>46980</v>
      </c>
    </row>
    <row r="11137" spans="27:27" x14ac:dyDescent="0.2">
      <c r="AA11137" s="23">
        <v>46981</v>
      </c>
    </row>
    <row r="11138" spans="27:27" x14ac:dyDescent="0.2">
      <c r="AA11138" s="23">
        <v>46982</v>
      </c>
    </row>
    <row r="11139" spans="27:27" x14ac:dyDescent="0.2">
      <c r="AA11139" s="23">
        <v>46983</v>
      </c>
    </row>
    <row r="11140" spans="27:27" x14ac:dyDescent="0.2">
      <c r="AA11140" s="23">
        <v>46984</v>
      </c>
    </row>
    <row r="11141" spans="27:27" x14ac:dyDescent="0.2">
      <c r="AA11141" s="23">
        <v>46985</v>
      </c>
    </row>
    <row r="11142" spans="27:27" x14ac:dyDescent="0.2">
      <c r="AA11142" s="23">
        <v>46986</v>
      </c>
    </row>
    <row r="11143" spans="27:27" x14ac:dyDescent="0.2">
      <c r="AA11143" s="23">
        <v>46987</v>
      </c>
    </row>
    <row r="11144" spans="27:27" x14ac:dyDescent="0.2">
      <c r="AA11144" s="23">
        <v>46988</v>
      </c>
    </row>
    <row r="11145" spans="27:27" x14ac:dyDescent="0.2">
      <c r="AA11145" s="23">
        <v>46989</v>
      </c>
    </row>
    <row r="11146" spans="27:27" x14ac:dyDescent="0.2">
      <c r="AA11146" s="23">
        <v>46990</v>
      </c>
    </row>
    <row r="11147" spans="27:27" x14ac:dyDescent="0.2">
      <c r="AA11147" s="23">
        <v>46991</v>
      </c>
    </row>
    <row r="11148" spans="27:27" x14ac:dyDescent="0.2">
      <c r="AA11148" s="23">
        <v>46992</v>
      </c>
    </row>
    <row r="11149" spans="27:27" x14ac:dyDescent="0.2">
      <c r="AA11149" s="23">
        <v>46993</v>
      </c>
    </row>
    <row r="11150" spans="27:27" x14ac:dyDescent="0.2">
      <c r="AA11150" s="23">
        <v>46994</v>
      </c>
    </row>
    <row r="11151" spans="27:27" x14ac:dyDescent="0.2">
      <c r="AA11151" s="23">
        <v>46995</v>
      </c>
    </row>
    <row r="11152" spans="27:27" x14ac:dyDescent="0.2">
      <c r="AA11152" s="23">
        <v>46996</v>
      </c>
    </row>
    <row r="11153" spans="27:27" x14ac:dyDescent="0.2">
      <c r="AA11153" s="23">
        <v>46997</v>
      </c>
    </row>
    <row r="11154" spans="27:27" x14ac:dyDescent="0.2">
      <c r="AA11154" s="23">
        <v>46998</v>
      </c>
    </row>
    <row r="11155" spans="27:27" x14ac:dyDescent="0.2">
      <c r="AA11155" s="23">
        <v>46999</v>
      </c>
    </row>
    <row r="11156" spans="27:27" x14ac:dyDescent="0.2">
      <c r="AA11156" s="23">
        <v>47000</v>
      </c>
    </row>
    <row r="11157" spans="27:27" x14ac:dyDescent="0.2">
      <c r="AA11157" s="23">
        <v>47001</v>
      </c>
    </row>
    <row r="11158" spans="27:27" x14ac:dyDescent="0.2">
      <c r="AA11158" s="23">
        <v>47002</v>
      </c>
    </row>
    <row r="11159" spans="27:27" x14ac:dyDescent="0.2">
      <c r="AA11159" s="23">
        <v>47003</v>
      </c>
    </row>
    <row r="11160" spans="27:27" x14ac:dyDescent="0.2">
      <c r="AA11160" s="23">
        <v>47004</v>
      </c>
    </row>
    <row r="11161" spans="27:27" x14ac:dyDescent="0.2">
      <c r="AA11161" s="23">
        <v>47005</v>
      </c>
    </row>
    <row r="11162" spans="27:27" x14ac:dyDescent="0.2">
      <c r="AA11162" s="23">
        <v>47006</v>
      </c>
    </row>
    <row r="11163" spans="27:27" x14ac:dyDescent="0.2">
      <c r="AA11163" s="23">
        <v>47007</v>
      </c>
    </row>
    <row r="11164" spans="27:27" x14ac:dyDescent="0.2">
      <c r="AA11164" s="23">
        <v>47008</v>
      </c>
    </row>
    <row r="11165" spans="27:27" x14ac:dyDescent="0.2">
      <c r="AA11165" s="23">
        <v>47009</v>
      </c>
    </row>
    <row r="11166" spans="27:27" x14ac:dyDescent="0.2">
      <c r="AA11166" s="23">
        <v>47010</v>
      </c>
    </row>
    <row r="11167" spans="27:27" x14ac:dyDescent="0.2">
      <c r="AA11167" s="23">
        <v>47011</v>
      </c>
    </row>
    <row r="11168" spans="27:27" x14ac:dyDescent="0.2">
      <c r="AA11168" s="23">
        <v>47012</v>
      </c>
    </row>
    <row r="11169" spans="27:27" x14ac:dyDescent="0.2">
      <c r="AA11169" s="23">
        <v>47013</v>
      </c>
    </row>
    <row r="11170" spans="27:27" x14ac:dyDescent="0.2">
      <c r="AA11170" s="23">
        <v>47014</v>
      </c>
    </row>
    <row r="11171" spans="27:27" x14ac:dyDescent="0.2">
      <c r="AA11171" s="23">
        <v>47015</v>
      </c>
    </row>
    <row r="11172" spans="27:27" x14ac:dyDescent="0.2">
      <c r="AA11172" s="23">
        <v>47016</v>
      </c>
    </row>
    <row r="11173" spans="27:27" x14ac:dyDescent="0.2">
      <c r="AA11173" s="23">
        <v>47017</v>
      </c>
    </row>
    <row r="11174" spans="27:27" x14ac:dyDescent="0.2">
      <c r="AA11174" s="23">
        <v>47018</v>
      </c>
    </row>
    <row r="11175" spans="27:27" x14ac:dyDescent="0.2">
      <c r="AA11175" s="23">
        <v>47019</v>
      </c>
    </row>
    <row r="11176" spans="27:27" x14ac:dyDescent="0.2">
      <c r="AA11176" s="23">
        <v>47020</v>
      </c>
    </row>
    <row r="11177" spans="27:27" x14ac:dyDescent="0.2">
      <c r="AA11177" s="23">
        <v>47021</v>
      </c>
    </row>
    <row r="11178" spans="27:27" x14ac:dyDescent="0.2">
      <c r="AA11178" s="23">
        <v>47022</v>
      </c>
    </row>
    <row r="11179" spans="27:27" x14ac:dyDescent="0.2">
      <c r="AA11179" s="23">
        <v>47023</v>
      </c>
    </row>
    <row r="11180" spans="27:27" x14ac:dyDescent="0.2">
      <c r="AA11180" s="23">
        <v>47024</v>
      </c>
    </row>
    <row r="11181" spans="27:27" x14ac:dyDescent="0.2">
      <c r="AA11181" s="23">
        <v>47025</v>
      </c>
    </row>
    <row r="11182" spans="27:27" x14ac:dyDescent="0.2">
      <c r="AA11182" s="23">
        <v>47026</v>
      </c>
    </row>
    <row r="11183" spans="27:27" x14ac:dyDescent="0.2">
      <c r="AA11183" s="23">
        <v>47027</v>
      </c>
    </row>
    <row r="11184" spans="27:27" x14ac:dyDescent="0.2">
      <c r="AA11184" s="23">
        <v>47028</v>
      </c>
    </row>
    <row r="11185" spans="27:27" x14ac:dyDescent="0.2">
      <c r="AA11185" s="23">
        <v>47029</v>
      </c>
    </row>
    <row r="11186" spans="27:27" x14ac:dyDescent="0.2">
      <c r="AA11186" s="23">
        <v>47030</v>
      </c>
    </row>
    <row r="11187" spans="27:27" x14ac:dyDescent="0.2">
      <c r="AA11187" s="23">
        <v>47031</v>
      </c>
    </row>
    <row r="11188" spans="27:27" x14ac:dyDescent="0.2">
      <c r="AA11188" s="23">
        <v>47032</v>
      </c>
    </row>
    <row r="11189" spans="27:27" x14ac:dyDescent="0.2">
      <c r="AA11189" s="23">
        <v>47033</v>
      </c>
    </row>
    <row r="11190" spans="27:27" x14ac:dyDescent="0.2">
      <c r="AA11190" s="23">
        <v>47034</v>
      </c>
    </row>
    <row r="11191" spans="27:27" x14ac:dyDescent="0.2">
      <c r="AA11191" s="23">
        <v>47035</v>
      </c>
    </row>
    <row r="11192" spans="27:27" x14ac:dyDescent="0.2">
      <c r="AA11192" s="23">
        <v>47036</v>
      </c>
    </row>
    <row r="11193" spans="27:27" x14ac:dyDescent="0.2">
      <c r="AA11193" s="23">
        <v>47037</v>
      </c>
    </row>
    <row r="11194" spans="27:27" x14ac:dyDescent="0.2">
      <c r="AA11194" s="23">
        <v>47038</v>
      </c>
    </row>
    <row r="11195" spans="27:27" x14ac:dyDescent="0.2">
      <c r="AA11195" s="23">
        <v>47039</v>
      </c>
    </row>
    <row r="11196" spans="27:27" x14ac:dyDescent="0.2">
      <c r="AA11196" s="23">
        <v>47040</v>
      </c>
    </row>
    <row r="11197" spans="27:27" x14ac:dyDescent="0.2">
      <c r="AA11197" s="23">
        <v>47041</v>
      </c>
    </row>
    <row r="11198" spans="27:27" x14ac:dyDescent="0.2">
      <c r="AA11198" s="23">
        <v>47042</v>
      </c>
    </row>
    <row r="11199" spans="27:27" x14ac:dyDescent="0.2">
      <c r="AA11199" s="23">
        <v>47043</v>
      </c>
    </row>
    <row r="11200" spans="27:27" x14ac:dyDescent="0.2">
      <c r="AA11200" s="23">
        <v>47044</v>
      </c>
    </row>
    <row r="11201" spans="27:27" x14ac:dyDescent="0.2">
      <c r="AA11201" s="23">
        <v>47045</v>
      </c>
    </row>
    <row r="11202" spans="27:27" x14ac:dyDescent="0.2">
      <c r="AA11202" s="23">
        <v>47046</v>
      </c>
    </row>
    <row r="11203" spans="27:27" x14ac:dyDescent="0.2">
      <c r="AA11203" s="23">
        <v>47047</v>
      </c>
    </row>
    <row r="11204" spans="27:27" x14ac:dyDescent="0.2">
      <c r="AA11204" s="23">
        <v>47048</v>
      </c>
    </row>
    <row r="11205" spans="27:27" x14ac:dyDescent="0.2">
      <c r="AA11205" s="23">
        <v>47049</v>
      </c>
    </row>
    <row r="11206" spans="27:27" x14ac:dyDescent="0.2">
      <c r="AA11206" s="23">
        <v>47050</v>
      </c>
    </row>
    <row r="11207" spans="27:27" x14ac:dyDescent="0.2">
      <c r="AA11207" s="23">
        <v>47051</v>
      </c>
    </row>
    <row r="11208" spans="27:27" x14ac:dyDescent="0.2">
      <c r="AA11208" s="23">
        <v>47052</v>
      </c>
    </row>
    <row r="11209" spans="27:27" x14ac:dyDescent="0.2">
      <c r="AA11209" s="23">
        <v>47053</v>
      </c>
    </row>
    <row r="11210" spans="27:27" x14ac:dyDescent="0.2">
      <c r="AA11210" s="23">
        <v>47054</v>
      </c>
    </row>
    <row r="11211" spans="27:27" x14ac:dyDescent="0.2">
      <c r="AA11211" s="23">
        <v>47055</v>
      </c>
    </row>
    <row r="11212" spans="27:27" x14ac:dyDescent="0.2">
      <c r="AA11212" s="23">
        <v>47056</v>
      </c>
    </row>
    <row r="11213" spans="27:27" x14ac:dyDescent="0.2">
      <c r="AA11213" s="23">
        <v>47057</v>
      </c>
    </row>
    <row r="11214" spans="27:27" x14ac:dyDescent="0.2">
      <c r="AA11214" s="23">
        <v>47058</v>
      </c>
    </row>
    <row r="11215" spans="27:27" x14ac:dyDescent="0.2">
      <c r="AA11215" s="23">
        <v>47059</v>
      </c>
    </row>
    <row r="11216" spans="27:27" x14ac:dyDescent="0.2">
      <c r="AA11216" s="23">
        <v>47060</v>
      </c>
    </row>
    <row r="11217" spans="27:27" x14ac:dyDescent="0.2">
      <c r="AA11217" s="23">
        <v>47061</v>
      </c>
    </row>
    <row r="11218" spans="27:27" x14ac:dyDescent="0.2">
      <c r="AA11218" s="23">
        <v>47062</v>
      </c>
    </row>
    <row r="11219" spans="27:27" x14ac:dyDescent="0.2">
      <c r="AA11219" s="23">
        <v>47063</v>
      </c>
    </row>
    <row r="11220" spans="27:27" x14ac:dyDescent="0.2">
      <c r="AA11220" s="23">
        <v>47064</v>
      </c>
    </row>
    <row r="11221" spans="27:27" x14ac:dyDescent="0.2">
      <c r="AA11221" s="23">
        <v>47065</v>
      </c>
    </row>
    <row r="11222" spans="27:27" x14ac:dyDescent="0.2">
      <c r="AA11222" s="23">
        <v>47066</v>
      </c>
    </row>
    <row r="11223" spans="27:27" x14ac:dyDescent="0.2">
      <c r="AA11223" s="23">
        <v>47067</v>
      </c>
    </row>
    <row r="11224" spans="27:27" x14ac:dyDescent="0.2">
      <c r="AA11224" s="23">
        <v>47068</v>
      </c>
    </row>
    <row r="11225" spans="27:27" x14ac:dyDescent="0.2">
      <c r="AA11225" s="23">
        <v>47069</v>
      </c>
    </row>
    <row r="11226" spans="27:27" x14ac:dyDescent="0.2">
      <c r="AA11226" s="23">
        <v>47070</v>
      </c>
    </row>
    <row r="11227" spans="27:27" x14ac:dyDescent="0.2">
      <c r="AA11227" s="23">
        <v>47071</v>
      </c>
    </row>
    <row r="11228" spans="27:27" x14ac:dyDescent="0.2">
      <c r="AA11228" s="23">
        <v>47072</v>
      </c>
    </row>
    <row r="11229" spans="27:27" x14ac:dyDescent="0.2">
      <c r="AA11229" s="23">
        <v>47073</v>
      </c>
    </row>
    <row r="11230" spans="27:27" x14ac:dyDescent="0.2">
      <c r="AA11230" s="23">
        <v>47074</v>
      </c>
    </row>
    <row r="11231" spans="27:27" x14ac:dyDescent="0.2">
      <c r="AA11231" s="23">
        <v>47075</v>
      </c>
    </row>
    <row r="11232" spans="27:27" x14ac:dyDescent="0.2">
      <c r="AA11232" s="23">
        <v>47076</v>
      </c>
    </row>
    <row r="11233" spans="27:27" x14ac:dyDescent="0.2">
      <c r="AA11233" s="23">
        <v>47077</v>
      </c>
    </row>
    <row r="11234" spans="27:27" x14ac:dyDescent="0.2">
      <c r="AA11234" s="23">
        <v>47078</v>
      </c>
    </row>
    <row r="11235" spans="27:27" x14ac:dyDescent="0.2">
      <c r="AA11235" s="23">
        <v>47079</v>
      </c>
    </row>
    <row r="11236" spans="27:27" x14ac:dyDescent="0.2">
      <c r="AA11236" s="23">
        <v>47080</v>
      </c>
    </row>
    <row r="11237" spans="27:27" x14ac:dyDescent="0.2">
      <c r="AA11237" s="23">
        <v>47081</v>
      </c>
    </row>
    <row r="11238" spans="27:27" x14ac:dyDescent="0.2">
      <c r="AA11238" s="23">
        <v>47082</v>
      </c>
    </row>
    <row r="11239" spans="27:27" x14ac:dyDescent="0.2">
      <c r="AA11239" s="23">
        <v>47083</v>
      </c>
    </row>
    <row r="11240" spans="27:27" x14ac:dyDescent="0.2">
      <c r="AA11240" s="23">
        <v>47084</v>
      </c>
    </row>
    <row r="11241" spans="27:27" x14ac:dyDescent="0.2">
      <c r="AA11241" s="23">
        <v>47085</v>
      </c>
    </row>
    <row r="11242" spans="27:27" x14ac:dyDescent="0.2">
      <c r="AA11242" s="23">
        <v>47086</v>
      </c>
    </row>
    <row r="11243" spans="27:27" x14ac:dyDescent="0.2">
      <c r="AA11243" s="23">
        <v>47087</v>
      </c>
    </row>
    <row r="11244" spans="27:27" x14ac:dyDescent="0.2">
      <c r="AA11244" s="23">
        <v>47088</v>
      </c>
    </row>
    <row r="11245" spans="27:27" x14ac:dyDescent="0.2">
      <c r="AA11245" s="23">
        <v>47089</v>
      </c>
    </row>
    <row r="11246" spans="27:27" x14ac:dyDescent="0.2">
      <c r="AA11246" s="23">
        <v>47090</v>
      </c>
    </row>
    <row r="11247" spans="27:27" x14ac:dyDescent="0.2">
      <c r="AA11247" s="23">
        <v>47091</v>
      </c>
    </row>
    <row r="11248" spans="27:27" x14ac:dyDescent="0.2">
      <c r="AA11248" s="23">
        <v>47092</v>
      </c>
    </row>
    <row r="11249" spans="27:27" x14ac:dyDescent="0.2">
      <c r="AA11249" s="23">
        <v>47093</v>
      </c>
    </row>
    <row r="11250" spans="27:27" x14ac:dyDescent="0.2">
      <c r="AA11250" s="23">
        <v>47094</v>
      </c>
    </row>
    <row r="11251" spans="27:27" x14ac:dyDescent="0.2">
      <c r="AA11251" s="23">
        <v>47095</v>
      </c>
    </row>
    <row r="11252" spans="27:27" x14ac:dyDescent="0.2">
      <c r="AA11252" s="23">
        <v>47096</v>
      </c>
    </row>
    <row r="11253" spans="27:27" x14ac:dyDescent="0.2">
      <c r="AA11253" s="23">
        <v>47097</v>
      </c>
    </row>
    <row r="11254" spans="27:27" x14ac:dyDescent="0.2">
      <c r="AA11254" s="23">
        <v>47098</v>
      </c>
    </row>
    <row r="11255" spans="27:27" x14ac:dyDescent="0.2">
      <c r="AA11255" s="23">
        <v>47099</v>
      </c>
    </row>
    <row r="11256" spans="27:27" x14ac:dyDescent="0.2">
      <c r="AA11256" s="23">
        <v>47100</v>
      </c>
    </row>
    <row r="11257" spans="27:27" x14ac:dyDescent="0.2">
      <c r="AA11257" s="23">
        <v>47101</v>
      </c>
    </row>
    <row r="11258" spans="27:27" x14ac:dyDescent="0.2">
      <c r="AA11258" s="23">
        <v>47102</v>
      </c>
    </row>
    <row r="11259" spans="27:27" x14ac:dyDescent="0.2">
      <c r="AA11259" s="23">
        <v>47103</v>
      </c>
    </row>
    <row r="11260" spans="27:27" x14ac:dyDescent="0.2">
      <c r="AA11260" s="23">
        <v>47104</v>
      </c>
    </row>
    <row r="11261" spans="27:27" x14ac:dyDescent="0.2">
      <c r="AA11261" s="23">
        <v>47105</v>
      </c>
    </row>
    <row r="11262" spans="27:27" x14ac:dyDescent="0.2">
      <c r="AA11262" s="23">
        <v>47106</v>
      </c>
    </row>
    <row r="11263" spans="27:27" x14ac:dyDescent="0.2">
      <c r="AA11263" s="23">
        <v>47107</v>
      </c>
    </row>
    <row r="11264" spans="27:27" x14ac:dyDescent="0.2">
      <c r="AA11264" s="23">
        <v>47108</v>
      </c>
    </row>
    <row r="11265" spans="27:27" x14ac:dyDescent="0.2">
      <c r="AA11265" s="23">
        <v>47109</v>
      </c>
    </row>
    <row r="11266" spans="27:27" x14ac:dyDescent="0.2">
      <c r="AA11266" s="23">
        <v>47110</v>
      </c>
    </row>
    <row r="11267" spans="27:27" x14ac:dyDescent="0.2">
      <c r="AA11267" s="23">
        <v>47111</v>
      </c>
    </row>
    <row r="11268" spans="27:27" x14ac:dyDescent="0.2">
      <c r="AA11268" s="23">
        <v>47112</v>
      </c>
    </row>
    <row r="11269" spans="27:27" x14ac:dyDescent="0.2">
      <c r="AA11269" s="23">
        <v>47113</v>
      </c>
    </row>
    <row r="11270" spans="27:27" x14ac:dyDescent="0.2">
      <c r="AA11270" s="23">
        <v>47114</v>
      </c>
    </row>
    <row r="11271" spans="27:27" x14ac:dyDescent="0.2">
      <c r="AA11271" s="23">
        <v>47115</v>
      </c>
    </row>
    <row r="11272" spans="27:27" x14ac:dyDescent="0.2">
      <c r="AA11272" s="23">
        <v>47116</v>
      </c>
    </row>
    <row r="11273" spans="27:27" x14ac:dyDescent="0.2">
      <c r="AA11273" s="23">
        <v>47117</v>
      </c>
    </row>
    <row r="11274" spans="27:27" x14ac:dyDescent="0.2">
      <c r="AA11274" s="23">
        <v>47118</v>
      </c>
    </row>
    <row r="11275" spans="27:27" x14ac:dyDescent="0.2">
      <c r="AA11275" s="23">
        <v>47119</v>
      </c>
    </row>
    <row r="11276" spans="27:27" x14ac:dyDescent="0.2">
      <c r="AA11276" s="23">
        <v>47120</v>
      </c>
    </row>
    <row r="11277" spans="27:27" x14ac:dyDescent="0.2">
      <c r="AA11277" s="23">
        <v>47121</v>
      </c>
    </row>
    <row r="11278" spans="27:27" x14ac:dyDescent="0.2">
      <c r="AA11278" s="23">
        <v>47122</v>
      </c>
    </row>
    <row r="11279" spans="27:27" x14ac:dyDescent="0.2">
      <c r="AA11279" s="23">
        <v>47123</v>
      </c>
    </row>
    <row r="11280" spans="27:27" x14ac:dyDescent="0.2">
      <c r="AA11280" s="23">
        <v>47124</v>
      </c>
    </row>
    <row r="11281" spans="27:27" x14ac:dyDescent="0.2">
      <c r="AA11281" s="23">
        <v>47125</v>
      </c>
    </row>
    <row r="11282" spans="27:27" x14ac:dyDescent="0.2">
      <c r="AA11282" s="23">
        <v>47126</v>
      </c>
    </row>
    <row r="11283" spans="27:27" x14ac:dyDescent="0.2">
      <c r="AA11283" s="23">
        <v>47127</v>
      </c>
    </row>
    <row r="11284" spans="27:27" x14ac:dyDescent="0.2">
      <c r="AA11284" s="23">
        <v>47128</v>
      </c>
    </row>
    <row r="11285" spans="27:27" x14ac:dyDescent="0.2">
      <c r="AA11285" s="23">
        <v>47129</v>
      </c>
    </row>
    <row r="11286" spans="27:27" x14ac:dyDescent="0.2">
      <c r="AA11286" s="23">
        <v>47130</v>
      </c>
    </row>
    <row r="11287" spans="27:27" x14ac:dyDescent="0.2">
      <c r="AA11287" s="23">
        <v>47131</v>
      </c>
    </row>
    <row r="11288" spans="27:27" x14ac:dyDescent="0.2">
      <c r="AA11288" s="23">
        <v>47132</v>
      </c>
    </row>
    <row r="11289" spans="27:27" x14ac:dyDescent="0.2">
      <c r="AA11289" s="23">
        <v>47133</v>
      </c>
    </row>
    <row r="11290" spans="27:27" x14ac:dyDescent="0.2">
      <c r="AA11290" s="23">
        <v>47134</v>
      </c>
    </row>
    <row r="11291" spans="27:27" x14ac:dyDescent="0.2">
      <c r="AA11291" s="23">
        <v>47135</v>
      </c>
    </row>
    <row r="11292" spans="27:27" x14ac:dyDescent="0.2">
      <c r="AA11292" s="23">
        <v>47136</v>
      </c>
    </row>
    <row r="11293" spans="27:27" x14ac:dyDescent="0.2">
      <c r="AA11293" s="23">
        <v>47137</v>
      </c>
    </row>
    <row r="11294" spans="27:27" x14ac:dyDescent="0.2">
      <c r="AA11294" s="23">
        <v>47138</v>
      </c>
    </row>
    <row r="11295" spans="27:27" x14ac:dyDescent="0.2">
      <c r="AA11295" s="23">
        <v>47139</v>
      </c>
    </row>
    <row r="11296" spans="27:27" x14ac:dyDescent="0.2">
      <c r="AA11296" s="23">
        <v>47140</v>
      </c>
    </row>
    <row r="11297" spans="27:27" x14ac:dyDescent="0.2">
      <c r="AA11297" s="23">
        <v>47141</v>
      </c>
    </row>
    <row r="11298" spans="27:27" x14ac:dyDescent="0.2">
      <c r="AA11298" s="23">
        <v>47142</v>
      </c>
    </row>
    <row r="11299" spans="27:27" x14ac:dyDescent="0.2">
      <c r="AA11299" s="23">
        <v>47143</v>
      </c>
    </row>
    <row r="11300" spans="27:27" x14ac:dyDescent="0.2">
      <c r="AA11300" s="23">
        <v>47144</v>
      </c>
    </row>
    <row r="11301" spans="27:27" x14ac:dyDescent="0.2">
      <c r="AA11301" s="23">
        <v>47145</v>
      </c>
    </row>
    <row r="11302" spans="27:27" x14ac:dyDescent="0.2">
      <c r="AA11302" s="23">
        <v>47146</v>
      </c>
    </row>
    <row r="11303" spans="27:27" x14ac:dyDescent="0.2">
      <c r="AA11303" s="23">
        <v>47147</v>
      </c>
    </row>
    <row r="11304" spans="27:27" x14ac:dyDescent="0.2">
      <c r="AA11304" s="23">
        <v>47148</v>
      </c>
    </row>
    <row r="11305" spans="27:27" x14ac:dyDescent="0.2">
      <c r="AA11305" s="23">
        <v>47149</v>
      </c>
    </row>
    <row r="11306" spans="27:27" x14ac:dyDescent="0.2">
      <c r="AA11306" s="23">
        <v>47150</v>
      </c>
    </row>
    <row r="11307" spans="27:27" x14ac:dyDescent="0.2">
      <c r="AA11307" s="23">
        <v>47151</v>
      </c>
    </row>
    <row r="11308" spans="27:27" x14ac:dyDescent="0.2">
      <c r="AA11308" s="23">
        <v>47152</v>
      </c>
    </row>
    <row r="11309" spans="27:27" x14ac:dyDescent="0.2">
      <c r="AA11309" s="23">
        <v>47153</v>
      </c>
    </row>
    <row r="11310" spans="27:27" x14ac:dyDescent="0.2">
      <c r="AA11310" s="23">
        <v>47154</v>
      </c>
    </row>
    <row r="11311" spans="27:27" x14ac:dyDescent="0.2">
      <c r="AA11311" s="23">
        <v>47155</v>
      </c>
    </row>
    <row r="11312" spans="27:27" x14ac:dyDescent="0.2">
      <c r="AA11312" s="23">
        <v>47156</v>
      </c>
    </row>
    <row r="11313" spans="27:27" x14ac:dyDescent="0.2">
      <c r="AA11313" s="23">
        <v>47157</v>
      </c>
    </row>
    <row r="11314" spans="27:27" x14ac:dyDescent="0.2">
      <c r="AA11314" s="23">
        <v>47158</v>
      </c>
    </row>
    <row r="11315" spans="27:27" x14ac:dyDescent="0.2">
      <c r="AA11315" s="23">
        <v>47159</v>
      </c>
    </row>
    <row r="11316" spans="27:27" x14ac:dyDescent="0.2">
      <c r="AA11316" s="23">
        <v>47160</v>
      </c>
    </row>
    <row r="11317" spans="27:27" x14ac:dyDescent="0.2">
      <c r="AA11317" s="23">
        <v>47161</v>
      </c>
    </row>
    <row r="11318" spans="27:27" x14ac:dyDescent="0.2">
      <c r="AA11318" s="23">
        <v>47162</v>
      </c>
    </row>
    <row r="11319" spans="27:27" x14ac:dyDescent="0.2">
      <c r="AA11319" s="23">
        <v>47163</v>
      </c>
    </row>
    <row r="11320" spans="27:27" x14ac:dyDescent="0.2">
      <c r="AA11320" s="23">
        <v>47164</v>
      </c>
    </row>
    <row r="11321" spans="27:27" x14ac:dyDescent="0.2">
      <c r="AA11321" s="23">
        <v>47165</v>
      </c>
    </row>
    <row r="11322" spans="27:27" x14ac:dyDescent="0.2">
      <c r="AA11322" s="23">
        <v>47166</v>
      </c>
    </row>
    <row r="11323" spans="27:27" x14ac:dyDescent="0.2">
      <c r="AA11323" s="23">
        <v>47167</v>
      </c>
    </row>
    <row r="11324" spans="27:27" x14ac:dyDescent="0.2">
      <c r="AA11324" s="23">
        <v>47168</v>
      </c>
    </row>
    <row r="11325" spans="27:27" x14ac:dyDescent="0.2">
      <c r="AA11325" s="23">
        <v>47169</v>
      </c>
    </row>
    <row r="11326" spans="27:27" x14ac:dyDescent="0.2">
      <c r="AA11326" s="23">
        <v>47170</v>
      </c>
    </row>
    <row r="11327" spans="27:27" x14ac:dyDescent="0.2">
      <c r="AA11327" s="23">
        <v>47171</v>
      </c>
    </row>
    <row r="11328" spans="27:27" x14ac:dyDescent="0.2">
      <c r="AA11328" s="23">
        <v>47172</v>
      </c>
    </row>
    <row r="11329" spans="27:27" x14ac:dyDescent="0.2">
      <c r="AA11329" s="23">
        <v>47173</v>
      </c>
    </row>
    <row r="11330" spans="27:27" x14ac:dyDescent="0.2">
      <c r="AA11330" s="23">
        <v>47174</v>
      </c>
    </row>
    <row r="11331" spans="27:27" x14ac:dyDescent="0.2">
      <c r="AA11331" s="23">
        <v>47175</v>
      </c>
    </row>
    <row r="11332" spans="27:27" x14ac:dyDescent="0.2">
      <c r="AA11332" s="23">
        <v>47176</v>
      </c>
    </row>
    <row r="11333" spans="27:27" x14ac:dyDescent="0.2">
      <c r="AA11333" s="23">
        <v>47177</v>
      </c>
    </row>
    <row r="11334" spans="27:27" x14ac:dyDescent="0.2">
      <c r="AA11334" s="23">
        <v>47178</v>
      </c>
    </row>
    <row r="11335" spans="27:27" x14ac:dyDescent="0.2">
      <c r="AA11335" s="23">
        <v>47179</v>
      </c>
    </row>
    <row r="11336" spans="27:27" x14ac:dyDescent="0.2">
      <c r="AA11336" s="23">
        <v>47180</v>
      </c>
    </row>
    <row r="11337" spans="27:27" x14ac:dyDescent="0.2">
      <c r="AA11337" s="23">
        <v>47181</v>
      </c>
    </row>
    <row r="11338" spans="27:27" x14ac:dyDescent="0.2">
      <c r="AA11338" s="23">
        <v>47182</v>
      </c>
    </row>
    <row r="11339" spans="27:27" x14ac:dyDescent="0.2">
      <c r="AA11339" s="23">
        <v>47183</v>
      </c>
    </row>
    <row r="11340" spans="27:27" x14ac:dyDescent="0.2">
      <c r="AA11340" s="23">
        <v>47184</v>
      </c>
    </row>
    <row r="11341" spans="27:27" x14ac:dyDescent="0.2">
      <c r="AA11341" s="23">
        <v>47185</v>
      </c>
    </row>
    <row r="11342" spans="27:27" x14ac:dyDescent="0.2">
      <c r="AA11342" s="23">
        <v>47186</v>
      </c>
    </row>
    <row r="11343" spans="27:27" x14ac:dyDescent="0.2">
      <c r="AA11343" s="23">
        <v>47187</v>
      </c>
    </row>
    <row r="11344" spans="27:27" x14ac:dyDescent="0.2">
      <c r="AA11344" s="23">
        <v>47188</v>
      </c>
    </row>
    <row r="11345" spans="27:27" x14ac:dyDescent="0.2">
      <c r="AA11345" s="23">
        <v>47189</v>
      </c>
    </row>
    <row r="11346" spans="27:27" x14ac:dyDescent="0.2">
      <c r="AA11346" s="23">
        <v>47190</v>
      </c>
    </row>
    <row r="11347" spans="27:27" x14ac:dyDescent="0.2">
      <c r="AA11347" s="23">
        <v>47191</v>
      </c>
    </row>
    <row r="11348" spans="27:27" x14ac:dyDescent="0.2">
      <c r="AA11348" s="23">
        <v>47192</v>
      </c>
    </row>
    <row r="11349" spans="27:27" x14ac:dyDescent="0.2">
      <c r="AA11349" s="23">
        <v>47193</v>
      </c>
    </row>
    <row r="11350" spans="27:27" x14ac:dyDescent="0.2">
      <c r="AA11350" s="23">
        <v>47194</v>
      </c>
    </row>
    <row r="11351" spans="27:27" x14ac:dyDescent="0.2">
      <c r="AA11351" s="23">
        <v>47195</v>
      </c>
    </row>
    <row r="11352" spans="27:27" x14ac:dyDescent="0.2">
      <c r="AA11352" s="23">
        <v>47196</v>
      </c>
    </row>
    <row r="11353" spans="27:27" x14ac:dyDescent="0.2">
      <c r="AA11353" s="23">
        <v>47197</v>
      </c>
    </row>
    <row r="11354" spans="27:27" x14ac:dyDescent="0.2">
      <c r="AA11354" s="23">
        <v>47198</v>
      </c>
    </row>
    <row r="11355" spans="27:27" x14ac:dyDescent="0.2">
      <c r="AA11355" s="23">
        <v>47199</v>
      </c>
    </row>
    <row r="11356" spans="27:27" x14ac:dyDescent="0.2">
      <c r="AA11356" s="23">
        <v>47200</v>
      </c>
    </row>
    <row r="11357" spans="27:27" x14ac:dyDescent="0.2">
      <c r="AA11357" s="23">
        <v>47201</v>
      </c>
    </row>
    <row r="11358" spans="27:27" x14ac:dyDescent="0.2">
      <c r="AA11358" s="23">
        <v>47202</v>
      </c>
    </row>
    <row r="11359" spans="27:27" x14ac:dyDescent="0.2">
      <c r="AA11359" s="23">
        <v>47203</v>
      </c>
    </row>
    <row r="11360" spans="27:27" x14ac:dyDescent="0.2">
      <c r="AA11360" s="23">
        <v>47204</v>
      </c>
    </row>
    <row r="11361" spans="27:27" x14ac:dyDescent="0.2">
      <c r="AA11361" s="23">
        <v>47205</v>
      </c>
    </row>
    <row r="11362" spans="27:27" x14ac:dyDescent="0.2">
      <c r="AA11362" s="23">
        <v>47206</v>
      </c>
    </row>
    <row r="11363" spans="27:27" x14ac:dyDescent="0.2">
      <c r="AA11363" s="23">
        <v>47207</v>
      </c>
    </row>
    <row r="11364" spans="27:27" x14ac:dyDescent="0.2">
      <c r="AA11364" s="23">
        <v>47208</v>
      </c>
    </row>
    <row r="11365" spans="27:27" x14ac:dyDescent="0.2">
      <c r="AA11365" s="23">
        <v>47209</v>
      </c>
    </row>
    <row r="11366" spans="27:27" x14ac:dyDescent="0.2">
      <c r="AA11366" s="23">
        <v>47210</v>
      </c>
    </row>
    <row r="11367" spans="27:27" x14ac:dyDescent="0.2">
      <c r="AA11367" s="23">
        <v>47211</v>
      </c>
    </row>
    <row r="11368" spans="27:27" x14ac:dyDescent="0.2">
      <c r="AA11368" s="23">
        <v>47212</v>
      </c>
    </row>
    <row r="11369" spans="27:27" x14ac:dyDescent="0.2">
      <c r="AA11369" s="23">
        <v>47213</v>
      </c>
    </row>
    <row r="11370" spans="27:27" x14ac:dyDescent="0.2">
      <c r="AA11370" s="23">
        <v>47214</v>
      </c>
    </row>
    <row r="11371" spans="27:27" x14ac:dyDescent="0.2">
      <c r="AA11371" s="23">
        <v>47215</v>
      </c>
    </row>
    <row r="11372" spans="27:27" x14ac:dyDescent="0.2">
      <c r="AA11372" s="23">
        <v>47216</v>
      </c>
    </row>
    <row r="11373" spans="27:27" x14ac:dyDescent="0.2">
      <c r="AA11373" s="23">
        <v>47217</v>
      </c>
    </row>
    <row r="11374" spans="27:27" x14ac:dyDescent="0.2">
      <c r="AA11374" s="23">
        <v>47218</v>
      </c>
    </row>
    <row r="11375" spans="27:27" x14ac:dyDescent="0.2">
      <c r="AA11375" s="23">
        <v>47219</v>
      </c>
    </row>
    <row r="11376" spans="27:27" x14ac:dyDescent="0.2">
      <c r="AA11376" s="23">
        <v>47220</v>
      </c>
    </row>
    <row r="11377" spans="27:27" x14ac:dyDescent="0.2">
      <c r="AA11377" s="23">
        <v>47221</v>
      </c>
    </row>
    <row r="11378" spans="27:27" x14ac:dyDescent="0.2">
      <c r="AA11378" s="23">
        <v>47222</v>
      </c>
    </row>
    <row r="11379" spans="27:27" x14ac:dyDescent="0.2">
      <c r="AA11379" s="23">
        <v>47223</v>
      </c>
    </row>
    <row r="11380" spans="27:27" x14ac:dyDescent="0.2">
      <c r="AA11380" s="23">
        <v>47224</v>
      </c>
    </row>
    <row r="11381" spans="27:27" x14ac:dyDescent="0.2">
      <c r="AA11381" s="23">
        <v>47225</v>
      </c>
    </row>
    <row r="11382" spans="27:27" x14ac:dyDescent="0.2">
      <c r="AA11382" s="23">
        <v>47226</v>
      </c>
    </row>
    <row r="11383" spans="27:27" x14ac:dyDescent="0.2">
      <c r="AA11383" s="23">
        <v>47227</v>
      </c>
    </row>
    <row r="11384" spans="27:27" x14ac:dyDescent="0.2">
      <c r="AA11384" s="23">
        <v>47228</v>
      </c>
    </row>
    <row r="11385" spans="27:27" x14ac:dyDescent="0.2">
      <c r="AA11385" s="23">
        <v>47229</v>
      </c>
    </row>
    <row r="11386" spans="27:27" x14ac:dyDescent="0.2">
      <c r="AA11386" s="23">
        <v>47230</v>
      </c>
    </row>
    <row r="11387" spans="27:27" x14ac:dyDescent="0.2">
      <c r="AA11387" s="23">
        <v>47231</v>
      </c>
    </row>
    <row r="11388" spans="27:27" x14ac:dyDescent="0.2">
      <c r="AA11388" s="23">
        <v>47232</v>
      </c>
    </row>
    <row r="11389" spans="27:27" x14ac:dyDescent="0.2">
      <c r="AA11389" s="23">
        <v>47233</v>
      </c>
    </row>
    <row r="11390" spans="27:27" x14ac:dyDescent="0.2">
      <c r="AA11390" s="23">
        <v>47234</v>
      </c>
    </row>
    <row r="11391" spans="27:27" x14ac:dyDescent="0.2">
      <c r="AA11391" s="23">
        <v>47235</v>
      </c>
    </row>
    <row r="11392" spans="27:27" x14ac:dyDescent="0.2">
      <c r="AA11392" s="23">
        <v>47236</v>
      </c>
    </row>
    <row r="11393" spans="27:27" x14ac:dyDescent="0.2">
      <c r="AA11393" s="23">
        <v>47237</v>
      </c>
    </row>
    <row r="11394" spans="27:27" x14ac:dyDescent="0.2">
      <c r="AA11394" s="23">
        <v>47238</v>
      </c>
    </row>
    <row r="11395" spans="27:27" x14ac:dyDescent="0.2">
      <c r="AA11395" s="23">
        <v>47239</v>
      </c>
    </row>
    <row r="11396" spans="27:27" x14ac:dyDescent="0.2">
      <c r="AA11396" s="23">
        <v>47240</v>
      </c>
    </row>
    <row r="11397" spans="27:27" x14ac:dyDescent="0.2">
      <c r="AA11397" s="23">
        <v>47241</v>
      </c>
    </row>
    <row r="11398" spans="27:27" x14ac:dyDescent="0.2">
      <c r="AA11398" s="23">
        <v>47242</v>
      </c>
    </row>
    <row r="11399" spans="27:27" x14ac:dyDescent="0.2">
      <c r="AA11399" s="23">
        <v>47243</v>
      </c>
    </row>
    <row r="11400" spans="27:27" x14ac:dyDescent="0.2">
      <c r="AA11400" s="23">
        <v>47244</v>
      </c>
    </row>
    <row r="11401" spans="27:27" x14ac:dyDescent="0.2">
      <c r="AA11401" s="23">
        <v>47245</v>
      </c>
    </row>
    <row r="11402" spans="27:27" x14ac:dyDescent="0.2">
      <c r="AA11402" s="23">
        <v>47246</v>
      </c>
    </row>
    <row r="11403" spans="27:27" x14ac:dyDescent="0.2">
      <c r="AA11403" s="23">
        <v>47247</v>
      </c>
    </row>
    <row r="11404" spans="27:27" x14ac:dyDescent="0.2">
      <c r="AA11404" s="23">
        <v>47248</v>
      </c>
    </row>
    <row r="11405" spans="27:27" x14ac:dyDescent="0.2">
      <c r="AA11405" s="23">
        <v>47249</v>
      </c>
    </row>
    <row r="11406" spans="27:27" x14ac:dyDescent="0.2">
      <c r="AA11406" s="23">
        <v>47250</v>
      </c>
    </row>
    <row r="11407" spans="27:27" x14ac:dyDescent="0.2">
      <c r="AA11407" s="23">
        <v>47251</v>
      </c>
    </row>
    <row r="11408" spans="27:27" x14ac:dyDescent="0.2">
      <c r="AA11408" s="23">
        <v>47252</v>
      </c>
    </row>
    <row r="11409" spans="27:27" x14ac:dyDescent="0.2">
      <c r="AA11409" s="23">
        <v>47253</v>
      </c>
    </row>
    <row r="11410" spans="27:27" x14ac:dyDescent="0.2">
      <c r="AA11410" s="23">
        <v>47254</v>
      </c>
    </row>
    <row r="11411" spans="27:27" x14ac:dyDescent="0.2">
      <c r="AA11411" s="23">
        <v>47255</v>
      </c>
    </row>
    <row r="11412" spans="27:27" x14ac:dyDescent="0.2">
      <c r="AA11412" s="23">
        <v>47256</v>
      </c>
    </row>
    <row r="11413" spans="27:27" x14ac:dyDescent="0.2">
      <c r="AA11413" s="23">
        <v>47257</v>
      </c>
    </row>
    <row r="11414" spans="27:27" x14ac:dyDescent="0.2">
      <c r="AA11414" s="23">
        <v>47258</v>
      </c>
    </row>
    <row r="11415" spans="27:27" x14ac:dyDescent="0.2">
      <c r="AA11415" s="23">
        <v>47259</v>
      </c>
    </row>
    <row r="11416" spans="27:27" x14ac:dyDescent="0.2">
      <c r="AA11416" s="23">
        <v>47260</v>
      </c>
    </row>
    <row r="11417" spans="27:27" x14ac:dyDescent="0.2">
      <c r="AA11417" s="23">
        <v>47261</v>
      </c>
    </row>
    <row r="11418" spans="27:27" x14ac:dyDescent="0.2">
      <c r="AA11418" s="23">
        <v>47262</v>
      </c>
    </row>
    <row r="11419" spans="27:27" x14ac:dyDescent="0.2">
      <c r="AA11419" s="23">
        <v>47263</v>
      </c>
    </row>
    <row r="11420" spans="27:27" x14ac:dyDescent="0.2">
      <c r="AA11420" s="23">
        <v>47264</v>
      </c>
    </row>
    <row r="11421" spans="27:27" x14ac:dyDescent="0.2">
      <c r="AA11421" s="23">
        <v>47265</v>
      </c>
    </row>
    <row r="11422" spans="27:27" x14ac:dyDescent="0.2">
      <c r="AA11422" s="23">
        <v>47266</v>
      </c>
    </row>
    <row r="11423" spans="27:27" x14ac:dyDescent="0.2">
      <c r="AA11423" s="23">
        <v>47267</v>
      </c>
    </row>
    <row r="11424" spans="27:27" x14ac:dyDescent="0.2">
      <c r="AA11424" s="23">
        <v>47268</v>
      </c>
    </row>
    <row r="11425" spans="27:27" x14ac:dyDescent="0.2">
      <c r="AA11425" s="23">
        <v>47269</v>
      </c>
    </row>
    <row r="11426" spans="27:27" x14ac:dyDescent="0.2">
      <c r="AA11426" s="23">
        <v>47270</v>
      </c>
    </row>
    <row r="11427" spans="27:27" x14ac:dyDescent="0.2">
      <c r="AA11427" s="23">
        <v>47271</v>
      </c>
    </row>
    <row r="11428" spans="27:27" x14ac:dyDescent="0.2">
      <c r="AA11428" s="23">
        <v>47272</v>
      </c>
    </row>
    <row r="11429" spans="27:27" x14ac:dyDescent="0.2">
      <c r="AA11429" s="23">
        <v>47273</v>
      </c>
    </row>
    <row r="11430" spans="27:27" x14ac:dyDescent="0.2">
      <c r="AA11430" s="23">
        <v>47274</v>
      </c>
    </row>
    <row r="11431" spans="27:27" x14ac:dyDescent="0.2">
      <c r="AA11431" s="23">
        <v>47275</v>
      </c>
    </row>
    <row r="11432" spans="27:27" x14ac:dyDescent="0.2">
      <c r="AA11432" s="23">
        <v>47276</v>
      </c>
    </row>
    <row r="11433" spans="27:27" x14ac:dyDescent="0.2">
      <c r="AA11433" s="23">
        <v>47277</v>
      </c>
    </row>
    <row r="11434" spans="27:27" x14ac:dyDescent="0.2">
      <c r="AA11434" s="23">
        <v>47278</v>
      </c>
    </row>
    <row r="11435" spans="27:27" x14ac:dyDescent="0.2">
      <c r="AA11435" s="23">
        <v>47279</v>
      </c>
    </row>
    <row r="11436" spans="27:27" x14ac:dyDescent="0.2">
      <c r="AA11436" s="23">
        <v>47280</v>
      </c>
    </row>
    <row r="11437" spans="27:27" x14ac:dyDescent="0.2">
      <c r="AA11437" s="23">
        <v>47281</v>
      </c>
    </row>
    <row r="11438" spans="27:27" x14ac:dyDescent="0.2">
      <c r="AA11438" s="23">
        <v>47282</v>
      </c>
    </row>
    <row r="11439" spans="27:27" x14ac:dyDescent="0.2">
      <c r="AA11439" s="23">
        <v>47283</v>
      </c>
    </row>
    <row r="11440" spans="27:27" x14ac:dyDescent="0.2">
      <c r="AA11440" s="23">
        <v>47284</v>
      </c>
    </row>
    <row r="11441" spans="27:27" x14ac:dyDescent="0.2">
      <c r="AA11441" s="23">
        <v>47285</v>
      </c>
    </row>
    <row r="11442" spans="27:27" x14ac:dyDescent="0.2">
      <c r="AA11442" s="23">
        <v>47286</v>
      </c>
    </row>
    <row r="11443" spans="27:27" x14ac:dyDescent="0.2">
      <c r="AA11443" s="23">
        <v>47287</v>
      </c>
    </row>
    <row r="11444" spans="27:27" x14ac:dyDescent="0.2">
      <c r="AA11444" s="23">
        <v>47288</v>
      </c>
    </row>
    <row r="11445" spans="27:27" x14ac:dyDescent="0.2">
      <c r="AA11445" s="23">
        <v>47289</v>
      </c>
    </row>
    <row r="11446" spans="27:27" x14ac:dyDescent="0.2">
      <c r="AA11446" s="23">
        <v>47290</v>
      </c>
    </row>
    <row r="11447" spans="27:27" x14ac:dyDescent="0.2">
      <c r="AA11447" s="23">
        <v>47291</v>
      </c>
    </row>
    <row r="11448" spans="27:27" x14ac:dyDescent="0.2">
      <c r="AA11448" s="23">
        <v>47292</v>
      </c>
    </row>
    <row r="11449" spans="27:27" x14ac:dyDescent="0.2">
      <c r="AA11449" s="23">
        <v>47293</v>
      </c>
    </row>
    <row r="11450" spans="27:27" x14ac:dyDescent="0.2">
      <c r="AA11450" s="23">
        <v>47294</v>
      </c>
    </row>
    <row r="11451" spans="27:27" x14ac:dyDescent="0.2">
      <c r="AA11451" s="23">
        <v>47295</v>
      </c>
    </row>
    <row r="11452" spans="27:27" x14ac:dyDescent="0.2">
      <c r="AA11452" s="23">
        <v>47296</v>
      </c>
    </row>
    <row r="11453" spans="27:27" x14ac:dyDescent="0.2">
      <c r="AA11453" s="23">
        <v>47297</v>
      </c>
    </row>
    <row r="11454" spans="27:27" x14ac:dyDescent="0.2">
      <c r="AA11454" s="23">
        <v>47298</v>
      </c>
    </row>
    <row r="11455" spans="27:27" x14ac:dyDescent="0.2">
      <c r="AA11455" s="23">
        <v>47299</v>
      </c>
    </row>
    <row r="11456" spans="27:27" x14ac:dyDescent="0.2">
      <c r="AA11456" s="23">
        <v>47300</v>
      </c>
    </row>
    <row r="11457" spans="27:27" x14ac:dyDescent="0.2">
      <c r="AA11457" s="23">
        <v>47301</v>
      </c>
    </row>
    <row r="11458" spans="27:27" x14ac:dyDescent="0.2">
      <c r="AA11458" s="23">
        <v>47302</v>
      </c>
    </row>
    <row r="11459" spans="27:27" x14ac:dyDescent="0.2">
      <c r="AA11459" s="23">
        <v>47303</v>
      </c>
    </row>
    <row r="11460" spans="27:27" x14ac:dyDescent="0.2">
      <c r="AA11460" s="23">
        <v>47304</v>
      </c>
    </row>
    <row r="11461" spans="27:27" x14ac:dyDescent="0.2">
      <c r="AA11461" s="23">
        <v>47305</v>
      </c>
    </row>
    <row r="11462" spans="27:27" x14ac:dyDescent="0.2">
      <c r="AA11462" s="23">
        <v>47306</v>
      </c>
    </row>
    <row r="11463" spans="27:27" x14ac:dyDescent="0.2">
      <c r="AA11463" s="23">
        <v>47307</v>
      </c>
    </row>
    <row r="11464" spans="27:27" x14ac:dyDescent="0.2">
      <c r="AA11464" s="23">
        <v>47308</v>
      </c>
    </row>
    <row r="11465" spans="27:27" x14ac:dyDescent="0.2">
      <c r="AA11465" s="23">
        <v>47309</v>
      </c>
    </row>
    <row r="11466" spans="27:27" x14ac:dyDescent="0.2">
      <c r="AA11466" s="23">
        <v>47310</v>
      </c>
    </row>
    <row r="11467" spans="27:27" x14ac:dyDescent="0.2">
      <c r="AA11467" s="23">
        <v>47311</v>
      </c>
    </row>
    <row r="11468" spans="27:27" x14ac:dyDescent="0.2">
      <c r="AA11468" s="23">
        <v>47312</v>
      </c>
    </row>
    <row r="11469" spans="27:27" x14ac:dyDescent="0.2">
      <c r="AA11469" s="23">
        <v>47313</v>
      </c>
    </row>
    <row r="11470" spans="27:27" x14ac:dyDescent="0.2">
      <c r="AA11470" s="23">
        <v>47314</v>
      </c>
    </row>
    <row r="11471" spans="27:27" x14ac:dyDescent="0.2">
      <c r="AA11471" s="23">
        <v>47315</v>
      </c>
    </row>
    <row r="11472" spans="27:27" x14ac:dyDescent="0.2">
      <c r="AA11472" s="23">
        <v>47316</v>
      </c>
    </row>
    <row r="11473" spans="27:27" x14ac:dyDescent="0.2">
      <c r="AA11473" s="23">
        <v>47317</v>
      </c>
    </row>
    <row r="11474" spans="27:27" x14ac:dyDescent="0.2">
      <c r="AA11474" s="23">
        <v>47318</v>
      </c>
    </row>
    <row r="11475" spans="27:27" x14ac:dyDescent="0.2">
      <c r="AA11475" s="23">
        <v>47319</v>
      </c>
    </row>
    <row r="11476" spans="27:27" x14ac:dyDescent="0.2">
      <c r="AA11476" s="23">
        <v>47320</v>
      </c>
    </row>
    <row r="11477" spans="27:27" x14ac:dyDescent="0.2">
      <c r="AA11477" s="23">
        <v>47321</v>
      </c>
    </row>
    <row r="11478" spans="27:27" x14ac:dyDescent="0.2">
      <c r="AA11478" s="23">
        <v>47322</v>
      </c>
    </row>
    <row r="11479" spans="27:27" x14ac:dyDescent="0.2">
      <c r="AA11479" s="23">
        <v>47323</v>
      </c>
    </row>
    <row r="11480" spans="27:27" x14ac:dyDescent="0.2">
      <c r="AA11480" s="23">
        <v>47324</v>
      </c>
    </row>
    <row r="11481" spans="27:27" x14ac:dyDescent="0.2">
      <c r="AA11481" s="23">
        <v>47325</v>
      </c>
    </row>
    <row r="11482" spans="27:27" x14ac:dyDescent="0.2">
      <c r="AA11482" s="23">
        <v>47326</v>
      </c>
    </row>
    <row r="11483" spans="27:27" x14ac:dyDescent="0.2">
      <c r="AA11483" s="23">
        <v>47327</v>
      </c>
    </row>
    <row r="11484" spans="27:27" x14ac:dyDescent="0.2">
      <c r="AA11484" s="23">
        <v>47328</v>
      </c>
    </row>
    <row r="11485" spans="27:27" x14ac:dyDescent="0.2">
      <c r="AA11485" s="23">
        <v>47329</v>
      </c>
    </row>
    <row r="11486" spans="27:27" x14ac:dyDescent="0.2">
      <c r="AA11486" s="23">
        <v>47330</v>
      </c>
    </row>
    <row r="11487" spans="27:27" x14ac:dyDescent="0.2">
      <c r="AA11487" s="23">
        <v>47331</v>
      </c>
    </row>
    <row r="11488" spans="27:27" x14ac:dyDescent="0.2">
      <c r="AA11488" s="23">
        <v>47332</v>
      </c>
    </row>
    <row r="11489" spans="27:27" x14ac:dyDescent="0.2">
      <c r="AA11489" s="23">
        <v>47333</v>
      </c>
    </row>
    <row r="11490" spans="27:27" x14ac:dyDescent="0.2">
      <c r="AA11490" s="23">
        <v>47334</v>
      </c>
    </row>
    <row r="11491" spans="27:27" x14ac:dyDescent="0.2">
      <c r="AA11491" s="23">
        <v>47335</v>
      </c>
    </row>
    <row r="11492" spans="27:27" x14ac:dyDescent="0.2">
      <c r="AA11492" s="23">
        <v>47336</v>
      </c>
    </row>
    <row r="11493" spans="27:27" x14ac:dyDescent="0.2">
      <c r="AA11493" s="23">
        <v>47337</v>
      </c>
    </row>
    <row r="11494" spans="27:27" x14ac:dyDescent="0.2">
      <c r="AA11494" s="23">
        <v>47338</v>
      </c>
    </row>
    <row r="11495" spans="27:27" x14ac:dyDescent="0.2">
      <c r="AA11495" s="23">
        <v>47339</v>
      </c>
    </row>
    <row r="11496" spans="27:27" x14ac:dyDescent="0.2">
      <c r="AA11496" s="23">
        <v>47340</v>
      </c>
    </row>
    <row r="11497" spans="27:27" x14ac:dyDescent="0.2">
      <c r="AA11497" s="23">
        <v>47341</v>
      </c>
    </row>
    <row r="11498" spans="27:27" x14ac:dyDescent="0.2">
      <c r="AA11498" s="23">
        <v>47342</v>
      </c>
    </row>
    <row r="11499" spans="27:27" x14ac:dyDescent="0.2">
      <c r="AA11499" s="23">
        <v>47343</v>
      </c>
    </row>
    <row r="11500" spans="27:27" x14ac:dyDescent="0.2">
      <c r="AA11500" s="23">
        <v>47344</v>
      </c>
    </row>
    <row r="11501" spans="27:27" x14ac:dyDescent="0.2">
      <c r="AA11501" s="23">
        <v>47345</v>
      </c>
    </row>
    <row r="11502" spans="27:27" x14ac:dyDescent="0.2">
      <c r="AA11502" s="23">
        <v>47346</v>
      </c>
    </row>
    <row r="11503" spans="27:27" x14ac:dyDescent="0.2">
      <c r="AA11503" s="23">
        <v>47347</v>
      </c>
    </row>
    <row r="11504" spans="27:27" x14ac:dyDescent="0.2">
      <c r="AA11504" s="23">
        <v>47348</v>
      </c>
    </row>
    <row r="11505" spans="27:27" x14ac:dyDescent="0.2">
      <c r="AA11505" s="23">
        <v>47349</v>
      </c>
    </row>
    <row r="11506" spans="27:27" x14ac:dyDescent="0.2">
      <c r="AA11506" s="23">
        <v>47350</v>
      </c>
    </row>
    <row r="11507" spans="27:27" x14ac:dyDescent="0.2">
      <c r="AA11507" s="23">
        <v>47351</v>
      </c>
    </row>
    <row r="11508" spans="27:27" x14ac:dyDescent="0.2">
      <c r="AA11508" s="23">
        <v>47352</v>
      </c>
    </row>
    <row r="11509" spans="27:27" x14ac:dyDescent="0.2">
      <c r="AA11509" s="23">
        <v>47353</v>
      </c>
    </row>
    <row r="11510" spans="27:27" x14ac:dyDescent="0.2">
      <c r="AA11510" s="23">
        <v>47354</v>
      </c>
    </row>
    <row r="11511" spans="27:27" x14ac:dyDescent="0.2">
      <c r="AA11511" s="23">
        <v>47355</v>
      </c>
    </row>
    <row r="11512" spans="27:27" x14ac:dyDescent="0.2">
      <c r="AA11512" s="23">
        <v>47356</v>
      </c>
    </row>
    <row r="11513" spans="27:27" x14ac:dyDescent="0.2">
      <c r="AA11513" s="23">
        <v>47357</v>
      </c>
    </row>
    <row r="11514" spans="27:27" x14ac:dyDescent="0.2">
      <c r="AA11514" s="23">
        <v>47358</v>
      </c>
    </row>
    <row r="11515" spans="27:27" x14ac:dyDescent="0.2">
      <c r="AA11515" s="23">
        <v>47359</v>
      </c>
    </row>
    <row r="11516" spans="27:27" x14ac:dyDescent="0.2">
      <c r="AA11516" s="23">
        <v>47360</v>
      </c>
    </row>
    <row r="11517" spans="27:27" x14ac:dyDescent="0.2">
      <c r="AA11517" s="23">
        <v>47361</v>
      </c>
    </row>
    <row r="11518" spans="27:27" x14ac:dyDescent="0.2">
      <c r="AA11518" s="23">
        <v>47362</v>
      </c>
    </row>
    <row r="11519" spans="27:27" x14ac:dyDescent="0.2">
      <c r="AA11519" s="23">
        <v>47363</v>
      </c>
    </row>
    <row r="11520" spans="27:27" x14ac:dyDescent="0.2">
      <c r="AA11520" s="23">
        <v>47364</v>
      </c>
    </row>
    <row r="11521" spans="27:27" x14ac:dyDescent="0.2">
      <c r="AA11521" s="23">
        <v>47365</v>
      </c>
    </row>
    <row r="11522" spans="27:27" x14ac:dyDescent="0.2">
      <c r="AA11522" s="23">
        <v>47366</v>
      </c>
    </row>
    <row r="11523" spans="27:27" x14ac:dyDescent="0.2">
      <c r="AA11523" s="23">
        <v>47367</v>
      </c>
    </row>
    <row r="11524" spans="27:27" x14ac:dyDescent="0.2">
      <c r="AA11524" s="23">
        <v>47368</v>
      </c>
    </row>
    <row r="11525" spans="27:27" x14ac:dyDescent="0.2">
      <c r="AA11525" s="23">
        <v>47369</v>
      </c>
    </row>
    <row r="11526" spans="27:27" x14ac:dyDescent="0.2">
      <c r="AA11526" s="23">
        <v>47370</v>
      </c>
    </row>
    <row r="11527" spans="27:27" x14ac:dyDescent="0.2">
      <c r="AA11527" s="23">
        <v>47371</v>
      </c>
    </row>
    <row r="11528" spans="27:27" x14ac:dyDescent="0.2">
      <c r="AA11528" s="23">
        <v>47372</v>
      </c>
    </row>
    <row r="11529" spans="27:27" x14ac:dyDescent="0.2">
      <c r="AA11529" s="23">
        <v>47373</v>
      </c>
    </row>
    <row r="11530" spans="27:27" x14ac:dyDescent="0.2">
      <c r="AA11530" s="23">
        <v>47374</v>
      </c>
    </row>
    <row r="11531" spans="27:27" x14ac:dyDescent="0.2">
      <c r="AA11531" s="23">
        <v>47375</v>
      </c>
    </row>
    <row r="11532" spans="27:27" x14ac:dyDescent="0.2">
      <c r="AA11532" s="23">
        <v>47376</v>
      </c>
    </row>
    <row r="11533" spans="27:27" x14ac:dyDescent="0.2">
      <c r="AA11533" s="23">
        <v>47377</v>
      </c>
    </row>
    <row r="11534" spans="27:27" x14ac:dyDescent="0.2">
      <c r="AA11534" s="23">
        <v>47378</v>
      </c>
    </row>
    <row r="11535" spans="27:27" x14ac:dyDescent="0.2">
      <c r="AA11535" s="23">
        <v>47379</v>
      </c>
    </row>
    <row r="11536" spans="27:27" x14ac:dyDescent="0.2">
      <c r="AA11536" s="23">
        <v>47380</v>
      </c>
    </row>
    <row r="11537" spans="27:27" x14ac:dyDescent="0.2">
      <c r="AA11537" s="23">
        <v>47381</v>
      </c>
    </row>
    <row r="11538" spans="27:27" x14ac:dyDescent="0.2">
      <c r="AA11538" s="23">
        <v>47382</v>
      </c>
    </row>
    <row r="11539" spans="27:27" x14ac:dyDescent="0.2">
      <c r="AA11539" s="23">
        <v>47383</v>
      </c>
    </row>
    <row r="11540" spans="27:27" x14ac:dyDescent="0.2">
      <c r="AA11540" s="23">
        <v>47384</v>
      </c>
    </row>
    <row r="11541" spans="27:27" x14ac:dyDescent="0.2">
      <c r="AA11541" s="23">
        <v>47385</v>
      </c>
    </row>
    <row r="11542" spans="27:27" x14ac:dyDescent="0.2">
      <c r="AA11542" s="23">
        <v>47386</v>
      </c>
    </row>
    <row r="11543" spans="27:27" x14ac:dyDescent="0.2">
      <c r="AA11543" s="23">
        <v>47387</v>
      </c>
    </row>
    <row r="11544" spans="27:27" x14ac:dyDescent="0.2">
      <c r="AA11544" s="23">
        <v>47388</v>
      </c>
    </row>
    <row r="11545" spans="27:27" x14ac:dyDescent="0.2">
      <c r="AA11545" s="23">
        <v>47389</v>
      </c>
    </row>
    <row r="11546" spans="27:27" x14ac:dyDescent="0.2">
      <c r="AA11546" s="23">
        <v>47390</v>
      </c>
    </row>
    <row r="11547" spans="27:27" x14ac:dyDescent="0.2">
      <c r="AA11547" s="23">
        <v>47391</v>
      </c>
    </row>
    <row r="11548" spans="27:27" x14ac:dyDescent="0.2">
      <c r="AA11548" s="23">
        <v>47392</v>
      </c>
    </row>
    <row r="11549" spans="27:27" x14ac:dyDescent="0.2">
      <c r="AA11549" s="23">
        <v>47393</v>
      </c>
    </row>
    <row r="11550" spans="27:27" x14ac:dyDescent="0.2">
      <c r="AA11550" s="23">
        <v>47394</v>
      </c>
    </row>
    <row r="11551" spans="27:27" x14ac:dyDescent="0.2">
      <c r="AA11551" s="23">
        <v>47395</v>
      </c>
    </row>
    <row r="11552" spans="27:27" x14ac:dyDescent="0.2">
      <c r="AA11552" s="23">
        <v>47396</v>
      </c>
    </row>
    <row r="11553" spans="27:27" x14ac:dyDescent="0.2">
      <c r="AA11553" s="23">
        <v>47397</v>
      </c>
    </row>
    <row r="11554" spans="27:27" x14ac:dyDescent="0.2">
      <c r="AA11554" s="23">
        <v>47398</v>
      </c>
    </row>
    <row r="11555" spans="27:27" x14ac:dyDescent="0.2">
      <c r="AA11555" s="23">
        <v>47399</v>
      </c>
    </row>
    <row r="11556" spans="27:27" x14ac:dyDescent="0.2">
      <c r="AA11556" s="23">
        <v>47400</v>
      </c>
    </row>
    <row r="11557" spans="27:27" x14ac:dyDescent="0.2">
      <c r="AA11557" s="23">
        <v>47401</v>
      </c>
    </row>
    <row r="11558" spans="27:27" x14ac:dyDescent="0.2">
      <c r="AA11558" s="23">
        <v>47402</v>
      </c>
    </row>
    <row r="11559" spans="27:27" x14ac:dyDescent="0.2">
      <c r="AA11559" s="23">
        <v>47403</v>
      </c>
    </row>
    <row r="11560" spans="27:27" x14ac:dyDescent="0.2">
      <c r="AA11560" s="23">
        <v>47404</v>
      </c>
    </row>
    <row r="11561" spans="27:27" x14ac:dyDescent="0.2">
      <c r="AA11561" s="23">
        <v>47405</v>
      </c>
    </row>
    <row r="11562" spans="27:27" x14ac:dyDescent="0.2">
      <c r="AA11562" s="23">
        <v>47406</v>
      </c>
    </row>
    <row r="11563" spans="27:27" x14ac:dyDescent="0.2">
      <c r="AA11563" s="23">
        <v>47407</v>
      </c>
    </row>
    <row r="11564" spans="27:27" x14ac:dyDescent="0.2">
      <c r="AA11564" s="23">
        <v>47408</v>
      </c>
    </row>
    <row r="11565" spans="27:27" x14ac:dyDescent="0.2">
      <c r="AA11565" s="23">
        <v>47409</v>
      </c>
    </row>
    <row r="11566" spans="27:27" x14ac:dyDescent="0.2">
      <c r="AA11566" s="23">
        <v>47410</v>
      </c>
    </row>
    <row r="11567" spans="27:27" x14ac:dyDescent="0.2">
      <c r="AA11567" s="23">
        <v>47411</v>
      </c>
    </row>
    <row r="11568" spans="27:27" x14ac:dyDescent="0.2">
      <c r="AA11568" s="23">
        <v>47412</v>
      </c>
    </row>
    <row r="11569" spans="27:27" x14ac:dyDescent="0.2">
      <c r="AA11569" s="23">
        <v>47413</v>
      </c>
    </row>
    <row r="11570" spans="27:27" x14ac:dyDescent="0.2">
      <c r="AA11570" s="23">
        <v>47414</v>
      </c>
    </row>
    <row r="11571" spans="27:27" x14ac:dyDescent="0.2">
      <c r="AA11571" s="23">
        <v>47415</v>
      </c>
    </row>
    <row r="11572" spans="27:27" x14ac:dyDescent="0.2">
      <c r="AA11572" s="23">
        <v>47416</v>
      </c>
    </row>
    <row r="11573" spans="27:27" x14ac:dyDescent="0.2">
      <c r="AA11573" s="23">
        <v>47417</v>
      </c>
    </row>
    <row r="11574" spans="27:27" x14ac:dyDescent="0.2">
      <c r="AA11574" s="23">
        <v>47418</v>
      </c>
    </row>
    <row r="11575" spans="27:27" x14ac:dyDescent="0.2">
      <c r="AA11575" s="23">
        <v>47419</v>
      </c>
    </row>
    <row r="11576" spans="27:27" x14ac:dyDescent="0.2">
      <c r="AA11576" s="23">
        <v>47420</v>
      </c>
    </row>
    <row r="11577" spans="27:27" x14ac:dyDescent="0.2">
      <c r="AA11577" s="23">
        <v>47421</v>
      </c>
    </row>
    <row r="11578" spans="27:27" x14ac:dyDescent="0.2">
      <c r="AA11578" s="23">
        <v>47422</v>
      </c>
    </row>
    <row r="11579" spans="27:27" x14ac:dyDescent="0.2">
      <c r="AA11579" s="23">
        <v>47423</v>
      </c>
    </row>
    <row r="11580" spans="27:27" x14ac:dyDescent="0.2">
      <c r="AA11580" s="23">
        <v>47424</v>
      </c>
    </row>
    <row r="11581" spans="27:27" x14ac:dyDescent="0.2">
      <c r="AA11581" s="23">
        <v>47425</v>
      </c>
    </row>
    <row r="11582" spans="27:27" x14ac:dyDescent="0.2">
      <c r="AA11582" s="23">
        <v>47426</v>
      </c>
    </row>
    <row r="11583" spans="27:27" x14ac:dyDescent="0.2">
      <c r="AA11583" s="23">
        <v>47427</v>
      </c>
    </row>
    <row r="11584" spans="27:27" x14ac:dyDescent="0.2">
      <c r="AA11584" s="23">
        <v>47428</v>
      </c>
    </row>
    <row r="11585" spans="27:27" x14ac:dyDescent="0.2">
      <c r="AA11585" s="23">
        <v>47429</v>
      </c>
    </row>
    <row r="11586" spans="27:27" x14ac:dyDescent="0.2">
      <c r="AA11586" s="23">
        <v>47430</v>
      </c>
    </row>
    <row r="11587" spans="27:27" x14ac:dyDescent="0.2">
      <c r="AA11587" s="23">
        <v>47431</v>
      </c>
    </row>
    <row r="11588" spans="27:27" x14ac:dyDescent="0.2">
      <c r="AA11588" s="23">
        <v>47432</v>
      </c>
    </row>
    <row r="11589" spans="27:27" x14ac:dyDescent="0.2">
      <c r="AA11589" s="23">
        <v>47433</v>
      </c>
    </row>
    <row r="11590" spans="27:27" x14ac:dyDescent="0.2">
      <c r="AA11590" s="23">
        <v>47434</v>
      </c>
    </row>
    <row r="11591" spans="27:27" x14ac:dyDescent="0.2">
      <c r="AA11591" s="23">
        <v>47435</v>
      </c>
    </row>
    <row r="11592" spans="27:27" x14ac:dyDescent="0.2">
      <c r="AA11592" s="23">
        <v>47436</v>
      </c>
    </row>
    <row r="11593" spans="27:27" x14ac:dyDescent="0.2">
      <c r="AA11593" s="23">
        <v>47437</v>
      </c>
    </row>
    <row r="11594" spans="27:27" x14ac:dyDescent="0.2">
      <c r="AA11594" s="23">
        <v>47438</v>
      </c>
    </row>
    <row r="11595" spans="27:27" x14ac:dyDescent="0.2">
      <c r="AA11595" s="23">
        <v>47439</v>
      </c>
    </row>
    <row r="11596" spans="27:27" x14ac:dyDescent="0.2">
      <c r="AA11596" s="23">
        <v>47440</v>
      </c>
    </row>
    <row r="11597" spans="27:27" x14ac:dyDescent="0.2">
      <c r="AA11597" s="23">
        <v>47441</v>
      </c>
    </row>
    <row r="11598" spans="27:27" x14ac:dyDescent="0.2">
      <c r="AA11598" s="23">
        <v>47442</v>
      </c>
    </row>
    <row r="11599" spans="27:27" x14ac:dyDescent="0.2">
      <c r="AA11599" s="23">
        <v>47443</v>
      </c>
    </row>
    <row r="11600" spans="27:27" x14ac:dyDescent="0.2">
      <c r="AA11600" s="23">
        <v>47444</v>
      </c>
    </row>
    <row r="11601" spans="27:27" x14ac:dyDescent="0.2">
      <c r="AA11601" s="23">
        <v>47445</v>
      </c>
    </row>
    <row r="11602" spans="27:27" x14ac:dyDescent="0.2">
      <c r="AA11602" s="23">
        <v>47446</v>
      </c>
    </row>
    <row r="11603" spans="27:27" x14ac:dyDescent="0.2">
      <c r="AA11603" s="23">
        <v>47447</v>
      </c>
    </row>
    <row r="11604" spans="27:27" x14ac:dyDescent="0.2">
      <c r="AA11604" s="23">
        <v>47448</v>
      </c>
    </row>
    <row r="11605" spans="27:27" x14ac:dyDescent="0.2">
      <c r="AA11605" s="23">
        <v>47449</v>
      </c>
    </row>
    <row r="11606" spans="27:27" x14ac:dyDescent="0.2">
      <c r="AA11606" s="23">
        <v>47450</v>
      </c>
    </row>
    <row r="11607" spans="27:27" x14ac:dyDescent="0.2">
      <c r="AA11607" s="23">
        <v>47451</v>
      </c>
    </row>
    <row r="11608" spans="27:27" x14ac:dyDescent="0.2">
      <c r="AA11608" s="23">
        <v>47452</v>
      </c>
    </row>
    <row r="11609" spans="27:27" x14ac:dyDescent="0.2">
      <c r="AA11609" s="23">
        <v>47453</v>
      </c>
    </row>
    <row r="11610" spans="27:27" x14ac:dyDescent="0.2">
      <c r="AA11610" s="23">
        <v>47454</v>
      </c>
    </row>
    <row r="11611" spans="27:27" x14ac:dyDescent="0.2">
      <c r="AA11611" s="23">
        <v>47455</v>
      </c>
    </row>
    <row r="11612" spans="27:27" x14ac:dyDescent="0.2">
      <c r="AA11612" s="23">
        <v>47456</v>
      </c>
    </row>
    <row r="11613" spans="27:27" x14ac:dyDescent="0.2">
      <c r="AA11613" s="23">
        <v>47457</v>
      </c>
    </row>
    <row r="11614" spans="27:27" x14ac:dyDescent="0.2">
      <c r="AA11614" s="23">
        <v>47458</v>
      </c>
    </row>
    <row r="11615" spans="27:27" x14ac:dyDescent="0.2">
      <c r="AA11615" s="23">
        <v>47459</v>
      </c>
    </row>
    <row r="11616" spans="27:27" x14ac:dyDescent="0.2">
      <c r="AA11616" s="23">
        <v>47460</v>
      </c>
    </row>
    <row r="11617" spans="27:27" x14ac:dyDescent="0.2">
      <c r="AA11617" s="23">
        <v>47461</v>
      </c>
    </row>
    <row r="11618" spans="27:27" x14ac:dyDescent="0.2">
      <c r="AA11618" s="23">
        <v>47462</v>
      </c>
    </row>
    <row r="11619" spans="27:27" x14ac:dyDescent="0.2">
      <c r="AA11619" s="23">
        <v>47463</v>
      </c>
    </row>
    <row r="11620" spans="27:27" x14ac:dyDescent="0.2">
      <c r="AA11620" s="23">
        <v>47464</v>
      </c>
    </row>
    <row r="11621" spans="27:27" x14ac:dyDescent="0.2">
      <c r="AA11621" s="23">
        <v>47465</v>
      </c>
    </row>
    <row r="11622" spans="27:27" x14ac:dyDescent="0.2">
      <c r="AA11622" s="23">
        <v>47466</v>
      </c>
    </row>
    <row r="11623" spans="27:27" x14ac:dyDescent="0.2">
      <c r="AA11623" s="23">
        <v>47467</v>
      </c>
    </row>
    <row r="11624" spans="27:27" x14ac:dyDescent="0.2">
      <c r="AA11624" s="23">
        <v>47468</v>
      </c>
    </row>
    <row r="11625" spans="27:27" x14ac:dyDescent="0.2">
      <c r="AA11625" s="23">
        <v>47469</v>
      </c>
    </row>
    <row r="11626" spans="27:27" x14ac:dyDescent="0.2">
      <c r="AA11626" s="23">
        <v>47470</v>
      </c>
    </row>
    <row r="11627" spans="27:27" x14ac:dyDescent="0.2">
      <c r="AA11627" s="23">
        <v>47471</v>
      </c>
    </row>
    <row r="11628" spans="27:27" x14ac:dyDescent="0.2">
      <c r="AA11628" s="23">
        <v>47472</v>
      </c>
    </row>
    <row r="11629" spans="27:27" x14ac:dyDescent="0.2">
      <c r="AA11629" s="23">
        <v>47473</v>
      </c>
    </row>
    <row r="11630" spans="27:27" x14ac:dyDescent="0.2">
      <c r="AA11630" s="23">
        <v>47474</v>
      </c>
    </row>
    <row r="11631" spans="27:27" x14ac:dyDescent="0.2">
      <c r="AA11631" s="23">
        <v>47475</v>
      </c>
    </row>
    <row r="11632" spans="27:27" x14ac:dyDescent="0.2">
      <c r="AA11632" s="23">
        <v>47476</v>
      </c>
    </row>
    <row r="11633" spans="27:27" x14ac:dyDescent="0.2">
      <c r="AA11633" s="23">
        <v>47477</v>
      </c>
    </row>
    <row r="11634" spans="27:27" x14ac:dyDescent="0.2">
      <c r="AA11634" s="23">
        <v>47478</v>
      </c>
    </row>
    <row r="11635" spans="27:27" x14ac:dyDescent="0.2">
      <c r="AA11635" s="23">
        <v>47479</v>
      </c>
    </row>
    <row r="11636" spans="27:27" x14ac:dyDescent="0.2">
      <c r="AA11636" s="23">
        <v>47480</v>
      </c>
    </row>
    <row r="11637" spans="27:27" x14ac:dyDescent="0.2">
      <c r="AA11637" s="23">
        <v>47481</v>
      </c>
    </row>
    <row r="11638" spans="27:27" x14ac:dyDescent="0.2">
      <c r="AA11638" s="23">
        <v>47482</v>
      </c>
    </row>
    <row r="11639" spans="27:27" x14ac:dyDescent="0.2">
      <c r="AA11639" s="23">
        <v>47483</v>
      </c>
    </row>
    <row r="11640" spans="27:27" x14ac:dyDescent="0.2">
      <c r="AA11640" s="23">
        <v>47484</v>
      </c>
    </row>
    <row r="11641" spans="27:27" x14ac:dyDescent="0.2">
      <c r="AA11641" s="23">
        <v>47485</v>
      </c>
    </row>
    <row r="11642" spans="27:27" x14ac:dyDescent="0.2">
      <c r="AA11642" s="23">
        <v>47486</v>
      </c>
    </row>
    <row r="11643" spans="27:27" x14ac:dyDescent="0.2">
      <c r="AA11643" s="23">
        <v>47487</v>
      </c>
    </row>
    <row r="11644" spans="27:27" x14ac:dyDescent="0.2">
      <c r="AA11644" s="23">
        <v>47488</v>
      </c>
    </row>
    <row r="11645" spans="27:27" x14ac:dyDescent="0.2">
      <c r="AA11645" s="23">
        <v>47489</v>
      </c>
    </row>
    <row r="11646" spans="27:27" x14ac:dyDescent="0.2">
      <c r="AA11646" s="23">
        <v>47490</v>
      </c>
    </row>
    <row r="11647" spans="27:27" x14ac:dyDescent="0.2">
      <c r="AA11647" s="23">
        <v>47491</v>
      </c>
    </row>
    <row r="11648" spans="27:27" x14ac:dyDescent="0.2">
      <c r="AA11648" s="23">
        <v>47492</v>
      </c>
    </row>
    <row r="11649" spans="27:27" x14ac:dyDescent="0.2">
      <c r="AA11649" s="23">
        <v>47493</v>
      </c>
    </row>
    <row r="11650" spans="27:27" x14ac:dyDescent="0.2">
      <c r="AA11650" s="23">
        <v>47494</v>
      </c>
    </row>
    <row r="11651" spans="27:27" x14ac:dyDescent="0.2">
      <c r="AA11651" s="23">
        <v>47495</v>
      </c>
    </row>
    <row r="11652" spans="27:27" x14ac:dyDescent="0.2">
      <c r="AA11652" s="23">
        <v>47496</v>
      </c>
    </row>
    <row r="11653" spans="27:27" x14ac:dyDescent="0.2">
      <c r="AA11653" s="23">
        <v>47497</v>
      </c>
    </row>
    <row r="11654" spans="27:27" x14ac:dyDescent="0.2">
      <c r="AA11654" s="23">
        <v>47498</v>
      </c>
    </row>
    <row r="11655" spans="27:27" x14ac:dyDescent="0.2">
      <c r="AA11655" s="23">
        <v>47499</v>
      </c>
    </row>
    <row r="11656" spans="27:27" x14ac:dyDescent="0.2">
      <c r="AA11656" s="23">
        <v>47500</v>
      </c>
    </row>
    <row r="11657" spans="27:27" x14ac:dyDescent="0.2">
      <c r="AA11657" s="23">
        <v>47501</v>
      </c>
    </row>
    <row r="11658" spans="27:27" x14ac:dyDescent="0.2">
      <c r="AA11658" s="23">
        <v>47502</v>
      </c>
    </row>
    <row r="11659" spans="27:27" x14ac:dyDescent="0.2">
      <c r="AA11659" s="23">
        <v>47503</v>
      </c>
    </row>
    <row r="11660" spans="27:27" x14ac:dyDescent="0.2">
      <c r="AA11660" s="23">
        <v>47504</v>
      </c>
    </row>
    <row r="11661" spans="27:27" x14ac:dyDescent="0.2">
      <c r="AA11661" s="23">
        <v>47505</v>
      </c>
    </row>
    <row r="11662" spans="27:27" x14ac:dyDescent="0.2">
      <c r="AA11662" s="23">
        <v>47506</v>
      </c>
    </row>
    <row r="11663" spans="27:27" x14ac:dyDescent="0.2">
      <c r="AA11663" s="23">
        <v>47507</v>
      </c>
    </row>
    <row r="11664" spans="27:27" x14ac:dyDescent="0.2">
      <c r="AA11664" s="23">
        <v>47508</v>
      </c>
    </row>
    <row r="11665" spans="27:27" x14ac:dyDescent="0.2">
      <c r="AA11665" s="23">
        <v>47509</v>
      </c>
    </row>
    <row r="11666" spans="27:27" x14ac:dyDescent="0.2">
      <c r="AA11666" s="23">
        <v>47510</v>
      </c>
    </row>
    <row r="11667" spans="27:27" x14ac:dyDescent="0.2">
      <c r="AA11667" s="23">
        <v>47511</v>
      </c>
    </row>
    <row r="11668" spans="27:27" x14ac:dyDescent="0.2">
      <c r="AA11668" s="23">
        <v>47512</v>
      </c>
    </row>
    <row r="11669" spans="27:27" x14ac:dyDescent="0.2">
      <c r="AA11669" s="23">
        <v>47513</v>
      </c>
    </row>
    <row r="11670" spans="27:27" x14ac:dyDescent="0.2">
      <c r="AA11670" s="23">
        <v>47514</v>
      </c>
    </row>
    <row r="11671" spans="27:27" x14ac:dyDescent="0.2">
      <c r="AA11671" s="23">
        <v>47515</v>
      </c>
    </row>
    <row r="11672" spans="27:27" x14ac:dyDescent="0.2">
      <c r="AA11672" s="23">
        <v>47516</v>
      </c>
    </row>
    <row r="11673" spans="27:27" x14ac:dyDescent="0.2">
      <c r="AA11673" s="23">
        <v>47517</v>
      </c>
    </row>
    <row r="11674" spans="27:27" x14ac:dyDescent="0.2">
      <c r="AA11674" s="23">
        <v>47518</v>
      </c>
    </row>
    <row r="11675" spans="27:27" x14ac:dyDescent="0.2">
      <c r="AA11675" s="23">
        <v>47519</v>
      </c>
    </row>
    <row r="11676" spans="27:27" x14ac:dyDescent="0.2">
      <c r="AA11676" s="23">
        <v>47520</v>
      </c>
    </row>
    <row r="11677" spans="27:27" x14ac:dyDescent="0.2">
      <c r="AA11677" s="23">
        <v>47521</v>
      </c>
    </row>
    <row r="11678" spans="27:27" x14ac:dyDescent="0.2">
      <c r="AA11678" s="23">
        <v>47522</v>
      </c>
    </row>
    <row r="11679" spans="27:27" x14ac:dyDescent="0.2">
      <c r="AA11679" s="23">
        <v>47523</v>
      </c>
    </row>
    <row r="11680" spans="27:27" x14ac:dyDescent="0.2">
      <c r="AA11680" s="23">
        <v>47524</v>
      </c>
    </row>
    <row r="11681" spans="27:27" x14ac:dyDescent="0.2">
      <c r="AA11681" s="23">
        <v>47525</v>
      </c>
    </row>
    <row r="11682" spans="27:27" x14ac:dyDescent="0.2">
      <c r="AA11682" s="23">
        <v>47526</v>
      </c>
    </row>
    <row r="11683" spans="27:27" x14ac:dyDescent="0.2">
      <c r="AA11683" s="23">
        <v>47527</v>
      </c>
    </row>
    <row r="11684" spans="27:27" x14ac:dyDescent="0.2">
      <c r="AA11684" s="23">
        <v>47528</v>
      </c>
    </row>
    <row r="11685" spans="27:27" x14ac:dyDescent="0.2">
      <c r="AA11685" s="23">
        <v>47529</v>
      </c>
    </row>
    <row r="11686" spans="27:27" x14ac:dyDescent="0.2">
      <c r="AA11686" s="23">
        <v>47530</v>
      </c>
    </row>
    <row r="11687" spans="27:27" x14ac:dyDescent="0.2">
      <c r="AA11687" s="23">
        <v>47531</v>
      </c>
    </row>
    <row r="11688" spans="27:27" x14ac:dyDescent="0.2">
      <c r="AA11688" s="23">
        <v>47532</v>
      </c>
    </row>
    <row r="11689" spans="27:27" x14ac:dyDescent="0.2">
      <c r="AA11689" s="23">
        <v>47533</v>
      </c>
    </row>
    <row r="11690" spans="27:27" x14ac:dyDescent="0.2">
      <c r="AA11690" s="23">
        <v>47534</v>
      </c>
    </row>
    <row r="11691" spans="27:27" x14ac:dyDescent="0.2">
      <c r="AA11691" s="23">
        <v>47535</v>
      </c>
    </row>
    <row r="11692" spans="27:27" x14ac:dyDescent="0.2">
      <c r="AA11692" s="23">
        <v>47536</v>
      </c>
    </row>
    <row r="11693" spans="27:27" x14ac:dyDescent="0.2">
      <c r="AA11693" s="23">
        <v>47537</v>
      </c>
    </row>
    <row r="11694" spans="27:27" x14ac:dyDescent="0.2">
      <c r="AA11694" s="23">
        <v>47538</v>
      </c>
    </row>
    <row r="11695" spans="27:27" x14ac:dyDescent="0.2">
      <c r="AA11695" s="23">
        <v>47539</v>
      </c>
    </row>
    <row r="11696" spans="27:27" x14ac:dyDescent="0.2">
      <c r="AA11696" s="23">
        <v>47540</v>
      </c>
    </row>
    <row r="11697" spans="27:27" x14ac:dyDescent="0.2">
      <c r="AA11697" s="23">
        <v>47541</v>
      </c>
    </row>
    <row r="11698" spans="27:27" x14ac:dyDescent="0.2">
      <c r="AA11698" s="23">
        <v>47542</v>
      </c>
    </row>
    <row r="11699" spans="27:27" x14ac:dyDescent="0.2">
      <c r="AA11699" s="23">
        <v>47543</v>
      </c>
    </row>
    <row r="11700" spans="27:27" x14ac:dyDescent="0.2">
      <c r="AA11700" s="23">
        <v>47544</v>
      </c>
    </row>
    <row r="11701" spans="27:27" x14ac:dyDescent="0.2">
      <c r="AA11701" s="23">
        <v>47545</v>
      </c>
    </row>
    <row r="11702" spans="27:27" x14ac:dyDescent="0.2">
      <c r="AA11702" s="23">
        <v>47546</v>
      </c>
    </row>
    <row r="11703" spans="27:27" x14ac:dyDescent="0.2">
      <c r="AA11703" s="23">
        <v>47547</v>
      </c>
    </row>
    <row r="11704" spans="27:27" x14ac:dyDescent="0.2">
      <c r="AA11704" s="23">
        <v>47548</v>
      </c>
    </row>
    <row r="11705" spans="27:27" x14ac:dyDescent="0.2">
      <c r="AA11705" s="23">
        <v>47549</v>
      </c>
    </row>
    <row r="11706" spans="27:27" x14ac:dyDescent="0.2">
      <c r="AA11706" s="23">
        <v>47550</v>
      </c>
    </row>
    <row r="11707" spans="27:27" x14ac:dyDescent="0.2">
      <c r="AA11707" s="23">
        <v>47551</v>
      </c>
    </row>
    <row r="11708" spans="27:27" x14ac:dyDescent="0.2">
      <c r="AA11708" s="23">
        <v>47552</v>
      </c>
    </row>
    <row r="11709" spans="27:27" x14ac:dyDescent="0.2">
      <c r="AA11709" s="23">
        <v>47553</v>
      </c>
    </row>
    <row r="11710" spans="27:27" x14ac:dyDescent="0.2">
      <c r="AA11710" s="23">
        <v>47554</v>
      </c>
    </row>
    <row r="11711" spans="27:27" x14ac:dyDescent="0.2">
      <c r="AA11711" s="23">
        <v>47555</v>
      </c>
    </row>
    <row r="11712" spans="27:27" x14ac:dyDescent="0.2">
      <c r="AA11712" s="23">
        <v>47556</v>
      </c>
    </row>
    <row r="11713" spans="27:27" x14ac:dyDescent="0.2">
      <c r="AA11713" s="23">
        <v>47557</v>
      </c>
    </row>
    <row r="11714" spans="27:27" x14ac:dyDescent="0.2">
      <c r="AA11714" s="23">
        <v>47558</v>
      </c>
    </row>
    <row r="11715" spans="27:27" x14ac:dyDescent="0.2">
      <c r="AA11715" s="23">
        <v>47559</v>
      </c>
    </row>
    <row r="11716" spans="27:27" x14ac:dyDescent="0.2">
      <c r="AA11716" s="23">
        <v>47560</v>
      </c>
    </row>
    <row r="11717" spans="27:27" x14ac:dyDescent="0.2">
      <c r="AA11717" s="23">
        <v>47561</v>
      </c>
    </row>
    <row r="11718" spans="27:27" x14ac:dyDescent="0.2">
      <c r="AA11718" s="23">
        <v>47562</v>
      </c>
    </row>
    <row r="11719" spans="27:27" x14ac:dyDescent="0.2">
      <c r="AA11719" s="23">
        <v>47563</v>
      </c>
    </row>
    <row r="11720" spans="27:27" x14ac:dyDescent="0.2">
      <c r="AA11720" s="23">
        <v>47564</v>
      </c>
    </row>
    <row r="11721" spans="27:27" x14ac:dyDescent="0.2">
      <c r="AA11721" s="23">
        <v>47565</v>
      </c>
    </row>
    <row r="11722" spans="27:27" x14ac:dyDescent="0.2">
      <c r="AA11722" s="23">
        <v>47566</v>
      </c>
    </row>
    <row r="11723" spans="27:27" x14ac:dyDescent="0.2">
      <c r="AA11723" s="23">
        <v>47567</v>
      </c>
    </row>
    <row r="11724" spans="27:27" x14ac:dyDescent="0.2">
      <c r="AA11724" s="23">
        <v>47568</v>
      </c>
    </row>
    <row r="11725" spans="27:27" x14ac:dyDescent="0.2">
      <c r="AA11725" s="23">
        <v>47569</v>
      </c>
    </row>
    <row r="11726" spans="27:27" x14ac:dyDescent="0.2">
      <c r="AA11726" s="23">
        <v>47570</v>
      </c>
    </row>
    <row r="11727" spans="27:27" x14ac:dyDescent="0.2">
      <c r="AA11727" s="23">
        <v>47571</v>
      </c>
    </row>
    <row r="11728" spans="27:27" x14ac:dyDescent="0.2">
      <c r="AA11728" s="23">
        <v>47572</v>
      </c>
    </row>
    <row r="11729" spans="27:27" x14ac:dyDescent="0.2">
      <c r="AA11729" s="23">
        <v>47573</v>
      </c>
    </row>
    <row r="11730" spans="27:27" x14ac:dyDescent="0.2">
      <c r="AA11730" s="23">
        <v>47574</v>
      </c>
    </row>
    <row r="11731" spans="27:27" x14ac:dyDescent="0.2">
      <c r="AA11731" s="23">
        <v>47575</v>
      </c>
    </row>
    <row r="11732" spans="27:27" x14ac:dyDescent="0.2">
      <c r="AA11732" s="23">
        <v>47576</v>
      </c>
    </row>
    <row r="11733" spans="27:27" x14ac:dyDescent="0.2">
      <c r="AA11733" s="23">
        <v>47577</v>
      </c>
    </row>
    <row r="11734" spans="27:27" x14ac:dyDescent="0.2">
      <c r="AA11734" s="23">
        <v>47578</v>
      </c>
    </row>
    <row r="11735" spans="27:27" x14ac:dyDescent="0.2">
      <c r="AA11735" s="23">
        <v>47579</v>
      </c>
    </row>
    <row r="11736" spans="27:27" x14ac:dyDescent="0.2">
      <c r="AA11736" s="23">
        <v>47580</v>
      </c>
    </row>
    <row r="11737" spans="27:27" x14ac:dyDescent="0.2">
      <c r="AA11737" s="23">
        <v>47581</v>
      </c>
    </row>
    <row r="11738" spans="27:27" x14ac:dyDescent="0.2">
      <c r="AA11738" s="23">
        <v>47582</v>
      </c>
    </row>
    <row r="11739" spans="27:27" x14ac:dyDescent="0.2">
      <c r="AA11739" s="23">
        <v>47583</v>
      </c>
    </row>
    <row r="11740" spans="27:27" x14ac:dyDescent="0.2">
      <c r="AA11740" s="23">
        <v>47584</v>
      </c>
    </row>
    <row r="11741" spans="27:27" x14ac:dyDescent="0.2">
      <c r="AA11741" s="23">
        <v>47585</v>
      </c>
    </row>
    <row r="11742" spans="27:27" x14ac:dyDescent="0.2">
      <c r="AA11742" s="23">
        <v>47586</v>
      </c>
    </row>
    <row r="11743" spans="27:27" x14ac:dyDescent="0.2">
      <c r="AA11743" s="23">
        <v>47587</v>
      </c>
    </row>
    <row r="11744" spans="27:27" x14ac:dyDescent="0.2">
      <c r="AA11744" s="23">
        <v>47588</v>
      </c>
    </row>
    <row r="11745" spans="27:27" x14ac:dyDescent="0.2">
      <c r="AA11745" s="23">
        <v>47589</v>
      </c>
    </row>
    <row r="11746" spans="27:27" x14ac:dyDescent="0.2">
      <c r="AA11746" s="23">
        <v>47590</v>
      </c>
    </row>
    <row r="11747" spans="27:27" x14ac:dyDescent="0.2">
      <c r="AA11747" s="23">
        <v>47591</v>
      </c>
    </row>
    <row r="11748" spans="27:27" x14ac:dyDescent="0.2">
      <c r="AA11748" s="23">
        <v>47592</v>
      </c>
    </row>
    <row r="11749" spans="27:27" x14ac:dyDescent="0.2">
      <c r="AA11749" s="23">
        <v>47593</v>
      </c>
    </row>
    <row r="11750" spans="27:27" x14ac:dyDescent="0.2">
      <c r="AA11750" s="23">
        <v>47594</v>
      </c>
    </row>
    <row r="11751" spans="27:27" x14ac:dyDescent="0.2">
      <c r="AA11751" s="23">
        <v>47595</v>
      </c>
    </row>
    <row r="11752" spans="27:27" x14ac:dyDescent="0.2">
      <c r="AA11752" s="23">
        <v>47596</v>
      </c>
    </row>
    <row r="11753" spans="27:27" x14ac:dyDescent="0.2">
      <c r="AA11753" s="23">
        <v>47597</v>
      </c>
    </row>
    <row r="11754" spans="27:27" x14ac:dyDescent="0.2">
      <c r="AA11754" s="23">
        <v>47598</v>
      </c>
    </row>
    <row r="11755" spans="27:27" x14ac:dyDescent="0.2">
      <c r="AA11755" s="23">
        <v>47599</v>
      </c>
    </row>
    <row r="11756" spans="27:27" x14ac:dyDescent="0.2">
      <c r="AA11756" s="23">
        <v>47600</v>
      </c>
    </row>
    <row r="11757" spans="27:27" x14ac:dyDescent="0.2">
      <c r="AA11757" s="23">
        <v>47601</v>
      </c>
    </row>
    <row r="11758" spans="27:27" x14ac:dyDescent="0.2">
      <c r="AA11758" s="23">
        <v>47602</v>
      </c>
    </row>
    <row r="11759" spans="27:27" x14ac:dyDescent="0.2">
      <c r="AA11759" s="23">
        <v>47603</v>
      </c>
    </row>
    <row r="11760" spans="27:27" x14ac:dyDescent="0.2">
      <c r="AA11760" s="23">
        <v>47604</v>
      </c>
    </row>
    <row r="11761" spans="27:27" x14ac:dyDescent="0.2">
      <c r="AA11761" s="23">
        <v>47605</v>
      </c>
    </row>
    <row r="11762" spans="27:27" x14ac:dyDescent="0.2">
      <c r="AA11762" s="23">
        <v>47606</v>
      </c>
    </row>
    <row r="11763" spans="27:27" x14ac:dyDescent="0.2">
      <c r="AA11763" s="23">
        <v>47607</v>
      </c>
    </row>
    <row r="11764" spans="27:27" x14ac:dyDescent="0.2">
      <c r="AA11764" s="23">
        <v>47608</v>
      </c>
    </row>
    <row r="11765" spans="27:27" x14ac:dyDescent="0.2">
      <c r="AA11765" s="23">
        <v>47609</v>
      </c>
    </row>
    <row r="11766" spans="27:27" x14ac:dyDescent="0.2">
      <c r="AA11766" s="23">
        <v>47610</v>
      </c>
    </row>
    <row r="11767" spans="27:27" x14ac:dyDescent="0.2">
      <c r="AA11767" s="23">
        <v>47611</v>
      </c>
    </row>
    <row r="11768" spans="27:27" x14ac:dyDescent="0.2">
      <c r="AA11768" s="23">
        <v>47612</v>
      </c>
    </row>
    <row r="11769" spans="27:27" x14ac:dyDescent="0.2">
      <c r="AA11769" s="23">
        <v>47613</v>
      </c>
    </row>
    <row r="11770" spans="27:27" x14ac:dyDescent="0.2">
      <c r="AA11770" s="23">
        <v>47614</v>
      </c>
    </row>
    <row r="11771" spans="27:27" x14ac:dyDescent="0.2">
      <c r="AA11771" s="23">
        <v>47615</v>
      </c>
    </row>
    <row r="11772" spans="27:27" x14ac:dyDescent="0.2">
      <c r="AA11772" s="23">
        <v>47616</v>
      </c>
    </row>
    <row r="11773" spans="27:27" x14ac:dyDescent="0.2">
      <c r="AA11773" s="23">
        <v>47617</v>
      </c>
    </row>
    <row r="11774" spans="27:27" x14ac:dyDescent="0.2">
      <c r="AA11774" s="23">
        <v>47618</v>
      </c>
    </row>
    <row r="11775" spans="27:27" x14ac:dyDescent="0.2">
      <c r="AA11775" s="23">
        <v>47619</v>
      </c>
    </row>
    <row r="11776" spans="27:27" x14ac:dyDescent="0.2">
      <c r="AA11776" s="23">
        <v>47620</v>
      </c>
    </row>
    <row r="11777" spans="27:27" x14ac:dyDescent="0.2">
      <c r="AA11777" s="23">
        <v>47621</v>
      </c>
    </row>
    <row r="11778" spans="27:27" x14ac:dyDescent="0.2">
      <c r="AA11778" s="23">
        <v>47622</v>
      </c>
    </row>
    <row r="11779" spans="27:27" x14ac:dyDescent="0.2">
      <c r="AA11779" s="23">
        <v>47623</v>
      </c>
    </row>
    <row r="11780" spans="27:27" x14ac:dyDescent="0.2">
      <c r="AA11780" s="23">
        <v>47624</v>
      </c>
    </row>
    <row r="11781" spans="27:27" x14ac:dyDescent="0.2">
      <c r="AA11781" s="23">
        <v>47625</v>
      </c>
    </row>
    <row r="11782" spans="27:27" x14ac:dyDescent="0.2">
      <c r="AA11782" s="23">
        <v>47626</v>
      </c>
    </row>
    <row r="11783" spans="27:27" x14ac:dyDescent="0.2">
      <c r="AA11783" s="23">
        <v>47627</v>
      </c>
    </row>
    <row r="11784" spans="27:27" x14ac:dyDescent="0.2">
      <c r="AA11784" s="23">
        <v>47628</v>
      </c>
    </row>
    <row r="11785" spans="27:27" x14ac:dyDescent="0.2">
      <c r="AA11785" s="23">
        <v>47629</v>
      </c>
    </row>
    <row r="11786" spans="27:27" x14ac:dyDescent="0.2">
      <c r="AA11786" s="23">
        <v>47630</v>
      </c>
    </row>
    <row r="11787" spans="27:27" x14ac:dyDescent="0.2">
      <c r="AA11787" s="23">
        <v>47631</v>
      </c>
    </row>
    <row r="11788" spans="27:27" x14ac:dyDescent="0.2">
      <c r="AA11788" s="23">
        <v>47632</v>
      </c>
    </row>
    <row r="11789" spans="27:27" x14ac:dyDescent="0.2">
      <c r="AA11789" s="23">
        <v>47633</v>
      </c>
    </row>
    <row r="11790" spans="27:27" x14ac:dyDescent="0.2">
      <c r="AA11790" s="23">
        <v>47634</v>
      </c>
    </row>
    <row r="11791" spans="27:27" x14ac:dyDescent="0.2">
      <c r="AA11791" s="23">
        <v>47635</v>
      </c>
    </row>
    <row r="11792" spans="27:27" x14ac:dyDescent="0.2">
      <c r="AA11792" s="23">
        <v>47636</v>
      </c>
    </row>
    <row r="11793" spans="27:27" x14ac:dyDescent="0.2">
      <c r="AA11793" s="23">
        <v>47637</v>
      </c>
    </row>
    <row r="11794" spans="27:27" x14ac:dyDescent="0.2">
      <c r="AA11794" s="23">
        <v>47638</v>
      </c>
    </row>
    <row r="11795" spans="27:27" x14ac:dyDescent="0.2">
      <c r="AA11795" s="23">
        <v>47639</v>
      </c>
    </row>
    <row r="11796" spans="27:27" x14ac:dyDescent="0.2">
      <c r="AA11796" s="23">
        <v>47640</v>
      </c>
    </row>
    <row r="11797" spans="27:27" x14ac:dyDescent="0.2">
      <c r="AA11797" s="23">
        <v>47641</v>
      </c>
    </row>
    <row r="11798" spans="27:27" x14ac:dyDescent="0.2">
      <c r="AA11798" s="23">
        <v>47642</v>
      </c>
    </row>
    <row r="11799" spans="27:27" x14ac:dyDescent="0.2">
      <c r="AA11799" s="23">
        <v>47643</v>
      </c>
    </row>
    <row r="11800" spans="27:27" x14ac:dyDescent="0.2">
      <c r="AA11800" s="23">
        <v>47644</v>
      </c>
    </row>
    <row r="11801" spans="27:27" x14ac:dyDescent="0.2">
      <c r="AA11801" s="23">
        <v>47645</v>
      </c>
    </row>
    <row r="11802" spans="27:27" x14ac:dyDescent="0.2">
      <c r="AA11802" s="23">
        <v>47646</v>
      </c>
    </row>
    <row r="11803" spans="27:27" x14ac:dyDescent="0.2">
      <c r="AA11803" s="23">
        <v>47647</v>
      </c>
    </row>
    <row r="11804" spans="27:27" x14ac:dyDescent="0.2">
      <c r="AA11804" s="23">
        <v>47648</v>
      </c>
    </row>
    <row r="11805" spans="27:27" x14ac:dyDescent="0.2">
      <c r="AA11805" s="23">
        <v>47649</v>
      </c>
    </row>
    <row r="11806" spans="27:27" x14ac:dyDescent="0.2">
      <c r="AA11806" s="23">
        <v>47650</v>
      </c>
    </row>
    <row r="11807" spans="27:27" x14ac:dyDescent="0.2">
      <c r="AA11807" s="23">
        <v>47651</v>
      </c>
    </row>
    <row r="11808" spans="27:27" x14ac:dyDescent="0.2">
      <c r="AA11808" s="23">
        <v>47652</v>
      </c>
    </row>
    <row r="11809" spans="27:27" x14ac:dyDescent="0.2">
      <c r="AA11809" s="23">
        <v>47653</v>
      </c>
    </row>
    <row r="11810" spans="27:27" x14ac:dyDescent="0.2">
      <c r="AA11810" s="23">
        <v>47654</v>
      </c>
    </row>
    <row r="11811" spans="27:27" x14ac:dyDescent="0.2">
      <c r="AA11811" s="23">
        <v>47655</v>
      </c>
    </row>
    <row r="11812" spans="27:27" x14ac:dyDescent="0.2">
      <c r="AA11812" s="23">
        <v>47656</v>
      </c>
    </row>
    <row r="11813" spans="27:27" x14ac:dyDescent="0.2">
      <c r="AA11813" s="23">
        <v>47657</v>
      </c>
    </row>
    <row r="11814" spans="27:27" x14ac:dyDescent="0.2">
      <c r="AA11814" s="23">
        <v>47658</v>
      </c>
    </row>
    <row r="11815" spans="27:27" x14ac:dyDescent="0.2">
      <c r="AA11815" s="23">
        <v>47659</v>
      </c>
    </row>
    <row r="11816" spans="27:27" x14ac:dyDescent="0.2">
      <c r="AA11816" s="23">
        <v>47660</v>
      </c>
    </row>
    <row r="11817" spans="27:27" x14ac:dyDescent="0.2">
      <c r="AA11817" s="23">
        <v>47661</v>
      </c>
    </row>
    <row r="11818" spans="27:27" x14ac:dyDescent="0.2">
      <c r="AA11818" s="23">
        <v>47662</v>
      </c>
    </row>
    <row r="11819" spans="27:27" x14ac:dyDescent="0.2">
      <c r="AA11819" s="23">
        <v>47663</v>
      </c>
    </row>
    <row r="11820" spans="27:27" x14ac:dyDescent="0.2">
      <c r="AA11820" s="23">
        <v>47664</v>
      </c>
    </row>
    <row r="11821" spans="27:27" x14ac:dyDescent="0.2">
      <c r="AA11821" s="23">
        <v>47665</v>
      </c>
    </row>
    <row r="11822" spans="27:27" x14ac:dyDescent="0.2">
      <c r="AA11822" s="23">
        <v>47666</v>
      </c>
    </row>
    <row r="11823" spans="27:27" x14ac:dyDescent="0.2">
      <c r="AA11823" s="23">
        <v>47667</v>
      </c>
    </row>
    <row r="11824" spans="27:27" x14ac:dyDescent="0.2">
      <c r="AA11824" s="23">
        <v>47668</v>
      </c>
    </row>
    <row r="11825" spans="27:27" x14ac:dyDescent="0.2">
      <c r="AA11825" s="23">
        <v>47669</v>
      </c>
    </row>
    <row r="11826" spans="27:27" x14ac:dyDescent="0.2">
      <c r="AA11826" s="23">
        <v>47670</v>
      </c>
    </row>
    <row r="11827" spans="27:27" x14ac:dyDescent="0.2">
      <c r="AA11827" s="23">
        <v>47671</v>
      </c>
    </row>
    <row r="11828" spans="27:27" x14ac:dyDescent="0.2">
      <c r="AA11828" s="23">
        <v>47672</v>
      </c>
    </row>
    <row r="11829" spans="27:27" x14ac:dyDescent="0.2">
      <c r="AA11829" s="23">
        <v>47673</v>
      </c>
    </row>
    <row r="11830" spans="27:27" x14ac:dyDescent="0.2">
      <c r="AA11830" s="23">
        <v>47674</v>
      </c>
    </row>
    <row r="11831" spans="27:27" x14ac:dyDescent="0.2">
      <c r="AA11831" s="23">
        <v>47675</v>
      </c>
    </row>
    <row r="11832" spans="27:27" x14ac:dyDescent="0.2">
      <c r="AA11832" s="23">
        <v>47676</v>
      </c>
    </row>
    <row r="11833" spans="27:27" x14ac:dyDescent="0.2">
      <c r="AA11833" s="23">
        <v>47677</v>
      </c>
    </row>
    <row r="11834" spans="27:27" x14ac:dyDescent="0.2">
      <c r="AA11834" s="23">
        <v>47678</v>
      </c>
    </row>
    <row r="11835" spans="27:27" x14ac:dyDescent="0.2">
      <c r="AA11835" s="23">
        <v>47679</v>
      </c>
    </row>
    <row r="11836" spans="27:27" x14ac:dyDescent="0.2">
      <c r="AA11836" s="23">
        <v>47680</v>
      </c>
    </row>
    <row r="11837" spans="27:27" x14ac:dyDescent="0.2">
      <c r="AA11837" s="23">
        <v>47681</v>
      </c>
    </row>
    <row r="11838" spans="27:27" x14ac:dyDescent="0.2">
      <c r="AA11838" s="23">
        <v>47682</v>
      </c>
    </row>
    <row r="11839" spans="27:27" x14ac:dyDescent="0.2">
      <c r="AA11839" s="23">
        <v>47683</v>
      </c>
    </row>
    <row r="11840" spans="27:27" x14ac:dyDescent="0.2">
      <c r="AA11840" s="23">
        <v>47684</v>
      </c>
    </row>
    <row r="11841" spans="27:27" x14ac:dyDescent="0.2">
      <c r="AA11841" s="23">
        <v>47685</v>
      </c>
    </row>
    <row r="11842" spans="27:27" x14ac:dyDescent="0.2">
      <c r="AA11842" s="23">
        <v>47686</v>
      </c>
    </row>
    <row r="11843" spans="27:27" x14ac:dyDescent="0.2">
      <c r="AA11843" s="23">
        <v>47687</v>
      </c>
    </row>
    <row r="11844" spans="27:27" x14ac:dyDescent="0.2">
      <c r="AA11844" s="23">
        <v>47688</v>
      </c>
    </row>
    <row r="11845" spans="27:27" x14ac:dyDescent="0.2">
      <c r="AA11845" s="23">
        <v>47689</v>
      </c>
    </row>
    <row r="11846" spans="27:27" x14ac:dyDescent="0.2">
      <c r="AA11846" s="23">
        <v>47690</v>
      </c>
    </row>
    <row r="11847" spans="27:27" x14ac:dyDescent="0.2">
      <c r="AA11847" s="23">
        <v>47691</v>
      </c>
    </row>
    <row r="11848" spans="27:27" x14ac:dyDescent="0.2">
      <c r="AA11848" s="23">
        <v>47692</v>
      </c>
    </row>
    <row r="11849" spans="27:27" x14ac:dyDescent="0.2">
      <c r="AA11849" s="23">
        <v>47693</v>
      </c>
    </row>
    <row r="11850" spans="27:27" x14ac:dyDescent="0.2">
      <c r="AA11850" s="23">
        <v>47694</v>
      </c>
    </row>
    <row r="11851" spans="27:27" x14ac:dyDescent="0.2">
      <c r="AA11851" s="23">
        <v>47695</v>
      </c>
    </row>
    <row r="11852" spans="27:27" x14ac:dyDescent="0.2">
      <c r="AA11852" s="23">
        <v>47696</v>
      </c>
    </row>
    <row r="11853" spans="27:27" x14ac:dyDescent="0.2">
      <c r="AA11853" s="23">
        <v>47697</v>
      </c>
    </row>
    <row r="11854" spans="27:27" x14ac:dyDescent="0.2">
      <c r="AA11854" s="23">
        <v>47698</v>
      </c>
    </row>
    <row r="11855" spans="27:27" x14ac:dyDescent="0.2">
      <c r="AA11855" s="23">
        <v>47699</v>
      </c>
    </row>
    <row r="11856" spans="27:27" x14ac:dyDescent="0.2">
      <c r="AA11856" s="23">
        <v>47700</v>
      </c>
    </row>
    <row r="11857" spans="27:27" x14ac:dyDescent="0.2">
      <c r="AA11857" s="23">
        <v>47701</v>
      </c>
    </row>
    <row r="11858" spans="27:27" x14ac:dyDescent="0.2">
      <c r="AA11858" s="23">
        <v>47702</v>
      </c>
    </row>
    <row r="11859" spans="27:27" x14ac:dyDescent="0.2">
      <c r="AA11859" s="23">
        <v>47703</v>
      </c>
    </row>
    <row r="11860" spans="27:27" x14ac:dyDescent="0.2">
      <c r="AA11860" s="23">
        <v>47704</v>
      </c>
    </row>
    <row r="11861" spans="27:27" x14ac:dyDescent="0.2">
      <c r="AA11861" s="23">
        <v>47705</v>
      </c>
    </row>
    <row r="11862" spans="27:27" x14ac:dyDescent="0.2">
      <c r="AA11862" s="23">
        <v>47706</v>
      </c>
    </row>
    <row r="11863" spans="27:27" x14ac:dyDescent="0.2">
      <c r="AA11863" s="23">
        <v>47707</v>
      </c>
    </row>
    <row r="11864" spans="27:27" x14ac:dyDescent="0.2">
      <c r="AA11864" s="23">
        <v>47708</v>
      </c>
    </row>
    <row r="11865" spans="27:27" x14ac:dyDescent="0.2">
      <c r="AA11865" s="23">
        <v>47709</v>
      </c>
    </row>
    <row r="11866" spans="27:27" x14ac:dyDescent="0.2">
      <c r="AA11866" s="23">
        <v>47710</v>
      </c>
    </row>
    <row r="11867" spans="27:27" x14ac:dyDescent="0.2">
      <c r="AA11867" s="23">
        <v>47711</v>
      </c>
    </row>
    <row r="11868" spans="27:27" x14ac:dyDescent="0.2">
      <c r="AA11868" s="23">
        <v>47712</v>
      </c>
    </row>
    <row r="11869" spans="27:27" x14ac:dyDescent="0.2">
      <c r="AA11869" s="23">
        <v>47713</v>
      </c>
    </row>
    <row r="11870" spans="27:27" x14ac:dyDescent="0.2">
      <c r="AA11870" s="23">
        <v>47714</v>
      </c>
    </row>
    <row r="11871" spans="27:27" x14ac:dyDescent="0.2">
      <c r="AA11871" s="23">
        <v>47715</v>
      </c>
    </row>
    <row r="11872" spans="27:27" x14ac:dyDescent="0.2">
      <c r="AA11872" s="23">
        <v>47716</v>
      </c>
    </row>
    <row r="11873" spans="27:27" x14ac:dyDescent="0.2">
      <c r="AA11873" s="23">
        <v>47717</v>
      </c>
    </row>
    <row r="11874" spans="27:27" x14ac:dyDescent="0.2">
      <c r="AA11874" s="23">
        <v>47718</v>
      </c>
    </row>
    <row r="11875" spans="27:27" x14ac:dyDescent="0.2">
      <c r="AA11875" s="23">
        <v>47719</v>
      </c>
    </row>
    <row r="11876" spans="27:27" x14ac:dyDescent="0.2">
      <c r="AA11876" s="23">
        <v>47720</v>
      </c>
    </row>
    <row r="11877" spans="27:27" x14ac:dyDescent="0.2">
      <c r="AA11877" s="23">
        <v>47721</v>
      </c>
    </row>
    <row r="11878" spans="27:27" x14ac:dyDescent="0.2">
      <c r="AA11878" s="23">
        <v>47722</v>
      </c>
    </row>
    <row r="11879" spans="27:27" x14ac:dyDescent="0.2">
      <c r="AA11879" s="23">
        <v>47723</v>
      </c>
    </row>
    <row r="11880" spans="27:27" x14ac:dyDescent="0.2">
      <c r="AA11880" s="23">
        <v>47724</v>
      </c>
    </row>
    <row r="11881" spans="27:27" x14ac:dyDescent="0.2">
      <c r="AA11881" s="23">
        <v>47725</v>
      </c>
    </row>
    <row r="11882" spans="27:27" x14ac:dyDescent="0.2">
      <c r="AA11882" s="23">
        <v>47726</v>
      </c>
    </row>
    <row r="11883" spans="27:27" x14ac:dyDescent="0.2">
      <c r="AA11883" s="23">
        <v>47727</v>
      </c>
    </row>
    <row r="11884" spans="27:27" x14ac:dyDescent="0.2">
      <c r="AA11884" s="23">
        <v>47728</v>
      </c>
    </row>
    <row r="11885" spans="27:27" x14ac:dyDescent="0.2">
      <c r="AA11885" s="23">
        <v>47729</v>
      </c>
    </row>
    <row r="11886" spans="27:27" x14ac:dyDescent="0.2">
      <c r="AA11886" s="23">
        <v>47730</v>
      </c>
    </row>
    <row r="11887" spans="27:27" x14ac:dyDescent="0.2">
      <c r="AA11887" s="23">
        <v>47731</v>
      </c>
    </row>
    <row r="11888" spans="27:27" x14ac:dyDescent="0.2">
      <c r="AA11888" s="23">
        <v>47732</v>
      </c>
    </row>
    <row r="11889" spans="27:27" x14ac:dyDescent="0.2">
      <c r="AA11889" s="23">
        <v>47733</v>
      </c>
    </row>
    <row r="11890" spans="27:27" x14ac:dyDescent="0.2">
      <c r="AA11890" s="23">
        <v>47734</v>
      </c>
    </row>
    <row r="11891" spans="27:27" x14ac:dyDescent="0.2">
      <c r="AA11891" s="23">
        <v>47735</v>
      </c>
    </row>
    <row r="11892" spans="27:27" x14ac:dyDescent="0.2">
      <c r="AA11892" s="23">
        <v>47736</v>
      </c>
    </row>
    <row r="11893" spans="27:27" x14ac:dyDescent="0.2">
      <c r="AA11893" s="23">
        <v>47737</v>
      </c>
    </row>
    <row r="11894" spans="27:27" x14ac:dyDescent="0.2">
      <c r="AA11894" s="23">
        <v>47738</v>
      </c>
    </row>
    <row r="11895" spans="27:27" x14ac:dyDescent="0.2">
      <c r="AA11895" s="23">
        <v>47739</v>
      </c>
    </row>
    <row r="11896" spans="27:27" x14ac:dyDescent="0.2">
      <c r="AA11896" s="23">
        <v>47740</v>
      </c>
    </row>
    <row r="11897" spans="27:27" x14ac:dyDescent="0.2">
      <c r="AA11897" s="23">
        <v>47741</v>
      </c>
    </row>
    <row r="11898" spans="27:27" x14ac:dyDescent="0.2">
      <c r="AA11898" s="23">
        <v>47742</v>
      </c>
    </row>
    <row r="11899" spans="27:27" x14ac:dyDescent="0.2">
      <c r="AA11899" s="23">
        <v>47743</v>
      </c>
    </row>
    <row r="11900" spans="27:27" x14ac:dyDescent="0.2">
      <c r="AA11900" s="23">
        <v>47744</v>
      </c>
    </row>
    <row r="11901" spans="27:27" x14ac:dyDescent="0.2">
      <c r="AA11901" s="23">
        <v>47745</v>
      </c>
    </row>
    <row r="11902" spans="27:27" x14ac:dyDescent="0.2">
      <c r="AA11902" s="23">
        <v>47746</v>
      </c>
    </row>
    <row r="11903" spans="27:27" x14ac:dyDescent="0.2">
      <c r="AA11903" s="23">
        <v>47747</v>
      </c>
    </row>
    <row r="11904" spans="27:27" x14ac:dyDescent="0.2">
      <c r="AA11904" s="23">
        <v>47748</v>
      </c>
    </row>
    <row r="11905" spans="27:27" x14ac:dyDescent="0.2">
      <c r="AA11905" s="23">
        <v>47749</v>
      </c>
    </row>
    <row r="11906" spans="27:27" x14ac:dyDescent="0.2">
      <c r="AA11906" s="23">
        <v>47750</v>
      </c>
    </row>
    <row r="11907" spans="27:27" x14ac:dyDescent="0.2">
      <c r="AA11907" s="23">
        <v>47751</v>
      </c>
    </row>
    <row r="11908" spans="27:27" x14ac:dyDescent="0.2">
      <c r="AA11908" s="23">
        <v>47752</v>
      </c>
    </row>
    <row r="11909" spans="27:27" x14ac:dyDescent="0.2">
      <c r="AA11909" s="23">
        <v>47753</v>
      </c>
    </row>
    <row r="11910" spans="27:27" x14ac:dyDescent="0.2">
      <c r="AA11910" s="23">
        <v>47754</v>
      </c>
    </row>
    <row r="11911" spans="27:27" x14ac:dyDescent="0.2">
      <c r="AA11911" s="23">
        <v>47755</v>
      </c>
    </row>
    <row r="11912" spans="27:27" x14ac:dyDescent="0.2">
      <c r="AA11912" s="23">
        <v>47756</v>
      </c>
    </row>
    <row r="11913" spans="27:27" x14ac:dyDescent="0.2">
      <c r="AA11913" s="23">
        <v>47757</v>
      </c>
    </row>
    <row r="11914" spans="27:27" x14ac:dyDescent="0.2">
      <c r="AA11914" s="23">
        <v>47758</v>
      </c>
    </row>
    <row r="11915" spans="27:27" x14ac:dyDescent="0.2">
      <c r="AA11915" s="23">
        <v>47759</v>
      </c>
    </row>
    <row r="11916" spans="27:27" x14ac:dyDescent="0.2">
      <c r="AA11916" s="23">
        <v>47760</v>
      </c>
    </row>
    <row r="11917" spans="27:27" x14ac:dyDescent="0.2">
      <c r="AA11917" s="23">
        <v>47761</v>
      </c>
    </row>
    <row r="11918" spans="27:27" x14ac:dyDescent="0.2">
      <c r="AA11918" s="23">
        <v>47762</v>
      </c>
    </row>
    <row r="11919" spans="27:27" x14ac:dyDescent="0.2">
      <c r="AA11919" s="23">
        <v>47763</v>
      </c>
    </row>
    <row r="11920" spans="27:27" x14ac:dyDescent="0.2">
      <c r="AA11920" s="23">
        <v>47764</v>
      </c>
    </row>
    <row r="11921" spans="27:27" x14ac:dyDescent="0.2">
      <c r="AA11921" s="23">
        <v>47765</v>
      </c>
    </row>
    <row r="11922" spans="27:27" x14ac:dyDescent="0.2">
      <c r="AA11922" s="23">
        <v>47766</v>
      </c>
    </row>
    <row r="11923" spans="27:27" x14ac:dyDescent="0.2">
      <c r="AA11923" s="23">
        <v>47767</v>
      </c>
    </row>
    <row r="11924" spans="27:27" x14ac:dyDescent="0.2">
      <c r="AA11924" s="23">
        <v>47768</v>
      </c>
    </row>
    <row r="11925" spans="27:27" x14ac:dyDescent="0.2">
      <c r="AA11925" s="23">
        <v>47769</v>
      </c>
    </row>
    <row r="11926" spans="27:27" x14ac:dyDescent="0.2">
      <c r="AA11926" s="23">
        <v>47770</v>
      </c>
    </row>
    <row r="11927" spans="27:27" x14ac:dyDescent="0.2">
      <c r="AA11927" s="23">
        <v>47771</v>
      </c>
    </row>
    <row r="11928" spans="27:27" x14ac:dyDescent="0.2">
      <c r="AA11928" s="23">
        <v>47772</v>
      </c>
    </row>
    <row r="11929" spans="27:27" x14ac:dyDescent="0.2">
      <c r="AA11929" s="23">
        <v>47773</v>
      </c>
    </row>
    <row r="11930" spans="27:27" x14ac:dyDescent="0.2">
      <c r="AA11930" s="23">
        <v>47774</v>
      </c>
    </row>
    <row r="11931" spans="27:27" x14ac:dyDescent="0.2">
      <c r="AA11931" s="23">
        <v>47775</v>
      </c>
    </row>
    <row r="11932" spans="27:27" x14ac:dyDescent="0.2">
      <c r="AA11932" s="23">
        <v>47776</v>
      </c>
    </row>
    <row r="11933" spans="27:27" x14ac:dyDescent="0.2">
      <c r="AA11933" s="23">
        <v>47777</v>
      </c>
    </row>
    <row r="11934" spans="27:27" x14ac:dyDescent="0.2">
      <c r="AA11934" s="23">
        <v>47778</v>
      </c>
    </row>
    <row r="11935" spans="27:27" x14ac:dyDescent="0.2">
      <c r="AA11935" s="23">
        <v>47779</v>
      </c>
    </row>
    <row r="11936" spans="27:27" x14ac:dyDescent="0.2">
      <c r="AA11936" s="23">
        <v>47780</v>
      </c>
    </row>
    <row r="11937" spans="27:27" x14ac:dyDescent="0.2">
      <c r="AA11937" s="23">
        <v>47781</v>
      </c>
    </row>
    <row r="11938" spans="27:27" x14ac:dyDescent="0.2">
      <c r="AA11938" s="23">
        <v>47782</v>
      </c>
    </row>
    <row r="11939" spans="27:27" x14ac:dyDescent="0.2">
      <c r="AA11939" s="23">
        <v>47783</v>
      </c>
    </row>
    <row r="11940" spans="27:27" x14ac:dyDescent="0.2">
      <c r="AA11940" s="23">
        <v>47784</v>
      </c>
    </row>
    <row r="11941" spans="27:27" x14ac:dyDescent="0.2">
      <c r="AA11941" s="23">
        <v>47785</v>
      </c>
    </row>
    <row r="11942" spans="27:27" x14ac:dyDescent="0.2">
      <c r="AA11942" s="23">
        <v>47786</v>
      </c>
    </row>
    <row r="11943" spans="27:27" x14ac:dyDescent="0.2">
      <c r="AA11943" s="23">
        <v>47787</v>
      </c>
    </row>
    <row r="11944" spans="27:27" x14ac:dyDescent="0.2">
      <c r="AA11944" s="23">
        <v>47788</v>
      </c>
    </row>
    <row r="11945" spans="27:27" x14ac:dyDescent="0.2">
      <c r="AA11945" s="23">
        <v>47789</v>
      </c>
    </row>
    <row r="11946" spans="27:27" x14ac:dyDescent="0.2">
      <c r="AA11946" s="23">
        <v>47790</v>
      </c>
    </row>
    <row r="11947" spans="27:27" x14ac:dyDescent="0.2">
      <c r="AA11947" s="23">
        <v>47791</v>
      </c>
    </row>
    <row r="11948" spans="27:27" x14ac:dyDescent="0.2">
      <c r="AA11948" s="23">
        <v>47792</v>
      </c>
    </row>
    <row r="11949" spans="27:27" x14ac:dyDescent="0.2">
      <c r="AA11949" s="23">
        <v>47793</v>
      </c>
    </row>
    <row r="11950" spans="27:27" x14ac:dyDescent="0.2">
      <c r="AA11950" s="23">
        <v>47794</v>
      </c>
    </row>
    <row r="11951" spans="27:27" x14ac:dyDescent="0.2">
      <c r="AA11951" s="23">
        <v>47795</v>
      </c>
    </row>
    <row r="11952" spans="27:27" x14ac:dyDescent="0.2">
      <c r="AA11952" s="23">
        <v>47796</v>
      </c>
    </row>
    <row r="11953" spans="27:27" x14ac:dyDescent="0.2">
      <c r="AA11953" s="23">
        <v>47797</v>
      </c>
    </row>
    <row r="11954" spans="27:27" x14ac:dyDescent="0.2">
      <c r="AA11954" s="23">
        <v>47798</v>
      </c>
    </row>
    <row r="11955" spans="27:27" x14ac:dyDescent="0.2">
      <c r="AA11955" s="23">
        <v>47799</v>
      </c>
    </row>
    <row r="11956" spans="27:27" x14ac:dyDescent="0.2">
      <c r="AA11956" s="23">
        <v>47800</v>
      </c>
    </row>
    <row r="11957" spans="27:27" x14ac:dyDescent="0.2">
      <c r="AA11957" s="23">
        <v>47801</v>
      </c>
    </row>
    <row r="11958" spans="27:27" x14ac:dyDescent="0.2">
      <c r="AA11958" s="23">
        <v>47802</v>
      </c>
    </row>
    <row r="11959" spans="27:27" x14ac:dyDescent="0.2">
      <c r="AA11959" s="23">
        <v>47803</v>
      </c>
    </row>
    <row r="11960" spans="27:27" x14ac:dyDescent="0.2">
      <c r="AA11960" s="23">
        <v>47804</v>
      </c>
    </row>
    <row r="11961" spans="27:27" x14ac:dyDescent="0.2">
      <c r="AA11961" s="23">
        <v>47805</v>
      </c>
    </row>
    <row r="11962" spans="27:27" x14ac:dyDescent="0.2">
      <c r="AA11962" s="23">
        <v>47806</v>
      </c>
    </row>
    <row r="11963" spans="27:27" x14ac:dyDescent="0.2">
      <c r="AA11963" s="23">
        <v>47807</v>
      </c>
    </row>
    <row r="11964" spans="27:27" x14ac:dyDescent="0.2">
      <c r="AA11964" s="23">
        <v>47808</v>
      </c>
    </row>
    <row r="11965" spans="27:27" x14ac:dyDescent="0.2">
      <c r="AA11965" s="23">
        <v>47809</v>
      </c>
    </row>
    <row r="11966" spans="27:27" x14ac:dyDescent="0.2">
      <c r="AA11966" s="23">
        <v>47810</v>
      </c>
    </row>
    <row r="11967" spans="27:27" x14ac:dyDescent="0.2">
      <c r="AA11967" s="23">
        <v>47811</v>
      </c>
    </row>
    <row r="11968" spans="27:27" x14ac:dyDescent="0.2">
      <c r="AA11968" s="23">
        <v>47812</v>
      </c>
    </row>
    <row r="11969" spans="27:27" x14ac:dyDescent="0.2">
      <c r="AA11969" s="23">
        <v>47813</v>
      </c>
    </row>
    <row r="11970" spans="27:27" x14ac:dyDescent="0.2">
      <c r="AA11970" s="23">
        <v>47814</v>
      </c>
    </row>
    <row r="11971" spans="27:27" x14ac:dyDescent="0.2">
      <c r="AA11971" s="23">
        <v>47815</v>
      </c>
    </row>
    <row r="11972" spans="27:27" x14ac:dyDescent="0.2">
      <c r="AA11972" s="23">
        <v>47816</v>
      </c>
    </row>
    <row r="11973" spans="27:27" x14ac:dyDescent="0.2">
      <c r="AA11973" s="23">
        <v>47817</v>
      </c>
    </row>
    <row r="11974" spans="27:27" x14ac:dyDescent="0.2">
      <c r="AA11974" s="23">
        <v>47818</v>
      </c>
    </row>
    <row r="11975" spans="27:27" x14ac:dyDescent="0.2">
      <c r="AA11975" s="23">
        <v>47819</v>
      </c>
    </row>
    <row r="11976" spans="27:27" x14ac:dyDescent="0.2">
      <c r="AA11976" s="23">
        <v>47820</v>
      </c>
    </row>
    <row r="11977" spans="27:27" x14ac:dyDescent="0.2">
      <c r="AA11977" s="23">
        <v>47821</v>
      </c>
    </row>
    <row r="11978" spans="27:27" x14ac:dyDescent="0.2">
      <c r="AA11978" s="23">
        <v>47822</v>
      </c>
    </row>
    <row r="11979" spans="27:27" x14ac:dyDescent="0.2">
      <c r="AA11979" s="23">
        <v>47823</v>
      </c>
    </row>
    <row r="11980" spans="27:27" x14ac:dyDescent="0.2">
      <c r="AA11980" s="23">
        <v>47824</v>
      </c>
    </row>
    <row r="11981" spans="27:27" x14ac:dyDescent="0.2">
      <c r="AA11981" s="23">
        <v>47825</v>
      </c>
    </row>
    <row r="11982" spans="27:27" x14ac:dyDescent="0.2">
      <c r="AA11982" s="23">
        <v>47826</v>
      </c>
    </row>
    <row r="11983" spans="27:27" x14ac:dyDescent="0.2">
      <c r="AA11983" s="23">
        <v>47827</v>
      </c>
    </row>
    <row r="11984" spans="27:27" x14ac:dyDescent="0.2">
      <c r="AA11984" s="23">
        <v>47828</v>
      </c>
    </row>
    <row r="11985" spans="27:27" x14ac:dyDescent="0.2">
      <c r="AA11985" s="23">
        <v>47829</v>
      </c>
    </row>
    <row r="11986" spans="27:27" x14ac:dyDescent="0.2">
      <c r="AA11986" s="23">
        <v>47830</v>
      </c>
    </row>
    <row r="11987" spans="27:27" x14ac:dyDescent="0.2">
      <c r="AA11987" s="23">
        <v>47831</v>
      </c>
    </row>
    <row r="11988" spans="27:27" x14ac:dyDescent="0.2">
      <c r="AA11988" s="23">
        <v>47832</v>
      </c>
    </row>
    <row r="11989" spans="27:27" x14ac:dyDescent="0.2">
      <c r="AA11989" s="23">
        <v>47833</v>
      </c>
    </row>
    <row r="11990" spans="27:27" x14ac:dyDescent="0.2">
      <c r="AA11990" s="23">
        <v>47834</v>
      </c>
    </row>
    <row r="11991" spans="27:27" x14ac:dyDescent="0.2">
      <c r="AA11991" s="23">
        <v>47835</v>
      </c>
    </row>
    <row r="11992" spans="27:27" x14ac:dyDescent="0.2">
      <c r="AA11992" s="23">
        <v>47836</v>
      </c>
    </row>
    <row r="11993" spans="27:27" x14ac:dyDescent="0.2">
      <c r="AA11993" s="23">
        <v>47837</v>
      </c>
    </row>
    <row r="11994" spans="27:27" x14ac:dyDescent="0.2">
      <c r="AA11994" s="23">
        <v>47838</v>
      </c>
    </row>
    <row r="11995" spans="27:27" x14ac:dyDescent="0.2">
      <c r="AA11995" s="23">
        <v>47839</v>
      </c>
    </row>
    <row r="11996" spans="27:27" x14ac:dyDescent="0.2">
      <c r="AA11996" s="23">
        <v>47840</v>
      </c>
    </row>
    <row r="11997" spans="27:27" x14ac:dyDescent="0.2">
      <c r="AA11997" s="23">
        <v>47841</v>
      </c>
    </row>
    <row r="11998" spans="27:27" x14ac:dyDescent="0.2">
      <c r="AA11998" s="23">
        <v>47842</v>
      </c>
    </row>
    <row r="11999" spans="27:27" x14ac:dyDescent="0.2">
      <c r="AA11999" s="23">
        <v>47843</v>
      </c>
    </row>
    <row r="12000" spans="27:27" x14ac:dyDescent="0.2">
      <c r="AA12000" s="23">
        <v>47844</v>
      </c>
    </row>
    <row r="12001" spans="27:27" x14ac:dyDescent="0.2">
      <c r="AA12001" s="23">
        <v>47845</v>
      </c>
    </row>
    <row r="12002" spans="27:27" x14ac:dyDescent="0.2">
      <c r="AA12002" s="23">
        <v>47846</v>
      </c>
    </row>
    <row r="12003" spans="27:27" x14ac:dyDescent="0.2">
      <c r="AA12003" s="23">
        <v>47847</v>
      </c>
    </row>
    <row r="12004" spans="27:27" x14ac:dyDescent="0.2">
      <c r="AA12004" s="23">
        <v>47848</v>
      </c>
    </row>
    <row r="12005" spans="27:27" x14ac:dyDescent="0.2">
      <c r="AA12005" s="23">
        <v>47849</v>
      </c>
    </row>
    <row r="12006" spans="27:27" x14ac:dyDescent="0.2">
      <c r="AA12006" s="23">
        <v>47850</v>
      </c>
    </row>
    <row r="12007" spans="27:27" x14ac:dyDescent="0.2">
      <c r="AA12007" s="23">
        <v>47851</v>
      </c>
    </row>
    <row r="12008" spans="27:27" x14ac:dyDescent="0.2">
      <c r="AA12008" s="23">
        <v>47852</v>
      </c>
    </row>
    <row r="12009" spans="27:27" x14ac:dyDescent="0.2">
      <c r="AA12009" s="23">
        <v>47853</v>
      </c>
    </row>
    <row r="12010" spans="27:27" x14ac:dyDescent="0.2">
      <c r="AA12010" s="23">
        <v>47854</v>
      </c>
    </row>
    <row r="12011" spans="27:27" x14ac:dyDescent="0.2">
      <c r="AA12011" s="23">
        <v>47855</v>
      </c>
    </row>
    <row r="12012" spans="27:27" x14ac:dyDescent="0.2">
      <c r="AA12012" s="23">
        <v>47856</v>
      </c>
    </row>
    <row r="12013" spans="27:27" x14ac:dyDescent="0.2">
      <c r="AA12013" s="23">
        <v>47857</v>
      </c>
    </row>
    <row r="12014" spans="27:27" x14ac:dyDescent="0.2">
      <c r="AA12014" s="23">
        <v>47858</v>
      </c>
    </row>
    <row r="12015" spans="27:27" x14ac:dyDescent="0.2">
      <c r="AA12015" s="23">
        <v>47859</v>
      </c>
    </row>
    <row r="12016" spans="27:27" x14ac:dyDescent="0.2">
      <c r="AA12016" s="23">
        <v>47860</v>
      </c>
    </row>
    <row r="12017" spans="27:27" x14ac:dyDescent="0.2">
      <c r="AA12017" s="23">
        <v>47861</v>
      </c>
    </row>
    <row r="12018" spans="27:27" x14ac:dyDescent="0.2">
      <c r="AA12018" s="23">
        <v>47862</v>
      </c>
    </row>
    <row r="12019" spans="27:27" x14ac:dyDescent="0.2">
      <c r="AA12019" s="23">
        <v>47863</v>
      </c>
    </row>
    <row r="12020" spans="27:27" x14ac:dyDescent="0.2">
      <c r="AA12020" s="23">
        <v>47864</v>
      </c>
    </row>
    <row r="12021" spans="27:27" x14ac:dyDescent="0.2">
      <c r="AA12021" s="23">
        <v>47865</v>
      </c>
    </row>
    <row r="12022" spans="27:27" x14ac:dyDescent="0.2">
      <c r="AA12022" s="23">
        <v>47866</v>
      </c>
    </row>
    <row r="12023" spans="27:27" x14ac:dyDescent="0.2">
      <c r="AA12023" s="23">
        <v>47867</v>
      </c>
    </row>
    <row r="12024" spans="27:27" x14ac:dyDescent="0.2">
      <c r="AA12024" s="23">
        <v>47868</v>
      </c>
    </row>
    <row r="12025" spans="27:27" x14ac:dyDescent="0.2">
      <c r="AA12025" s="23">
        <v>47869</v>
      </c>
    </row>
    <row r="12026" spans="27:27" x14ac:dyDescent="0.2">
      <c r="AA12026" s="23">
        <v>47870</v>
      </c>
    </row>
    <row r="12027" spans="27:27" x14ac:dyDescent="0.2">
      <c r="AA12027" s="23">
        <v>47871</v>
      </c>
    </row>
    <row r="12028" spans="27:27" x14ac:dyDescent="0.2">
      <c r="AA12028" s="23">
        <v>47872</v>
      </c>
    </row>
    <row r="12029" spans="27:27" x14ac:dyDescent="0.2">
      <c r="AA12029" s="23">
        <v>47873</v>
      </c>
    </row>
    <row r="12030" spans="27:27" x14ac:dyDescent="0.2">
      <c r="AA12030" s="23">
        <v>47874</v>
      </c>
    </row>
    <row r="12031" spans="27:27" x14ac:dyDescent="0.2">
      <c r="AA12031" s="23">
        <v>47875</v>
      </c>
    </row>
    <row r="12032" spans="27:27" x14ac:dyDescent="0.2">
      <c r="AA12032" s="23">
        <v>47876</v>
      </c>
    </row>
    <row r="12033" spans="27:27" x14ac:dyDescent="0.2">
      <c r="AA12033" s="23">
        <v>47877</v>
      </c>
    </row>
    <row r="12034" spans="27:27" x14ac:dyDescent="0.2">
      <c r="AA12034" s="23">
        <v>47878</v>
      </c>
    </row>
    <row r="12035" spans="27:27" x14ac:dyDescent="0.2">
      <c r="AA12035" s="23">
        <v>47879</v>
      </c>
    </row>
    <row r="12036" spans="27:27" x14ac:dyDescent="0.2">
      <c r="AA12036" s="23">
        <v>47880</v>
      </c>
    </row>
    <row r="12037" spans="27:27" x14ac:dyDescent="0.2">
      <c r="AA12037" s="23">
        <v>47881</v>
      </c>
    </row>
    <row r="12038" spans="27:27" x14ac:dyDescent="0.2">
      <c r="AA12038" s="23">
        <v>47882</v>
      </c>
    </row>
    <row r="12039" spans="27:27" x14ac:dyDescent="0.2">
      <c r="AA12039" s="23">
        <v>47883</v>
      </c>
    </row>
    <row r="12040" spans="27:27" x14ac:dyDescent="0.2">
      <c r="AA12040" s="23">
        <v>47884</v>
      </c>
    </row>
    <row r="12041" spans="27:27" x14ac:dyDescent="0.2">
      <c r="AA12041" s="23">
        <v>47885</v>
      </c>
    </row>
    <row r="12042" spans="27:27" x14ac:dyDescent="0.2">
      <c r="AA12042" s="23">
        <v>47886</v>
      </c>
    </row>
    <row r="12043" spans="27:27" x14ac:dyDescent="0.2">
      <c r="AA12043" s="23">
        <v>47887</v>
      </c>
    </row>
    <row r="12044" spans="27:27" x14ac:dyDescent="0.2">
      <c r="AA12044" s="23">
        <v>47888</v>
      </c>
    </row>
    <row r="12045" spans="27:27" x14ac:dyDescent="0.2">
      <c r="AA12045" s="23">
        <v>47889</v>
      </c>
    </row>
    <row r="12046" spans="27:27" x14ac:dyDescent="0.2">
      <c r="AA12046" s="23">
        <v>47890</v>
      </c>
    </row>
    <row r="12047" spans="27:27" x14ac:dyDescent="0.2">
      <c r="AA12047" s="23">
        <v>47891</v>
      </c>
    </row>
    <row r="12048" spans="27:27" x14ac:dyDescent="0.2">
      <c r="AA12048" s="23">
        <v>47892</v>
      </c>
    </row>
    <row r="12049" spans="27:27" x14ac:dyDescent="0.2">
      <c r="AA12049" s="23">
        <v>47893</v>
      </c>
    </row>
    <row r="12050" spans="27:27" x14ac:dyDescent="0.2">
      <c r="AA12050" s="23">
        <v>47894</v>
      </c>
    </row>
    <row r="12051" spans="27:27" x14ac:dyDescent="0.2">
      <c r="AA12051" s="23">
        <v>47895</v>
      </c>
    </row>
    <row r="12052" spans="27:27" x14ac:dyDescent="0.2">
      <c r="AA12052" s="23">
        <v>47896</v>
      </c>
    </row>
    <row r="12053" spans="27:27" x14ac:dyDescent="0.2">
      <c r="AA12053" s="23">
        <v>47897</v>
      </c>
    </row>
    <row r="12054" spans="27:27" x14ac:dyDescent="0.2">
      <c r="AA12054" s="23">
        <v>47898</v>
      </c>
    </row>
    <row r="12055" spans="27:27" x14ac:dyDescent="0.2">
      <c r="AA12055" s="23">
        <v>47899</v>
      </c>
    </row>
    <row r="12056" spans="27:27" x14ac:dyDescent="0.2">
      <c r="AA12056" s="23">
        <v>47900</v>
      </c>
    </row>
    <row r="12057" spans="27:27" x14ac:dyDescent="0.2">
      <c r="AA12057" s="23">
        <v>47901</v>
      </c>
    </row>
    <row r="12058" spans="27:27" x14ac:dyDescent="0.2">
      <c r="AA12058" s="23">
        <v>47902</v>
      </c>
    </row>
    <row r="12059" spans="27:27" x14ac:dyDescent="0.2">
      <c r="AA12059" s="23">
        <v>47903</v>
      </c>
    </row>
    <row r="12060" spans="27:27" x14ac:dyDescent="0.2">
      <c r="AA12060" s="23">
        <v>47904</v>
      </c>
    </row>
    <row r="12061" spans="27:27" x14ac:dyDescent="0.2">
      <c r="AA12061" s="23">
        <v>47905</v>
      </c>
    </row>
    <row r="12062" spans="27:27" x14ac:dyDescent="0.2">
      <c r="AA12062" s="23">
        <v>47906</v>
      </c>
    </row>
    <row r="12063" spans="27:27" x14ac:dyDescent="0.2">
      <c r="AA12063" s="23">
        <v>47907</v>
      </c>
    </row>
    <row r="12064" spans="27:27" x14ac:dyDescent="0.2">
      <c r="AA12064" s="23">
        <v>47908</v>
      </c>
    </row>
    <row r="12065" spans="27:27" x14ac:dyDescent="0.2">
      <c r="AA12065" s="23">
        <v>47909</v>
      </c>
    </row>
    <row r="12066" spans="27:27" x14ac:dyDescent="0.2">
      <c r="AA12066" s="23">
        <v>47910</v>
      </c>
    </row>
    <row r="12067" spans="27:27" x14ac:dyDescent="0.2">
      <c r="AA12067" s="23">
        <v>47911</v>
      </c>
    </row>
    <row r="12068" spans="27:27" x14ac:dyDescent="0.2">
      <c r="AA12068" s="23">
        <v>47912</v>
      </c>
    </row>
    <row r="12069" spans="27:27" x14ac:dyDescent="0.2">
      <c r="AA12069" s="23">
        <v>47913</v>
      </c>
    </row>
    <row r="12070" spans="27:27" x14ac:dyDescent="0.2">
      <c r="AA12070" s="23">
        <v>47914</v>
      </c>
    </row>
    <row r="12071" spans="27:27" x14ac:dyDescent="0.2">
      <c r="AA12071" s="23">
        <v>47915</v>
      </c>
    </row>
    <row r="12072" spans="27:27" x14ac:dyDescent="0.2">
      <c r="AA12072" s="23">
        <v>47916</v>
      </c>
    </row>
    <row r="12073" spans="27:27" x14ac:dyDescent="0.2">
      <c r="AA12073" s="23">
        <v>47917</v>
      </c>
    </row>
    <row r="12074" spans="27:27" x14ac:dyDescent="0.2">
      <c r="AA12074" s="23">
        <v>47918</v>
      </c>
    </row>
    <row r="12075" spans="27:27" x14ac:dyDescent="0.2">
      <c r="AA12075" s="23">
        <v>47919</v>
      </c>
    </row>
    <row r="12076" spans="27:27" x14ac:dyDescent="0.2">
      <c r="AA12076" s="23">
        <v>47920</v>
      </c>
    </row>
    <row r="12077" spans="27:27" x14ac:dyDescent="0.2">
      <c r="AA12077" s="23">
        <v>47921</v>
      </c>
    </row>
    <row r="12078" spans="27:27" x14ac:dyDescent="0.2">
      <c r="AA12078" s="23">
        <v>47922</v>
      </c>
    </row>
    <row r="12079" spans="27:27" x14ac:dyDescent="0.2">
      <c r="AA12079" s="23">
        <v>47923</v>
      </c>
    </row>
    <row r="12080" spans="27:27" x14ac:dyDescent="0.2">
      <c r="AA12080" s="23">
        <v>47924</v>
      </c>
    </row>
    <row r="12081" spans="27:27" x14ac:dyDescent="0.2">
      <c r="AA12081" s="23">
        <v>47925</v>
      </c>
    </row>
    <row r="12082" spans="27:27" x14ac:dyDescent="0.2">
      <c r="AA12082" s="23">
        <v>47926</v>
      </c>
    </row>
    <row r="12083" spans="27:27" x14ac:dyDescent="0.2">
      <c r="AA12083" s="23">
        <v>47927</v>
      </c>
    </row>
    <row r="12084" spans="27:27" x14ac:dyDescent="0.2">
      <c r="AA12084" s="23">
        <v>47928</v>
      </c>
    </row>
    <row r="12085" spans="27:27" x14ac:dyDescent="0.2">
      <c r="AA12085" s="23">
        <v>47929</v>
      </c>
    </row>
    <row r="12086" spans="27:27" x14ac:dyDescent="0.2">
      <c r="AA12086" s="23">
        <v>47930</v>
      </c>
    </row>
    <row r="12087" spans="27:27" x14ac:dyDescent="0.2">
      <c r="AA12087" s="23">
        <v>47931</v>
      </c>
    </row>
    <row r="12088" spans="27:27" x14ac:dyDescent="0.2">
      <c r="AA12088" s="23">
        <v>47932</v>
      </c>
    </row>
    <row r="12089" spans="27:27" x14ac:dyDescent="0.2">
      <c r="AA12089" s="23">
        <v>47933</v>
      </c>
    </row>
    <row r="12090" spans="27:27" x14ac:dyDescent="0.2">
      <c r="AA12090" s="23">
        <v>47934</v>
      </c>
    </row>
    <row r="12091" spans="27:27" x14ac:dyDescent="0.2">
      <c r="AA12091" s="23">
        <v>47935</v>
      </c>
    </row>
    <row r="12092" spans="27:27" x14ac:dyDescent="0.2">
      <c r="AA12092" s="23">
        <v>47936</v>
      </c>
    </row>
    <row r="12093" spans="27:27" x14ac:dyDescent="0.2">
      <c r="AA12093" s="23">
        <v>47937</v>
      </c>
    </row>
    <row r="12094" spans="27:27" x14ac:dyDescent="0.2">
      <c r="AA12094" s="23">
        <v>47938</v>
      </c>
    </row>
    <row r="12095" spans="27:27" x14ac:dyDescent="0.2">
      <c r="AA12095" s="23">
        <v>47939</v>
      </c>
    </row>
    <row r="12096" spans="27:27" x14ac:dyDescent="0.2">
      <c r="AA12096" s="23">
        <v>47940</v>
      </c>
    </row>
    <row r="12097" spans="27:27" x14ac:dyDescent="0.2">
      <c r="AA12097" s="23">
        <v>47941</v>
      </c>
    </row>
    <row r="12098" spans="27:27" x14ac:dyDescent="0.2">
      <c r="AA12098" s="23">
        <v>47942</v>
      </c>
    </row>
    <row r="12099" spans="27:27" x14ac:dyDescent="0.2">
      <c r="AA12099" s="23">
        <v>47943</v>
      </c>
    </row>
    <row r="12100" spans="27:27" x14ac:dyDescent="0.2">
      <c r="AA12100" s="23">
        <v>47944</v>
      </c>
    </row>
    <row r="12101" spans="27:27" x14ac:dyDescent="0.2">
      <c r="AA12101" s="23">
        <v>47945</v>
      </c>
    </row>
    <row r="12102" spans="27:27" x14ac:dyDescent="0.2">
      <c r="AA12102" s="23">
        <v>47946</v>
      </c>
    </row>
    <row r="12103" spans="27:27" x14ac:dyDescent="0.2">
      <c r="AA12103" s="23">
        <v>47947</v>
      </c>
    </row>
    <row r="12104" spans="27:27" x14ac:dyDescent="0.2">
      <c r="AA12104" s="23">
        <v>47948</v>
      </c>
    </row>
    <row r="12105" spans="27:27" x14ac:dyDescent="0.2">
      <c r="AA12105" s="23">
        <v>47949</v>
      </c>
    </row>
    <row r="12106" spans="27:27" x14ac:dyDescent="0.2">
      <c r="AA12106" s="23">
        <v>47950</v>
      </c>
    </row>
    <row r="12107" spans="27:27" x14ac:dyDescent="0.2">
      <c r="AA12107" s="23">
        <v>47951</v>
      </c>
    </row>
    <row r="12108" spans="27:27" x14ac:dyDescent="0.2">
      <c r="AA12108" s="23">
        <v>47952</v>
      </c>
    </row>
    <row r="12109" spans="27:27" x14ac:dyDescent="0.2">
      <c r="AA12109" s="23">
        <v>47953</v>
      </c>
    </row>
    <row r="12110" spans="27:27" x14ac:dyDescent="0.2">
      <c r="AA12110" s="23">
        <v>47954</v>
      </c>
    </row>
    <row r="12111" spans="27:27" x14ac:dyDescent="0.2">
      <c r="AA12111" s="23">
        <v>47955</v>
      </c>
    </row>
    <row r="12112" spans="27:27" x14ac:dyDescent="0.2">
      <c r="AA12112" s="23">
        <v>47956</v>
      </c>
    </row>
    <row r="12113" spans="27:27" x14ac:dyDescent="0.2">
      <c r="AA12113" s="23">
        <v>47957</v>
      </c>
    </row>
    <row r="12114" spans="27:27" x14ac:dyDescent="0.2">
      <c r="AA12114" s="23">
        <v>47958</v>
      </c>
    </row>
    <row r="12115" spans="27:27" x14ac:dyDescent="0.2">
      <c r="AA12115" s="23">
        <v>47959</v>
      </c>
    </row>
    <row r="12116" spans="27:27" x14ac:dyDescent="0.2">
      <c r="AA12116" s="23">
        <v>47960</v>
      </c>
    </row>
    <row r="12117" spans="27:27" x14ac:dyDescent="0.2">
      <c r="AA12117" s="23">
        <v>47961</v>
      </c>
    </row>
    <row r="12118" spans="27:27" x14ac:dyDescent="0.2">
      <c r="AA12118" s="23">
        <v>47962</v>
      </c>
    </row>
    <row r="12119" spans="27:27" x14ac:dyDescent="0.2">
      <c r="AA12119" s="23">
        <v>47963</v>
      </c>
    </row>
    <row r="12120" spans="27:27" x14ac:dyDescent="0.2">
      <c r="AA12120" s="23">
        <v>47964</v>
      </c>
    </row>
    <row r="12121" spans="27:27" x14ac:dyDescent="0.2">
      <c r="AA12121" s="23">
        <v>47965</v>
      </c>
    </row>
    <row r="12122" spans="27:27" x14ac:dyDescent="0.2">
      <c r="AA12122" s="23">
        <v>47966</v>
      </c>
    </row>
    <row r="12123" spans="27:27" x14ac:dyDescent="0.2">
      <c r="AA12123" s="23">
        <v>47967</v>
      </c>
    </row>
    <row r="12124" spans="27:27" x14ac:dyDescent="0.2">
      <c r="AA12124" s="23">
        <v>47968</v>
      </c>
    </row>
    <row r="12125" spans="27:27" x14ac:dyDescent="0.2">
      <c r="AA12125" s="23">
        <v>47969</v>
      </c>
    </row>
    <row r="12126" spans="27:27" x14ac:dyDescent="0.2">
      <c r="AA12126" s="23">
        <v>47970</v>
      </c>
    </row>
    <row r="12127" spans="27:27" x14ac:dyDescent="0.2">
      <c r="AA12127" s="23">
        <v>47971</v>
      </c>
    </row>
    <row r="12128" spans="27:27" x14ac:dyDescent="0.2">
      <c r="AA12128" s="23">
        <v>47972</v>
      </c>
    </row>
    <row r="12129" spans="27:27" x14ac:dyDescent="0.2">
      <c r="AA12129" s="23">
        <v>47973</v>
      </c>
    </row>
    <row r="12130" spans="27:27" x14ac:dyDescent="0.2">
      <c r="AA12130" s="23">
        <v>47974</v>
      </c>
    </row>
    <row r="12131" spans="27:27" x14ac:dyDescent="0.2">
      <c r="AA12131" s="23">
        <v>47975</v>
      </c>
    </row>
    <row r="12132" spans="27:27" x14ac:dyDescent="0.2">
      <c r="AA12132" s="23">
        <v>47976</v>
      </c>
    </row>
    <row r="12133" spans="27:27" x14ac:dyDescent="0.2">
      <c r="AA12133" s="23">
        <v>47977</v>
      </c>
    </row>
    <row r="12134" spans="27:27" x14ac:dyDescent="0.2">
      <c r="AA12134" s="23">
        <v>47978</v>
      </c>
    </row>
    <row r="12135" spans="27:27" x14ac:dyDescent="0.2">
      <c r="AA12135" s="23">
        <v>47979</v>
      </c>
    </row>
    <row r="12136" spans="27:27" x14ac:dyDescent="0.2">
      <c r="AA12136" s="23">
        <v>47980</v>
      </c>
    </row>
    <row r="12137" spans="27:27" x14ac:dyDescent="0.2">
      <c r="AA12137" s="23">
        <v>47981</v>
      </c>
    </row>
    <row r="12138" spans="27:27" x14ac:dyDescent="0.2">
      <c r="AA12138" s="23">
        <v>47982</v>
      </c>
    </row>
    <row r="12139" spans="27:27" x14ac:dyDescent="0.2">
      <c r="AA12139" s="23">
        <v>47983</v>
      </c>
    </row>
    <row r="12140" spans="27:27" x14ac:dyDescent="0.2">
      <c r="AA12140" s="23">
        <v>47984</v>
      </c>
    </row>
    <row r="12141" spans="27:27" x14ac:dyDescent="0.2">
      <c r="AA12141" s="23">
        <v>47985</v>
      </c>
    </row>
    <row r="12142" spans="27:27" x14ac:dyDescent="0.2">
      <c r="AA12142" s="23">
        <v>47986</v>
      </c>
    </row>
    <row r="12143" spans="27:27" x14ac:dyDescent="0.2">
      <c r="AA12143" s="23">
        <v>47987</v>
      </c>
    </row>
    <row r="12144" spans="27:27" x14ac:dyDescent="0.2">
      <c r="AA12144" s="23">
        <v>47988</v>
      </c>
    </row>
    <row r="12145" spans="27:27" x14ac:dyDescent="0.2">
      <c r="AA12145" s="23">
        <v>47989</v>
      </c>
    </row>
    <row r="12146" spans="27:27" x14ac:dyDescent="0.2">
      <c r="AA12146" s="23">
        <v>47990</v>
      </c>
    </row>
    <row r="12147" spans="27:27" x14ac:dyDescent="0.2">
      <c r="AA12147" s="23">
        <v>47991</v>
      </c>
    </row>
    <row r="12148" spans="27:27" x14ac:dyDescent="0.2">
      <c r="AA12148" s="23">
        <v>47992</v>
      </c>
    </row>
    <row r="12149" spans="27:27" x14ac:dyDescent="0.2">
      <c r="AA12149" s="23">
        <v>47993</v>
      </c>
    </row>
    <row r="12150" spans="27:27" x14ac:dyDescent="0.2">
      <c r="AA12150" s="23">
        <v>47994</v>
      </c>
    </row>
    <row r="12151" spans="27:27" x14ac:dyDescent="0.2">
      <c r="AA12151" s="23">
        <v>47995</v>
      </c>
    </row>
    <row r="12152" spans="27:27" x14ac:dyDescent="0.2">
      <c r="AA12152" s="23">
        <v>47996</v>
      </c>
    </row>
    <row r="12153" spans="27:27" x14ac:dyDescent="0.2">
      <c r="AA12153" s="23">
        <v>47997</v>
      </c>
    </row>
    <row r="12154" spans="27:27" x14ac:dyDescent="0.2">
      <c r="AA12154" s="23">
        <v>47998</v>
      </c>
    </row>
    <row r="12155" spans="27:27" x14ac:dyDescent="0.2">
      <c r="AA12155" s="23">
        <v>47999</v>
      </c>
    </row>
    <row r="12156" spans="27:27" x14ac:dyDescent="0.2">
      <c r="AA12156" s="23">
        <v>48000</v>
      </c>
    </row>
    <row r="12157" spans="27:27" x14ac:dyDescent="0.2">
      <c r="AA12157" s="23">
        <v>48001</v>
      </c>
    </row>
    <row r="12158" spans="27:27" x14ac:dyDescent="0.2">
      <c r="AA12158" s="23">
        <v>48002</v>
      </c>
    </row>
    <row r="12159" spans="27:27" x14ac:dyDescent="0.2">
      <c r="AA12159" s="23">
        <v>48003</v>
      </c>
    </row>
    <row r="12160" spans="27:27" x14ac:dyDescent="0.2">
      <c r="AA12160" s="23">
        <v>48004</v>
      </c>
    </row>
    <row r="12161" spans="27:27" x14ac:dyDescent="0.2">
      <c r="AA12161" s="23">
        <v>48005</v>
      </c>
    </row>
    <row r="12162" spans="27:27" x14ac:dyDescent="0.2">
      <c r="AA12162" s="23">
        <v>48006</v>
      </c>
    </row>
    <row r="12163" spans="27:27" x14ac:dyDescent="0.2">
      <c r="AA12163" s="23">
        <v>48007</v>
      </c>
    </row>
    <row r="12164" spans="27:27" x14ac:dyDescent="0.2">
      <c r="AA12164" s="23">
        <v>48008</v>
      </c>
    </row>
    <row r="12165" spans="27:27" x14ac:dyDescent="0.2">
      <c r="AA12165" s="23">
        <v>48009</v>
      </c>
    </row>
    <row r="12166" spans="27:27" x14ac:dyDescent="0.2">
      <c r="AA12166" s="23">
        <v>48010</v>
      </c>
    </row>
    <row r="12167" spans="27:27" x14ac:dyDescent="0.2">
      <c r="AA12167" s="23">
        <v>48011</v>
      </c>
    </row>
    <row r="12168" spans="27:27" x14ac:dyDescent="0.2">
      <c r="AA12168" s="23">
        <v>48012</v>
      </c>
    </row>
    <row r="12169" spans="27:27" x14ac:dyDescent="0.2">
      <c r="AA12169" s="23">
        <v>48013</v>
      </c>
    </row>
    <row r="12170" spans="27:27" x14ac:dyDescent="0.2">
      <c r="AA12170" s="23">
        <v>48014</v>
      </c>
    </row>
    <row r="12171" spans="27:27" x14ac:dyDescent="0.2">
      <c r="AA12171" s="23">
        <v>48015</v>
      </c>
    </row>
    <row r="12172" spans="27:27" x14ac:dyDescent="0.2">
      <c r="AA12172" s="23">
        <v>48016</v>
      </c>
    </row>
    <row r="12173" spans="27:27" x14ac:dyDescent="0.2">
      <c r="AA12173" s="23">
        <v>48017</v>
      </c>
    </row>
    <row r="12174" spans="27:27" x14ac:dyDescent="0.2">
      <c r="AA12174" s="23">
        <v>48018</v>
      </c>
    </row>
    <row r="12175" spans="27:27" x14ac:dyDescent="0.2">
      <c r="AA12175" s="23">
        <v>48019</v>
      </c>
    </row>
    <row r="12176" spans="27:27" x14ac:dyDescent="0.2">
      <c r="AA12176" s="23">
        <v>48020</v>
      </c>
    </row>
    <row r="12177" spans="27:27" x14ac:dyDescent="0.2">
      <c r="AA12177" s="23">
        <v>48021</v>
      </c>
    </row>
    <row r="12178" spans="27:27" x14ac:dyDescent="0.2">
      <c r="AA12178" s="23">
        <v>48022</v>
      </c>
    </row>
    <row r="12179" spans="27:27" x14ac:dyDescent="0.2">
      <c r="AA12179" s="23">
        <v>48023</v>
      </c>
    </row>
    <row r="12180" spans="27:27" x14ac:dyDescent="0.2">
      <c r="AA12180" s="23">
        <v>48024</v>
      </c>
    </row>
    <row r="12181" spans="27:27" x14ac:dyDescent="0.2">
      <c r="AA12181" s="23">
        <v>48025</v>
      </c>
    </row>
    <row r="12182" spans="27:27" x14ac:dyDescent="0.2">
      <c r="AA12182" s="23">
        <v>48026</v>
      </c>
    </row>
    <row r="12183" spans="27:27" x14ac:dyDescent="0.2">
      <c r="AA12183" s="23">
        <v>48027</v>
      </c>
    </row>
    <row r="12184" spans="27:27" x14ac:dyDescent="0.2">
      <c r="AA12184" s="23">
        <v>48028</v>
      </c>
    </row>
    <row r="12185" spans="27:27" x14ac:dyDescent="0.2">
      <c r="AA12185" s="23">
        <v>48029</v>
      </c>
    </row>
    <row r="12186" spans="27:27" x14ac:dyDescent="0.2">
      <c r="AA12186" s="23">
        <v>48030</v>
      </c>
    </row>
    <row r="12187" spans="27:27" x14ac:dyDescent="0.2">
      <c r="AA12187" s="23">
        <v>48031</v>
      </c>
    </row>
    <row r="12188" spans="27:27" x14ac:dyDescent="0.2">
      <c r="AA12188" s="23">
        <v>48032</v>
      </c>
    </row>
    <row r="12189" spans="27:27" x14ac:dyDescent="0.2">
      <c r="AA12189" s="23">
        <v>48033</v>
      </c>
    </row>
    <row r="12190" spans="27:27" x14ac:dyDescent="0.2">
      <c r="AA12190" s="23">
        <v>48034</v>
      </c>
    </row>
    <row r="12191" spans="27:27" x14ac:dyDescent="0.2">
      <c r="AA12191" s="23">
        <v>48035</v>
      </c>
    </row>
    <row r="12192" spans="27:27" x14ac:dyDescent="0.2">
      <c r="AA12192" s="23">
        <v>48036</v>
      </c>
    </row>
    <row r="12193" spans="27:27" x14ac:dyDescent="0.2">
      <c r="AA12193" s="23">
        <v>48037</v>
      </c>
    </row>
    <row r="12194" spans="27:27" x14ac:dyDescent="0.2">
      <c r="AA12194" s="23">
        <v>48038</v>
      </c>
    </row>
    <row r="12195" spans="27:27" x14ac:dyDescent="0.2">
      <c r="AA12195" s="23">
        <v>48039</v>
      </c>
    </row>
    <row r="12196" spans="27:27" x14ac:dyDescent="0.2">
      <c r="AA12196" s="23">
        <v>48040</v>
      </c>
    </row>
    <row r="12197" spans="27:27" x14ac:dyDescent="0.2">
      <c r="AA12197" s="23">
        <v>48041</v>
      </c>
    </row>
    <row r="12198" spans="27:27" x14ac:dyDescent="0.2">
      <c r="AA12198" s="23">
        <v>48042</v>
      </c>
    </row>
    <row r="12199" spans="27:27" x14ac:dyDescent="0.2">
      <c r="AA12199" s="23">
        <v>48043</v>
      </c>
    </row>
    <row r="12200" spans="27:27" x14ac:dyDescent="0.2">
      <c r="AA12200" s="23">
        <v>48044</v>
      </c>
    </row>
    <row r="12201" spans="27:27" x14ac:dyDescent="0.2">
      <c r="AA12201" s="23">
        <v>48045</v>
      </c>
    </row>
    <row r="12202" spans="27:27" x14ac:dyDescent="0.2">
      <c r="AA12202" s="23">
        <v>48046</v>
      </c>
    </row>
    <row r="12203" spans="27:27" x14ac:dyDescent="0.2">
      <c r="AA12203" s="23">
        <v>48047</v>
      </c>
    </row>
    <row r="12204" spans="27:27" x14ac:dyDescent="0.2">
      <c r="AA12204" s="23">
        <v>48048</v>
      </c>
    </row>
    <row r="12205" spans="27:27" x14ac:dyDescent="0.2">
      <c r="AA12205" s="23">
        <v>48049</v>
      </c>
    </row>
    <row r="12206" spans="27:27" x14ac:dyDescent="0.2">
      <c r="AA12206" s="23">
        <v>48050</v>
      </c>
    </row>
    <row r="12207" spans="27:27" x14ac:dyDescent="0.2">
      <c r="AA12207" s="23">
        <v>48051</v>
      </c>
    </row>
    <row r="12208" spans="27:27" x14ac:dyDescent="0.2">
      <c r="AA12208" s="23">
        <v>48052</v>
      </c>
    </row>
    <row r="12209" spans="27:27" x14ac:dyDescent="0.2">
      <c r="AA12209" s="23">
        <v>48053</v>
      </c>
    </row>
    <row r="12210" spans="27:27" x14ac:dyDescent="0.2">
      <c r="AA12210" s="23">
        <v>48054</v>
      </c>
    </row>
    <row r="12211" spans="27:27" x14ac:dyDescent="0.2">
      <c r="AA12211" s="23">
        <v>48055</v>
      </c>
    </row>
    <row r="12212" spans="27:27" x14ac:dyDescent="0.2">
      <c r="AA12212" s="23">
        <v>48056</v>
      </c>
    </row>
    <row r="12213" spans="27:27" x14ac:dyDescent="0.2">
      <c r="AA12213" s="23">
        <v>48057</v>
      </c>
    </row>
    <row r="12214" spans="27:27" x14ac:dyDescent="0.2">
      <c r="AA12214" s="23">
        <v>48058</v>
      </c>
    </row>
    <row r="12215" spans="27:27" x14ac:dyDescent="0.2">
      <c r="AA12215" s="23">
        <v>48059</v>
      </c>
    </row>
    <row r="12216" spans="27:27" x14ac:dyDescent="0.2">
      <c r="AA12216" s="23">
        <v>48060</v>
      </c>
    </row>
    <row r="12217" spans="27:27" x14ac:dyDescent="0.2">
      <c r="AA12217" s="23">
        <v>48061</v>
      </c>
    </row>
    <row r="12218" spans="27:27" x14ac:dyDescent="0.2">
      <c r="AA12218" s="23">
        <v>48062</v>
      </c>
    </row>
    <row r="12219" spans="27:27" x14ac:dyDescent="0.2">
      <c r="AA12219" s="23">
        <v>48063</v>
      </c>
    </row>
    <row r="12220" spans="27:27" x14ac:dyDescent="0.2">
      <c r="AA12220" s="23">
        <v>48064</v>
      </c>
    </row>
    <row r="12221" spans="27:27" x14ac:dyDescent="0.2">
      <c r="AA12221" s="23">
        <v>48065</v>
      </c>
    </row>
    <row r="12222" spans="27:27" x14ac:dyDescent="0.2">
      <c r="AA12222" s="23">
        <v>48066</v>
      </c>
    </row>
    <row r="12223" spans="27:27" x14ac:dyDescent="0.2">
      <c r="AA12223" s="23">
        <v>48067</v>
      </c>
    </row>
    <row r="12224" spans="27:27" x14ac:dyDescent="0.2">
      <c r="AA12224" s="23">
        <v>48068</v>
      </c>
    </row>
    <row r="12225" spans="27:27" x14ac:dyDescent="0.2">
      <c r="AA12225" s="23">
        <v>48069</v>
      </c>
    </row>
    <row r="12226" spans="27:27" x14ac:dyDescent="0.2">
      <c r="AA12226" s="23">
        <v>48070</v>
      </c>
    </row>
    <row r="12227" spans="27:27" x14ac:dyDescent="0.2">
      <c r="AA12227" s="23">
        <v>48071</v>
      </c>
    </row>
    <row r="12228" spans="27:27" x14ac:dyDescent="0.2">
      <c r="AA12228" s="23">
        <v>48072</v>
      </c>
    </row>
    <row r="12229" spans="27:27" x14ac:dyDescent="0.2">
      <c r="AA12229" s="23">
        <v>48073</v>
      </c>
    </row>
    <row r="12230" spans="27:27" x14ac:dyDescent="0.2">
      <c r="AA12230" s="23">
        <v>48074</v>
      </c>
    </row>
    <row r="12231" spans="27:27" x14ac:dyDescent="0.2">
      <c r="AA12231" s="23">
        <v>48075</v>
      </c>
    </row>
    <row r="12232" spans="27:27" x14ac:dyDescent="0.2">
      <c r="AA12232" s="23">
        <v>48076</v>
      </c>
    </row>
    <row r="12233" spans="27:27" x14ac:dyDescent="0.2">
      <c r="AA12233" s="23">
        <v>48077</v>
      </c>
    </row>
    <row r="12234" spans="27:27" x14ac:dyDescent="0.2">
      <c r="AA12234" s="23">
        <v>48078</v>
      </c>
    </row>
    <row r="12235" spans="27:27" x14ac:dyDescent="0.2">
      <c r="AA12235" s="23">
        <v>48079</v>
      </c>
    </row>
    <row r="12236" spans="27:27" x14ac:dyDescent="0.2">
      <c r="AA12236" s="23">
        <v>48080</v>
      </c>
    </row>
    <row r="12237" spans="27:27" x14ac:dyDescent="0.2">
      <c r="AA12237" s="23">
        <v>48081</v>
      </c>
    </row>
    <row r="12238" spans="27:27" x14ac:dyDescent="0.2">
      <c r="AA12238" s="23">
        <v>48082</v>
      </c>
    </row>
    <row r="12239" spans="27:27" x14ac:dyDescent="0.2">
      <c r="AA12239" s="23">
        <v>48083</v>
      </c>
    </row>
    <row r="12240" spans="27:27" x14ac:dyDescent="0.2">
      <c r="AA12240" s="23">
        <v>48084</v>
      </c>
    </row>
    <row r="12241" spans="27:27" x14ac:dyDescent="0.2">
      <c r="AA12241" s="23">
        <v>48085</v>
      </c>
    </row>
    <row r="12242" spans="27:27" x14ac:dyDescent="0.2">
      <c r="AA12242" s="23">
        <v>48086</v>
      </c>
    </row>
    <row r="12243" spans="27:27" x14ac:dyDescent="0.2">
      <c r="AA12243" s="23">
        <v>48087</v>
      </c>
    </row>
    <row r="12244" spans="27:27" x14ac:dyDescent="0.2">
      <c r="AA12244" s="23">
        <v>48088</v>
      </c>
    </row>
    <row r="12245" spans="27:27" x14ac:dyDescent="0.2">
      <c r="AA12245" s="23">
        <v>48089</v>
      </c>
    </row>
    <row r="12246" spans="27:27" x14ac:dyDescent="0.2">
      <c r="AA12246" s="23">
        <v>48090</v>
      </c>
    </row>
    <row r="12247" spans="27:27" x14ac:dyDescent="0.2">
      <c r="AA12247" s="23">
        <v>48091</v>
      </c>
    </row>
    <row r="12248" spans="27:27" x14ac:dyDescent="0.2">
      <c r="AA12248" s="23">
        <v>48092</v>
      </c>
    </row>
    <row r="12249" spans="27:27" x14ac:dyDescent="0.2">
      <c r="AA12249" s="23">
        <v>48093</v>
      </c>
    </row>
    <row r="12250" spans="27:27" x14ac:dyDescent="0.2">
      <c r="AA12250" s="23">
        <v>48094</v>
      </c>
    </row>
    <row r="12251" spans="27:27" x14ac:dyDescent="0.2">
      <c r="AA12251" s="23">
        <v>48095</v>
      </c>
    </row>
    <row r="12252" spans="27:27" x14ac:dyDescent="0.2">
      <c r="AA12252" s="23">
        <v>48096</v>
      </c>
    </row>
    <row r="12253" spans="27:27" x14ac:dyDescent="0.2">
      <c r="AA12253" s="23">
        <v>48097</v>
      </c>
    </row>
    <row r="12254" spans="27:27" x14ac:dyDescent="0.2">
      <c r="AA12254" s="23">
        <v>48098</v>
      </c>
    </row>
    <row r="12255" spans="27:27" x14ac:dyDescent="0.2">
      <c r="AA12255" s="23">
        <v>48099</v>
      </c>
    </row>
    <row r="12256" spans="27:27" x14ac:dyDescent="0.2">
      <c r="AA12256" s="23">
        <v>48100</v>
      </c>
    </row>
    <row r="12257" spans="27:27" x14ac:dyDescent="0.2">
      <c r="AA12257" s="23">
        <v>48101</v>
      </c>
    </row>
    <row r="12258" spans="27:27" x14ac:dyDescent="0.2">
      <c r="AA12258" s="23">
        <v>48102</v>
      </c>
    </row>
    <row r="12259" spans="27:27" x14ac:dyDescent="0.2">
      <c r="AA12259" s="23">
        <v>48103</v>
      </c>
    </row>
    <row r="12260" spans="27:27" x14ac:dyDescent="0.2">
      <c r="AA12260" s="23">
        <v>48104</v>
      </c>
    </row>
    <row r="12261" spans="27:27" x14ac:dyDescent="0.2">
      <c r="AA12261" s="23">
        <v>48105</v>
      </c>
    </row>
    <row r="12262" spans="27:27" x14ac:dyDescent="0.2">
      <c r="AA12262" s="23">
        <v>48106</v>
      </c>
    </row>
    <row r="12263" spans="27:27" x14ac:dyDescent="0.2">
      <c r="AA12263" s="23">
        <v>48107</v>
      </c>
    </row>
    <row r="12264" spans="27:27" x14ac:dyDescent="0.2">
      <c r="AA12264" s="23">
        <v>48108</v>
      </c>
    </row>
    <row r="12265" spans="27:27" x14ac:dyDescent="0.2">
      <c r="AA12265" s="23">
        <v>48109</v>
      </c>
    </row>
    <row r="12266" spans="27:27" x14ac:dyDescent="0.2">
      <c r="AA12266" s="23">
        <v>48110</v>
      </c>
    </row>
    <row r="12267" spans="27:27" x14ac:dyDescent="0.2">
      <c r="AA12267" s="23">
        <v>48111</v>
      </c>
    </row>
    <row r="12268" spans="27:27" x14ac:dyDescent="0.2">
      <c r="AA12268" s="23">
        <v>48112</v>
      </c>
    </row>
    <row r="12269" spans="27:27" x14ac:dyDescent="0.2">
      <c r="AA12269" s="23">
        <v>48113</v>
      </c>
    </row>
    <row r="12270" spans="27:27" x14ac:dyDescent="0.2">
      <c r="AA12270" s="23">
        <v>48114</v>
      </c>
    </row>
    <row r="12271" spans="27:27" x14ac:dyDescent="0.2">
      <c r="AA12271" s="23">
        <v>48115</v>
      </c>
    </row>
    <row r="12272" spans="27:27" x14ac:dyDescent="0.2">
      <c r="AA12272" s="23">
        <v>48116</v>
      </c>
    </row>
    <row r="12273" spans="27:27" x14ac:dyDescent="0.2">
      <c r="AA12273" s="23">
        <v>48117</v>
      </c>
    </row>
    <row r="12274" spans="27:27" x14ac:dyDescent="0.2">
      <c r="AA12274" s="23">
        <v>48118</v>
      </c>
    </row>
    <row r="12275" spans="27:27" x14ac:dyDescent="0.2">
      <c r="AA12275" s="23">
        <v>48119</v>
      </c>
    </row>
    <row r="12276" spans="27:27" x14ac:dyDescent="0.2">
      <c r="AA12276" s="23">
        <v>48120</v>
      </c>
    </row>
    <row r="12277" spans="27:27" x14ac:dyDescent="0.2">
      <c r="AA12277" s="23">
        <v>48121</v>
      </c>
    </row>
    <row r="12278" spans="27:27" x14ac:dyDescent="0.2">
      <c r="AA12278" s="23">
        <v>48122</v>
      </c>
    </row>
    <row r="12279" spans="27:27" x14ac:dyDescent="0.2">
      <c r="AA12279" s="23">
        <v>48123</v>
      </c>
    </row>
    <row r="12280" spans="27:27" x14ac:dyDescent="0.2">
      <c r="AA12280" s="23">
        <v>48124</v>
      </c>
    </row>
    <row r="12281" spans="27:27" x14ac:dyDescent="0.2">
      <c r="AA12281" s="23">
        <v>48125</v>
      </c>
    </row>
    <row r="12282" spans="27:27" x14ac:dyDescent="0.2">
      <c r="AA12282" s="23">
        <v>48126</v>
      </c>
    </row>
    <row r="12283" spans="27:27" x14ac:dyDescent="0.2">
      <c r="AA12283" s="23">
        <v>48127</v>
      </c>
    </row>
    <row r="12284" spans="27:27" x14ac:dyDescent="0.2">
      <c r="AA12284" s="23">
        <v>48128</v>
      </c>
    </row>
    <row r="12285" spans="27:27" x14ac:dyDescent="0.2">
      <c r="AA12285" s="23">
        <v>48129</v>
      </c>
    </row>
    <row r="12286" spans="27:27" x14ac:dyDescent="0.2">
      <c r="AA12286" s="23">
        <v>48130</v>
      </c>
    </row>
    <row r="12287" spans="27:27" x14ac:dyDescent="0.2">
      <c r="AA12287" s="23">
        <v>48131</v>
      </c>
    </row>
    <row r="12288" spans="27:27" x14ac:dyDescent="0.2">
      <c r="AA12288" s="23">
        <v>48132</v>
      </c>
    </row>
    <row r="12289" spans="27:27" x14ac:dyDescent="0.2">
      <c r="AA12289" s="23">
        <v>48133</v>
      </c>
    </row>
    <row r="12290" spans="27:27" x14ac:dyDescent="0.2">
      <c r="AA12290" s="23">
        <v>48134</v>
      </c>
    </row>
    <row r="12291" spans="27:27" x14ac:dyDescent="0.2">
      <c r="AA12291" s="23">
        <v>48135</v>
      </c>
    </row>
    <row r="12292" spans="27:27" x14ac:dyDescent="0.2">
      <c r="AA12292" s="23">
        <v>48136</v>
      </c>
    </row>
    <row r="12293" spans="27:27" x14ac:dyDescent="0.2">
      <c r="AA12293" s="23">
        <v>48137</v>
      </c>
    </row>
    <row r="12294" spans="27:27" x14ac:dyDescent="0.2">
      <c r="AA12294" s="23">
        <v>48138</v>
      </c>
    </row>
    <row r="12295" spans="27:27" x14ac:dyDescent="0.2">
      <c r="AA12295" s="23">
        <v>48139</v>
      </c>
    </row>
    <row r="12296" spans="27:27" x14ac:dyDescent="0.2">
      <c r="AA12296" s="23">
        <v>48140</v>
      </c>
    </row>
    <row r="12297" spans="27:27" x14ac:dyDescent="0.2">
      <c r="AA12297" s="23">
        <v>48141</v>
      </c>
    </row>
    <row r="12298" spans="27:27" x14ac:dyDescent="0.2">
      <c r="AA12298" s="23">
        <v>48142</v>
      </c>
    </row>
    <row r="12299" spans="27:27" x14ac:dyDescent="0.2">
      <c r="AA12299" s="23">
        <v>48143</v>
      </c>
    </row>
    <row r="12300" spans="27:27" x14ac:dyDescent="0.2">
      <c r="AA12300" s="23">
        <v>48144</v>
      </c>
    </row>
    <row r="12301" spans="27:27" x14ac:dyDescent="0.2">
      <c r="AA12301" s="23">
        <v>48145</v>
      </c>
    </row>
    <row r="12302" spans="27:27" x14ac:dyDescent="0.2">
      <c r="AA12302" s="23">
        <v>48146</v>
      </c>
    </row>
    <row r="12303" spans="27:27" x14ac:dyDescent="0.2">
      <c r="AA12303" s="23">
        <v>48147</v>
      </c>
    </row>
    <row r="12304" spans="27:27" x14ac:dyDescent="0.2">
      <c r="AA12304" s="23">
        <v>48148</v>
      </c>
    </row>
    <row r="12305" spans="27:27" x14ac:dyDescent="0.2">
      <c r="AA12305" s="23">
        <v>48149</v>
      </c>
    </row>
    <row r="12306" spans="27:27" x14ac:dyDescent="0.2">
      <c r="AA12306" s="23">
        <v>48150</v>
      </c>
    </row>
    <row r="12307" spans="27:27" x14ac:dyDescent="0.2">
      <c r="AA12307" s="23">
        <v>48151</v>
      </c>
    </row>
    <row r="12308" spans="27:27" x14ac:dyDescent="0.2">
      <c r="AA12308" s="23">
        <v>48152</v>
      </c>
    </row>
    <row r="12309" spans="27:27" x14ac:dyDescent="0.2">
      <c r="AA12309" s="23">
        <v>48153</v>
      </c>
    </row>
    <row r="12310" spans="27:27" x14ac:dyDescent="0.2">
      <c r="AA12310" s="23">
        <v>48154</v>
      </c>
    </row>
    <row r="12311" spans="27:27" x14ac:dyDescent="0.2">
      <c r="AA12311" s="23">
        <v>48155</v>
      </c>
    </row>
    <row r="12312" spans="27:27" x14ac:dyDescent="0.2">
      <c r="AA12312" s="23">
        <v>48156</v>
      </c>
    </row>
    <row r="12313" spans="27:27" x14ac:dyDescent="0.2">
      <c r="AA12313" s="23">
        <v>48157</v>
      </c>
    </row>
    <row r="12314" spans="27:27" x14ac:dyDescent="0.2">
      <c r="AA12314" s="23">
        <v>48158</v>
      </c>
    </row>
    <row r="12315" spans="27:27" x14ac:dyDescent="0.2">
      <c r="AA12315" s="23">
        <v>48159</v>
      </c>
    </row>
    <row r="12316" spans="27:27" x14ac:dyDescent="0.2">
      <c r="AA12316" s="23">
        <v>48160</v>
      </c>
    </row>
    <row r="12317" spans="27:27" x14ac:dyDescent="0.2">
      <c r="AA12317" s="23">
        <v>48161</v>
      </c>
    </row>
    <row r="12318" spans="27:27" x14ac:dyDescent="0.2">
      <c r="AA12318" s="23">
        <v>48162</v>
      </c>
    </row>
    <row r="12319" spans="27:27" x14ac:dyDescent="0.2">
      <c r="AA12319" s="23">
        <v>48163</v>
      </c>
    </row>
    <row r="12320" spans="27:27" x14ac:dyDescent="0.2">
      <c r="AA12320" s="23">
        <v>48164</v>
      </c>
    </row>
    <row r="12321" spans="27:27" x14ac:dyDescent="0.2">
      <c r="AA12321" s="23">
        <v>48165</v>
      </c>
    </row>
    <row r="12322" spans="27:27" x14ac:dyDescent="0.2">
      <c r="AA12322" s="23">
        <v>48166</v>
      </c>
    </row>
    <row r="12323" spans="27:27" x14ac:dyDescent="0.2">
      <c r="AA12323" s="23">
        <v>48167</v>
      </c>
    </row>
    <row r="12324" spans="27:27" x14ac:dyDescent="0.2">
      <c r="AA12324" s="23">
        <v>48168</v>
      </c>
    </row>
    <row r="12325" spans="27:27" x14ac:dyDescent="0.2">
      <c r="AA12325" s="23">
        <v>48169</v>
      </c>
    </row>
    <row r="12326" spans="27:27" x14ac:dyDescent="0.2">
      <c r="AA12326" s="23">
        <v>48170</v>
      </c>
    </row>
    <row r="12327" spans="27:27" x14ac:dyDescent="0.2">
      <c r="AA12327" s="23">
        <v>48171</v>
      </c>
    </row>
    <row r="12328" spans="27:27" x14ac:dyDescent="0.2">
      <c r="AA12328" s="23">
        <v>48172</v>
      </c>
    </row>
    <row r="12329" spans="27:27" x14ac:dyDescent="0.2">
      <c r="AA12329" s="23">
        <v>48173</v>
      </c>
    </row>
    <row r="12330" spans="27:27" x14ac:dyDescent="0.2">
      <c r="AA12330" s="23">
        <v>48174</v>
      </c>
    </row>
    <row r="12331" spans="27:27" x14ac:dyDescent="0.2">
      <c r="AA12331" s="23">
        <v>48175</v>
      </c>
    </row>
    <row r="12332" spans="27:27" x14ac:dyDescent="0.2">
      <c r="AA12332" s="23">
        <v>48176</v>
      </c>
    </row>
    <row r="12333" spans="27:27" x14ac:dyDescent="0.2">
      <c r="AA12333" s="23">
        <v>48177</v>
      </c>
    </row>
    <row r="12334" spans="27:27" x14ac:dyDescent="0.2">
      <c r="AA12334" s="23">
        <v>48178</v>
      </c>
    </row>
    <row r="12335" spans="27:27" x14ac:dyDescent="0.2">
      <c r="AA12335" s="23">
        <v>48179</v>
      </c>
    </row>
    <row r="12336" spans="27:27" x14ac:dyDescent="0.2">
      <c r="AA12336" s="23">
        <v>48180</v>
      </c>
    </row>
    <row r="12337" spans="27:27" x14ac:dyDescent="0.2">
      <c r="AA12337" s="23">
        <v>48181</v>
      </c>
    </row>
    <row r="12338" spans="27:27" x14ac:dyDescent="0.2">
      <c r="AA12338" s="23">
        <v>48182</v>
      </c>
    </row>
    <row r="12339" spans="27:27" x14ac:dyDescent="0.2">
      <c r="AA12339" s="23">
        <v>48183</v>
      </c>
    </row>
    <row r="12340" spans="27:27" x14ac:dyDescent="0.2">
      <c r="AA12340" s="23">
        <v>48184</v>
      </c>
    </row>
    <row r="12341" spans="27:27" x14ac:dyDescent="0.2">
      <c r="AA12341" s="23">
        <v>48185</v>
      </c>
    </row>
    <row r="12342" spans="27:27" x14ac:dyDescent="0.2">
      <c r="AA12342" s="23">
        <v>48186</v>
      </c>
    </row>
    <row r="12343" spans="27:27" x14ac:dyDescent="0.2">
      <c r="AA12343" s="23">
        <v>48187</v>
      </c>
    </row>
    <row r="12344" spans="27:27" x14ac:dyDescent="0.2">
      <c r="AA12344" s="23">
        <v>48188</v>
      </c>
    </row>
    <row r="12345" spans="27:27" x14ac:dyDescent="0.2">
      <c r="AA12345" s="23">
        <v>48189</v>
      </c>
    </row>
    <row r="12346" spans="27:27" x14ac:dyDescent="0.2">
      <c r="AA12346" s="23">
        <v>48190</v>
      </c>
    </row>
    <row r="12347" spans="27:27" x14ac:dyDescent="0.2">
      <c r="AA12347" s="23">
        <v>48191</v>
      </c>
    </row>
    <row r="12348" spans="27:27" x14ac:dyDescent="0.2">
      <c r="AA12348" s="23">
        <v>48192</v>
      </c>
    </row>
    <row r="12349" spans="27:27" x14ac:dyDescent="0.2">
      <c r="AA12349" s="23">
        <v>48193</v>
      </c>
    </row>
    <row r="12350" spans="27:27" x14ac:dyDescent="0.2">
      <c r="AA12350" s="23">
        <v>48194</v>
      </c>
    </row>
    <row r="12351" spans="27:27" x14ac:dyDescent="0.2">
      <c r="AA12351" s="23">
        <v>48195</v>
      </c>
    </row>
    <row r="12352" spans="27:27" x14ac:dyDescent="0.2">
      <c r="AA12352" s="23">
        <v>48196</v>
      </c>
    </row>
    <row r="12353" spans="27:27" x14ac:dyDescent="0.2">
      <c r="AA12353" s="23">
        <v>48197</v>
      </c>
    </row>
    <row r="12354" spans="27:27" x14ac:dyDescent="0.2">
      <c r="AA12354" s="23">
        <v>48198</v>
      </c>
    </row>
    <row r="12355" spans="27:27" x14ac:dyDescent="0.2">
      <c r="AA12355" s="23">
        <v>48199</v>
      </c>
    </row>
    <row r="12356" spans="27:27" x14ac:dyDescent="0.2">
      <c r="AA12356" s="23">
        <v>48200</v>
      </c>
    </row>
    <row r="12357" spans="27:27" x14ac:dyDescent="0.2">
      <c r="AA12357" s="23">
        <v>48201</v>
      </c>
    </row>
    <row r="12358" spans="27:27" x14ac:dyDescent="0.2">
      <c r="AA12358" s="23">
        <v>48202</v>
      </c>
    </row>
    <row r="12359" spans="27:27" x14ac:dyDescent="0.2">
      <c r="AA12359" s="23">
        <v>48203</v>
      </c>
    </row>
    <row r="12360" spans="27:27" x14ac:dyDescent="0.2">
      <c r="AA12360" s="23">
        <v>48204</v>
      </c>
    </row>
    <row r="12361" spans="27:27" x14ac:dyDescent="0.2">
      <c r="AA12361" s="23">
        <v>48205</v>
      </c>
    </row>
    <row r="12362" spans="27:27" x14ac:dyDescent="0.2">
      <c r="AA12362" s="23">
        <v>48206</v>
      </c>
    </row>
    <row r="12363" spans="27:27" x14ac:dyDescent="0.2">
      <c r="AA12363" s="23">
        <v>48207</v>
      </c>
    </row>
    <row r="12364" spans="27:27" x14ac:dyDescent="0.2">
      <c r="AA12364" s="23">
        <v>48208</v>
      </c>
    </row>
    <row r="12365" spans="27:27" x14ac:dyDescent="0.2">
      <c r="AA12365" s="23">
        <v>48209</v>
      </c>
    </row>
    <row r="12366" spans="27:27" x14ac:dyDescent="0.2">
      <c r="AA12366" s="23">
        <v>48210</v>
      </c>
    </row>
    <row r="12367" spans="27:27" x14ac:dyDescent="0.2">
      <c r="AA12367" s="23">
        <v>48211</v>
      </c>
    </row>
    <row r="12368" spans="27:27" x14ac:dyDescent="0.2">
      <c r="AA12368" s="23">
        <v>48212</v>
      </c>
    </row>
    <row r="12369" spans="27:27" x14ac:dyDescent="0.2">
      <c r="AA12369" s="23">
        <v>48213</v>
      </c>
    </row>
    <row r="12370" spans="27:27" x14ac:dyDescent="0.2">
      <c r="AA12370" s="23">
        <v>48214</v>
      </c>
    </row>
    <row r="12371" spans="27:27" x14ac:dyDescent="0.2">
      <c r="AA12371" s="23">
        <v>48215</v>
      </c>
    </row>
    <row r="12372" spans="27:27" x14ac:dyDescent="0.2">
      <c r="AA12372" s="23">
        <v>48216</v>
      </c>
    </row>
    <row r="12373" spans="27:27" x14ac:dyDescent="0.2">
      <c r="AA12373" s="23">
        <v>48217</v>
      </c>
    </row>
    <row r="12374" spans="27:27" x14ac:dyDescent="0.2">
      <c r="AA12374" s="23">
        <v>48218</v>
      </c>
    </row>
    <row r="12375" spans="27:27" x14ac:dyDescent="0.2">
      <c r="AA12375" s="23">
        <v>48219</v>
      </c>
    </row>
    <row r="12376" spans="27:27" x14ac:dyDescent="0.2">
      <c r="AA12376" s="23">
        <v>48220</v>
      </c>
    </row>
    <row r="12377" spans="27:27" x14ac:dyDescent="0.2">
      <c r="AA12377" s="23">
        <v>48221</v>
      </c>
    </row>
    <row r="12378" spans="27:27" x14ac:dyDescent="0.2">
      <c r="AA12378" s="23">
        <v>48222</v>
      </c>
    </row>
    <row r="12379" spans="27:27" x14ac:dyDescent="0.2">
      <c r="AA12379" s="23">
        <v>48223</v>
      </c>
    </row>
    <row r="12380" spans="27:27" x14ac:dyDescent="0.2">
      <c r="AA12380" s="23">
        <v>48224</v>
      </c>
    </row>
    <row r="12381" spans="27:27" x14ac:dyDescent="0.2">
      <c r="AA12381" s="23">
        <v>48225</v>
      </c>
    </row>
    <row r="12382" spans="27:27" x14ac:dyDescent="0.2">
      <c r="AA12382" s="23">
        <v>48226</v>
      </c>
    </row>
    <row r="12383" spans="27:27" x14ac:dyDescent="0.2">
      <c r="AA12383" s="23">
        <v>48227</v>
      </c>
    </row>
    <row r="12384" spans="27:27" x14ac:dyDescent="0.2">
      <c r="AA12384" s="23">
        <v>48228</v>
      </c>
    </row>
    <row r="12385" spans="27:27" x14ac:dyDescent="0.2">
      <c r="AA12385" s="23">
        <v>48229</v>
      </c>
    </row>
    <row r="12386" spans="27:27" x14ac:dyDescent="0.2">
      <c r="AA12386" s="23">
        <v>48230</v>
      </c>
    </row>
    <row r="12387" spans="27:27" x14ac:dyDescent="0.2">
      <c r="AA12387" s="23">
        <v>48231</v>
      </c>
    </row>
    <row r="12388" spans="27:27" x14ac:dyDescent="0.2">
      <c r="AA12388" s="23">
        <v>48232</v>
      </c>
    </row>
    <row r="12389" spans="27:27" x14ac:dyDescent="0.2">
      <c r="AA12389" s="23">
        <v>48233</v>
      </c>
    </row>
    <row r="12390" spans="27:27" x14ac:dyDescent="0.2">
      <c r="AA12390" s="23">
        <v>48234</v>
      </c>
    </row>
    <row r="12391" spans="27:27" x14ac:dyDescent="0.2">
      <c r="AA12391" s="23">
        <v>48235</v>
      </c>
    </row>
    <row r="12392" spans="27:27" x14ac:dyDescent="0.2">
      <c r="AA12392" s="23">
        <v>48236</v>
      </c>
    </row>
    <row r="12393" spans="27:27" x14ac:dyDescent="0.2">
      <c r="AA12393" s="23">
        <v>48237</v>
      </c>
    </row>
    <row r="12394" spans="27:27" x14ac:dyDescent="0.2">
      <c r="AA12394" s="23">
        <v>48238</v>
      </c>
    </row>
    <row r="12395" spans="27:27" x14ac:dyDescent="0.2">
      <c r="AA12395" s="23">
        <v>48239</v>
      </c>
    </row>
    <row r="12396" spans="27:27" x14ac:dyDescent="0.2">
      <c r="AA12396" s="23">
        <v>48240</v>
      </c>
    </row>
    <row r="12397" spans="27:27" x14ac:dyDescent="0.2">
      <c r="AA12397" s="23">
        <v>48241</v>
      </c>
    </row>
    <row r="12398" spans="27:27" x14ac:dyDescent="0.2">
      <c r="AA12398" s="23">
        <v>48242</v>
      </c>
    </row>
    <row r="12399" spans="27:27" x14ac:dyDescent="0.2">
      <c r="AA12399" s="23">
        <v>48243</v>
      </c>
    </row>
    <row r="12400" spans="27:27" x14ac:dyDescent="0.2">
      <c r="AA12400" s="23">
        <v>48244</v>
      </c>
    </row>
    <row r="12401" spans="27:27" x14ac:dyDescent="0.2">
      <c r="AA12401" s="23">
        <v>48245</v>
      </c>
    </row>
    <row r="12402" spans="27:27" x14ac:dyDescent="0.2">
      <c r="AA12402" s="23">
        <v>48246</v>
      </c>
    </row>
    <row r="12403" spans="27:27" x14ac:dyDescent="0.2">
      <c r="AA12403" s="23">
        <v>48247</v>
      </c>
    </row>
    <row r="12404" spans="27:27" x14ac:dyDescent="0.2">
      <c r="AA12404" s="23">
        <v>48248</v>
      </c>
    </row>
    <row r="12405" spans="27:27" x14ac:dyDescent="0.2">
      <c r="AA12405" s="23">
        <v>48249</v>
      </c>
    </row>
    <row r="12406" spans="27:27" x14ac:dyDescent="0.2">
      <c r="AA12406" s="23">
        <v>48250</v>
      </c>
    </row>
    <row r="12407" spans="27:27" x14ac:dyDescent="0.2">
      <c r="AA12407" s="23">
        <v>48251</v>
      </c>
    </row>
    <row r="12408" spans="27:27" x14ac:dyDescent="0.2">
      <c r="AA12408" s="23">
        <v>48252</v>
      </c>
    </row>
    <row r="12409" spans="27:27" x14ac:dyDescent="0.2">
      <c r="AA12409" s="23">
        <v>48253</v>
      </c>
    </row>
    <row r="12410" spans="27:27" x14ac:dyDescent="0.2">
      <c r="AA12410" s="23">
        <v>48254</v>
      </c>
    </row>
    <row r="12411" spans="27:27" x14ac:dyDescent="0.2">
      <c r="AA12411" s="23">
        <v>48255</v>
      </c>
    </row>
    <row r="12412" spans="27:27" x14ac:dyDescent="0.2">
      <c r="AA12412" s="23">
        <v>48256</v>
      </c>
    </row>
    <row r="12413" spans="27:27" x14ac:dyDescent="0.2">
      <c r="AA12413" s="23">
        <v>48257</v>
      </c>
    </row>
    <row r="12414" spans="27:27" x14ac:dyDescent="0.2">
      <c r="AA12414" s="23">
        <v>48258</v>
      </c>
    </row>
    <row r="12415" spans="27:27" x14ac:dyDescent="0.2">
      <c r="AA12415" s="23">
        <v>48259</v>
      </c>
    </row>
    <row r="12416" spans="27:27" x14ac:dyDescent="0.2">
      <c r="AA12416" s="23">
        <v>48260</v>
      </c>
    </row>
    <row r="12417" spans="27:27" x14ac:dyDescent="0.2">
      <c r="AA12417" s="23">
        <v>48261</v>
      </c>
    </row>
    <row r="12418" spans="27:27" x14ac:dyDescent="0.2">
      <c r="AA12418" s="23">
        <v>48262</v>
      </c>
    </row>
    <row r="12419" spans="27:27" x14ac:dyDescent="0.2">
      <c r="AA12419" s="23">
        <v>48263</v>
      </c>
    </row>
    <row r="12420" spans="27:27" x14ac:dyDescent="0.2">
      <c r="AA12420" s="23">
        <v>48264</v>
      </c>
    </row>
    <row r="12421" spans="27:27" x14ac:dyDescent="0.2">
      <c r="AA12421" s="23">
        <v>48265</v>
      </c>
    </row>
    <row r="12422" spans="27:27" x14ac:dyDescent="0.2">
      <c r="AA12422" s="23">
        <v>48266</v>
      </c>
    </row>
    <row r="12423" spans="27:27" x14ac:dyDescent="0.2">
      <c r="AA12423" s="23">
        <v>48267</v>
      </c>
    </row>
    <row r="12424" spans="27:27" x14ac:dyDescent="0.2">
      <c r="AA12424" s="23">
        <v>48268</v>
      </c>
    </row>
    <row r="12425" spans="27:27" x14ac:dyDescent="0.2">
      <c r="AA12425" s="23">
        <v>48269</v>
      </c>
    </row>
    <row r="12426" spans="27:27" x14ac:dyDescent="0.2">
      <c r="AA12426" s="23">
        <v>48270</v>
      </c>
    </row>
    <row r="12427" spans="27:27" x14ac:dyDescent="0.2">
      <c r="AA12427" s="23">
        <v>48271</v>
      </c>
    </row>
    <row r="12428" spans="27:27" x14ac:dyDescent="0.2">
      <c r="AA12428" s="23">
        <v>48272</v>
      </c>
    </row>
    <row r="12429" spans="27:27" x14ac:dyDescent="0.2">
      <c r="AA12429" s="23">
        <v>48273</v>
      </c>
    </row>
    <row r="12430" spans="27:27" x14ac:dyDescent="0.2">
      <c r="AA12430" s="23">
        <v>48274</v>
      </c>
    </row>
    <row r="12431" spans="27:27" x14ac:dyDescent="0.2">
      <c r="AA12431" s="23">
        <v>48275</v>
      </c>
    </row>
    <row r="12432" spans="27:27" x14ac:dyDescent="0.2">
      <c r="AA12432" s="23">
        <v>48276</v>
      </c>
    </row>
    <row r="12433" spans="27:27" x14ac:dyDescent="0.2">
      <c r="AA12433" s="23">
        <v>48277</v>
      </c>
    </row>
    <row r="12434" spans="27:27" x14ac:dyDescent="0.2">
      <c r="AA12434" s="23">
        <v>48278</v>
      </c>
    </row>
    <row r="12435" spans="27:27" x14ac:dyDescent="0.2">
      <c r="AA12435" s="23">
        <v>48279</v>
      </c>
    </row>
    <row r="12436" spans="27:27" x14ac:dyDescent="0.2">
      <c r="AA12436" s="23">
        <v>48280</v>
      </c>
    </row>
    <row r="12437" spans="27:27" x14ac:dyDescent="0.2">
      <c r="AA12437" s="23">
        <v>48281</v>
      </c>
    </row>
    <row r="12438" spans="27:27" x14ac:dyDescent="0.2">
      <c r="AA12438" s="23">
        <v>48282</v>
      </c>
    </row>
    <row r="12439" spans="27:27" x14ac:dyDescent="0.2">
      <c r="AA12439" s="23">
        <v>48283</v>
      </c>
    </row>
    <row r="12440" spans="27:27" x14ac:dyDescent="0.2">
      <c r="AA12440" s="23">
        <v>48284</v>
      </c>
    </row>
    <row r="12441" spans="27:27" x14ac:dyDescent="0.2">
      <c r="AA12441" s="23">
        <v>48285</v>
      </c>
    </row>
    <row r="12442" spans="27:27" x14ac:dyDescent="0.2">
      <c r="AA12442" s="23">
        <v>48286</v>
      </c>
    </row>
    <row r="12443" spans="27:27" x14ac:dyDescent="0.2">
      <c r="AA12443" s="23">
        <v>48287</v>
      </c>
    </row>
    <row r="12444" spans="27:27" x14ac:dyDescent="0.2">
      <c r="AA12444" s="23">
        <v>48288</v>
      </c>
    </row>
    <row r="12445" spans="27:27" x14ac:dyDescent="0.2">
      <c r="AA12445" s="23">
        <v>48289</v>
      </c>
    </row>
    <row r="12446" spans="27:27" x14ac:dyDescent="0.2">
      <c r="AA12446" s="23">
        <v>48290</v>
      </c>
    </row>
    <row r="12447" spans="27:27" x14ac:dyDescent="0.2">
      <c r="AA12447" s="23">
        <v>48291</v>
      </c>
    </row>
    <row r="12448" spans="27:27" x14ac:dyDescent="0.2">
      <c r="AA12448" s="23">
        <v>48292</v>
      </c>
    </row>
    <row r="12449" spans="27:27" x14ac:dyDescent="0.2">
      <c r="AA12449" s="23">
        <v>48293</v>
      </c>
    </row>
    <row r="12450" spans="27:27" x14ac:dyDescent="0.2">
      <c r="AA12450" s="23">
        <v>48294</v>
      </c>
    </row>
    <row r="12451" spans="27:27" x14ac:dyDescent="0.2">
      <c r="AA12451" s="23">
        <v>48295</v>
      </c>
    </row>
    <row r="12452" spans="27:27" x14ac:dyDescent="0.2">
      <c r="AA12452" s="23">
        <v>48296</v>
      </c>
    </row>
    <row r="12453" spans="27:27" x14ac:dyDescent="0.2">
      <c r="AA12453" s="23">
        <v>48297</v>
      </c>
    </row>
    <row r="12454" spans="27:27" x14ac:dyDescent="0.2">
      <c r="AA12454" s="23">
        <v>48298</v>
      </c>
    </row>
    <row r="12455" spans="27:27" x14ac:dyDescent="0.2">
      <c r="AA12455" s="23">
        <v>48299</v>
      </c>
    </row>
    <row r="12456" spans="27:27" x14ac:dyDescent="0.2">
      <c r="AA12456" s="23">
        <v>48300</v>
      </c>
    </row>
    <row r="12457" spans="27:27" x14ac:dyDescent="0.2">
      <c r="AA12457" s="23">
        <v>48301</v>
      </c>
    </row>
    <row r="12458" spans="27:27" x14ac:dyDescent="0.2">
      <c r="AA12458" s="23">
        <v>48302</v>
      </c>
    </row>
    <row r="12459" spans="27:27" x14ac:dyDescent="0.2">
      <c r="AA12459" s="23">
        <v>48303</v>
      </c>
    </row>
    <row r="12460" spans="27:27" x14ac:dyDescent="0.2">
      <c r="AA12460" s="23">
        <v>48304</v>
      </c>
    </row>
    <row r="12461" spans="27:27" x14ac:dyDescent="0.2">
      <c r="AA12461" s="23">
        <v>48305</v>
      </c>
    </row>
    <row r="12462" spans="27:27" x14ac:dyDescent="0.2">
      <c r="AA12462" s="23">
        <v>48306</v>
      </c>
    </row>
    <row r="12463" spans="27:27" x14ac:dyDescent="0.2">
      <c r="AA12463" s="23">
        <v>48307</v>
      </c>
    </row>
    <row r="12464" spans="27:27" x14ac:dyDescent="0.2">
      <c r="AA12464" s="23">
        <v>48308</v>
      </c>
    </row>
    <row r="12465" spans="27:27" x14ac:dyDescent="0.2">
      <c r="AA12465" s="23">
        <v>48309</v>
      </c>
    </row>
    <row r="12466" spans="27:27" x14ac:dyDescent="0.2">
      <c r="AA12466" s="23">
        <v>48310</v>
      </c>
    </row>
    <row r="12467" spans="27:27" x14ac:dyDescent="0.2">
      <c r="AA12467" s="23">
        <v>48311</v>
      </c>
    </row>
    <row r="12468" spans="27:27" x14ac:dyDescent="0.2">
      <c r="AA12468" s="23">
        <v>48312</v>
      </c>
    </row>
    <row r="12469" spans="27:27" x14ac:dyDescent="0.2">
      <c r="AA12469" s="23">
        <v>48313</v>
      </c>
    </row>
    <row r="12470" spans="27:27" x14ac:dyDescent="0.2">
      <c r="AA12470" s="23">
        <v>48314</v>
      </c>
    </row>
    <row r="12471" spans="27:27" x14ac:dyDescent="0.2">
      <c r="AA12471" s="23">
        <v>48315</v>
      </c>
    </row>
    <row r="12472" spans="27:27" x14ac:dyDescent="0.2">
      <c r="AA12472" s="23">
        <v>48316</v>
      </c>
    </row>
    <row r="12473" spans="27:27" x14ac:dyDescent="0.2">
      <c r="AA12473" s="23">
        <v>48317</v>
      </c>
    </row>
    <row r="12474" spans="27:27" x14ac:dyDescent="0.2">
      <c r="AA12474" s="23">
        <v>48318</v>
      </c>
    </row>
    <row r="12475" spans="27:27" x14ac:dyDescent="0.2">
      <c r="AA12475" s="23">
        <v>48319</v>
      </c>
    </row>
    <row r="12476" spans="27:27" x14ac:dyDescent="0.2">
      <c r="AA12476" s="23">
        <v>48320</v>
      </c>
    </row>
    <row r="12477" spans="27:27" x14ac:dyDescent="0.2">
      <c r="AA12477" s="23">
        <v>48321</v>
      </c>
    </row>
    <row r="12478" spans="27:27" x14ac:dyDescent="0.2">
      <c r="AA12478" s="23">
        <v>48322</v>
      </c>
    </row>
    <row r="12479" spans="27:27" x14ac:dyDescent="0.2">
      <c r="AA12479" s="23">
        <v>48323</v>
      </c>
    </row>
    <row r="12480" spans="27:27" x14ac:dyDescent="0.2">
      <c r="AA12480" s="23">
        <v>48324</v>
      </c>
    </row>
    <row r="12481" spans="27:27" x14ac:dyDescent="0.2">
      <c r="AA12481" s="23">
        <v>48325</v>
      </c>
    </row>
    <row r="12482" spans="27:27" x14ac:dyDescent="0.2">
      <c r="AA12482" s="23">
        <v>48326</v>
      </c>
    </row>
    <row r="12483" spans="27:27" x14ac:dyDescent="0.2">
      <c r="AA12483" s="23">
        <v>48327</v>
      </c>
    </row>
    <row r="12484" spans="27:27" x14ac:dyDescent="0.2">
      <c r="AA12484" s="23">
        <v>48328</v>
      </c>
    </row>
    <row r="12485" spans="27:27" x14ac:dyDescent="0.2">
      <c r="AA12485" s="23">
        <v>48329</v>
      </c>
    </row>
    <row r="12486" spans="27:27" x14ac:dyDescent="0.2">
      <c r="AA12486" s="23">
        <v>48330</v>
      </c>
    </row>
    <row r="12487" spans="27:27" x14ac:dyDescent="0.2">
      <c r="AA12487" s="23">
        <v>48331</v>
      </c>
    </row>
    <row r="12488" spans="27:27" x14ac:dyDescent="0.2">
      <c r="AA12488" s="23">
        <v>48332</v>
      </c>
    </row>
    <row r="12489" spans="27:27" x14ac:dyDescent="0.2">
      <c r="AA12489" s="23">
        <v>48333</v>
      </c>
    </row>
    <row r="12490" spans="27:27" x14ac:dyDescent="0.2">
      <c r="AA12490" s="23">
        <v>48334</v>
      </c>
    </row>
    <row r="12491" spans="27:27" x14ac:dyDescent="0.2">
      <c r="AA12491" s="23">
        <v>48335</v>
      </c>
    </row>
    <row r="12492" spans="27:27" x14ac:dyDescent="0.2">
      <c r="AA12492" s="23">
        <v>48336</v>
      </c>
    </row>
    <row r="12493" spans="27:27" x14ac:dyDescent="0.2">
      <c r="AA12493" s="23">
        <v>48337</v>
      </c>
    </row>
    <row r="12494" spans="27:27" x14ac:dyDescent="0.2">
      <c r="AA12494" s="23">
        <v>48338</v>
      </c>
    </row>
    <row r="12495" spans="27:27" x14ac:dyDescent="0.2">
      <c r="AA12495" s="23">
        <v>48339</v>
      </c>
    </row>
    <row r="12496" spans="27:27" x14ac:dyDescent="0.2">
      <c r="AA12496" s="23">
        <v>48340</v>
      </c>
    </row>
    <row r="12497" spans="27:27" x14ac:dyDescent="0.2">
      <c r="AA12497" s="23">
        <v>48341</v>
      </c>
    </row>
    <row r="12498" spans="27:27" x14ac:dyDescent="0.2">
      <c r="AA12498" s="23">
        <v>48342</v>
      </c>
    </row>
    <row r="12499" spans="27:27" x14ac:dyDescent="0.2">
      <c r="AA12499" s="23">
        <v>48343</v>
      </c>
    </row>
    <row r="12500" spans="27:27" x14ac:dyDescent="0.2">
      <c r="AA12500" s="23">
        <v>48344</v>
      </c>
    </row>
    <row r="12501" spans="27:27" x14ac:dyDescent="0.2">
      <c r="AA12501" s="23">
        <v>48345</v>
      </c>
    </row>
    <row r="12502" spans="27:27" x14ac:dyDescent="0.2">
      <c r="AA12502" s="23">
        <v>48346</v>
      </c>
    </row>
    <row r="12503" spans="27:27" x14ac:dyDescent="0.2">
      <c r="AA12503" s="23">
        <v>48347</v>
      </c>
    </row>
    <row r="12504" spans="27:27" x14ac:dyDescent="0.2">
      <c r="AA12504" s="23">
        <v>48348</v>
      </c>
    </row>
    <row r="12505" spans="27:27" x14ac:dyDescent="0.2">
      <c r="AA12505" s="23">
        <v>48349</v>
      </c>
    </row>
    <row r="12506" spans="27:27" x14ac:dyDescent="0.2">
      <c r="AA12506" s="23">
        <v>48350</v>
      </c>
    </row>
    <row r="12507" spans="27:27" x14ac:dyDescent="0.2">
      <c r="AA12507" s="23">
        <v>48351</v>
      </c>
    </row>
    <row r="12508" spans="27:27" x14ac:dyDescent="0.2">
      <c r="AA12508" s="23">
        <v>48352</v>
      </c>
    </row>
    <row r="12509" spans="27:27" x14ac:dyDescent="0.2">
      <c r="AA12509" s="23">
        <v>48353</v>
      </c>
    </row>
    <row r="12510" spans="27:27" x14ac:dyDescent="0.2">
      <c r="AA12510" s="23">
        <v>48354</v>
      </c>
    </row>
    <row r="12511" spans="27:27" x14ac:dyDescent="0.2">
      <c r="AA12511" s="23">
        <v>48355</v>
      </c>
    </row>
    <row r="12512" spans="27:27" x14ac:dyDescent="0.2">
      <c r="AA12512" s="23">
        <v>48356</v>
      </c>
    </row>
    <row r="12513" spans="27:27" x14ac:dyDescent="0.2">
      <c r="AA12513" s="23">
        <v>48357</v>
      </c>
    </row>
    <row r="12514" spans="27:27" x14ac:dyDescent="0.2">
      <c r="AA12514" s="23">
        <v>48358</v>
      </c>
    </row>
    <row r="12515" spans="27:27" x14ac:dyDescent="0.2">
      <c r="AA12515" s="23">
        <v>48359</v>
      </c>
    </row>
    <row r="12516" spans="27:27" x14ac:dyDescent="0.2">
      <c r="AA12516" s="23">
        <v>48360</v>
      </c>
    </row>
    <row r="12517" spans="27:27" x14ac:dyDescent="0.2">
      <c r="AA12517" s="23">
        <v>48361</v>
      </c>
    </row>
    <row r="12518" spans="27:27" x14ac:dyDescent="0.2">
      <c r="AA12518" s="23">
        <v>48362</v>
      </c>
    </row>
    <row r="12519" spans="27:27" x14ac:dyDescent="0.2">
      <c r="AA12519" s="23">
        <v>48363</v>
      </c>
    </row>
    <row r="12520" spans="27:27" x14ac:dyDescent="0.2">
      <c r="AA12520" s="23">
        <v>48364</v>
      </c>
    </row>
    <row r="12521" spans="27:27" x14ac:dyDescent="0.2">
      <c r="AA12521" s="23">
        <v>48365</v>
      </c>
    </row>
    <row r="12522" spans="27:27" x14ac:dyDescent="0.2">
      <c r="AA12522" s="23">
        <v>48366</v>
      </c>
    </row>
    <row r="12523" spans="27:27" x14ac:dyDescent="0.2">
      <c r="AA12523" s="23">
        <v>48367</v>
      </c>
    </row>
    <row r="12524" spans="27:27" x14ac:dyDescent="0.2">
      <c r="AA12524" s="23">
        <v>48368</v>
      </c>
    </row>
    <row r="12525" spans="27:27" x14ac:dyDescent="0.2">
      <c r="AA12525" s="23">
        <v>48369</v>
      </c>
    </row>
    <row r="12526" spans="27:27" x14ac:dyDescent="0.2">
      <c r="AA12526" s="23">
        <v>48370</v>
      </c>
    </row>
    <row r="12527" spans="27:27" x14ac:dyDescent="0.2">
      <c r="AA12527" s="23">
        <v>48371</v>
      </c>
    </row>
    <row r="12528" spans="27:27" x14ac:dyDescent="0.2">
      <c r="AA12528" s="23">
        <v>48372</v>
      </c>
    </row>
    <row r="12529" spans="27:27" x14ac:dyDescent="0.2">
      <c r="AA12529" s="23">
        <v>48373</v>
      </c>
    </row>
    <row r="12530" spans="27:27" x14ac:dyDescent="0.2">
      <c r="AA12530" s="23">
        <v>48374</v>
      </c>
    </row>
    <row r="12531" spans="27:27" x14ac:dyDescent="0.2">
      <c r="AA12531" s="23">
        <v>48375</v>
      </c>
    </row>
    <row r="12532" spans="27:27" x14ac:dyDescent="0.2">
      <c r="AA12532" s="23">
        <v>48376</v>
      </c>
    </row>
    <row r="12533" spans="27:27" x14ac:dyDescent="0.2">
      <c r="AA12533" s="23">
        <v>48377</v>
      </c>
    </row>
    <row r="12534" spans="27:27" x14ac:dyDescent="0.2">
      <c r="AA12534" s="23">
        <v>48378</v>
      </c>
    </row>
    <row r="12535" spans="27:27" x14ac:dyDescent="0.2">
      <c r="AA12535" s="23">
        <v>48379</v>
      </c>
    </row>
    <row r="12536" spans="27:27" x14ac:dyDescent="0.2">
      <c r="AA12536" s="23">
        <v>48380</v>
      </c>
    </row>
    <row r="12537" spans="27:27" x14ac:dyDescent="0.2">
      <c r="AA12537" s="23">
        <v>48381</v>
      </c>
    </row>
    <row r="12538" spans="27:27" x14ac:dyDescent="0.2">
      <c r="AA12538" s="23">
        <v>48382</v>
      </c>
    </row>
    <row r="12539" spans="27:27" x14ac:dyDescent="0.2">
      <c r="AA12539" s="23">
        <v>48383</v>
      </c>
    </row>
    <row r="12540" spans="27:27" x14ac:dyDescent="0.2">
      <c r="AA12540" s="23">
        <v>48384</v>
      </c>
    </row>
    <row r="12541" spans="27:27" x14ac:dyDescent="0.2">
      <c r="AA12541" s="23">
        <v>48385</v>
      </c>
    </row>
    <row r="12542" spans="27:27" x14ac:dyDescent="0.2">
      <c r="AA12542" s="23">
        <v>48386</v>
      </c>
    </row>
    <row r="12543" spans="27:27" x14ac:dyDescent="0.2">
      <c r="AA12543" s="23">
        <v>48387</v>
      </c>
    </row>
    <row r="12544" spans="27:27" x14ac:dyDescent="0.2">
      <c r="AA12544" s="23">
        <v>48388</v>
      </c>
    </row>
    <row r="12545" spans="27:27" x14ac:dyDescent="0.2">
      <c r="AA12545" s="23">
        <v>48389</v>
      </c>
    </row>
    <row r="12546" spans="27:27" x14ac:dyDescent="0.2">
      <c r="AA12546" s="23">
        <v>48390</v>
      </c>
    </row>
    <row r="12547" spans="27:27" x14ac:dyDescent="0.2">
      <c r="AA12547" s="23">
        <v>48391</v>
      </c>
    </row>
    <row r="12548" spans="27:27" x14ac:dyDescent="0.2">
      <c r="AA12548" s="23">
        <v>48392</v>
      </c>
    </row>
    <row r="12549" spans="27:27" x14ac:dyDescent="0.2">
      <c r="AA12549" s="23">
        <v>48393</v>
      </c>
    </row>
    <row r="12550" spans="27:27" x14ac:dyDescent="0.2">
      <c r="AA12550" s="23">
        <v>48394</v>
      </c>
    </row>
    <row r="12551" spans="27:27" x14ac:dyDescent="0.2">
      <c r="AA12551" s="23">
        <v>48395</v>
      </c>
    </row>
    <row r="12552" spans="27:27" x14ac:dyDescent="0.2">
      <c r="AA12552" s="23">
        <v>48396</v>
      </c>
    </row>
    <row r="12553" spans="27:27" x14ac:dyDescent="0.2">
      <c r="AA12553" s="23">
        <v>48397</v>
      </c>
    </row>
    <row r="12554" spans="27:27" x14ac:dyDescent="0.2">
      <c r="AA12554" s="23">
        <v>48398</v>
      </c>
    </row>
    <row r="12555" spans="27:27" x14ac:dyDescent="0.2">
      <c r="AA12555" s="23">
        <v>48399</v>
      </c>
    </row>
    <row r="12556" spans="27:27" x14ac:dyDescent="0.2">
      <c r="AA12556" s="23">
        <v>48400</v>
      </c>
    </row>
    <row r="12557" spans="27:27" x14ac:dyDescent="0.2">
      <c r="AA12557" s="23">
        <v>48401</v>
      </c>
    </row>
    <row r="12558" spans="27:27" x14ac:dyDescent="0.2">
      <c r="AA12558" s="23">
        <v>48402</v>
      </c>
    </row>
    <row r="12559" spans="27:27" x14ac:dyDescent="0.2">
      <c r="AA12559" s="23">
        <v>48403</v>
      </c>
    </row>
    <row r="12560" spans="27:27" x14ac:dyDescent="0.2">
      <c r="AA12560" s="23">
        <v>48404</v>
      </c>
    </row>
    <row r="12561" spans="27:27" x14ac:dyDescent="0.2">
      <c r="AA12561" s="23">
        <v>48405</v>
      </c>
    </row>
    <row r="12562" spans="27:27" x14ac:dyDescent="0.2">
      <c r="AA12562" s="23">
        <v>48406</v>
      </c>
    </row>
    <row r="12563" spans="27:27" x14ac:dyDescent="0.2">
      <c r="AA12563" s="23">
        <v>48407</v>
      </c>
    </row>
    <row r="12564" spans="27:27" x14ac:dyDescent="0.2">
      <c r="AA12564" s="23">
        <v>48408</v>
      </c>
    </row>
    <row r="12565" spans="27:27" x14ac:dyDescent="0.2">
      <c r="AA12565" s="23">
        <v>48409</v>
      </c>
    </row>
    <row r="12566" spans="27:27" x14ac:dyDescent="0.2">
      <c r="AA12566" s="23">
        <v>48410</v>
      </c>
    </row>
    <row r="12567" spans="27:27" x14ac:dyDescent="0.2">
      <c r="AA12567" s="23">
        <v>48411</v>
      </c>
    </row>
    <row r="12568" spans="27:27" x14ac:dyDescent="0.2">
      <c r="AA12568" s="23">
        <v>48412</v>
      </c>
    </row>
    <row r="12569" spans="27:27" x14ac:dyDescent="0.2">
      <c r="AA12569" s="23">
        <v>48413</v>
      </c>
    </row>
    <row r="12570" spans="27:27" x14ac:dyDescent="0.2">
      <c r="AA12570" s="23">
        <v>48414</v>
      </c>
    </row>
    <row r="12571" spans="27:27" x14ac:dyDescent="0.2">
      <c r="AA12571" s="23">
        <v>48415</v>
      </c>
    </row>
    <row r="12572" spans="27:27" x14ac:dyDescent="0.2">
      <c r="AA12572" s="23">
        <v>48416</v>
      </c>
    </row>
    <row r="12573" spans="27:27" x14ac:dyDescent="0.2">
      <c r="AA12573" s="23">
        <v>48417</v>
      </c>
    </row>
    <row r="12574" spans="27:27" x14ac:dyDescent="0.2">
      <c r="AA12574" s="23">
        <v>48418</v>
      </c>
    </row>
    <row r="12575" spans="27:27" x14ac:dyDescent="0.2">
      <c r="AA12575" s="23">
        <v>48419</v>
      </c>
    </row>
    <row r="12576" spans="27:27" x14ac:dyDescent="0.2">
      <c r="AA12576" s="23">
        <v>48420</v>
      </c>
    </row>
    <row r="12577" spans="27:27" x14ac:dyDescent="0.2">
      <c r="AA12577" s="23">
        <v>48421</v>
      </c>
    </row>
    <row r="12578" spans="27:27" x14ac:dyDescent="0.2">
      <c r="AA12578" s="23">
        <v>48422</v>
      </c>
    </row>
    <row r="12579" spans="27:27" x14ac:dyDescent="0.2">
      <c r="AA12579" s="23">
        <v>48423</v>
      </c>
    </row>
    <row r="12580" spans="27:27" x14ac:dyDescent="0.2">
      <c r="AA12580" s="23">
        <v>48424</v>
      </c>
    </row>
    <row r="12581" spans="27:27" x14ac:dyDescent="0.2">
      <c r="AA12581" s="23">
        <v>48425</v>
      </c>
    </row>
    <row r="12582" spans="27:27" x14ac:dyDescent="0.2">
      <c r="AA12582" s="23">
        <v>48426</v>
      </c>
    </row>
    <row r="12583" spans="27:27" x14ac:dyDescent="0.2">
      <c r="AA12583" s="23">
        <v>48427</v>
      </c>
    </row>
    <row r="12584" spans="27:27" x14ac:dyDescent="0.2">
      <c r="AA12584" s="23">
        <v>48428</v>
      </c>
    </row>
    <row r="12585" spans="27:27" x14ac:dyDescent="0.2">
      <c r="AA12585" s="23">
        <v>48429</v>
      </c>
    </row>
    <row r="12586" spans="27:27" x14ac:dyDescent="0.2">
      <c r="AA12586" s="23">
        <v>48430</v>
      </c>
    </row>
    <row r="12587" spans="27:27" x14ac:dyDescent="0.2">
      <c r="AA12587" s="23">
        <v>48431</v>
      </c>
    </row>
    <row r="12588" spans="27:27" x14ac:dyDescent="0.2">
      <c r="AA12588" s="23">
        <v>48432</v>
      </c>
    </row>
    <row r="12589" spans="27:27" x14ac:dyDescent="0.2">
      <c r="AA12589" s="23">
        <v>48433</v>
      </c>
    </row>
    <row r="12590" spans="27:27" x14ac:dyDescent="0.2">
      <c r="AA12590" s="23">
        <v>48434</v>
      </c>
    </row>
    <row r="12591" spans="27:27" x14ac:dyDescent="0.2">
      <c r="AA12591" s="23">
        <v>48435</v>
      </c>
    </row>
    <row r="12592" spans="27:27" x14ac:dyDescent="0.2">
      <c r="AA12592" s="23">
        <v>48436</v>
      </c>
    </row>
    <row r="12593" spans="27:27" x14ac:dyDescent="0.2">
      <c r="AA12593" s="23">
        <v>48437</v>
      </c>
    </row>
    <row r="12594" spans="27:27" x14ac:dyDescent="0.2">
      <c r="AA12594" s="23">
        <v>48438</v>
      </c>
    </row>
    <row r="12595" spans="27:27" x14ac:dyDescent="0.2">
      <c r="AA12595" s="23">
        <v>48439</v>
      </c>
    </row>
    <row r="12596" spans="27:27" x14ac:dyDescent="0.2">
      <c r="AA12596" s="23">
        <v>48440</v>
      </c>
    </row>
    <row r="12597" spans="27:27" x14ac:dyDescent="0.2">
      <c r="AA12597" s="23">
        <v>48441</v>
      </c>
    </row>
    <row r="12598" spans="27:27" x14ac:dyDescent="0.2">
      <c r="AA12598" s="23">
        <v>48442</v>
      </c>
    </row>
    <row r="12599" spans="27:27" x14ac:dyDescent="0.2">
      <c r="AA12599" s="23">
        <v>48443</v>
      </c>
    </row>
    <row r="12600" spans="27:27" x14ac:dyDescent="0.2">
      <c r="AA12600" s="23">
        <v>48444</v>
      </c>
    </row>
    <row r="12601" spans="27:27" x14ac:dyDescent="0.2">
      <c r="AA12601" s="23">
        <v>48445</v>
      </c>
    </row>
    <row r="12602" spans="27:27" x14ac:dyDescent="0.2">
      <c r="AA12602" s="23">
        <v>48446</v>
      </c>
    </row>
    <row r="12603" spans="27:27" x14ac:dyDescent="0.2">
      <c r="AA12603" s="23">
        <v>48447</v>
      </c>
    </row>
    <row r="12604" spans="27:27" x14ac:dyDescent="0.2">
      <c r="AA12604" s="23">
        <v>48448</v>
      </c>
    </row>
    <row r="12605" spans="27:27" x14ac:dyDescent="0.2">
      <c r="AA12605" s="23">
        <v>48449</v>
      </c>
    </row>
    <row r="12606" spans="27:27" x14ac:dyDescent="0.2">
      <c r="AA12606" s="23">
        <v>48450</v>
      </c>
    </row>
    <row r="12607" spans="27:27" x14ac:dyDescent="0.2">
      <c r="AA12607" s="23">
        <v>48451</v>
      </c>
    </row>
    <row r="12608" spans="27:27" x14ac:dyDescent="0.2">
      <c r="AA12608" s="23">
        <v>48452</v>
      </c>
    </row>
    <row r="12609" spans="27:27" x14ac:dyDescent="0.2">
      <c r="AA12609" s="23">
        <v>48453</v>
      </c>
    </row>
    <row r="12610" spans="27:27" x14ac:dyDescent="0.2">
      <c r="AA12610" s="23">
        <v>48454</v>
      </c>
    </row>
    <row r="12611" spans="27:27" x14ac:dyDescent="0.2">
      <c r="AA12611" s="23">
        <v>48455</v>
      </c>
    </row>
    <row r="12612" spans="27:27" x14ac:dyDescent="0.2">
      <c r="AA12612" s="23">
        <v>48456</v>
      </c>
    </row>
    <row r="12613" spans="27:27" x14ac:dyDescent="0.2">
      <c r="AA12613" s="23">
        <v>48457</v>
      </c>
    </row>
    <row r="12614" spans="27:27" x14ac:dyDescent="0.2">
      <c r="AA12614" s="23">
        <v>48458</v>
      </c>
    </row>
    <row r="12615" spans="27:27" x14ac:dyDescent="0.2">
      <c r="AA12615" s="23">
        <v>48459</v>
      </c>
    </row>
    <row r="12616" spans="27:27" x14ac:dyDescent="0.2">
      <c r="AA12616" s="23">
        <v>48460</v>
      </c>
    </row>
    <row r="12617" spans="27:27" x14ac:dyDescent="0.2">
      <c r="AA12617" s="23">
        <v>48461</v>
      </c>
    </row>
    <row r="12618" spans="27:27" x14ac:dyDescent="0.2">
      <c r="AA12618" s="23">
        <v>48462</v>
      </c>
    </row>
    <row r="12619" spans="27:27" x14ac:dyDescent="0.2">
      <c r="AA12619" s="23">
        <v>48463</v>
      </c>
    </row>
    <row r="12620" spans="27:27" x14ac:dyDescent="0.2">
      <c r="AA12620" s="23">
        <v>48464</v>
      </c>
    </row>
    <row r="12621" spans="27:27" x14ac:dyDescent="0.2">
      <c r="AA12621" s="23">
        <v>48465</v>
      </c>
    </row>
    <row r="12622" spans="27:27" x14ac:dyDescent="0.2">
      <c r="AA12622" s="23">
        <v>48466</v>
      </c>
    </row>
    <row r="12623" spans="27:27" x14ac:dyDescent="0.2">
      <c r="AA12623" s="23">
        <v>48467</v>
      </c>
    </row>
    <row r="12624" spans="27:27" x14ac:dyDescent="0.2">
      <c r="AA12624" s="23">
        <v>48468</v>
      </c>
    </row>
    <row r="12625" spans="27:27" x14ac:dyDescent="0.2">
      <c r="AA12625" s="23">
        <v>48469</v>
      </c>
    </row>
    <row r="12626" spans="27:27" x14ac:dyDescent="0.2">
      <c r="AA12626" s="23">
        <v>48470</v>
      </c>
    </row>
    <row r="12627" spans="27:27" x14ac:dyDescent="0.2">
      <c r="AA12627" s="23">
        <v>48471</v>
      </c>
    </row>
    <row r="12628" spans="27:27" x14ac:dyDescent="0.2">
      <c r="AA12628" s="23">
        <v>48472</v>
      </c>
    </row>
    <row r="12629" spans="27:27" x14ac:dyDescent="0.2">
      <c r="AA12629" s="23">
        <v>48473</v>
      </c>
    </row>
    <row r="12630" spans="27:27" x14ac:dyDescent="0.2">
      <c r="AA12630" s="23">
        <v>48474</v>
      </c>
    </row>
    <row r="12631" spans="27:27" x14ac:dyDescent="0.2">
      <c r="AA12631" s="23">
        <v>48475</v>
      </c>
    </row>
    <row r="12632" spans="27:27" x14ac:dyDescent="0.2">
      <c r="AA12632" s="23">
        <v>48476</v>
      </c>
    </row>
    <row r="12633" spans="27:27" x14ac:dyDescent="0.2">
      <c r="AA12633" s="23">
        <v>48477</v>
      </c>
    </row>
    <row r="12634" spans="27:27" x14ac:dyDescent="0.2">
      <c r="AA12634" s="23">
        <v>48478</v>
      </c>
    </row>
    <row r="12635" spans="27:27" x14ac:dyDescent="0.2">
      <c r="AA12635" s="23">
        <v>48479</v>
      </c>
    </row>
    <row r="12636" spans="27:27" x14ac:dyDescent="0.2">
      <c r="AA12636" s="23">
        <v>48480</v>
      </c>
    </row>
    <row r="12637" spans="27:27" x14ac:dyDescent="0.2">
      <c r="AA12637" s="23">
        <v>48481</v>
      </c>
    </row>
    <row r="12638" spans="27:27" x14ac:dyDescent="0.2">
      <c r="AA12638" s="23">
        <v>48482</v>
      </c>
    </row>
    <row r="12639" spans="27:27" x14ac:dyDescent="0.2">
      <c r="AA12639" s="23">
        <v>48483</v>
      </c>
    </row>
    <row r="12640" spans="27:27" x14ac:dyDescent="0.2">
      <c r="AA12640" s="23">
        <v>48484</v>
      </c>
    </row>
    <row r="12641" spans="27:27" x14ac:dyDescent="0.2">
      <c r="AA12641" s="23">
        <v>48485</v>
      </c>
    </row>
    <row r="12642" spans="27:27" x14ac:dyDescent="0.2">
      <c r="AA12642" s="23">
        <v>48486</v>
      </c>
    </row>
    <row r="12643" spans="27:27" x14ac:dyDescent="0.2">
      <c r="AA12643" s="23">
        <v>48487</v>
      </c>
    </row>
    <row r="12644" spans="27:27" x14ac:dyDescent="0.2">
      <c r="AA12644" s="23">
        <v>48488</v>
      </c>
    </row>
    <row r="12645" spans="27:27" x14ac:dyDescent="0.2">
      <c r="AA12645" s="23">
        <v>48489</v>
      </c>
    </row>
    <row r="12646" spans="27:27" x14ac:dyDescent="0.2">
      <c r="AA12646" s="23">
        <v>48490</v>
      </c>
    </row>
    <row r="12647" spans="27:27" x14ac:dyDescent="0.2">
      <c r="AA12647" s="23">
        <v>48491</v>
      </c>
    </row>
    <row r="12648" spans="27:27" x14ac:dyDescent="0.2">
      <c r="AA12648" s="23">
        <v>48492</v>
      </c>
    </row>
    <row r="12649" spans="27:27" x14ac:dyDescent="0.2">
      <c r="AA12649" s="23">
        <v>48493</v>
      </c>
    </row>
    <row r="12650" spans="27:27" x14ac:dyDescent="0.2">
      <c r="AA12650" s="23">
        <v>48494</v>
      </c>
    </row>
    <row r="12651" spans="27:27" x14ac:dyDescent="0.2">
      <c r="AA12651" s="23">
        <v>48495</v>
      </c>
    </row>
    <row r="12652" spans="27:27" x14ac:dyDescent="0.2">
      <c r="AA12652" s="23">
        <v>48496</v>
      </c>
    </row>
    <row r="12653" spans="27:27" x14ac:dyDescent="0.2">
      <c r="AA12653" s="23">
        <v>48497</v>
      </c>
    </row>
    <row r="12654" spans="27:27" x14ac:dyDescent="0.2">
      <c r="AA12654" s="23">
        <v>48498</v>
      </c>
    </row>
    <row r="12655" spans="27:27" x14ac:dyDescent="0.2">
      <c r="AA12655" s="23">
        <v>48499</v>
      </c>
    </row>
    <row r="12656" spans="27:27" x14ac:dyDescent="0.2">
      <c r="AA12656" s="23">
        <v>48500</v>
      </c>
    </row>
    <row r="12657" spans="27:27" x14ac:dyDescent="0.2">
      <c r="AA12657" s="23">
        <v>48501</v>
      </c>
    </row>
    <row r="12658" spans="27:27" x14ac:dyDescent="0.2">
      <c r="AA12658" s="23">
        <v>48502</v>
      </c>
    </row>
    <row r="12659" spans="27:27" x14ac:dyDescent="0.2">
      <c r="AA12659" s="23">
        <v>48503</v>
      </c>
    </row>
    <row r="12660" spans="27:27" x14ac:dyDescent="0.2">
      <c r="AA12660" s="23">
        <v>48504</v>
      </c>
    </row>
    <row r="12661" spans="27:27" x14ac:dyDescent="0.2">
      <c r="AA12661" s="23">
        <v>48505</v>
      </c>
    </row>
    <row r="12662" spans="27:27" x14ac:dyDescent="0.2">
      <c r="AA12662" s="23">
        <v>48506</v>
      </c>
    </row>
    <row r="12663" spans="27:27" x14ac:dyDescent="0.2">
      <c r="AA12663" s="23">
        <v>48507</v>
      </c>
    </row>
    <row r="12664" spans="27:27" x14ac:dyDescent="0.2">
      <c r="AA12664" s="23">
        <v>48508</v>
      </c>
    </row>
    <row r="12665" spans="27:27" x14ac:dyDescent="0.2">
      <c r="AA12665" s="23">
        <v>48509</v>
      </c>
    </row>
    <row r="12666" spans="27:27" x14ac:dyDescent="0.2">
      <c r="AA12666" s="23">
        <v>48510</v>
      </c>
    </row>
    <row r="12667" spans="27:27" x14ac:dyDescent="0.2">
      <c r="AA12667" s="23">
        <v>48511</v>
      </c>
    </row>
    <row r="12668" spans="27:27" x14ac:dyDescent="0.2">
      <c r="AA12668" s="23">
        <v>48512</v>
      </c>
    </row>
    <row r="12669" spans="27:27" x14ac:dyDescent="0.2">
      <c r="AA12669" s="23">
        <v>48513</v>
      </c>
    </row>
    <row r="12670" spans="27:27" x14ac:dyDescent="0.2">
      <c r="AA12670" s="23">
        <v>48514</v>
      </c>
    </row>
    <row r="12671" spans="27:27" x14ac:dyDescent="0.2">
      <c r="AA12671" s="23">
        <v>48515</v>
      </c>
    </row>
    <row r="12672" spans="27:27" x14ac:dyDescent="0.2">
      <c r="AA12672" s="23">
        <v>48516</v>
      </c>
    </row>
    <row r="12673" spans="27:27" x14ac:dyDescent="0.2">
      <c r="AA12673" s="23">
        <v>48517</v>
      </c>
    </row>
    <row r="12674" spans="27:27" x14ac:dyDescent="0.2">
      <c r="AA12674" s="23">
        <v>48518</v>
      </c>
    </row>
    <row r="12675" spans="27:27" x14ac:dyDescent="0.2">
      <c r="AA12675" s="23">
        <v>48519</v>
      </c>
    </row>
    <row r="12676" spans="27:27" x14ac:dyDescent="0.2">
      <c r="AA12676" s="23">
        <v>48520</v>
      </c>
    </row>
    <row r="12677" spans="27:27" x14ac:dyDescent="0.2">
      <c r="AA12677" s="23">
        <v>48521</v>
      </c>
    </row>
    <row r="12678" spans="27:27" x14ac:dyDescent="0.2">
      <c r="AA12678" s="23">
        <v>48522</v>
      </c>
    </row>
    <row r="12679" spans="27:27" x14ac:dyDescent="0.2">
      <c r="AA12679" s="23">
        <v>48523</v>
      </c>
    </row>
    <row r="12680" spans="27:27" x14ac:dyDescent="0.2">
      <c r="AA12680" s="23">
        <v>48524</v>
      </c>
    </row>
    <row r="12681" spans="27:27" x14ac:dyDescent="0.2">
      <c r="AA12681" s="23">
        <v>48525</v>
      </c>
    </row>
    <row r="12682" spans="27:27" x14ac:dyDescent="0.2">
      <c r="AA12682" s="23">
        <v>48526</v>
      </c>
    </row>
    <row r="12683" spans="27:27" x14ac:dyDescent="0.2">
      <c r="AA12683" s="23">
        <v>48527</v>
      </c>
    </row>
    <row r="12684" spans="27:27" x14ac:dyDescent="0.2">
      <c r="AA12684" s="23">
        <v>48528</v>
      </c>
    </row>
    <row r="12685" spans="27:27" x14ac:dyDescent="0.2">
      <c r="AA12685" s="23">
        <v>48529</v>
      </c>
    </row>
    <row r="12686" spans="27:27" x14ac:dyDescent="0.2">
      <c r="AA12686" s="23">
        <v>48530</v>
      </c>
    </row>
    <row r="12687" spans="27:27" x14ac:dyDescent="0.2">
      <c r="AA12687" s="23">
        <v>48531</v>
      </c>
    </row>
    <row r="12688" spans="27:27" x14ac:dyDescent="0.2">
      <c r="AA12688" s="23">
        <v>48532</v>
      </c>
    </row>
    <row r="12689" spans="27:27" x14ac:dyDescent="0.2">
      <c r="AA12689" s="23">
        <v>48533</v>
      </c>
    </row>
    <row r="12690" spans="27:27" x14ac:dyDescent="0.2">
      <c r="AA12690" s="23">
        <v>48534</v>
      </c>
    </row>
    <row r="12691" spans="27:27" x14ac:dyDescent="0.2">
      <c r="AA12691" s="23">
        <v>48535</v>
      </c>
    </row>
    <row r="12692" spans="27:27" x14ac:dyDescent="0.2">
      <c r="AA12692" s="23">
        <v>48536</v>
      </c>
    </row>
    <row r="12693" spans="27:27" x14ac:dyDescent="0.2">
      <c r="AA12693" s="23">
        <v>48537</v>
      </c>
    </row>
    <row r="12694" spans="27:27" x14ac:dyDescent="0.2">
      <c r="AA12694" s="23">
        <v>48538</v>
      </c>
    </row>
    <row r="12695" spans="27:27" x14ac:dyDescent="0.2">
      <c r="AA12695" s="23">
        <v>48539</v>
      </c>
    </row>
    <row r="12696" spans="27:27" x14ac:dyDescent="0.2">
      <c r="AA12696" s="23">
        <v>48540</v>
      </c>
    </row>
    <row r="12697" spans="27:27" x14ac:dyDescent="0.2">
      <c r="AA12697" s="23">
        <v>48541</v>
      </c>
    </row>
    <row r="12698" spans="27:27" x14ac:dyDescent="0.2">
      <c r="AA12698" s="23">
        <v>48542</v>
      </c>
    </row>
    <row r="12699" spans="27:27" x14ac:dyDescent="0.2">
      <c r="AA12699" s="23">
        <v>48543</v>
      </c>
    </row>
    <row r="12700" spans="27:27" x14ac:dyDescent="0.2">
      <c r="AA12700" s="23">
        <v>48544</v>
      </c>
    </row>
    <row r="12701" spans="27:27" x14ac:dyDescent="0.2">
      <c r="AA12701" s="23">
        <v>48545</v>
      </c>
    </row>
    <row r="12702" spans="27:27" x14ac:dyDescent="0.2">
      <c r="AA12702" s="23">
        <v>48546</v>
      </c>
    </row>
    <row r="12703" spans="27:27" x14ac:dyDescent="0.2">
      <c r="AA12703" s="23">
        <v>48547</v>
      </c>
    </row>
    <row r="12704" spans="27:27" x14ac:dyDescent="0.2">
      <c r="AA12704" s="23">
        <v>48548</v>
      </c>
    </row>
    <row r="12705" spans="27:27" x14ac:dyDescent="0.2">
      <c r="AA12705" s="23">
        <v>48549</v>
      </c>
    </row>
    <row r="12706" spans="27:27" x14ac:dyDescent="0.2">
      <c r="AA12706" s="23">
        <v>48550</v>
      </c>
    </row>
    <row r="12707" spans="27:27" x14ac:dyDescent="0.2">
      <c r="AA12707" s="23">
        <v>48551</v>
      </c>
    </row>
    <row r="12708" spans="27:27" x14ac:dyDescent="0.2">
      <c r="AA12708" s="23">
        <v>48552</v>
      </c>
    </row>
    <row r="12709" spans="27:27" x14ac:dyDescent="0.2">
      <c r="AA12709" s="23">
        <v>48553</v>
      </c>
    </row>
    <row r="12710" spans="27:27" x14ac:dyDescent="0.2">
      <c r="AA12710" s="23">
        <v>48554</v>
      </c>
    </row>
    <row r="12711" spans="27:27" x14ac:dyDescent="0.2">
      <c r="AA12711" s="23">
        <v>48555</v>
      </c>
    </row>
    <row r="12712" spans="27:27" x14ac:dyDescent="0.2">
      <c r="AA12712" s="23">
        <v>48556</v>
      </c>
    </row>
    <row r="12713" spans="27:27" x14ac:dyDescent="0.2">
      <c r="AA12713" s="23">
        <v>48557</v>
      </c>
    </row>
    <row r="12714" spans="27:27" x14ac:dyDescent="0.2">
      <c r="AA12714" s="23">
        <v>48558</v>
      </c>
    </row>
    <row r="12715" spans="27:27" x14ac:dyDescent="0.2">
      <c r="AA12715" s="23">
        <v>48559</v>
      </c>
    </row>
    <row r="12716" spans="27:27" x14ac:dyDescent="0.2">
      <c r="AA12716" s="23">
        <v>48560</v>
      </c>
    </row>
    <row r="12717" spans="27:27" x14ac:dyDescent="0.2">
      <c r="AA12717" s="23">
        <v>48561</v>
      </c>
    </row>
    <row r="12718" spans="27:27" x14ac:dyDescent="0.2">
      <c r="AA12718" s="23">
        <v>48562</v>
      </c>
    </row>
    <row r="12719" spans="27:27" x14ac:dyDescent="0.2">
      <c r="AA12719" s="23">
        <v>48563</v>
      </c>
    </row>
    <row r="12720" spans="27:27" x14ac:dyDescent="0.2">
      <c r="AA12720" s="23">
        <v>48564</v>
      </c>
    </row>
    <row r="12721" spans="27:27" x14ac:dyDescent="0.2">
      <c r="AA12721" s="23">
        <v>48565</v>
      </c>
    </row>
    <row r="12722" spans="27:27" x14ac:dyDescent="0.2">
      <c r="AA12722" s="23">
        <v>48566</v>
      </c>
    </row>
    <row r="12723" spans="27:27" x14ac:dyDescent="0.2">
      <c r="AA12723" s="23">
        <v>48567</v>
      </c>
    </row>
    <row r="12724" spans="27:27" x14ac:dyDescent="0.2">
      <c r="AA12724" s="23">
        <v>48568</v>
      </c>
    </row>
    <row r="12725" spans="27:27" x14ac:dyDescent="0.2">
      <c r="AA12725" s="23">
        <v>48569</v>
      </c>
    </row>
    <row r="12726" spans="27:27" x14ac:dyDescent="0.2">
      <c r="AA12726" s="23">
        <v>48570</v>
      </c>
    </row>
    <row r="12727" spans="27:27" x14ac:dyDescent="0.2">
      <c r="AA12727" s="23">
        <v>48571</v>
      </c>
    </row>
    <row r="12728" spans="27:27" x14ac:dyDescent="0.2">
      <c r="AA12728" s="23">
        <v>48572</v>
      </c>
    </row>
    <row r="12729" spans="27:27" x14ac:dyDescent="0.2">
      <c r="AA12729" s="23">
        <v>48573</v>
      </c>
    </row>
    <row r="12730" spans="27:27" x14ac:dyDescent="0.2">
      <c r="AA12730" s="23">
        <v>48574</v>
      </c>
    </row>
    <row r="12731" spans="27:27" x14ac:dyDescent="0.2">
      <c r="AA12731" s="23">
        <v>48575</v>
      </c>
    </row>
    <row r="12732" spans="27:27" x14ac:dyDescent="0.2">
      <c r="AA12732" s="23">
        <v>48576</v>
      </c>
    </row>
    <row r="12733" spans="27:27" x14ac:dyDescent="0.2">
      <c r="AA12733" s="23">
        <v>48577</v>
      </c>
    </row>
    <row r="12734" spans="27:27" x14ac:dyDescent="0.2">
      <c r="AA12734" s="23">
        <v>48578</v>
      </c>
    </row>
    <row r="12735" spans="27:27" x14ac:dyDescent="0.2">
      <c r="AA12735" s="23">
        <v>48579</v>
      </c>
    </row>
    <row r="12736" spans="27:27" x14ac:dyDescent="0.2">
      <c r="AA12736" s="23">
        <v>48580</v>
      </c>
    </row>
    <row r="12737" spans="27:27" x14ac:dyDescent="0.2">
      <c r="AA12737" s="23">
        <v>48581</v>
      </c>
    </row>
    <row r="12738" spans="27:27" x14ac:dyDescent="0.2">
      <c r="AA12738" s="23">
        <v>48582</v>
      </c>
    </row>
    <row r="12739" spans="27:27" x14ac:dyDescent="0.2">
      <c r="AA12739" s="23">
        <v>48583</v>
      </c>
    </row>
    <row r="12740" spans="27:27" x14ac:dyDescent="0.2">
      <c r="AA12740" s="23">
        <v>48584</v>
      </c>
    </row>
    <row r="12741" spans="27:27" x14ac:dyDescent="0.2">
      <c r="AA12741" s="23">
        <v>48585</v>
      </c>
    </row>
    <row r="12742" spans="27:27" x14ac:dyDescent="0.2">
      <c r="AA12742" s="23">
        <v>48586</v>
      </c>
    </row>
    <row r="12743" spans="27:27" x14ac:dyDescent="0.2">
      <c r="AA12743" s="23">
        <v>48587</v>
      </c>
    </row>
    <row r="12744" spans="27:27" x14ac:dyDescent="0.2">
      <c r="AA12744" s="23">
        <v>48588</v>
      </c>
    </row>
    <row r="12745" spans="27:27" x14ac:dyDescent="0.2">
      <c r="AA12745" s="23">
        <v>48589</v>
      </c>
    </row>
    <row r="12746" spans="27:27" x14ac:dyDescent="0.2">
      <c r="AA12746" s="23">
        <v>48590</v>
      </c>
    </row>
    <row r="12747" spans="27:27" x14ac:dyDescent="0.2">
      <c r="AA12747" s="23">
        <v>48591</v>
      </c>
    </row>
    <row r="12748" spans="27:27" x14ac:dyDescent="0.2">
      <c r="AA12748" s="23">
        <v>48592</v>
      </c>
    </row>
    <row r="12749" spans="27:27" x14ac:dyDescent="0.2">
      <c r="AA12749" s="23">
        <v>48593</v>
      </c>
    </row>
    <row r="12750" spans="27:27" x14ac:dyDescent="0.2">
      <c r="AA12750" s="23">
        <v>48594</v>
      </c>
    </row>
    <row r="12751" spans="27:27" x14ac:dyDescent="0.2">
      <c r="AA12751" s="23">
        <v>48595</v>
      </c>
    </row>
    <row r="12752" spans="27:27" x14ac:dyDescent="0.2">
      <c r="AA12752" s="23">
        <v>48596</v>
      </c>
    </row>
    <row r="12753" spans="27:27" x14ac:dyDescent="0.2">
      <c r="AA12753" s="23">
        <v>48597</v>
      </c>
    </row>
    <row r="12754" spans="27:27" x14ac:dyDescent="0.2">
      <c r="AA12754" s="23">
        <v>48598</v>
      </c>
    </row>
    <row r="12755" spans="27:27" x14ac:dyDescent="0.2">
      <c r="AA12755" s="23">
        <v>48599</v>
      </c>
    </row>
    <row r="12756" spans="27:27" x14ac:dyDescent="0.2">
      <c r="AA12756" s="23">
        <v>48600</v>
      </c>
    </row>
    <row r="12757" spans="27:27" x14ac:dyDescent="0.2">
      <c r="AA12757" s="23">
        <v>48601</v>
      </c>
    </row>
    <row r="12758" spans="27:27" x14ac:dyDescent="0.2">
      <c r="AA12758" s="23">
        <v>48602</v>
      </c>
    </row>
    <row r="12759" spans="27:27" x14ac:dyDescent="0.2">
      <c r="AA12759" s="23">
        <v>48603</v>
      </c>
    </row>
    <row r="12760" spans="27:27" x14ac:dyDescent="0.2">
      <c r="AA12760" s="23">
        <v>48604</v>
      </c>
    </row>
    <row r="12761" spans="27:27" x14ac:dyDescent="0.2">
      <c r="AA12761" s="23">
        <v>48605</v>
      </c>
    </row>
    <row r="12762" spans="27:27" x14ac:dyDescent="0.2">
      <c r="AA12762" s="23">
        <v>48606</v>
      </c>
    </row>
    <row r="12763" spans="27:27" x14ac:dyDescent="0.2">
      <c r="AA12763" s="23">
        <v>48607</v>
      </c>
    </row>
    <row r="12764" spans="27:27" x14ac:dyDescent="0.2">
      <c r="AA12764" s="23">
        <v>48608</v>
      </c>
    </row>
    <row r="12765" spans="27:27" x14ac:dyDescent="0.2">
      <c r="AA12765" s="23">
        <v>48609</v>
      </c>
    </row>
    <row r="12766" spans="27:27" x14ac:dyDescent="0.2">
      <c r="AA12766" s="23">
        <v>48610</v>
      </c>
    </row>
    <row r="12767" spans="27:27" x14ac:dyDescent="0.2">
      <c r="AA12767" s="23">
        <v>48611</v>
      </c>
    </row>
    <row r="12768" spans="27:27" x14ac:dyDescent="0.2">
      <c r="AA12768" s="23">
        <v>48612</v>
      </c>
    </row>
    <row r="12769" spans="27:27" x14ac:dyDescent="0.2">
      <c r="AA12769" s="23">
        <v>48613</v>
      </c>
    </row>
    <row r="12770" spans="27:27" x14ac:dyDescent="0.2">
      <c r="AA12770" s="23">
        <v>48614</v>
      </c>
    </row>
    <row r="12771" spans="27:27" x14ac:dyDescent="0.2">
      <c r="AA12771" s="23">
        <v>48615</v>
      </c>
    </row>
    <row r="12772" spans="27:27" x14ac:dyDescent="0.2">
      <c r="AA12772" s="23">
        <v>48616</v>
      </c>
    </row>
    <row r="12773" spans="27:27" x14ac:dyDescent="0.2">
      <c r="AA12773" s="23">
        <v>48617</v>
      </c>
    </row>
    <row r="12774" spans="27:27" x14ac:dyDescent="0.2">
      <c r="AA12774" s="23">
        <v>48618</v>
      </c>
    </row>
    <row r="12775" spans="27:27" x14ac:dyDescent="0.2">
      <c r="AA12775" s="23">
        <v>48619</v>
      </c>
    </row>
    <row r="12776" spans="27:27" x14ac:dyDescent="0.2">
      <c r="AA12776" s="23">
        <v>48620</v>
      </c>
    </row>
    <row r="12777" spans="27:27" x14ac:dyDescent="0.2">
      <c r="AA12777" s="23">
        <v>48621</v>
      </c>
    </row>
    <row r="12778" spans="27:27" x14ac:dyDescent="0.2">
      <c r="AA12778" s="23">
        <v>48622</v>
      </c>
    </row>
    <row r="12779" spans="27:27" x14ac:dyDescent="0.2">
      <c r="AA12779" s="23">
        <v>48623</v>
      </c>
    </row>
    <row r="12780" spans="27:27" x14ac:dyDescent="0.2">
      <c r="AA12780" s="23">
        <v>48624</v>
      </c>
    </row>
    <row r="12781" spans="27:27" x14ac:dyDescent="0.2">
      <c r="AA12781" s="23">
        <v>48625</v>
      </c>
    </row>
    <row r="12782" spans="27:27" x14ac:dyDescent="0.2">
      <c r="AA12782" s="23">
        <v>48626</v>
      </c>
    </row>
    <row r="12783" spans="27:27" x14ac:dyDescent="0.2">
      <c r="AA12783" s="23">
        <v>48627</v>
      </c>
    </row>
    <row r="12784" spans="27:27" x14ac:dyDescent="0.2">
      <c r="AA12784" s="23">
        <v>48628</v>
      </c>
    </row>
    <row r="12785" spans="27:27" x14ac:dyDescent="0.2">
      <c r="AA12785" s="23">
        <v>48629</v>
      </c>
    </row>
    <row r="12786" spans="27:27" x14ac:dyDescent="0.2">
      <c r="AA12786" s="23">
        <v>48630</v>
      </c>
    </row>
    <row r="12787" spans="27:27" x14ac:dyDescent="0.2">
      <c r="AA12787" s="23">
        <v>48631</v>
      </c>
    </row>
    <row r="12788" spans="27:27" x14ac:dyDescent="0.2">
      <c r="AA12788" s="23">
        <v>48632</v>
      </c>
    </row>
    <row r="12789" spans="27:27" x14ac:dyDescent="0.2">
      <c r="AA12789" s="23">
        <v>48633</v>
      </c>
    </row>
    <row r="12790" spans="27:27" x14ac:dyDescent="0.2">
      <c r="AA12790" s="23">
        <v>48634</v>
      </c>
    </row>
    <row r="12791" spans="27:27" x14ac:dyDescent="0.2">
      <c r="AA12791" s="23">
        <v>48635</v>
      </c>
    </row>
    <row r="12792" spans="27:27" x14ac:dyDescent="0.2">
      <c r="AA12792" s="23">
        <v>48636</v>
      </c>
    </row>
    <row r="12793" spans="27:27" x14ac:dyDescent="0.2">
      <c r="AA12793" s="23">
        <v>48637</v>
      </c>
    </row>
    <row r="12794" spans="27:27" x14ac:dyDescent="0.2">
      <c r="AA12794" s="23">
        <v>48638</v>
      </c>
    </row>
    <row r="12795" spans="27:27" x14ac:dyDescent="0.2">
      <c r="AA12795" s="23">
        <v>48639</v>
      </c>
    </row>
    <row r="12796" spans="27:27" x14ac:dyDescent="0.2">
      <c r="AA12796" s="23">
        <v>48640</v>
      </c>
    </row>
    <row r="12797" spans="27:27" x14ac:dyDescent="0.2">
      <c r="AA12797" s="23">
        <v>48641</v>
      </c>
    </row>
    <row r="12798" spans="27:27" x14ac:dyDescent="0.2">
      <c r="AA12798" s="23">
        <v>48642</v>
      </c>
    </row>
    <row r="12799" spans="27:27" x14ac:dyDescent="0.2">
      <c r="AA12799" s="23">
        <v>48643</v>
      </c>
    </row>
    <row r="12800" spans="27:27" x14ac:dyDescent="0.2">
      <c r="AA12800" s="23">
        <v>48644</v>
      </c>
    </row>
    <row r="12801" spans="27:27" x14ac:dyDescent="0.2">
      <c r="AA12801" s="23">
        <v>48645</v>
      </c>
    </row>
    <row r="12802" spans="27:27" x14ac:dyDescent="0.2">
      <c r="AA12802" s="23">
        <v>48646</v>
      </c>
    </row>
    <row r="12803" spans="27:27" x14ac:dyDescent="0.2">
      <c r="AA12803" s="23">
        <v>48647</v>
      </c>
    </row>
    <row r="12804" spans="27:27" x14ac:dyDescent="0.2">
      <c r="AA12804" s="23">
        <v>48648</v>
      </c>
    </row>
    <row r="12805" spans="27:27" x14ac:dyDescent="0.2">
      <c r="AA12805" s="23">
        <v>48649</v>
      </c>
    </row>
    <row r="12806" spans="27:27" x14ac:dyDescent="0.2">
      <c r="AA12806" s="23">
        <v>48650</v>
      </c>
    </row>
    <row r="12807" spans="27:27" x14ac:dyDescent="0.2">
      <c r="AA12807" s="23">
        <v>48651</v>
      </c>
    </row>
    <row r="12808" spans="27:27" x14ac:dyDescent="0.2">
      <c r="AA12808" s="23">
        <v>48652</v>
      </c>
    </row>
    <row r="12809" spans="27:27" x14ac:dyDescent="0.2">
      <c r="AA12809" s="23">
        <v>48653</v>
      </c>
    </row>
    <row r="12810" spans="27:27" x14ac:dyDescent="0.2">
      <c r="AA12810" s="23">
        <v>48654</v>
      </c>
    </row>
    <row r="12811" spans="27:27" x14ac:dyDescent="0.2">
      <c r="AA12811" s="23">
        <v>48655</v>
      </c>
    </row>
    <row r="12812" spans="27:27" x14ac:dyDescent="0.2">
      <c r="AA12812" s="23">
        <v>48656</v>
      </c>
    </row>
    <row r="12813" spans="27:27" x14ac:dyDescent="0.2">
      <c r="AA12813" s="23">
        <v>48657</v>
      </c>
    </row>
    <row r="12814" spans="27:27" x14ac:dyDescent="0.2">
      <c r="AA12814" s="23">
        <v>48658</v>
      </c>
    </row>
    <row r="12815" spans="27:27" x14ac:dyDescent="0.2">
      <c r="AA12815" s="23">
        <v>48659</v>
      </c>
    </row>
    <row r="12816" spans="27:27" x14ac:dyDescent="0.2">
      <c r="AA12816" s="23">
        <v>48660</v>
      </c>
    </row>
    <row r="12817" spans="27:27" x14ac:dyDescent="0.2">
      <c r="AA12817" s="23">
        <v>48661</v>
      </c>
    </row>
    <row r="12818" spans="27:27" x14ac:dyDescent="0.2">
      <c r="AA12818" s="23">
        <v>48662</v>
      </c>
    </row>
    <row r="12819" spans="27:27" x14ac:dyDescent="0.2">
      <c r="AA12819" s="23">
        <v>48663</v>
      </c>
    </row>
    <row r="12820" spans="27:27" x14ac:dyDescent="0.2">
      <c r="AA12820" s="23">
        <v>48664</v>
      </c>
    </row>
    <row r="12821" spans="27:27" x14ac:dyDescent="0.2">
      <c r="AA12821" s="23">
        <v>48665</v>
      </c>
    </row>
    <row r="12822" spans="27:27" x14ac:dyDescent="0.2">
      <c r="AA12822" s="23">
        <v>48666</v>
      </c>
    </row>
    <row r="12823" spans="27:27" x14ac:dyDescent="0.2">
      <c r="AA12823" s="23">
        <v>48667</v>
      </c>
    </row>
    <row r="12824" spans="27:27" x14ac:dyDescent="0.2">
      <c r="AA12824" s="23">
        <v>48668</v>
      </c>
    </row>
    <row r="12825" spans="27:27" x14ac:dyDescent="0.2">
      <c r="AA12825" s="23">
        <v>48669</v>
      </c>
    </row>
    <row r="12826" spans="27:27" x14ac:dyDescent="0.2">
      <c r="AA12826" s="23">
        <v>48670</v>
      </c>
    </row>
    <row r="12827" spans="27:27" x14ac:dyDescent="0.2">
      <c r="AA12827" s="23">
        <v>48671</v>
      </c>
    </row>
    <row r="12828" spans="27:27" x14ac:dyDescent="0.2">
      <c r="AA12828" s="23">
        <v>48672</v>
      </c>
    </row>
    <row r="12829" spans="27:27" x14ac:dyDescent="0.2">
      <c r="AA12829" s="23">
        <v>48673</v>
      </c>
    </row>
    <row r="12830" spans="27:27" x14ac:dyDescent="0.2">
      <c r="AA12830" s="23">
        <v>48674</v>
      </c>
    </row>
    <row r="12831" spans="27:27" x14ac:dyDescent="0.2">
      <c r="AA12831" s="23">
        <v>48675</v>
      </c>
    </row>
    <row r="12832" spans="27:27" x14ac:dyDescent="0.2">
      <c r="AA12832" s="23">
        <v>48676</v>
      </c>
    </row>
    <row r="12833" spans="27:27" x14ac:dyDescent="0.2">
      <c r="AA12833" s="23">
        <v>48677</v>
      </c>
    </row>
    <row r="12834" spans="27:27" x14ac:dyDescent="0.2">
      <c r="AA12834" s="23">
        <v>48678</v>
      </c>
    </row>
    <row r="12835" spans="27:27" x14ac:dyDescent="0.2">
      <c r="AA12835" s="23">
        <v>48679</v>
      </c>
    </row>
    <row r="12836" spans="27:27" x14ac:dyDescent="0.2">
      <c r="AA12836" s="23">
        <v>48680</v>
      </c>
    </row>
    <row r="12837" spans="27:27" x14ac:dyDescent="0.2">
      <c r="AA12837" s="23">
        <v>48681</v>
      </c>
    </row>
    <row r="12838" spans="27:27" x14ac:dyDescent="0.2">
      <c r="AA12838" s="23">
        <v>48682</v>
      </c>
    </row>
    <row r="12839" spans="27:27" x14ac:dyDescent="0.2">
      <c r="AA12839" s="23">
        <v>48683</v>
      </c>
    </row>
    <row r="12840" spans="27:27" x14ac:dyDescent="0.2">
      <c r="AA12840" s="23">
        <v>48684</v>
      </c>
    </row>
    <row r="12841" spans="27:27" x14ac:dyDescent="0.2">
      <c r="AA12841" s="23">
        <v>48685</v>
      </c>
    </row>
    <row r="12842" spans="27:27" x14ac:dyDescent="0.2">
      <c r="AA12842" s="23">
        <v>48686</v>
      </c>
    </row>
    <row r="12843" spans="27:27" x14ac:dyDescent="0.2">
      <c r="AA12843" s="23">
        <v>48687</v>
      </c>
    </row>
    <row r="12844" spans="27:27" x14ac:dyDescent="0.2">
      <c r="AA12844" s="23">
        <v>48688</v>
      </c>
    </row>
    <row r="12845" spans="27:27" x14ac:dyDescent="0.2">
      <c r="AA12845" s="23">
        <v>48689</v>
      </c>
    </row>
    <row r="12846" spans="27:27" x14ac:dyDescent="0.2">
      <c r="AA12846" s="23">
        <v>48690</v>
      </c>
    </row>
    <row r="12847" spans="27:27" x14ac:dyDescent="0.2">
      <c r="AA12847" s="23">
        <v>48691</v>
      </c>
    </row>
    <row r="12848" spans="27:27" x14ac:dyDescent="0.2">
      <c r="AA12848" s="23">
        <v>48692</v>
      </c>
    </row>
    <row r="12849" spans="27:27" x14ac:dyDescent="0.2">
      <c r="AA12849" s="23">
        <v>48693</v>
      </c>
    </row>
    <row r="12850" spans="27:27" x14ac:dyDescent="0.2">
      <c r="AA12850" s="23">
        <v>48694</v>
      </c>
    </row>
    <row r="12851" spans="27:27" x14ac:dyDescent="0.2">
      <c r="AA12851" s="23">
        <v>48695</v>
      </c>
    </row>
    <row r="12852" spans="27:27" x14ac:dyDescent="0.2">
      <c r="AA12852" s="23">
        <v>48696</v>
      </c>
    </row>
    <row r="12853" spans="27:27" x14ac:dyDescent="0.2">
      <c r="AA12853" s="23">
        <v>48697</v>
      </c>
    </row>
    <row r="12854" spans="27:27" x14ac:dyDescent="0.2">
      <c r="AA12854" s="23">
        <v>48698</v>
      </c>
    </row>
    <row r="12855" spans="27:27" x14ac:dyDescent="0.2">
      <c r="AA12855" s="23">
        <v>48699</v>
      </c>
    </row>
    <row r="12856" spans="27:27" x14ac:dyDescent="0.2">
      <c r="AA12856" s="23">
        <v>48700</v>
      </c>
    </row>
    <row r="12857" spans="27:27" x14ac:dyDescent="0.2">
      <c r="AA12857" s="23">
        <v>48701</v>
      </c>
    </row>
    <row r="12858" spans="27:27" x14ac:dyDescent="0.2">
      <c r="AA12858" s="23">
        <v>48702</v>
      </c>
    </row>
    <row r="12859" spans="27:27" x14ac:dyDescent="0.2">
      <c r="AA12859" s="23">
        <v>48703</v>
      </c>
    </row>
    <row r="12860" spans="27:27" x14ac:dyDescent="0.2">
      <c r="AA12860" s="23">
        <v>48704</v>
      </c>
    </row>
    <row r="12861" spans="27:27" x14ac:dyDescent="0.2">
      <c r="AA12861" s="23">
        <v>48705</v>
      </c>
    </row>
    <row r="12862" spans="27:27" x14ac:dyDescent="0.2">
      <c r="AA12862" s="23">
        <v>48706</v>
      </c>
    </row>
    <row r="12863" spans="27:27" x14ac:dyDescent="0.2">
      <c r="AA12863" s="23">
        <v>48707</v>
      </c>
    </row>
    <row r="12864" spans="27:27" x14ac:dyDescent="0.2">
      <c r="AA12864" s="23">
        <v>48708</v>
      </c>
    </row>
    <row r="12865" spans="27:27" x14ac:dyDescent="0.2">
      <c r="AA12865" s="23">
        <v>48709</v>
      </c>
    </row>
    <row r="12866" spans="27:27" x14ac:dyDescent="0.2">
      <c r="AA12866" s="23">
        <v>48710</v>
      </c>
    </row>
    <row r="12867" spans="27:27" x14ac:dyDescent="0.2">
      <c r="AA12867" s="23">
        <v>48711</v>
      </c>
    </row>
    <row r="12868" spans="27:27" x14ac:dyDescent="0.2">
      <c r="AA12868" s="23">
        <v>48712</v>
      </c>
    </row>
    <row r="12869" spans="27:27" x14ac:dyDescent="0.2">
      <c r="AA12869" s="23">
        <v>48713</v>
      </c>
    </row>
    <row r="12870" spans="27:27" x14ac:dyDescent="0.2">
      <c r="AA12870" s="23">
        <v>48714</v>
      </c>
    </row>
    <row r="12871" spans="27:27" x14ac:dyDescent="0.2">
      <c r="AA12871" s="23">
        <v>48715</v>
      </c>
    </row>
    <row r="12872" spans="27:27" x14ac:dyDescent="0.2">
      <c r="AA12872" s="23">
        <v>48716</v>
      </c>
    </row>
    <row r="12873" spans="27:27" x14ac:dyDescent="0.2">
      <c r="AA12873" s="23">
        <v>48717</v>
      </c>
    </row>
    <row r="12874" spans="27:27" x14ac:dyDescent="0.2">
      <c r="AA12874" s="23">
        <v>48718</v>
      </c>
    </row>
    <row r="12875" spans="27:27" x14ac:dyDescent="0.2">
      <c r="AA12875" s="23">
        <v>48719</v>
      </c>
    </row>
    <row r="12876" spans="27:27" x14ac:dyDescent="0.2">
      <c r="AA12876" s="23">
        <v>48720</v>
      </c>
    </row>
    <row r="12877" spans="27:27" x14ac:dyDescent="0.2">
      <c r="AA12877" s="23">
        <v>48721</v>
      </c>
    </row>
    <row r="12878" spans="27:27" x14ac:dyDescent="0.2">
      <c r="AA12878" s="23">
        <v>48722</v>
      </c>
    </row>
    <row r="12879" spans="27:27" x14ac:dyDescent="0.2">
      <c r="AA12879" s="23">
        <v>48723</v>
      </c>
    </row>
    <row r="12880" spans="27:27" x14ac:dyDescent="0.2">
      <c r="AA12880" s="23">
        <v>48724</v>
      </c>
    </row>
    <row r="12881" spans="27:27" x14ac:dyDescent="0.2">
      <c r="AA12881" s="23">
        <v>48725</v>
      </c>
    </row>
    <row r="12882" spans="27:27" x14ac:dyDescent="0.2">
      <c r="AA12882" s="23">
        <v>48726</v>
      </c>
    </row>
    <row r="12883" spans="27:27" x14ac:dyDescent="0.2">
      <c r="AA12883" s="23">
        <v>48727</v>
      </c>
    </row>
    <row r="12884" spans="27:27" x14ac:dyDescent="0.2">
      <c r="AA12884" s="23">
        <v>48728</v>
      </c>
    </row>
    <row r="12885" spans="27:27" x14ac:dyDescent="0.2">
      <c r="AA12885" s="23">
        <v>48729</v>
      </c>
    </row>
    <row r="12886" spans="27:27" x14ac:dyDescent="0.2">
      <c r="AA12886" s="23">
        <v>48730</v>
      </c>
    </row>
    <row r="12887" spans="27:27" x14ac:dyDescent="0.2">
      <c r="AA12887" s="23">
        <v>48731</v>
      </c>
    </row>
    <row r="12888" spans="27:27" x14ac:dyDescent="0.2">
      <c r="AA12888" s="23">
        <v>48732</v>
      </c>
    </row>
    <row r="12889" spans="27:27" x14ac:dyDescent="0.2">
      <c r="AA12889" s="23">
        <v>48733</v>
      </c>
    </row>
    <row r="12890" spans="27:27" x14ac:dyDescent="0.2">
      <c r="AA12890" s="23">
        <v>48734</v>
      </c>
    </row>
    <row r="12891" spans="27:27" x14ac:dyDescent="0.2">
      <c r="AA12891" s="23">
        <v>48735</v>
      </c>
    </row>
    <row r="12892" spans="27:27" x14ac:dyDescent="0.2">
      <c r="AA12892" s="23">
        <v>48736</v>
      </c>
    </row>
    <row r="12893" spans="27:27" x14ac:dyDescent="0.2">
      <c r="AA12893" s="23">
        <v>48737</v>
      </c>
    </row>
    <row r="12894" spans="27:27" x14ac:dyDescent="0.2">
      <c r="AA12894" s="23">
        <v>48738</v>
      </c>
    </row>
    <row r="12895" spans="27:27" x14ac:dyDescent="0.2">
      <c r="AA12895" s="23">
        <v>48739</v>
      </c>
    </row>
    <row r="12896" spans="27:27" x14ac:dyDescent="0.2">
      <c r="AA12896" s="23">
        <v>48740</v>
      </c>
    </row>
    <row r="12897" spans="27:27" x14ac:dyDescent="0.2">
      <c r="AA12897" s="23">
        <v>48741</v>
      </c>
    </row>
    <row r="12898" spans="27:27" x14ac:dyDescent="0.2">
      <c r="AA12898" s="23">
        <v>48742</v>
      </c>
    </row>
    <row r="12899" spans="27:27" x14ac:dyDescent="0.2">
      <c r="AA12899" s="23">
        <v>48743</v>
      </c>
    </row>
    <row r="12900" spans="27:27" x14ac:dyDescent="0.2">
      <c r="AA12900" s="23">
        <v>48744</v>
      </c>
    </row>
    <row r="12901" spans="27:27" x14ac:dyDescent="0.2">
      <c r="AA12901" s="23">
        <v>48745</v>
      </c>
    </row>
    <row r="12902" spans="27:27" x14ac:dyDescent="0.2">
      <c r="AA12902" s="23">
        <v>48746</v>
      </c>
    </row>
    <row r="12903" spans="27:27" x14ac:dyDescent="0.2">
      <c r="AA12903" s="23">
        <v>48747</v>
      </c>
    </row>
    <row r="12904" spans="27:27" x14ac:dyDescent="0.2">
      <c r="AA12904" s="23">
        <v>48748</v>
      </c>
    </row>
    <row r="12905" spans="27:27" x14ac:dyDescent="0.2">
      <c r="AA12905" s="23">
        <v>48749</v>
      </c>
    </row>
    <row r="12906" spans="27:27" x14ac:dyDescent="0.2">
      <c r="AA12906" s="23">
        <v>48750</v>
      </c>
    </row>
    <row r="12907" spans="27:27" x14ac:dyDescent="0.2">
      <c r="AA12907" s="23">
        <v>48751</v>
      </c>
    </row>
    <row r="12908" spans="27:27" x14ac:dyDescent="0.2">
      <c r="AA12908" s="23">
        <v>48752</v>
      </c>
    </row>
    <row r="12909" spans="27:27" x14ac:dyDescent="0.2">
      <c r="AA12909" s="23">
        <v>48753</v>
      </c>
    </row>
    <row r="12910" spans="27:27" x14ac:dyDescent="0.2">
      <c r="AA12910" s="23">
        <v>48754</v>
      </c>
    </row>
    <row r="12911" spans="27:27" x14ac:dyDescent="0.2">
      <c r="AA12911" s="23">
        <v>48755</v>
      </c>
    </row>
    <row r="12912" spans="27:27" x14ac:dyDescent="0.2">
      <c r="AA12912" s="23">
        <v>48756</v>
      </c>
    </row>
    <row r="12913" spans="27:27" x14ac:dyDescent="0.2">
      <c r="AA12913" s="23">
        <v>48757</v>
      </c>
    </row>
    <row r="12914" spans="27:27" x14ac:dyDescent="0.2">
      <c r="AA12914" s="23">
        <v>48758</v>
      </c>
    </row>
    <row r="12915" spans="27:27" x14ac:dyDescent="0.2">
      <c r="AA12915" s="23">
        <v>48759</v>
      </c>
    </row>
    <row r="12916" spans="27:27" x14ac:dyDescent="0.2">
      <c r="AA12916" s="23">
        <v>48760</v>
      </c>
    </row>
    <row r="12917" spans="27:27" x14ac:dyDescent="0.2">
      <c r="AA12917" s="23">
        <v>48761</v>
      </c>
    </row>
    <row r="12918" spans="27:27" x14ac:dyDescent="0.2">
      <c r="AA12918" s="23">
        <v>48762</v>
      </c>
    </row>
    <row r="12919" spans="27:27" x14ac:dyDescent="0.2">
      <c r="AA12919" s="23">
        <v>48763</v>
      </c>
    </row>
    <row r="12920" spans="27:27" x14ac:dyDescent="0.2">
      <c r="AA12920" s="23">
        <v>48764</v>
      </c>
    </row>
    <row r="12921" spans="27:27" x14ac:dyDescent="0.2">
      <c r="AA12921" s="23">
        <v>48765</v>
      </c>
    </row>
    <row r="12922" spans="27:27" x14ac:dyDescent="0.2">
      <c r="AA12922" s="23">
        <v>48766</v>
      </c>
    </row>
    <row r="12923" spans="27:27" x14ac:dyDescent="0.2">
      <c r="AA12923" s="23">
        <v>48767</v>
      </c>
    </row>
    <row r="12924" spans="27:27" x14ac:dyDescent="0.2">
      <c r="AA12924" s="23">
        <v>48768</v>
      </c>
    </row>
    <row r="12925" spans="27:27" x14ac:dyDescent="0.2">
      <c r="AA12925" s="23">
        <v>48769</v>
      </c>
    </row>
    <row r="12926" spans="27:27" x14ac:dyDescent="0.2">
      <c r="AA12926" s="23">
        <v>48770</v>
      </c>
    </row>
    <row r="12927" spans="27:27" x14ac:dyDescent="0.2">
      <c r="AA12927" s="23">
        <v>48771</v>
      </c>
    </row>
    <row r="12928" spans="27:27" x14ac:dyDescent="0.2">
      <c r="AA12928" s="23">
        <v>48772</v>
      </c>
    </row>
    <row r="12929" spans="27:27" x14ac:dyDescent="0.2">
      <c r="AA12929" s="23">
        <v>48773</v>
      </c>
    </row>
    <row r="12930" spans="27:27" x14ac:dyDescent="0.2">
      <c r="AA12930" s="23">
        <v>48774</v>
      </c>
    </row>
    <row r="12931" spans="27:27" x14ac:dyDescent="0.2">
      <c r="AA12931" s="23">
        <v>48775</v>
      </c>
    </row>
    <row r="12932" spans="27:27" x14ac:dyDescent="0.2">
      <c r="AA12932" s="23">
        <v>48776</v>
      </c>
    </row>
    <row r="12933" spans="27:27" x14ac:dyDescent="0.2">
      <c r="AA12933" s="23">
        <v>48777</v>
      </c>
    </row>
    <row r="12934" spans="27:27" x14ac:dyDescent="0.2">
      <c r="AA12934" s="23">
        <v>48778</v>
      </c>
    </row>
    <row r="12935" spans="27:27" x14ac:dyDescent="0.2">
      <c r="AA12935" s="23">
        <v>48779</v>
      </c>
    </row>
    <row r="12936" spans="27:27" x14ac:dyDescent="0.2">
      <c r="AA12936" s="23">
        <v>48780</v>
      </c>
    </row>
    <row r="12937" spans="27:27" x14ac:dyDescent="0.2">
      <c r="AA12937" s="23">
        <v>48781</v>
      </c>
    </row>
    <row r="12938" spans="27:27" x14ac:dyDescent="0.2">
      <c r="AA12938" s="23">
        <v>48782</v>
      </c>
    </row>
    <row r="12939" spans="27:27" x14ac:dyDescent="0.2">
      <c r="AA12939" s="23">
        <v>48783</v>
      </c>
    </row>
    <row r="12940" spans="27:27" x14ac:dyDescent="0.2">
      <c r="AA12940" s="23">
        <v>48784</v>
      </c>
    </row>
    <row r="12941" spans="27:27" x14ac:dyDescent="0.2">
      <c r="AA12941" s="23">
        <v>48785</v>
      </c>
    </row>
    <row r="12942" spans="27:27" x14ac:dyDescent="0.2">
      <c r="AA12942" s="23">
        <v>48786</v>
      </c>
    </row>
    <row r="12943" spans="27:27" x14ac:dyDescent="0.2">
      <c r="AA12943" s="23">
        <v>48787</v>
      </c>
    </row>
    <row r="12944" spans="27:27" x14ac:dyDescent="0.2">
      <c r="AA12944" s="23">
        <v>48788</v>
      </c>
    </row>
    <row r="12945" spans="27:27" x14ac:dyDescent="0.2">
      <c r="AA12945" s="23">
        <v>48789</v>
      </c>
    </row>
    <row r="12946" spans="27:27" x14ac:dyDescent="0.2">
      <c r="AA12946" s="23">
        <v>48790</v>
      </c>
    </row>
    <row r="12947" spans="27:27" x14ac:dyDescent="0.2">
      <c r="AA12947" s="23">
        <v>48791</v>
      </c>
    </row>
    <row r="12948" spans="27:27" x14ac:dyDescent="0.2">
      <c r="AA12948" s="23">
        <v>48792</v>
      </c>
    </row>
    <row r="12949" spans="27:27" x14ac:dyDescent="0.2">
      <c r="AA12949" s="23">
        <v>48793</v>
      </c>
    </row>
    <row r="12950" spans="27:27" x14ac:dyDescent="0.2">
      <c r="AA12950" s="23">
        <v>48794</v>
      </c>
    </row>
    <row r="12951" spans="27:27" x14ac:dyDescent="0.2">
      <c r="AA12951" s="23">
        <v>48795</v>
      </c>
    </row>
    <row r="12952" spans="27:27" x14ac:dyDescent="0.2">
      <c r="AA12952" s="23">
        <v>48796</v>
      </c>
    </row>
    <row r="12953" spans="27:27" x14ac:dyDescent="0.2">
      <c r="AA12953" s="23">
        <v>48797</v>
      </c>
    </row>
    <row r="12954" spans="27:27" x14ac:dyDescent="0.2">
      <c r="AA12954" s="23">
        <v>48798</v>
      </c>
    </row>
    <row r="12955" spans="27:27" x14ac:dyDescent="0.2">
      <c r="AA12955" s="23">
        <v>48799</v>
      </c>
    </row>
    <row r="12956" spans="27:27" x14ac:dyDescent="0.2">
      <c r="AA12956" s="23">
        <v>48800</v>
      </c>
    </row>
    <row r="12957" spans="27:27" x14ac:dyDescent="0.2">
      <c r="AA12957" s="23">
        <v>48801</v>
      </c>
    </row>
    <row r="12958" spans="27:27" x14ac:dyDescent="0.2">
      <c r="AA12958" s="23">
        <v>48802</v>
      </c>
    </row>
    <row r="12959" spans="27:27" x14ac:dyDescent="0.2">
      <c r="AA12959" s="23">
        <v>48803</v>
      </c>
    </row>
    <row r="12960" spans="27:27" x14ac:dyDescent="0.2">
      <c r="AA12960" s="23">
        <v>48804</v>
      </c>
    </row>
    <row r="12961" spans="27:27" x14ac:dyDescent="0.2">
      <c r="AA12961" s="23">
        <v>48805</v>
      </c>
    </row>
    <row r="12962" spans="27:27" x14ac:dyDescent="0.2">
      <c r="AA12962" s="23">
        <v>48806</v>
      </c>
    </row>
    <row r="12963" spans="27:27" x14ac:dyDescent="0.2">
      <c r="AA12963" s="23">
        <v>48807</v>
      </c>
    </row>
    <row r="12964" spans="27:27" x14ac:dyDescent="0.2">
      <c r="AA12964" s="23">
        <v>48808</v>
      </c>
    </row>
    <row r="12965" spans="27:27" x14ac:dyDescent="0.2">
      <c r="AA12965" s="23">
        <v>48809</v>
      </c>
    </row>
    <row r="12966" spans="27:27" x14ac:dyDescent="0.2">
      <c r="AA12966" s="23">
        <v>48810</v>
      </c>
    </row>
    <row r="12967" spans="27:27" x14ac:dyDescent="0.2">
      <c r="AA12967" s="23">
        <v>48811</v>
      </c>
    </row>
    <row r="12968" spans="27:27" x14ac:dyDescent="0.2">
      <c r="AA12968" s="23">
        <v>48812</v>
      </c>
    </row>
    <row r="12969" spans="27:27" x14ac:dyDescent="0.2">
      <c r="AA12969" s="23">
        <v>48813</v>
      </c>
    </row>
    <row r="12970" spans="27:27" x14ac:dyDescent="0.2">
      <c r="AA12970" s="23">
        <v>48814</v>
      </c>
    </row>
    <row r="12971" spans="27:27" x14ac:dyDescent="0.2">
      <c r="AA12971" s="23">
        <v>48815</v>
      </c>
    </row>
    <row r="12972" spans="27:27" x14ac:dyDescent="0.2">
      <c r="AA12972" s="23">
        <v>48816</v>
      </c>
    </row>
    <row r="12973" spans="27:27" x14ac:dyDescent="0.2">
      <c r="AA12973" s="23">
        <v>48817</v>
      </c>
    </row>
    <row r="12974" spans="27:27" x14ac:dyDescent="0.2">
      <c r="AA12974" s="23">
        <v>48818</v>
      </c>
    </row>
    <row r="12975" spans="27:27" x14ac:dyDescent="0.2">
      <c r="AA12975" s="23">
        <v>48819</v>
      </c>
    </row>
    <row r="12976" spans="27:27" x14ac:dyDescent="0.2">
      <c r="AA12976" s="23">
        <v>48820</v>
      </c>
    </row>
    <row r="12977" spans="27:27" x14ac:dyDescent="0.2">
      <c r="AA12977" s="23">
        <v>48821</v>
      </c>
    </row>
    <row r="12978" spans="27:27" x14ac:dyDescent="0.2">
      <c r="AA12978" s="23">
        <v>48822</v>
      </c>
    </row>
    <row r="12979" spans="27:27" x14ac:dyDescent="0.2">
      <c r="AA12979" s="23">
        <v>48823</v>
      </c>
    </row>
    <row r="12980" spans="27:27" x14ac:dyDescent="0.2">
      <c r="AA12980" s="23">
        <v>48824</v>
      </c>
    </row>
    <row r="12981" spans="27:27" x14ac:dyDescent="0.2">
      <c r="AA12981" s="23">
        <v>48825</v>
      </c>
    </row>
    <row r="12982" spans="27:27" x14ac:dyDescent="0.2">
      <c r="AA12982" s="23">
        <v>48826</v>
      </c>
    </row>
    <row r="12983" spans="27:27" x14ac:dyDescent="0.2">
      <c r="AA12983" s="23">
        <v>48827</v>
      </c>
    </row>
    <row r="12984" spans="27:27" x14ac:dyDescent="0.2">
      <c r="AA12984" s="23">
        <v>48828</v>
      </c>
    </row>
    <row r="12985" spans="27:27" x14ac:dyDescent="0.2">
      <c r="AA12985" s="23">
        <v>48829</v>
      </c>
    </row>
    <row r="12986" spans="27:27" x14ac:dyDescent="0.2">
      <c r="AA12986" s="23">
        <v>48830</v>
      </c>
    </row>
    <row r="12987" spans="27:27" x14ac:dyDescent="0.2">
      <c r="AA12987" s="23">
        <v>48831</v>
      </c>
    </row>
    <row r="12988" spans="27:27" x14ac:dyDescent="0.2">
      <c r="AA12988" s="23">
        <v>48832</v>
      </c>
    </row>
    <row r="12989" spans="27:27" x14ac:dyDescent="0.2">
      <c r="AA12989" s="23">
        <v>48833</v>
      </c>
    </row>
    <row r="12990" spans="27:27" x14ac:dyDescent="0.2">
      <c r="AA12990" s="23">
        <v>48834</v>
      </c>
    </row>
    <row r="12991" spans="27:27" x14ac:dyDescent="0.2">
      <c r="AA12991" s="23">
        <v>48835</v>
      </c>
    </row>
    <row r="12992" spans="27:27" x14ac:dyDescent="0.2">
      <c r="AA12992" s="23">
        <v>48836</v>
      </c>
    </row>
    <row r="12993" spans="27:27" x14ac:dyDescent="0.2">
      <c r="AA12993" s="23">
        <v>48837</v>
      </c>
    </row>
    <row r="12994" spans="27:27" x14ac:dyDescent="0.2">
      <c r="AA12994" s="23">
        <v>48838</v>
      </c>
    </row>
    <row r="12995" spans="27:27" x14ac:dyDescent="0.2">
      <c r="AA12995" s="23">
        <v>48839</v>
      </c>
    </row>
    <row r="12996" spans="27:27" x14ac:dyDescent="0.2">
      <c r="AA12996" s="23">
        <v>48840</v>
      </c>
    </row>
    <row r="12997" spans="27:27" x14ac:dyDescent="0.2">
      <c r="AA12997" s="23">
        <v>48841</v>
      </c>
    </row>
    <row r="12998" spans="27:27" x14ac:dyDescent="0.2">
      <c r="AA12998" s="23">
        <v>48842</v>
      </c>
    </row>
    <row r="12999" spans="27:27" x14ac:dyDescent="0.2">
      <c r="AA12999" s="23">
        <v>48843</v>
      </c>
    </row>
    <row r="13000" spans="27:27" x14ac:dyDescent="0.2">
      <c r="AA13000" s="23">
        <v>48844</v>
      </c>
    </row>
    <row r="13001" spans="27:27" x14ac:dyDescent="0.2">
      <c r="AA13001" s="23">
        <v>48845</v>
      </c>
    </row>
    <row r="13002" spans="27:27" x14ac:dyDescent="0.2">
      <c r="AA13002" s="23">
        <v>48846</v>
      </c>
    </row>
    <row r="13003" spans="27:27" x14ac:dyDescent="0.2">
      <c r="AA13003" s="23">
        <v>48847</v>
      </c>
    </row>
    <row r="13004" spans="27:27" x14ac:dyDescent="0.2">
      <c r="AA13004" s="23">
        <v>48848</v>
      </c>
    </row>
    <row r="13005" spans="27:27" x14ac:dyDescent="0.2">
      <c r="AA13005" s="23">
        <v>48849</v>
      </c>
    </row>
    <row r="13006" spans="27:27" x14ac:dyDescent="0.2">
      <c r="AA13006" s="23">
        <v>48850</v>
      </c>
    </row>
    <row r="13007" spans="27:27" x14ac:dyDescent="0.2">
      <c r="AA13007" s="23">
        <v>48851</v>
      </c>
    </row>
    <row r="13008" spans="27:27" x14ac:dyDescent="0.2">
      <c r="AA13008" s="23">
        <v>48852</v>
      </c>
    </row>
    <row r="13009" spans="27:27" x14ac:dyDescent="0.2">
      <c r="AA13009" s="23">
        <v>48853</v>
      </c>
    </row>
    <row r="13010" spans="27:27" x14ac:dyDescent="0.2">
      <c r="AA13010" s="23">
        <v>48854</v>
      </c>
    </row>
    <row r="13011" spans="27:27" x14ac:dyDescent="0.2">
      <c r="AA13011" s="23">
        <v>48855</v>
      </c>
    </row>
    <row r="13012" spans="27:27" x14ac:dyDescent="0.2">
      <c r="AA13012" s="23">
        <v>48856</v>
      </c>
    </row>
    <row r="13013" spans="27:27" x14ac:dyDescent="0.2">
      <c r="AA13013" s="23">
        <v>48857</v>
      </c>
    </row>
    <row r="13014" spans="27:27" x14ac:dyDescent="0.2">
      <c r="AA13014" s="23">
        <v>48858</v>
      </c>
    </row>
    <row r="13015" spans="27:27" x14ac:dyDescent="0.2">
      <c r="AA13015" s="23">
        <v>48859</v>
      </c>
    </row>
    <row r="13016" spans="27:27" x14ac:dyDescent="0.2">
      <c r="AA13016" s="23">
        <v>48860</v>
      </c>
    </row>
    <row r="13017" spans="27:27" x14ac:dyDescent="0.2">
      <c r="AA13017" s="23">
        <v>48861</v>
      </c>
    </row>
    <row r="13018" spans="27:27" x14ac:dyDescent="0.2">
      <c r="AA13018" s="23">
        <v>48862</v>
      </c>
    </row>
    <row r="13019" spans="27:27" x14ac:dyDescent="0.2">
      <c r="AA13019" s="23">
        <v>48863</v>
      </c>
    </row>
    <row r="13020" spans="27:27" x14ac:dyDescent="0.2">
      <c r="AA13020" s="23">
        <v>48864</v>
      </c>
    </row>
    <row r="13021" spans="27:27" x14ac:dyDescent="0.2">
      <c r="AA13021" s="23">
        <v>48865</v>
      </c>
    </row>
    <row r="13022" spans="27:27" x14ac:dyDescent="0.2">
      <c r="AA13022" s="23">
        <v>48866</v>
      </c>
    </row>
    <row r="13023" spans="27:27" x14ac:dyDescent="0.2">
      <c r="AA13023" s="23">
        <v>48867</v>
      </c>
    </row>
    <row r="13024" spans="27:27" x14ac:dyDescent="0.2">
      <c r="AA13024" s="23">
        <v>48868</v>
      </c>
    </row>
    <row r="13025" spans="27:27" x14ac:dyDescent="0.2">
      <c r="AA13025" s="23">
        <v>48869</v>
      </c>
    </row>
    <row r="13026" spans="27:27" x14ac:dyDescent="0.2">
      <c r="AA13026" s="23">
        <v>48870</v>
      </c>
    </row>
    <row r="13027" spans="27:27" x14ac:dyDescent="0.2">
      <c r="AA13027" s="23">
        <v>48871</v>
      </c>
    </row>
    <row r="13028" spans="27:27" x14ac:dyDescent="0.2">
      <c r="AA13028" s="23">
        <v>48872</v>
      </c>
    </row>
    <row r="13029" spans="27:27" x14ac:dyDescent="0.2">
      <c r="AA13029" s="23">
        <v>48873</v>
      </c>
    </row>
    <row r="13030" spans="27:27" x14ac:dyDescent="0.2">
      <c r="AA13030" s="23">
        <v>48874</v>
      </c>
    </row>
    <row r="13031" spans="27:27" x14ac:dyDescent="0.2">
      <c r="AA13031" s="23">
        <v>48875</v>
      </c>
    </row>
    <row r="13032" spans="27:27" x14ac:dyDescent="0.2">
      <c r="AA13032" s="23">
        <v>48876</v>
      </c>
    </row>
    <row r="13033" spans="27:27" x14ac:dyDescent="0.2">
      <c r="AA13033" s="23">
        <v>48877</v>
      </c>
    </row>
    <row r="13034" spans="27:27" x14ac:dyDescent="0.2">
      <c r="AA13034" s="23">
        <v>48878</v>
      </c>
    </row>
    <row r="13035" spans="27:27" x14ac:dyDescent="0.2">
      <c r="AA13035" s="23">
        <v>48879</v>
      </c>
    </row>
    <row r="13036" spans="27:27" x14ac:dyDescent="0.2">
      <c r="AA13036" s="23">
        <v>48880</v>
      </c>
    </row>
    <row r="13037" spans="27:27" x14ac:dyDescent="0.2">
      <c r="AA13037" s="23">
        <v>48881</v>
      </c>
    </row>
    <row r="13038" spans="27:27" x14ac:dyDescent="0.2">
      <c r="AA13038" s="23">
        <v>48882</v>
      </c>
    </row>
    <row r="13039" spans="27:27" x14ac:dyDescent="0.2">
      <c r="AA13039" s="23">
        <v>48883</v>
      </c>
    </row>
    <row r="13040" spans="27:27" x14ac:dyDescent="0.2">
      <c r="AA13040" s="23">
        <v>48884</v>
      </c>
    </row>
    <row r="13041" spans="27:27" x14ac:dyDescent="0.2">
      <c r="AA13041" s="23">
        <v>48885</v>
      </c>
    </row>
    <row r="13042" spans="27:27" x14ac:dyDescent="0.2">
      <c r="AA13042" s="23">
        <v>48886</v>
      </c>
    </row>
    <row r="13043" spans="27:27" x14ac:dyDescent="0.2">
      <c r="AA13043" s="23">
        <v>48887</v>
      </c>
    </row>
    <row r="13044" spans="27:27" x14ac:dyDescent="0.2">
      <c r="AA13044" s="23">
        <v>48888</v>
      </c>
    </row>
    <row r="13045" spans="27:27" x14ac:dyDescent="0.2">
      <c r="AA13045" s="23">
        <v>48889</v>
      </c>
    </row>
    <row r="13046" spans="27:27" x14ac:dyDescent="0.2">
      <c r="AA13046" s="23">
        <v>48890</v>
      </c>
    </row>
    <row r="13047" spans="27:27" x14ac:dyDescent="0.2">
      <c r="AA13047" s="23">
        <v>48891</v>
      </c>
    </row>
    <row r="13048" spans="27:27" x14ac:dyDescent="0.2">
      <c r="AA13048" s="23">
        <v>48892</v>
      </c>
    </row>
    <row r="13049" spans="27:27" x14ac:dyDescent="0.2">
      <c r="AA13049" s="23">
        <v>48893</v>
      </c>
    </row>
    <row r="13050" spans="27:27" x14ac:dyDescent="0.2">
      <c r="AA13050" s="23">
        <v>48894</v>
      </c>
    </row>
    <row r="13051" spans="27:27" x14ac:dyDescent="0.2">
      <c r="AA13051" s="23">
        <v>48895</v>
      </c>
    </row>
    <row r="13052" spans="27:27" x14ac:dyDescent="0.2">
      <c r="AA13052" s="23">
        <v>48896</v>
      </c>
    </row>
    <row r="13053" spans="27:27" x14ac:dyDescent="0.2">
      <c r="AA13053" s="23">
        <v>48897</v>
      </c>
    </row>
    <row r="13054" spans="27:27" x14ac:dyDescent="0.2">
      <c r="AA13054" s="23">
        <v>48898</v>
      </c>
    </row>
    <row r="13055" spans="27:27" x14ac:dyDescent="0.2">
      <c r="AA13055" s="23">
        <v>48899</v>
      </c>
    </row>
    <row r="13056" spans="27:27" x14ac:dyDescent="0.2">
      <c r="AA13056" s="23">
        <v>48900</v>
      </c>
    </row>
    <row r="13057" spans="27:27" x14ac:dyDescent="0.2">
      <c r="AA13057" s="23">
        <v>48901</v>
      </c>
    </row>
    <row r="13058" spans="27:27" x14ac:dyDescent="0.2">
      <c r="AA13058" s="23">
        <v>48902</v>
      </c>
    </row>
    <row r="13059" spans="27:27" x14ac:dyDescent="0.2">
      <c r="AA13059" s="23">
        <v>48903</v>
      </c>
    </row>
    <row r="13060" spans="27:27" x14ac:dyDescent="0.2">
      <c r="AA13060" s="23">
        <v>48904</v>
      </c>
    </row>
    <row r="13061" spans="27:27" x14ac:dyDescent="0.2">
      <c r="AA13061" s="23">
        <v>48905</v>
      </c>
    </row>
    <row r="13062" spans="27:27" x14ac:dyDescent="0.2">
      <c r="AA13062" s="23">
        <v>48906</v>
      </c>
    </row>
    <row r="13063" spans="27:27" x14ac:dyDescent="0.2">
      <c r="AA13063" s="23">
        <v>48907</v>
      </c>
    </row>
    <row r="13064" spans="27:27" x14ac:dyDescent="0.2">
      <c r="AA13064" s="23">
        <v>48908</v>
      </c>
    </row>
    <row r="13065" spans="27:27" x14ac:dyDescent="0.2">
      <c r="AA13065" s="23">
        <v>48909</v>
      </c>
    </row>
    <row r="13066" spans="27:27" x14ac:dyDescent="0.2">
      <c r="AA13066" s="23">
        <v>48910</v>
      </c>
    </row>
    <row r="13067" spans="27:27" x14ac:dyDescent="0.2">
      <c r="AA13067" s="23">
        <v>48911</v>
      </c>
    </row>
    <row r="13068" spans="27:27" x14ac:dyDescent="0.2">
      <c r="AA13068" s="23">
        <v>48912</v>
      </c>
    </row>
    <row r="13069" spans="27:27" x14ac:dyDescent="0.2">
      <c r="AA13069" s="23">
        <v>48913</v>
      </c>
    </row>
    <row r="13070" spans="27:27" x14ac:dyDescent="0.2">
      <c r="AA13070" s="23">
        <v>48914</v>
      </c>
    </row>
    <row r="13071" spans="27:27" x14ac:dyDescent="0.2">
      <c r="AA13071" s="23">
        <v>48915</v>
      </c>
    </row>
    <row r="13072" spans="27:27" x14ac:dyDescent="0.2">
      <c r="AA13072" s="23">
        <v>48916</v>
      </c>
    </row>
    <row r="13073" spans="27:27" x14ac:dyDescent="0.2">
      <c r="AA13073" s="23">
        <v>48917</v>
      </c>
    </row>
    <row r="13074" spans="27:27" x14ac:dyDescent="0.2">
      <c r="AA13074" s="23">
        <v>48918</v>
      </c>
    </row>
    <row r="13075" spans="27:27" x14ac:dyDescent="0.2">
      <c r="AA13075" s="23">
        <v>48919</v>
      </c>
    </row>
    <row r="13076" spans="27:27" x14ac:dyDescent="0.2">
      <c r="AA13076" s="23">
        <v>48920</v>
      </c>
    </row>
    <row r="13077" spans="27:27" x14ac:dyDescent="0.2">
      <c r="AA13077" s="23">
        <v>48921</v>
      </c>
    </row>
    <row r="13078" spans="27:27" x14ac:dyDescent="0.2">
      <c r="AA13078" s="23">
        <v>48922</v>
      </c>
    </row>
    <row r="13079" spans="27:27" x14ac:dyDescent="0.2">
      <c r="AA13079" s="23">
        <v>48923</v>
      </c>
    </row>
    <row r="13080" spans="27:27" x14ac:dyDescent="0.2">
      <c r="AA13080" s="23">
        <v>48924</v>
      </c>
    </row>
    <row r="13081" spans="27:27" x14ac:dyDescent="0.2">
      <c r="AA13081" s="23">
        <v>48925</v>
      </c>
    </row>
    <row r="13082" spans="27:27" x14ac:dyDescent="0.2">
      <c r="AA13082" s="23">
        <v>48926</v>
      </c>
    </row>
    <row r="13083" spans="27:27" x14ac:dyDescent="0.2">
      <c r="AA13083" s="23">
        <v>48927</v>
      </c>
    </row>
    <row r="13084" spans="27:27" x14ac:dyDescent="0.2">
      <c r="AA13084" s="23">
        <v>48928</v>
      </c>
    </row>
    <row r="13085" spans="27:27" x14ac:dyDescent="0.2">
      <c r="AA13085" s="23">
        <v>48929</v>
      </c>
    </row>
    <row r="13086" spans="27:27" x14ac:dyDescent="0.2">
      <c r="AA13086" s="23">
        <v>48930</v>
      </c>
    </row>
    <row r="13087" spans="27:27" x14ac:dyDescent="0.2">
      <c r="AA13087" s="23">
        <v>48931</v>
      </c>
    </row>
    <row r="13088" spans="27:27" x14ac:dyDescent="0.2">
      <c r="AA13088" s="23">
        <v>48932</v>
      </c>
    </row>
    <row r="13089" spans="27:27" x14ac:dyDescent="0.2">
      <c r="AA13089" s="23">
        <v>48933</v>
      </c>
    </row>
    <row r="13090" spans="27:27" x14ac:dyDescent="0.2">
      <c r="AA13090" s="23">
        <v>48934</v>
      </c>
    </row>
    <row r="13091" spans="27:27" x14ac:dyDescent="0.2">
      <c r="AA13091" s="23">
        <v>48935</v>
      </c>
    </row>
    <row r="13092" spans="27:27" x14ac:dyDescent="0.2">
      <c r="AA13092" s="23">
        <v>48936</v>
      </c>
    </row>
    <row r="13093" spans="27:27" x14ac:dyDescent="0.2">
      <c r="AA13093" s="23">
        <v>48937</v>
      </c>
    </row>
    <row r="13094" spans="27:27" x14ac:dyDescent="0.2">
      <c r="AA13094" s="23">
        <v>48938</v>
      </c>
    </row>
    <row r="13095" spans="27:27" x14ac:dyDescent="0.2">
      <c r="AA13095" s="23">
        <v>48939</v>
      </c>
    </row>
    <row r="13096" spans="27:27" x14ac:dyDescent="0.2">
      <c r="AA13096" s="23">
        <v>48940</v>
      </c>
    </row>
    <row r="13097" spans="27:27" x14ac:dyDescent="0.2">
      <c r="AA13097" s="23">
        <v>48941</v>
      </c>
    </row>
    <row r="13098" spans="27:27" x14ac:dyDescent="0.2">
      <c r="AA13098" s="23">
        <v>48942</v>
      </c>
    </row>
    <row r="13099" spans="27:27" x14ac:dyDescent="0.2">
      <c r="AA13099" s="23">
        <v>48943</v>
      </c>
    </row>
    <row r="13100" spans="27:27" x14ac:dyDescent="0.2">
      <c r="AA13100" s="23">
        <v>48944</v>
      </c>
    </row>
    <row r="13101" spans="27:27" x14ac:dyDescent="0.2">
      <c r="AA13101" s="23">
        <v>48945</v>
      </c>
    </row>
    <row r="13102" spans="27:27" x14ac:dyDescent="0.2">
      <c r="AA13102" s="23">
        <v>48946</v>
      </c>
    </row>
    <row r="13103" spans="27:27" x14ac:dyDescent="0.2">
      <c r="AA13103" s="23">
        <v>48947</v>
      </c>
    </row>
    <row r="13104" spans="27:27" x14ac:dyDescent="0.2">
      <c r="AA13104" s="23">
        <v>48948</v>
      </c>
    </row>
    <row r="13105" spans="27:27" x14ac:dyDescent="0.2">
      <c r="AA13105" s="23">
        <v>48949</v>
      </c>
    </row>
    <row r="13106" spans="27:27" x14ac:dyDescent="0.2">
      <c r="AA13106" s="23">
        <v>48950</v>
      </c>
    </row>
    <row r="13107" spans="27:27" x14ac:dyDescent="0.2">
      <c r="AA13107" s="23">
        <v>48951</v>
      </c>
    </row>
    <row r="13108" spans="27:27" x14ac:dyDescent="0.2">
      <c r="AA13108" s="23">
        <v>48952</v>
      </c>
    </row>
    <row r="13109" spans="27:27" x14ac:dyDescent="0.2">
      <c r="AA13109" s="23">
        <v>48953</v>
      </c>
    </row>
    <row r="13110" spans="27:27" x14ac:dyDescent="0.2">
      <c r="AA13110" s="23">
        <v>48954</v>
      </c>
    </row>
    <row r="13111" spans="27:27" x14ac:dyDescent="0.2">
      <c r="AA13111" s="23">
        <v>48955</v>
      </c>
    </row>
    <row r="13112" spans="27:27" x14ac:dyDescent="0.2">
      <c r="AA13112" s="23">
        <v>48956</v>
      </c>
    </row>
    <row r="13113" spans="27:27" x14ac:dyDescent="0.2">
      <c r="AA13113" s="23">
        <v>48957</v>
      </c>
    </row>
    <row r="13114" spans="27:27" x14ac:dyDescent="0.2">
      <c r="AA13114" s="23">
        <v>48958</v>
      </c>
    </row>
    <row r="13115" spans="27:27" x14ac:dyDescent="0.2">
      <c r="AA13115" s="23">
        <v>48959</v>
      </c>
    </row>
    <row r="13116" spans="27:27" x14ac:dyDescent="0.2">
      <c r="AA13116" s="23">
        <v>48960</v>
      </c>
    </row>
    <row r="13117" spans="27:27" x14ac:dyDescent="0.2">
      <c r="AA13117" s="23">
        <v>48961</v>
      </c>
    </row>
    <row r="13118" spans="27:27" x14ac:dyDescent="0.2">
      <c r="AA13118" s="23">
        <v>48962</v>
      </c>
    </row>
    <row r="13119" spans="27:27" x14ac:dyDescent="0.2">
      <c r="AA13119" s="23">
        <v>48963</v>
      </c>
    </row>
    <row r="13120" spans="27:27" x14ac:dyDescent="0.2">
      <c r="AA13120" s="23">
        <v>48964</v>
      </c>
    </row>
    <row r="13121" spans="27:27" x14ac:dyDescent="0.2">
      <c r="AA13121" s="23">
        <v>48965</v>
      </c>
    </row>
    <row r="13122" spans="27:27" x14ac:dyDescent="0.2">
      <c r="AA13122" s="23">
        <v>48966</v>
      </c>
    </row>
    <row r="13123" spans="27:27" x14ac:dyDescent="0.2">
      <c r="AA13123" s="23">
        <v>48967</v>
      </c>
    </row>
    <row r="13124" spans="27:27" x14ac:dyDescent="0.2">
      <c r="AA13124" s="23">
        <v>48968</v>
      </c>
    </row>
    <row r="13125" spans="27:27" x14ac:dyDescent="0.2">
      <c r="AA13125" s="23">
        <v>48969</v>
      </c>
    </row>
    <row r="13126" spans="27:27" x14ac:dyDescent="0.2">
      <c r="AA13126" s="23">
        <v>48970</v>
      </c>
    </row>
    <row r="13127" spans="27:27" x14ac:dyDescent="0.2">
      <c r="AA13127" s="23">
        <v>48971</v>
      </c>
    </row>
    <row r="13128" spans="27:27" x14ac:dyDescent="0.2">
      <c r="AA13128" s="23">
        <v>48972</v>
      </c>
    </row>
    <row r="13129" spans="27:27" x14ac:dyDescent="0.2">
      <c r="AA13129" s="23">
        <v>48973</v>
      </c>
    </row>
    <row r="13130" spans="27:27" x14ac:dyDescent="0.2">
      <c r="AA13130" s="23">
        <v>48974</v>
      </c>
    </row>
    <row r="13131" spans="27:27" x14ac:dyDescent="0.2">
      <c r="AA13131" s="23">
        <v>48975</v>
      </c>
    </row>
    <row r="13132" spans="27:27" x14ac:dyDescent="0.2">
      <c r="AA13132" s="23">
        <v>48976</v>
      </c>
    </row>
    <row r="13133" spans="27:27" x14ac:dyDescent="0.2">
      <c r="AA13133" s="23">
        <v>48977</v>
      </c>
    </row>
    <row r="13134" spans="27:27" x14ac:dyDescent="0.2">
      <c r="AA13134" s="23">
        <v>48978</v>
      </c>
    </row>
    <row r="13135" spans="27:27" x14ac:dyDescent="0.2">
      <c r="AA13135" s="23">
        <v>48979</v>
      </c>
    </row>
    <row r="13136" spans="27:27" x14ac:dyDescent="0.2">
      <c r="AA13136" s="23">
        <v>48980</v>
      </c>
    </row>
    <row r="13137" spans="27:27" x14ac:dyDescent="0.2">
      <c r="AA13137" s="23">
        <v>48981</v>
      </c>
    </row>
    <row r="13138" spans="27:27" x14ac:dyDescent="0.2">
      <c r="AA13138" s="23">
        <v>48982</v>
      </c>
    </row>
    <row r="13139" spans="27:27" x14ac:dyDescent="0.2">
      <c r="AA13139" s="23">
        <v>48983</v>
      </c>
    </row>
    <row r="13140" spans="27:27" x14ac:dyDescent="0.2">
      <c r="AA13140" s="23">
        <v>48984</v>
      </c>
    </row>
    <row r="13141" spans="27:27" x14ac:dyDescent="0.2">
      <c r="AA13141" s="23">
        <v>48985</v>
      </c>
    </row>
    <row r="13142" spans="27:27" x14ac:dyDescent="0.2">
      <c r="AA13142" s="23">
        <v>48986</v>
      </c>
    </row>
    <row r="13143" spans="27:27" x14ac:dyDescent="0.2">
      <c r="AA13143" s="23">
        <v>48987</v>
      </c>
    </row>
    <row r="13144" spans="27:27" x14ac:dyDescent="0.2">
      <c r="AA13144" s="23">
        <v>48988</v>
      </c>
    </row>
    <row r="13145" spans="27:27" x14ac:dyDescent="0.2">
      <c r="AA13145" s="23">
        <v>48989</v>
      </c>
    </row>
    <row r="13146" spans="27:27" x14ac:dyDescent="0.2">
      <c r="AA13146" s="23">
        <v>48990</v>
      </c>
    </row>
    <row r="13147" spans="27:27" x14ac:dyDescent="0.2">
      <c r="AA13147" s="23">
        <v>48991</v>
      </c>
    </row>
    <row r="13148" spans="27:27" x14ac:dyDescent="0.2">
      <c r="AA13148" s="23">
        <v>48992</v>
      </c>
    </row>
    <row r="13149" spans="27:27" x14ac:dyDescent="0.2">
      <c r="AA13149" s="23">
        <v>48993</v>
      </c>
    </row>
    <row r="13150" spans="27:27" x14ac:dyDescent="0.2">
      <c r="AA13150" s="23">
        <v>48994</v>
      </c>
    </row>
    <row r="13151" spans="27:27" x14ac:dyDescent="0.2">
      <c r="AA13151" s="23">
        <v>48995</v>
      </c>
    </row>
    <row r="13152" spans="27:27" x14ac:dyDescent="0.2">
      <c r="AA13152" s="23">
        <v>48996</v>
      </c>
    </row>
    <row r="13153" spans="27:27" x14ac:dyDescent="0.2">
      <c r="AA13153" s="23">
        <v>48997</v>
      </c>
    </row>
    <row r="13154" spans="27:27" x14ac:dyDescent="0.2">
      <c r="AA13154" s="23">
        <v>48998</v>
      </c>
    </row>
    <row r="13155" spans="27:27" x14ac:dyDescent="0.2">
      <c r="AA13155" s="23">
        <v>48999</v>
      </c>
    </row>
    <row r="13156" spans="27:27" x14ac:dyDescent="0.2">
      <c r="AA13156" s="23">
        <v>49000</v>
      </c>
    </row>
    <row r="13157" spans="27:27" x14ac:dyDescent="0.2">
      <c r="AA13157" s="23">
        <v>49001</v>
      </c>
    </row>
    <row r="13158" spans="27:27" x14ac:dyDescent="0.2">
      <c r="AA13158" s="23">
        <v>49002</v>
      </c>
    </row>
    <row r="13159" spans="27:27" x14ac:dyDescent="0.2">
      <c r="AA13159" s="23">
        <v>49003</v>
      </c>
    </row>
    <row r="13160" spans="27:27" x14ac:dyDescent="0.2">
      <c r="AA13160" s="23">
        <v>49004</v>
      </c>
    </row>
    <row r="13161" spans="27:27" x14ac:dyDescent="0.2">
      <c r="AA13161" s="23">
        <v>49005</v>
      </c>
    </row>
    <row r="13162" spans="27:27" x14ac:dyDescent="0.2">
      <c r="AA13162" s="23">
        <v>49006</v>
      </c>
    </row>
    <row r="13163" spans="27:27" x14ac:dyDescent="0.2">
      <c r="AA13163" s="23">
        <v>49007</v>
      </c>
    </row>
    <row r="13164" spans="27:27" x14ac:dyDescent="0.2">
      <c r="AA13164" s="23">
        <v>49008</v>
      </c>
    </row>
    <row r="13165" spans="27:27" x14ac:dyDescent="0.2">
      <c r="AA13165" s="23">
        <v>49009</v>
      </c>
    </row>
    <row r="13166" spans="27:27" x14ac:dyDescent="0.2">
      <c r="AA13166" s="23">
        <v>49010</v>
      </c>
    </row>
    <row r="13167" spans="27:27" x14ac:dyDescent="0.2">
      <c r="AA13167" s="23">
        <v>49011</v>
      </c>
    </row>
    <row r="13168" spans="27:27" x14ac:dyDescent="0.2">
      <c r="AA13168" s="23">
        <v>49012</v>
      </c>
    </row>
    <row r="13169" spans="27:27" x14ac:dyDescent="0.2">
      <c r="AA13169" s="23">
        <v>49013</v>
      </c>
    </row>
    <row r="13170" spans="27:27" x14ac:dyDescent="0.2">
      <c r="AA13170" s="23">
        <v>49014</v>
      </c>
    </row>
    <row r="13171" spans="27:27" x14ac:dyDescent="0.2">
      <c r="AA13171" s="23">
        <v>49015</v>
      </c>
    </row>
    <row r="13172" spans="27:27" x14ac:dyDescent="0.2">
      <c r="AA13172" s="23">
        <v>49016</v>
      </c>
    </row>
    <row r="13173" spans="27:27" x14ac:dyDescent="0.2">
      <c r="AA13173" s="23">
        <v>49017</v>
      </c>
    </row>
    <row r="13174" spans="27:27" x14ac:dyDescent="0.2">
      <c r="AA13174" s="23">
        <v>49018</v>
      </c>
    </row>
    <row r="13175" spans="27:27" x14ac:dyDescent="0.2">
      <c r="AA13175" s="23">
        <v>49019</v>
      </c>
    </row>
    <row r="13176" spans="27:27" x14ac:dyDescent="0.2">
      <c r="AA13176" s="23">
        <v>49020</v>
      </c>
    </row>
    <row r="13177" spans="27:27" x14ac:dyDescent="0.2">
      <c r="AA13177" s="23">
        <v>49021</v>
      </c>
    </row>
    <row r="13178" spans="27:27" x14ac:dyDescent="0.2">
      <c r="AA13178" s="23">
        <v>49022</v>
      </c>
    </row>
    <row r="13179" spans="27:27" x14ac:dyDescent="0.2">
      <c r="AA13179" s="23">
        <v>49023</v>
      </c>
    </row>
    <row r="13180" spans="27:27" x14ac:dyDescent="0.2">
      <c r="AA13180" s="23">
        <v>49024</v>
      </c>
    </row>
    <row r="13181" spans="27:27" x14ac:dyDescent="0.2">
      <c r="AA13181" s="23">
        <v>49025</v>
      </c>
    </row>
    <row r="13182" spans="27:27" x14ac:dyDescent="0.2">
      <c r="AA13182" s="23">
        <v>49026</v>
      </c>
    </row>
    <row r="13183" spans="27:27" x14ac:dyDescent="0.2">
      <c r="AA13183" s="23">
        <v>49027</v>
      </c>
    </row>
    <row r="13184" spans="27:27" x14ac:dyDescent="0.2">
      <c r="AA13184" s="23">
        <v>49028</v>
      </c>
    </row>
    <row r="13185" spans="27:27" x14ac:dyDescent="0.2">
      <c r="AA13185" s="23">
        <v>49029</v>
      </c>
    </row>
    <row r="13186" spans="27:27" x14ac:dyDescent="0.2">
      <c r="AA13186" s="23">
        <v>49030</v>
      </c>
    </row>
    <row r="13187" spans="27:27" x14ac:dyDescent="0.2">
      <c r="AA13187" s="23">
        <v>49031</v>
      </c>
    </row>
    <row r="13188" spans="27:27" x14ac:dyDescent="0.2">
      <c r="AA13188" s="23">
        <v>49032</v>
      </c>
    </row>
    <row r="13189" spans="27:27" x14ac:dyDescent="0.2">
      <c r="AA13189" s="23">
        <v>49033</v>
      </c>
    </row>
    <row r="13190" spans="27:27" x14ac:dyDescent="0.2">
      <c r="AA13190" s="23">
        <v>49034</v>
      </c>
    </row>
    <row r="13191" spans="27:27" x14ac:dyDescent="0.2">
      <c r="AA13191" s="23">
        <v>49035</v>
      </c>
    </row>
    <row r="13192" spans="27:27" x14ac:dyDescent="0.2">
      <c r="AA13192" s="23">
        <v>49036</v>
      </c>
    </row>
    <row r="13193" spans="27:27" x14ac:dyDescent="0.2">
      <c r="AA13193" s="23">
        <v>49037</v>
      </c>
    </row>
    <row r="13194" spans="27:27" x14ac:dyDescent="0.2">
      <c r="AA13194" s="23">
        <v>49038</v>
      </c>
    </row>
    <row r="13195" spans="27:27" x14ac:dyDescent="0.2">
      <c r="AA13195" s="23">
        <v>49039</v>
      </c>
    </row>
    <row r="13196" spans="27:27" x14ac:dyDescent="0.2">
      <c r="AA13196" s="23">
        <v>49040</v>
      </c>
    </row>
    <row r="13197" spans="27:27" x14ac:dyDescent="0.2">
      <c r="AA13197" s="23">
        <v>49041</v>
      </c>
    </row>
    <row r="13198" spans="27:27" x14ac:dyDescent="0.2">
      <c r="AA13198" s="23">
        <v>49042</v>
      </c>
    </row>
    <row r="13199" spans="27:27" x14ac:dyDescent="0.2">
      <c r="AA13199" s="23">
        <v>49043</v>
      </c>
    </row>
    <row r="13200" spans="27:27" x14ac:dyDescent="0.2">
      <c r="AA13200" s="23">
        <v>49044</v>
      </c>
    </row>
    <row r="13201" spans="27:27" x14ac:dyDescent="0.2">
      <c r="AA13201" s="23">
        <v>49045</v>
      </c>
    </row>
    <row r="13202" spans="27:27" x14ac:dyDescent="0.2">
      <c r="AA13202" s="23">
        <v>49046</v>
      </c>
    </row>
    <row r="13203" spans="27:27" x14ac:dyDescent="0.2">
      <c r="AA13203" s="23">
        <v>49047</v>
      </c>
    </row>
    <row r="13204" spans="27:27" x14ac:dyDescent="0.2">
      <c r="AA13204" s="23">
        <v>49048</v>
      </c>
    </row>
    <row r="13205" spans="27:27" x14ac:dyDescent="0.2">
      <c r="AA13205" s="23">
        <v>49049</v>
      </c>
    </row>
    <row r="13206" spans="27:27" x14ac:dyDescent="0.2">
      <c r="AA13206" s="23">
        <v>49050</v>
      </c>
    </row>
    <row r="13207" spans="27:27" x14ac:dyDescent="0.2">
      <c r="AA13207" s="23">
        <v>49051</v>
      </c>
    </row>
    <row r="13208" spans="27:27" x14ac:dyDescent="0.2">
      <c r="AA13208" s="23">
        <v>49052</v>
      </c>
    </row>
    <row r="13209" spans="27:27" x14ac:dyDescent="0.2">
      <c r="AA13209" s="23">
        <v>49053</v>
      </c>
    </row>
    <row r="13210" spans="27:27" x14ac:dyDescent="0.2">
      <c r="AA13210" s="23">
        <v>49054</v>
      </c>
    </row>
    <row r="13211" spans="27:27" x14ac:dyDescent="0.2">
      <c r="AA13211" s="23">
        <v>49055</v>
      </c>
    </row>
    <row r="13212" spans="27:27" x14ac:dyDescent="0.2">
      <c r="AA13212" s="23">
        <v>49056</v>
      </c>
    </row>
    <row r="13213" spans="27:27" x14ac:dyDescent="0.2">
      <c r="AA13213" s="23">
        <v>49057</v>
      </c>
    </row>
    <row r="13214" spans="27:27" x14ac:dyDescent="0.2">
      <c r="AA13214" s="23">
        <v>49058</v>
      </c>
    </row>
    <row r="13215" spans="27:27" x14ac:dyDescent="0.2">
      <c r="AA13215" s="23">
        <v>49059</v>
      </c>
    </row>
    <row r="13216" spans="27:27" x14ac:dyDescent="0.2">
      <c r="AA13216" s="23">
        <v>49060</v>
      </c>
    </row>
    <row r="13217" spans="27:27" x14ac:dyDescent="0.2">
      <c r="AA13217" s="23">
        <v>49061</v>
      </c>
    </row>
    <row r="13218" spans="27:27" x14ac:dyDescent="0.2">
      <c r="AA13218" s="23">
        <v>49062</v>
      </c>
    </row>
    <row r="13219" spans="27:27" x14ac:dyDescent="0.2">
      <c r="AA13219" s="23">
        <v>49063</v>
      </c>
    </row>
    <row r="13220" spans="27:27" x14ac:dyDescent="0.2">
      <c r="AA13220" s="23">
        <v>49064</v>
      </c>
    </row>
    <row r="13221" spans="27:27" x14ac:dyDescent="0.2">
      <c r="AA13221" s="23">
        <v>49065</v>
      </c>
    </row>
    <row r="13222" spans="27:27" x14ac:dyDescent="0.2">
      <c r="AA13222" s="23">
        <v>49066</v>
      </c>
    </row>
    <row r="13223" spans="27:27" x14ac:dyDescent="0.2">
      <c r="AA13223" s="23">
        <v>49067</v>
      </c>
    </row>
    <row r="13224" spans="27:27" x14ac:dyDescent="0.2">
      <c r="AA13224" s="23">
        <v>49068</v>
      </c>
    </row>
    <row r="13225" spans="27:27" x14ac:dyDescent="0.2">
      <c r="AA13225" s="23">
        <v>49069</v>
      </c>
    </row>
    <row r="13226" spans="27:27" x14ac:dyDescent="0.2">
      <c r="AA13226" s="23">
        <v>49070</v>
      </c>
    </row>
    <row r="13227" spans="27:27" x14ac:dyDescent="0.2">
      <c r="AA13227" s="23">
        <v>49071</v>
      </c>
    </row>
    <row r="13228" spans="27:27" x14ac:dyDescent="0.2">
      <c r="AA13228" s="23">
        <v>49072</v>
      </c>
    </row>
    <row r="13229" spans="27:27" x14ac:dyDescent="0.2">
      <c r="AA13229" s="23">
        <v>49073</v>
      </c>
    </row>
    <row r="13230" spans="27:27" x14ac:dyDescent="0.2">
      <c r="AA13230" s="23">
        <v>49074</v>
      </c>
    </row>
    <row r="13231" spans="27:27" x14ac:dyDescent="0.2">
      <c r="AA13231" s="23">
        <v>49075</v>
      </c>
    </row>
    <row r="13232" spans="27:27" x14ac:dyDescent="0.2">
      <c r="AA13232" s="23">
        <v>49076</v>
      </c>
    </row>
    <row r="13233" spans="27:27" x14ac:dyDescent="0.2">
      <c r="AA13233" s="23">
        <v>49077</v>
      </c>
    </row>
    <row r="13234" spans="27:27" x14ac:dyDescent="0.2">
      <c r="AA13234" s="23">
        <v>49078</v>
      </c>
    </row>
    <row r="13235" spans="27:27" x14ac:dyDescent="0.2">
      <c r="AA13235" s="23">
        <v>49079</v>
      </c>
    </row>
    <row r="13236" spans="27:27" x14ac:dyDescent="0.2">
      <c r="AA13236" s="23">
        <v>49080</v>
      </c>
    </row>
    <row r="13237" spans="27:27" x14ac:dyDescent="0.2">
      <c r="AA13237" s="23">
        <v>49081</v>
      </c>
    </row>
    <row r="13238" spans="27:27" x14ac:dyDescent="0.2">
      <c r="AA13238" s="23">
        <v>49082</v>
      </c>
    </row>
    <row r="13239" spans="27:27" x14ac:dyDescent="0.2">
      <c r="AA13239" s="23">
        <v>49083</v>
      </c>
    </row>
    <row r="13240" spans="27:27" x14ac:dyDescent="0.2">
      <c r="AA13240" s="23">
        <v>49084</v>
      </c>
    </row>
    <row r="13241" spans="27:27" x14ac:dyDescent="0.2">
      <c r="AA13241" s="23">
        <v>49085</v>
      </c>
    </row>
    <row r="13242" spans="27:27" x14ac:dyDescent="0.2">
      <c r="AA13242" s="23">
        <v>49086</v>
      </c>
    </row>
    <row r="13243" spans="27:27" x14ac:dyDescent="0.2">
      <c r="AA13243" s="23">
        <v>49087</v>
      </c>
    </row>
    <row r="13244" spans="27:27" x14ac:dyDescent="0.2">
      <c r="AA13244" s="23">
        <v>49088</v>
      </c>
    </row>
    <row r="13245" spans="27:27" x14ac:dyDescent="0.2">
      <c r="AA13245" s="23">
        <v>49089</v>
      </c>
    </row>
    <row r="13246" spans="27:27" x14ac:dyDescent="0.2">
      <c r="AA13246" s="23">
        <v>49090</v>
      </c>
    </row>
    <row r="13247" spans="27:27" x14ac:dyDescent="0.2">
      <c r="AA13247" s="23">
        <v>49091</v>
      </c>
    </row>
    <row r="13248" spans="27:27" x14ac:dyDescent="0.2">
      <c r="AA13248" s="23">
        <v>49092</v>
      </c>
    </row>
    <row r="13249" spans="27:27" x14ac:dyDescent="0.2">
      <c r="AA13249" s="23">
        <v>49093</v>
      </c>
    </row>
    <row r="13250" spans="27:27" x14ac:dyDescent="0.2">
      <c r="AA13250" s="23">
        <v>49094</v>
      </c>
    </row>
    <row r="13251" spans="27:27" x14ac:dyDescent="0.2">
      <c r="AA13251" s="23">
        <v>49095</v>
      </c>
    </row>
    <row r="13252" spans="27:27" x14ac:dyDescent="0.2">
      <c r="AA13252" s="23">
        <v>49096</v>
      </c>
    </row>
    <row r="13253" spans="27:27" x14ac:dyDescent="0.2">
      <c r="AA13253" s="23">
        <v>49097</v>
      </c>
    </row>
    <row r="13254" spans="27:27" x14ac:dyDescent="0.2">
      <c r="AA13254" s="23">
        <v>49098</v>
      </c>
    </row>
    <row r="13255" spans="27:27" x14ac:dyDescent="0.2">
      <c r="AA13255" s="23">
        <v>49099</v>
      </c>
    </row>
    <row r="13256" spans="27:27" x14ac:dyDescent="0.2">
      <c r="AA13256" s="23">
        <v>49100</v>
      </c>
    </row>
    <row r="13257" spans="27:27" x14ac:dyDescent="0.2">
      <c r="AA13257" s="23">
        <v>49101</v>
      </c>
    </row>
    <row r="13258" spans="27:27" x14ac:dyDescent="0.2">
      <c r="AA13258" s="23">
        <v>49102</v>
      </c>
    </row>
    <row r="13259" spans="27:27" x14ac:dyDescent="0.2">
      <c r="AA13259" s="23">
        <v>49103</v>
      </c>
    </row>
    <row r="13260" spans="27:27" x14ac:dyDescent="0.2">
      <c r="AA13260" s="23">
        <v>49104</v>
      </c>
    </row>
    <row r="13261" spans="27:27" x14ac:dyDescent="0.2">
      <c r="AA13261" s="23">
        <v>49105</v>
      </c>
    </row>
    <row r="13262" spans="27:27" x14ac:dyDescent="0.2">
      <c r="AA13262" s="23">
        <v>49106</v>
      </c>
    </row>
    <row r="13263" spans="27:27" x14ac:dyDescent="0.2">
      <c r="AA13263" s="23">
        <v>49107</v>
      </c>
    </row>
    <row r="13264" spans="27:27" x14ac:dyDescent="0.2">
      <c r="AA13264" s="23">
        <v>49108</v>
      </c>
    </row>
    <row r="13265" spans="27:27" x14ac:dyDescent="0.2">
      <c r="AA13265" s="23">
        <v>49109</v>
      </c>
    </row>
    <row r="13266" spans="27:27" x14ac:dyDescent="0.2">
      <c r="AA13266" s="23">
        <v>49110</v>
      </c>
    </row>
    <row r="13267" spans="27:27" x14ac:dyDescent="0.2">
      <c r="AA13267" s="23">
        <v>49111</v>
      </c>
    </row>
    <row r="13268" spans="27:27" x14ac:dyDescent="0.2">
      <c r="AA13268" s="23">
        <v>49112</v>
      </c>
    </row>
    <row r="13269" spans="27:27" x14ac:dyDescent="0.2">
      <c r="AA13269" s="23">
        <v>49113</v>
      </c>
    </row>
    <row r="13270" spans="27:27" x14ac:dyDescent="0.2">
      <c r="AA13270" s="23">
        <v>49114</v>
      </c>
    </row>
    <row r="13271" spans="27:27" x14ac:dyDescent="0.2">
      <c r="AA13271" s="23">
        <v>49115</v>
      </c>
    </row>
    <row r="13272" spans="27:27" x14ac:dyDescent="0.2">
      <c r="AA13272" s="23">
        <v>49116</v>
      </c>
    </row>
    <row r="13273" spans="27:27" x14ac:dyDescent="0.2">
      <c r="AA13273" s="23">
        <v>49117</v>
      </c>
    </row>
    <row r="13274" spans="27:27" x14ac:dyDescent="0.2">
      <c r="AA13274" s="23">
        <v>49118</v>
      </c>
    </row>
    <row r="13275" spans="27:27" x14ac:dyDescent="0.2">
      <c r="AA13275" s="23">
        <v>49119</v>
      </c>
    </row>
    <row r="13276" spans="27:27" x14ac:dyDescent="0.2">
      <c r="AA13276" s="23">
        <v>49120</v>
      </c>
    </row>
    <row r="13277" spans="27:27" x14ac:dyDescent="0.2">
      <c r="AA13277" s="23">
        <v>49121</v>
      </c>
    </row>
    <row r="13278" spans="27:27" x14ac:dyDescent="0.2">
      <c r="AA13278" s="23">
        <v>49122</v>
      </c>
    </row>
    <row r="13279" spans="27:27" x14ac:dyDescent="0.2">
      <c r="AA13279" s="23">
        <v>49123</v>
      </c>
    </row>
    <row r="13280" spans="27:27" x14ac:dyDescent="0.2">
      <c r="AA13280" s="23">
        <v>49124</v>
      </c>
    </row>
    <row r="13281" spans="27:27" x14ac:dyDescent="0.2">
      <c r="AA13281" s="23">
        <v>49125</v>
      </c>
    </row>
    <row r="13282" spans="27:27" x14ac:dyDescent="0.2">
      <c r="AA13282" s="23">
        <v>49126</v>
      </c>
    </row>
    <row r="13283" spans="27:27" x14ac:dyDescent="0.2">
      <c r="AA13283" s="23">
        <v>49127</v>
      </c>
    </row>
    <row r="13284" spans="27:27" x14ac:dyDescent="0.2">
      <c r="AA13284" s="23">
        <v>49128</v>
      </c>
    </row>
    <row r="13285" spans="27:27" x14ac:dyDescent="0.2">
      <c r="AA13285" s="23">
        <v>49129</v>
      </c>
    </row>
    <row r="13286" spans="27:27" x14ac:dyDescent="0.2">
      <c r="AA13286" s="23">
        <v>49130</v>
      </c>
    </row>
    <row r="13287" spans="27:27" x14ac:dyDescent="0.2">
      <c r="AA13287" s="23">
        <v>49131</v>
      </c>
    </row>
    <row r="13288" spans="27:27" x14ac:dyDescent="0.2">
      <c r="AA13288" s="23">
        <v>49132</v>
      </c>
    </row>
    <row r="13289" spans="27:27" x14ac:dyDescent="0.2">
      <c r="AA13289" s="23">
        <v>49133</v>
      </c>
    </row>
    <row r="13290" spans="27:27" x14ac:dyDescent="0.2">
      <c r="AA13290" s="23">
        <v>49134</v>
      </c>
    </row>
    <row r="13291" spans="27:27" x14ac:dyDescent="0.2">
      <c r="AA13291" s="23">
        <v>49135</v>
      </c>
    </row>
    <row r="13292" spans="27:27" x14ac:dyDescent="0.2">
      <c r="AA13292" s="23">
        <v>49136</v>
      </c>
    </row>
    <row r="13293" spans="27:27" x14ac:dyDescent="0.2">
      <c r="AA13293" s="23">
        <v>49137</v>
      </c>
    </row>
    <row r="13294" spans="27:27" x14ac:dyDescent="0.2">
      <c r="AA13294" s="23">
        <v>49138</v>
      </c>
    </row>
    <row r="13295" spans="27:27" x14ac:dyDescent="0.2">
      <c r="AA13295" s="23">
        <v>49139</v>
      </c>
    </row>
    <row r="13296" spans="27:27" x14ac:dyDescent="0.2">
      <c r="AA13296" s="23">
        <v>49140</v>
      </c>
    </row>
    <row r="13297" spans="27:27" x14ac:dyDescent="0.2">
      <c r="AA13297" s="23">
        <v>49141</v>
      </c>
    </row>
    <row r="13298" spans="27:27" x14ac:dyDescent="0.2">
      <c r="AA13298" s="23">
        <v>49142</v>
      </c>
    </row>
    <row r="13299" spans="27:27" x14ac:dyDescent="0.2">
      <c r="AA13299" s="23">
        <v>49143</v>
      </c>
    </row>
    <row r="13300" spans="27:27" x14ac:dyDescent="0.2">
      <c r="AA13300" s="23">
        <v>49144</v>
      </c>
    </row>
    <row r="13301" spans="27:27" x14ac:dyDescent="0.2">
      <c r="AA13301" s="23">
        <v>49145</v>
      </c>
    </row>
    <row r="13302" spans="27:27" x14ac:dyDescent="0.2">
      <c r="AA13302" s="23">
        <v>49146</v>
      </c>
    </row>
    <row r="13303" spans="27:27" x14ac:dyDescent="0.2">
      <c r="AA13303" s="23">
        <v>49147</v>
      </c>
    </row>
    <row r="13304" spans="27:27" x14ac:dyDescent="0.2">
      <c r="AA13304" s="23">
        <v>49148</v>
      </c>
    </row>
    <row r="13305" spans="27:27" x14ac:dyDescent="0.2">
      <c r="AA13305" s="23">
        <v>49149</v>
      </c>
    </row>
    <row r="13306" spans="27:27" x14ac:dyDescent="0.2">
      <c r="AA13306" s="23">
        <v>49150</v>
      </c>
    </row>
    <row r="13307" spans="27:27" x14ac:dyDescent="0.2">
      <c r="AA13307" s="23">
        <v>49151</v>
      </c>
    </row>
    <row r="13308" spans="27:27" x14ac:dyDescent="0.2">
      <c r="AA13308" s="23">
        <v>49152</v>
      </c>
    </row>
    <row r="13309" spans="27:27" x14ac:dyDescent="0.2">
      <c r="AA13309" s="23">
        <v>49153</v>
      </c>
    </row>
    <row r="13310" spans="27:27" x14ac:dyDescent="0.2">
      <c r="AA13310" s="23">
        <v>49154</v>
      </c>
    </row>
    <row r="13311" spans="27:27" x14ac:dyDescent="0.2">
      <c r="AA13311" s="23">
        <v>49155</v>
      </c>
    </row>
    <row r="13312" spans="27:27" x14ac:dyDescent="0.2">
      <c r="AA13312" s="23">
        <v>49156</v>
      </c>
    </row>
    <row r="13313" spans="27:27" x14ac:dyDescent="0.2">
      <c r="AA13313" s="23">
        <v>49157</v>
      </c>
    </row>
    <row r="13314" spans="27:27" x14ac:dyDescent="0.2">
      <c r="AA13314" s="23">
        <v>49158</v>
      </c>
    </row>
    <row r="13315" spans="27:27" x14ac:dyDescent="0.2">
      <c r="AA13315" s="23">
        <v>49159</v>
      </c>
    </row>
    <row r="13316" spans="27:27" x14ac:dyDescent="0.2">
      <c r="AA13316" s="23">
        <v>49160</v>
      </c>
    </row>
    <row r="13317" spans="27:27" x14ac:dyDescent="0.2">
      <c r="AA13317" s="23">
        <v>49161</v>
      </c>
    </row>
    <row r="13318" spans="27:27" x14ac:dyDescent="0.2">
      <c r="AA13318" s="23">
        <v>49162</v>
      </c>
    </row>
    <row r="13319" spans="27:27" x14ac:dyDescent="0.2">
      <c r="AA13319" s="23">
        <v>49163</v>
      </c>
    </row>
    <row r="13320" spans="27:27" x14ac:dyDescent="0.2">
      <c r="AA13320" s="23">
        <v>49164</v>
      </c>
    </row>
    <row r="13321" spans="27:27" x14ac:dyDescent="0.2">
      <c r="AA13321" s="23">
        <v>49165</v>
      </c>
    </row>
    <row r="13322" spans="27:27" x14ac:dyDescent="0.2">
      <c r="AA13322" s="23">
        <v>49166</v>
      </c>
    </row>
    <row r="13323" spans="27:27" x14ac:dyDescent="0.2">
      <c r="AA13323" s="23">
        <v>49167</v>
      </c>
    </row>
    <row r="13324" spans="27:27" x14ac:dyDescent="0.2">
      <c r="AA13324" s="23">
        <v>49168</v>
      </c>
    </row>
    <row r="13325" spans="27:27" x14ac:dyDescent="0.2">
      <c r="AA13325" s="23">
        <v>49169</v>
      </c>
    </row>
    <row r="13326" spans="27:27" x14ac:dyDescent="0.2">
      <c r="AA13326" s="23">
        <v>49170</v>
      </c>
    </row>
    <row r="13327" spans="27:27" x14ac:dyDescent="0.2">
      <c r="AA13327" s="23">
        <v>49171</v>
      </c>
    </row>
    <row r="13328" spans="27:27" x14ac:dyDescent="0.2">
      <c r="AA13328" s="23">
        <v>49172</v>
      </c>
    </row>
    <row r="13329" spans="27:27" x14ac:dyDescent="0.2">
      <c r="AA13329" s="23">
        <v>49173</v>
      </c>
    </row>
    <row r="13330" spans="27:27" x14ac:dyDescent="0.2">
      <c r="AA13330" s="23">
        <v>49174</v>
      </c>
    </row>
    <row r="13331" spans="27:27" x14ac:dyDescent="0.2">
      <c r="AA13331" s="23">
        <v>49175</v>
      </c>
    </row>
    <row r="13332" spans="27:27" x14ac:dyDescent="0.2">
      <c r="AA13332" s="23">
        <v>49176</v>
      </c>
    </row>
    <row r="13333" spans="27:27" x14ac:dyDescent="0.2">
      <c r="AA13333" s="23">
        <v>49177</v>
      </c>
    </row>
    <row r="13334" spans="27:27" x14ac:dyDescent="0.2">
      <c r="AA13334" s="23">
        <v>49178</v>
      </c>
    </row>
    <row r="13335" spans="27:27" x14ac:dyDescent="0.2">
      <c r="AA13335" s="23">
        <v>49179</v>
      </c>
    </row>
    <row r="13336" spans="27:27" x14ac:dyDescent="0.2">
      <c r="AA13336" s="23">
        <v>49180</v>
      </c>
    </row>
    <row r="13337" spans="27:27" x14ac:dyDescent="0.2">
      <c r="AA13337" s="23">
        <v>49181</v>
      </c>
    </row>
    <row r="13338" spans="27:27" x14ac:dyDescent="0.2">
      <c r="AA13338" s="23">
        <v>49182</v>
      </c>
    </row>
    <row r="13339" spans="27:27" x14ac:dyDescent="0.2">
      <c r="AA13339" s="23">
        <v>49183</v>
      </c>
    </row>
    <row r="13340" spans="27:27" x14ac:dyDescent="0.2">
      <c r="AA13340" s="23">
        <v>49184</v>
      </c>
    </row>
    <row r="13341" spans="27:27" x14ac:dyDescent="0.2">
      <c r="AA13341" s="23">
        <v>49185</v>
      </c>
    </row>
    <row r="13342" spans="27:27" x14ac:dyDescent="0.2">
      <c r="AA13342" s="23">
        <v>49186</v>
      </c>
    </row>
    <row r="13343" spans="27:27" x14ac:dyDescent="0.2">
      <c r="AA13343" s="23">
        <v>49187</v>
      </c>
    </row>
    <row r="13344" spans="27:27" x14ac:dyDescent="0.2">
      <c r="AA13344" s="23">
        <v>49188</v>
      </c>
    </row>
    <row r="13345" spans="27:27" x14ac:dyDescent="0.2">
      <c r="AA13345" s="23">
        <v>49189</v>
      </c>
    </row>
    <row r="13346" spans="27:27" x14ac:dyDescent="0.2">
      <c r="AA13346" s="23">
        <v>49190</v>
      </c>
    </row>
    <row r="13347" spans="27:27" x14ac:dyDescent="0.2">
      <c r="AA13347" s="23">
        <v>49191</v>
      </c>
    </row>
    <row r="13348" spans="27:27" x14ac:dyDescent="0.2">
      <c r="AA13348" s="23">
        <v>49192</v>
      </c>
    </row>
    <row r="13349" spans="27:27" x14ac:dyDescent="0.2">
      <c r="AA13349" s="23">
        <v>49193</v>
      </c>
    </row>
    <row r="13350" spans="27:27" x14ac:dyDescent="0.2">
      <c r="AA13350" s="23">
        <v>49194</v>
      </c>
    </row>
    <row r="13351" spans="27:27" x14ac:dyDescent="0.2">
      <c r="AA13351" s="23">
        <v>49195</v>
      </c>
    </row>
    <row r="13352" spans="27:27" x14ac:dyDescent="0.2">
      <c r="AA13352" s="23">
        <v>49196</v>
      </c>
    </row>
    <row r="13353" spans="27:27" x14ac:dyDescent="0.2">
      <c r="AA13353" s="23">
        <v>49197</v>
      </c>
    </row>
    <row r="13354" spans="27:27" x14ac:dyDescent="0.2">
      <c r="AA13354" s="23">
        <v>49198</v>
      </c>
    </row>
    <row r="13355" spans="27:27" x14ac:dyDescent="0.2">
      <c r="AA13355" s="23">
        <v>49199</v>
      </c>
    </row>
    <row r="13356" spans="27:27" x14ac:dyDescent="0.2">
      <c r="AA13356" s="23">
        <v>49200</v>
      </c>
    </row>
    <row r="13357" spans="27:27" x14ac:dyDescent="0.2">
      <c r="AA13357" s="23">
        <v>49201</v>
      </c>
    </row>
    <row r="13358" spans="27:27" x14ac:dyDescent="0.2">
      <c r="AA13358" s="23">
        <v>49202</v>
      </c>
    </row>
    <row r="13359" spans="27:27" x14ac:dyDescent="0.2">
      <c r="AA13359" s="23">
        <v>49203</v>
      </c>
    </row>
    <row r="13360" spans="27:27" x14ac:dyDescent="0.2">
      <c r="AA13360" s="23">
        <v>49204</v>
      </c>
    </row>
    <row r="13361" spans="27:27" x14ac:dyDescent="0.2">
      <c r="AA13361" s="23">
        <v>49205</v>
      </c>
    </row>
    <row r="13362" spans="27:27" x14ac:dyDescent="0.2">
      <c r="AA13362" s="23">
        <v>49206</v>
      </c>
    </row>
    <row r="13363" spans="27:27" x14ac:dyDescent="0.2">
      <c r="AA13363" s="23">
        <v>49207</v>
      </c>
    </row>
    <row r="13364" spans="27:27" x14ac:dyDescent="0.2">
      <c r="AA13364" s="23">
        <v>49208</v>
      </c>
    </row>
    <row r="13365" spans="27:27" x14ac:dyDescent="0.2">
      <c r="AA13365" s="23">
        <v>49209</v>
      </c>
    </row>
    <row r="13366" spans="27:27" x14ac:dyDescent="0.2">
      <c r="AA13366" s="23">
        <v>49210</v>
      </c>
    </row>
    <row r="13367" spans="27:27" x14ac:dyDescent="0.2">
      <c r="AA13367" s="23">
        <v>49211</v>
      </c>
    </row>
    <row r="13368" spans="27:27" x14ac:dyDescent="0.2">
      <c r="AA13368" s="23">
        <v>49212</v>
      </c>
    </row>
    <row r="13369" spans="27:27" x14ac:dyDescent="0.2">
      <c r="AA13369" s="23">
        <v>49213</v>
      </c>
    </row>
    <row r="13370" spans="27:27" x14ac:dyDescent="0.2">
      <c r="AA13370" s="23">
        <v>49214</v>
      </c>
    </row>
    <row r="13371" spans="27:27" x14ac:dyDescent="0.2">
      <c r="AA13371" s="23">
        <v>49215</v>
      </c>
    </row>
    <row r="13372" spans="27:27" x14ac:dyDescent="0.2">
      <c r="AA13372" s="23">
        <v>49216</v>
      </c>
    </row>
    <row r="13373" spans="27:27" x14ac:dyDescent="0.2">
      <c r="AA13373" s="23">
        <v>49217</v>
      </c>
    </row>
    <row r="13374" spans="27:27" x14ac:dyDescent="0.2">
      <c r="AA13374" s="23">
        <v>49218</v>
      </c>
    </row>
    <row r="13375" spans="27:27" x14ac:dyDescent="0.2">
      <c r="AA13375" s="23">
        <v>49219</v>
      </c>
    </row>
    <row r="13376" spans="27:27" x14ac:dyDescent="0.2">
      <c r="AA13376" s="23">
        <v>49220</v>
      </c>
    </row>
    <row r="13377" spans="27:27" x14ac:dyDescent="0.2">
      <c r="AA13377" s="23">
        <v>49221</v>
      </c>
    </row>
    <row r="13378" spans="27:27" x14ac:dyDescent="0.2">
      <c r="AA13378" s="23">
        <v>49222</v>
      </c>
    </row>
    <row r="13379" spans="27:27" x14ac:dyDescent="0.2">
      <c r="AA13379" s="23">
        <v>49223</v>
      </c>
    </row>
    <row r="13380" spans="27:27" x14ac:dyDescent="0.2">
      <c r="AA13380" s="23">
        <v>49224</v>
      </c>
    </row>
    <row r="13381" spans="27:27" x14ac:dyDescent="0.2">
      <c r="AA13381" s="23">
        <v>49225</v>
      </c>
    </row>
    <row r="13382" spans="27:27" x14ac:dyDescent="0.2">
      <c r="AA13382" s="23">
        <v>49226</v>
      </c>
    </row>
    <row r="13383" spans="27:27" x14ac:dyDescent="0.2">
      <c r="AA13383" s="23">
        <v>49227</v>
      </c>
    </row>
    <row r="13384" spans="27:27" x14ac:dyDescent="0.2">
      <c r="AA13384" s="23">
        <v>49228</v>
      </c>
    </row>
    <row r="13385" spans="27:27" x14ac:dyDescent="0.2">
      <c r="AA13385" s="23">
        <v>49229</v>
      </c>
    </row>
    <row r="13386" spans="27:27" x14ac:dyDescent="0.2">
      <c r="AA13386" s="23">
        <v>49230</v>
      </c>
    </row>
    <row r="13387" spans="27:27" x14ac:dyDescent="0.2">
      <c r="AA13387" s="23">
        <v>49231</v>
      </c>
    </row>
    <row r="13388" spans="27:27" x14ac:dyDescent="0.2">
      <c r="AA13388" s="23">
        <v>49232</v>
      </c>
    </row>
    <row r="13389" spans="27:27" x14ac:dyDescent="0.2">
      <c r="AA13389" s="23">
        <v>49233</v>
      </c>
    </row>
    <row r="13390" spans="27:27" x14ac:dyDescent="0.2">
      <c r="AA13390" s="23">
        <v>49234</v>
      </c>
    </row>
    <row r="13391" spans="27:27" x14ac:dyDescent="0.2">
      <c r="AA13391" s="23">
        <v>49235</v>
      </c>
    </row>
    <row r="13392" spans="27:27" x14ac:dyDescent="0.2">
      <c r="AA13392" s="23">
        <v>49236</v>
      </c>
    </row>
    <row r="13393" spans="27:27" x14ac:dyDescent="0.2">
      <c r="AA13393" s="23">
        <v>49237</v>
      </c>
    </row>
    <row r="13394" spans="27:27" x14ac:dyDescent="0.2">
      <c r="AA13394" s="23">
        <v>49238</v>
      </c>
    </row>
    <row r="13395" spans="27:27" x14ac:dyDescent="0.2">
      <c r="AA13395" s="23">
        <v>49239</v>
      </c>
    </row>
    <row r="13396" spans="27:27" x14ac:dyDescent="0.2">
      <c r="AA13396" s="23">
        <v>49240</v>
      </c>
    </row>
    <row r="13397" spans="27:27" x14ac:dyDescent="0.2">
      <c r="AA13397" s="23">
        <v>49241</v>
      </c>
    </row>
    <row r="13398" spans="27:27" x14ac:dyDescent="0.2">
      <c r="AA13398" s="23">
        <v>49242</v>
      </c>
    </row>
    <row r="13399" spans="27:27" x14ac:dyDescent="0.2">
      <c r="AA13399" s="23">
        <v>49243</v>
      </c>
    </row>
    <row r="13400" spans="27:27" x14ac:dyDescent="0.2">
      <c r="AA13400" s="23">
        <v>49244</v>
      </c>
    </row>
    <row r="13401" spans="27:27" x14ac:dyDescent="0.2">
      <c r="AA13401" s="23">
        <v>49245</v>
      </c>
    </row>
    <row r="13402" spans="27:27" x14ac:dyDescent="0.2">
      <c r="AA13402" s="23">
        <v>49246</v>
      </c>
    </row>
    <row r="13403" spans="27:27" x14ac:dyDescent="0.2">
      <c r="AA13403" s="23">
        <v>49247</v>
      </c>
    </row>
    <row r="13404" spans="27:27" x14ac:dyDescent="0.2">
      <c r="AA13404" s="23">
        <v>49248</v>
      </c>
    </row>
    <row r="13405" spans="27:27" x14ac:dyDescent="0.2">
      <c r="AA13405" s="23">
        <v>49249</v>
      </c>
    </row>
    <row r="13406" spans="27:27" x14ac:dyDescent="0.2">
      <c r="AA13406" s="23">
        <v>49250</v>
      </c>
    </row>
    <row r="13407" spans="27:27" x14ac:dyDescent="0.2">
      <c r="AA13407" s="23">
        <v>49251</v>
      </c>
    </row>
    <row r="13408" spans="27:27" x14ac:dyDescent="0.2">
      <c r="AA13408" s="23">
        <v>49252</v>
      </c>
    </row>
    <row r="13409" spans="27:27" x14ac:dyDescent="0.2">
      <c r="AA13409" s="23">
        <v>49253</v>
      </c>
    </row>
    <row r="13410" spans="27:27" x14ac:dyDescent="0.2">
      <c r="AA13410" s="23">
        <v>49254</v>
      </c>
    </row>
    <row r="13411" spans="27:27" x14ac:dyDescent="0.2">
      <c r="AA13411" s="23">
        <v>49255</v>
      </c>
    </row>
    <row r="13412" spans="27:27" x14ac:dyDescent="0.2">
      <c r="AA13412" s="23">
        <v>49256</v>
      </c>
    </row>
    <row r="13413" spans="27:27" x14ac:dyDescent="0.2">
      <c r="AA13413" s="23">
        <v>49257</v>
      </c>
    </row>
    <row r="13414" spans="27:27" x14ac:dyDescent="0.2">
      <c r="AA13414" s="23">
        <v>49258</v>
      </c>
    </row>
    <row r="13415" spans="27:27" x14ac:dyDescent="0.2">
      <c r="AA13415" s="23">
        <v>49259</v>
      </c>
    </row>
    <row r="13416" spans="27:27" x14ac:dyDescent="0.2">
      <c r="AA13416" s="23">
        <v>49260</v>
      </c>
    </row>
    <row r="13417" spans="27:27" x14ac:dyDescent="0.2">
      <c r="AA13417" s="23">
        <v>49261</v>
      </c>
    </row>
    <row r="13418" spans="27:27" x14ac:dyDescent="0.2">
      <c r="AA13418" s="23">
        <v>49262</v>
      </c>
    </row>
    <row r="13419" spans="27:27" x14ac:dyDescent="0.2">
      <c r="AA13419" s="23">
        <v>49263</v>
      </c>
    </row>
    <row r="13420" spans="27:27" x14ac:dyDescent="0.2">
      <c r="AA13420" s="23">
        <v>49264</v>
      </c>
    </row>
    <row r="13421" spans="27:27" x14ac:dyDescent="0.2">
      <c r="AA13421" s="23">
        <v>49265</v>
      </c>
    </row>
    <row r="13422" spans="27:27" x14ac:dyDescent="0.2">
      <c r="AA13422" s="23">
        <v>49266</v>
      </c>
    </row>
    <row r="13423" spans="27:27" x14ac:dyDescent="0.2">
      <c r="AA13423" s="23">
        <v>49267</v>
      </c>
    </row>
    <row r="13424" spans="27:27" x14ac:dyDescent="0.2">
      <c r="AA13424" s="23">
        <v>49268</v>
      </c>
    </row>
    <row r="13425" spans="27:27" x14ac:dyDescent="0.2">
      <c r="AA13425" s="23">
        <v>49269</v>
      </c>
    </row>
    <row r="13426" spans="27:27" x14ac:dyDescent="0.2">
      <c r="AA13426" s="23">
        <v>49270</v>
      </c>
    </row>
    <row r="13427" spans="27:27" x14ac:dyDescent="0.2">
      <c r="AA13427" s="23">
        <v>49271</v>
      </c>
    </row>
    <row r="13428" spans="27:27" x14ac:dyDescent="0.2">
      <c r="AA13428" s="23">
        <v>49272</v>
      </c>
    </row>
    <row r="13429" spans="27:27" x14ac:dyDescent="0.2">
      <c r="AA13429" s="23">
        <v>49273</v>
      </c>
    </row>
    <row r="13430" spans="27:27" x14ac:dyDescent="0.2">
      <c r="AA13430" s="23">
        <v>49274</v>
      </c>
    </row>
    <row r="13431" spans="27:27" x14ac:dyDescent="0.2">
      <c r="AA13431" s="23">
        <v>49275</v>
      </c>
    </row>
    <row r="13432" spans="27:27" x14ac:dyDescent="0.2">
      <c r="AA13432" s="23">
        <v>49276</v>
      </c>
    </row>
    <row r="13433" spans="27:27" x14ac:dyDescent="0.2">
      <c r="AA13433" s="23">
        <v>49277</v>
      </c>
    </row>
    <row r="13434" spans="27:27" x14ac:dyDescent="0.2">
      <c r="AA13434" s="23">
        <v>49278</v>
      </c>
    </row>
    <row r="13435" spans="27:27" x14ac:dyDescent="0.2">
      <c r="AA13435" s="23">
        <v>49279</v>
      </c>
    </row>
    <row r="13436" spans="27:27" x14ac:dyDescent="0.2">
      <c r="AA13436" s="23">
        <v>49280</v>
      </c>
    </row>
    <row r="13437" spans="27:27" x14ac:dyDescent="0.2">
      <c r="AA13437" s="23">
        <v>49281</v>
      </c>
    </row>
    <row r="13438" spans="27:27" x14ac:dyDescent="0.2">
      <c r="AA13438" s="23">
        <v>49282</v>
      </c>
    </row>
    <row r="13439" spans="27:27" x14ac:dyDescent="0.2">
      <c r="AA13439" s="23">
        <v>49283</v>
      </c>
    </row>
    <row r="13440" spans="27:27" x14ac:dyDescent="0.2">
      <c r="AA13440" s="23">
        <v>49284</v>
      </c>
    </row>
    <row r="13441" spans="27:27" x14ac:dyDescent="0.2">
      <c r="AA13441" s="23">
        <v>49285</v>
      </c>
    </row>
    <row r="13442" spans="27:27" x14ac:dyDescent="0.2">
      <c r="AA13442" s="23">
        <v>49286</v>
      </c>
    </row>
    <row r="13443" spans="27:27" x14ac:dyDescent="0.2">
      <c r="AA13443" s="23">
        <v>49287</v>
      </c>
    </row>
    <row r="13444" spans="27:27" x14ac:dyDescent="0.2">
      <c r="AA13444" s="23">
        <v>49288</v>
      </c>
    </row>
    <row r="13445" spans="27:27" x14ac:dyDescent="0.2">
      <c r="AA13445" s="23">
        <v>49289</v>
      </c>
    </row>
    <row r="13446" spans="27:27" x14ac:dyDescent="0.2">
      <c r="AA13446" s="23">
        <v>49290</v>
      </c>
    </row>
    <row r="13447" spans="27:27" x14ac:dyDescent="0.2">
      <c r="AA13447" s="23">
        <v>49291</v>
      </c>
    </row>
    <row r="13448" spans="27:27" x14ac:dyDescent="0.2">
      <c r="AA13448" s="23">
        <v>49292</v>
      </c>
    </row>
    <row r="13449" spans="27:27" x14ac:dyDescent="0.2">
      <c r="AA13449" s="23">
        <v>49293</v>
      </c>
    </row>
    <row r="13450" spans="27:27" x14ac:dyDescent="0.2">
      <c r="AA13450" s="23">
        <v>49294</v>
      </c>
    </row>
    <row r="13451" spans="27:27" x14ac:dyDescent="0.2">
      <c r="AA13451" s="23">
        <v>49295</v>
      </c>
    </row>
    <row r="13452" spans="27:27" x14ac:dyDescent="0.2">
      <c r="AA13452" s="23">
        <v>49296</v>
      </c>
    </row>
    <row r="13453" spans="27:27" x14ac:dyDescent="0.2">
      <c r="AA13453" s="23">
        <v>49297</v>
      </c>
    </row>
    <row r="13454" spans="27:27" x14ac:dyDescent="0.2">
      <c r="AA13454" s="23">
        <v>49298</v>
      </c>
    </row>
    <row r="13455" spans="27:27" x14ac:dyDescent="0.2">
      <c r="AA13455" s="23">
        <v>49299</v>
      </c>
    </row>
    <row r="13456" spans="27:27" x14ac:dyDescent="0.2">
      <c r="AA13456" s="23">
        <v>49300</v>
      </c>
    </row>
    <row r="13457" spans="27:27" x14ac:dyDescent="0.2">
      <c r="AA13457" s="23">
        <v>49301</v>
      </c>
    </row>
    <row r="13458" spans="27:27" x14ac:dyDescent="0.2">
      <c r="AA13458" s="23">
        <v>49302</v>
      </c>
    </row>
    <row r="13459" spans="27:27" x14ac:dyDescent="0.2">
      <c r="AA13459" s="23">
        <v>49303</v>
      </c>
    </row>
    <row r="13460" spans="27:27" x14ac:dyDescent="0.2">
      <c r="AA13460" s="23">
        <v>49304</v>
      </c>
    </row>
    <row r="13461" spans="27:27" x14ac:dyDescent="0.2">
      <c r="AA13461" s="23">
        <v>49305</v>
      </c>
    </row>
    <row r="13462" spans="27:27" x14ac:dyDescent="0.2">
      <c r="AA13462" s="23">
        <v>49306</v>
      </c>
    </row>
    <row r="13463" spans="27:27" x14ac:dyDescent="0.2">
      <c r="AA13463" s="23">
        <v>49307</v>
      </c>
    </row>
    <row r="13464" spans="27:27" x14ac:dyDescent="0.2">
      <c r="AA13464" s="23">
        <v>49308</v>
      </c>
    </row>
    <row r="13465" spans="27:27" x14ac:dyDescent="0.2">
      <c r="AA13465" s="23">
        <v>49309</v>
      </c>
    </row>
    <row r="13466" spans="27:27" x14ac:dyDescent="0.2">
      <c r="AA13466" s="23">
        <v>49310</v>
      </c>
    </row>
    <row r="13467" spans="27:27" x14ac:dyDescent="0.2">
      <c r="AA13467" s="23">
        <v>49311</v>
      </c>
    </row>
    <row r="13468" spans="27:27" x14ac:dyDescent="0.2">
      <c r="AA13468" s="23">
        <v>49312</v>
      </c>
    </row>
    <row r="13469" spans="27:27" x14ac:dyDescent="0.2">
      <c r="AA13469" s="23">
        <v>49313</v>
      </c>
    </row>
    <row r="13470" spans="27:27" x14ac:dyDescent="0.2">
      <c r="AA13470" s="23">
        <v>49314</v>
      </c>
    </row>
    <row r="13471" spans="27:27" x14ac:dyDescent="0.2">
      <c r="AA13471" s="23">
        <v>49315</v>
      </c>
    </row>
    <row r="13472" spans="27:27" x14ac:dyDescent="0.2">
      <c r="AA13472" s="23">
        <v>49316</v>
      </c>
    </row>
    <row r="13473" spans="27:27" x14ac:dyDescent="0.2">
      <c r="AA13473" s="23">
        <v>49317</v>
      </c>
    </row>
    <row r="13474" spans="27:27" x14ac:dyDescent="0.2">
      <c r="AA13474" s="23">
        <v>49318</v>
      </c>
    </row>
    <row r="13475" spans="27:27" x14ac:dyDescent="0.2">
      <c r="AA13475" s="23">
        <v>49319</v>
      </c>
    </row>
    <row r="13476" spans="27:27" x14ac:dyDescent="0.2">
      <c r="AA13476" s="23">
        <v>49320</v>
      </c>
    </row>
    <row r="13477" spans="27:27" x14ac:dyDescent="0.2">
      <c r="AA13477" s="23">
        <v>49321</v>
      </c>
    </row>
    <row r="13478" spans="27:27" x14ac:dyDescent="0.2">
      <c r="AA13478" s="23">
        <v>49322</v>
      </c>
    </row>
    <row r="13479" spans="27:27" x14ac:dyDescent="0.2">
      <c r="AA13479" s="23">
        <v>49323</v>
      </c>
    </row>
    <row r="13480" spans="27:27" x14ac:dyDescent="0.2">
      <c r="AA13480" s="23">
        <v>49324</v>
      </c>
    </row>
    <row r="13481" spans="27:27" x14ac:dyDescent="0.2">
      <c r="AA13481" s="23">
        <v>49325</v>
      </c>
    </row>
    <row r="13482" spans="27:27" x14ac:dyDescent="0.2">
      <c r="AA13482" s="23">
        <v>49326</v>
      </c>
    </row>
    <row r="13483" spans="27:27" x14ac:dyDescent="0.2">
      <c r="AA13483" s="23">
        <v>49327</v>
      </c>
    </row>
    <row r="13484" spans="27:27" x14ac:dyDescent="0.2">
      <c r="AA13484" s="23">
        <v>49328</v>
      </c>
    </row>
    <row r="13485" spans="27:27" x14ac:dyDescent="0.2">
      <c r="AA13485" s="23">
        <v>49329</v>
      </c>
    </row>
    <row r="13486" spans="27:27" x14ac:dyDescent="0.2">
      <c r="AA13486" s="23">
        <v>49330</v>
      </c>
    </row>
    <row r="13487" spans="27:27" x14ac:dyDescent="0.2">
      <c r="AA13487" s="23">
        <v>49331</v>
      </c>
    </row>
    <row r="13488" spans="27:27" x14ac:dyDescent="0.2">
      <c r="AA13488" s="23">
        <v>49332</v>
      </c>
    </row>
    <row r="13489" spans="27:27" x14ac:dyDescent="0.2">
      <c r="AA13489" s="23">
        <v>49333</v>
      </c>
    </row>
    <row r="13490" spans="27:27" x14ac:dyDescent="0.2">
      <c r="AA13490" s="23">
        <v>49334</v>
      </c>
    </row>
    <row r="13491" spans="27:27" x14ac:dyDescent="0.2">
      <c r="AA13491" s="23">
        <v>49335</v>
      </c>
    </row>
    <row r="13492" spans="27:27" x14ac:dyDescent="0.2">
      <c r="AA13492" s="23">
        <v>49336</v>
      </c>
    </row>
    <row r="13493" spans="27:27" x14ac:dyDescent="0.2">
      <c r="AA13493" s="23">
        <v>49337</v>
      </c>
    </row>
    <row r="13494" spans="27:27" x14ac:dyDescent="0.2">
      <c r="AA13494" s="23">
        <v>49338</v>
      </c>
    </row>
    <row r="13495" spans="27:27" x14ac:dyDescent="0.2">
      <c r="AA13495" s="23">
        <v>49339</v>
      </c>
    </row>
    <row r="13496" spans="27:27" x14ac:dyDescent="0.2">
      <c r="AA13496" s="23">
        <v>49340</v>
      </c>
    </row>
    <row r="13497" spans="27:27" x14ac:dyDescent="0.2">
      <c r="AA13497" s="23">
        <v>49341</v>
      </c>
    </row>
    <row r="13498" spans="27:27" x14ac:dyDescent="0.2">
      <c r="AA13498" s="23">
        <v>49342</v>
      </c>
    </row>
    <row r="13499" spans="27:27" x14ac:dyDescent="0.2">
      <c r="AA13499" s="23">
        <v>49343</v>
      </c>
    </row>
    <row r="13500" spans="27:27" x14ac:dyDescent="0.2">
      <c r="AA13500" s="23">
        <v>49344</v>
      </c>
    </row>
    <row r="13501" spans="27:27" x14ac:dyDescent="0.2">
      <c r="AA13501" s="23">
        <v>49345</v>
      </c>
    </row>
    <row r="13502" spans="27:27" x14ac:dyDescent="0.2">
      <c r="AA13502" s="23">
        <v>49346</v>
      </c>
    </row>
    <row r="13503" spans="27:27" x14ac:dyDescent="0.2">
      <c r="AA13503" s="23">
        <v>49347</v>
      </c>
    </row>
    <row r="13504" spans="27:27" x14ac:dyDescent="0.2">
      <c r="AA13504" s="23">
        <v>49348</v>
      </c>
    </row>
    <row r="13505" spans="27:27" x14ac:dyDescent="0.2">
      <c r="AA13505" s="23">
        <v>49349</v>
      </c>
    </row>
    <row r="13506" spans="27:27" x14ac:dyDescent="0.2">
      <c r="AA13506" s="23">
        <v>49350</v>
      </c>
    </row>
    <row r="13507" spans="27:27" x14ac:dyDescent="0.2">
      <c r="AA13507" s="23">
        <v>49351</v>
      </c>
    </row>
    <row r="13508" spans="27:27" x14ac:dyDescent="0.2">
      <c r="AA13508" s="23">
        <v>49352</v>
      </c>
    </row>
    <row r="13509" spans="27:27" x14ac:dyDescent="0.2">
      <c r="AA13509" s="23">
        <v>49353</v>
      </c>
    </row>
    <row r="13510" spans="27:27" x14ac:dyDescent="0.2">
      <c r="AA13510" s="23">
        <v>49354</v>
      </c>
    </row>
    <row r="13511" spans="27:27" x14ac:dyDescent="0.2">
      <c r="AA13511" s="23">
        <v>49355</v>
      </c>
    </row>
    <row r="13512" spans="27:27" x14ac:dyDescent="0.2">
      <c r="AA13512" s="23">
        <v>49356</v>
      </c>
    </row>
    <row r="13513" spans="27:27" x14ac:dyDescent="0.2">
      <c r="AA13513" s="23">
        <v>49357</v>
      </c>
    </row>
    <row r="13514" spans="27:27" x14ac:dyDescent="0.2">
      <c r="AA13514" s="23">
        <v>49358</v>
      </c>
    </row>
    <row r="13515" spans="27:27" x14ac:dyDescent="0.2">
      <c r="AA13515" s="23">
        <v>49359</v>
      </c>
    </row>
    <row r="13516" spans="27:27" x14ac:dyDescent="0.2">
      <c r="AA13516" s="23">
        <v>49360</v>
      </c>
    </row>
    <row r="13517" spans="27:27" x14ac:dyDescent="0.2">
      <c r="AA13517" s="23">
        <v>49361</v>
      </c>
    </row>
    <row r="13518" spans="27:27" x14ac:dyDescent="0.2">
      <c r="AA13518" s="23">
        <v>49362</v>
      </c>
    </row>
    <row r="13519" spans="27:27" x14ac:dyDescent="0.2">
      <c r="AA13519" s="23">
        <v>49363</v>
      </c>
    </row>
    <row r="13520" spans="27:27" x14ac:dyDescent="0.2">
      <c r="AA13520" s="23">
        <v>49364</v>
      </c>
    </row>
    <row r="13521" spans="27:27" x14ac:dyDescent="0.2">
      <c r="AA13521" s="23">
        <v>49365</v>
      </c>
    </row>
    <row r="13522" spans="27:27" x14ac:dyDescent="0.2">
      <c r="AA13522" s="23">
        <v>49366</v>
      </c>
    </row>
    <row r="13523" spans="27:27" x14ac:dyDescent="0.2">
      <c r="AA13523" s="23">
        <v>49367</v>
      </c>
    </row>
    <row r="13524" spans="27:27" x14ac:dyDescent="0.2">
      <c r="AA13524" s="23">
        <v>49368</v>
      </c>
    </row>
    <row r="13525" spans="27:27" x14ac:dyDescent="0.2">
      <c r="AA13525" s="23">
        <v>49369</v>
      </c>
    </row>
    <row r="13526" spans="27:27" x14ac:dyDescent="0.2">
      <c r="AA13526" s="23">
        <v>49370</v>
      </c>
    </row>
    <row r="13527" spans="27:27" x14ac:dyDescent="0.2">
      <c r="AA13527" s="23">
        <v>49371</v>
      </c>
    </row>
    <row r="13528" spans="27:27" x14ac:dyDescent="0.2">
      <c r="AA13528" s="23">
        <v>49372</v>
      </c>
    </row>
    <row r="13529" spans="27:27" x14ac:dyDescent="0.2">
      <c r="AA13529" s="23">
        <v>49373</v>
      </c>
    </row>
    <row r="13530" spans="27:27" x14ac:dyDescent="0.2">
      <c r="AA13530" s="23">
        <v>49374</v>
      </c>
    </row>
    <row r="13531" spans="27:27" x14ac:dyDescent="0.2">
      <c r="AA13531" s="23">
        <v>49375</v>
      </c>
    </row>
    <row r="13532" spans="27:27" x14ac:dyDescent="0.2">
      <c r="AA13532" s="23">
        <v>49376</v>
      </c>
    </row>
    <row r="13533" spans="27:27" x14ac:dyDescent="0.2">
      <c r="AA13533" s="23">
        <v>49377</v>
      </c>
    </row>
    <row r="13534" spans="27:27" x14ac:dyDescent="0.2">
      <c r="AA13534" s="23">
        <v>49378</v>
      </c>
    </row>
    <row r="13535" spans="27:27" x14ac:dyDescent="0.2">
      <c r="AA13535" s="23">
        <v>49379</v>
      </c>
    </row>
    <row r="13536" spans="27:27" x14ac:dyDescent="0.2">
      <c r="AA13536" s="23">
        <v>49380</v>
      </c>
    </row>
    <row r="13537" spans="27:27" x14ac:dyDescent="0.2">
      <c r="AA13537" s="23">
        <v>49381</v>
      </c>
    </row>
    <row r="13538" spans="27:27" x14ac:dyDescent="0.2">
      <c r="AA13538" s="23">
        <v>49382</v>
      </c>
    </row>
    <row r="13539" spans="27:27" x14ac:dyDescent="0.2">
      <c r="AA13539" s="23">
        <v>49383</v>
      </c>
    </row>
    <row r="13540" spans="27:27" x14ac:dyDescent="0.2">
      <c r="AA13540" s="23">
        <v>49384</v>
      </c>
    </row>
    <row r="13541" spans="27:27" x14ac:dyDescent="0.2">
      <c r="AA13541" s="23">
        <v>49385</v>
      </c>
    </row>
    <row r="13542" spans="27:27" x14ac:dyDescent="0.2">
      <c r="AA13542" s="23">
        <v>49386</v>
      </c>
    </row>
    <row r="13543" spans="27:27" x14ac:dyDescent="0.2">
      <c r="AA13543" s="23">
        <v>49387</v>
      </c>
    </row>
    <row r="13544" spans="27:27" x14ac:dyDescent="0.2">
      <c r="AA13544" s="23">
        <v>49388</v>
      </c>
    </row>
    <row r="13545" spans="27:27" x14ac:dyDescent="0.2">
      <c r="AA13545" s="23">
        <v>49389</v>
      </c>
    </row>
    <row r="13546" spans="27:27" x14ac:dyDescent="0.2">
      <c r="AA13546" s="23">
        <v>49390</v>
      </c>
    </row>
    <row r="13547" spans="27:27" x14ac:dyDescent="0.2">
      <c r="AA13547" s="23">
        <v>49391</v>
      </c>
    </row>
    <row r="13548" spans="27:27" x14ac:dyDescent="0.2">
      <c r="AA13548" s="23">
        <v>49392</v>
      </c>
    </row>
    <row r="13549" spans="27:27" x14ac:dyDescent="0.2">
      <c r="AA13549" s="23">
        <v>49393</v>
      </c>
    </row>
    <row r="13550" spans="27:27" x14ac:dyDescent="0.2">
      <c r="AA13550" s="23">
        <v>49394</v>
      </c>
    </row>
    <row r="13551" spans="27:27" x14ac:dyDescent="0.2">
      <c r="AA13551" s="23">
        <v>49395</v>
      </c>
    </row>
    <row r="13552" spans="27:27" x14ac:dyDescent="0.2">
      <c r="AA13552" s="23">
        <v>49396</v>
      </c>
    </row>
    <row r="13553" spans="27:27" x14ac:dyDescent="0.2">
      <c r="AA13553" s="23">
        <v>49397</v>
      </c>
    </row>
    <row r="13554" spans="27:27" x14ac:dyDescent="0.2">
      <c r="AA13554" s="23">
        <v>49398</v>
      </c>
    </row>
    <row r="13555" spans="27:27" x14ac:dyDescent="0.2">
      <c r="AA13555" s="23">
        <v>49399</v>
      </c>
    </row>
    <row r="13556" spans="27:27" x14ac:dyDescent="0.2">
      <c r="AA13556" s="23">
        <v>49400</v>
      </c>
    </row>
    <row r="13557" spans="27:27" x14ac:dyDescent="0.2">
      <c r="AA13557" s="23">
        <v>49401</v>
      </c>
    </row>
    <row r="13558" spans="27:27" x14ac:dyDescent="0.2">
      <c r="AA13558" s="23">
        <v>49402</v>
      </c>
    </row>
    <row r="13559" spans="27:27" x14ac:dyDescent="0.2">
      <c r="AA13559" s="23">
        <v>49403</v>
      </c>
    </row>
    <row r="13560" spans="27:27" x14ac:dyDescent="0.2">
      <c r="AA13560" s="23">
        <v>49404</v>
      </c>
    </row>
    <row r="13561" spans="27:27" x14ac:dyDescent="0.2">
      <c r="AA13561" s="23">
        <v>49405</v>
      </c>
    </row>
    <row r="13562" spans="27:27" x14ac:dyDescent="0.2">
      <c r="AA13562" s="23">
        <v>49406</v>
      </c>
    </row>
    <row r="13563" spans="27:27" x14ac:dyDescent="0.2">
      <c r="AA13563" s="23">
        <v>49407</v>
      </c>
    </row>
    <row r="13564" spans="27:27" x14ac:dyDescent="0.2">
      <c r="AA13564" s="23">
        <v>49408</v>
      </c>
    </row>
    <row r="13565" spans="27:27" x14ac:dyDescent="0.2">
      <c r="AA13565" s="23">
        <v>49409</v>
      </c>
    </row>
    <row r="13566" spans="27:27" x14ac:dyDescent="0.2">
      <c r="AA13566" s="23">
        <v>49410</v>
      </c>
    </row>
    <row r="13567" spans="27:27" x14ac:dyDescent="0.2">
      <c r="AA13567" s="23">
        <v>49411</v>
      </c>
    </row>
    <row r="13568" spans="27:27" x14ac:dyDescent="0.2">
      <c r="AA13568" s="23">
        <v>49412</v>
      </c>
    </row>
    <row r="13569" spans="27:27" x14ac:dyDescent="0.2">
      <c r="AA13569" s="23">
        <v>49413</v>
      </c>
    </row>
    <row r="13570" spans="27:27" x14ac:dyDescent="0.2">
      <c r="AA13570" s="23">
        <v>49414</v>
      </c>
    </row>
    <row r="13571" spans="27:27" x14ac:dyDescent="0.2">
      <c r="AA13571" s="23">
        <v>49415</v>
      </c>
    </row>
    <row r="13572" spans="27:27" x14ac:dyDescent="0.2">
      <c r="AA13572" s="23">
        <v>49416</v>
      </c>
    </row>
    <row r="13573" spans="27:27" x14ac:dyDescent="0.2">
      <c r="AA13573" s="23">
        <v>49417</v>
      </c>
    </row>
    <row r="13574" spans="27:27" x14ac:dyDescent="0.2">
      <c r="AA13574" s="23">
        <v>49418</v>
      </c>
    </row>
    <row r="13575" spans="27:27" x14ac:dyDescent="0.2">
      <c r="AA13575" s="23">
        <v>49419</v>
      </c>
    </row>
    <row r="13576" spans="27:27" x14ac:dyDescent="0.2">
      <c r="AA13576" s="23">
        <v>49420</v>
      </c>
    </row>
    <row r="13577" spans="27:27" x14ac:dyDescent="0.2">
      <c r="AA13577" s="23">
        <v>49421</v>
      </c>
    </row>
    <row r="13578" spans="27:27" x14ac:dyDescent="0.2">
      <c r="AA13578" s="23">
        <v>49422</v>
      </c>
    </row>
    <row r="13579" spans="27:27" x14ac:dyDescent="0.2">
      <c r="AA13579" s="23">
        <v>49423</v>
      </c>
    </row>
    <row r="13580" spans="27:27" x14ac:dyDescent="0.2">
      <c r="AA13580" s="23">
        <v>49424</v>
      </c>
    </row>
    <row r="13581" spans="27:27" x14ac:dyDescent="0.2">
      <c r="AA13581" s="23">
        <v>49425</v>
      </c>
    </row>
    <row r="13582" spans="27:27" x14ac:dyDescent="0.2">
      <c r="AA13582" s="23">
        <v>49426</v>
      </c>
    </row>
    <row r="13583" spans="27:27" x14ac:dyDescent="0.2">
      <c r="AA13583" s="23">
        <v>49427</v>
      </c>
    </row>
    <row r="13584" spans="27:27" x14ac:dyDescent="0.2">
      <c r="AA13584" s="23">
        <v>49428</v>
      </c>
    </row>
    <row r="13585" spans="27:27" x14ac:dyDescent="0.2">
      <c r="AA13585" s="23">
        <v>49429</v>
      </c>
    </row>
    <row r="13586" spans="27:27" x14ac:dyDescent="0.2">
      <c r="AA13586" s="23">
        <v>49430</v>
      </c>
    </row>
    <row r="13587" spans="27:27" x14ac:dyDescent="0.2">
      <c r="AA13587" s="23">
        <v>49431</v>
      </c>
    </row>
    <row r="13588" spans="27:27" x14ac:dyDescent="0.2">
      <c r="AA13588" s="23">
        <v>49432</v>
      </c>
    </row>
    <row r="13589" spans="27:27" x14ac:dyDescent="0.2">
      <c r="AA13589" s="23">
        <v>49433</v>
      </c>
    </row>
    <row r="13590" spans="27:27" x14ac:dyDescent="0.2">
      <c r="AA13590" s="23">
        <v>49434</v>
      </c>
    </row>
    <row r="13591" spans="27:27" x14ac:dyDescent="0.2">
      <c r="AA13591" s="23">
        <v>49435</v>
      </c>
    </row>
    <row r="13592" spans="27:27" x14ac:dyDescent="0.2">
      <c r="AA13592" s="23">
        <v>49436</v>
      </c>
    </row>
    <row r="13593" spans="27:27" x14ac:dyDescent="0.2">
      <c r="AA13593" s="23">
        <v>49437</v>
      </c>
    </row>
    <row r="13594" spans="27:27" x14ac:dyDescent="0.2">
      <c r="AA13594" s="23">
        <v>49438</v>
      </c>
    </row>
    <row r="13595" spans="27:27" x14ac:dyDescent="0.2">
      <c r="AA13595" s="23">
        <v>49439</v>
      </c>
    </row>
    <row r="13596" spans="27:27" x14ac:dyDescent="0.2">
      <c r="AA13596" s="23">
        <v>49440</v>
      </c>
    </row>
    <row r="13597" spans="27:27" x14ac:dyDescent="0.2">
      <c r="AA13597" s="23">
        <v>49441</v>
      </c>
    </row>
    <row r="13598" spans="27:27" x14ac:dyDescent="0.2">
      <c r="AA13598" s="23">
        <v>49442</v>
      </c>
    </row>
    <row r="13599" spans="27:27" x14ac:dyDescent="0.2">
      <c r="AA13599" s="23">
        <v>49443</v>
      </c>
    </row>
    <row r="13600" spans="27:27" x14ac:dyDescent="0.2">
      <c r="AA13600" s="23">
        <v>49444</v>
      </c>
    </row>
    <row r="13601" spans="27:27" x14ac:dyDescent="0.2">
      <c r="AA13601" s="23">
        <v>49445</v>
      </c>
    </row>
    <row r="13602" spans="27:27" x14ac:dyDescent="0.2">
      <c r="AA13602" s="23">
        <v>49446</v>
      </c>
    </row>
    <row r="13603" spans="27:27" x14ac:dyDescent="0.2">
      <c r="AA13603" s="23">
        <v>49447</v>
      </c>
    </row>
    <row r="13604" spans="27:27" x14ac:dyDescent="0.2">
      <c r="AA13604" s="23">
        <v>49448</v>
      </c>
    </row>
    <row r="13605" spans="27:27" x14ac:dyDescent="0.2">
      <c r="AA13605" s="23">
        <v>49449</v>
      </c>
    </row>
    <row r="13606" spans="27:27" x14ac:dyDescent="0.2">
      <c r="AA13606" s="23">
        <v>49450</v>
      </c>
    </row>
    <row r="13607" spans="27:27" x14ac:dyDescent="0.2">
      <c r="AA13607" s="23">
        <v>49451</v>
      </c>
    </row>
    <row r="13608" spans="27:27" x14ac:dyDescent="0.2">
      <c r="AA13608" s="23">
        <v>49452</v>
      </c>
    </row>
    <row r="13609" spans="27:27" x14ac:dyDescent="0.2">
      <c r="AA13609" s="23">
        <v>49453</v>
      </c>
    </row>
    <row r="13610" spans="27:27" x14ac:dyDescent="0.2">
      <c r="AA13610" s="23">
        <v>49454</v>
      </c>
    </row>
    <row r="13611" spans="27:27" x14ac:dyDescent="0.2">
      <c r="AA13611" s="23">
        <v>49455</v>
      </c>
    </row>
    <row r="13612" spans="27:27" x14ac:dyDescent="0.2">
      <c r="AA13612" s="23">
        <v>49456</v>
      </c>
    </row>
    <row r="13613" spans="27:27" x14ac:dyDescent="0.2">
      <c r="AA13613" s="23">
        <v>49457</v>
      </c>
    </row>
    <row r="13614" spans="27:27" x14ac:dyDescent="0.2">
      <c r="AA13614" s="23">
        <v>49458</v>
      </c>
    </row>
    <row r="13615" spans="27:27" x14ac:dyDescent="0.2">
      <c r="AA13615" s="23">
        <v>49459</v>
      </c>
    </row>
    <row r="13616" spans="27:27" x14ac:dyDescent="0.2">
      <c r="AA13616" s="23">
        <v>49460</v>
      </c>
    </row>
    <row r="13617" spans="27:27" x14ac:dyDescent="0.2">
      <c r="AA13617" s="23">
        <v>49461</v>
      </c>
    </row>
    <row r="13618" spans="27:27" x14ac:dyDescent="0.2">
      <c r="AA13618" s="23">
        <v>49462</v>
      </c>
    </row>
    <row r="13619" spans="27:27" x14ac:dyDescent="0.2">
      <c r="AA13619" s="23">
        <v>49463</v>
      </c>
    </row>
    <row r="13620" spans="27:27" x14ac:dyDescent="0.2">
      <c r="AA13620" s="23">
        <v>49464</v>
      </c>
    </row>
    <row r="13621" spans="27:27" x14ac:dyDescent="0.2">
      <c r="AA13621" s="23">
        <v>49465</v>
      </c>
    </row>
    <row r="13622" spans="27:27" x14ac:dyDescent="0.2">
      <c r="AA13622" s="23">
        <v>49466</v>
      </c>
    </row>
    <row r="13623" spans="27:27" x14ac:dyDescent="0.2">
      <c r="AA13623" s="23">
        <v>49467</v>
      </c>
    </row>
    <row r="13624" spans="27:27" x14ac:dyDescent="0.2">
      <c r="AA13624" s="23">
        <v>49468</v>
      </c>
    </row>
    <row r="13625" spans="27:27" x14ac:dyDescent="0.2">
      <c r="AA13625" s="23">
        <v>49469</v>
      </c>
    </row>
    <row r="13626" spans="27:27" x14ac:dyDescent="0.2">
      <c r="AA13626" s="23">
        <v>49470</v>
      </c>
    </row>
    <row r="13627" spans="27:27" x14ac:dyDescent="0.2">
      <c r="AA13627" s="23">
        <v>49471</v>
      </c>
    </row>
    <row r="13628" spans="27:27" x14ac:dyDescent="0.2">
      <c r="AA13628" s="23">
        <v>49472</v>
      </c>
    </row>
    <row r="13629" spans="27:27" x14ac:dyDescent="0.2">
      <c r="AA13629" s="23">
        <v>49473</v>
      </c>
    </row>
    <row r="13630" spans="27:27" x14ac:dyDescent="0.2">
      <c r="AA13630" s="23">
        <v>49474</v>
      </c>
    </row>
    <row r="13631" spans="27:27" x14ac:dyDescent="0.2">
      <c r="AA13631" s="23">
        <v>49475</v>
      </c>
    </row>
    <row r="13632" spans="27:27" x14ac:dyDescent="0.2">
      <c r="AA13632" s="23">
        <v>49476</v>
      </c>
    </row>
    <row r="13633" spans="27:27" x14ac:dyDescent="0.2">
      <c r="AA13633" s="23">
        <v>49477</v>
      </c>
    </row>
    <row r="13634" spans="27:27" x14ac:dyDescent="0.2">
      <c r="AA13634" s="23">
        <v>49478</v>
      </c>
    </row>
    <row r="13635" spans="27:27" x14ac:dyDescent="0.2">
      <c r="AA13635" s="23">
        <v>49479</v>
      </c>
    </row>
    <row r="13636" spans="27:27" x14ac:dyDescent="0.2">
      <c r="AA13636" s="23">
        <v>49480</v>
      </c>
    </row>
    <row r="13637" spans="27:27" x14ac:dyDescent="0.2">
      <c r="AA13637" s="23">
        <v>49481</v>
      </c>
    </row>
    <row r="13638" spans="27:27" x14ac:dyDescent="0.2">
      <c r="AA13638" s="23">
        <v>49482</v>
      </c>
    </row>
    <row r="13639" spans="27:27" x14ac:dyDescent="0.2">
      <c r="AA13639" s="23">
        <v>49483</v>
      </c>
    </row>
    <row r="13640" spans="27:27" x14ac:dyDescent="0.2">
      <c r="AA13640" s="23">
        <v>49484</v>
      </c>
    </row>
    <row r="13641" spans="27:27" x14ac:dyDescent="0.2">
      <c r="AA13641" s="23">
        <v>49485</v>
      </c>
    </row>
    <row r="13642" spans="27:27" x14ac:dyDescent="0.2">
      <c r="AA13642" s="23">
        <v>49486</v>
      </c>
    </row>
    <row r="13643" spans="27:27" x14ac:dyDescent="0.2">
      <c r="AA13643" s="23">
        <v>49487</v>
      </c>
    </row>
    <row r="13644" spans="27:27" x14ac:dyDescent="0.2">
      <c r="AA13644" s="23">
        <v>49488</v>
      </c>
    </row>
    <row r="13645" spans="27:27" x14ac:dyDescent="0.2">
      <c r="AA13645" s="23">
        <v>49489</v>
      </c>
    </row>
    <row r="13646" spans="27:27" x14ac:dyDescent="0.2">
      <c r="AA13646" s="23">
        <v>49490</v>
      </c>
    </row>
    <row r="13647" spans="27:27" x14ac:dyDescent="0.2">
      <c r="AA13647" s="23">
        <v>49491</v>
      </c>
    </row>
    <row r="13648" spans="27:27" x14ac:dyDescent="0.2">
      <c r="AA13648" s="23">
        <v>49492</v>
      </c>
    </row>
    <row r="13649" spans="27:27" x14ac:dyDescent="0.2">
      <c r="AA13649" s="23">
        <v>49493</v>
      </c>
    </row>
    <row r="13650" spans="27:27" x14ac:dyDescent="0.2">
      <c r="AA13650" s="23">
        <v>49494</v>
      </c>
    </row>
    <row r="13651" spans="27:27" x14ac:dyDescent="0.2">
      <c r="AA13651" s="23">
        <v>49495</v>
      </c>
    </row>
    <row r="13652" spans="27:27" x14ac:dyDescent="0.2">
      <c r="AA13652" s="23">
        <v>49496</v>
      </c>
    </row>
    <row r="13653" spans="27:27" x14ac:dyDescent="0.2">
      <c r="AA13653" s="23">
        <v>49497</v>
      </c>
    </row>
    <row r="13654" spans="27:27" x14ac:dyDescent="0.2">
      <c r="AA13654" s="23">
        <v>49498</v>
      </c>
    </row>
    <row r="13655" spans="27:27" x14ac:dyDescent="0.2">
      <c r="AA13655" s="23">
        <v>49499</v>
      </c>
    </row>
    <row r="13656" spans="27:27" x14ac:dyDescent="0.2">
      <c r="AA13656" s="23">
        <v>49500</v>
      </c>
    </row>
    <row r="13657" spans="27:27" x14ac:dyDescent="0.2">
      <c r="AA13657" s="23">
        <v>49501</v>
      </c>
    </row>
    <row r="13658" spans="27:27" x14ac:dyDescent="0.2">
      <c r="AA13658" s="23">
        <v>49502</v>
      </c>
    </row>
    <row r="13659" spans="27:27" x14ac:dyDescent="0.2">
      <c r="AA13659" s="23">
        <v>49503</v>
      </c>
    </row>
    <row r="13660" spans="27:27" x14ac:dyDescent="0.2">
      <c r="AA13660" s="23">
        <v>49504</v>
      </c>
    </row>
    <row r="13661" spans="27:27" x14ac:dyDescent="0.2">
      <c r="AA13661" s="23">
        <v>49505</v>
      </c>
    </row>
    <row r="13662" spans="27:27" x14ac:dyDescent="0.2">
      <c r="AA13662" s="23">
        <v>49506</v>
      </c>
    </row>
    <row r="13663" spans="27:27" x14ac:dyDescent="0.2">
      <c r="AA13663" s="23">
        <v>49507</v>
      </c>
    </row>
    <row r="13664" spans="27:27" x14ac:dyDescent="0.2">
      <c r="AA13664" s="23">
        <v>49508</v>
      </c>
    </row>
    <row r="13665" spans="27:27" x14ac:dyDescent="0.2">
      <c r="AA13665" s="23">
        <v>49509</v>
      </c>
    </row>
    <row r="13666" spans="27:27" x14ac:dyDescent="0.2">
      <c r="AA13666" s="23">
        <v>49510</v>
      </c>
    </row>
    <row r="13667" spans="27:27" x14ac:dyDescent="0.2">
      <c r="AA13667" s="23">
        <v>49511</v>
      </c>
    </row>
    <row r="13668" spans="27:27" x14ac:dyDescent="0.2">
      <c r="AA13668" s="23">
        <v>49512</v>
      </c>
    </row>
    <row r="13669" spans="27:27" x14ac:dyDescent="0.2">
      <c r="AA13669" s="23">
        <v>49513</v>
      </c>
    </row>
    <row r="13670" spans="27:27" x14ac:dyDescent="0.2">
      <c r="AA13670" s="23">
        <v>49514</v>
      </c>
    </row>
    <row r="13671" spans="27:27" x14ac:dyDescent="0.2">
      <c r="AA13671" s="23">
        <v>49515</v>
      </c>
    </row>
    <row r="13672" spans="27:27" x14ac:dyDescent="0.2">
      <c r="AA13672" s="23">
        <v>49516</v>
      </c>
    </row>
    <row r="13673" spans="27:27" x14ac:dyDescent="0.2">
      <c r="AA13673" s="23">
        <v>49517</v>
      </c>
    </row>
    <row r="13674" spans="27:27" x14ac:dyDescent="0.2">
      <c r="AA13674" s="23">
        <v>49518</v>
      </c>
    </row>
    <row r="13675" spans="27:27" x14ac:dyDescent="0.2">
      <c r="AA13675" s="23">
        <v>49519</v>
      </c>
    </row>
    <row r="13676" spans="27:27" x14ac:dyDescent="0.2">
      <c r="AA13676" s="23">
        <v>49520</v>
      </c>
    </row>
    <row r="13677" spans="27:27" x14ac:dyDescent="0.2">
      <c r="AA13677" s="23">
        <v>49521</v>
      </c>
    </row>
    <row r="13678" spans="27:27" x14ac:dyDescent="0.2">
      <c r="AA13678" s="23">
        <v>49522</v>
      </c>
    </row>
    <row r="13679" spans="27:27" x14ac:dyDescent="0.2">
      <c r="AA13679" s="23">
        <v>49523</v>
      </c>
    </row>
    <row r="13680" spans="27:27" x14ac:dyDescent="0.2">
      <c r="AA13680" s="23">
        <v>49524</v>
      </c>
    </row>
    <row r="13681" spans="27:27" x14ac:dyDescent="0.2">
      <c r="AA13681" s="23">
        <v>49525</v>
      </c>
    </row>
    <row r="13682" spans="27:27" x14ac:dyDescent="0.2">
      <c r="AA13682" s="23">
        <v>49526</v>
      </c>
    </row>
    <row r="13683" spans="27:27" x14ac:dyDescent="0.2">
      <c r="AA13683" s="23">
        <v>49527</v>
      </c>
    </row>
    <row r="13684" spans="27:27" x14ac:dyDescent="0.2">
      <c r="AA13684" s="23">
        <v>49528</v>
      </c>
    </row>
    <row r="13685" spans="27:27" x14ac:dyDescent="0.2">
      <c r="AA13685" s="23">
        <v>49529</v>
      </c>
    </row>
    <row r="13686" spans="27:27" x14ac:dyDescent="0.2">
      <c r="AA13686" s="23">
        <v>49530</v>
      </c>
    </row>
    <row r="13687" spans="27:27" x14ac:dyDescent="0.2">
      <c r="AA13687" s="23">
        <v>49531</v>
      </c>
    </row>
    <row r="13688" spans="27:27" x14ac:dyDescent="0.2">
      <c r="AA13688" s="23">
        <v>49532</v>
      </c>
    </row>
    <row r="13689" spans="27:27" x14ac:dyDescent="0.2">
      <c r="AA13689" s="23">
        <v>49533</v>
      </c>
    </row>
    <row r="13690" spans="27:27" x14ac:dyDescent="0.2">
      <c r="AA13690" s="23">
        <v>49534</v>
      </c>
    </row>
    <row r="13691" spans="27:27" x14ac:dyDescent="0.2">
      <c r="AA13691" s="23">
        <v>49535</v>
      </c>
    </row>
    <row r="13692" spans="27:27" x14ac:dyDescent="0.2">
      <c r="AA13692" s="23">
        <v>49536</v>
      </c>
    </row>
    <row r="13693" spans="27:27" x14ac:dyDescent="0.2">
      <c r="AA13693" s="23">
        <v>49537</v>
      </c>
    </row>
    <row r="13694" spans="27:27" x14ac:dyDescent="0.2">
      <c r="AA13694" s="23">
        <v>49538</v>
      </c>
    </row>
    <row r="13695" spans="27:27" x14ac:dyDescent="0.2">
      <c r="AA13695" s="23">
        <v>49539</v>
      </c>
    </row>
    <row r="13696" spans="27:27" x14ac:dyDescent="0.2">
      <c r="AA13696" s="23">
        <v>49540</v>
      </c>
    </row>
    <row r="13697" spans="27:27" x14ac:dyDescent="0.2">
      <c r="AA13697" s="23">
        <v>49541</v>
      </c>
    </row>
    <row r="13698" spans="27:27" x14ac:dyDescent="0.2">
      <c r="AA13698" s="23">
        <v>49542</v>
      </c>
    </row>
    <row r="13699" spans="27:27" x14ac:dyDescent="0.2">
      <c r="AA13699" s="23">
        <v>49543</v>
      </c>
    </row>
    <row r="13700" spans="27:27" x14ac:dyDescent="0.2">
      <c r="AA13700" s="23">
        <v>49544</v>
      </c>
    </row>
    <row r="13701" spans="27:27" x14ac:dyDescent="0.2">
      <c r="AA13701" s="23">
        <v>49545</v>
      </c>
    </row>
    <row r="13702" spans="27:27" x14ac:dyDescent="0.2">
      <c r="AA13702" s="23">
        <v>49546</v>
      </c>
    </row>
    <row r="13703" spans="27:27" x14ac:dyDescent="0.2">
      <c r="AA13703" s="23">
        <v>49547</v>
      </c>
    </row>
    <row r="13704" spans="27:27" x14ac:dyDescent="0.2">
      <c r="AA13704" s="23">
        <v>49548</v>
      </c>
    </row>
    <row r="13705" spans="27:27" x14ac:dyDescent="0.2">
      <c r="AA13705" s="23">
        <v>49549</v>
      </c>
    </row>
    <row r="13706" spans="27:27" x14ac:dyDescent="0.2">
      <c r="AA13706" s="23">
        <v>49550</v>
      </c>
    </row>
    <row r="13707" spans="27:27" x14ac:dyDescent="0.2">
      <c r="AA13707" s="23">
        <v>49551</v>
      </c>
    </row>
    <row r="13708" spans="27:27" x14ac:dyDescent="0.2">
      <c r="AA13708" s="23">
        <v>49552</v>
      </c>
    </row>
    <row r="13709" spans="27:27" x14ac:dyDescent="0.2">
      <c r="AA13709" s="23">
        <v>49553</v>
      </c>
    </row>
    <row r="13710" spans="27:27" x14ac:dyDescent="0.2">
      <c r="AA13710" s="23">
        <v>49554</v>
      </c>
    </row>
    <row r="13711" spans="27:27" x14ac:dyDescent="0.2">
      <c r="AA13711" s="23">
        <v>49555</v>
      </c>
    </row>
    <row r="13712" spans="27:27" x14ac:dyDescent="0.2">
      <c r="AA13712" s="23">
        <v>49556</v>
      </c>
    </row>
    <row r="13713" spans="27:27" x14ac:dyDescent="0.2">
      <c r="AA13713" s="23">
        <v>49557</v>
      </c>
    </row>
    <row r="13714" spans="27:27" x14ac:dyDescent="0.2">
      <c r="AA13714" s="23">
        <v>49558</v>
      </c>
    </row>
    <row r="13715" spans="27:27" x14ac:dyDescent="0.2">
      <c r="AA13715" s="23">
        <v>49559</v>
      </c>
    </row>
    <row r="13716" spans="27:27" x14ac:dyDescent="0.2">
      <c r="AA13716" s="23">
        <v>49560</v>
      </c>
    </row>
    <row r="13717" spans="27:27" x14ac:dyDescent="0.2">
      <c r="AA13717" s="23">
        <v>49561</v>
      </c>
    </row>
    <row r="13718" spans="27:27" x14ac:dyDescent="0.2">
      <c r="AA13718" s="23">
        <v>49562</v>
      </c>
    </row>
    <row r="13719" spans="27:27" x14ac:dyDescent="0.2">
      <c r="AA13719" s="23">
        <v>49563</v>
      </c>
    </row>
    <row r="13720" spans="27:27" x14ac:dyDescent="0.2">
      <c r="AA13720" s="23">
        <v>49564</v>
      </c>
    </row>
    <row r="13721" spans="27:27" x14ac:dyDescent="0.2">
      <c r="AA13721" s="23">
        <v>49565</v>
      </c>
    </row>
    <row r="13722" spans="27:27" x14ac:dyDescent="0.2">
      <c r="AA13722" s="23">
        <v>49566</v>
      </c>
    </row>
    <row r="13723" spans="27:27" x14ac:dyDescent="0.2">
      <c r="AA13723" s="23">
        <v>49567</v>
      </c>
    </row>
    <row r="13724" spans="27:27" x14ac:dyDescent="0.2">
      <c r="AA13724" s="23">
        <v>49568</v>
      </c>
    </row>
    <row r="13725" spans="27:27" x14ac:dyDescent="0.2">
      <c r="AA13725" s="23">
        <v>49569</v>
      </c>
    </row>
    <row r="13726" spans="27:27" x14ac:dyDescent="0.2">
      <c r="AA13726" s="23">
        <v>49570</v>
      </c>
    </row>
    <row r="13727" spans="27:27" x14ac:dyDescent="0.2">
      <c r="AA13727" s="23">
        <v>49571</v>
      </c>
    </row>
    <row r="13728" spans="27:27" x14ac:dyDescent="0.2">
      <c r="AA13728" s="23">
        <v>49572</v>
      </c>
    </row>
    <row r="13729" spans="27:27" x14ac:dyDescent="0.2">
      <c r="AA13729" s="23">
        <v>49573</v>
      </c>
    </row>
    <row r="13730" spans="27:27" x14ac:dyDescent="0.2">
      <c r="AA13730" s="23">
        <v>49574</v>
      </c>
    </row>
    <row r="13731" spans="27:27" x14ac:dyDescent="0.2">
      <c r="AA13731" s="23">
        <v>49575</v>
      </c>
    </row>
    <row r="13732" spans="27:27" x14ac:dyDescent="0.2">
      <c r="AA13732" s="23">
        <v>49576</v>
      </c>
    </row>
    <row r="13733" spans="27:27" x14ac:dyDescent="0.2">
      <c r="AA13733" s="23">
        <v>49577</v>
      </c>
    </row>
    <row r="13734" spans="27:27" x14ac:dyDescent="0.2">
      <c r="AA13734" s="23">
        <v>49578</v>
      </c>
    </row>
    <row r="13735" spans="27:27" x14ac:dyDescent="0.2">
      <c r="AA13735" s="23">
        <v>49579</v>
      </c>
    </row>
    <row r="13736" spans="27:27" x14ac:dyDescent="0.2">
      <c r="AA13736" s="23">
        <v>49580</v>
      </c>
    </row>
    <row r="13737" spans="27:27" x14ac:dyDescent="0.2">
      <c r="AA13737" s="23">
        <v>49581</v>
      </c>
    </row>
    <row r="13738" spans="27:27" x14ac:dyDescent="0.2">
      <c r="AA13738" s="23">
        <v>49582</v>
      </c>
    </row>
    <row r="13739" spans="27:27" x14ac:dyDescent="0.2">
      <c r="AA13739" s="23">
        <v>49583</v>
      </c>
    </row>
    <row r="13740" spans="27:27" x14ac:dyDescent="0.2">
      <c r="AA13740" s="23">
        <v>49584</v>
      </c>
    </row>
    <row r="13741" spans="27:27" x14ac:dyDescent="0.2">
      <c r="AA13741" s="23">
        <v>49585</v>
      </c>
    </row>
    <row r="13742" spans="27:27" x14ac:dyDescent="0.2">
      <c r="AA13742" s="23">
        <v>49586</v>
      </c>
    </row>
    <row r="13743" spans="27:27" x14ac:dyDescent="0.2">
      <c r="AA13743" s="23">
        <v>49587</v>
      </c>
    </row>
    <row r="13744" spans="27:27" x14ac:dyDescent="0.2">
      <c r="AA13744" s="23">
        <v>49588</v>
      </c>
    </row>
    <row r="13745" spans="27:27" x14ac:dyDescent="0.2">
      <c r="AA13745" s="23">
        <v>49589</v>
      </c>
    </row>
    <row r="13746" spans="27:27" x14ac:dyDescent="0.2">
      <c r="AA13746" s="23">
        <v>49590</v>
      </c>
    </row>
    <row r="13747" spans="27:27" x14ac:dyDescent="0.2">
      <c r="AA13747" s="23">
        <v>49591</v>
      </c>
    </row>
    <row r="13748" spans="27:27" x14ac:dyDescent="0.2">
      <c r="AA13748" s="23">
        <v>49592</v>
      </c>
    </row>
    <row r="13749" spans="27:27" x14ac:dyDescent="0.2">
      <c r="AA13749" s="23">
        <v>49593</v>
      </c>
    </row>
    <row r="13750" spans="27:27" x14ac:dyDescent="0.2">
      <c r="AA13750" s="23">
        <v>49594</v>
      </c>
    </row>
    <row r="13751" spans="27:27" x14ac:dyDescent="0.2">
      <c r="AA13751" s="23">
        <v>49595</v>
      </c>
    </row>
    <row r="13752" spans="27:27" x14ac:dyDescent="0.2">
      <c r="AA13752" s="23">
        <v>49596</v>
      </c>
    </row>
    <row r="13753" spans="27:27" x14ac:dyDescent="0.2">
      <c r="AA13753" s="23">
        <v>49597</v>
      </c>
    </row>
    <row r="13754" spans="27:27" x14ac:dyDescent="0.2">
      <c r="AA13754" s="23">
        <v>49598</v>
      </c>
    </row>
    <row r="13755" spans="27:27" x14ac:dyDescent="0.2">
      <c r="AA13755" s="23">
        <v>49599</v>
      </c>
    </row>
    <row r="13756" spans="27:27" x14ac:dyDescent="0.2">
      <c r="AA13756" s="23">
        <v>49600</v>
      </c>
    </row>
    <row r="13757" spans="27:27" x14ac:dyDescent="0.2">
      <c r="AA13757" s="23">
        <v>49601</v>
      </c>
    </row>
    <row r="13758" spans="27:27" x14ac:dyDescent="0.2">
      <c r="AA13758" s="23">
        <v>49602</v>
      </c>
    </row>
    <row r="13759" spans="27:27" x14ac:dyDescent="0.2">
      <c r="AA13759" s="23">
        <v>49603</v>
      </c>
    </row>
    <row r="13760" spans="27:27" x14ac:dyDescent="0.2">
      <c r="AA13760" s="23">
        <v>49604</v>
      </c>
    </row>
    <row r="13761" spans="27:27" x14ac:dyDescent="0.2">
      <c r="AA13761" s="23">
        <v>49605</v>
      </c>
    </row>
    <row r="13762" spans="27:27" x14ac:dyDescent="0.2">
      <c r="AA13762" s="23">
        <v>49606</v>
      </c>
    </row>
    <row r="13763" spans="27:27" x14ac:dyDescent="0.2">
      <c r="AA13763" s="23">
        <v>49607</v>
      </c>
    </row>
    <row r="13764" spans="27:27" x14ac:dyDescent="0.2">
      <c r="AA13764" s="23">
        <v>49608</v>
      </c>
    </row>
    <row r="13765" spans="27:27" x14ac:dyDescent="0.2">
      <c r="AA13765" s="23">
        <v>49609</v>
      </c>
    </row>
    <row r="13766" spans="27:27" x14ac:dyDescent="0.2">
      <c r="AA13766" s="23">
        <v>49610</v>
      </c>
    </row>
    <row r="13767" spans="27:27" x14ac:dyDescent="0.2">
      <c r="AA13767" s="23">
        <v>49611</v>
      </c>
    </row>
    <row r="13768" spans="27:27" x14ac:dyDescent="0.2">
      <c r="AA13768" s="23">
        <v>49612</v>
      </c>
    </row>
    <row r="13769" spans="27:27" x14ac:dyDescent="0.2">
      <c r="AA13769" s="23">
        <v>49613</v>
      </c>
    </row>
    <row r="13770" spans="27:27" x14ac:dyDescent="0.2">
      <c r="AA13770" s="23">
        <v>49614</v>
      </c>
    </row>
    <row r="13771" spans="27:27" x14ac:dyDescent="0.2">
      <c r="AA13771" s="23">
        <v>49615</v>
      </c>
    </row>
    <row r="13772" spans="27:27" x14ac:dyDescent="0.2">
      <c r="AA13772" s="23">
        <v>49616</v>
      </c>
    </row>
    <row r="13773" spans="27:27" x14ac:dyDescent="0.2">
      <c r="AA13773" s="23">
        <v>49617</v>
      </c>
    </row>
    <row r="13774" spans="27:27" x14ac:dyDescent="0.2">
      <c r="AA13774" s="23">
        <v>49618</v>
      </c>
    </row>
    <row r="13775" spans="27:27" x14ac:dyDescent="0.2">
      <c r="AA13775" s="23">
        <v>49619</v>
      </c>
    </row>
    <row r="13776" spans="27:27" x14ac:dyDescent="0.2">
      <c r="AA13776" s="23">
        <v>49620</v>
      </c>
    </row>
    <row r="13777" spans="27:27" x14ac:dyDescent="0.2">
      <c r="AA13777" s="23">
        <v>49621</v>
      </c>
    </row>
    <row r="13778" spans="27:27" x14ac:dyDescent="0.2">
      <c r="AA13778" s="23">
        <v>49622</v>
      </c>
    </row>
    <row r="13779" spans="27:27" x14ac:dyDescent="0.2">
      <c r="AA13779" s="23">
        <v>49623</v>
      </c>
    </row>
    <row r="13780" spans="27:27" x14ac:dyDescent="0.2">
      <c r="AA13780" s="23">
        <v>49624</v>
      </c>
    </row>
    <row r="13781" spans="27:27" x14ac:dyDescent="0.2">
      <c r="AA13781" s="23">
        <v>49625</v>
      </c>
    </row>
    <row r="13782" spans="27:27" x14ac:dyDescent="0.2">
      <c r="AA13782" s="23">
        <v>49626</v>
      </c>
    </row>
    <row r="13783" spans="27:27" x14ac:dyDescent="0.2">
      <c r="AA13783" s="23">
        <v>49627</v>
      </c>
    </row>
    <row r="13784" spans="27:27" x14ac:dyDescent="0.2">
      <c r="AA13784" s="23">
        <v>49628</v>
      </c>
    </row>
    <row r="13785" spans="27:27" x14ac:dyDescent="0.2">
      <c r="AA13785" s="23">
        <v>49629</v>
      </c>
    </row>
    <row r="13786" spans="27:27" x14ac:dyDescent="0.2">
      <c r="AA13786" s="23">
        <v>49630</v>
      </c>
    </row>
    <row r="13787" spans="27:27" x14ac:dyDescent="0.2">
      <c r="AA13787" s="23">
        <v>49631</v>
      </c>
    </row>
    <row r="13788" spans="27:27" x14ac:dyDescent="0.2">
      <c r="AA13788" s="23">
        <v>49632</v>
      </c>
    </row>
    <row r="13789" spans="27:27" x14ac:dyDescent="0.2">
      <c r="AA13789" s="23">
        <v>49633</v>
      </c>
    </row>
    <row r="13790" spans="27:27" x14ac:dyDescent="0.2">
      <c r="AA13790" s="23">
        <v>49634</v>
      </c>
    </row>
    <row r="13791" spans="27:27" x14ac:dyDescent="0.2">
      <c r="AA13791" s="23">
        <v>49635</v>
      </c>
    </row>
    <row r="13792" spans="27:27" x14ac:dyDescent="0.2">
      <c r="AA13792" s="23">
        <v>49636</v>
      </c>
    </row>
    <row r="13793" spans="27:27" x14ac:dyDescent="0.2">
      <c r="AA13793" s="23">
        <v>49637</v>
      </c>
    </row>
    <row r="13794" spans="27:27" x14ac:dyDescent="0.2">
      <c r="AA13794" s="23">
        <v>49638</v>
      </c>
    </row>
    <row r="13795" spans="27:27" x14ac:dyDescent="0.2">
      <c r="AA13795" s="23">
        <v>49639</v>
      </c>
    </row>
    <row r="13796" spans="27:27" x14ac:dyDescent="0.2">
      <c r="AA13796" s="23">
        <v>49640</v>
      </c>
    </row>
    <row r="13797" spans="27:27" x14ac:dyDescent="0.2">
      <c r="AA13797" s="23">
        <v>49641</v>
      </c>
    </row>
    <row r="13798" spans="27:27" x14ac:dyDescent="0.2">
      <c r="AA13798" s="23">
        <v>49642</v>
      </c>
    </row>
    <row r="13799" spans="27:27" x14ac:dyDescent="0.2">
      <c r="AA13799" s="23">
        <v>49643</v>
      </c>
    </row>
    <row r="13800" spans="27:27" x14ac:dyDescent="0.2">
      <c r="AA13800" s="23">
        <v>49644</v>
      </c>
    </row>
    <row r="13801" spans="27:27" x14ac:dyDescent="0.2">
      <c r="AA13801" s="23">
        <v>49645</v>
      </c>
    </row>
    <row r="13802" spans="27:27" x14ac:dyDescent="0.2">
      <c r="AA13802" s="23">
        <v>49646</v>
      </c>
    </row>
    <row r="13803" spans="27:27" x14ac:dyDescent="0.2">
      <c r="AA13803" s="23">
        <v>49647</v>
      </c>
    </row>
    <row r="13804" spans="27:27" x14ac:dyDescent="0.2">
      <c r="AA13804" s="23">
        <v>49648</v>
      </c>
    </row>
    <row r="13805" spans="27:27" x14ac:dyDescent="0.2">
      <c r="AA13805" s="23">
        <v>49649</v>
      </c>
    </row>
    <row r="13806" spans="27:27" x14ac:dyDescent="0.2">
      <c r="AA13806" s="23">
        <v>49650</v>
      </c>
    </row>
    <row r="13807" spans="27:27" x14ac:dyDescent="0.2">
      <c r="AA13807" s="23">
        <v>49651</v>
      </c>
    </row>
    <row r="13808" spans="27:27" x14ac:dyDescent="0.2">
      <c r="AA13808" s="23">
        <v>49652</v>
      </c>
    </row>
    <row r="13809" spans="27:27" x14ac:dyDescent="0.2">
      <c r="AA13809" s="23">
        <v>49653</v>
      </c>
    </row>
    <row r="13810" spans="27:27" x14ac:dyDescent="0.2">
      <c r="AA13810" s="23">
        <v>49654</v>
      </c>
    </row>
    <row r="13811" spans="27:27" x14ac:dyDescent="0.2">
      <c r="AA13811" s="23">
        <v>49655</v>
      </c>
    </row>
    <row r="13812" spans="27:27" x14ac:dyDescent="0.2">
      <c r="AA13812" s="23">
        <v>49656</v>
      </c>
    </row>
    <row r="13813" spans="27:27" x14ac:dyDescent="0.2">
      <c r="AA13813" s="23">
        <v>49657</v>
      </c>
    </row>
    <row r="13814" spans="27:27" x14ac:dyDescent="0.2">
      <c r="AA13814" s="23">
        <v>49658</v>
      </c>
    </row>
    <row r="13815" spans="27:27" x14ac:dyDescent="0.2">
      <c r="AA13815" s="23">
        <v>49659</v>
      </c>
    </row>
    <row r="13816" spans="27:27" x14ac:dyDescent="0.2">
      <c r="AA13816" s="23">
        <v>49660</v>
      </c>
    </row>
    <row r="13817" spans="27:27" x14ac:dyDescent="0.2">
      <c r="AA13817" s="23">
        <v>49661</v>
      </c>
    </row>
    <row r="13818" spans="27:27" x14ac:dyDescent="0.2">
      <c r="AA13818" s="23">
        <v>49662</v>
      </c>
    </row>
    <row r="13819" spans="27:27" x14ac:dyDescent="0.2">
      <c r="AA13819" s="23">
        <v>49663</v>
      </c>
    </row>
    <row r="13820" spans="27:27" x14ac:dyDescent="0.2">
      <c r="AA13820" s="23">
        <v>49664</v>
      </c>
    </row>
    <row r="13821" spans="27:27" x14ac:dyDescent="0.2">
      <c r="AA13821" s="23">
        <v>49665</v>
      </c>
    </row>
    <row r="13822" spans="27:27" x14ac:dyDescent="0.2">
      <c r="AA13822" s="23">
        <v>49666</v>
      </c>
    </row>
    <row r="13823" spans="27:27" x14ac:dyDescent="0.2">
      <c r="AA13823" s="23">
        <v>49667</v>
      </c>
    </row>
    <row r="13824" spans="27:27" x14ac:dyDescent="0.2">
      <c r="AA13824" s="23">
        <v>49668</v>
      </c>
    </row>
    <row r="13825" spans="27:27" x14ac:dyDescent="0.2">
      <c r="AA13825" s="23">
        <v>49669</v>
      </c>
    </row>
    <row r="13826" spans="27:27" x14ac:dyDescent="0.2">
      <c r="AA13826" s="23">
        <v>49670</v>
      </c>
    </row>
    <row r="13827" spans="27:27" x14ac:dyDescent="0.2">
      <c r="AA13827" s="23">
        <v>49671</v>
      </c>
    </row>
    <row r="13828" spans="27:27" x14ac:dyDescent="0.2">
      <c r="AA13828" s="23">
        <v>49672</v>
      </c>
    </row>
    <row r="13829" spans="27:27" x14ac:dyDescent="0.2">
      <c r="AA13829" s="23">
        <v>49673</v>
      </c>
    </row>
    <row r="13830" spans="27:27" x14ac:dyDescent="0.2">
      <c r="AA13830" s="23">
        <v>49674</v>
      </c>
    </row>
    <row r="13831" spans="27:27" x14ac:dyDescent="0.2">
      <c r="AA13831" s="23">
        <v>49675</v>
      </c>
    </row>
    <row r="13832" spans="27:27" x14ac:dyDescent="0.2">
      <c r="AA13832" s="23">
        <v>49676</v>
      </c>
    </row>
    <row r="13833" spans="27:27" x14ac:dyDescent="0.2">
      <c r="AA13833" s="23">
        <v>49677</v>
      </c>
    </row>
    <row r="13834" spans="27:27" x14ac:dyDescent="0.2">
      <c r="AA13834" s="23">
        <v>49678</v>
      </c>
    </row>
    <row r="13835" spans="27:27" x14ac:dyDescent="0.2">
      <c r="AA13835" s="23">
        <v>49679</v>
      </c>
    </row>
    <row r="13836" spans="27:27" x14ac:dyDescent="0.2">
      <c r="AA13836" s="23">
        <v>49680</v>
      </c>
    </row>
    <row r="13837" spans="27:27" x14ac:dyDescent="0.2">
      <c r="AA13837" s="23">
        <v>49681</v>
      </c>
    </row>
    <row r="13838" spans="27:27" x14ac:dyDescent="0.2">
      <c r="AA13838" s="23">
        <v>49682</v>
      </c>
    </row>
    <row r="13839" spans="27:27" x14ac:dyDescent="0.2">
      <c r="AA13839" s="23">
        <v>49683</v>
      </c>
    </row>
    <row r="13840" spans="27:27" x14ac:dyDescent="0.2">
      <c r="AA13840" s="23">
        <v>49684</v>
      </c>
    </row>
    <row r="13841" spans="27:27" x14ac:dyDescent="0.2">
      <c r="AA13841" s="23">
        <v>49685</v>
      </c>
    </row>
    <row r="13842" spans="27:27" x14ac:dyDescent="0.2">
      <c r="AA13842" s="23">
        <v>49686</v>
      </c>
    </row>
    <row r="13843" spans="27:27" x14ac:dyDescent="0.2">
      <c r="AA13843" s="23">
        <v>49687</v>
      </c>
    </row>
    <row r="13844" spans="27:27" x14ac:dyDescent="0.2">
      <c r="AA13844" s="23">
        <v>49688</v>
      </c>
    </row>
    <row r="13845" spans="27:27" x14ac:dyDescent="0.2">
      <c r="AA13845" s="23">
        <v>49689</v>
      </c>
    </row>
    <row r="13846" spans="27:27" x14ac:dyDescent="0.2">
      <c r="AA13846" s="23">
        <v>49690</v>
      </c>
    </row>
    <row r="13847" spans="27:27" x14ac:dyDescent="0.2">
      <c r="AA13847" s="23">
        <v>49691</v>
      </c>
    </row>
    <row r="13848" spans="27:27" x14ac:dyDescent="0.2">
      <c r="AA13848" s="23">
        <v>49692</v>
      </c>
    </row>
    <row r="13849" spans="27:27" x14ac:dyDescent="0.2">
      <c r="AA13849" s="23">
        <v>49693</v>
      </c>
    </row>
    <row r="13850" spans="27:27" x14ac:dyDescent="0.2">
      <c r="AA13850" s="23">
        <v>49694</v>
      </c>
    </row>
    <row r="13851" spans="27:27" x14ac:dyDescent="0.2">
      <c r="AA13851" s="23">
        <v>49695</v>
      </c>
    </row>
    <row r="13852" spans="27:27" x14ac:dyDescent="0.2">
      <c r="AA13852" s="23">
        <v>49696</v>
      </c>
    </row>
    <row r="13853" spans="27:27" x14ac:dyDescent="0.2">
      <c r="AA13853" s="23">
        <v>49697</v>
      </c>
    </row>
    <row r="13854" spans="27:27" x14ac:dyDescent="0.2">
      <c r="AA13854" s="23">
        <v>49698</v>
      </c>
    </row>
    <row r="13855" spans="27:27" x14ac:dyDescent="0.2">
      <c r="AA13855" s="23">
        <v>49699</v>
      </c>
    </row>
    <row r="13856" spans="27:27" x14ac:dyDescent="0.2">
      <c r="AA13856" s="23">
        <v>49700</v>
      </c>
    </row>
    <row r="13857" spans="27:27" x14ac:dyDescent="0.2">
      <c r="AA13857" s="23">
        <v>49701</v>
      </c>
    </row>
    <row r="13858" spans="27:27" x14ac:dyDescent="0.2">
      <c r="AA13858" s="23">
        <v>49702</v>
      </c>
    </row>
    <row r="13859" spans="27:27" x14ac:dyDescent="0.2">
      <c r="AA13859" s="23">
        <v>49703</v>
      </c>
    </row>
    <row r="13860" spans="27:27" x14ac:dyDescent="0.2">
      <c r="AA13860" s="23">
        <v>49704</v>
      </c>
    </row>
    <row r="13861" spans="27:27" x14ac:dyDescent="0.2">
      <c r="AA13861" s="23">
        <v>49705</v>
      </c>
    </row>
    <row r="13862" spans="27:27" x14ac:dyDescent="0.2">
      <c r="AA13862" s="23">
        <v>49706</v>
      </c>
    </row>
    <row r="13863" spans="27:27" x14ac:dyDescent="0.2">
      <c r="AA13863" s="23">
        <v>49707</v>
      </c>
    </row>
    <row r="13864" spans="27:27" x14ac:dyDescent="0.2">
      <c r="AA13864" s="23">
        <v>49708</v>
      </c>
    </row>
    <row r="13865" spans="27:27" x14ac:dyDescent="0.2">
      <c r="AA13865" s="23">
        <v>49709</v>
      </c>
    </row>
    <row r="13866" spans="27:27" x14ac:dyDescent="0.2">
      <c r="AA13866" s="23">
        <v>49710</v>
      </c>
    </row>
    <row r="13867" spans="27:27" x14ac:dyDescent="0.2">
      <c r="AA13867" s="23">
        <v>49711</v>
      </c>
    </row>
    <row r="13868" spans="27:27" x14ac:dyDescent="0.2">
      <c r="AA13868" s="23">
        <v>49712</v>
      </c>
    </row>
    <row r="13869" spans="27:27" x14ac:dyDescent="0.2">
      <c r="AA13869" s="23">
        <v>49713</v>
      </c>
    </row>
    <row r="13870" spans="27:27" x14ac:dyDescent="0.2">
      <c r="AA13870" s="23">
        <v>49714</v>
      </c>
    </row>
    <row r="13871" spans="27:27" x14ac:dyDescent="0.2">
      <c r="AA13871" s="23">
        <v>49715</v>
      </c>
    </row>
    <row r="13872" spans="27:27" x14ac:dyDescent="0.2">
      <c r="AA13872" s="23">
        <v>49716</v>
      </c>
    </row>
    <row r="13873" spans="27:27" x14ac:dyDescent="0.2">
      <c r="AA13873" s="23">
        <v>49717</v>
      </c>
    </row>
    <row r="13874" spans="27:27" x14ac:dyDescent="0.2">
      <c r="AA13874" s="23">
        <v>49718</v>
      </c>
    </row>
    <row r="13875" spans="27:27" x14ac:dyDescent="0.2">
      <c r="AA13875" s="23">
        <v>49719</v>
      </c>
    </row>
    <row r="13876" spans="27:27" x14ac:dyDescent="0.2">
      <c r="AA13876" s="23">
        <v>49720</v>
      </c>
    </row>
    <row r="13877" spans="27:27" x14ac:dyDescent="0.2">
      <c r="AA13877" s="23">
        <v>49721</v>
      </c>
    </row>
    <row r="13878" spans="27:27" x14ac:dyDescent="0.2">
      <c r="AA13878" s="23">
        <v>49722</v>
      </c>
    </row>
    <row r="13879" spans="27:27" x14ac:dyDescent="0.2">
      <c r="AA13879" s="23">
        <v>49723</v>
      </c>
    </row>
    <row r="13880" spans="27:27" x14ac:dyDescent="0.2">
      <c r="AA13880" s="23">
        <v>49724</v>
      </c>
    </row>
    <row r="13881" spans="27:27" x14ac:dyDescent="0.2">
      <c r="AA13881" s="23">
        <v>49725</v>
      </c>
    </row>
    <row r="13882" spans="27:27" x14ac:dyDescent="0.2">
      <c r="AA13882" s="23">
        <v>49726</v>
      </c>
    </row>
    <row r="13883" spans="27:27" x14ac:dyDescent="0.2">
      <c r="AA13883" s="23">
        <v>49727</v>
      </c>
    </row>
    <row r="13884" spans="27:27" x14ac:dyDescent="0.2">
      <c r="AA13884" s="23">
        <v>49728</v>
      </c>
    </row>
    <row r="13885" spans="27:27" x14ac:dyDescent="0.2">
      <c r="AA13885" s="23">
        <v>49729</v>
      </c>
    </row>
    <row r="13886" spans="27:27" x14ac:dyDescent="0.2">
      <c r="AA13886" s="23">
        <v>49730</v>
      </c>
    </row>
    <row r="13887" spans="27:27" x14ac:dyDescent="0.2">
      <c r="AA13887" s="23">
        <v>49731</v>
      </c>
    </row>
    <row r="13888" spans="27:27" x14ac:dyDescent="0.2">
      <c r="AA13888" s="23">
        <v>49732</v>
      </c>
    </row>
    <row r="13889" spans="27:27" x14ac:dyDescent="0.2">
      <c r="AA13889" s="23">
        <v>49733</v>
      </c>
    </row>
    <row r="13890" spans="27:27" x14ac:dyDescent="0.2">
      <c r="AA13890" s="23">
        <v>49734</v>
      </c>
    </row>
    <row r="13891" spans="27:27" x14ac:dyDescent="0.2">
      <c r="AA13891" s="23">
        <v>49735</v>
      </c>
    </row>
    <row r="13892" spans="27:27" x14ac:dyDescent="0.2">
      <c r="AA13892" s="23">
        <v>49736</v>
      </c>
    </row>
    <row r="13893" spans="27:27" x14ac:dyDescent="0.2">
      <c r="AA13893" s="23">
        <v>49737</v>
      </c>
    </row>
    <row r="13894" spans="27:27" x14ac:dyDescent="0.2">
      <c r="AA13894" s="23">
        <v>49738</v>
      </c>
    </row>
    <row r="13895" spans="27:27" x14ac:dyDescent="0.2">
      <c r="AA13895" s="23">
        <v>49739</v>
      </c>
    </row>
    <row r="13896" spans="27:27" x14ac:dyDescent="0.2">
      <c r="AA13896" s="23">
        <v>49740</v>
      </c>
    </row>
    <row r="13897" spans="27:27" x14ac:dyDescent="0.2">
      <c r="AA13897" s="23">
        <v>49741</v>
      </c>
    </row>
    <row r="13898" spans="27:27" x14ac:dyDescent="0.2">
      <c r="AA13898" s="23">
        <v>49742</v>
      </c>
    </row>
    <row r="13899" spans="27:27" x14ac:dyDescent="0.2">
      <c r="AA13899" s="23">
        <v>49743</v>
      </c>
    </row>
    <row r="13900" spans="27:27" x14ac:dyDescent="0.2">
      <c r="AA13900" s="23">
        <v>49744</v>
      </c>
    </row>
    <row r="13901" spans="27:27" x14ac:dyDescent="0.2">
      <c r="AA13901" s="23">
        <v>49745</v>
      </c>
    </row>
    <row r="13902" spans="27:27" x14ac:dyDescent="0.2">
      <c r="AA13902" s="23">
        <v>49746</v>
      </c>
    </row>
    <row r="13903" spans="27:27" x14ac:dyDescent="0.2">
      <c r="AA13903" s="23">
        <v>49747</v>
      </c>
    </row>
    <row r="13904" spans="27:27" x14ac:dyDescent="0.2">
      <c r="AA13904" s="23">
        <v>49748</v>
      </c>
    </row>
    <row r="13905" spans="27:27" x14ac:dyDescent="0.2">
      <c r="AA13905" s="23">
        <v>49749</v>
      </c>
    </row>
    <row r="13906" spans="27:27" x14ac:dyDescent="0.2">
      <c r="AA13906" s="23">
        <v>49750</v>
      </c>
    </row>
    <row r="13907" spans="27:27" x14ac:dyDescent="0.2">
      <c r="AA13907" s="23">
        <v>49751</v>
      </c>
    </row>
    <row r="13908" spans="27:27" x14ac:dyDescent="0.2">
      <c r="AA13908" s="23">
        <v>49752</v>
      </c>
    </row>
    <row r="13909" spans="27:27" x14ac:dyDescent="0.2">
      <c r="AA13909" s="23">
        <v>49753</v>
      </c>
    </row>
    <row r="13910" spans="27:27" x14ac:dyDescent="0.2">
      <c r="AA13910" s="23">
        <v>49754</v>
      </c>
    </row>
    <row r="13911" spans="27:27" x14ac:dyDescent="0.2">
      <c r="AA13911" s="23">
        <v>49755</v>
      </c>
    </row>
    <row r="13912" spans="27:27" x14ac:dyDescent="0.2">
      <c r="AA13912" s="23">
        <v>49756</v>
      </c>
    </row>
    <row r="13913" spans="27:27" x14ac:dyDescent="0.2">
      <c r="AA13913" s="23">
        <v>49757</v>
      </c>
    </row>
    <row r="13914" spans="27:27" x14ac:dyDescent="0.2">
      <c r="AA13914" s="23">
        <v>49758</v>
      </c>
    </row>
    <row r="13915" spans="27:27" x14ac:dyDescent="0.2">
      <c r="AA13915" s="23">
        <v>49759</v>
      </c>
    </row>
    <row r="13916" spans="27:27" x14ac:dyDescent="0.2">
      <c r="AA13916" s="23">
        <v>49760</v>
      </c>
    </row>
    <row r="13917" spans="27:27" x14ac:dyDescent="0.2">
      <c r="AA13917" s="23">
        <v>49761</v>
      </c>
    </row>
    <row r="13918" spans="27:27" x14ac:dyDescent="0.2">
      <c r="AA13918" s="23">
        <v>49762</v>
      </c>
    </row>
    <row r="13919" spans="27:27" x14ac:dyDescent="0.2">
      <c r="AA13919" s="23">
        <v>49763</v>
      </c>
    </row>
    <row r="13920" spans="27:27" x14ac:dyDescent="0.2">
      <c r="AA13920" s="23">
        <v>49764</v>
      </c>
    </row>
    <row r="13921" spans="27:27" x14ac:dyDescent="0.2">
      <c r="AA13921" s="23">
        <v>49765</v>
      </c>
    </row>
    <row r="13922" spans="27:27" x14ac:dyDescent="0.2">
      <c r="AA13922" s="23">
        <v>49766</v>
      </c>
    </row>
    <row r="13923" spans="27:27" x14ac:dyDescent="0.2">
      <c r="AA13923" s="23">
        <v>49767</v>
      </c>
    </row>
    <row r="13924" spans="27:27" x14ac:dyDescent="0.2">
      <c r="AA13924" s="23">
        <v>49768</v>
      </c>
    </row>
    <row r="13925" spans="27:27" x14ac:dyDescent="0.2">
      <c r="AA13925" s="23">
        <v>49769</v>
      </c>
    </row>
    <row r="13926" spans="27:27" x14ac:dyDescent="0.2">
      <c r="AA13926" s="23">
        <v>49770</v>
      </c>
    </row>
    <row r="13927" spans="27:27" x14ac:dyDescent="0.2">
      <c r="AA13927" s="23">
        <v>49771</v>
      </c>
    </row>
    <row r="13928" spans="27:27" x14ac:dyDescent="0.2">
      <c r="AA13928" s="23">
        <v>49772</v>
      </c>
    </row>
    <row r="13929" spans="27:27" x14ac:dyDescent="0.2">
      <c r="AA13929" s="23">
        <v>49773</v>
      </c>
    </row>
    <row r="13930" spans="27:27" x14ac:dyDescent="0.2">
      <c r="AA13930" s="23">
        <v>49774</v>
      </c>
    </row>
    <row r="13931" spans="27:27" x14ac:dyDescent="0.2">
      <c r="AA13931" s="23">
        <v>49775</v>
      </c>
    </row>
    <row r="13932" spans="27:27" x14ac:dyDescent="0.2">
      <c r="AA13932" s="23">
        <v>49776</v>
      </c>
    </row>
    <row r="13933" spans="27:27" x14ac:dyDescent="0.2">
      <c r="AA13933" s="23">
        <v>49777</v>
      </c>
    </row>
    <row r="13934" spans="27:27" x14ac:dyDescent="0.2">
      <c r="AA13934" s="23">
        <v>49778</v>
      </c>
    </row>
    <row r="13935" spans="27:27" x14ac:dyDescent="0.2">
      <c r="AA13935" s="23">
        <v>49779</v>
      </c>
    </row>
    <row r="13936" spans="27:27" x14ac:dyDescent="0.2">
      <c r="AA13936" s="23">
        <v>49780</v>
      </c>
    </row>
    <row r="13937" spans="27:27" x14ac:dyDescent="0.2">
      <c r="AA13937" s="23">
        <v>49781</v>
      </c>
    </row>
    <row r="13938" spans="27:27" x14ac:dyDescent="0.2">
      <c r="AA13938" s="23">
        <v>49782</v>
      </c>
    </row>
    <row r="13939" spans="27:27" x14ac:dyDescent="0.2">
      <c r="AA13939" s="23">
        <v>49783</v>
      </c>
    </row>
    <row r="13940" spans="27:27" x14ac:dyDescent="0.2">
      <c r="AA13940" s="23">
        <v>49784</v>
      </c>
    </row>
    <row r="13941" spans="27:27" x14ac:dyDescent="0.2">
      <c r="AA13941" s="23">
        <v>49785</v>
      </c>
    </row>
    <row r="13942" spans="27:27" x14ac:dyDescent="0.2">
      <c r="AA13942" s="23">
        <v>49786</v>
      </c>
    </row>
    <row r="13943" spans="27:27" x14ac:dyDescent="0.2">
      <c r="AA13943" s="23">
        <v>49787</v>
      </c>
    </row>
    <row r="13944" spans="27:27" x14ac:dyDescent="0.2">
      <c r="AA13944" s="23">
        <v>49788</v>
      </c>
    </row>
    <row r="13945" spans="27:27" x14ac:dyDescent="0.2">
      <c r="AA13945" s="23">
        <v>49789</v>
      </c>
    </row>
    <row r="13946" spans="27:27" x14ac:dyDescent="0.2">
      <c r="AA13946" s="23">
        <v>49790</v>
      </c>
    </row>
    <row r="13947" spans="27:27" x14ac:dyDescent="0.2">
      <c r="AA13947" s="23">
        <v>49791</v>
      </c>
    </row>
    <row r="13948" spans="27:27" x14ac:dyDescent="0.2">
      <c r="AA13948" s="23">
        <v>49792</v>
      </c>
    </row>
    <row r="13949" spans="27:27" x14ac:dyDescent="0.2">
      <c r="AA13949" s="23">
        <v>49793</v>
      </c>
    </row>
    <row r="13950" spans="27:27" x14ac:dyDescent="0.2">
      <c r="AA13950" s="23">
        <v>49794</v>
      </c>
    </row>
    <row r="13951" spans="27:27" x14ac:dyDescent="0.2">
      <c r="AA13951" s="23">
        <v>49795</v>
      </c>
    </row>
    <row r="13952" spans="27:27" x14ac:dyDescent="0.2">
      <c r="AA13952" s="23">
        <v>49796</v>
      </c>
    </row>
    <row r="13953" spans="27:27" x14ac:dyDescent="0.2">
      <c r="AA13953" s="23">
        <v>49797</v>
      </c>
    </row>
    <row r="13954" spans="27:27" x14ac:dyDescent="0.2">
      <c r="AA13954" s="23">
        <v>49798</v>
      </c>
    </row>
    <row r="13955" spans="27:27" x14ac:dyDescent="0.2">
      <c r="AA13955" s="23">
        <v>49799</v>
      </c>
    </row>
    <row r="13956" spans="27:27" x14ac:dyDescent="0.2">
      <c r="AA13956" s="23">
        <v>49800</v>
      </c>
    </row>
    <row r="13957" spans="27:27" x14ac:dyDescent="0.2">
      <c r="AA13957" s="23">
        <v>49801</v>
      </c>
    </row>
    <row r="13958" spans="27:27" x14ac:dyDescent="0.2">
      <c r="AA13958" s="23">
        <v>49802</v>
      </c>
    </row>
    <row r="13959" spans="27:27" x14ac:dyDescent="0.2">
      <c r="AA13959" s="23">
        <v>49803</v>
      </c>
    </row>
    <row r="13960" spans="27:27" x14ac:dyDescent="0.2">
      <c r="AA13960" s="23">
        <v>49804</v>
      </c>
    </row>
    <row r="13961" spans="27:27" x14ac:dyDescent="0.2">
      <c r="AA13961" s="23">
        <v>49805</v>
      </c>
    </row>
    <row r="13962" spans="27:27" x14ac:dyDescent="0.2">
      <c r="AA13962" s="23">
        <v>49806</v>
      </c>
    </row>
    <row r="13963" spans="27:27" x14ac:dyDescent="0.2">
      <c r="AA13963" s="23">
        <v>49807</v>
      </c>
    </row>
    <row r="13964" spans="27:27" x14ac:dyDescent="0.2">
      <c r="AA13964" s="23">
        <v>49808</v>
      </c>
    </row>
    <row r="13965" spans="27:27" x14ac:dyDescent="0.2">
      <c r="AA13965" s="23">
        <v>49809</v>
      </c>
    </row>
    <row r="13966" spans="27:27" x14ac:dyDescent="0.2">
      <c r="AA13966" s="23">
        <v>49810</v>
      </c>
    </row>
    <row r="13967" spans="27:27" x14ac:dyDescent="0.2">
      <c r="AA13967" s="23">
        <v>49811</v>
      </c>
    </row>
    <row r="13968" spans="27:27" x14ac:dyDescent="0.2">
      <c r="AA13968" s="23">
        <v>49812</v>
      </c>
    </row>
    <row r="13969" spans="27:27" x14ac:dyDescent="0.2">
      <c r="AA13969" s="23">
        <v>49813</v>
      </c>
    </row>
    <row r="13970" spans="27:27" x14ac:dyDescent="0.2">
      <c r="AA13970" s="23">
        <v>49814</v>
      </c>
    </row>
    <row r="13971" spans="27:27" x14ac:dyDescent="0.2">
      <c r="AA13971" s="23">
        <v>49815</v>
      </c>
    </row>
    <row r="13972" spans="27:27" x14ac:dyDescent="0.2">
      <c r="AA13972" s="23">
        <v>49816</v>
      </c>
    </row>
    <row r="13973" spans="27:27" x14ac:dyDescent="0.2">
      <c r="AA13973" s="23">
        <v>49817</v>
      </c>
    </row>
    <row r="13974" spans="27:27" x14ac:dyDescent="0.2">
      <c r="AA13974" s="23">
        <v>49818</v>
      </c>
    </row>
    <row r="13975" spans="27:27" x14ac:dyDescent="0.2">
      <c r="AA13975" s="23">
        <v>49819</v>
      </c>
    </row>
    <row r="13976" spans="27:27" x14ac:dyDescent="0.2">
      <c r="AA13976" s="23">
        <v>49820</v>
      </c>
    </row>
    <row r="13977" spans="27:27" x14ac:dyDescent="0.2">
      <c r="AA13977" s="23">
        <v>49821</v>
      </c>
    </row>
    <row r="13978" spans="27:27" x14ac:dyDescent="0.2">
      <c r="AA13978" s="23">
        <v>49822</v>
      </c>
    </row>
    <row r="13979" spans="27:27" x14ac:dyDescent="0.2">
      <c r="AA13979" s="23">
        <v>49823</v>
      </c>
    </row>
    <row r="13980" spans="27:27" x14ac:dyDescent="0.2">
      <c r="AA13980" s="23">
        <v>49824</v>
      </c>
    </row>
    <row r="13981" spans="27:27" x14ac:dyDescent="0.2">
      <c r="AA13981" s="23">
        <v>49825</v>
      </c>
    </row>
    <row r="13982" spans="27:27" x14ac:dyDescent="0.2">
      <c r="AA13982" s="23">
        <v>49826</v>
      </c>
    </row>
    <row r="13983" spans="27:27" x14ac:dyDescent="0.2">
      <c r="AA13983" s="23">
        <v>49827</v>
      </c>
    </row>
    <row r="13984" spans="27:27" x14ac:dyDescent="0.2">
      <c r="AA13984" s="23">
        <v>49828</v>
      </c>
    </row>
    <row r="13985" spans="27:27" x14ac:dyDescent="0.2">
      <c r="AA13985" s="23">
        <v>49829</v>
      </c>
    </row>
    <row r="13986" spans="27:27" x14ac:dyDescent="0.2">
      <c r="AA13986" s="23">
        <v>49830</v>
      </c>
    </row>
    <row r="13987" spans="27:27" x14ac:dyDescent="0.2">
      <c r="AA13987" s="23">
        <v>49831</v>
      </c>
    </row>
    <row r="13988" spans="27:27" x14ac:dyDescent="0.2">
      <c r="AA13988" s="23">
        <v>49832</v>
      </c>
    </row>
    <row r="13989" spans="27:27" x14ac:dyDescent="0.2">
      <c r="AA13989" s="23">
        <v>49833</v>
      </c>
    </row>
    <row r="13990" spans="27:27" x14ac:dyDescent="0.2">
      <c r="AA13990" s="23">
        <v>49834</v>
      </c>
    </row>
    <row r="13991" spans="27:27" x14ac:dyDescent="0.2">
      <c r="AA13991" s="23">
        <v>49835</v>
      </c>
    </row>
    <row r="13992" spans="27:27" x14ac:dyDescent="0.2">
      <c r="AA13992" s="23">
        <v>49836</v>
      </c>
    </row>
    <row r="13993" spans="27:27" x14ac:dyDescent="0.2">
      <c r="AA13993" s="23">
        <v>49837</v>
      </c>
    </row>
    <row r="13994" spans="27:27" x14ac:dyDescent="0.2">
      <c r="AA13994" s="23">
        <v>49838</v>
      </c>
    </row>
    <row r="13995" spans="27:27" x14ac:dyDescent="0.2">
      <c r="AA13995" s="23">
        <v>49839</v>
      </c>
    </row>
    <row r="13996" spans="27:27" x14ac:dyDescent="0.2">
      <c r="AA13996" s="23">
        <v>49840</v>
      </c>
    </row>
    <row r="13997" spans="27:27" x14ac:dyDescent="0.2">
      <c r="AA13997" s="23">
        <v>49841</v>
      </c>
    </row>
    <row r="13998" spans="27:27" x14ac:dyDescent="0.2">
      <c r="AA13998" s="23">
        <v>49842</v>
      </c>
    </row>
    <row r="13999" spans="27:27" x14ac:dyDescent="0.2">
      <c r="AA13999" s="23">
        <v>49843</v>
      </c>
    </row>
    <row r="14000" spans="27:27" x14ac:dyDescent="0.2">
      <c r="AA14000" s="23">
        <v>49844</v>
      </c>
    </row>
    <row r="14001" spans="27:27" x14ac:dyDescent="0.2">
      <c r="AA14001" s="23">
        <v>49845</v>
      </c>
    </row>
    <row r="14002" spans="27:27" x14ac:dyDescent="0.2">
      <c r="AA14002" s="23">
        <v>49846</v>
      </c>
    </row>
    <row r="14003" spans="27:27" x14ac:dyDescent="0.2">
      <c r="AA14003" s="23">
        <v>49847</v>
      </c>
    </row>
    <row r="14004" spans="27:27" x14ac:dyDescent="0.2">
      <c r="AA14004" s="23">
        <v>49848</v>
      </c>
    </row>
    <row r="14005" spans="27:27" x14ac:dyDescent="0.2">
      <c r="AA14005" s="23">
        <v>49849</v>
      </c>
    </row>
    <row r="14006" spans="27:27" x14ac:dyDescent="0.2">
      <c r="AA14006" s="23">
        <v>49850</v>
      </c>
    </row>
    <row r="14007" spans="27:27" x14ac:dyDescent="0.2">
      <c r="AA14007" s="23">
        <v>49851</v>
      </c>
    </row>
    <row r="14008" spans="27:27" x14ac:dyDescent="0.2">
      <c r="AA14008" s="23">
        <v>49852</v>
      </c>
    </row>
    <row r="14009" spans="27:27" x14ac:dyDescent="0.2">
      <c r="AA14009" s="23">
        <v>49853</v>
      </c>
    </row>
    <row r="14010" spans="27:27" x14ac:dyDescent="0.2">
      <c r="AA14010" s="23">
        <v>49854</v>
      </c>
    </row>
    <row r="14011" spans="27:27" x14ac:dyDescent="0.2">
      <c r="AA14011" s="23">
        <v>49855</v>
      </c>
    </row>
    <row r="14012" spans="27:27" x14ac:dyDescent="0.2">
      <c r="AA14012" s="23">
        <v>49856</v>
      </c>
    </row>
    <row r="14013" spans="27:27" x14ac:dyDescent="0.2">
      <c r="AA14013" s="23">
        <v>49857</v>
      </c>
    </row>
    <row r="14014" spans="27:27" x14ac:dyDescent="0.2">
      <c r="AA14014" s="23">
        <v>49858</v>
      </c>
    </row>
    <row r="14015" spans="27:27" x14ac:dyDescent="0.2">
      <c r="AA14015" s="23">
        <v>49859</v>
      </c>
    </row>
    <row r="14016" spans="27:27" x14ac:dyDescent="0.2">
      <c r="AA14016" s="23">
        <v>49860</v>
      </c>
    </row>
    <row r="14017" spans="27:27" x14ac:dyDescent="0.2">
      <c r="AA14017" s="23">
        <v>49861</v>
      </c>
    </row>
    <row r="14018" spans="27:27" x14ac:dyDescent="0.2">
      <c r="AA14018" s="23">
        <v>49862</v>
      </c>
    </row>
    <row r="14019" spans="27:27" x14ac:dyDescent="0.2">
      <c r="AA14019" s="23">
        <v>49863</v>
      </c>
    </row>
    <row r="14020" spans="27:27" x14ac:dyDescent="0.2">
      <c r="AA14020" s="23">
        <v>49864</v>
      </c>
    </row>
    <row r="14021" spans="27:27" x14ac:dyDescent="0.2">
      <c r="AA14021" s="23">
        <v>49865</v>
      </c>
    </row>
    <row r="14022" spans="27:27" x14ac:dyDescent="0.2">
      <c r="AA14022" s="23">
        <v>49866</v>
      </c>
    </row>
    <row r="14023" spans="27:27" x14ac:dyDescent="0.2">
      <c r="AA14023" s="23">
        <v>49867</v>
      </c>
    </row>
    <row r="14024" spans="27:27" x14ac:dyDescent="0.2">
      <c r="AA14024" s="23">
        <v>49868</v>
      </c>
    </row>
    <row r="14025" spans="27:27" x14ac:dyDescent="0.2">
      <c r="AA14025" s="23">
        <v>49869</v>
      </c>
    </row>
    <row r="14026" spans="27:27" x14ac:dyDescent="0.2">
      <c r="AA14026" s="23">
        <v>49870</v>
      </c>
    </row>
    <row r="14027" spans="27:27" x14ac:dyDescent="0.2">
      <c r="AA14027" s="23">
        <v>49871</v>
      </c>
    </row>
    <row r="14028" spans="27:27" x14ac:dyDescent="0.2">
      <c r="AA14028" s="23">
        <v>49872</v>
      </c>
    </row>
    <row r="14029" spans="27:27" x14ac:dyDescent="0.2">
      <c r="AA14029" s="23">
        <v>49873</v>
      </c>
    </row>
    <row r="14030" spans="27:27" x14ac:dyDescent="0.2">
      <c r="AA14030" s="23">
        <v>49874</v>
      </c>
    </row>
    <row r="14031" spans="27:27" x14ac:dyDescent="0.2">
      <c r="AA14031" s="23">
        <v>49875</v>
      </c>
    </row>
    <row r="14032" spans="27:27" x14ac:dyDescent="0.2">
      <c r="AA14032" s="23">
        <v>49876</v>
      </c>
    </row>
    <row r="14033" spans="27:27" x14ac:dyDescent="0.2">
      <c r="AA14033" s="23">
        <v>49877</v>
      </c>
    </row>
    <row r="14034" spans="27:27" x14ac:dyDescent="0.2">
      <c r="AA14034" s="23">
        <v>49878</v>
      </c>
    </row>
    <row r="14035" spans="27:27" x14ac:dyDescent="0.2">
      <c r="AA14035" s="23">
        <v>49879</v>
      </c>
    </row>
    <row r="14036" spans="27:27" x14ac:dyDescent="0.2">
      <c r="AA14036" s="23">
        <v>49880</v>
      </c>
    </row>
    <row r="14037" spans="27:27" x14ac:dyDescent="0.2">
      <c r="AA14037" s="23">
        <v>49881</v>
      </c>
    </row>
    <row r="14038" spans="27:27" x14ac:dyDescent="0.2">
      <c r="AA14038" s="23">
        <v>49882</v>
      </c>
    </row>
    <row r="14039" spans="27:27" x14ac:dyDescent="0.2">
      <c r="AA14039" s="23">
        <v>49883</v>
      </c>
    </row>
    <row r="14040" spans="27:27" x14ac:dyDescent="0.2">
      <c r="AA14040" s="23">
        <v>49884</v>
      </c>
    </row>
    <row r="14041" spans="27:27" x14ac:dyDescent="0.2">
      <c r="AA14041" s="23">
        <v>49885</v>
      </c>
    </row>
    <row r="14042" spans="27:27" x14ac:dyDescent="0.2">
      <c r="AA14042" s="23">
        <v>49886</v>
      </c>
    </row>
    <row r="14043" spans="27:27" x14ac:dyDescent="0.2">
      <c r="AA14043" s="23">
        <v>49887</v>
      </c>
    </row>
    <row r="14044" spans="27:27" x14ac:dyDescent="0.2">
      <c r="AA14044" s="23">
        <v>49888</v>
      </c>
    </row>
    <row r="14045" spans="27:27" x14ac:dyDescent="0.2">
      <c r="AA14045" s="23">
        <v>49889</v>
      </c>
    </row>
    <row r="14046" spans="27:27" x14ac:dyDescent="0.2">
      <c r="AA14046" s="23">
        <v>49890</v>
      </c>
    </row>
    <row r="14047" spans="27:27" x14ac:dyDescent="0.2">
      <c r="AA14047" s="23">
        <v>49891</v>
      </c>
    </row>
    <row r="14048" spans="27:27" x14ac:dyDescent="0.2">
      <c r="AA14048" s="23">
        <v>49892</v>
      </c>
    </row>
    <row r="14049" spans="27:27" x14ac:dyDescent="0.2">
      <c r="AA14049" s="23">
        <v>49893</v>
      </c>
    </row>
    <row r="14050" spans="27:27" x14ac:dyDescent="0.2">
      <c r="AA14050" s="23">
        <v>49894</v>
      </c>
    </row>
    <row r="14051" spans="27:27" x14ac:dyDescent="0.2">
      <c r="AA14051" s="23">
        <v>49895</v>
      </c>
    </row>
    <row r="14052" spans="27:27" x14ac:dyDescent="0.2">
      <c r="AA14052" s="23">
        <v>49896</v>
      </c>
    </row>
    <row r="14053" spans="27:27" x14ac:dyDescent="0.2">
      <c r="AA14053" s="23">
        <v>49897</v>
      </c>
    </row>
    <row r="14054" spans="27:27" x14ac:dyDescent="0.2">
      <c r="AA14054" s="23">
        <v>49898</v>
      </c>
    </row>
    <row r="14055" spans="27:27" x14ac:dyDescent="0.2">
      <c r="AA14055" s="23">
        <v>49899</v>
      </c>
    </row>
    <row r="14056" spans="27:27" x14ac:dyDescent="0.2">
      <c r="AA14056" s="23">
        <v>49900</v>
      </c>
    </row>
    <row r="14057" spans="27:27" x14ac:dyDescent="0.2">
      <c r="AA14057" s="23">
        <v>49901</v>
      </c>
    </row>
    <row r="14058" spans="27:27" x14ac:dyDescent="0.2">
      <c r="AA14058" s="23">
        <v>49902</v>
      </c>
    </row>
    <row r="14059" spans="27:27" x14ac:dyDescent="0.2">
      <c r="AA14059" s="23">
        <v>49903</v>
      </c>
    </row>
    <row r="14060" spans="27:27" x14ac:dyDescent="0.2">
      <c r="AA14060" s="23">
        <v>49904</v>
      </c>
    </row>
    <row r="14061" spans="27:27" x14ac:dyDescent="0.2">
      <c r="AA14061" s="23">
        <v>49905</v>
      </c>
    </row>
    <row r="14062" spans="27:27" x14ac:dyDescent="0.2">
      <c r="AA14062" s="23">
        <v>49906</v>
      </c>
    </row>
    <row r="14063" spans="27:27" x14ac:dyDescent="0.2">
      <c r="AA14063" s="23">
        <v>49907</v>
      </c>
    </row>
    <row r="14064" spans="27:27" x14ac:dyDescent="0.2">
      <c r="AA14064" s="23">
        <v>49908</v>
      </c>
    </row>
    <row r="14065" spans="27:27" x14ac:dyDescent="0.2">
      <c r="AA14065" s="23">
        <v>49909</v>
      </c>
    </row>
    <row r="14066" spans="27:27" x14ac:dyDescent="0.2">
      <c r="AA14066" s="23">
        <v>49910</v>
      </c>
    </row>
    <row r="14067" spans="27:27" x14ac:dyDescent="0.2">
      <c r="AA14067" s="23">
        <v>49911</v>
      </c>
    </row>
    <row r="14068" spans="27:27" x14ac:dyDescent="0.2">
      <c r="AA14068" s="23">
        <v>49912</v>
      </c>
    </row>
    <row r="14069" spans="27:27" x14ac:dyDescent="0.2">
      <c r="AA14069" s="23">
        <v>49913</v>
      </c>
    </row>
    <row r="14070" spans="27:27" x14ac:dyDescent="0.2">
      <c r="AA14070" s="23">
        <v>49914</v>
      </c>
    </row>
    <row r="14071" spans="27:27" x14ac:dyDescent="0.2">
      <c r="AA14071" s="23">
        <v>49915</v>
      </c>
    </row>
    <row r="14072" spans="27:27" x14ac:dyDescent="0.2">
      <c r="AA14072" s="23">
        <v>49916</v>
      </c>
    </row>
    <row r="14073" spans="27:27" x14ac:dyDescent="0.2">
      <c r="AA14073" s="23">
        <v>49917</v>
      </c>
    </row>
    <row r="14074" spans="27:27" x14ac:dyDescent="0.2">
      <c r="AA14074" s="23">
        <v>49918</v>
      </c>
    </row>
    <row r="14075" spans="27:27" x14ac:dyDescent="0.2">
      <c r="AA14075" s="23">
        <v>49919</v>
      </c>
    </row>
    <row r="14076" spans="27:27" x14ac:dyDescent="0.2">
      <c r="AA14076" s="23">
        <v>49920</v>
      </c>
    </row>
    <row r="14077" spans="27:27" x14ac:dyDescent="0.2">
      <c r="AA14077" s="23">
        <v>49921</v>
      </c>
    </row>
    <row r="14078" spans="27:27" x14ac:dyDescent="0.2">
      <c r="AA14078" s="23">
        <v>49922</v>
      </c>
    </row>
    <row r="14079" spans="27:27" x14ac:dyDescent="0.2">
      <c r="AA14079" s="23">
        <v>49923</v>
      </c>
    </row>
    <row r="14080" spans="27:27" x14ac:dyDescent="0.2">
      <c r="AA14080" s="23">
        <v>49924</v>
      </c>
    </row>
    <row r="14081" spans="27:27" x14ac:dyDescent="0.2">
      <c r="AA14081" s="23">
        <v>49925</v>
      </c>
    </row>
    <row r="14082" spans="27:27" x14ac:dyDescent="0.2">
      <c r="AA14082" s="23">
        <v>49926</v>
      </c>
    </row>
    <row r="14083" spans="27:27" x14ac:dyDescent="0.2">
      <c r="AA14083" s="23">
        <v>49927</v>
      </c>
    </row>
    <row r="14084" spans="27:27" x14ac:dyDescent="0.2">
      <c r="AA14084" s="23">
        <v>49928</v>
      </c>
    </row>
    <row r="14085" spans="27:27" x14ac:dyDescent="0.2">
      <c r="AA14085" s="23">
        <v>49929</v>
      </c>
    </row>
    <row r="14086" spans="27:27" x14ac:dyDescent="0.2">
      <c r="AA14086" s="23">
        <v>49930</v>
      </c>
    </row>
    <row r="14087" spans="27:27" x14ac:dyDescent="0.2">
      <c r="AA14087" s="23">
        <v>49931</v>
      </c>
    </row>
    <row r="14088" spans="27:27" x14ac:dyDescent="0.2">
      <c r="AA14088" s="23">
        <v>49932</v>
      </c>
    </row>
    <row r="14089" spans="27:27" x14ac:dyDescent="0.2">
      <c r="AA14089" s="23">
        <v>49933</v>
      </c>
    </row>
    <row r="14090" spans="27:27" x14ac:dyDescent="0.2">
      <c r="AA14090" s="23">
        <v>49934</v>
      </c>
    </row>
    <row r="14091" spans="27:27" x14ac:dyDescent="0.2">
      <c r="AA14091" s="23">
        <v>49935</v>
      </c>
    </row>
    <row r="14092" spans="27:27" x14ac:dyDescent="0.2">
      <c r="AA14092" s="23">
        <v>49936</v>
      </c>
    </row>
    <row r="14093" spans="27:27" x14ac:dyDescent="0.2">
      <c r="AA14093" s="23">
        <v>49937</v>
      </c>
    </row>
    <row r="14094" spans="27:27" x14ac:dyDescent="0.2">
      <c r="AA14094" s="23">
        <v>49938</v>
      </c>
    </row>
    <row r="14095" spans="27:27" x14ac:dyDescent="0.2">
      <c r="AA14095" s="23">
        <v>49939</v>
      </c>
    </row>
    <row r="14096" spans="27:27" x14ac:dyDescent="0.2">
      <c r="AA14096" s="23">
        <v>49940</v>
      </c>
    </row>
    <row r="14097" spans="27:27" x14ac:dyDescent="0.2">
      <c r="AA14097" s="23">
        <v>49941</v>
      </c>
    </row>
    <row r="14098" spans="27:27" x14ac:dyDescent="0.2">
      <c r="AA14098" s="23">
        <v>49942</v>
      </c>
    </row>
    <row r="14099" spans="27:27" x14ac:dyDescent="0.2">
      <c r="AA14099" s="23">
        <v>49943</v>
      </c>
    </row>
    <row r="14100" spans="27:27" x14ac:dyDescent="0.2">
      <c r="AA14100" s="23">
        <v>49944</v>
      </c>
    </row>
    <row r="14101" spans="27:27" x14ac:dyDescent="0.2">
      <c r="AA14101" s="23">
        <v>49945</v>
      </c>
    </row>
    <row r="14102" spans="27:27" x14ac:dyDescent="0.2">
      <c r="AA14102" s="23">
        <v>49946</v>
      </c>
    </row>
    <row r="14103" spans="27:27" x14ac:dyDescent="0.2">
      <c r="AA14103" s="23">
        <v>49947</v>
      </c>
    </row>
    <row r="14104" spans="27:27" x14ac:dyDescent="0.2">
      <c r="AA14104" s="23">
        <v>49948</v>
      </c>
    </row>
    <row r="14105" spans="27:27" x14ac:dyDescent="0.2">
      <c r="AA14105" s="23">
        <v>49949</v>
      </c>
    </row>
    <row r="14106" spans="27:27" x14ac:dyDescent="0.2">
      <c r="AA14106" s="23">
        <v>49950</v>
      </c>
    </row>
    <row r="14107" spans="27:27" x14ac:dyDescent="0.2">
      <c r="AA14107" s="23">
        <v>49951</v>
      </c>
    </row>
    <row r="14108" spans="27:27" x14ac:dyDescent="0.2">
      <c r="AA14108" s="23">
        <v>49952</v>
      </c>
    </row>
    <row r="14109" spans="27:27" x14ac:dyDescent="0.2">
      <c r="AA14109" s="23">
        <v>49953</v>
      </c>
    </row>
    <row r="14110" spans="27:27" x14ac:dyDescent="0.2">
      <c r="AA14110" s="23">
        <v>49954</v>
      </c>
    </row>
    <row r="14111" spans="27:27" x14ac:dyDescent="0.2">
      <c r="AA14111" s="23">
        <v>49955</v>
      </c>
    </row>
    <row r="14112" spans="27:27" x14ac:dyDescent="0.2">
      <c r="AA14112" s="23">
        <v>49956</v>
      </c>
    </row>
    <row r="14113" spans="27:27" x14ac:dyDescent="0.2">
      <c r="AA14113" s="23">
        <v>49957</v>
      </c>
    </row>
    <row r="14114" spans="27:27" x14ac:dyDescent="0.2">
      <c r="AA14114" s="23">
        <v>49958</v>
      </c>
    </row>
    <row r="14115" spans="27:27" x14ac:dyDescent="0.2">
      <c r="AA14115" s="23">
        <v>49959</v>
      </c>
    </row>
    <row r="14116" spans="27:27" x14ac:dyDescent="0.2">
      <c r="AA14116" s="23">
        <v>49960</v>
      </c>
    </row>
    <row r="14117" spans="27:27" x14ac:dyDescent="0.2">
      <c r="AA14117" s="23">
        <v>49961</v>
      </c>
    </row>
    <row r="14118" spans="27:27" x14ac:dyDescent="0.2">
      <c r="AA14118" s="23">
        <v>49962</v>
      </c>
    </row>
    <row r="14119" spans="27:27" x14ac:dyDescent="0.2">
      <c r="AA14119" s="23">
        <v>49963</v>
      </c>
    </row>
    <row r="14120" spans="27:27" x14ac:dyDescent="0.2">
      <c r="AA14120" s="23">
        <v>49964</v>
      </c>
    </row>
    <row r="14121" spans="27:27" x14ac:dyDescent="0.2">
      <c r="AA14121" s="23">
        <v>49965</v>
      </c>
    </row>
    <row r="14122" spans="27:27" x14ac:dyDescent="0.2">
      <c r="AA14122" s="23">
        <v>49966</v>
      </c>
    </row>
    <row r="14123" spans="27:27" x14ac:dyDescent="0.2">
      <c r="AA14123" s="23">
        <v>49967</v>
      </c>
    </row>
    <row r="14124" spans="27:27" x14ac:dyDescent="0.2">
      <c r="AA14124" s="23">
        <v>49968</v>
      </c>
    </row>
    <row r="14125" spans="27:27" x14ac:dyDescent="0.2">
      <c r="AA14125" s="23">
        <v>49969</v>
      </c>
    </row>
    <row r="14126" spans="27:27" x14ac:dyDescent="0.2">
      <c r="AA14126" s="23">
        <v>49970</v>
      </c>
    </row>
    <row r="14127" spans="27:27" x14ac:dyDescent="0.2">
      <c r="AA14127" s="23">
        <v>49971</v>
      </c>
    </row>
    <row r="14128" spans="27:27" x14ac:dyDescent="0.2">
      <c r="AA14128" s="23">
        <v>49972</v>
      </c>
    </row>
    <row r="14129" spans="27:27" x14ac:dyDescent="0.2">
      <c r="AA14129" s="23">
        <v>49973</v>
      </c>
    </row>
    <row r="14130" spans="27:27" x14ac:dyDescent="0.2">
      <c r="AA14130" s="23">
        <v>49974</v>
      </c>
    </row>
    <row r="14131" spans="27:27" x14ac:dyDescent="0.2">
      <c r="AA14131" s="23">
        <v>49975</v>
      </c>
    </row>
    <row r="14132" spans="27:27" x14ac:dyDescent="0.2">
      <c r="AA14132" s="23">
        <v>49976</v>
      </c>
    </row>
    <row r="14133" spans="27:27" x14ac:dyDescent="0.2">
      <c r="AA14133" s="23">
        <v>49977</v>
      </c>
    </row>
    <row r="14134" spans="27:27" x14ac:dyDescent="0.2">
      <c r="AA14134" s="23">
        <v>49978</v>
      </c>
    </row>
    <row r="14135" spans="27:27" x14ac:dyDescent="0.2">
      <c r="AA14135" s="23">
        <v>49979</v>
      </c>
    </row>
    <row r="14136" spans="27:27" x14ac:dyDescent="0.2">
      <c r="AA14136" s="23">
        <v>49980</v>
      </c>
    </row>
    <row r="14137" spans="27:27" x14ac:dyDescent="0.2">
      <c r="AA14137" s="23">
        <v>49981</v>
      </c>
    </row>
    <row r="14138" spans="27:27" x14ac:dyDescent="0.2">
      <c r="AA14138" s="23">
        <v>49982</v>
      </c>
    </row>
    <row r="14139" spans="27:27" x14ac:dyDescent="0.2">
      <c r="AA14139" s="23">
        <v>49983</v>
      </c>
    </row>
    <row r="14140" spans="27:27" x14ac:dyDescent="0.2">
      <c r="AA14140" s="23">
        <v>49984</v>
      </c>
    </row>
    <row r="14141" spans="27:27" x14ac:dyDescent="0.2">
      <c r="AA14141" s="23">
        <v>49985</v>
      </c>
    </row>
    <row r="14142" spans="27:27" x14ac:dyDescent="0.2">
      <c r="AA14142" s="23">
        <v>49986</v>
      </c>
    </row>
    <row r="14143" spans="27:27" x14ac:dyDescent="0.2">
      <c r="AA14143" s="23">
        <v>49987</v>
      </c>
    </row>
    <row r="14144" spans="27:27" x14ac:dyDescent="0.2">
      <c r="AA14144" s="23">
        <v>49988</v>
      </c>
    </row>
    <row r="14145" spans="27:27" x14ac:dyDescent="0.2">
      <c r="AA14145" s="23">
        <v>49989</v>
      </c>
    </row>
    <row r="14146" spans="27:27" x14ac:dyDescent="0.2">
      <c r="AA14146" s="23">
        <v>49990</v>
      </c>
    </row>
    <row r="14147" spans="27:27" x14ac:dyDescent="0.2">
      <c r="AA14147" s="23">
        <v>49991</v>
      </c>
    </row>
    <row r="14148" spans="27:27" x14ac:dyDescent="0.2">
      <c r="AA14148" s="23">
        <v>49992</v>
      </c>
    </row>
    <row r="14149" spans="27:27" x14ac:dyDescent="0.2">
      <c r="AA14149" s="23">
        <v>49993</v>
      </c>
    </row>
    <row r="14150" spans="27:27" x14ac:dyDescent="0.2">
      <c r="AA14150" s="23">
        <v>49994</v>
      </c>
    </row>
    <row r="14151" spans="27:27" x14ac:dyDescent="0.2">
      <c r="AA14151" s="23">
        <v>49995</v>
      </c>
    </row>
    <row r="14152" spans="27:27" x14ac:dyDescent="0.2">
      <c r="AA14152" s="23">
        <v>49996</v>
      </c>
    </row>
    <row r="14153" spans="27:27" x14ac:dyDescent="0.2">
      <c r="AA14153" s="23">
        <v>49997</v>
      </c>
    </row>
    <row r="14154" spans="27:27" x14ac:dyDescent="0.2">
      <c r="AA14154" s="23">
        <v>49998</v>
      </c>
    </row>
    <row r="14155" spans="27:27" x14ac:dyDescent="0.2">
      <c r="AA14155" s="23">
        <v>49999</v>
      </c>
    </row>
    <row r="14156" spans="27:27" x14ac:dyDescent="0.2">
      <c r="AA14156" s="23">
        <v>50000</v>
      </c>
    </row>
    <row r="14157" spans="27:27" x14ac:dyDescent="0.2">
      <c r="AA14157" s="23">
        <v>50001</v>
      </c>
    </row>
    <row r="14158" spans="27:27" x14ac:dyDescent="0.2">
      <c r="AA14158" s="23">
        <v>50002</v>
      </c>
    </row>
    <row r="14159" spans="27:27" x14ac:dyDescent="0.2">
      <c r="AA14159" s="23">
        <v>50003</v>
      </c>
    </row>
    <row r="14160" spans="27:27" x14ac:dyDescent="0.2">
      <c r="AA14160" s="23">
        <v>50004</v>
      </c>
    </row>
    <row r="14161" spans="27:27" x14ac:dyDescent="0.2">
      <c r="AA14161" s="23">
        <v>50005</v>
      </c>
    </row>
    <row r="14162" spans="27:27" x14ac:dyDescent="0.2">
      <c r="AA14162" s="23">
        <v>50006</v>
      </c>
    </row>
    <row r="14163" spans="27:27" x14ac:dyDescent="0.2">
      <c r="AA14163" s="23">
        <v>50007</v>
      </c>
    </row>
    <row r="14164" spans="27:27" x14ac:dyDescent="0.2">
      <c r="AA14164" s="23">
        <v>50008</v>
      </c>
    </row>
    <row r="14165" spans="27:27" x14ac:dyDescent="0.2">
      <c r="AA14165" s="23">
        <v>50009</v>
      </c>
    </row>
    <row r="14166" spans="27:27" x14ac:dyDescent="0.2">
      <c r="AA14166" s="23">
        <v>50010</v>
      </c>
    </row>
    <row r="14167" spans="27:27" x14ac:dyDescent="0.2">
      <c r="AA14167" s="23">
        <v>50011</v>
      </c>
    </row>
    <row r="14168" spans="27:27" x14ac:dyDescent="0.2">
      <c r="AA14168" s="23">
        <v>50012</v>
      </c>
    </row>
    <row r="14169" spans="27:27" x14ac:dyDescent="0.2">
      <c r="AA14169" s="23">
        <v>50013</v>
      </c>
    </row>
    <row r="14170" spans="27:27" x14ac:dyDescent="0.2">
      <c r="AA14170" s="23">
        <v>50014</v>
      </c>
    </row>
    <row r="14171" spans="27:27" x14ac:dyDescent="0.2">
      <c r="AA14171" s="23">
        <v>50015</v>
      </c>
    </row>
    <row r="14172" spans="27:27" x14ac:dyDescent="0.2">
      <c r="AA14172" s="23">
        <v>50016</v>
      </c>
    </row>
    <row r="14173" spans="27:27" x14ac:dyDescent="0.2">
      <c r="AA14173" s="23">
        <v>50017</v>
      </c>
    </row>
    <row r="14174" spans="27:27" x14ac:dyDescent="0.2">
      <c r="AA14174" s="23">
        <v>50018</v>
      </c>
    </row>
    <row r="14175" spans="27:27" x14ac:dyDescent="0.2">
      <c r="AA14175" s="23">
        <v>50019</v>
      </c>
    </row>
    <row r="14176" spans="27:27" x14ac:dyDescent="0.2">
      <c r="AA14176" s="23">
        <v>50020</v>
      </c>
    </row>
    <row r="14177" spans="27:27" x14ac:dyDescent="0.2">
      <c r="AA14177" s="23">
        <v>50021</v>
      </c>
    </row>
    <row r="14178" spans="27:27" x14ac:dyDescent="0.2">
      <c r="AA14178" s="23">
        <v>50022</v>
      </c>
    </row>
    <row r="14179" spans="27:27" x14ac:dyDescent="0.2">
      <c r="AA14179" s="23">
        <v>50023</v>
      </c>
    </row>
    <row r="14180" spans="27:27" x14ac:dyDescent="0.2">
      <c r="AA14180" s="23">
        <v>50024</v>
      </c>
    </row>
    <row r="14181" spans="27:27" x14ac:dyDescent="0.2">
      <c r="AA14181" s="23">
        <v>50025</v>
      </c>
    </row>
    <row r="14182" spans="27:27" x14ac:dyDescent="0.2">
      <c r="AA14182" s="23">
        <v>50026</v>
      </c>
    </row>
    <row r="14183" spans="27:27" x14ac:dyDescent="0.2">
      <c r="AA14183" s="23">
        <v>50027</v>
      </c>
    </row>
    <row r="14184" spans="27:27" x14ac:dyDescent="0.2">
      <c r="AA14184" s="23">
        <v>50028</v>
      </c>
    </row>
    <row r="14185" spans="27:27" x14ac:dyDescent="0.2">
      <c r="AA14185" s="23">
        <v>50029</v>
      </c>
    </row>
    <row r="14186" spans="27:27" x14ac:dyDescent="0.2">
      <c r="AA14186" s="23">
        <v>50030</v>
      </c>
    </row>
    <row r="14187" spans="27:27" x14ac:dyDescent="0.2">
      <c r="AA14187" s="23">
        <v>50031</v>
      </c>
    </row>
    <row r="14188" spans="27:27" x14ac:dyDescent="0.2">
      <c r="AA14188" s="23">
        <v>50032</v>
      </c>
    </row>
    <row r="14189" spans="27:27" x14ac:dyDescent="0.2">
      <c r="AA14189" s="23">
        <v>50033</v>
      </c>
    </row>
    <row r="14190" spans="27:27" x14ac:dyDescent="0.2">
      <c r="AA14190" s="23">
        <v>50034</v>
      </c>
    </row>
    <row r="14191" spans="27:27" x14ac:dyDescent="0.2">
      <c r="AA14191" s="23">
        <v>50035</v>
      </c>
    </row>
    <row r="14192" spans="27:27" x14ac:dyDescent="0.2">
      <c r="AA14192" s="23">
        <v>50036</v>
      </c>
    </row>
    <row r="14193" spans="27:27" x14ac:dyDescent="0.2">
      <c r="AA14193" s="23">
        <v>50037</v>
      </c>
    </row>
    <row r="14194" spans="27:27" x14ac:dyDescent="0.2">
      <c r="AA14194" s="23">
        <v>50038</v>
      </c>
    </row>
    <row r="14195" spans="27:27" x14ac:dyDescent="0.2">
      <c r="AA14195" s="23">
        <v>50039</v>
      </c>
    </row>
    <row r="14196" spans="27:27" x14ac:dyDescent="0.2">
      <c r="AA14196" s="23">
        <v>50040</v>
      </c>
    </row>
    <row r="14197" spans="27:27" x14ac:dyDescent="0.2">
      <c r="AA14197" s="23">
        <v>50041</v>
      </c>
    </row>
    <row r="14198" spans="27:27" x14ac:dyDescent="0.2">
      <c r="AA14198" s="23">
        <v>50042</v>
      </c>
    </row>
    <row r="14199" spans="27:27" x14ac:dyDescent="0.2">
      <c r="AA14199" s="23">
        <v>50043</v>
      </c>
    </row>
    <row r="14200" spans="27:27" x14ac:dyDescent="0.2">
      <c r="AA14200" s="23">
        <v>50044</v>
      </c>
    </row>
    <row r="14201" spans="27:27" x14ac:dyDescent="0.2">
      <c r="AA14201" s="23">
        <v>50045</v>
      </c>
    </row>
    <row r="14202" spans="27:27" x14ac:dyDescent="0.2">
      <c r="AA14202" s="23">
        <v>50046</v>
      </c>
    </row>
    <row r="14203" spans="27:27" x14ac:dyDescent="0.2">
      <c r="AA14203" s="23">
        <v>50047</v>
      </c>
    </row>
    <row r="14204" spans="27:27" x14ac:dyDescent="0.2">
      <c r="AA14204" s="23">
        <v>50048</v>
      </c>
    </row>
    <row r="14205" spans="27:27" x14ac:dyDescent="0.2">
      <c r="AA14205" s="23">
        <v>50049</v>
      </c>
    </row>
    <row r="14206" spans="27:27" x14ac:dyDescent="0.2">
      <c r="AA14206" s="23">
        <v>50050</v>
      </c>
    </row>
    <row r="14207" spans="27:27" x14ac:dyDescent="0.2">
      <c r="AA14207" s="23">
        <v>50051</v>
      </c>
    </row>
    <row r="14208" spans="27:27" x14ac:dyDescent="0.2">
      <c r="AA14208" s="23">
        <v>50052</v>
      </c>
    </row>
    <row r="14209" spans="27:27" x14ac:dyDescent="0.2">
      <c r="AA14209" s="23">
        <v>50053</v>
      </c>
    </row>
    <row r="14210" spans="27:27" x14ac:dyDescent="0.2">
      <c r="AA14210" s="23">
        <v>50054</v>
      </c>
    </row>
    <row r="14211" spans="27:27" x14ac:dyDescent="0.2">
      <c r="AA14211" s="23">
        <v>50055</v>
      </c>
    </row>
    <row r="14212" spans="27:27" x14ac:dyDescent="0.2">
      <c r="AA14212" s="23">
        <v>50056</v>
      </c>
    </row>
    <row r="14213" spans="27:27" x14ac:dyDescent="0.2">
      <c r="AA14213" s="23">
        <v>50057</v>
      </c>
    </row>
    <row r="14214" spans="27:27" x14ac:dyDescent="0.2">
      <c r="AA14214" s="23">
        <v>50058</v>
      </c>
    </row>
    <row r="14215" spans="27:27" x14ac:dyDescent="0.2">
      <c r="AA14215" s="23">
        <v>50059</v>
      </c>
    </row>
    <row r="14216" spans="27:27" x14ac:dyDescent="0.2">
      <c r="AA14216" s="23">
        <v>50060</v>
      </c>
    </row>
    <row r="14217" spans="27:27" x14ac:dyDescent="0.2">
      <c r="AA14217" s="23">
        <v>50061</v>
      </c>
    </row>
    <row r="14218" spans="27:27" x14ac:dyDescent="0.2">
      <c r="AA14218" s="23">
        <v>50062</v>
      </c>
    </row>
    <row r="14219" spans="27:27" x14ac:dyDescent="0.2">
      <c r="AA14219" s="23">
        <v>50063</v>
      </c>
    </row>
    <row r="14220" spans="27:27" x14ac:dyDescent="0.2">
      <c r="AA14220" s="23">
        <v>50064</v>
      </c>
    </row>
    <row r="14221" spans="27:27" x14ac:dyDescent="0.2">
      <c r="AA14221" s="23">
        <v>50065</v>
      </c>
    </row>
    <row r="14222" spans="27:27" x14ac:dyDescent="0.2">
      <c r="AA14222" s="23">
        <v>50066</v>
      </c>
    </row>
    <row r="14223" spans="27:27" x14ac:dyDescent="0.2">
      <c r="AA14223" s="23">
        <v>50067</v>
      </c>
    </row>
    <row r="14224" spans="27:27" x14ac:dyDescent="0.2">
      <c r="AA14224" s="23">
        <v>50068</v>
      </c>
    </row>
    <row r="14225" spans="27:27" x14ac:dyDescent="0.2">
      <c r="AA14225" s="23">
        <v>50069</v>
      </c>
    </row>
    <row r="14226" spans="27:27" x14ac:dyDescent="0.2">
      <c r="AA14226" s="23">
        <v>50070</v>
      </c>
    </row>
    <row r="14227" spans="27:27" x14ac:dyDescent="0.2">
      <c r="AA14227" s="23">
        <v>50071</v>
      </c>
    </row>
    <row r="14228" spans="27:27" x14ac:dyDescent="0.2">
      <c r="AA14228" s="23">
        <v>50072</v>
      </c>
    </row>
    <row r="14229" spans="27:27" x14ac:dyDescent="0.2">
      <c r="AA14229" s="23">
        <v>50073</v>
      </c>
    </row>
    <row r="14230" spans="27:27" x14ac:dyDescent="0.2">
      <c r="AA14230" s="23">
        <v>50074</v>
      </c>
    </row>
    <row r="14231" spans="27:27" x14ac:dyDescent="0.2">
      <c r="AA14231" s="23">
        <v>50075</v>
      </c>
    </row>
    <row r="14232" spans="27:27" x14ac:dyDescent="0.2">
      <c r="AA14232" s="23">
        <v>50076</v>
      </c>
    </row>
    <row r="14233" spans="27:27" x14ac:dyDescent="0.2">
      <c r="AA14233" s="23">
        <v>50077</v>
      </c>
    </row>
    <row r="14234" spans="27:27" x14ac:dyDescent="0.2">
      <c r="AA14234" s="23">
        <v>50078</v>
      </c>
    </row>
    <row r="14235" spans="27:27" x14ac:dyDescent="0.2">
      <c r="AA14235" s="23">
        <v>50079</v>
      </c>
    </row>
    <row r="14236" spans="27:27" x14ac:dyDescent="0.2">
      <c r="AA14236" s="23">
        <v>50080</v>
      </c>
    </row>
    <row r="14237" spans="27:27" x14ac:dyDescent="0.2">
      <c r="AA14237" s="23">
        <v>50081</v>
      </c>
    </row>
    <row r="14238" spans="27:27" x14ac:dyDescent="0.2">
      <c r="AA14238" s="23">
        <v>50082</v>
      </c>
    </row>
    <row r="14239" spans="27:27" x14ac:dyDescent="0.2">
      <c r="AA14239" s="23">
        <v>50083</v>
      </c>
    </row>
    <row r="14240" spans="27:27" x14ac:dyDescent="0.2">
      <c r="AA14240" s="23">
        <v>50084</v>
      </c>
    </row>
    <row r="14241" spans="27:27" x14ac:dyDescent="0.2">
      <c r="AA14241" s="23">
        <v>50085</v>
      </c>
    </row>
    <row r="14242" spans="27:27" x14ac:dyDescent="0.2">
      <c r="AA14242" s="23">
        <v>50086</v>
      </c>
    </row>
    <row r="14243" spans="27:27" x14ac:dyDescent="0.2">
      <c r="AA14243" s="23">
        <v>50087</v>
      </c>
    </row>
    <row r="14244" spans="27:27" x14ac:dyDescent="0.2">
      <c r="AA14244" s="23">
        <v>50088</v>
      </c>
    </row>
    <row r="14245" spans="27:27" x14ac:dyDescent="0.2">
      <c r="AA14245" s="23">
        <v>50089</v>
      </c>
    </row>
    <row r="14246" spans="27:27" x14ac:dyDescent="0.2">
      <c r="AA14246" s="23">
        <v>50090</v>
      </c>
    </row>
    <row r="14247" spans="27:27" x14ac:dyDescent="0.2">
      <c r="AA14247" s="23">
        <v>50091</v>
      </c>
    </row>
    <row r="14248" spans="27:27" x14ac:dyDescent="0.2">
      <c r="AA14248" s="23">
        <v>50092</v>
      </c>
    </row>
    <row r="14249" spans="27:27" x14ac:dyDescent="0.2">
      <c r="AA14249" s="23">
        <v>50093</v>
      </c>
    </row>
    <row r="14250" spans="27:27" x14ac:dyDescent="0.2">
      <c r="AA14250" s="23">
        <v>50094</v>
      </c>
    </row>
    <row r="14251" spans="27:27" x14ac:dyDescent="0.2">
      <c r="AA14251" s="23">
        <v>50095</v>
      </c>
    </row>
    <row r="14252" spans="27:27" x14ac:dyDescent="0.2">
      <c r="AA14252" s="23">
        <v>50096</v>
      </c>
    </row>
    <row r="14253" spans="27:27" x14ac:dyDescent="0.2">
      <c r="AA14253" s="23">
        <v>50097</v>
      </c>
    </row>
    <row r="14254" spans="27:27" x14ac:dyDescent="0.2">
      <c r="AA14254" s="23">
        <v>50098</v>
      </c>
    </row>
    <row r="14255" spans="27:27" x14ac:dyDescent="0.2">
      <c r="AA14255" s="23">
        <v>50099</v>
      </c>
    </row>
    <row r="14256" spans="27:27" x14ac:dyDescent="0.2">
      <c r="AA14256" s="23">
        <v>50100</v>
      </c>
    </row>
    <row r="14257" spans="27:27" x14ac:dyDescent="0.2">
      <c r="AA14257" s="23">
        <v>50101</v>
      </c>
    </row>
    <row r="14258" spans="27:27" x14ac:dyDescent="0.2">
      <c r="AA14258" s="23">
        <v>50102</v>
      </c>
    </row>
    <row r="14259" spans="27:27" x14ac:dyDescent="0.2">
      <c r="AA14259" s="23">
        <v>50103</v>
      </c>
    </row>
    <row r="14260" spans="27:27" x14ac:dyDescent="0.2">
      <c r="AA14260" s="23">
        <v>50104</v>
      </c>
    </row>
    <row r="14261" spans="27:27" x14ac:dyDescent="0.2">
      <c r="AA14261" s="23">
        <v>50105</v>
      </c>
    </row>
    <row r="14262" spans="27:27" x14ac:dyDescent="0.2">
      <c r="AA14262" s="23">
        <v>50106</v>
      </c>
    </row>
    <row r="14263" spans="27:27" x14ac:dyDescent="0.2">
      <c r="AA14263" s="23">
        <v>50107</v>
      </c>
    </row>
    <row r="14264" spans="27:27" x14ac:dyDescent="0.2">
      <c r="AA14264" s="23">
        <v>50108</v>
      </c>
    </row>
    <row r="14265" spans="27:27" x14ac:dyDescent="0.2">
      <c r="AA14265" s="23">
        <v>50109</v>
      </c>
    </row>
    <row r="14266" spans="27:27" x14ac:dyDescent="0.2">
      <c r="AA14266" s="23">
        <v>50110</v>
      </c>
    </row>
    <row r="14267" spans="27:27" x14ac:dyDescent="0.2">
      <c r="AA14267" s="23">
        <v>50111</v>
      </c>
    </row>
    <row r="14268" spans="27:27" x14ac:dyDescent="0.2">
      <c r="AA14268" s="23">
        <v>50112</v>
      </c>
    </row>
    <row r="14269" spans="27:27" x14ac:dyDescent="0.2">
      <c r="AA14269" s="23">
        <v>50113</v>
      </c>
    </row>
    <row r="14270" spans="27:27" x14ac:dyDescent="0.2">
      <c r="AA14270" s="23">
        <v>50114</v>
      </c>
    </row>
    <row r="14271" spans="27:27" x14ac:dyDescent="0.2">
      <c r="AA14271" s="23">
        <v>50115</v>
      </c>
    </row>
    <row r="14272" spans="27:27" x14ac:dyDescent="0.2">
      <c r="AA14272" s="23">
        <v>50116</v>
      </c>
    </row>
    <row r="14273" spans="27:27" x14ac:dyDescent="0.2">
      <c r="AA14273" s="23">
        <v>50117</v>
      </c>
    </row>
    <row r="14274" spans="27:27" x14ac:dyDescent="0.2">
      <c r="AA14274" s="23">
        <v>50118</v>
      </c>
    </row>
    <row r="14275" spans="27:27" x14ac:dyDescent="0.2">
      <c r="AA14275" s="23">
        <v>50119</v>
      </c>
    </row>
    <row r="14276" spans="27:27" x14ac:dyDescent="0.2">
      <c r="AA14276" s="23">
        <v>50120</v>
      </c>
    </row>
    <row r="14277" spans="27:27" x14ac:dyDescent="0.2">
      <c r="AA14277" s="23">
        <v>50121</v>
      </c>
    </row>
    <row r="14278" spans="27:27" x14ac:dyDescent="0.2">
      <c r="AA14278" s="23">
        <v>50122</v>
      </c>
    </row>
    <row r="14279" spans="27:27" x14ac:dyDescent="0.2">
      <c r="AA14279" s="23">
        <v>50123</v>
      </c>
    </row>
    <row r="14280" spans="27:27" x14ac:dyDescent="0.2">
      <c r="AA14280" s="23">
        <v>50124</v>
      </c>
    </row>
    <row r="14281" spans="27:27" x14ac:dyDescent="0.2">
      <c r="AA14281" s="23">
        <v>50125</v>
      </c>
    </row>
    <row r="14282" spans="27:27" x14ac:dyDescent="0.2">
      <c r="AA14282" s="23">
        <v>50126</v>
      </c>
    </row>
    <row r="14283" spans="27:27" x14ac:dyDescent="0.2">
      <c r="AA14283" s="23">
        <v>50127</v>
      </c>
    </row>
    <row r="14284" spans="27:27" x14ac:dyDescent="0.2">
      <c r="AA14284" s="23">
        <v>50128</v>
      </c>
    </row>
    <row r="14285" spans="27:27" x14ac:dyDescent="0.2">
      <c r="AA14285" s="23">
        <v>50129</v>
      </c>
    </row>
    <row r="14286" spans="27:27" x14ac:dyDescent="0.2">
      <c r="AA14286" s="23">
        <v>50130</v>
      </c>
    </row>
    <row r="14287" spans="27:27" x14ac:dyDescent="0.2">
      <c r="AA14287" s="23">
        <v>50131</v>
      </c>
    </row>
    <row r="14288" spans="27:27" x14ac:dyDescent="0.2">
      <c r="AA14288" s="23">
        <v>50132</v>
      </c>
    </row>
    <row r="14289" spans="27:27" x14ac:dyDescent="0.2">
      <c r="AA14289" s="23">
        <v>50133</v>
      </c>
    </row>
    <row r="14290" spans="27:27" x14ac:dyDescent="0.2">
      <c r="AA14290" s="23">
        <v>50134</v>
      </c>
    </row>
    <row r="14291" spans="27:27" x14ac:dyDescent="0.2">
      <c r="AA14291" s="23">
        <v>50135</v>
      </c>
    </row>
    <row r="14292" spans="27:27" x14ac:dyDescent="0.2">
      <c r="AA14292" s="23">
        <v>50136</v>
      </c>
    </row>
    <row r="14293" spans="27:27" x14ac:dyDescent="0.2">
      <c r="AA14293" s="23">
        <v>50137</v>
      </c>
    </row>
    <row r="14294" spans="27:27" x14ac:dyDescent="0.2">
      <c r="AA14294" s="23">
        <v>50138</v>
      </c>
    </row>
    <row r="14295" spans="27:27" x14ac:dyDescent="0.2">
      <c r="AA14295" s="23">
        <v>50139</v>
      </c>
    </row>
    <row r="14296" spans="27:27" x14ac:dyDescent="0.2">
      <c r="AA14296" s="23">
        <v>50140</v>
      </c>
    </row>
    <row r="14297" spans="27:27" x14ac:dyDescent="0.2">
      <c r="AA14297" s="23">
        <v>50141</v>
      </c>
    </row>
    <row r="14298" spans="27:27" x14ac:dyDescent="0.2">
      <c r="AA14298" s="23">
        <v>50142</v>
      </c>
    </row>
    <row r="14299" spans="27:27" x14ac:dyDescent="0.2">
      <c r="AA14299" s="23">
        <v>50143</v>
      </c>
    </row>
    <row r="14300" spans="27:27" x14ac:dyDescent="0.2">
      <c r="AA14300" s="23">
        <v>50144</v>
      </c>
    </row>
    <row r="14301" spans="27:27" x14ac:dyDescent="0.2">
      <c r="AA14301" s="23">
        <v>50145</v>
      </c>
    </row>
    <row r="14302" spans="27:27" x14ac:dyDescent="0.2">
      <c r="AA14302" s="23">
        <v>50146</v>
      </c>
    </row>
    <row r="14303" spans="27:27" x14ac:dyDescent="0.2">
      <c r="AA14303" s="23">
        <v>50147</v>
      </c>
    </row>
    <row r="14304" spans="27:27" x14ac:dyDescent="0.2">
      <c r="AA14304" s="23">
        <v>50148</v>
      </c>
    </row>
    <row r="14305" spans="27:27" x14ac:dyDescent="0.2">
      <c r="AA14305" s="23">
        <v>50149</v>
      </c>
    </row>
    <row r="14306" spans="27:27" x14ac:dyDescent="0.2">
      <c r="AA14306" s="23">
        <v>50150</v>
      </c>
    </row>
    <row r="14307" spans="27:27" x14ac:dyDescent="0.2">
      <c r="AA14307" s="23">
        <v>50151</v>
      </c>
    </row>
    <row r="14308" spans="27:27" x14ac:dyDescent="0.2">
      <c r="AA14308" s="23">
        <v>50152</v>
      </c>
    </row>
    <row r="14309" spans="27:27" x14ac:dyDescent="0.2">
      <c r="AA14309" s="23">
        <v>50153</v>
      </c>
    </row>
    <row r="14310" spans="27:27" x14ac:dyDescent="0.2">
      <c r="AA14310" s="23">
        <v>50154</v>
      </c>
    </row>
    <row r="14311" spans="27:27" x14ac:dyDescent="0.2">
      <c r="AA14311" s="23">
        <v>50155</v>
      </c>
    </row>
    <row r="14312" spans="27:27" x14ac:dyDescent="0.2">
      <c r="AA14312" s="23">
        <v>50156</v>
      </c>
    </row>
    <row r="14313" spans="27:27" x14ac:dyDescent="0.2">
      <c r="AA14313" s="23">
        <v>50157</v>
      </c>
    </row>
    <row r="14314" spans="27:27" x14ac:dyDescent="0.2">
      <c r="AA14314" s="23">
        <v>50158</v>
      </c>
    </row>
    <row r="14315" spans="27:27" x14ac:dyDescent="0.2">
      <c r="AA14315" s="23">
        <v>50159</v>
      </c>
    </row>
    <row r="14316" spans="27:27" x14ac:dyDescent="0.2">
      <c r="AA14316" s="23">
        <v>50160</v>
      </c>
    </row>
    <row r="14317" spans="27:27" x14ac:dyDescent="0.2">
      <c r="AA14317" s="23">
        <v>50161</v>
      </c>
    </row>
    <row r="14318" spans="27:27" x14ac:dyDescent="0.2">
      <c r="AA14318" s="23">
        <v>50162</v>
      </c>
    </row>
    <row r="14319" spans="27:27" x14ac:dyDescent="0.2">
      <c r="AA14319" s="23">
        <v>50163</v>
      </c>
    </row>
    <row r="14320" spans="27:27" x14ac:dyDescent="0.2">
      <c r="AA14320" s="23">
        <v>50164</v>
      </c>
    </row>
    <row r="14321" spans="27:27" x14ac:dyDescent="0.2">
      <c r="AA14321" s="23">
        <v>50165</v>
      </c>
    </row>
    <row r="14322" spans="27:27" x14ac:dyDescent="0.2">
      <c r="AA14322" s="23">
        <v>50166</v>
      </c>
    </row>
    <row r="14323" spans="27:27" x14ac:dyDescent="0.2">
      <c r="AA14323" s="23">
        <v>50167</v>
      </c>
    </row>
    <row r="14324" spans="27:27" x14ac:dyDescent="0.2">
      <c r="AA14324" s="23">
        <v>50168</v>
      </c>
    </row>
    <row r="14325" spans="27:27" x14ac:dyDescent="0.2">
      <c r="AA14325" s="23">
        <v>50169</v>
      </c>
    </row>
    <row r="14326" spans="27:27" x14ac:dyDescent="0.2">
      <c r="AA14326" s="23">
        <v>50170</v>
      </c>
    </row>
    <row r="14327" spans="27:27" x14ac:dyDescent="0.2">
      <c r="AA14327" s="23">
        <v>50171</v>
      </c>
    </row>
    <row r="14328" spans="27:27" x14ac:dyDescent="0.2">
      <c r="AA14328" s="23">
        <v>50172</v>
      </c>
    </row>
    <row r="14329" spans="27:27" x14ac:dyDescent="0.2">
      <c r="AA14329" s="23">
        <v>50173</v>
      </c>
    </row>
    <row r="14330" spans="27:27" x14ac:dyDescent="0.2">
      <c r="AA14330" s="23">
        <v>50174</v>
      </c>
    </row>
    <row r="14331" spans="27:27" x14ac:dyDescent="0.2">
      <c r="AA14331" s="23">
        <v>50175</v>
      </c>
    </row>
    <row r="14332" spans="27:27" x14ac:dyDescent="0.2">
      <c r="AA14332" s="23">
        <v>50176</v>
      </c>
    </row>
    <row r="14333" spans="27:27" x14ac:dyDescent="0.2">
      <c r="AA14333" s="23">
        <v>50177</v>
      </c>
    </row>
    <row r="14334" spans="27:27" x14ac:dyDescent="0.2">
      <c r="AA14334" s="23">
        <v>50178</v>
      </c>
    </row>
    <row r="14335" spans="27:27" x14ac:dyDescent="0.2">
      <c r="AA14335" s="23">
        <v>50179</v>
      </c>
    </row>
    <row r="14336" spans="27:27" x14ac:dyDescent="0.2">
      <c r="AA14336" s="23">
        <v>50180</v>
      </c>
    </row>
    <row r="14337" spans="27:27" x14ac:dyDescent="0.2">
      <c r="AA14337" s="23">
        <v>50181</v>
      </c>
    </row>
    <row r="14338" spans="27:27" x14ac:dyDescent="0.2">
      <c r="AA14338" s="23">
        <v>50182</v>
      </c>
    </row>
    <row r="14339" spans="27:27" x14ac:dyDescent="0.2">
      <c r="AA14339" s="23">
        <v>50183</v>
      </c>
    </row>
    <row r="14340" spans="27:27" x14ac:dyDescent="0.2">
      <c r="AA14340" s="23">
        <v>50184</v>
      </c>
    </row>
    <row r="14341" spans="27:27" x14ac:dyDescent="0.2">
      <c r="AA14341" s="23">
        <v>50185</v>
      </c>
    </row>
    <row r="14342" spans="27:27" x14ac:dyDescent="0.2">
      <c r="AA14342" s="23">
        <v>50186</v>
      </c>
    </row>
    <row r="14343" spans="27:27" x14ac:dyDescent="0.2">
      <c r="AA14343" s="23">
        <v>50187</v>
      </c>
    </row>
    <row r="14344" spans="27:27" x14ac:dyDescent="0.2">
      <c r="AA14344" s="23">
        <v>50188</v>
      </c>
    </row>
    <row r="14345" spans="27:27" x14ac:dyDescent="0.2">
      <c r="AA14345" s="23">
        <v>50189</v>
      </c>
    </row>
    <row r="14346" spans="27:27" x14ac:dyDescent="0.2">
      <c r="AA14346" s="23">
        <v>50190</v>
      </c>
    </row>
    <row r="14347" spans="27:27" x14ac:dyDescent="0.2">
      <c r="AA14347" s="23">
        <v>50191</v>
      </c>
    </row>
    <row r="14348" spans="27:27" x14ac:dyDescent="0.2">
      <c r="AA14348" s="23">
        <v>50192</v>
      </c>
    </row>
    <row r="14349" spans="27:27" x14ac:dyDescent="0.2">
      <c r="AA14349" s="23">
        <v>50193</v>
      </c>
    </row>
    <row r="14350" spans="27:27" x14ac:dyDescent="0.2">
      <c r="AA14350" s="23">
        <v>50194</v>
      </c>
    </row>
    <row r="14351" spans="27:27" x14ac:dyDescent="0.2">
      <c r="AA14351" s="23">
        <v>50195</v>
      </c>
    </row>
    <row r="14352" spans="27:27" x14ac:dyDescent="0.2">
      <c r="AA14352" s="23">
        <v>50196</v>
      </c>
    </row>
    <row r="14353" spans="27:27" x14ac:dyDescent="0.2">
      <c r="AA14353" s="23">
        <v>50197</v>
      </c>
    </row>
    <row r="14354" spans="27:27" x14ac:dyDescent="0.2">
      <c r="AA14354" s="23">
        <v>50198</v>
      </c>
    </row>
    <row r="14355" spans="27:27" x14ac:dyDescent="0.2">
      <c r="AA14355" s="23">
        <v>50199</v>
      </c>
    </row>
    <row r="14356" spans="27:27" x14ac:dyDescent="0.2">
      <c r="AA14356" s="23">
        <v>50200</v>
      </c>
    </row>
    <row r="14357" spans="27:27" x14ac:dyDescent="0.2">
      <c r="AA14357" s="23">
        <v>50201</v>
      </c>
    </row>
    <row r="14358" spans="27:27" x14ac:dyDescent="0.2">
      <c r="AA14358" s="23">
        <v>50202</v>
      </c>
    </row>
    <row r="14359" spans="27:27" x14ac:dyDescent="0.2">
      <c r="AA14359" s="23">
        <v>50203</v>
      </c>
    </row>
    <row r="14360" spans="27:27" x14ac:dyDescent="0.2">
      <c r="AA14360" s="23">
        <v>50204</v>
      </c>
    </row>
    <row r="14361" spans="27:27" x14ac:dyDescent="0.2">
      <c r="AA14361" s="23">
        <v>50205</v>
      </c>
    </row>
    <row r="14362" spans="27:27" x14ac:dyDescent="0.2">
      <c r="AA14362" s="23">
        <v>50206</v>
      </c>
    </row>
    <row r="14363" spans="27:27" x14ac:dyDescent="0.2">
      <c r="AA14363" s="23">
        <v>50207</v>
      </c>
    </row>
    <row r="14364" spans="27:27" x14ac:dyDescent="0.2">
      <c r="AA14364" s="23">
        <v>50208</v>
      </c>
    </row>
    <row r="14365" spans="27:27" x14ac:dyDescent="0.2">
      <c r="AA14365" s="23">
        <v>50209</v>
      </c>
    </row>
    <row r="14366" spans="27:27" x14ac:dyDescent="0.2">
      <c r="AA14366" s="23">
        <v>50210</v>
      </c>
    </row>
    <row r="14367" spans="27:27" x14ac:dyDescent="0.2">
      <c r="AA14367" s="23">
        <v>50211</v>
      </c>
    </row>
    <row r="14368" spans="27:27" x14ac:dyDescent="0.2">
      <c r="AA14368" s="23">
        <v>50212</v>
      </c>
    </row>
    <row r="14369" spans="27:27" x14ac:dyDescent="0.2">
      <c r="AA14369" s="23">
        <v>50213</v>
      </c>
    </row>
    <row r="14370" spans="27:27" x14ac:dyDescent="0.2">
      <c r="AA14370" s="23">
        <v>50214</v>
      </c>
    </row>
    <row r="14371" spans="27:27" x14ac:dyDescent="0.2">
      <c r="AA14371" s="23">
        <v>50215</v>
      </c>
    </row>
    <row r="14372" spans="27:27" x14ac:dyDescent="0.2">
      <c r="AA14372" s="23">
        <v>50216</v>
      </c>
    </row>
    <row r="14373" spans="27:27" x14ac:dyDescent="0.2">
      <c r="AA14373" s="23">
        <v>50217</v>
      </c>
    </row>
    <row r="14374" spans="27:27" x14ac:dyDescent="0.2">
      <c r="AA14374" s="23">
        <v>50218</v>
      </c>
    </row>
    <row r="14375" spans="27:27" x14ac:dyDescent="0.2">
      <c r="AA14375" s="23">
        <v>50219</v>
      </c>
    </row>
    <row r="14376" spans="27:27" x14ac:dyDescent="0.2">
      <c r="AA14376" s="23">
        <v>50220</v>
      </c>
    </row>
    <row r="14377" spans="27:27" x14ac:dyDescent="0.2">
      <c r="AA14377" s="23">
        <v>50221</v>
      </c>
    </row>
    <row r="14378" spans="27:27" x14ac:dyDescent="0.2">
      <c r="AA14378" s="23">
        <v>50222</v>
      </c>
    </row>
    <row r="14379" spans="27:27" x14ac:dyDescent="0.2">
      <c r="AA14379" s="23">
        <v>50223</v>
      </c>
    </row>
    <row r="14380" spans="27:27" x14ac:dyDescent="0.2">
      <c r="AA14380" s="23">
        <v>50224</v>
      </c>
    </row>
    <row r="14381" spans="27:27" x14ac:dyDescent="0.2">
      <c r="AA14381" s="23">
        <v>50225</v>
      </c>
    </row>
    <row r="14382" spans="27:27" x14ac:dyDescent="0.2">
      <c r="AA14382" s="23">
        <v>50226</v>
      </c>
    </row>
    <row r="14383" spans="27:27" x14ac:dyDescent="0.2">
      <c r="AA14383" s="23">
        <v>50227</v>
      </c>
    </row>
    <row r="14384" spans="27:27" x14ac:dyDescent="0.2">
      <c r="AA14384" s="23">
        <v>50228</v>
      </c>
    </row>
    <row r="14385" spans="27:27" x14ac:dyDescent="0.2">
      <c r="AA14385" s="23">
        <v>50229</v>
      </c>
    </row>
    <row r="14386" spans="27:27" x14ac:dyDescent="0.2">
      <c r="AA14386" s="23">
        <v>50230</v>
      </c>
    </row>
    <row r="14387" spans="27:27" x14ac:dyDescent="0.2">
      <c r="AA14387" s="23">
        <v>50231</v>
      </c>
    </row>
    <row r="14388" spans="27:27" x14ac:dyDescent="0.2">
      <c r="AA14388" s="23">
        <v>50232</v>
      </c>
    </row>
    <row r="14389" spans="27:27" x14ac:dyDescent="0.2">
      <c r="AA14389" s="23">
        <v>50233</v>
      </c>
    </row>
    <row r="14390" spans="27:27" x14ac:dyDescent="0.2">
      <c r="AA14390" s="23">
        <v>50234</v>
      </c>
    </row>
    <row r="14391" spans="27:27" x14ac:dyDescent="0.2">
      <c r="AA14391" s="23">
        <v>50235</v>
      </c>
    </row>
    <row r="14392" spans="27:27" x14ac:dyDescent="0.2">
      <c r="AA14392" s="23">
        <v>50236</v>
      </c>
    </row>
    <row r="14393" spans="27:27" x14ac:dyDescent="0.2">
      <c r="AA14393" s="23">
        <v>50237</v>
      </c>
    </row>
    <row r="14394" spans="27:27" x14ac:dyDescent="0.2">
      <c r="AA14394" s="23">
        <v>50238</v>
      </c>
    </row>
    <row r="14395" spans="27:27" x14ac:dyDescent="0.2">
      <c r="AA14395" s="23">
        <v>50239</v>
      </c>
    </row>
    <row r="14396" spans="27:27" x14ac:dyDescent="0.2">
      <c r="AA14396" s="23">
        <v>50240</v>
      </c>
    </row>
    <row r="14397" spans="27:27" x14ac:dyDescent="0.2">
      <c r="AA14397" s="23">
        <v>50241</v>
      </c>
    </row>
    <row r="14398" spans="27:27" x14ac:dyDescent="0.2">
      <c r="AA14398" s="23">
        <v>50242</v>
      </c>
    </row>
    <row r="14399" spans="27:27" x14ac:dyDescent="0.2">
      <c r="AA14399" s="23">
        <v>50243</v>
      </c>
    </row>
    <row r="14400" spans="27:27" x14ac:dyDescent="0.2">
      <c r="AA14400" s="23">
        <v>50244</v>
      </c>
    </row>
    <row r="14401" spans="27:27" x14ac:dyDescent="0.2">
      <c r="AA14401" s="23">
        <v>50245</v>
      </c>
    </row>
    <row r="14402" spans="27:27" x14ac:dyDescent="0.2">
      <c r="AA14402" s="23">
        <v>50246</v>
      </c>
    </row>
    <row r="14403" spans="27:27" x14ac:dyDescent="0.2">
      <c r="AA14403" s="23">
        <v>50247</v>
      </c>
    </row>
    <row r="14404" spans="27:27" x14ac:dyDescent="0.2">
      <c r="AA14404" s="23">
        <v>50248</v>
      </c>
    </row>
    <row r="14405" spans="27:27" x14ac:dyDescent="0.2">
      <c r="AA14405" s="23">
        <v>50249</v>
      </c>
    </row>
    <row r="14406" spans="27:27" x14ac:dyDescent="0.2">
      <c r="AA14406" s="23">
        <v>50250</v>
      </c>
    </row>
    <row r="14407" spans="27:27" x14ac:dyDescent="0.2">
      <c r="AA14407" s="23">
        <v>50251</v>
      </c>
    </row>
    <row r="14408" spans="27:27" x14ac:dyDescent="0.2">
      <c r="AA14408" s="23">
        <v>50252</v>
      </c>
    </row>
    <row r="14409" spans="27:27" x14ac:dyDescent="0.2">
      <c r="AA14409" s="23">
        <v>50253</v>
      </c>
    </row>
    <row r="14410" spans="27:27" x14ac:dyDescent="0.2">
      <c r="AA14410" s="23">
        <v>50254</v>
      </c>
    </row>
    <row r="14411" spans="27:27" x14ac:dyDescent="0.2">
      <c r="AA14411" s="23">
        <v>50255</v>
      </c>
    </row>
    <row r="14412" spans="27:27" x14ac:dyDescent="0.2">
      <c r="AA14412" s="23">
        <v>50256</v>
      </c>
    </row>
    <row r="14413" spans="27:27" x14ac:dyDescent="0.2">
      <c r="AA14413" s="23">
        <v>50257</v>
      </c>
    </row>
    <row r="14414" spans="27:27" x14ac:dyDescent="0.2">
      <c r="AA14414" s="23">
        <v>50258</v>
      </c>
    </row>
    <row r="14415" spans="27:27" x14ac:dyDescent="0.2">
      <c r="AA14415" s="23">
        <v>50259</v>
      </c>
    </row>
    <row r="14416" spans="27:27" x14ac:dyDescent="0.2">
      <c r="AA14416" s="23">
        <v>50260</v>
      </c>
    </row>
    <row r="14417" spans="27:27" x14ac:dyDescent="0.2">
      <c r="AA14417" s="23">
        <v>50261</v>
      </c>
    </row>
    <row r="14418" spans="27:27" x14ac:dyDescent="0.2">
      <c r="AA14418" s="23">
        <v>50262</v>
      </c>
    </row>
    <row r="14419" spans="27:27" x14ac:dyDescent="0.2">
      <c r="AA14419" s="23">
        <v>50263</v>
      </c>
    </row>
    <row r="14420" spans="27:27" x14ac:dyDescent="0.2">
      <c r="AA14420" s="23">
        <v>50264</v>
      </c>
    </row>
    <row r="14421" spans="27:27" x14ac:dyDescent="0.2">
      <c r="AA14421" s="23">
        <v>50265</v>
      </c>
    </row>
    <row r="14422" spans="27:27" x14ac:dyDescent="0.2">
      <c r="AA14422" s="23">
        <v>50266</v>
      </c>
    </row>
    <row r="14423" spans="27:27" x14ac:dyDescent="0.2">
      <c r="AA14423" s="23">
        <v>50267</v>
      </c>
    </row>
    <row r="14424" spans="27:27" x14ac:dyDescent="0.2">
      <c r="AA14424" s="23">
        <v>50268</v>
      </c>
    </row>
    <row r="14425" spans="27:27" x14ac:dyDescent="0.2">
      <c r="AA14425" s="23">
        <v>50269</v>
      </c>
    </row>
    <row r="14426" spans="27:27" x14ac:dyDescent="0.2">
      <c r="AA14426" s="23">
        <v>50270</v>
      </c>
    </row>
    <row r="14427" spans="27:27" x14ac:dyDescent="0.2">
      <c r="AA14427" s="23">
        <v>50271</v>
      </c>
    </row>
    <row r="14428" spans="27:27" x14ac:dyDescent="0.2">
      <c r="AA14428" s="23">
        <v>50272</v>
      </c>
    </row>
    <row r="14429" spans="27:27" x14ac:dyDescent="0.2">
      <c r="AA14429" s="23">
        <v>50273</v>
      </c>
    </row>
    <row r="14430" spans="27:27" x14ac:dyDescent="0.2">
      <c r="AA14430" s="23">
        <v>50274</v>
      </c>
    </row>
    <row r="14431" spans="27:27" x14ac:dyDescent="0.2">
      <c r="AA14431" s="23">
        <v>50275</v>
      </c>
    </row>
    <row r="14432" spans="27:27" x14ac:dyDescent="0.2">
      <c r="AA14432" s="23">
        <v>50276</v>
      </c>
    </row>
    <row r="14433" spans="27:27" x14ac:dyDescent="0.2">
      <c r="AA14433" s="23">
        <v>50277</v>
      </c>
    </row>
    <row r="14434" spans="27:27" x14ac:dyDescent="0.2">
      <c r="AA14434" s="23">
        <v>50278</v>
      </c>
    </row>
    <row r="14435" spans="27:27" x14ac:dyDescent="0.2">
      <c r="AA14435" s="23">
        <v>50279</v>
      </c>
    </row>
    <row r="14436" spans="27:27" x14ac:dyDescent="0.2">
      <c r="AA14436" s="23">
        <v>50280</v>
      </c>
    </row>
    <row r="14437" spans="27:27" x14ac:dyDescent="0.2">
      <c r="AA14437" s="23">
        <v>50281</v>
      </c>
    </row>
    <row r="14438" spans="27:27" x14ac:dyDescent="0.2">
      <c r="AA14438" s="23">
        <v>50282</v>
      </c>
    </row>
    <row r="14439" spans="27:27" x14ac:dyDescent="0.2">
      <c r="AA14439" s="23">
        <v>50283</v>
      </c>
    </row>
    <row r="14440" spans="27:27" x14ac:dyDescent="0.2">
      <c r="AA14440" s="23">
        <v>50284</v>
      </c>
    </row>
    <row r="14441" spans="27:27" x14ac:dyDescent="0.2">
      <c r="AA14441" s="23">
        <v>50285</v>
      </c>
    </row>
    <row r="14442" spans="27:27" x14ac:dyDescent="0.2">
      <c r="AA14442" s="23">
        <v>50286</v>
      </c>
    </row>
    <row r="14443" spans="27:27" x14ac:dyDescent="0.2">
      <c r="AA14443" s="23">
        <v>50287</v>
      </c>
    </row>
    <row r="14444" spans="27:27" x14ac:dyDescent="0.2">
      <c r="AA14444" s="23">
        <v>50288</v>
      </c>
    </row>
    <row r="14445" spans="27:27" x14ac:dyDescent="0.2">
      <c r="AA14445" s="23">
        <v>50289</v>
      </c>
    </row>
    <row r="14446" spans="27:27" x14ac:dyDescent="0.2">
      <c r="AA14446" s="23">
        <v>50290</v>
      </c>
    </row>
    <row r="14447" spans="27:27" x14ac:dyDescent="0.2">
      <c r="AA14447" s="23">
        <v>50291</v>
      </c>
    </row>
    <row r="14448" spans="27:27" x14ac:dyDescent="0.2">
      <c r="AA14448" s="23">
        <v>50292</v>
      </c>
    </row>
    <row r="14449" spans="27:27" x14ac:dyDescent="0.2">
      <c r="AA14449" s="23">
        <v>50293</v>
      </c>
    </row>
    <row r="14450" spans="27:27" x14ac:dyDescent="0.2">
      <c r="AA14450" s="23">
        <v>50294</v>
      </c>
    </row>
    <row r="14451" spans="27:27" x14ac:dyDescent="0.2">
      <c r="AA14451" s="23">
        <v>50295</v>
      </c>
    </row>
    <row r="14452" spans="27:27" x14ac:dyDescent="0.2">
      <c r="AA14452" s="23">
        <v>50296</v>
      </c>
    </row>
    <row r="14453" spans="27:27" x14ac:dyDescent="0.2">
      <c r="AA14453" s="23">
        <v>50297</v>
      </c>
    </row>
    <row r="14454" spans="27:27" x14ac:dyDescent="0.2">
      <c r="AA14454" s="23">
        <v>50298</v>
      </c>
    </row>
    <row r="14455" spans="27:27" x14ac:dyDescent="0.2">
      <c r="AA14455" s="23">
        <v>50299</v>
      </c>
    </row>
    <row r="14456" spans="27:27" x14ac:dyDescent="0.2">
      <c r="AA14456" s="23">
        <v>50300</v>
      </c>
    </row>
    <row r="14457" spans="27:27" x14ac:dyDescent="0.2">
      <c r="AA14457" s="23">
        <v>50301</v>
      </c>
    </row>
    <row r="14458" spans="27:27" x14ac:dyDescent="0.2">
      <c r="AA14458" s="23">
        <v>50302</v>
      </c>
    </row>
    <row r="14459" spans="27:27" x14ac:dyDescent="0.2">
      <c r="AA14459" s="23">
        <v>50303</v>
      </c>
    </row>
    <row r="14460" spans="27:27" x14ac:dyDescent="0.2">
      <c r="AA14460" s="23">
        <v>50304</v>
      </c>
    </row>
    <row r="14461" spans="27:27" x14ac:dyDescent="0.2">
      <c r="AA14461" s="23">
        <v>50305</v>
      </c>
    </row>
    <row r="14462" spans="27:27" x14ac:dyDescent="0.2">
      <c r="AA14462" s="23">
        <v>50306</v>
      </c>
    </row>
    <row r="14463" spans="27:27" x14ac:dyDescent="0.2">
      <c r="AA14463" s="23">
        <v>50307</v>
      </c>
    </row>
    <row r="14464" spans="27:27" x14ac:dyDescent="0.2">
      <c r="AA14464" s="23">
        <v>50308</v>
      </c>
    </row>
    <row r="14465" spans="27:27" x14ac:dyDescent="0.2">
      <c r="AA14465" s="23">
        <v>50309</v>
      </c>
    </row>
    <row r="14466" spans="27:27" x14ac:dyDescent="0.2">
      <c r="AA14466" s="23">
        <v>50310</v>
      </c>
    </row>
    <row r="14467" spans="27:27" x14ac:dyDescent="0.2">
      <c r="AA14467" s="23">
        <v>50311</v>
      </c>
    </row>
    <row r="14468" spans="27:27" x14ac:dyDescent="0.2">
      <c r="AA14468" s="23">
        <v>50312</v>
      </c>
    </row>
    <row r="14469" spans="27:27" x14ac:dyDescent="0.2">
      <c r="AA14469" s="23">
        <v>50313</v>
      </c>
    </row>
    <row r="14470" spans="27:27" x14ac:dyDescent="0.2">
      <c r="AA14470" s="23">
        <v>50314</v>
      </c>
    </row>
    <row r="14471" spans="27:27" x14ac:dyDescent="0.2">
      <c r="AA14471" s="23">
        <v>50315</v>
      </c>
    </row>
    <row r="14472" spans="27:27" x14ac:dyDescent="0.2">
      <c r="AA14472" s="23">
        <v>50316</v>
      </c>
    </row>
    <row r="14473" spans="27:27" x14ac:dyDescent="0.2">
      <c r="AA14473" s="23">
        <v>50317</v>
      </c>
    </row>
    <row r="14474" spans="27:27" x14ac:dyDescent="0.2">
      <c r="AA14474" s="23">
        <v>50318</v>
      </c>
    </row>
    <row r="14475" spans="27:27" x14ac:dyDescent="0.2">
      <c r="AA14475" s="23">
        <v>50319</v>
      </c>
    </row>
    <row r="14476" spans="27:27" x14ac:dyDescent="0.2">
      <c r="AA14476" s="23">
        <v>50320</v>
      </c>
    </row>
    <row r="14477" spans="27:27" x14ac:dyDescent="0.2">
      <c r="AA14477" s="23">
        <v>50321</v>
      </c>
    </row>
    <row r="14478" spans="27:27" x14ac:dyDescent="0.2">
      <c r="AA14478" s="23">
        <v>50322</v>
      </c>
    </row>
    <row r="14479" spans="27:27" x14ac:dyDescent="0.2">
      <c r="AA14479" s="23">
        <v>50323</v>
      </c>
    </row>
    <row r="14480" spans="27:27" x14ac:dyDescent="0.2">
      <c r="AA14480" s="23">
        <v>50324</v>
      </c>
    </row>
    <row r="14481" spans="27:27" x14ac:dyDescent="0.2">
      <c r="AA14481" s="23">
        <v>50325</v>
      </c>
    </row>
    <row r="14482" spans="27:27" x14ac:dyDescent="0.2">
      <c r="AA14482" s="23">
        <v>50326</v>
      </c>
    </row>
    <row r="14483" spans="27:27" x14ac:dyDescent="0.2">
      <c r="AA14483" s="23">
        <v>50327</v>
      </c>
    </row>
    <row r="14484" spans="27:27" x14ac:dyDescent="0.2">
      <c r="AA14484" s="23">
        <v>50328</v>
      </c>
    </row>
    <row r="14485" spans="27:27" x14ac:dyDescent="0.2">
      <c r="AA14485" s="23">
        <v>50329</v>
      </c>
    </row>
    <row r="14486" spans="27:27" x14ac:dyDescent="0.2">
      <c r="AA14486" s="23">
        <v>50330</v>
      </c>
    </row>
    <row r="14487" spans="27:27" x14ac:dyDescent="0.2">
      <c r="AA14487" s="23">
        <v>50331</v>
      </c>
    </row>
    <row r="14488" spans="27:27" x14ac:dyDescent="0.2">
      <c r="AA14488" s="23">
        <v>50332</v>
      </c>
    </row>
    <row r="14489" spans="27:27" x14ac:dyDescent="0.2">
      <c r="AA14489" s="23">
        <v>50333</v>
      </c>
    </row>
    <row r="14490" spans="27:27" x14ac:dyDescent="0.2">
      <c r="AA14490" s="23">
        <v>50334</v>
      </c>
    </row>
    <row r="14491" spans="27:27" x14ac:dyDescent="0.2">
      <c r="AA14491" s="23">
        <v>50335</v>
      </c>
    </row>
    <row r="14492" spans="27:27" x14ac:dyDescent="0.2">
      <c r="AA14492" s="23">
        <v>50336</v>
      </c>
    </row>
    <row r="14493" spans="27:27" x14ac:dyDescent="0.2">
      <c r="AA14493" s="23">
        <v>50337</v>
      </c>
    </row>
    <row r="14494" spans="27:27" x14ac:dyDescent="0.2">
      <c r="AA14494" s="23">
        <v>50338</v>
      </c>
    </row>
    <row r="14495" spans="27:27" x14ac:dyDescent="0.2">
      <c r="AA14495" s="23">
        <v>50339</v>
      </c>
    </row>
    <row r="14496" spans="27:27" x14ac:dyDescent="0.2">
      <c r="AA14496" s="23">
        <v>50340</v>
      </c>
    </row>
    <row r="14497" spans="27:27" x14ac:dyDescent="0.2">
      <c r="AA14497" s="23">
        <v>50341</v>
      </c>
    </row>
    <row r="14498" spans="27:27" x14ac:dyDescent="0.2">
      <c r="AA14498" s="23">
        <v>50342</v>
      </c>
    </row>
    <row r="14499" spans="27:27" x14ac:dyDescent="0.2">
      <c r="AA14499" s="23">
        <v>50343</v>
      </c>
    </row>
    <row r="14500" spans="27:27" x14ac:dyDescent="0.2">
      <c r="AA14500" s="23">
        <v>50344</v>
      </c>
    </row>
    <row r="14501" spans="27:27" x14ac:dyDescent="0.2">
      <c r="AA14501" s="23">
        <v>50345</v>
      </c>
    </row>
    <row r="14502" spans="27:27" x14ac:dyDescent="0.2">
      <c r="AA14502" s="23">
        <v>50346</v>
      </c>
    </row>
    <row r="14503" spans="27:27" x14ac:dyDescent="0.2">
      <c r="AA14503" s="23">
        <v>50347</v>
      </c>
    </row>
    <row r="14504" spans="27:27" x14ac:dyDescent="0.2">
      <c r="AA14504" s="23">
        <v>50348</v>
      </c>
    </row>
    <row r="14505" spans="27:27" x14ac:dyDescent="0.2">
      <c r="AA14505" s="23">
        <v>50349</v>
      </c>
    </row>
    <row r="14506" spans="27:27" x14ac:dyDescent="0.2">
      <c r="AA14506" s="23">
        <v>50350</v>
      </c>
    </row>
    <row r="14507" spans="27:27" x14ac:dyDescent="0.2">
      <c r="AA14507" s="23">
        <v>50351</v>
      </c>
    </row>
    <row r="14508" spans="27:27" x14ac:dyDescent="0.2">
      <c r="AA14508" s="23">
        <v>50352</v>
      </c>
    </row>
    <row r="14509" spans="27:27" x14ac:dyDescent="0.2">
      <c r="AA14509" s="23">
        <v>50353</v>
      </c>
    </row>
    <row r="14510" spans="27:27" x14ac:dyDescent="0.2">
      <c r="AA14510" s="23">
        <v>50354</v>
      </c>
    </row>
    <row r="14511" spans="27:27" x14ac:dyDescent="0.2">
      <c r="AA14511" s="23">
        <v>50355</v>
      </c>
    </row>
    <row r="14512" spans="27:27" x14ac:dyDescent="0.2">
      <c r="AA14512" s="23">
        <v>50356</v>
      </c>
    </row>
    <row r="14513" spans="27:27" x14ac:dyDescent="0.2">
      <c r="AA14513" s="23">
        <v>50357</v>
      </c>
    </row>
    <row r="14514" spans="27:27" x14ac:dyDescent="0.2">
      <c r="AA14514" s="23">
        <v>50358</v>
      </c>
    </row>
    <row r="14515" spans="27:27" x14ac:dyDescent="0.2">
      <c r="AA14515" s="23">
        <v>50359</v>
      </c>
    </row>
    <row r="14516" spans="27:27" x14ac:dyDescent="0.2">
      <c r="AA14516" s="23">
        <v>50360</v>
      </c>
    </row>
    <row r="14517" spans="27:27" x14ac:dyDescent="0.2">
      <c r="AA14517" s="23">
        <v>50361</v>
      </c>
    </row>
    <row r="14518" spans="27:27" x14ac:dyDescent="0.2">
      <c r="AA14518" s="23">
        <v>50362</v>
      </c>
    </row>
    <row r="14519" spans="27:27" x14ac:dyDescent="0.2">
      <c r="AA14519" s="23">
        <v>50363</v>
      </c>
    </row>
    <row r="14520" spans="27:27" x14ac:dyDescent="0.2">
      <c r="AA14520" s="23">
        <v>50364</v>
      </c>
    </row>
    <row r="14521" spans="27:27" x14ac:dyDescent="0.2">
      <c r="AA14521" s="23">
        <v>50365</v>
      </c>
    </row>
    <row r="14522" spans="27:27" x14ac:dyDescent="0.2">
      <c r="AA14522" s="23">
        <v>50366</v>
      </c>
    </row>
    <row r="14523" spans="27:27" x14ac:dyDescent="0.2">
      <c r="AA14523" s="23">
        <v>50367</v>
      </c>
    </row>
    <row r="14524" spans="27:27" x14ac:dyDescent="0.2">
      <c r="AA14524" s="23">
        <v>50368</v>
      </c>
    </row>
    <row r="14525" spans="27:27" x14ac:dyDescent="0.2">
      <c r="AA14525" s="23">
        <v>50369</v>
      </c>
    </row>
    <row r="14526" spans="27:27" x14ac:dyDescent="0.2">
      <c r="AA14526" s="23">
        <v>50370</v>
      </c>
    </row>
    <row r="14527" spans="27:27" x14ac:dyDescent="0.2">
      <c r="AA14527" s="23">
        <v>50371</v>
      </c>
    </row>
    <row r="14528" spans="27:27" x14ac:dyDescent="0.2">
      <c r="AA14528" s="23">
        <v>50372</v>
      </c>
    </row>
    <row r="14529" spans="27:27" x14ac:dyDescent="0.2">
      <c r="AA14529" s="23">
        <v>50373</v>
      </c>
    </row>
    <row r="14530" spans="27:27" x14ac:dyDescent="0.2">
      <c r="AA14530" s="23">
        <v>50374</v>
      </c>
    </row>
    <row r="14531" spans="27:27" x14ac:dyDescent="0.2">
      <c r="AA14531" s="23">
        <v>50375</v>
      </c>
    </row>
    <row r="14532" spans="27:27" x14ac:dyDescent="0.2">
      <c r="AA14532" s="23">
        <v>50376</v>
      </c>
    </row>
    <row r="14533" spans="27:27" x14ac:dyDescent="0.2">
      <c r="AA14533" s="23">
        <v>50377</v>
      </c>
    </row>
    <row r="14534" spans="27:27" x14ac:dyDescent="0.2">
      <c r="AA14534" s="23">
        <v>50378</v>
      </c>
    </row>
    <row r="14535" spans="27:27" x14ac:dyDescent="0.2">
      <c r="AA14535" s="23">
        <v>50379</v>
      </c>
    </row>
    <row r="14536" spans="27:27" x14ac:dyDescent="0.2">
      <c r="AA14536" s="23">
        <v>50380</v>
      </c>
    </row>
    <row r="14537" spans="27:27" x14ac:dyDescent="0.2">
      <c r="AA14537" s="23">
        <v>50381</v>
      </c>
    </row>
    <row r="14538" spans="27:27" x14ac:dyDescent="0.2">
      <c r="AA14538" s="23">
        <v>50382</v>
      </c>
    </row>
    <row r="14539" spans="27:27" x14ac:dyDescent="0.2">
      <c r="AA14539" s="23">
        <v>50383</v>
      </c>
    </row>
    <row r="14540" spans="27:27" x14ac:dyDescent="0.2">
      <c r="AA14540" s="23">
        <v>50384</v>
      </c>
    </row>
    <row r="14541" spans="27:27" x14ac:dyDescent="0.2">
      <c r="AA14541" s="23">
        <v>50385</v>
      </c>
    </row>
    <row r="14542" spans="27:27" x14ac:dyDescent="0.2">
      <c r="AA14542" s="23">
        <v>50386</v>
      </c>
    </row>
    <row r="14543" spans="27:27" x14ac:dyDescent="0.2">
      <c r="AA14543" s="23">
        <v>50387</v>
      </c>
    </row>
    <row r="14544" spans="27:27" x14ac:dyDescent="0.2">
      <c r="AA14544" s="23">
        <v>50388</v>
      </c>
    </row>
    <row r="14545" spans="27:27" x14ac:dyDescent="0.2">
      <c r="AA14545" s="23">
        <v>50389</v>
      </c>
    </row>
    <row r="14546" spans="27:27" x14ac:dyDescent="0.2">
      <c r="AA14546" s="23">
        <v>50390</v>
      </c>
    </row>
    <row r="14547" spans="27:27" x14ac:dyDescent="0.2">
      <c r="AA14547" s="23">
        <v>50391</v>
      </c>
    </row>
    <row r="14548" spans="27:27" x14ac:dyDescent="0.2">
      <c r="AA14548" s="23">
        <v>50392</v>
      </c>
    </row>
    <row r="14549" spans="27:27" x14ac:dyDescent="0.2">
      <c r="AA14549" s="23">
        <v>50393</v>
      </c>
    </row>
    <row r="14550" spans="27:27" x14ac:dyDescent="0.2">
      <c r="AA14550" s="23">
        <v>50394</v>
      </c>
    </row>
    <row r="14551" spans="27:27" x14ac:dyDescent="0.2">
      <c r="AA14551" s="23">
        <v>50395</v>
      </c>
    </row>
    <row r="14552" spans="27:27" x14ac:dyDescent="0.2">
      <c r="AA14552" s="23">
        <v>50396</v>
      </c>
    </row>
    <row r="14553" spans="27:27" x14ac:dyDescent="0.2">
      <c r="AA14553" s="23">
        <v>50397</v>
      </c>
    </row>
    <row r="14554" spans="27:27" x14ac:dyDescent="0.2">
      <c r="AA14554" s="23">
        <v>50398</v>
      </c>
    </row>
    <row r="14555" spans="27:27" x14ac:dyDescent="0.2">
      <c r="AA14555" s="23">
        <v>50399</v>
      </c>
    </row>
    <row r="14556" spans="27:27" x14ac:dyDescent="0.2">
      <c r="AA14556" s="23">
        <v>50400</v>
      </c>
    </row>
    <row r="14557" spans="27:27" x14ac:dyDescent="0.2">
      <c r="AA14557" s="23">
        <v>50401</v>
      </c>
    </row>
    <row r="14558" spans="27:27" x14ac:dyDescent="0.2">
      <c r="AA14558" s="23">
        <v>50402</v>
      </c>
    </row>
    <row r="14559" spans="27:27" x14ac:dyDescent="0.2">
      <c r="AA14559" s="23">
        <v>50403</v>
      </c>
    </row>
    <row r="14560" spans="27:27" x14ac:dyDescent="0.2">
      <c r="AA14560" s="23">
        <v>50404</v>
      </c>
    </row>
    <row r="14561" spans="27:27" x14ac:dyDescent="0.2">
      <c r="AA14561" s="23">
        <v>50405</v>
      </c>
    </row>
    <row r="14562" spans="27:27" x14ac:dyDescent="0.2">
      <c r="AA14562" s="23">
        <v>50406</v>
      </c>
    </row>
    <row r="14563" spans="27:27" x14ac:dyDescent="0.2">
      <c r="AA14563" s="23">
        <v>50407</v>
      </c>
    </row>
    <row r="14564" spans="27:27" x14ac:dyDescent="0.2">
      <c r="AA14564" s="23">
        <v>50408</v>
      </c>
    </row>
    <row r="14565" spans="27:27" x14ac:dyDescent="0.2">
      <c r="AA14565" s="23">
        <v>50409</v>
      </c>
    </row>
    <row r="14566" spans="27:27" x14ac:dyDescent="0.2">
      <c r="AA14566" s="23">
        <v>50410</v>
      </c>
    </row>
    <row r="14567" spans="27:27" x14ac:dyDescent="0.2">
      <c r="AA14567" s="23">
        <v>50411</v>
      </c>
    </row>
    <row r="14568" spans="27:27" x14ac:dyDescent="0.2">
      <c r="AA14568" s="23">
        <v>50412</v>
      </c>
    </row>
    <row r="14569" spans="27:27" x14ac:dyDescent="0.2">
      <c r="AA14569" s="23">
        <v>50413</v>
      </c>
    </row>
    <row r="14570" spans="27:27" x14ac:dyDescent="0.2">
      <c r="AA14570" s="23">
        <v>50414</v>
      </c>
    </row>
    <row r="14571" spans="27:27" x14ac:dyDescent="0.2">
      <c r="AA14571" s="23">
        <v>50415</v>
      </c>
    </row>
    <row r="14572" spans="27:27" x14ac:dyDescent="0.2">
      <c r="AA14572" s="23">
        <v>50416</v>
      </c>
    </row>
    <row r="14573" spans="27:27" x14ac:dyDescent="0.2">
      <c r="AA14573" s="23">
        <v>50417</v>
      </c>
    </row>
    <row r="14574" spans="27:27" x14ac:dyDescent="0.2">
      <c r="AA14574" s="23">
        <v>50418</v>
      </c>
    </row>
    <row r="14575" spans="27:27" x14ac:dyDescent="0.2">
      <c r="AA14575" s="23">
        <v>50419</v>
      </c>
    </row>
    <row r="14576" spans="27:27" x14ac:dyDescent="0.2">
      <c r="AA14576" s="23">
        <v>50420</v>
      </c>
    </row>
    <row r="14577" spans="27:27" x14ac:dyDescent="0.2">
      <c r="AA14577" s="23">
        <v>50421</v>
      </c>
    </row>
    <row r="14578" spans="27:27" x14ac:dyDescent="0.2">
      <c r="AA14578" s="23">
        <v>50422</v>
      </c>
    </row>
    <row r="14579" spans="27:27" x14ac:dyDescent="0.2">
      <c r="AA14579" s="23">
        <v>50423</v>
      </c>
    </row>
    <row r="14580" spans="27:27" x14ac:dyDescent="0.2">
      <c r="AA14580" s="23">
        <v>50424</v>
      </c>
    </row>
    <row r="14581" spans="27:27" x14ac:dyDescent="0.2">
      <c r="AA14581" s="23">
        <v>50425</v>
      </c>
    </row>
    <row r="14582" spans="27:27" x14ac:dyDescent="0.2">
      <c r="AA14582" s="23">
        <v>50426</v>
      </c>
    </row>
    <row r="14583" spans="27:27" x14ac:dyDescent="0.2">
      <c r="AA14583" s="23">
        <v>50427</v>
      </c>
    </row>
    <row r="14584" spans="27:27" x14ac:dyDescent="0.2">
      <c r="AA14584" s="23">
        <v>50428</v>
      </c>
    </row>
    <row r="14585" spans="27:27" x14ac:dyDescent="0.2">
      <c r="AA14585" s="23">
        <v>50429</v>
      </c>
    </row>
    <row r="14586" spans="27:27" x14ac:dyDescent="0.2">
      <c r="AA14586" s="23">
        <v>50430</v>
      </c>
    </row>
    <row r="14587" spans="27:27" x14ac:dyDescent="0.2">
      <c r="AA14587" s="23">
        <v>50431</v>
      </c>
    </row>
    <row r="14588" spans="27:27" x14ac:dyDescent="0.2">
      <c r="AA14588" s="23">
        <v>50432</v>
      </c>
    </row>
    <row r="14589" spans="27:27" x14ac:dyDescent="0.2">
      <c r="AA14589" s="23">
        <v>50433</v>
      </c>
    </row>
    <row r="14590" spans="27:27" x14ac:dyDescent="0.2">
      <c r="AA14590" s="23">
        <v>50434</v>
      </c>
    </row>
    <row r="14591" spans="27:27" x14ac:dyDescent="0.2">
      <c r="AA14591" s="23">
        <v>50435</v>
      </c>
    </row>
    <row r="14592" spans="27:27" x14ac:dyDescent="0.2">
      <c r="AA14592" s="23">
        <v>50436</v>
      </c>
    </row>
    <row r="14593" spans="27:27" x14ac:dyDescent="0.2">
      <c r="AA14593" s="23">
        <v>50437</v>
      </c>
    </row>
    <row r="14594" spans="27:27" x14ac:dyDescent="0.2">
      <c r="AA14594" s="23">
        <v>50438</v>
      </c>
    </row>
    <row r="14595" spans="27:27" x14ac:dyDescent="0.2">
      <c r="AA14595" s="23">
        <v>50439</v>
      </c>
    </row>
    <row r="14596" spans="27:27" x14ac:dyDescent="0.2">
      <c r="AA14596" s="23">
        <v>50440</v>
      </c>
    </row>
    <row r="14597" spans="27:27" x14ac:dyDescent="0.2">
      <c r="AA14597" s="23">
        <v>50441</v>
      </c>
    </row>
    <row r="14598" spans="27:27" x14ac:dyDescent="0.2">
      <c r="AA14598" s="23">
        <v>50442</v>
      </c>
    </row>
    <row r="14599" spans="27:27" x14ac:dyDescent="0.2">
      <c r="AA14599" s="23">
        <v>50443</v>
      </c>
    </row>
    <row r="14600" spans="27:27" x14ac:dyDescent="0.2">
      <c r="AA14600" s="23">
        <v>50444</v>
      </c>
    </row>
    <row r="14601" spans="27:27" x14ac:dyDescent="0.2">
      <c r="AA14601" s="23">
        <v>50445</v>
      </c>
    </row>
    <row r="14602" spans="27:27" x14ac:dyDescent="0.2">
      <c r="AA14602" s="23">
        <v>50446</v>
      </c>
    </row>
    <row r="14603" spans="27:27" x14ac:dyDescent="0.2">
      <c r="AA14603" s="23">
        <v>50447</v>
      </c>
    </row>
    <row r="14604" spans="27:27" x14ac:dyDescent="0.2">
      <c r="AA14604" s="23">
        <v>50448</v>
      </c>
    </row>
    <row r="14605" spans="27:27" x14ac:dyDescent="0.2">
      <c r="AA14605" s="23">
        <v>50449</v>
      </c>
    </row>
    <row r="14606" spans="27:27" x14ac:dyDescent="0.2">
      <c r="AA14606" s="23">
        <v>50450</v>
      </c>
    </row>
    <row r="14607" spans="27:27" x14ac:dyDescent="0.2">
      <c r="AA14607" s="23">
        <v>50451</v>
      </c>
    </row>
    <row r="14608" spans="27:27" x14ac:dyDescent="0.2">
      <c r="AA14608" s="23">
        <v>50452</v>
      </c>
    </row>
    <row r="14609" spans="27:27" x14ac:dyDescent="0.2">
      <c r="AA14609" s="23">
        <v>50453</v>
      </c>
    </row>
    <row r="14610" spans="27:27" x14ac:dyDescent="0.2">
      <c r="AA14610" s="23">
        <v>50454</v>
      </c>
    </row>
    <row r="14611" spans="27:27" x14ac:dyDescent="0.2">
      <c r="AA14611" s="23">
        <v>50455</v>
      </c>
    </row>
    <row r="14612" spans="27:27" x14ac:dyDescent="0.2">
      <c r="AA14612" s="23">
        <v>50456</v>
      </c>
    </row>
    <row r="14613" spans="27:27" x14ac:dyDescent="0.2">
      <c r="AA14613" s="23">
        <v>50457</v>
      </c>
    </row>
    <row r="14614" spans="27:27" x14ac:dyDescent="0.2">
      <c r="AA14614" s="23">
        <v>50458</v>
      </c>
    </row>
    <row r="14615" spans="27:27" x14ac:dyDescent="0.2">
      <c r="AA14615" s="23">
        <v>50459</v>
      </c>
    </row>
    <row r="14616" spans="27:27" x14ac:dyDescent="0.2">
      <c r="AA14616" s="23">
        <v>50460</v>
      </c>
    </row>
    <row r="14617" spans="27:27" x14ac:dyDescent="0.2">
      <c r="AA14617" s="23">
        <v>50461</v>
      </c>
    </row>
    <row r="14618" spans="27:27" x14ac:dyDescent="0.2">
      <c r="AA14618" s="23">
        <v>50462</v>
      </c>
    </row>
    <row r="14619" spans="27:27" x14ac:dyDescent="0.2">
      <c r="AA14619" s="23">
        <v>50463</v>
      </c>
    </row>
    <row r="14620" spans="27:27" x14ac:dyDescent="0.2">
      <c r="AA14620" s="23">
        <v>50464</v>
      </c>
    </row>
    <row r="14621" spans="27:27" x14ac:dyDescent="0.2">
      <c r="AA14621" s="23">
        <v>50465</v>
      </c>
    </row>
    <row r="14622" spans="27:27" x14ac:dyDescent="0.2">
      <c r="AA14622" s="23">
        <v>50466</v>
      </c>
    </row>
    <row r="14623" spans="27:27" x14ac:dyDescent="0.2">
      <c r="AA14623" s="23">
        <v>50467</v>
      </c>
    </row>
    <row r="14624" spans="27:27" x14ac:dyDescent="0.2">
      <c r="AA14624" s="23">
        <v>50468</v>
      </c>
    </row>
    <row r="14625" spans="27:27" x14ac:dyDescent="0.2">
      <c r="AA14625" s="23">
        <v>50469</v>
      </c>
    </row>
    <row r="14626" spans="27:27" x14ac:dyDescent="0.2">
      <c r="AA14626" s="23">
        <v>50470</v>
      </c>
    </row>
    <row r="14627" spans="27:27" x14ac:dyDescent="0.2">
      <c r="AA14627" s="23">
        <v>50471</v>
      </c>
    </row>
    <row r="14628" spans="27:27" x14ac:dyDescent="0.2">
      <c r="AA14628" s="23">
        <v>50472</v>
      </c>
    </row>
    <row r="14629" spans="27:27" x14ac:dyDescent="0.2">
      <c r="AA14629" s="23">
        <v>50473</v>
      </c>
    </row>
    <row r="14630" spans="27:27" x14ac:dyDescent="0.2">
      <c r="AA14630" s="23">
        <v>50474</v>
      </c>
    </row>
    <row r="14631" spans="27:27" x14ac:dyDescent="0.2">
      <c r="AA14631" s="23">
        <v>50475</v>
      </c>
    </row>
    <row r="14632" spans="27:27" x14ac:dyDescent="0.2">
      <c r="AA14632" s="23">
        <v>50476</v>
      </c>
    </row>
    <row r="14633" spans="27:27" x14ac:dyDescent="0.2">
      <c r="AA14633" s="23">
        <v>50477</v>
      </c>
    </row>
    <row r="14634" spans="27:27" x14ac:dyDescent="0.2">
      <c r="AA14634" s="23">
        <v>50478</v>
      </c>
    </row>
    <row r="14635" spans="27:27" x14ac:dyDescent="0.2">
      <c r="AA14635" s="23">
        <v>50479</v>
      </c>
    </row>
    <row r="14636" spans="27:27" x14ac:dyDescent="0.2">
      <c r="AA14636" s="23">
        <v>50480</v>
      </c>
    </row>
    <row r="14637" spans="27:27" x14ac:dyDescent="0.2">
      <c r="AA14637" s="23">
        <v>50481</v>
      </c>
    </row>
    <row r="14638" spans="27:27" x14ac:dyDescent="0.2">
      <c r="AA14638" s="23">
        <v>50482</v>
      </c>
    </row>
    <row r="14639" spans="27:27" x14ac:dyDescent="0.2">
      <c r="AA14639" s="23">
        <v>50483</v>
      </c>
    </row>
    <row r="14640" spans="27:27" x14ac:dyDescent="0.2">
      <c r="AA14640" s="23">
        <v>50484</v>
      </c>
    </row>
    <row r="14641" spans="27:27" x14ac:dyDescent="0.2">
      <c r="AA14641" s="23">
        <v>50485</v>
      </c>
    </row>
    <row r="14642" spans="27:27" x14ac:dyDescent="0.2">
      <c r="AA14642" s="23">
        <v>50486</v>
      </c>
    </row>
    <row r="14643" spans="27:27" x14ac:dyDescent="0.2">
      <c r="AA14643" s="23">
        <v>50487</v>
      </c>
    </row>
    <row r="14644" spans="27:27" x14ac:dyDescent="0.2">
      <c r="AA14644" s="23">
        <v>50488</v>
      </c>
    </row>
    <row r="14645" spans="27:27" x14ac:dyDescent="0.2">
      <c r="AA14645" s="23">
        <v>50489</v>
      </c>
    </row>
    <row r="14646" spans="27:27" x14ac:dyDescent="0.2">
      <c r="AA14646" s="23">
        <v>50490</v>
      </c>
    </row>
    <row r="14647" spans="27:27" x14ac:dyDescent="0.2">
      <c r="AA14647" s="23">
        <v>50491</v>
      </c>
    </row>
    <row r="14648" spans="27:27" x14ac:dyDescent="0.2">
      <c r="AA14648" s="23">
        <v>50492</v>
      </c>
    </row>
    <row r="14649" spans="27:27" x14ac:dyDescent="0.2">
      <c r="AA14649" s="23">
        <v>50493</v>
      </c>
    </row>
    <row r="14650" spans="27:27" x14ac:dyDescent="0.2">
      <c r="AA14650" s="23">
        <v>50494</v>
      </c>
    </row>
    <row r="14651" spans="27:27" x14ac:dyDescent="0.2">
      <c r="AA14651" s="23">
        <v>50495</v>
      </c>
    </row>
    <row r="14652" spans="27:27" x14ac:dyDescent="0.2">
      <c r="AA14652" s="23">
        <v>50496</v>
      </c>
    </row>
    <row r="14653" spans="27:27" x14ac:dyDescent="0.2">
      <c r="AA14653" s="23">
        <v>50497</v>
      </c>
    </row>
    <row r="14654" spans="27:27" x14ac:dyDescent="0.2">
      <c r="AA14654" s="23">
        <v>50498</v>
      </c>
    </row>
    <row r="14655" spans="27:27" x14ac:dyDescent="0.2">
      <c r="AA14655" s="23">
        <v>50499</v>
      </c>
    </row>
    <row r="14656" spans="27:27" x14ac:dyDescent="0.2">
      <c r="AA14656" s="23">
        <v>50500</v>
      </c>
    </row>
    <row r="14657" spans="27:27" x14ac:dyDescent="0.2">
      <c r="AA14657" s="23">
        <v>50501</v>
      </c>
    </row>
    <row r="14658" spans="27:27" x14ac:dyDescent="0.2">
      <c r="AA14658" s="23">
        <v>50502</v>
      </c>
    </row>
    <row r="14659" spans="27:27" x14ac:dyDescent="0.2">
      <c r="AA14659" s="23">
        <v>50503</v>
      </c>
    </row>
    <row r="14660" spans="27:27" x14ac:dyDescent="0.2">
      <c r="AA14660" s="23">
        <v>50504</v>
      </c>
    </row>
    <row r="14661" spans="27:27" x14ac:dyDescent="0.2">
      <c r="AA14661" s="23">
        <v>50505</v>
      </c>
    </row>
    <row r="14662" spans="27:27" x14ac:dyDescent="0.2">
      <c r="AA14662" s="23">
        <v>50506</v>
      </c>
    </row>
    <row r="14663" spans="27:27" x14ac:dyDescent="0.2">
      <c r="AA14663" s="23">
        <v>50507</v>
      </c>
    </row>
    <row r="14664" spans="27:27" x14ac:dyDescent="0.2">
      <c r="AA14664" s="23">
        <v>50508</v>
      </c>
    </row>
    <row r="14665" spans="27:27" x14ac:dyDescent="0.2">
      <c r="AA14665" s="23">
        <v>50509</v>
      </c>
    </row>
    <row r="14666" spans="27:27" x14ac:dyDescent="0.2">
      <c r="AA14666" s="23">
        <v>50510</v>
      </c>
    </row>
    <row r="14667" spans="27:27" x14ac:dyDescent="0.2">
      <c r="AA14667" s="23">
        <v>50511</v>
      </c>
    </row>
    <row r="14668" spans="27:27" x14ac:dyDescent="0.2">
      <c r="AA14668" s="23">
        <v>50512</v>
      </c>
    </row>
    <row r="14669" spans="27:27" x14ac:dyDescent="0.2">
      <c r="AA14669" s="23">
        <v>50513</v>
      </c>
    </row>
    <row r="14670" spans="27:27" x14ac:dyDescent="0.2">
      <c r="AA14670" s="23">
        <v>50514</v>
      </c>
    </row>
    <row r="14671" spans="27:27" x14ac:dyDescent="0.2">
      <c r="AA14671" s="23">
        <v>50515</v>
      </c>
    </row>
    <row r="14672" spans="27:27" x14ac:dyDescent="0.2">
      <c r="AA14672" s="23">
        <v>50516</v>
      </c>
    </row>
    <row r="14673" spans="27:27" x14ac:dyDescent="0.2">
      <c r="AA14673" s="23">
        <v>50517</v>
      </c>
    </row>
    <row r="14674" spans="27:27" x14ac:dyDescent="0.2">
      <c r="AA14674" s="23">
        <v>50518</v>
      </c>
    </row>
    <row r="14675" spans="27:27" x14ac:dyDescent="0.2">
      <c r="AA14675" s="23">
        <v>50519</v>
      </c>
    </row>
    <row r="14676" spans="27:27" x14ac:dyDescent="0.2">
      <c r="AA14676" s="23">
        <v>50520</v>
      </c>
    </row>
    <row r="14677" spans="27:27" x14ac:dyDescent="0.2">
      <c r="AA14677" s="23">
        <v>50521</v>
      </c>
    </row>
    <row r="14678" spans="27:27" x14ac:dyDescent="0.2">
      <c r="AA14678" s="23">
        <v>50522</v>
      </c>
    </row>
    <row r="14679" spans="27:27" x14ac:dyDescent="0.2">
      <c r="AA14679" s="23">
        <v>50523</v>
      </c>
    </row>
    <row r="14680" spans="27:27" x14ac:dyDescent="0.2">
      <c r="AA14680" s="23">
        <v>50524</v>
      </c>
    </row>
    <row r="14681" spans="27:27" x14ac:dyDescent="0.2">
      <c r="AA14681" s="23">
        <v>50525</v>
      </c>
    </row>
    <row r="14682" spans="27:27" x14ac:dyDescent="0.2">
      <c r="AA14682" s="23">
        <v>50526</v>
      </c>
    </row>
    <row r="14683" spans="27:27" x14ac:dyDescent="0.2">
      <c r="AA14683" s="23">
        <v>50527</v>
      </c>
    </row>
    <row r="14684" spans="27:27" x14ac:dyDescent="0.2">
      <c r="AA14684" s="23">
        <v>50528</v>
      </c>
    </row>
    <row r="14685" spans="27:27" x14ac:dyDescent="0.2">
      <c r="AA14685" s="23">
        <v>50529</v>
      </c>
    </row>
    <row r="14686" spans="27:27" x14ac:dyDescent="0.2">
      <c r="AA14686" s="23">
        <v>50530</v>
      </c>
    </row>
    <row r="14687" spans="27:27" x14ac:dyDescent="0.2">
      <c r="AA14687" s="23">
        <v>50531</v>
      </c>
    </row>
    <row r="14688" spans="27:27" x14ac:dyDescent="0.2">
      <c r="AA14688" s="23">
        <v>50532</v>
      </c>
    </row>
    <row r="14689" spans="27:27" x14ac:dyDescent="0.2">
      <c r="AA14689" s="23">
        <v>50533</v>
      </c>
    </row>
    <row r="14690" spans="27:27" x14ac:dyDescent="0.2">
      <c r="AA14690" s="23">
        <v>50534</v>
      </c>
    </row>
    <row r="14691" spans="27:27" x14ac:dyDescent="0.2">
      <c r="AA14691" s="23">
        <v>50535</v>
      </c>
    </row>
    <row r="14692" spans="27:27" x14ac:dyDescent="0.2">
      <c r="AA14692" s="23">
        <v>50536</v>
      </c>
    </row>
    <row r="14693" spans="27:27" x14ac:dyDescent="0.2">
      <c r="AA14693" s="23">
        <v>50537</v>
      </c>
    </row>
    <row r="14694" spans="27:27" x14ac:dyDescent="0.2">
      <c r="AA14694" s="23">
        <v>50538</v>
      </c>
    </row>
    <row r="14695" spans="27:27" x14ac:dyDescent="0.2">
      <c r="AA14695" s="23">
        <v>50539</v>
      </c>
    </row>
    <row r="14696" spans="27:27" x14ac:dyDescent="0.2">
      <c r="AA14696" s="23">
        <v>50540</v>
      </c>
    </row>
    <row r="14697" spans="27:27" x14ac:dyDescent="0.2">
      <c r="AA14697" s="23">
        <v>50541</v>
      </c>
    </row>
    <row r="14698" spans="27:27" x14ac:dyDescent="0.2">
      <c r="AA14698" s="23">
        <v>50542</v>
      </c>
    </row>
    <row r="14699" spans="27:27" x14ac:dyDescent="0.2">
      <c r="AA14699" s="23">
        <v>50543</v>
      </c>
    </row>
    <row r="14700" spans="27:27" x14ac:dyDescent="0.2">
      <c r="AA14700" s="23">
        <v>50544</v>
      </c>
    </row>
    <row r="14701" spans="27:27" x14ac:dyDescent="0.2">
      <c r="AA14701" s="23">
        <v>50545</v>
      </c>
    </row>
    <row r="14702" spans="27:27" x14ac:dyDescent="0.2">
      <c r="AA14702" s="23">
        <v>50546</v>
      </c>
    </row>
    <row r="14703" spans="27:27" x14ac:dyDescent="0.2">
      <c r="AA14703" s="23">
        <v>50547</v>
      </c>
    </row>
    <row r="14704" spans="27:27" x14ac:dyDescent="0.2">
      <c r="AA14704" s="23">
        <v>50548</v>
      </c>
    </row>
    <row r="14705" spans="27:27" x14ac:dyDescent="0.2">
      <c r="AA14705" s="23">
        <v>50549</v>
      </c>
    </row>
    <row r="14706" spans="27:27" x14ac:dyDescent="0.2">
      <c r="AA14706" s="23">
        <v>50550</v>
      </c>
    </row>
    <row r="14707" spans="27:27" x14ac:dyDescent="0.2">
      <c r="AA14707" s="23">
        <v>50551</v>
      </c>
    </row>
    <row r="14708" spans="27:27" x14ac:dyDescent="0.2">
      <c r="AA14708" s="23">
        <v>50552</v>
      </c>
    </row>
    <row r="14709" spans="27:27" x14ac:dyDescent="0.2">
      <c r="AA14709" s="23">
        <v>50553</v>
      </c>
    </row>
    <row r="14710" spans="27:27" x14ac:dyDescent="0.2">
      <c r="AA14710" s="23">
        <v>50554</v>
      </c>
    </row>
    <row r="14711" spans="27:27" x14ac:dyDescent="0.2">
      <c r="AA14711" s="23">
        <v>50555</v>
      </c>
    </row>
    <row r="14712" spans="27:27" x14ac:dyDescent="0.2">
      <c r="AA14712" s="23">
        <v>50556</v>
      </c>
    </row>
    <row r="14713" spans="27:27" x14ac:dyDescent="0.2">
      <c r="AA14713" s="23">
        <v>50557</v>
      </c>
    </row>
    <row r="14714" spans="27:27" x14ac:dyDescent="0.2">
      <c r="AA14714" s="23">
        <v>50558</v>
      </c>
    </row>
    <row r="14715" spans="27:27" x14ac:dyDescent="0.2">
      <c r="AA14715" s="23">
        <v>50559</v>
      </c>
    </row>
    <row r="14716" spans="27:27" x14ac:dyDescent="0.2">
      <c r="AA14716" s="23">
        <v>50560</v>
      </c>
    </row>
    <row r="14717" spans="27:27" x14ac:dyDescent="0.2">
      <c r="AA14717" s="23">
        <v>50561</v>
      </c>
    </row>
    <row r="14718" spans="27:27" x14ac:dyDescent="0.2">
      <c r="AA14718" s="23">
        <v>50562</v>
      </c>
    </row>
    <row r="14719" spans="27:27" x14ac:dyDescent="0.2">
      <c r="AA14719" s="23">
        <v>50563</v>
      </c>
    </row>
    <row r="14720" spans="27:27" x14ac:dyDescent="0.2">
      <c r="AA14720" s="23">
        <v>50564</v>
      </c>
    </row>
    <row r="14721" spans="27:27" x14ac:dyDescent="0.2">
      <c r="AA14721" s="23">
        <v>50565</v>
      </c>
    </row>
    <row r="14722" spans="27:27" x14ac:dyDescent="0.2">
      <c r="AA14722" s="23">
        <v>50566</v>
      </c>
    </row>
    <row r="14723" spans="27:27" x14ac:dyDescent="0.2">
      <c r="AA14723" s="23">
        <v>50567</v>
      </c>
    </row>
    <row r="14724" spans="27:27" x14ac:dyDescent="0.2">
      <c r="AA14724" s="23">
        <v>50568</v>
      </c>
    </row>
    <row r="14725" spans="27:27" x14ac:dyDescent="0.2">
      <c r="AA14725" s="23">
        <v>50569</v>
      </c>
    </row>
    <row r="14726" spans="27:27" x14ac:dyDescent="0.2">
      <c r="AA14726" s="23">
        <v>50570</v>
      </c>
    </row>
    <row r="14727" spans="27:27" x14ac:dyDescent="0.2">
      <c r="AA14727" s="23">
        <v>50571</v>
      </c>
    </row>
    <row r="14728" spans="27:27" x14ac:dyDescent="0.2">
      <c r="AA14728" s="23">
        <v>50572</v>
      </c>
    </row>
    <row r="14729" spans="27:27" x14ac:dyDescent="0.2">
      <c r="AA14729" s="23">
        <v>50573</v>
      </c>
    </row>
    <row r="14730" spans="27:27" x14ac:dyDescent="0.2">
      <c r="AA14730" s="23">
        <v>50574</v>
      </c>
    </row>
    <row r="14731" spans="27:27" x14ac:dyDescent="0.2">
      <c r="AA14731" s="23">
        <v>50575</v>
      </c>
    </row>
    <row r="14732" spans="27:27" x14ac:dyDescent="0.2">
      <c r="AA14732" s="23">
        <v>50576</v>
      </c>
    </row>
    <row r="14733" spans="27:27" x14ac:dyDescent="0.2">
      <c r="AA14733" s="23">
        <v>50577</v>
      </c>
    </row>
    <row r="14734" spans="27:27" x14ac:dyDescent="0.2">
      <c r="AA14734" s="23">
        <v>50578</v>
      </c>
    </row>
    <row r="14735" spans="27:27" x14ac:dyDescent="0.2">
      <c r="AA14735" s="23">
        <v>50579</v>
      </c>
    </row>
    <row r="14736" spans="27:27" x14ac:dyDescent="0.2">
      <c r="AA14736" s="23">
        <v>50580</v>
      </c>
    </row>
    <row r="14737" spans="27:27" x14ac:dyDescent="0.2">
      <c r="AA14737" s="23">
        <v>50581</v>
      </c>
    </row>
    <row r="14738" spans="27:27" x14ac:dyDescent="0.2">
      <c r="AA14738" s="23">
        <v>50582</v>
      </c>
    </row>
    <row r="14739" spans="27:27" x14ac:dyDescent="0.2">
      <c r="AA14739" s="23">
        <v>50583</v>
      </c>
    </row>
    <row r="14740" spans="27:27" x14ac:dyDescent="0.2">
      <c r="AA14740" s="23">
        <v>50584</v>
      </c>
    </row>
    <row r="14741" spans="27:27" x14ac:dyDescent="0.2">
      <c r="AA14741" s="23">
        <v>50585</v>
      </c>
    </row>
    <row r="14742" spans="27:27" x14ac:dyDescent="0.2">
      <c r="AA14742" s="23">
        <v>50586</v>
      </c>
    </row>
    <row r="14743" spans="27:27" x14ac:dyDescent="0.2">
      <c r="AA14743" s="23">
        <v>50587</v>
      </c>
    </row>
    <row r="14744" spans="27:27" x14ac:dyDescent="0.2">
      <c r="AA14744" s="23">
        <v>50588</v>
      </c>
    </row>
    <row r="14745" spans="27:27" x14ac:dyDescent="0.2">
      <c r="AA14745" s="23">
        <v>50589</v>
      </c>
    </row>
    <row r="14746" spans="27:27" x14ac:dyDescent="0.2">
      <c r="AA14746" s="23">
        <v>50590</v>
      </c>
    </row>
    <row r="14747" spans="27:27" x14ac:dyDescent="0.2">
      <c r="AA14747" s="23">
        <v>50591</v>
      </c>
    </row>
    <row r="14748" spans="27:27" x14ac:dyDescent="0.2">
      <c r="AA14748" s="23">
        <v>50592</v>
      </c>
    </row>
    <row r="14749" spans="27:27" x14ac:dyDescent="0.2">
      <c r="AA14749" s="23">
        <v>50593</v>
      </c>
    </row>
    <row r="14750" spans="27:27" x14ac:dyDescent="0.2">
      <c r="AA14750" s="23">
        <v>50594</v>
      </c>
    </row>
    <row r="14751" spans="27:27" x14ac:dyDescent="0.2">
      <c r="AA14751" s="23">
        <v>50595</v>
      </c>
    </row>
    <row r="14752" spans="27:27" x14ac:dyDescent="0.2">
      <c r="AA14752" s="23">
        <v>50596</v>
      </c>
    </row>
    <row r="14753" spans="27:27" x14ac:dyDescent="0.2">
      <c r="AA14753" s="23">
        <v>50597</v>
      </c>
    </row>
    <row r="14754" spans="27:27" x14ac:dyDescent="0.2">
      <c r="AA14754" s="23">
        <v>50598</v>
      </c>
    </row>
    <row r="14755" spans="27:27" x14ac:dyDescent="0.2">
      <c r="AA14755" s="23">
        <v>50599</v>
      </c>
    </row>
    <row r="14756" spans="27:27" x14ac:dyDescent="0.2">
      <c r="AA14756" s="23">
        <v>50600</v>
      </c>
    </row>
    <row r="14757" spans="27:27" x14ac:dyDescent="0.2">
      <c r="AA14757" s="23">
        <v>50601</v>
      </c>
    </row>
    <row r="14758" spans="27:27" x14ac:dyDescent="0.2">
      <c r="AA14758" s="23">
        <v>50602</v>
      </c>
    </row>
    <row r="14759" spans="27:27" x14ac:dyDescent="0.2">
      <c r="AA14759" s="23">
        <v>50603</v>
      </c>
    </row>
    <row r="14760" spans="27:27" x14ac:dyDescent="0.2">
      <c r="AA14760" s="23">
        <v>50604</v>
      </c>
    </row>
    <row r="14761" spans="27:27" x14ac:dyDescent="0.2">
      <c r="AA14761" s="23">
        <v>50605</v>
      </c>
    </row>
    <row r="14762" spans="27:27" x14ac:dyDescent="0.2">
      <c r="AA14762" s="23">
        <v>50606</v>
      </c>
    </row>
    <row r="14763" spans="27:27" x14ac:dyDescent="0.2">
      <c r="AA14763" s="23">
        <v>50607</v>
      </c>
    </row>
    <row r="14764" spans="27:27" x14ac:dyDescent="0.2">
      <c r="AA14764" s="23">
        <v>50608</v>
      </c>
    </row>
    <row r="14765" spans="27:27" x14ac:dyDescent="0.2">
      <c r="AA14765" s="23">
        <v>50609</v>
      </c>
    </row>
    <row r="14766" spans="27:27" x14ac:dyDescent="0.2">
      <c r="AA14766" s="23">
        <v>50610</v>
      </c>
    </row>
    <row r="14767" spans="27:27" x14ac:dyDescent="0.2">
      <c r="AA14767" s="23">
        <v>50611</v>
      </c>
    </row>
    <row r="14768" spans="27:27" x14ac:dyDescent="0.2">
      <c r="AA14768" s="23">
        <v>50612</v>
      </c>
    </row>
    <row r="14769" spans="27:27" x14ac:dyDescent="0.2">
      <c r="AA14769" s="23">
        <v>50613</v>
      </c>
    </row>
    <row r="14770" spans="27:27" x14ac:dyDescent="0.2">
      <c r="AA14770" s="23">
        <v>50614</v>
      </c>
    </row>
    <row r="14771" spans="27:27" x14ac:dyDescent="0.2">
      <c r="AA14771" s="23">
        <v>50615</v>
      </c>
    </row>
    <row r="14772" spans="27:27" x14ac:dyDescent="0.2">
      <c r="AA14772" s="23">
        <v>50616</v>
      </c>
    </row>
    <row r="14773" spans="27:27" x14ac:dyDescent="0.2">
      <c r="AA14773" s="23">
        <v>50617</v>
      </c>
    </row>
    <row r="14774" spans="27:27" x14ac:dyDescent="0.2">
      <c r="AA14774" s="23">
        <v>50618</v>
      </c>
    </row>
    <row r="14775" spans="27:27" x14ac:dyDescent="0.2">
      <c r="AA14775" s="23">
        <v>50619</v>
      </c>
    </row>
    <row r="14776" spans="27:27" x14ac:dyDescent="0.2">
      <c r="AA14776" s="23">
        <v>50620</v>
      </c>
    </row>
    <row r="14777" spans="27:27" x14ac:dyDescent="0.2">
      <c r="AA14777" s="23">
        <v>50621</v>
      </c>
    </row>
    <row r="14778" spans="27:27" x14ac:dyDescent="0.2">
      <c r="AA14778" s="23">
        <v>50622</v>
      </c>
    </row>
    <row r="14779" spans="27:27" x14ac:dyDescent="0.2">
      <c r="AA14779" s="23">
        <v>50623</v>
      </c>
    </row>
    <row r="14780" spans="27:27" x14ac:dyDescent="0.2">
      <c r="AA14780" s="23">
        <v>50624</v>
      </c>
    </row>
    <row r="14781" spans="27:27" x14ac:dyDescent="0.2">
      <c r="AA14781" s="23">
        <v>50625</v>
      </c>
    </row>
    <row r="14782" spans="27:27" x14ac:dyDescent="0.2">
      <c r="AA14782" s="23">
        <v>50626</v>
      </c>
    </row>
    <row r="14783" spans="27:27" x14ac:dyDescent="0.2">
      <c r="AA14783" s="23">
        <v>50627</v>
      </c>
    </row>
    <row r="14784" spans="27:27" x14ac:dyDescent="0.2">
      <c r="AA14784" s="23">
        <v>50628</v>
      </c>
    </row>
    <row r="14785" spans="27:27" x14ac:dyDescent="0.2">
      <c r="AA14785" s="23">
        <v>50629</v>
      </c>
    </row>
    <row r="14786" spans="27:27" x14ac:dyDescent="0.2">
      <c r="AA14786" s="23">
        <v>50630</v>
      </c>
    </row>
    <row r="14787" spans="27:27" x14ac:dyDescent="0.2">
      <c r="AA14787" s="23">
        <v>50631</v>
      </c>
    </row>
    <row r="14788" spans="27:27" x14ac:dyDescent="0.2">
      <c r="AA14788" s="23">
        <v>50632</v>
      </c>
    </row>
    <row r="14789" spans="27:27" x14ac:dyDescent="0.2">
      <c r="AA14789" s="23">
        <v>50633</v>
      </c>
    </row>
    <row r="14790" spans="27:27" x14ac:dyDescent="0.2">
      <c r="AA14790" s="23">
        <v>50634</v>
      </c>
    </row>
    <row r="14791" spans="27:27" x14ac:dyDescent="0.2">
      <c r="AA14791" s="23">
        <v>50635</v>
      </c>
    </row>
    <row r="14792" spans="27:27" x14ac:dyDescent="0.2">
      <c r="AA14792" s="23">
        <v>50636</v>
      </c>
    </row>
    <row r="14793" spans="27:27" x14ac:dyDescent="0.2">
      <c r="AA14793" s="23">
        <v>50637</v>
      </c>
    </row>
    <row r="14794" spans="27:27" x14ac:dyDescent="0.2">
      <c r="AA14794" s="23">
        <v>50638</v>
      </c>
    </row>
    <row r="14795" spans="27:27" x14ac:dyDescent="0.2">
      <c r="AA14795" s="23">
        <v>50639</v>
      </c>
    </row>
    <row r="14796" spans="27:27" x14ac:dyDescent="0.2">
      <c r="AA14796" s="23">
        <v>50640</v>
      </c>
    </row>
    <row r="14797" spans="27:27" x14ac:dyDescent="0.2">
      <c r="AA14797" s="23">
        <v>50641</v>
      </c>
    </row>
    <row r="14798" spans="27:27" x14ac:dyDescent="0.2">
      <c r="AA14798" s="23">
        <v>50642</v>
      </c>
    </row>
    <row r="14799" spans="27:27" x14ac:dyDescent="0.2">
      <c r="AA14799" s="23">
        <v>50643</v>
      </c>
    </row>
    <row r="14800" spans="27:27" x14ac:dyDescent="0.2">
      <c r="AA14800" s="23">
        <v>50644</v>
      </c>
    </row>
    <row r="14801" spans="27:27" x14ac:dyDescent="0.2">
      <c r="AA14801" s="23">
        <v>50645</v>
      </c>
    </row>
    <row r="14802" spans="27:27" x14ac:dyDescent="0.2">
      <c r="AA14802" s="23">
        <v>50646</v>
      </c>
    </row>
    <row r="14803" spans="27:27" x14ac:dyDescent="0.2">
      <c r="AA14803" s="23">
        <v>50647</v>
      </c>
    </row>
    <row r="14804" spans="27:27" x14ac:dyDescent="0.2">
      <c r="AA14804" s="23">
        <v>50648</v>
      </c>
    </row>
    <row r="14805" spans="27:27" x14ac:dyDescent="0.2">
      <c r="AA14805" s="23">
        <v>50649</v>
      </c>
    </row>
    <row r="14806" spans="27:27" x14ac:dyDescent="0.2">
      <c r="AA14806" s="23">
        <v>50650</v>
      </c>
    </row>
    <row r="14807" spans="27:27" x14ac:dyDescent="0.2">
      <c r="AA14807" s="23">
        <v>50651</v>
      </c>
    </row>
    <row r="14808" spans="27:27" x14ac:dyDescent="0.2">
      <c r="AA14808" s="23">
        <v>50652</v>
      </c>
    </row>
    <row r="14809" spans="27:27" x14ac:dyDescent="0.2">
      <c r="AA14809" s="23">
        <v>50653</v>
      </c>
    </row>
    <row r="14810" spans="27:27" x14ac:dyDescent="0.2">
      <c r="AA14810" s="23">
        <v>50654</v>
      </c>
    </row>
    <row r="14811" spans="27:27" x14ac:dyDescent="0.2">
      <c r="AA14811" s="23">
        <v>50655</v>
      </c>
    </row>
    <row r="14812" spans="27:27" x14ac:dyDescent="0.2">
      <c r="AA14812" s="23">
        <v>50656</v>
      </c>
    </row>
    <row r="14813" spans="27:27" x14ac:dyDescent="0.2">
      <c r="AA14813" s="23">
        <v>50657</v>
      </c>
    </row>
    <row r="14814" spans="27:27" x14ac:dyDescent="0.2">
      <c r="AA14814" s="23">
        <v>50658</v>
      </c>
    </row>
    <row r="14815" spans="27:27" x14ac:dyDescent="0.2">
      <c r="AA14815" s="23">
        <v>50659</v>
      </c>
    </row>
    <row r="14816" spans="27:27" x14ac:dyDescent="0.2">
      <c r="AA14816" s="23">
        <v>50660</v>
      </c>
    </row>
    <row r="14817" spans="27:27" x14ac:dyDescent="0.2">
      <c r="AA14817" s="23">
        <v>50661</v>
      </c>
    </row>
    <row r="14818" spans="27:27" x14ac:dyDescent="0.2">
      <c r="AA14818" s="23">
        <v>50662</v>
      </c>
    </row>
    <row r="14819" spans="27:27" x14ac:dyDescent="0.2">
      <c r="AA14819" s="23">
        <v>50663</v>
      </c>
    </row>
    <row r="14820" spans="27:27" x14ac:dyDescent="0.2">
      <c r="AA14820" s="23">
        <v>50664</v>
      </c>
    </row>
    <row r="14821" spans="27:27" x14ac:dyDescent="0.2">
      <c r="AA14821" s="23">
        <v>50665</v>
      </c>
    </row>
    <row r="14822" spans="27:27" x14ac:dyDescent="0.2">
      <c r="AA14822" s="23">
        <v>50666</v>
      </c>
    </row>
    <row r="14823" spans="27:27" x14ac:dyDescent="0.2">
      <c r="AA14823" s="23">
        <v>50667</v>
      </c>
    </row>
    <row r="14824" spans="27:27" x14ac:dyDescent="0.2">
      <c r="AA14824" s="23">
        <v>50668</v>
      </c>
    </row>
    <row r="14825" spans="27:27" x14ac:dyDescent="0.2">
      <c r="AA14825" s="23">
        <v>50669</v>
      </c>
    </row>
    <row r="14826" spans="27:27" x14ac:dyDescent="0.2">
      <c r="AA14826" s="23">
        <v>50670</v>
      </c>
    </row>
    <row r="14827" spans="27:27" x14ac:dyDescent="0.2">
      <c r="AA14827" s="23">
        <v>50671</v>
      </c>
    </row>
    <row r="14828" spans="27:27" x14ac:dyDescent="0.2">
      <c r="AA14828" s="23">
        <v>50672</v>
      </c>
    </row>
    <row r="14829" spans="27:27" x14ac:dyDescent="0.2">
      <c r="AA14829" s="23">
        <v>50673</v>
      </c>
    </row>
    <row r="14830" spans="27:27" x14ac:dyDescent="0.2">
      <c r="AA14830" s="23">
        <v>50674</v>
      </c>
    </row>
    <row r="14831" spans="27:27" x14ac:dyDescent="0.2">
      <c r="AA14831" s="23">
        <v>50675</v>
      </c>
    </row>
    <row r="14832" spans="27:27" x14ac:dyDescent="0.2">
      <c r="AA14832" s="23">
        <v>50676</v>
      </c>
    </row>
    <row r="14833" spans="27:27" x14ac:dyDescent="0.2">
      <c r="AA14833" s="23">
        <v>50677</v>
      </c>
    </row>
    <row r="14834" spans="27:27" x14ac:dyDescent="0.2">
      <c r="AA14834" s="23">
        <v>50678</v>
      </c>
    </row>
    <row r="14835" spans="27:27" x14ac:dyDescent="0.2">
      <c r="AA14835" s="23">
        <v>50679</v>
      </c>
    </row>
    <row r="14836" spans="27:27" x14ac:dyDescent="0.2">
      <c r="AA14836" s="23">
        <v>50680</v>
      </c>
    </row>
    <row r="14837" spans="27:27" x14ac:dyDescent="0.2">
      <c r="AA14837" s="23">
        <v>50681</v>
      </c>
    </row>
    <row r="14838" spans="27:27" x14ac:dyDescent="0.2">
      <c r="AA14838" s="23">
        <v>50682</v>
      </c>
    </row>
    <row r="14839" spans="27:27" x14ac:dyDescent="0.2">
      <c r="AA14839" s="23">
        <v>50683</v>
      </c>
    </row>
    <row r="14840" spans="27:27" x14ac:dyDescent="0.2">
      <c r="AA14840" s="23">
        <v>50684</v>
      </c>
    </row>
    <row r="14841" spans="27:27" x14ac:dyDescent="0.2">
      <c r="AA14841" s="23">
        <v>50685</v>
      </c>
    </row>
    <row r="14842" spans="27:27" x14ac:dyDescent="0.2">
      <c r="AA14842" s="23">
        <v>50686</v>
      </c>
    </row>
    <row r="14843" spans="27:27" x14ac:dyDescent="0.2">
      <c r="AA14843" s="23">
        <v>50687</v>
      </c>
    </row>
    <row r="14844" spans="27:27" x14ac:dyDescent="0.2">
      <c r="AA14844" s="23">
        <v>50688</v>
      </c>
    </row>
    <row r="14845" spans="27:27" x14ac:dyDescent="0.2">
      <c r="AA14845" s="23">
        <v>50689</v>
      </c>
    </row>
    <row r="14846" spans="27:27" x14ac:dyDescent="0.2">
      <c r="AA14846" s="23">
        <v>50690</v>
      </c>
    </row>
    <row r="14847" spans="27:27" x14ac:dyDescent="0.2">
      <c r="AA14847" s="23">
        <v>50691</v>
      </c>
    </row>
    <row r="14848" spans="27:27" x14ac:dyDescent="0.2">
      <c r="AA14848" s="23">
        <v>50692</v>
      </c>
    </row>
    <row r="14849" spans="27:27" x14ac:dyDescent="0.2">
      <c r="AA14849" s="23">
        <v>50693</v>
      </c>
    </row>
    <row r="14850" spans="27:27" x14ac:dyDescent="0.2">
      <c r="AA14850" s="23">
        <v>50694</v>
      </c>
    </row>
    <row r="14851" spans="27:27" x14ac:dyDescent="0.2">
      <c r="AA14851" s="23">
        <v>50695</v>
      </c>
    </row>
    <row r="14852" spans="27:27" x14ac:dyDescent="0.2">
      <c r="AA14852" s="23">
        <v>50696</v>
      </c>
    </row>
    <row r="14853" spans="27:27" x14ac:dyDescent="0.2">
      <c r="AA14853" s="23">
        <v>50697</v>
      </c>
    </row>
    <row r="14854" spans="27:27" x14ac:dyDescent="0.2">
      <c r="AA14854" s="23">
        <v>50698</v>
      </c>
    </row>
    <row r="14855" spans="27:27" x14ac:dyDescent="0.2">
      <c r="AA14855" s="23">
        <v>50699</v>
      </c>
    </row>
    <row r="14856" spans="27:27" x14ac:dyDescent="0.2">
      <c r="AA14856" s="23">
        <v>50700</v>
      </c>
    </row>
    <row r="14857" spans="27:27" x14ac:dyDescent="0.2">
      <c r="AA14857" s="23">
        <v>50701</v>
      </c>
    </row>
    <row r="14858" spans="27:27" x14ac:dyDescent="0.2">
      <c r="AA14858" s="23">
        <v>50702</v>
      </c>
    </row>
    <row r="14859" spans="27:27" x14ac:dyDescent="0.2">
      <c r="AA14859" s="23">
        <v>50703</v>
      </c>
    </row>
    <row r="14860" spans="27:27" x14ac:dyDescent="0.2">
      <c r="AA14860" s="23">
        <v>50704</v>
      </c>
    </row>
    <row r="14861" spans="27:27" x14ac:dyDescent="0.2">
      <c r="AA14861" s="23">
        <v>50705</v>
      </c>
    </row>
    <row r="14862" spans="27:27" x14ac:dyDescent="0.2">
      <c r="AA14862" s="23">
        <v>50706</v>
      </c>
    </row>
    <row r="14863" spans="27:27" x14ac:dyDescent="0.2">
      <c r="AA14863" s="23">
        <v>50707</v>
      </c>
    </row>
    <row r="14864" spans="27:27" x14ac:dyDescent="0.2">
      <c r="AA14864" s="23">
        <v>50708</v>
      </c>
    </row>
    <row r="14865" spans="27:27" x14ac:dyDescent="0.2">
      <c r="AA14865" s="23">
        <v>50709</v>
      </c>
    </row>
    <row r="14866" spans="27:27" x14ac:dyDescent="0.2">
      <c r="AA14866" s="23">
        <v>50710</v>
      </c>
    </row>
    <row r="14867" spans="27:27" x14ac:dyDescent="0.2">
      <c r="AA14867" s="23">
        <v>50711</v>
      </c>
    </row>
    <row r="14868" spans="27:27" x14ac:dyDescent="0.2">
      <c r="AA14868" s="23">
        <v>50712</v>
      </c>
    </row>
    <row r="14869" spans="27:27" x14ac:dyDescent="0.2">
      <c r="AA14869" s="23">
        <v>50713</v>
      </c>
    </row>
    <row r="14870" spans="27:27" x14ac:dyDescent="0.2">
      <c r="AA14870" s="23">
        <v>50714</v>
      </c>
    </row>
    <row r="14871" spans="27:27" x14ac:dyDescent="0.2">
      <c r="AA14871" s="23">
        <v>50715</v>
      </c>
    </row>
    <row r="14872" spans="27:27" x14ac:dyDescent="0.2">
      <c r="AA14872" s="23">
        <v>50716</v>
      </c>
    </row>
    <row r="14873" spans="27:27" x14ac:dyDescent="0.2">
      <c r="AA14873" s="23">
        <v>50717</v>
      </c>
    </row>
    <row r="14874" spans="27:27" x14ac:dyDescent="0.2">
      <c r="AA14874" s="23">
        <v>50718</v>
      </c>
    </row>
    <row r="14875" spans="27:27" x14ac:dyDescent="0.2">
      <c r="AA14875" s="23">
        <v>50719</v>
      </c>
    </row>
    <row r="14876" spans="27:27" x14ac:dyDescent="0.2">
      <c r="AA14876" s="23">
        <v>50720</v>
      </c>
    </row>
    <row r="14877" spans="27:27" x14ac:dyDescent="0.2">
      <c r="AA14877" s="23">
        <v>50721</v>
      </c>
    </row>
    <row r="14878" spans="27:27" x14ac:dyDescent="0.2">
      <c r="AA14878" s="23">
        <v>50722</v>
      </c>
    </row>
    <row r="14879" spans="27:27" x14ac:dyDescent="0.2">
      <c r="AA14879" s="23">
        <v>50723</v>
      </c>
    </row>
    <row r="14880" spans="27:27" x14ac:dyDescent="0.2">
      <c r="AA14880" s="23">
        <v>50724</v>
      </c>
    </row>
    <row r="14881" spans="27:27" x14ac:dyDescent="0.2">
      <c r="AA14881" s="23">
        <v>50725</v>
      </c>
    </row>
    <row r="14882" spans="27:27" x14ac:dyDescent="0.2">
      <c r="AA14882" s="23">
        <v>50726</v>
      </c>
    </row>
    <row r="14883" spans="27:27" x14ac:dyDescent="0.2">
      <c r="AA14883" s="23">
        <v>50727</v>
      </c>
    </row>
    <row r="14884" spans="27:27" x14ac:dyDescent="0.2">
      <c r="AA14884" s="23">
        <v>50728</v>
      </c>
    </row>
    <row r="14885" spans="27:27" x14ac:dyDescent="0.2">
      <c r="AA14885" s="23">
        <v>50729</v>
      </c>
    </row>
    <row r="14886" spans="27:27" x14ac:dyDescent="0.2">
      <c r="AA14886" s="23">
        <v>50730</v>
      </c>
    </row>
    <row r="14887" spans="27:27" x14ac:dyDescent="0.2">
      <c r="AA14887" s="23">
        <v>50731</v>
      </c>
    </row>
    <row r="14888" spans="27:27" x14ac:dyDescent="0.2">
      <c r="AA14888" s="23">
        <v>50732</v>
      </c>
    </row>
    <row r="14889" spans="27:27" x14ac:dyDescent="0.2">
      <c r="AA14889" s="23">
        <v>50733</v>
      </c>
    </row>
    <row r="14890" spans="27:27" x14ac:dyDescent="0.2">
      <c r="AA14890" s="23">
        <v>50734</v>
      </c>
    </row>
    <row r="14891" spans="27:27" x14ac:dyDescent="0.2">
      <c r="AA14891" s="23">
        <v>50735</v>
      </c>
    </row>
    <row r="14892" spans="27:27" x14ac:dyDescent="0.2">
      <c r="AA14892" s="23">
        <v>50736</v>
      </c>
    </row>
    <row r="14893" spans="27:27" x14ac:dyDescent="0.2">
      <c r="AA14893" s="23">
        <v>50737</v>
      </c>
    </row>
    <row r="14894" spans="27:27" x14ac:dyDescent="0.2">
      <c r="AA14894" s="23">
        <v>50738</v>
      </c>
    </row>
    <row r="14895" spans="27:27" x14ac:dyDescent="0.2">
      <c r="AA14895" s="23">
        <v>50739</v>
      </c>
    </row>
    <row r="14896" spans="27:27" x14ac:dyDescent="0.2">
      <c r="AA14896" s="23">
        <v>50740</v>
      </c>
    </row>
    <row r="14897" spans="27:27" x14ac:dyDescent="0.2">
      <c r="AA14897" s="23">
        <v>50741</v>
      </c>
    </row>
    <row r="14898" spans="27:27" x14ac:dyDescent="0.2">
      <c r="AA14898" s="23">
        <v>50742</v>
      </c>
    </row>
    <row r="14899" spans="27:27" x14ac:dyDescent="0.2">
      <c r="AA14899" s="23">
        <v>50743</v>
      </c>
    </row>
    <row r="14900" spans="27:27" x14ac:dyDescent="0.2">
      <c r="AA14900" s="23">
        <v>50744</v>
      </c>
    </row>
    <row r="14901" spans="27:27" x14ac:dyDescent="0.2">
      <c r="AA14901" s="23">
        <v>50745</v>
      </c>
    </row>
    <row r="14902" spans="27:27" x14ac:dyDescent="0.2">
      <c r="AA14902" s="23">
        <v>50746</v>
      </c>
    </row>
    <row r="14903" spans="27:27" x14ac:dyDescent="0.2">
      <c r="AA14903" s="23">
        <v>50747</v>
      </c>
    </row>
    <row r="14904" spans="27:27" x14ac:dyDescent="0.2">
      <c r="AA14904" s="23">
        <v>50748</v>
      </c>
    </row>
    <row r="14905" spans="27:27" x14ac:dyDescent="0.2">
      <c r="AA14905" s="23">
        <v>50749</v>
      </c>
    </row>
    <row r="14906" spans="27:27" x14ac:dyDescent="0.2">
      <c r="AA14906" s="23">
        <v>50750</v>
      </c>
    </row>
    <row r="14907" spans="27:27" x14ac:dyDescent="0.2">
      <c r="AA14907" s="23">
        <v>50751</v>
      </c>
    </row>
    <row r="14908" spans="27:27" x14ac:dyDescent="0.2">
      <c r="AA14908" s="23">
        <v>50752</v>
      </c>
    </row>
    <row r="14909" spans="27:27" x14ac:dyDescent="0.2">
      <c r="AA14909" s="23">
        <v>50753</v>
      </c>
    </row>
    <row r="14910" spans="27:27" x14ac:dyDescent="0.2">
      <c r="AA14910" s="23">
        <v>50754</v>
      </c>
    </row>
    <row r="14911" spans="27:27" x14ac:dyDescent="0.2">
      <c r="AA14911" s="23">
        <v>50755</v>
      </c>
    </row>
    <row r="14912" spans="27:27" x14ac:dyDescent="0.2">
      <c r="AA14912" s="23">
        <v>50756</v>
      </c>
    </row>
    <row r="14913" spans="27:27" x14ac:dyDescent="0.2">
      <c r="AA14913" s="23">
        <v>50757</v>
      </c>
    </row>
    <row r="14914" spans="27:27" x14ac:dyDescent="0.2">
      <c r="AA14914" s="23">
        <v>50758</v>
      </c>
    </row>
    <row r="14915" spans="27:27" x14ac:dyDescent="0.2">
      <c r="AA14915" s="23">
        <v>50759</v>
      </c>
    </row>
    <row r="14916" spans="27:27" x14ac:dyDescent="0.2">
      <c r="AA14916" s="23">
        <v>50760</v>
      </c>
    </row>
    <row r="14917" spans="27:27" x14ac:dyDescent="0.2">
      <c r="AA14917" s="23">
        <v>50761</v>
      </c>
    </row>
    <row r="14918" spans="27:27" x14ac:dyDescent="0.2">
      <c r="AA14918" s="23">
        <v>50762</v>
      </c>
    </row>
    <row r="14919" spans="27:27" x14ac:dyDescent="0.2">
      <c r="AA14919" s="23">
        <v>50763</v>
      </c>
    </row>
    <row r="14920" spans="27:27" x14ac:dyDescent="0.2">
      <c r="AA14920" s="23">
        <v>50764</v>
      </c>
    </row>
    <row r="14921" spans="27:27" x14ac:dyDescent="0.2">
      <c r="AA14921" s="23">
        <v>50765</v>
      </c>
    </row>
    <row r="14922" spans="27:27" x14ac:dyDescent="0.2">
      <c r="AA14922" s="23">
        <v>50766</v>
      </c>
    </row>
    <row r="14923" spans="27:27" x14ac:dyDescent="0.2">
      <c r="AA14923" s="23">
        <v>50767</v>
      </c>
    </row>
    <row r="14924" spans="27:27" x14ac:dyDescent="0.2">
      <c r="AA14924" s="23">
        <v>50768</v>
      </c>
    </row>
    <row r="14925" spans="27:27" x14ac:dyDescent="0.2">
      <c r="AA14925" s="23">
        <v>50769</v>
      </c>
    </row>
    <row r="14926" spans="27:27" x14ac:dyDescent="0.2">
      <c r="AA14926" s="23">
        <v>50770</v>
      </c>
    </row>
    <row r="14927" spans="27:27" x14ac:dyDescent="0.2">
      <c r="AA14927" s="23">
        <v>50771</v>
      </c>
    </row>
    <row r="14928" spans="27:27" x14ac:dyDescent="0.2">
      <c r="AA14928" s="23">
        <v>50772</v>
      </c>
    </row>
    <row r="14929" spans="27:27" x14ac:dyDescent="0.2">
      <c r="AA14929" s="23">
        <v>50773</v>
      </c>
    </row>
    <row r="14930" spans="27:27" x14ac:dyDescent="0.2">
      <c r="AA14930" s="23">
        <v>50774</v>
      </c>
    </row>
    <row r="14931" spans="27:27" x14ac:dyDescent="0.2">
      <c r="AA14931" s="23">
        <v>50775</v>
      </c>
    </row>
    <row r="14932" spans="27:27" x14ac:dyDescent="0.2">
      <c r="AA14932" s="23">
        <v>50776</v>
      </c>
    </row>
    <row r="14933" spans="27:27" x14ac:dyDescent="0.2">
      <c r="AA14933" s="23">
        <v>50777</v>
      </c>
    </row>
    <row r="14934" spans="27:27" x14ac:dyDescent="0.2">
      <c r="AA14934" s="23">
        <v>50778</v>
      </c>
    </row>
    <row r="14935" spans="27:27" x14ac:dyDescent="0.2">
      <c r="AA14935" s="23">
        <v>50779</v>
      </c>
    </row>
    <row r="14936" spans="27:27" x14ac:dyDescent="0.2">
      <c r="AA14936" s="23">
        <v>50780</v>
      </c>
    </row>
    <row r="14937" spans="27:27" x14ac:dyDescent="0.2">
      <c r="AA14937" s="23">
        <v>50781</v>
      </c>
    </row>
    <row r="14938" spans="27:27" x14ac:dyDescent="0.2">
      <c r="AA14938" s="23">
        <v>50782</v>
      </c>
    </row>
    <row r="14939" spans="27:27" x14ac:dyDescent="0.2">
      <c r="AA14939" s="23">
        <v>50783</v>
      </c>
    </row>
    <row r="14940" spans="27:27" x14ac:dyDescent="0.2">
      <c r="AA14940" s="23">
        <v>50784</v>
      </c>
    </row>
    <row r="14941" spans="27:27" x14ac:dyDescent="0.2">
      <c r="AA14941" s="23">
        <v>50785</v>
      </c>
    </row>
    <row r="14942" spans="27:27" x14ac:dyDescent="0.2">
      <c r="AA14942" s="23">
        <v>50786</v>
      </c>
    </row>
    <row r="14943" spans="27:27" x14ac:dyDescent="0.2">
      <c r="AA14943" s="23">
        <v>50787</v>
      </c>
    </row>
    <row r="14944" spans="27:27" x14ac:dyDescent="0.2">
      <c r="AA14944" s="23">
        <v>50788</v>
      </c>
    </row>
    <row r="14945" spans="27:27" x14ac:dyDescent="0.2">
      <c r="AA14945" s="23">
        <v>50789</v>
      </c>
    </row>
    <row r="14946" spans="27:27" x14ac:dyDescent="0.2">
      <c r="AA14946" s="23">
        <v>50790</v>
      </c>
    </row>
    <row r="14947" spans="27:27" x14ac:dyDescent="0.2">
      <c r="AA14947" s="23">
        <v>50791</v>
      </c>
    </row>
    <row r="14948" spans="27:27" x14ac:dyDescent="0.2">
      <c r="AA14948" s="23">
        <v>50792</v>
      </c>
    </row>
    <row r="14949" spans="27:27" x14ac:dyDescent="0.2">
      <c r="AA14949" s="23">
        <v>50793</v>
      </c>
    </row>
    <row r="14950" spans="27:27" x14ac:dyDescent="0.2">
      <c r="AA14950" s="23">
        <v>50794</v>
      </c>
    </row>
    <row r="14951" spans="27:27" x14ac:dyDescent="0.2">
      <c r="AA14951" s="23">
        <v>50795</v>
      </c>
    </row>
    <row r="14952" spans="27:27" x14ac:dyDescent="0.2">
      <c r="AA14952" s="23">
        <v>50796</v>
      </c>
    </row>
    <row r="14953" spans="27:27" x14ac:dyDescent="0.2">
      <c r="AA14953" s="23">
        <v>50797</v>
      </c>
    </row>
    <row r="14954" spans="27:27" x14ac:dyDescent="0.2">
      <c r="AA14954" s="23">
        <v>50798</v>
      </c>
    </row>
    <row r="14955" spans="27:27" x14ac:dyDescent="0.2">
      <c r="AA14955" s="23">
        <v>50799</v>
      </c>
    </row>
    <row r="14956" spans="27:27" x14ac:dyDescent="0.2">
      <c r="AA14956" s="23">
        <v>50800</v>
      </c>
    </row>
    <row r="14957" spans="27:27" x14ac:dyDescent="0.2">
      <c r="AA14957" s="23">
        <v>50801</v>
      </c>
    </row>
    <row r="14958" spans="27:27" x14ac:dyDescent="0.2">
      <c r="AA14958" s="23">
        <v>50802</v>
      </c>
    </row>
    <row r="14959" spans="27:27" x14ac:dyDescent="0.2">
      <c r="AA14959" s="23">
        <v>50803</v>
      </c>
    </row>
    <row r="14960" spans="27:27" x14ac:dyDescent="0.2">
      <c r="AA14960" s="23">
        <v>50804</v>
      </c>
    </row>
    <row r="14961" spans="27:27" x14ac:dyDescent="0.2">
      <c r="AA14961" s="23">
        <v>50805</v>
      </c>
    </row>
    <row r="14962" spans="27:27" x14ac:dyDescent="0.2">
      <c r="AA14962" s="23">
        <v>50806</v>
      </c>
    </row>
    <row r="14963" spans="27:27" x14ac:dyDescent="0.2">
      <c r="AA14963" s="23">
        <v>50807</v>
      </c>
    </row>
    <row r="14964" spans="27:27" x14ac:dyDescent="0.2">
      <c r="AA14964" s="23">
        <v>50808</v>
      </c>
    </row>
    <row r="14965" spans="27:27" x14ac:dyDescent="0.2">
      <c r="AA14965" s="23">
        <v>50809</v>
      </c>
    </row>
    <row r="14966" spans="27:27" x14ac:dyDescent="0.2">
      <c r="AA14966" s="23">
        <v>50810</v>
      </c>
    </row>
    <row r="14967" spans="27:27" x14ac:dyDescent="0.2">
      <c r="AA14967" s="23">
        <v>50811</v>
      </c>
    </row>
    <row r="14968" spans="27:27" x14ac:dyDescent="0.2">
      <c r="AA14968" s="23">
        <v>50812</v>
      </c>
    </row>
    <row r="14969" spans="27:27" x14ac:dyDescent="0.2">
      <c r="AA14969" s="23">
        <v>50813</v>
      </c>
    </row>
    <row r="14970" spans="27:27" x14ac:dyDescent="0.2">
      <c r="AA14970" s="23">
        <v>50814</v>
      </c>
    </row>
    <row r="14971" spans="27:27" x14ac:dyDescent="0.2">
      <c r="AA14971" s="23">
        <v>50815</v>
      </c>
    </row>
    <row r="14972" spans="27:27" x14ac:dyDescent="0.2">
      <c r="AA14972" s="23">
        <v>50816</v>
      </c>
    </row>
    <row r="14973" spans="27:27" x14ac:dyDescent="0.2">
      <c r="AA14973" s="23">
        <v>50817</v>
      </c>
    </row>
    <row r="14974" spans="27:27" x14ac:dyDescent="0.2">
      <c r="AA14974" s="23">
        <v>50818</v>
      </c>
    </row>
    <row r="14975" spans="27:27" x14ac:dyDescent="0.2">
      <c r="AA14975" s="23">
        <v>50819</v>
      </c>
    </row>
    <row r="14976" spans="27:27" x14ac:dyDescent="0.2">
      <c r="AA14976" s="23">
        <v>50820</v>
      </c>
    </row>
    <row r="14977" spans="27:27" x14ac:dyDescent="0.2">
      <c r="AA14977" s="23">
        <v>50821</v>
      </c>
    </row>
    <row r="14978" spans="27:27" x14ac:dyDescent="0.2">
      <c r="AA14978" s="23">
        <v>50822</v>
      </c>
    </row>
    <row r="14979" spans="27:27" x14ac:dyDescent="0.2">
      <c r="AA14979" s="23">
        <v>50823</v>
      </c>
    </row>
    <row r="14980" spans="27:27" x14ac:dyDescent="0.2">
      <c r="AA14980" s="23">
        <v>50824</v>
      </c>
    </row>
    <row r="14981" spans="27:27" x14ac:dyDescent="0.2">
      <c r="AA14981" s="23">
        <v>50825</v>
      </c>
    </row>
    <row r="14982" spans="27:27" x14ac:dyDescent="0.2">
      <c r="AA14982" s="23">
        <v>50826</v>
      </c>
    </row>
    <row r="14983" spans="27:27" x14ac:dyDescent="0.2">
      <c r="AA14983" s="23">
        <v>50827</v>
      </c>
    </row>
    <row r="14984" spans="27:27" x14ac:dyDescent="0.2">
      <c r="AA14984" s="23">
        <v>50828</v>
      </c>
    </row>
    <row r="14985" spans="27:27" x14ac:dyDescent="0.2">
      <c r="AA14985" s="23">
        <v>50829</v>
      </c>
    </row>
    <row r="14986" spans="27:27" x14ac:dyDescent="0.2">
      <c r="AA14986" s="23">
        <v>50830</v>
      </c>
    </row>
    <row r="14987" spans="27:27" x14ac:dyDescent="0.2">
      <c r="AA14987" s="23">
        <v>50831</v>
      </c>
    </row>
    <row r="14988" spans="27:27" x14ac:dyDescent="0.2">
      <c r="AA14988" s="23">
        <v>50832</v>
      </c>
    </row>
    <row r="14989" spans="27:27" x14ac:dyDescent="0.2">
      <c r="AA14989" s="23">
        <v>50833</v>
      </c>
    </row>
    <row r="14990" spans="27:27" x14ac:dyDescent="0.2">
      <c r="AA14990" s="23">
        <v>50834</v>
      </c>
    </row>
    <row r="14991" spans="27:27" x14ac:dyDescent="0.2">
      <c r="AA14991" s="23">
        <v>50835</v>
      </c>
    </row>
    <row r="14992" spans="27:27" x14ac:dyDescent="0.2">
      <c r="AA14992" s="23">
        <v>50836</v>
      </c>
    </row>
    <row r="14993" spans="27:27" x14ac:dyDescent="0.2">
      <c r="AA14993" s="23">
        <v>50837</v>
      </c>
    </row>
    <row r="14994" spans="27:27" x14ac:dyDescent="0.2">
      <c r="AA14994" s="23">
        <v>50838</v>
      </c>
    </row>
    <row r="14995" spans="27:27" x14ac:dyDescent="0.2">
      <c r="AA14995" s="23">
        <v>50839</v>
      </c>
    </row>
    <row r="14996" spans="27:27" x14ac:dyDescent="0.2">
      <c r="AA14996" s="23">
        <v>50840</v>
      </c>
    </row>
    <row r="14997" spans="27:27" x14ac:dyDescent="0.2">
      <c r="AA14997" s="23">
        <v>50841</v>
      </c>
    </row>
    <row r="14998" spans="27:27" x14ac:dyDescent="0.2">
      <c r="AA14998" s="23">
        <v>50842</v>
      </c>
    </row>
    <row r="14999" spans="27:27" x14ac:dyDescent="0.2">
      <c r="AA14999" s="23">
        <v>50843</v>
      </c>
    </row>
    <row r="15000" spans="27:27" x14ac:dyDescent="0.2">
      <c r="AA15000" s="23">
        <v>50844</v>
      </c>
    </row>
    <row r="15001" spans="27:27" x14ac:dyDescent="0.2">
      <c r="AA15001" s="23">
        <v>50845</v>
      </c>
    </row>
    <row r="15002" spans="27:27" x14ac:dyDescent="0.2">
      <c r="AA15002" s="23">
        <v>50846</v>
      </c>
    </row>
    <row r="15003" spans="27:27" x14ac:dyDescent="0.2">
      <c r="AA15003" s="23">
        <v>50847</v>
      </c>
    </row>
    <row r="15004" spans="27:27" x14ac:dyDescent="0.2">
      <c r="AA15004" s="23">
        <v>50848</v>
      </c>
    </row>
    <row r="15005" spans="27:27" x14ac:dyDescent="0.2">
      <c r="AA15005" s="23">
        <v>50849</v>
      </c>
    </row>
    <row r="15006" spans="27:27" x14ac:dyDescent="0.2">
      <c r="AA15006" s="23">
        <v>50850</v>
      </c>
    </row>
    <row r="15007" spans="27:27" x14ac:dyDescent="0.2">
      <c r="AA15007" s="23">
        <v>50851</v>
      </c>
    </row>
    <row r="15008" spans="27:27" x14ac:dyDescent="0.2">
      <c r="AA15008" s="23">
        <v>50852</v>
      </c>
    </row>
    <row r="15009" spans="27:27" x14ac:dyDescent="0.2">
      <c r="AA15009" s="23">
        <v>50853</v>
      </c>
    </row>
    <row r="15010" spans="27:27" x14ac:dyDescent="0.2">
      <c r="AA15010" s="23">
        <v>50854</v>
      </c>
    </row>
    <row r="15011" spans="27:27" x14ac:dyDescent="0.2">
      <c r="AA15011" s="23">
        <v>50855</v>
      </c>
    </row>
    <row r="15012" spans="27:27" x14ac:dyDescent="0.2">
      <c r="AA15012" s="23">
        <v>50856</v>
      </c>
    </row>
    <row r="15013" spans="27:27" x14ac:dyDescent="0.2">
      <c r="AA15013" s="23">
        <v>50857</v>
      </c>
    </row>
    <row r="15014" spans="27:27" x14ac:dyDescent="0.2">
      <c r="AA15014" s="23">
        <v>50858</v>
      </c>
    </row>
    <row r="15015" spans="27:27" x14ac:dyDescent="0.2">
      <c r="AA15015" s="23">
        <v>50859</v>
      </c>
    </row>
    <row r="15016" spans="27:27" x14ac:dyDescent="0.2">
      <c r="AA15016" s="23">
        <v>50860</v>
      </c>
    </row>
    <row r="15017" spans="27:27" x14ac:dyDescent="0.2">
      <c r="AA15017" s="23">
        <v>50861</v>
      </c>
    </row>
    <row r="15018" spans="27:27" x14ac:dyDescent="0.2">
      <c r="AA15018" s="23">
        <v>50862</v>
      </c>
    </row>
    <row r="15019" spans="27:27" x14ac:dyDescent="0.2">
      <c r="AA15019" s="23">
        <v>50863</v>
      </c>
    </row>
    <row r="15020" spans="27:27" x14ac:dyDescent="0.2">
      <c r="AA15020" s="23">
        <v>50864</v>
      </c>
    </row>
    <row r="15021" spans="27:27" x14ac:dyDescent="0.2">
      <c r="AA15021" s="23">
        <v>50865</v>
      </c>
    </row>
    <row r="15022" spans="27:27" x14ac:dyDescent="0.2">
      <c r="AA15022" s="23">
        <v>50866</v>
      </c>
    </row>
    <row r="15023" spans="27:27" x14ac:dyDescent="0.2">
      <c r="AA15023" s="23">
        <v>50867</v>
      </c>
    </row>
    <row r="15024" spans="27:27" x14ac:dyDescent="0.2">
      <c r="AA15024" s="23">
        <v>50868</v>
      </c>
    </row>
    <row r="15025" spans="27:27" x14ac:dyDescent="0.2">
      <c r="AA15025" s="23">
        <v>50869</v>
      </c>
    </row>
    <row r="15026" spans="27:27" x14ac:dyDescent="0.2">
      <c r="AA15026" s="23">
        <v>50870</v>
      </c>
    </row>
    <row r="15027" spans="27:27" x14ac:dyDescent="0.2">
      <c r="AA15027" s="23">
        <v>50871</v>
      </c>
    </row>
    <row r="15028" spans="27:27" x14ac:dyDescent="0.2">
      <c r="AA15028" s="23">
        <v>50872</v>
      </c>
    </row>
    <row r="15029" spans="27:27" x14ac:dyDescent="0.2">
      <c r="AA15029" s="23">
        <v>50873</v>
      </c>
    </row>
    <row r="15030" spans="27:27" x14ac:dyDescent="0.2">
      <c r="AA15030" s="23">
        <v>50874</v>
      </c>
    </row>
    <row r="15031" spans="27:27" x14ac:dyDescent="0.2">
      <c r="AA15031" s="23">
        <v>50875</v>
      </c>
    </row>
    <row r="15032" spans="27:27" x14ac:dyDescent="0.2">
      <c r="AA15032" s="23">
        <v>50876</v>
      </c>
    </row>
    <row r="15033" spans="27:27" x14ac:dyDescent="0.2">
      <c r="AA15033" s="23">
        <v>50877</v>
      </c>
    </row>
    <row r="15034" spans="27:27" x14ac:dyDescent="0.2">
      <c r="AA15034" s="23">
        <v>50878</v>
      </c>
    </row>
    <row r="15035" spans="27:27" x14ac:dyDescent="0.2">
      <c r="AA15035" s="23">
        <v>50879</v>
      </c>
    </row>
    <row r="15036" spans="27:27" x14ac:dyDescent="0.2">
      <c r="AA15036" s="23">
        <v>50880</v>
      </c>
    </row>
    <row r="15037" spans="27:27" x14ac:dyDescent="0.2">
      <c r="AA15037" s="23">
        <v>50881</v>
      </c>
    </row>
    <row r="15038" spans="27:27" x14ac:dyDescent="0.2">
      <c r="AA15038" s="23">
        <v>50882</v>
      </c>
    </row>
    <row r="15039" spans="27:27" x14ac:dyDescent="0.2">
      <c r="AA15039" s="23">
        <v>50883</v>
      </c>
    </row>
    <row r="15040" spans="27:27" x14ac:dyDescent="0.2">
      <c r="AA15040" s="23">
        <v>50884</v>
      </c>
    </row>
    <row r="15041" spans="27:27" x14ac:dyDescent="0.2">
      <c r="AA15041" s="23">
        <v>50885</v>
      </c>
    </row>
    <row r="15042" spans="27:27" x14ac:dyDescent="0.2">
      <c r="AA15042" s="23">
        <v>50886</v>
      </c>
    </row>
    <row r="15043" spans="27:27" x14ac:dyDescent="0.2">
      <c r="AA15043" s="23">
        <v>50887</v>
      </c>
    </row>
    <row r="15044" spans="27:27" x14ac:dyDescent="0.2">
      <c r="AA15044" s="23">
        <v>50888</v>
      </c>
    </row>
    <row r="15045" spans="27:27" x14ac:dyDescent="0.2">
      <c r="AA15045" s="23">
        <v>50889</v>
      </c>
    </row>
    <row r="15046" spans="27:27" x14ac:dyDescent="0.2">
      <c r="AA15046" s="23">
        <v>50890</v>
      </c>
    </row>
    <row r="15047" spans="27:27" x14ac:dyDescent="0.2">
      <c r="AA15047" s="23">
        <v>50891</v>
      </c>
    </row>
    <row r="15048" spans="27:27" x14ac:dyDescent="0.2">
      <c r="AA15048" s="23">
        <v>50892</v>
      </c>
    </row>
    <row r="15049" spans="27:27" x14ac:dyDescent="0.2">
      <c r="AA15049" s="23">
        <v>50893</v>
      </c>
    </row>
    <row r="15050" spans="27:27" x14ac:dyDescent="0.2">
      <c r="AA15050" s="23">
        <v>50894</v>
      </c>
    </row>
    <row r="15051" spans="27:27" x14ac:dyDescent="0.2">
      <c r="AA15051" s="23">
        <v>50895</v>
      </c>
    </row>
    <row r="15052" spans="27:27" x14ac:dyDescent="0.2">
      <c r="AA15052" s="23">
        <v>50896</v>
      </c>
    </row>
    <row r="15053" spans="27:27" x14ac:dyDescent="0.2">
      <c r="AA15053" s="23">
        <v>50897</v>
      </c>
    </row>
    <row r="15054" spans="27:27" x14ac:dyDescent="0.2">
      <c r="AA15054" s="23">
        <v>50898</v>
      </c>
    </row>
    <row r="15055" spans="27:27" x14ac:dyDescent="0.2">
      <c r="AA15055" s="23">
        <v>50899</v>
      </c>
    </row>
    <row r="15056" spans="27:27" x14ac:dyDescent="0.2">
      <c r="AA15056" s="23">
        <v>50900</v>
      </c>
    </row>
    <row r="15057" spans="27:27" x14ac:dyDescent="0.2">
      <c r="AA15057" s="23">
        <v>50901</v>
      </c>
    </row>
    <row r="15058" spans="27:27" x14ac:dyDescent="0.2">
      <c r="AA15058" s="23">
        <v>50902</v>
      </c>
    </row>
    <row r="15059" spans="27:27" x14ac:dyDescent="0.2">
      <c r="AA15059" s="23">
        <v>50903</v>
      </c>
    </row>
    <row r="15060" spans="27:27" x14ac:dyDescent="0.2">
      <c r="AA15060" s="23">
        <v>50904</v>
      </c>
    </row>
    <row r="15061" spans="27:27" x14ac:dyDescent="0.2">
      <c r="AA15061" s="23">
        <v>50905</v>
      </c>
    </row>
    <row r="15062" spans="27:27" x14ac:dyDescent="0.2">
      <c r="AA15062" s="23">
        <v>50906</v>
      </c>
    </row>
    <row r="15063" spans="27:27" x14ac:dyDescent="0.2">
      <c r="AA15063" s="23">
        <v>50907</v>
      </c>
    </row>
    <row r="15064" spans="27:27" x14ac:dyDescent="0.2">
      <c r="AA15064" s="23">
        <v>50908</v>
      </c>
    </row>
    <row r="15065" spans="27:27" x14ac:dyDescent="0.2">
      <c r="AA15065" s="23">
        <v>50909</v>
      </c>
    </row>
    <row r="15066" spans="27:27" x14ac:dyDescent="0.2">
      <c r="AA15066" s="23">
        <v>50910</v>
      </c>
    </row>
    <row r="15067" spans="27:27" x14ac:dyDescent="0.2">
      <c r="AA15067" s="23">
        <v>50911</v>
      </c>
    </row>
    <row r="15068" spans="27:27" x14ac:dyDescent="0.2">
      <c r="AA15068" s="23">
        <v>50912</v>
      </c>
    </row>
    <row r="15069" spans="27:27" x14ac:dyDescent="0.2">
      <c r="AA15069" s="23">
        <v>50913</v>
      </c>
    </row>
    <row r="15070" spans="27:27" x14ac:dyDescent="0.2">
      <c r="AA15070" s="23">
        <v>50914</v>
      </c>
    </row>
    <row r="15071" spans="27:27" x14ac:dyDescent="0.2">
      <c r="AA15071" s="23">
        <v>50915</v>
      </c>
    </row>
    <row r="15072" spans="27:27" x14ac:dyDescent="0.2">
      <c r="AA15072" s="23">
        <v>50916</v>
      </c>
    </row>
    <row r="15073" spans="27:27" x14ac:dyDescent="0.2">
      <c r="AA15073" s="23">
        <v>50917</v>
      </c>
    </row>
    <row r="15074" spans="27:27" x14ac:dyDescent="0.2">
      <c r="AA15074" s="23">
        <v>50918</v>
      </c>
    </row>
    <row r="15075" spans="27:27" x14ac:dyDescent="0.2">
      <c r="AA15075" s="23">
        <v>50919</v>
      </c>
    </row>
    <row r="15076" spans="27:27" x14ac:dyDescent="0.2">
      <c r="AA15076" s="23">
        <v>50920</v>
      </c>
    </row>
    <row r="15077" spans="27:27" x14ac:dyDescent="0.2">
      <c r="AA15077" s="23">
        <v>50921</v>
      </c>
    </row>
    <row r="15078" spans="27:27" x14ac:dyDescent="0.2">
      <c r="AA15078" s="23">
        <v>50922</v>
      </c>
    </row>
    <row r="15079" spans="27:27" x14ac:dyDescent="0.2">
      <c r="AA15079" s="23">
        <v>50923</v>
      </c>
    </row>
    <row r="15080" spans="27:27" x14ac:dyDescent="0.2">
      <c r="AA15080" s="23">
        <v>50924</v>
      </c>
    </row>
    <row r="15081" spans="27:27" x14ac:dyDescent="0.2">
      <c r="AA15081" s="23">
        <v>50925</v>
      </c>
    </row>
    <row r="15082" spans="27:27" x14ac:dyDescent="0.2">
      <c r="AA15082" s="23">
        <v>50926</v>
      </c>
    </row>
    <row r="15083" spans="27:27" x14ac:dyDescent="0.2">
      <c r="AA15083" s="23">
        <v>50927</v>
      </c>
    </row>
    <row r="15084" spans="27:27" x14ac:dyDescent="0.2">
      <c r="AA15084" s="23">
        <v>50928</v>
      </c>
    </row>
    <row r="15085" spans="27:27" x14ac:dyDescent="0.2">
      <c r="AA15085" s="23">
        <v>50929</v>
      </c>
    </row>
    <row r="15086" spans="27:27" x14ac:dyDescent="0.2">
      <c r="AA15086" s="23">
        <v>50930</v>
      </c>
    </row>
    <row r="15087" spans="27:27" x14ac:dyDescent="0.2">
      <c r="AA15087" s="23">
        <v>50931</v>
      </c>
    </row>
    <row r="15088" spans="27:27" x14ac:dyDescent="0.2">
      <c r="AA15088" s="23">
        <v>50932</v>
      </c>
    </row>
    <row r="15089" spans="27:27" x14ac:dyDescent="0.2">
      <c r="AA15089" s="23">
        <v>50933</v>
      </c>
    </row>
    <row r="15090" spans="27:27" x14ac:dyDescent="0.2">
      <c r="AA15090" s="23">
        <v>50934</v>
      </c>
    </row>
    <row r="15091" spans="27:27" x14ac:dyDescent="0.2">
      <c r="AA15091" s="23">
        <v>50935</v>
      </c>
    </row>
    <row r="15092" spans="27:27" x14ac:dyDescent="0.2">
      <c r="AA15092" s="23">
        <v>50936</v>
      </c>
    </row>
    <row r="15093" spans="27:27" x14ac:dyDescent="0.2">
      <c r="AA15093" s="23">
        <v>50937</v>
      </c>
    </row>
    <row r="15094" spans="27:27" x14ac:dyDescent="0.2">
      <c r="AA15094" s="23">
        <v>50938</v>
      </c>
    </row>
    <row r="15095" spans="27:27" x14ac:dyDescent="0.2">
      <c r="AA15095" s="23">
        <v>50939</v>
      </c>
    </row>
    <row r="15096" spans="27:27" x14ac:dyDescent="0.2">
      <c r="AA15096" s="23">
        <v>50940</v>
      </c>
    </row>
    <row r="15097" spans="27:27" x14ac:dyDescent="0.2">
      <c r="AA15097" s="23">
        <v>50941</v>
      </c>
    </row>
    <row r="15098" spans="27:27" x14ac:dyDescent="0.2">
      <c r="AA15098" s="23">
        <v>50942</v>
      </c>
    </row>
    <row r="15099" spans="27:27" x14ac:dyDescent="0.2">
      <c r="AA15099" s="23">
        <v>50943</v>
      </c>
    </row>
    <row r="15100" spans="27:27" x14ac:dyDescent="0.2">
      <c r="AA15100" s="23">
        <v>50944</v>
      </c>
    </row>
    <row r="15101" spans="27:27" x14ac:dyDescent="0.2">
      <c r="AA15101" s="23">
        <v>50945</v>
      </c>
    </row>
    <row r="15102" spans="27:27" x14ac:dyDescent="0.2">
      <c r="AA15102" s="23">
        <v>50946</v>
      </c>
    </row>
    <row r="15103" spans="27:27" x14ac:dyDescent="0.2">
      <c r="AA15103" s="23">
        <v>50947</v>
      </c>
    </row>
    <row r="15104" spans="27:27" x14ac:dyDescent="0.2">
      <c r="AA15104" s="23">
        <v>50948</v>
      </c>
    </row>
    <row r="15105" spans="27:27" x14ac:dyDescent="0.2">
      <c r="AA15105" s="23">
        <v>50949</v>
      </c>
    </row>
    <row r="15106" spans="27:27" x14ac:dyDescent="0.2">
      <c r="AA15106" s="23">
        <v>50950</v>
      </c>
    </row>
    <row r="15107" spans="27:27" x14ac:dyDescent="0.2">
      <c r="AA15107" s="23">
        <v>50951</v>
      </c>
    </row>
    <row r="15108" spans="27:27" x14ac:dyDescent="0.2">
      <c r="AA15108" s="23">
        <v>50952</v>
      </c>
    </row>
    <row r="15109" spans="27:27" x14ac:dyDescent="0.2">
      <c r="AA15109" s="23">
        <v>50953</v>
      </c>
    </row>
    <row r="15110" spans="27:27" x14ac:dyDescent="0.2">
      <c r="AA15110" s="23">
        <v>50954</v>
      </c>
    </row>
    <row r="15111" spans="27:27" x14ac:dyDescent="0.2">
      <c r="AA15111" s="23">
        <v>50955</v>
      </c>
    </row>
    <row r="15112" spans="27:27" x14ac:dyDescent="0.2">
      <c r="AA15112" s="23">
        <v>50956</v>
      </c>
    </row>
    <row r="15113" spans="27:27" x14ac:dyDescent="0.2">
      <c r="AA15113" s="23">
        <v>50957</v>
      </c>
    </row>
    <row r="15114" spans="27:27" x14ac:dyDescent="0.2">
      <c r="AA15114" s="23">
        <v>50958</v>
      </c>
    </row>
    <row r="15115" spans="27:27" x14ac:dyDescent="0.2">
      <c r="AA15115" s="23">
        <v>50959</v>
      </c>
    </row>
    <row r="15116" spans="27:27" x14ac:dyDescent="0.2">
      <c r="AA15116" s="23">
        <v>50960</v>
      </c>
    </row>
    <row r="15117" spans="27:27" x14ac:dyDescent="0.2">
      <c r="AA15117" s="23">
        <v>50961</v>
      </c>
    </row>
    <row r="15118" spans="27:27" x14ac:dyDescent="0.2">
      <c r="AA15118" s="23">
        <v>50962</v>
      </c>
    </row>
    <row r="15119" spans="27:27" x14ac:dyDescent="0.2">
      <c r="AA15119" s="23">
        <v>50963</v>
      </c>
    </row>
    <row r="15120" spans="27:27" x14ac:dyDescent="0.2">
      <c r="AA15120" s="23">
        <v>50964</v>
      </c>
    </row>
    <row r="15121" spans="27:27" x14ac:dyDescent="0.2">
      <c r="AA15121" s="23">
        <v>50965</v>
      </c>
    </row>
    <row r="15122" spans="27:27" x14ac:dyDescent="0.2">
      <c r="AA15122" s="23">
        <v>50966</v>
      </c>
    </row>
    <row r="15123" spans="27:27" x14ac:dyDescent="0.2">
      <c r="AA15123" s="23">
        <v>50967</v>
      </c>
    </row>
    <row r="15124" spans="27:27" x14ac:dyDescent="0.2">
      <c r="AA15124" s="23">
        <v>50968</v>
      </c>
    </row>
    <row r="15125" spans="27:27" x14ac:dyDescent="0.2">
      <c r="AA15125" s="23">
        <v>50969</v>
      </c>
    </row>
    <row r="15126" spans="27:27" x14ac:dyDescent="0.2">
      <c r="AA15126" s="23">
        <v>50970</v>
      </c>
    </row>
    <row r="15127" spans="27:27" x14ac:dyDescent="0.2">
      <c r="AA15127" s="23">
        <v>50971</v>
      </c>
    </row>
    <row r="15128" spans="27:27" x14ac:dyDescent="0.2">
      <c r="AA15128" s="23">
        <v>50972</v>
      </c>
    </row>
    <row r="15129" spans="27:27" x14ac:dyDescent="0.2">
      <c r="AA15129" s="23">
        <v>50973</v>
      </c>
    </row>
    <row r="15130" spans="27:27" x14ac:dyDescent="0.2">
      <c r="AA15130" s="23">
        <v>50974</v>
      </c>
    </row>
    <row r="15131" spans="27:27" x14ac:dyDescent="0.2">
      <c r="AA15131" s="23">
        <v>50975</v>
      </c>
    </row>
    <row r="15132" spans="27:27" x14ac:dyDescent="0.2">
      <c r="AA15132" s="23">
        <v>50976</v>
      </c>
    </row>
    <row r="15133" spans="27:27" x14ac:dyDescent="0.2">
      <c r="AA15133" s="23">
        <v>50977</v>
      </c>
    </row>
    <row r="15134" spans="27:27" x14ac:dyDescent="0.2">
      <c r="AA15134" s="23">
        <v>50978</v>
      </c>
    </row>
    <row r="15135" spans="27:27" x14ac:dyDescent="0.2">
      <c r="AA15135" s="23">
        <v>50979</v>
      </c>
    </row>
    <row r="15136" spans="27:27" x14ac:dyDescent="0.2">
      <c r="AA15136" s="23">
        <v>50980</v>
      </c>
    </row>
    <row r="15137" spans="27:27" x14ac:dyDescent="0.2">
      <c r="AA15137" s="23">
        <v>50981</v>
      </c>
    </row>
    <row r="15138" spans="27:27" x14ac:dyDescent="0.2">
      <c r="AA15138" s="23">
        <v>50982</v>
      </c>
    </row>
    <row r="15139" spans="27:27" x14ac:dyDescent="0.2">
      <c r="AA15139" s="23">
        <v>50983</v>
      </c>
    </row>
    <row r="15140" spans="27:27" x14ac:dyDescent="0.2">
      <c r="AA15140" s="23">
        <v>50984</v>
      </c>
    </row>
    <row r="15141" spans="27:27" x14ac:dyDescent="0.2">
      <c r="AA15141" s="23">
        <v>50985</v>
      </c>
    </row>
    <row r="15142" spans="27:27" x14ac:dyDescent="0.2">
      <c r="AA15142" s="23">
        <v>50986</v>
      </c>
    </row>
    <row r="15143" spans="27:27" x14ac:dyDescent="0.2">
      <c r="AA15143" s="23">
        <v>50987</v>
      </c>
    </row>
    <row r="15144" spans="27:27" x14ac:dyDescent="0.2">
      <c r="AA15144" s="23">
        <v>50988</v>
      </c>
    </row>
    <row r="15145" spans="27:27" x14ac:dyDescent="0.2">
      <c r="AA15145" s="23">
        <v>50989</v>
      </c>
    </row>
    <row r="15146" spans="27:27" x14ac:dyDescent="0.2">
      <c r="AA15146" s="23">
        <v>50990</v>
      </c>
    </row>
    <row r="15147" spans="27:27" x14ac:dyDescent="0.2">
      <c r="AA15147" s="23">
        <v>50991</v>
      </c>
    </row>
    <row r="15148" spans="27:27" x14ac:dyDescent="0.2">
      <c r="AA15148" s="23">
        <v>50992</v>
      </c>
    </row>
    <row r="15149" spans="27:27" x14ac:dyDescent="0.2">
      <c r="AA15149" s="23">
        <v>50993</v>
      </c>
    </row>
    <row r="15150" spans="27:27" x14ac:dyDescent="0.2">
      <c r="AA15150" s="23">
        <v>50994</v>
      </c>
    </row>
    <row r="15151" spans="27:27" x14ac:dyDescent="0.2">
      <c r="AA15151" s="23">
        <v>50995</v>
      </c>
    </row>
    <row r="15152" spans="27:27" x14ac:dyDescent="0.2">
      <c r="AA15152" s="23">
        <v>50996</v>
      </c>
    </row>
    <row r="15153" spans="27:27" x14ac:dyDescent="0.2">
      <c r="AA15153" s="23">
        <v>50997</v>
      </c>
    </row>
    <row r="15154" spans="27:27" x14ac:dyDescent="0.2">
      <c r="AA15154" s="23">
        <v>50998</v>
      </c>
    </row>
    <row r="15155" spans="27:27" x14ac:dyDescent="0.2">
      <c r="AA15155" s="23">
        <v>50999</v>
      </c>
    </row>
    <row r="15156" spans="27:27" x14ac:dyDescent="0.2">
      <c r="AA15156" s="23">
        <v>51000</v>
      </c>
    </row>
    <row r="15157" spans="27:27" x14ac:dyDescent="0.2">
      <c r="AA15157" s="23">
        <v>51001</v>
      </c>
    </row>
    <row r="15158" spans="27:27" x14ac:dyDescent="0.2">
      <c r="AA15158" s="23">
        <v>51002</v>
      </c>
    </row>
    <row r="15159" spans="27:27" x14ac:dyDescent="0.2">
      <c r="AA15159" s="23">
        <v>51003</v>
      </c>
    </row>
    <row r="15160" spans="27:27" x14ac:dyDescent="0.2">
      <c r="AA15160" s="23">
        <v>51004</v>
      </c>
    </row>
    <row r="15161" spans="27:27" x14ac:dyDescent="0.2">
      <c r="AA15161" s="23">
        <v>51005</v>
      </c>
    </row>
    <row r="15162" spans="27:27" x14ac:dyDescent="0.2">
      <c r="AA15162" s="23">
        <v>51006</v>
      </c>
    </row>
    <row r="15163" spans="27:27" x14ac:dyDescent="0.2">
      <c r="AA15163" s="23">
        <v>51007</v>
      </c>
    </row>
    <row r="15164" spans="27:27" x14ac:dyDescent="0.2">
      <c r="AA15164" s="23">
        <v>51008</v>
      </c>
    </row>
    <row r="15165" spans="27:27" x14ac:dyDescent="0.2">
      <c r="AA15165" s="23">
        <v>51009</v>
      </c>
    </row>
    <row r="15166" spans="27:27" x14ac:dyDescent="0.2">
      <c r="AA15166" s="23">
        <v>51010</v>
      </c>
    </row>
    <row r="15167" spans="27:27" x14ac:dyDescent="0.2">
      <c r="AA15167" s="23">
        <v>51011</v>
      </c>
    </row>
    <row r="15168" spans="27:27" x14ac:dyDescent="0.2">
      <c r="AA15168" s="23">
        <v>51012</v>
      </c>
    </row>
    <row r="15169" spans="27:27" x14ac:dyDescent="0.2">
      <c r="AA15169" s="23">
        <v>51013</v>
      </c>
    </row>
    <row r="15170" spans="27:27" x14ac:dyDescent="0.2">
      <c r="AA15170" s="23">
        <v>51014</v>
      </c>
    </row>
    <row r="15171" spans="27:27" x14ac:dyDescent="0.2">
      <c r="AA15171" s="23">
        <v>51015</v>
      </c>
    </row>
    <row r="15172" spans="27:27" x14ac:dyDescent="0.2">
      <c r="AA15172" s="23">
        <v>51016</v>
      </c>
    </row>
    <row r="15173" spans="27:27" x14ac:dyDescent="0.2">
      <c r="AA15173" s="23">
        <v>51017</v>
      </c>
    </row>
    <row r="15174" spans="27:27" x14ac:dyDescent="0.2">
      <c r="AA15174" s="23">
        <v>51018</v>
      </c>
    </row>
    <row r="15175" spans="27:27" x14ac:dyDescent="0.2">
      <c r="AA15175" s="23">
        <v>51019</v>
      </c>
    </row>
    <row r="15176" spans="27:27" x14ac:dyDescent="0.2">
      <c r="AA15176" s="23">
        <v>51020</v>
      </c>
    </row>
    <row r="15177" spans="27:27" x14ac:dyDescent="0.2">
      <c r="AA15177" s="23">
        <v>51021</v>
      </c>
    </row>
    <row r="15178" spans="27:27" x14ac:dyDescent="0.2">
      <c r="AA15178" s="23">
        <v>51022</v>
      </c>
    </row>
    <row r="15179" spans="27:27" x14ac:dyDescent="0.2">
      <c r="AA15179" s="23">
        <v>51023</v>
      </c>
    </row>
    <row r="15180" spans="27:27" x14ac:dyDescent="0.2">
      <c r="AA15180" s="23">
        <v>51024</v>
      </c>
    </row>
    <row r="15181" spans="27:27" x14ac:dyDescent="0.2">
      <c r="AA15181" s="23">
        <v>51025</v>
      </c>
    </row>
    <row r="15182" spans="27:27" x14ac:dyDescent="0.2">
      <c r="AA15182" s="23">
        <v>51026</v>
      </c>
    </row>
    <row r="15183" spans="27:27" x14ac:dyDescent="0.2">
      <c r="AA15183" s="23">
        <v>51027</v>
      </c>
    </row>
    <row r="15184" spans="27:27" x14ac:dyDescent="0.2">
      <c r="AA15184" s="23">
        <v>51028</v>
      </c>
    </row>
    <row r="15185" spans="27:27" x14ac:dyDescent="0.2">
      <c r="AA15185" s="23">
        <v>51029</v>
      </c>
    </row>
    <row r="15186" spans="27:27" x14ac:dyDescent="0.2">
      <c r="AA15186" s="23">
        <v>51030</v>
      </c>
    </row>
    <row r="15187" spans="27:27" x14ac:dyDescent="0.2">
      <c r="AA15187" s="23">
        <v>51031</v>
      </c>
    </row>
    <row r="15188" spans="27:27" x14ac:dyDescent="0.2">
      <c r="AA15188" s="23">
        <v>51032</v>
      </c>
    </row>
    <row r="15189" spans="27:27" x14ac:dyDescent="0.2">
      <c r="AA15189" s="23">
        <v>51033</v>
      </c>
    </row>
    <row r="15190" spans="27:27" x14ac:dyDescent="0.2">
      <c r="AA15190" s="23">
        <v>51034</v>
      </c>
    </row>
    <row r="15191" spans="27:27" x14ac:dyDescent="0.2">
      <c r="AA15191" s="23">
        <v>51035</v>
      </c>
    </row>
    <row r="15192" spans="27:27" x14ac:dyDescent="0.2">
      <c r="AA15192" s="23">
        <v>51036</v>
      </c>
    </row>
    <row r="15193" spans="27:27" x14ac:dyDescent="0.2">
      <c r="AA15193" s="23">
        <v>51037</v>
      </c>
    </row>
    <row r="15194" spans="27:27" x14ac:dyDescent="0.2">
      <c r="AA15194" s="23">
        <v>51038</v>
      </c>
    </row>
    <row r="15195" spans="27:27" x14ac:dyDescent="0.2">
      <c r="AA15195" s="23">
        <v>51039</v>
      </c>
    </row>
    <row r="15196" spans="27:27" x14ac:dyDescent="0.2">
      <c r="AA15196" s="23">
        <v>51040</v>
      </c>
    </row>
    <row r="15197" spans="27:27" x14ac:dyDescent="0.2">
      <c r="AA15197" s="23">
        <v>51041</v>
      </c>
    </row>
    <row r="15198" spans="27:27" x14ac:dyDescent="0.2">
      <c r="AA15198" s="23">
        <v>51042</v>
      </c>
    </row>
    <row r="15199" spans="27:27" x14ac:dyDescent="0.2">
      <c r="AA15199" s="23">
        <v>51043</v>
      </c>
    </row>
    <row r="15200" spans="27:27" x14ac:dyDescent="0.2">
      <c r="AA15200" s="23">
        <v>51044</v>
      </c>
    </row>
    <row r="15201" spans="27:27" x14ac:dyDescent="0.2">
      <c r="AA15201" s="23">
        <v>51045</v>
      </c>
    </row>
    <row r="15202" spans="27:27" x14ac:dyDescent="0.2">
      <c r="AA15202" s="23">
        <v>51046</v>
      </c>
    </row>
    <row r="15203" spans="27:27" x14ac:dyDescent="0.2">
      <c r="AA15203" s="23">
        <v>51047</v>
      </c>
    </row>
    <row r="15204" spans="27:27" x14ac:dyDescent="0.2">
      <c r="AA15204" s="23">
        <v>51048</v>
      </c>
    </row>
    <row r="15205" spans="27:27" x14ac:dyDescent="0.2">
      <c r="AA15205" s="23">
        <v>51049</v>
      </c>
    </row>
    <row r="15206" spans="27:27" x14ac:dyDescent="0.2">
      <c r="AA15206" s="23">
        <v>51050</v>
      </c>
    </row>
    <row r="15207" spans="27:27" x14ac:dyDescent="0.2">
      <c r="AA15207" s="23">
        <v>51051</v>
      </c>
    </row>
    <row r="15208" spans="27:27" x14ac:dyDescent="0.2">
      <c r="AA15208" s="23">
        <v>51052</v>
      </c>
    </row>
    <row r="15209" spans="27:27" x14ac:dyDescent="0.2">
      <c r="AA15209" s="23">
        <v>51053</v>
      </c>
    </row>
    <row r="15210" spans="27:27" x14ac:dyDescent="0.2">
      <c r="AA15210" s="23">
        <v>51054</v>
      </c>
    </row>
    <row r="15211" spans="27:27" x14ac:dyDescent="0.2">
      <c r="AA15211" s="23">
        <v>51055</v>
      </c>
    </row>
    <row r="15212" spans="27:27" x14ac:dyDescent="0.2">
      <c r="AA15212" s="23">
        <v>51056</v>
      </c>
    </row>
    <row r="15213" spans="27:27" x14ac:dyDescent="0.2">
      <c r="AA15213" s="23">
        <v>51057</v>
      </c>
    </row>
    <row r="15214" spans="27:27" x14ac:dyDescent="0.2">
      <c r="AA15214" s="23">
        <v>51058</v>
      </c>
    </row>
    <row r="15215" spans="27:27" x14ac:dyDescent="0.2">
      <c r="AA15215" s="23">
        <v>51059</v>
      </c>
    </row>
    <row r="15216" spans="27:27" x14ac:dyDescent="0.2">
      <c r="AA15216" s="23">
        <v>51060</v>
      </c>
    </row>
    <row r="15217" spans="27:27" x14ac:dyDescent="0.2">
      <c r="AA15217" s="23">
        <v>51061</v>
      </c>
    </row>
    <row r="15218" spans="27:27" x14ac:dyDescent="0.2">
      <c r="AA15218" s="23">
        <v>51062</v>
      </c>
    </row>
    <row r="15219" spans="27:27" x14ac:dyDescent="0.2">
      <c r="AA15219" s="23">
        <v>51063</v>
      </c>
    </row>
    <row r="15220" spans="27:27" x14ac:dyDescent="0.2">
      <c r="AA15220" s="23">
        <v>51064</v>
      </c>
    </row>
    <row r="15221" spans="27:27" x14ac:dyDescent="0.2">
      <c r="AA15221" s="23">
        <v>51065</v>
      </c>
    </row>
    <row r="15222" spans="27:27" x14ac:dyDescent="0.2">
      <c r="AA15222" s="23">
        <v>51066</v>
      </c>
    </row>
    <row r="15223" spans="27:27" x14ac:dyDescent="0.2">
      <c r="AA15223" s="23">
        <v>51067</v>
      </c>
    </row>
    <row r="15224" spans="27:27" x14ac:dyDescent="0.2">
      <c r="AA15224" s="23">
        <v>51068</v>
      </c>
    </row>
    <row r="15225" spans="27:27" x14ac:dyDescent="0.2">
      <c r="AA15225" s="23">
        <v>51069</v>
      </c>
    </row>
    <row r="15226" spans="27:27" x14ac:dyDescent="0.2">
      <c r="AA15226" s="23">
        <v>51070</v>
      </c>
    </row>
    <row r="15227" spans="27:27" x14ac:dyDescent="0.2">
      <c r="AA15227" s="23">
        <v>51071</v>
      </c>
    </row>
    <row r="15228" spans="27:27" x14ac:dyDescent="0.2">
      <c r="AA15228" s="23">
        <v>51072</v>
      </c>
    </row>
    <row r="15229" spans="27:27" x14ac:dyDescent="0.2">
      <c r="AA15229" s="23">
        <v>51073</v>
      </c>
    </row>
    <row r="15230" spans="27:27" x14ac:dyDescent="0.2">
      <c r="AA15230" s="23">
        <v>51074</v>
      </c>
    </row>
    <row r="15231" spans="27:27" x14ac:dyDescent="0.2">
      <c r="AA15231" s="23">
        <v>51075</v>
      </c>
    </row>
    <row r="15232" spans="27:27" x14ac:dyDescent="0.2">
      <c r="AA15232" s="23">
        <v>51076</v>
      </c>
    </row>
    <row r="15233" spans="27:27" x14ac:dyDescent="0.2">
      <c r="AA15233" s="23">
        <v>51077</v>
      </c>
    </row>
    <row r="15234" spans="27:27" x14ac:dyDescent="0.2">
      <c r="AA15234" s="23">
        <v>51078</v>
      </c>
    </row>
    <row r="15235" spans="27:27" x14ac:dyDescent="0.2">
      <c r="AA15235" s="23">
        <v>51079</v>
      </c>
    </row>
    <row r="15236" spans="27:27" x14ac:dyDescent="0.2">
      <c r="AA15236" s="23">
        <v>51080</v>
      </c>
    </row>
    <row r="15237" spans="27:27" x14ac:dyDescent="0.2">
      <c r="AA15237" s="23">
        <v>51081</v>
      </c>
    </row>
    <row r="15238" spans="27:27" x14ac:dyDescent="0.2">
      <c r="AA15238" s="23">
        <v>51082</v>
      </c>
    </row>
    <row r="15239" spans="27:27" x14ac:dyDescent="0.2">
      <c r="AA15239" s="23">
        <v>51083</v>
      </c>
    </row>
    <row r="15240" spans="27:27" x14ac:dyDescent="0.2">
      <c r="AA15240" s="23">
        <v>51084</v>
      </c>
    </row>
    <row r="15241" spans="27:27" x14ac:dyDescent="0.2">
      <c r="AA15241" s="23">
        <v>51085</v>
      </c>
    </row>
    <row r="15242" spans="27:27" x14ac:dyDescent="0.2">
      <c r="AA15242" s="23">
        <v>51086</v>
      </c>
    </row>
    <row r="15243" spans="27:27" x14ac:dyDescent="0.2">
      <c r="AA15243" s="23">
        <v>51087</v>
      </c>
    </row>
    <row r="15244" spans="27:27" x14ac:dyDescent="0.2">
      <c r="AA15244" s="23">
        <v>51088</v>
      </c>
    </row>
    <row r="15245" spans="27:27" x14ac:dyDescent="0.2">
      <c r="AA15245" s="23">
        <v>51089</v>
      </c>
    </row>
    <row r="15246" spans="27:27" x14ac:dyDescent="0.2">
      <c r="AA15246" s="23">
        <v>51090</v>
      </c>
    </row>
    <row r="15247" spans="27:27" x14ac:dyDescent="0.2">
      <c r="AA15247" s="23">
        <v>51091</v>
      </c>
    </row>
    <row r="15248" spans="27:27" x14ac:dyDescent="0.2">
      <c r="AA15248" s="23">
        <v>51092</v>
      </c>
    </row>
    <row r="15249" spans="27:27" x14ac:dyDescent="0.2">
      <c r="AA15249" s="23">
        <v>51093</v>
      </c>
    </row>
    <row r="15250" spans="27:27" x14ac:dyDescent="0.2">
      <c r="AA15250" s="23">
        <v>51094</v>
      </c>
    </row>
    <row r="15251" spans="27:27" x14ac:dyDescent="0.2">
      <c r="AA15251" s="23">
        <v>51095</v>
      </c>
    </row>
    <row r="15252" spans="27:27" x14ac:dyDescent="0.2">
      <c r="AA15252" s="23">
        <v>51096</v>
      </c>
    </row>
    <row r="15253" spans="27:27" x14ac:dyDescent="0.2">
      <c r="AA15253" s="23">
        <v>51097</v>
      </c>
    </row>
    <row r="15254" spans="27:27" x14ac:dyDescent="0.2">
      <c r="AA15254" s="23">
        <v>51098</v>
      </c>
    </row>
    <row r="15255" spans="27:27" x14ac:dyDescent="0.2">
      <c r="AA15255" s="23">
        <v>51099</v>
      </c>
    </row>
    <row r="15256" spans="27:27" x14ac:dyDescent="0.2">
      <c r="AA15256" s="23">
        <v>51100</v>
      </c>
    </row>
    <row r="15257" spans="27:27" x14ac:dyDescent="0.2">
      <c r="AA15257" s="23">
        <v>51101</v>
      </c>
    </row>
    <row r="15258" spans="27:27" x14ac:dyDescent="0.2">
      <c r="AA15258" s="23">
        <v>51102</v>
      </c>
    </row>
    <row r="15259" spans="27:27" x14ac:dyDescent="0.2">
      <c r="AA15259" s="23">
        <v>51103</v>
      </c>
    </row>
    <row r="15260" spans="27:27" x14ac:dyDescent="0.2">
      <c r="AA15260" s="23">
        <v>51104</v>
      </c>
    </row>
    <row r="15261" spans="27:27" x14ac:dyDescent="0.2">
      <c r="AA15261" s="23">
        <v>51105</v>
      </c>
    </row>
    <row r="15262" spans="27:27" x14ac:dyDescent="0.2">
      <c r="AA15262" s="23">
        <v>51106</v>
      </c>
    </row>
    <row r="15263" spans="27:27" x14ac:dyDescent="0.2">
      <c r="AA15263" s="23">
        <v>51107</v>
      </c>
    </row>
    <row r="15264" spans="27:27" x14ac:dyDescent="0.2">
      <c r="AA15264" s="23">
        <v>51108</v>
      </c>
    </row>
    <row r="15265" spans="27:27" x14ac:dyDescent="0.2">
      <c r="AA15265" s="23">
        <v>51109</v>
      </c>
    </row>
    <row r="15266" spans="27:27" x14ac:dyDescent="0.2">
      <c r="AA15266" s="23">
        <v>51110</v>
      </c>
    </row>
    <row r="15267" spans="27:27" x14ac:dyDescent="0.2">
      <c r="AA15267" s="23">
        <v>51111</v>
      </c>
    </row>
    <row r="15268" spans="27:27" x14ac:dyDescent="0.2">
      <c r="AA15268" s="23">
        <v>51112</v>
      </c>
    </row>
    <row r="15269" spans="27:27" x14ac:dyDescent="0.2">
      <c r="AA15269" s="23">
        <v>51113</v>
      </c>
    </row>
    <row r="15270" spans="27:27" x14ac:dyDescent="0.2">
      <c r="AA15270" s="23">
        <v>51114</v>
      </c>
    </row>
    <row r="15271" spans="27:27" x14ac:dyDescent="0.2">
      <c r="AA15271" s="23">
        <v>51115</v>
      </c>
    </row>
    <row r="15272" spans="27:27" x14ac:dyDescent="0.2">
      <c r="AA15272" s="23">
        <v>51116</v>
      </c>
    </row>
    <row r="15273" spans="27:27" x14ac:dyDescent="0.2">
      <c r="AA15273" s="23">
        <v>51117</v>
      </c>
    </row>
    <row r="15274" spans="27:27" x14ac:dyDescent="0.2">
      <c r="AA15274" s="23">
        <v>51118</v>
      </c>
    </row>
    <row r="15275" spans="27:27" x14ac:dyDescent="0.2">
      <c r="AA15275" s="23">
        <v>51119</v>
      </c>
    </row>
    <row r="15276" spans="27:27" x14ac:dyDescent="0.2">
      <c r="AA15276" s="23">
        <v>51120</v>
      </c>
    </row>
    <row r="15277" spans="27:27" x14ac:dyDescent="0.2">
      <c r="AA15277" s="23">
        <v>51121</v>
      </c>
    </row>
    <row r="15278" spans="27:27" x14ac:dyDescent="0.2">
      <c r="AA15278" s="23">
        <v>51122</v>
      </c>
    </row>
    <row r="15279" spans="27:27" x14ac:dyDescent="0.2">
      <c r="AA15279" s="23">
        <v>51123</v>
      </c>
    </row>
    <row r="15280" spans="27:27" x14ac:dyDescent="0.2">
      <c r="AA15280" s="23">
        <v>51124</v>
      </c>
    </row>
    <row r="15281" spans="27:27" x14ac:dyDescent="0.2">
      <c r="AA15281" s="23">
        <v>51125</v>
      </c>
    </row>
    <row r="15282" spans="27:27" x14ac:dyDescent="0.2">
      <c r="AA15282" s="23">
        <v>51126</v>
      </c>
    </row>
    <row r="15283" spans="27:27" x14ac:dyDescent="0.2">
      <c r="AA15283" s="23">
        <v>51127</v>
      </c>
    </row>
    <row r="15284" spans="27:27" x14ac:dyDescent="0.2">
      <c r="AA15284" s="23">
        <v>51128</v>
      </c>
    </row>
    <row r="15285" spans="27:27" x14ac:dyDescent="0.2">
      <c r="AA15285" s="23">
        <v>51129</v>
      </c>
    </row>
    <row r="15286" spans="27:27" x14ac:dyDescent="0.2">
      <c r="AA15286" s="23">
        <v>51130</v>
      </c>
    </row>
    <row r="15287" spans="27:27" x14ac:dyDescent="0.2">
      <c r="AA15287" s="23">
        <v>51131</v>
      </c>
    </row>
    <row r="15288" spans="27:27" x14ac:dyDescent="0.2">
      <c r="AA15288" s="23">
        <v>51132</v>
      </c>
    </row>
    <row r="15289" spans="27:27" x14ac:dyDescent="0.2">
      <c r="AA15289" s="23">
        <v>51133</v>
      </c>
    </row>
    <row r="15290" spans="27:27" x14ac:dyDescent="0.2">
      <c r="AA15290" s="23">
        <v>51134</v>
      </c>
    </row>
    <row r="15291" spans="27:27" x14ac:dyDescent="0.2">
      <c r="AA15291" s="23">
        <v>51135</v>
      </c>
    </row>
    <row r="15292" spans="27:27" x14ac:dyDescent="0.2">
      <c r="AA15292" s="23">
        <v>51136</v>
      </c>
    </row>
    <row r="15293" spans="27:27" x14ac:dyDescent="0.2">
      <c r="AA15293" s="23">
        <v>51137</v>
      </c>
    </row>
    <row r="15294" spans="27:27" x14ac:dyDescent="0.2">
      <c r="AA15294" s="23">
        <v>51138</v>
      </c>
    </row>
    <row r="15295" spans="27:27" x14ac:dyDescent="0.2">
      <c r="AA15295" s="23">
        <v>51139</v>
      </c>
    </row>
    <row r="15296" spans="27:27" x14ac:dyDescent="0.2">
      <c r="AA15296" s="23">
        <v>51140</v>
      </c>
    </row>
    <row r="15297" spans="27:27" x14ac:dyDescent="0.2">
      <c r="AA15297" s="23">
        <v>51141</v>
      </c>
    </row>
    <row r="15298" spans="27:27" x14ac:dyDescent="0.2">
      <c r="AA15298" s="23">
        <v>51142</v>
      </c>
    </row>
    <row r="15299" spans="27:27" x14ac:dyDescent="0.2">
      <c r="AA15299" s="23">
        <v>51143</v>
      </c>
    </row>
    <row r="15300" spans="27:27" x14ac:dyDescent="0.2">
      <c r="AA15300" s="23">
        <v>51144</v>
      </c>
    </row>
    <row r="15301" spans="27:27" x14ac:dyDescent="0.2">
      <c r="AA15301" s="23">
        <v>51145</v>
      </c>
    </row>
    <row r="15302" spans="27:27" x14ac:dyDescent="0.2">
      <c r="AA15302" s="23">
        <v>51146</v>
      </c>
    </row>
    <row r="15303" spans="27:27" x14ac:dyDescent="0.2">
      <c r="AA15303" s="23">
        <v>51147</v>
      </c>
    </row>
    <row r="15304" spans="27:27" x14ac:dyDescent="0.2">
      <c r="AA15304" s="23">
        <v>51148</v>
      </c>
    </row>
    <row r="15305" spans="27:27" x14ac:dyDescent="0.2">
      <c r="AA15305" s="23">
        <v>51149</v>
      </c>
    </row>
    <row r="15306" spans="27:27" x14ac:dyDescent="0.2">
      <c r="AA15306" s="23">
        <v>51150</v>
      </c>
    </row>
    <row r="15307" spans="27:27" x14ac:dyDescent="0.2">
      <c r="AA15307" s="23">
        <v>51151</v>
      </c>
    </row>
    <row r="15308" spans="27:27" x14ac:dyDescent="0.2">
      <c r="AA15308" s="23">
        <v>51152</v>
      </c>
    </row>
    <row r="15309" spans="27:27" x14ac:dyDescent="0.2">
      <c r="AA15309" s="23">
        <v>51153</v>
      </c>
    </row>
    <row r="15310" spans="27:27" x14ac:dyDescent="0.2">
      <c r="AA15310" s="23">
        <v>51154</v>
      </c>
    </row>
    <row r="15311" spans="27:27" x14ac:dyDescent="0.2">
      <c r="AA15311" s="23">
        <v>51155</v>
      </c>
    </row>
    <row r="15312" spans="27:27" x14ac:dyDescent="0.2">
      <c r="AA15312" s="23">
        <v>51156</v>
      </c>
    </row>
    <row r="15313" spans="27:27" x14ac:dyDescent="0.2">
      <c r="AA15313" s="23">
        <v>51157</v>
      </c>
    </row>
    <row r="15314" spans="27:27" x14ac:dyDescent="0.2">
      <c r="AA15314" s="23">
        <v>51158</v>
      </c>
    </row>
    <row r="15315" spans="27:27" x14ac:dyDescent="0.2">
      <c r="AA15315" s="23">
        <v>51159</v>
      </c>
    </row>
    <row r="15316" spans="27:27" x14ac:dyDescent="0.2">
      <c r="AA15316" s="23">
        <v>51160</v>
      </c>
    </row>
    <row r="15317" spans="27:27" x14ac:dyDescent="0.2">
      <c r="AA15317" s="23">
        <v>51161</v>
      </c>
    </row>
    <row r="15318" spans="27:27" x14ac:dyDescent="0.2">
      <c r="AA15318" s="23">
        <v>51162</v>
      </c>
    </row>
    <row r="15319" spans="27:27" x14ac:dyDescent="0.2">
      <c r="AA15319" s="23">
        <v>51163</v>
      </c>
    </row>
    <row r="15320" spans="27:27" x14ac:dyDescent="0.2">
      <c r="AA15320" s="23">
        <v>51164</v>
      </c>
    </row>
    <row r="15321" spans="27:27" x14ac:dyDescent="0.2">
      <c r="AA15321" s="23">
        <v>51165</v>
      </c>
    </row>
    <row r="15322" spans="27:27" x14ac:dyDescent="0.2">
      <c r="AA15322" s="23">
        <v>51166</v>
      </c>
    </row>
    <row r="15323" spans="27:27" x14ac:dyDescent="0.2">
      <c r="AA15323" s="23">
        <v>51167</v>
      </c>
    </row>
    <row r="15324" spans="27:27" x14ac:dyDescent="0.2">
      <c r="AA15324" s="23">
        <v>51168</v>
      </c>
    </row>
    <row r="15325" spans="27:27" x14ac:dyDescent="0.2">
      <c r="AA15325" s="23">
        <v>51169</v>
      </c>
    </row>
    <row r="15326" spans="27:27" x14ac:dyDescent="0.2">
      <c r="AA15326" s="23">
        <v>51170</v>
      </c>
    </row>
    <row r="15327" spans="27:27" x14ac:dyDescent="0.2">
      <c r="AA15327" s="23">
        <v>51171</v>
      </c>
    </row>
    <row r="15328" spans="27:27" x14ac:dyDescent="0.2">
      <c r="AA15328" s="23">
        <v>51172</v>
      </c>
    </row>
    <row r="15329" spans="27:27" x14ac:dyDescent="0.2">
      <c r="AA15329" s="23">
        <v>51173</v>
      </c>
    </row>
    <row r="15330" spans="27:27" x14ac:dyDescent="0.2">
      <c r="AA15330" s="23">
        <v>51174</v>
      </c>
    </row>
    <row r="15331" spans="27:27" x14ac:dyDescent="0.2">
      <c r="AA15331" s="23">
        <v>51175</v>
      </c>
    </row>
    <row r="15332" spans="27:27" x14ac:dyDescent="0.2">
      <c r="AA15332" s="23">
        <v>51176</v>
      </c>
    </row>
    <row r="15333" spans="27:27" x14ac:dyDescent="0.2">
      <c r="AA15333" s="23">
        <v>51177</v>
      </c>
    </row>
    <row r="15334" spans="27:27" x14ac:dyDescent="0.2">
      <c r="AA15334" s="23">
        <v>51178</v>
      </c>
    </row>
    <row r="15335" spans="27:27" x14ac:dyDescent="0.2">
      <c r="AA15335" s="23">
        <v>51179</v>
      </c>
    </row>
    <row r="15336" spans="27:27" x14ac:dyDescent="0.2">
      <c r="AA15336" s="23">
        <v>51180</v>
      </c>
    </row>
    <row r="15337" spans="27:27" x14ac:dyDescent="0.2">
      <c r="AA15337" s="23">
        <v>51181</v>
      </c>
    </row>
    <row r="15338" spans="27:27" x14ac:dyDescent="0.2">
      <c r="AA15338" s="23">
        <v>51182</v>
      </c>
    </row>
    <row r="15339" spans="27:27" x14ac:dyDescent="0.2">
      <c r="AA15339" s="23">
        <v>51183</v>
      </c>
    </row>
    <row r="15340" spans="27:27" x14ac:dyDescent="0.2">
      <c r="AA15340" s="23">
        <v>51184</v>
      </c>
    </row>
    <row r="15341" spans="27:27" x14ac:dyDescent="0.2">
      <c r="AA15341" s="23">
        <v>51185</v>
      </c>
    </row>
    <row r="15342" spans="27:27" x14ac:dyDescent="0.2">
      <c r="AA15342" s="23">
        <v>51186</v>
      </c>
    </row>
    <row r="15343" spans="27:27" x14ac:dyDescent="0.2">
      <c r="AA15343" s="23">
        <v>51187</v>
      </c>
    </row>
    <row r="15344" spans="27:27" x14ac:dyDescent="0.2">
      <c r="AA15344" s="23">
        <v>51188</v>
      </c>
    </row>
    <row r="15345" spans="27:27" x14ac:dyDescent="0.2">
      <c r="AA15345" s="23">
        <v>51189</v>
      </c>
    </row>
    <row r="15346" spans="27:27" x14ac:dyDescent="0.2">
      <c r="AA15346" s="23">
        <v>51190</v>
      </c>
    </row>
    <row r="15347" spans="27:27" x14ac:dyDescent="0.2">
      <c r="AA15347" s="23">
        <v>51191</v>
      </c>
    </row>
    <row r="15348" spans="27:27" x14ac:dyDescent="0.2">
      <c r="AA15348" s="23">
        <v>51192</v>
      </c>
    </row>
    <row r="15349" spans="27:27" x14ac:dyDescent="0.2">
      <c r="AA15349" s="23">
        <v>51193</v>
      </c>
    </row>
    <row r="15350" spans="27:27" x14ac:dyDescent="0.2">
      <c r="AA15350" s="23">
        <v>51194</v>
      </c>
    </row>
    <row r="15351" spans="27:27" x14ac:dyDescent="0.2">
      <c r="AA15351" s="23">
        <v>51195</v>
      </c>
    </row>
    <row r="15352" spans="27:27" x14ac:dyDescent="0.2">
      <c r="AA15352" s="23">
        <v>51196</v>
      </c>
    </row>
    <row r="15353" spans="27:27" x14ac:dyDescent="0.2">
      <c r="AA15353" s="23">
        <v>51197</v>
      </c>
    </row>
    <row r="15354" spans="27:27" x14ac:dyDescent="0.2">
      <c r="AA15354" s="23">
        <v>51198</v>
      </c>
    </row>
    <row r="15355" spans="27:27" x14ac:dyDescent="0.2">
      <c r="AA15355" s="23">
        <v>51199</v>
      </c>
    </row>
    <row r="15356" spans="27:27" x14ac:dyDescent="0.2">
      <c r="AA15356" s="23">
        <v>51200</v>
      </c>
    </row>
    <row r="15357" spans="27:27" x14ac:dyDescent="0.2">
      <c r="AA15357" s="23">
        <v>51201</v>
      </c>
    </row>
    <row r="15358" spans="27:27" x14ac:dyDescent="0.2">
      <c r="AA15358" s="23">
        <v>51202</v>
      </c>
    </row>
    <row r="15359" spans="27:27" x14ac:dyDescent="0.2">
      <c r="AA15359" s="23">
        <v>51203</v>
      </c>
    </row>
    <row r="15360" spans="27:27" x14ac:dyDescent="0.2">
      <c r="AA15360" s="23">
        <v>51204</v>
      </c>
    </row>
    <row r="15361" spans="27:27" x14ac:dyDescent="0.2">
      <c r="AA15361" s="23">
        <v>51205</v>
      </c>
    </row>
    <row r="15362" spans="27:27" x14ac:dyDescent="0.2">
      <c r="AA15362" s="23">
        <v>51206</v>
      </c>
    </row>
    <row r="15363" spans="27:27" x14ac:dyDescent="0.2">
      <c r="AA15363" s="23">
        <v>51207</v>
      </c>
    </row>
    <row r="15364" spans="27:27" x14ac:dyDescent="0.2">
      <c r="AA15364" s="23">
        <v>51208</v>
      </c>
    </row>
    <row r="15365" spans="27:27" x14ac:dyDescent="0.2">
      <c r="AA15365" s="23">
        <v>51209</v>
      </c>
    </row>
    <row r="15366" spans="27:27" x14ac:dyDescent="0.2">
      <c r="AA15366" s="23">
        <v>51210</v>
      </c>
    </row>
    <row r="15367" spans="27:27" x14ac:dyDescent="0.2">
      <c r="AA15367" s="23">
        <v>51211</v>
      </c>
    </row>
    <row r="15368" spans="27:27" x14ac:dyDescent="0.2">
      <c r="AA15368" s="23">
        <v>51212</v>
      </c>
    </row>
    <row r="15369" spans="27:27" x14ac:dyDescent="0.2">
      <c r="AA15369" s="23">
        <v>51213</v>
      </c>
    </row>
    <row r="15370" spans="27:27" x14ac:dyDescent="0.2">
      <c r="AA15370" s="23">
        <v>51214</v>
      </c>
    </row>
    <row r="15371" spans="27:27" x14ac:dyDescent="0.2">
      <c r="AA15371" s="23">
        <v>51215</v>
      </c>
    </row>
    <row r="15372" spans="27:27" x14ac:dyDescent="0.2">
      <c r="AA15372" s="23">
        <v>51216</v>
      </c>
    </row>
    <row r="15373" spans="27:27" x14ac:dyDescent="0.2">
      <c r="AA15373" s="23">
        <v>51217</v>
      </c>
    </row>
    <row r="15374" spans="27:27" x14ac:dyDescent="0.2">
      <c r="AA15374" s="23">
        <v>51218</v>
      </c>
    </row>
    <row r="15375" spans="27:27" x14ac:dyDescent="0.2">
      <c r="AA15375" s="23">
        <v>51219</v>
      </c>
    </row>
    <row r="15376" spans="27:27" x14ac:dyDescent="0.2">
      <c r="AA15376" s="23">
        <v>51220</v>
      </c>
    </row>
    <row r="15377" spans="27:27" x14ac:dyDescent="0.2">
      <c r="AA15377" s="23">
        <v>51221</v>
      </c>
    </row>
    <row r="15378" spans="27:27" x14ac:dyDescent="0.2">
      <c r="AA15378" s="23">
        <v>51222</v>
      </c>
    </row>
    <row r="15379" spans="27:27" x14ac:dyDescent="0.2">
      <c r="AA15379" s="23">
        <v>51223</v>
      </c>
    </row>
    <row r="15380" spans="27:27" x14ac:dyDescent="0.2">
      <c r="AA15380" s="23">
        <v>51224</v>
      </c>
    </row>
    <row r="15381" spans="27:27" x14ac:dyDescent="0.2">
      <c r="AA15381" s="23">
        <v>51225</v>
      </c>
    </row>
    <row r="15382" spans="27:27" x14ac:dyDescent="0.2">
      <c r="AA15382" s="23">
        <v>51226</v>
      </c>
    </row>
    <row r="15383" spans="27:27" x14ac:dyDescent="0.2">
      <c r="AA15383" s="23">
        <v>51227</v>
      </c>
    </row>
    <row r="15384" spans="27:27" x14ac:dyDescent="0.2">
      <c r="AA15384" s="23">
        <v>51228</v>
      </c>
    </row>
    <row r="15385" spans="27:27" x14ac:dyDescent="0.2">
      <c r="AA15385" s="23">
        <v>51229</v>
      </c>
    </row>
    <row r="15386" spans="27:27" x14ac:dyDescent="0.2">
      <c r="AA15386" s="23">
        <v>51230</v>
      </c>
    </row>
    <row r="15387" spans="27:27" x14ac:dyDescent="0.2">
      <c r="AA15387" s="23">
        <v>51231</v>
      </c>
    </row>
    <row r="15388" spans="27:27" x14ac:dyDescent="0.2">
      <c r="AA15388" s="23">
        <v>51232</v>
      </c>
    </row>
    <row r="15389" spans="27:27" x14ac:dyDescent="0.2">
      <c r="AA15389" s="23">
        <v>51233</v>
      </c>
    </row>
    <row r="15390" spans="27:27" x14ac:dyDescent="0.2">
      <c r="AA15390" s="23">
        <v>51234</v>
      </c>
    </row>
    <row r="15391" spans="27:27" x14ac:dyDescent="0.2">
      <c r="AA15391" s="23">
        <v>51235</v>
      </c>
    </row>
    <row r="15392" spans="27:27" x14ac:dyDescent="0.2">
      <c r="AA15392" s="23">
        <v>51236</v>
      </c>
    </row>
    <row r="15393" spans="27:27" x14ac:dyDescent="0.2">
      <c r="AA15393" s="23">
        <v>51237</v>
      </c>
    </row>
    <row r="15394" spans="27:27" x14ac:dyDescent="0.2">
      <c r="AA15394" s="23">
        <v>51238</v>
      </c>
    </row>
    <row r="15395" spans="27:27" x14ac:dyDescent="0.2">
      <c r="AA15395" s="23">
        <v>51239</v>
      </c>
    </row>
    <row r="15396" spans="27:27" x14ac:dyDescent="0.2">
      <c r="AA15396" s="23">
        <v>51240</v>
      </c>
    </row>
    <row r="15397" spans="27:27" x14ac:dyDescent="0.2">
      <c r="AA15397" s="23">
        <v>51241</v>
      </c>
    </row>
    <row r="15398" spans="27:27" x14ac:dyDescent="0.2">
      <c r="AA15398" s="23">
        <v>51242</v>
      </c>
    </row>
    <row r="15399" spans="27:27" x14ac:dyDescent="0.2">
      <c r="AA15399" s="23">
        <v>51243</v>
      </c>
    </row>
    <row r="15400" spans="27:27" x14ac:dyDescent="0.2">
      <c r="AA15400" s="23">
        <v>51244</v>
      </c>
    </row>
    <row r="15401" spans="27:27" x14ac:dyDescent="0.2">
      <c r="AA15401" s="23">
        <v>51245</v>
      </c>
    </row>
    <row r="15402" spans="27:27" x14ac:dyDescent="0.2">
      <c r="AA15402" s="23">
        <v>51246</v>
      </c>
    </row>
    <row r="15403" spans="27:27" x14ac:dyDescent="0.2">
      <c r="AA15403" s="23">
        <v>51247</v>
      </c>
    </row>
    <row r="15404" spans="27:27" x14ac:dyDescent="0.2">
      <c r="AA15404" s="23">
        <v>51248</v>
      </c>
    </row>
    <row r="15405" spans="27:27" x14ac:dyDescent="0.2">
      <c r="AA15405" s="23">
        <v>51249</v>
      </c>
    </row>
    <row r="15406" spans="27:27" x14ac:dyDescent="0.2">
      <c r="AA15406" s="23">
        <v>51250</v>
      </c>
    </row>
    <row r="15407" spans="27:27" x14ac:dyDescent="0.2">
      <c r="AA15407" s="23">
        <v>51251</v>
      </c>
    </row>
    <row r="15408" spans="27:27" x14ac:dyDescent="0.2">
      <c r="AA15408" s="23">
        <v>51252</v>
      </c>
    </row>
    <row r="15409" spans="27:27" x14ac:dyDescent="0.2">
      <c r="AA15409" s="23">
        <v>51253</v>
      </c>
    </row>
    <row r="15410" spans="27:27" x14ac:dyDescent="0.2">
      <c r="AA15410" s="23">
        <v>51254</v>
      </c>
    </row>
    <row r="15411" spans="27:27" x14ac:dyDescent="0.2">
      <c r="AA15411" s="23">
        <v>51255</v>
      </c>
    </row>
    <row r="15412" spans="27:27" x14ac:dyDescent="0.2">
      <c r="AA15412" s="23">
        <v>51256</v>
      </c>
    </row>
    <row r="15413" spans="27:27" x14ac:dyDescent="0.2">
      <c r="AA15413" s="23">
        <v>51257</v>
      </c>
    </row>
    <row r="15414" spans="27:27" x14ac:dyDescent="0.2">
      <c r="AA15414" s="23">
        <v>51258</v>
      </c>
    </row>
    <row r="15415" spans="27:27" x14ac:dyDescent="0.2">
      <c r="AA15415" s="23">
        <v>51259</v>
      </c>
    </row>
    <row r="15416" spans="27:27" x14ac:dyDescent="0.2">
      <c r="AA15416" s="23">
        <v>51260</v>
      </c>
    </row>
    <row r="15417" spans="27:27" x14ac:dyDescent="0.2">
      <c r="AA15417" s="23">
        <v>51261</v>
      </c>
    </row>
    <row r="15418" spans="27:27" x14ac:dyDescent="0.2">
      <c r="AA15418" s="23">
        <v>51262</v>
      </c>
    </row>
    <row r="15419" spans="27:27" x14ac:dyDescent="0.2">
      <c r="AA15419" s="23">
        <v>51263</v>
      </c>
    </row>
    <row r="15420" spans="27:27" x14ac:dyDescent="0.2">
      <c r="AA15420" s="23">
        <v>51264</v>
      </c>
    </row>
    <row r="15421" spans="27:27" x14ac:dyDescent="0.2">
      <c r="AA15421" s="23">
        <v>51265</v>
      </c>
    </row>
    <row r="15422" spans="27:27" x14ac:dyDescent="0.2">
      <c r="AA15422" s="23">
        <v>51266</v>
      </c>
    </row>
    <row r="15423" spans="27:27" x14ac:dyDescent="0.2">
      <c r="AA15423" s="23">
        <v>51267</v>
      </c>
    </row>
    <row r="15424" spans="27:27" x14ac:dyDescent="0.2">
      <c r="AA15424" s="23">
        <v>51268</v>
      </c>
    </row>
    <row r="15425" spans="27:27" x14ac:dyDescent="0.2">
      <c r="AA15425" s="23">
        <v>51269</v>
      </c>
    </row>
    <row r="15426" spans="27:27" x14ac:dyDescent="0.2">
      <c r="AA15426" s="23">
        <v>51270</v>
      </c>
    </row>
    <row r="15427" spans="27:27" x14ac:dyDescent="0.2">
      <c r="AA15427" s="23">
        <v>51271</v>
      </c>
    </row>
    <row r="15428" spans="27:27" x14ac:dyDescent="0.2">
      <c r="AA15428" s="23">
        <v>51272</v>
      </c>
    </row>
    <row r="15429" spans="27:27" x14ac:dyDescent="0.2">
      <c r="AA15429" s="23">
        <v>51273</v>
      </c>
    </row>
    <row r="15430" spans="27:27" x14ac:dyDescent="0.2">
      <c r="AA15430" s="23">
        <v>51274</v>
      </c>
    </row>
    <row r="15431" spans="27:27" x14ac:dyDescent="0.2">
      <c r="AA15431" s="23">
        <v>51275</v>
      </c>
    </row>
    <row r="15432" spans="27:27" x14ac:dyDescent="0.2">
      <c r="AA15432" s="23">
        <v>51276</v>
      </c>
    </row>
    <row r="15433" spans="27:27" x14ac:dyDescent="0.2">
      <c r="AA15433" s="23">
        <v>51277</v>
      </c>
    </row>
    <row r="15434" spans="27:27" x14ac:dyDescent="0.2">
      <c r="AA15434" s="23">
        <v>51278</v>
      </c>
    </row>
    <row r="15435" spans="27:27" x14ac:dyDescent="0.2">
      <c r="AA15435" s="23">
        <v>51279</v>
      </c>
    </row>
    <row r="15436" spans="27:27" x14ac:dyDescent="0.2">
      <c r="AA15436" s="23">
        <v>51280</v>
      </c>
    </row>
    <row r="15437" spans="27:27" x14ac:dyDescent="0.2">
      <c r="AA15437" s="23">
        <v>51281</v>
      </c>
    </row>
    <row r="15438" spans="27:27" x14ac:dyDescent="0.2">
      <c r="AA15438" s="23">
        <v>51282</v>
      </c>
    </row>
    <row r="15439" spans="27:27" x14ac:dyDescent="0.2">
      <c r="AA15439" s="23">
        <v>51283</v>
      </c>
    </row>
    <row r="15440" spans="27:27" x14ac:dyDescent="0.2">
      <c r="AA15440" s="23">
        <v>51284</v>
      </c>
    </row>
    <row r="15441" spans="27:27" x14ac:dyDescent="0.2">
      <c r="AA15441" s="23">
        <v>51285</v>
      </c>
    </row>
    <row r="15442" spans="27:27" x14ac:dyDescent="0.2">
      <c r="AA15442" s="23">
        <v>51286</v>
      </c>
    </row>
    <row r="15443" spans="27:27" x14ac:dyDescent="0.2">
      <c r="AA15443" s="23">
        <v>51287</v>
      </c>
    </row>
    <row r="15444" spans="27:27" x14ac:dyDescent="0.2">
      <c r="AA15444" s="23">
        <v>51288</v>
      </c>
    </row>
    <row r="15445" spans="27:27" x14ac:dyDescent="0.2">
      <c r="AA15445" s="23">
        <v>51289</v>
      </c>
    </row>
    <row r="15446" spans="27:27" x14ac:dyDescent="0.2">
      <c r="AA15446" s="23">
        <v>51290</v>
      </c>
    </row>
    <row r="15447" spans="27:27" x14ac:dyDescent="0.2">
      <c r="AA15447" s="23">
        <v>51291</v>
      </c>
    </row>
    <row r="15448" spans="27:27" x14ac:dyDescent="0.2">
      <c r="AA15448" s="23">
        <v>51292</v>
      </c>
    </row>
    <row r="15449" spans="27:27" x14ac:dyDescent="0.2">
      <c r="AA15449" s="23">
        <v>51293</v>
      </c>
    </row>
    <row r="15450" spans="27:27" x14ac:dyDescent="0.2">
      <c r="AA15450" s="23">
        <v>51294</v>
      </c>
    </row>
    <row r="15451" spans="27:27" x14ac:dyDescent="0.2">
      <c r="AA15451" s="23">
        <v>51295</v>
      </c>
    </row>
    <row r="15452" spans="27:27" x14ac:dyDescent="0.2">
      <c r="AA15452" s="23">
        <v>51296</v>
      </c>
    </row>
    <row r="15453" spans="27:27" x14ac:dyDescent="0.2">
      <c r="AA15453" s="23">
        <v>51297</v>
      </c>
    </row>
    <row r="15454" spans="27:27" x14ac:dyDescent="0.2">
      <c r="AA15454" s="23">
        <v>51298</v>
      </c>
    </row>
    <row r="15455" spans="27:27" x14ac:dyDescent="0.2">
      <c r="AA15455" s="23">
        <v>51299</v>
      </c>
    </row>
    <row r="15456" spans="27:27" x14ac:dyDescent="0.2">
      <c r="AA15456" s="23">
        <v>51300</v>
      </c>
    </row>
    <row r="15457" spans="27:27" x14ac:dyDescent="0.2">
      <c r="AA15457" s="23">
        <v>51301</v>
      </c>
    </row>
    <row r="15458" spans="27:27" x14ac:dyDescent="0.2">
      <c r="AA15458" s="23">
        <v>51302</v>
      </c>
    </row>
    <row r="15459" spans="27:27" x14ac:dyDescent="0.2">
      <c r="AA15459" s="23">
        <v>51303</v>
      </c>
    </row>
    <row r="15460" spans="27:27" x14ac:dyDescent="0.2">
      <c r="AA15460" s="23">
        <v>51304</v>
      </c>
    </row>
    <row r="15461" spans="27:27" x14ac:dyDescent="0.2">
      <c r="AA15461" s="23">
        <v>51305</v>
      </c>
    </row>
    <row r="15462" spans="27:27" x14ac:dyDescent="0.2">
      <c r="AA15462" s="23">
        <v>51306</v>
      </c>
    </row>
    <row r="15463" spans="27:27" x14ac:dyDescent="0.2">
      <c r="AA15463" s="23">
        <v>51307</v>
      </c>
    </row>
    <row r="15464" spans="27:27" x14ac:dyDescent="0.2">
      <c r="AA15464" s="23">
        <v>51308</v>
      </c>
    </row>
    <row r="15465" spans="27:27" x14ac:dyDescent="0.2">
      <c r="AA15465" s="23">
        <v>51309</v>
      </c>
    </row>
    <row r="15466" spans="27:27" x14ac:dyDescent="0.2">
      <c r="AA15466" s="23">
        <v>51310</v>
      </c>
    </row>
    <row r="15467" spans="27:27" x14ac:dyDescent="0.2">
      <c r="AA15467" s="23">
        <v>51311</v>
      </c>
    </row>
    <row r="15468" spans="27:27" x14ac:dyDescent="0.2">
      <c r="AA15468" s="23">
        <v>51312</v>
      </c>
    </row>
    <row r="15469" spans="27:27" x14ac:dyDescent="0.2">
      <c r="AA15469" s="23">
        <v>51313</v>
      </c>
    </row>
    <row r="15470" spans="27:27" x14ac:dyDescent="0.2">
      <c r="AA15470" s="23">
        <v>51314</v>
      </c>
    </row>
    <row r="15471" spans="27:27" x14ac:dyDescent="0.2">
      <c r="AA15471" s="23">
        <v>51315</v>
      </c>
    </row>
    <row r="15472" spans="27:27" x14ac:dyDescent="0.2">
      <c r="AA15472" s="23">
        <v>51316</v>
      </c>
    </row>
    <row r="15473" spans="27:27" x14ac:dyDescent="0.2">
      <c r="AA15473" s="23">
        <v>51317</v>
      </c>
    </row>
    <row r="15474" spans="27:27" x14ac:dyDescent="0.2">
      <c r="AA15474" s="23">
        <v>51318</v>
      </c>
    </row>
    <row r="15475" spans="27:27" x14ac:dyDescent="0.2">
      <c r="AA15475" s="23">
        <v>51319</v>
      </c>
    </row>
    <row r="15476" spans="27:27" x14ac:dyDescent="0.2">
      <c r="AA15476" s="23">
        <v>51320</v>
      </c>
    </row>
    <row r="15477" spans="27:27" x14ac:dyDescent="0.2">
      <c r="AA15477" s="23">
        <v>51321</v>
      </c>
    </row>
    <row r="15478" spans="27:27" x14ac:dyDescent="0.2">
      <c r="AA15478" s="23">
        <v>51322</v>
      </c>
    </row>
    <row r="15479" spans="27:27" x14ac:dyDescent="0.2">
      <c r="AA15479" s="23">
        <v>51323</v>
      </c>
    </row>
    <row r="15480" spans="27:27" x14ac:dyDescent="0.2">
      <c r="AA15480" s="23">
        <v>51324</v>
      </c>
    </row>
    <row r="15481" spans="27:27" x14ac:dyDescent="0.2">
      <c r="AA15481" s="23">
        <v>51325</v>
      </c>
    </row>
    <row r="15482" spans="27:27" x14ac:dyDescent="0.2">
      <c r="AA15482" s="23">
        <v>51326</v>
      </c>
    </row>
    <row r="15483" spans="27:27" x14ac:dyDescent="0.2">
      <c r="AA15483" s="23">
        <v>51327</v>
      </c>
    </row>
    <row r="15484" spans="27:27" x14ac:dyDescent="0.2">
      <c r="AA15484" s="23">
        <v>51328</v>
      </c>
    </row>
    <row r="15485" spans="27:27" x14ac:dyDescent="0.2">
      <c r="AA15485" s="23">
        <v>51329</v>
      </c>
    </row>
    <row r="15486" spans="27:27" x14ac:dyDescent="0.2">
      <c r="AA15486" s="23">
        <v>51330</v>
      </c>
    </row>
    <row r="15487" spans="27:27" x14ac:dyDescent="0.2">
      <c r="AA15487" s="23">
        <v>51331</v>
      </c>
    </row>
    <row r="15488" spans="27:27" x14ac:dyDescent="0.2">
      <c r="AA15488" s="23">
        <v>51332</v>
      </c>
    </row>
    <row r="15489" spans="27:27" x14ac:dyDescent="0.2">
      <c r="AA15489" s="23">
        <v>51333</v>
      </c>
    </row>
    <row r="15490" spans="27:27" x14ac:dyDescent="0.2">
      <c r="AA15490" s="23">
        <v>51334</v>
      </c>
    </row>
    <row r="15491" spans="27:27" x14ac:dyDescent="0.2">
      <c r="AA15491" s="23">
        <v>51335</v>
      </c>
    </row>
    <row r="15492" spans="27:27" x14ac:dyDescent="0.2">
      <c r="AA15492" s="23">
        <v>51336</v>
      </c>
    </row>
    <row r="15493" spans="27:27" x14ac:dyDescent="0.2">
      <c r="AA15493" s="23">
        <v>51337</v>
      </c>
    </row>
    <row r="15494" spans="27:27" x14ac:dyDescent="0.2">
      <c r="AA15494" s="23">
        <v>51338</v>
      </c>
    </row>
    <row r="15495" spans="27:27" x14ac:dyDescent="0.2">
      <c r="AA15495" s="23">
        <v>51339</v>
      </c>
    </row>
    <row r="15496" spans="27:27" x14ac:dyDescent="0.2">
      <c r="AA15496" s="23">
        <v>51340</v>
      </c>
    </row>
    <row r="15497" spans="27:27" x14ac:dyDescent="0.2">
      <c r="AA15497" s="23">
        <v>51341</v>
      </c>
    </row>
    <row r="15498" spans="27:27" x14ac:dyDescent="0.2">
      <c r="AA15498" s="23">
        <v>51342</v>
      </c>
    </row>
    <row r="15499" spans="27:27" x14ac:dyDescent="0.2">
      <c r="AA15499" s="23">
        <v>51343</v>
      </c>
    </row>
    <row r="15500" spans="27:27" x14ac:dyDescent="0.2">
      <c r="AA15500" s="23">
        <v>51344</v>
      </c>
    </row>
    <row r="15501" spans="27:27" x14ac:dyDescent="0.2">
      <c r="AA15501" s="23">
        <v>51345</v>
      </c>
    </row>
    <row r="15502" spans="27:27" x14ac:dyDescent="0.2">
      <c r="AA15502" s="23">
        <v>51346</v>
      </c>
    </row>
    <row r="15503" spans="27:27" x14ac:dyDescent="0.2">
      <c r="AA15503" s="23">
        <v>51347</v>
      </c>
    </row>
    <row r="15504" spans="27:27" x14ac:dyDescent="0.2">
      <c r="AA15504" s="23">
        <v>51348</v>
      </c>
    </row>
    <row r="15505" spans="27:27" x14ac:dyDescent="0.2">
      <c r="AA15505" s="23">
        <v>51349</v>
      </c>
    </row>
    <row r="15506" spans="27:27" x14ac:dyDescent="0.2">
      <c r="AA15506" s="23">
        <v>51350</v>
      </c>
    </row>
    <row r="15507" spans="27:27" x14ac:dyDescent="0.2">
      <c r="AA15507" s="23">
        <v>51351</v>
      </c>
    </row>
    <row r="15508" spans="27:27" x14ac:dyDescent="0.2">
      <c r="AA15508" s="23">
        <v>51352</v>
      </c>
    </row>
    <row r="15509" spans="27:27" x14ac:dyDescent="0.2">
      <c r="AA15509" s="23">
        <v>51353</v>
      </c>
    </row>
    <row r="15510" spans="27:27" x14ac:dyDescent="0.2">
      <c r="AA15510" s="23">
        <v>51354</v>
      </c>
    </row>
    <row r="15511" spans="27:27" x14ac:dyDescent="0.2">
      <c r="AA15511" s="23">
        <v>51355</v>
      </c>
    </row>
    <row r="15512" spans="27:27" x14ac:dyDescent="0.2">
      <c r="AA15512" s="23">
        <v>51356</v>
      </c>
    </row>
    <row r="15513" spans="27:27" x14ac:dyDescent="0.2">
      <c r="AA15513" s="23">
        <v>51357</v>
      </c>
    </row>
    <row r="15514" spans="27:27" x14ac:dyDescent="0.2">
      <c r="AA15514" s="23">
        <v>51358</v>
      </c>
    </row>
    <row r="15515" spans="27:27" x14ac:dyDescent="0.2">
      <c r="AA15515" s="23">
        <v>51359</v>
      </c>
    </row>
    <row r="15516" spans="27:27" x14ac:dyDescent="0.2">
      <c r="AA15516" s="23">
        <v>51360</v>
      </c>
    </row>
    <row r="15517" spans="27:27" x14ac:dyDescent="0.2">
      <c r="AA15517" s="23">
        <v>51361</v>
      </c>
    </row>
    <row r="15518" spans="27:27" x14ac:dyDescent="0.2">
      <c r="AA15518" s="23">
        <v>51362</v>
      </c>
    </row>
    <row r="15519" spans="27:27" x14ac:dyDescent="0.2">
      <c r="AA15519" s="23">
        <v>51363</v>
      </c>
    </row>
    <row r="15520" spans="27:27" x14ac:dyDescent="0.2">
      <c r="AA15520" s="23">
        <v>51364</v>
      </c>
    </row>
    <row r="15521" spans="27:27" x14ac:dyDescent="0.2">
      <c r="AA15521" s="23">
        <v>51365</v>
      </c>
    </row>
    <row r="15522" spans="27:27" x14ac:dyDescent="0.2">
      <c r="AA15522" s="23">
        <v>51366</v>
      </c>
    </row>
    <row r="15523" spans="27:27" x14ac:dyDescent="0.2">
      <c r="AA15523" s="23">
        <v>51367</v>
      </c>
    </row>
    <row r="15524" spans="27:27" x14ac:dyDescent="0.2">
      <c r="AA15524" s="23">
        <v>51368</v>
      </c>
    </row>
    <row r="15525" spans="27:27" x14ac:dyDescent="0.2">
      <c r="AA15525" s="23">
        <v>51369</v>
      </c>
    </row>
    <row r="15526" spans="27:27" x14ac:dyDescent="0.2">
      <c r="AA15526" s="23">
        <v>51370</v>
      </c>
    </row>
    <row r="15527" spans="27:27" x14ac:dyDescent="0.2">
      <c r="AA15527" s="23">
        <v>51371</v>
      </c>
    </row>
    <row r="15528" spans="27:27" x14ac:dyDescent="0.2">
      <c r="AA15528" s="23">
        <v>51372</v>
      </c>
    </row>
    <row r="15529" spans="27:27" x14ac:dyDescent="0.2">
      <c r="AA15529" s="23">
        <v>51373</v>
      </c>
    </row>
    <row r="15530" spans="27:27" x14ac:dyDescent="0.2">
      <c r="AA15530" s="23">
        <v>51374</v>
      </c>
    </row>
    <row r="15531" spans="27:27" x14ac:dyDescent="0.2">
      <c r="AA15531" s="23">
        <v>51375</v>
      </c>
    </row>
    <row r="15532" spans="27:27" x14ac:dyDescent="0.2">
      <c r="AA15532" s="23">
        <v>51376</v>
      </c>
    </row>
    <row r="15533" spans="27:27" x14ac:dyDescent="0.2">
      <c r="AA15533" s="23">
        <v>51377</v>
      </c>
    </row>
    <row r="15534" spans="27:27" x14ac:dyDescent="0.2">
      <c r="AA15534" s="23">
        <v>51378</v>
      </c>
    </row>
    <row r="15535" spans="27:27" x14ac:dyDescent="0.2">
      <c r="AA15535" s="23">
        <v>51379</v>
      </c>
    </row>
    <row r="15536" spans="27:27" x14ac:dyDescent="0.2">
      <c r="AA15536" s="23">
        <v>51380</v>
      </c>
    </row>
    <row r="15537" spans="27:27" x14ac:dyDescent="0.2">
      <c r="AA15537" s="23">
        <v>51381</v>
      </c>
    </row>
    <row r="15538" spans="27:27" x14ac:dyDescent="0.2">
      <c r="AA15538" s="23">
        <v>51382</v>
      </c>
    </row>
    <row r="15539" spans="27:27" x14ac:dyDescent="0.2">
      <c r="AA15539" s="23">
        <v>51383</v>
      </c>
    </row>
    <row r="15540" spans="27:27" x14ac:dyDescent="0.2">
      <c r="AA15540" s="23">
        <v>51384</v>
      </c>
    </row>
    <row r="15541" spans="27:27" x14ac:dyDescent="0.2">
      <c r="AA15541" s="23">
        <v>51385</v>
      </c>
    </row>
    <row r="15542" spans="27:27" x14ac:dyDescent="0.2">
      <c r="AA15542" s="23">
        <v>51386</v>
      </c>
    </row>
    <row r="15543" spans="27:27" x14ac:dyDescent="0.2">
      <c r="AA15543" s="23">
        <v>51387</v>
      </c>
    </row>
    <row r="15544" spans="27:27" x14ac:dyDescent="0.2">
      <c r="AA15544" s="23">
        <v>51388</v>
      </c>
    </row>
    <row r="15545" spans="27:27" x14ac:dyDescent="0.2">
      <c r="AA15545" s="23">
        <v>51389</v>
      </c>
    </row>
    <row r="15546" spans="27:27" x14ac:dyDescent="0.2">
      <c r="AA15546" s="23">
        <v>51390</v>
      </c>
    </row>
    <row r="15547" spans="27:27" x14ac:dyDescent="0.2">
      <c r="AA15547" s="23">
        <v>51391</v>
      </c>
    </row>
    <row r="15548" spans="27:27" x14ac:dyDescent="0.2">
      <c r="AA15548" s="23">
        <v>51392</v>
      </c>
    </row>
    <row r="15549" spans="27:27" x14ac:dyDescent="0.2">
      <c r="AA15549" s="23">
        <v>51393</v>
      </c>
    </row>
    <row r="15550" spans="27:27" x14ac:dyDescent="0.2">
      <c r="AA15550" s="23">
        <v>51394</v>
      </c>
    </row>
    <row r="15551" spans="27:27" x14ac:dyDescent="0.2">
      <c r="AA15551" s="23">
        <v>51395</v>
      </c>
    </row>
    <row r="15552" spans="27:27" x14ac:dyDescent="0.2">
      <c r="AA15552" s="23">
        <v>51396</v>
      </c>
    </row>
    <row r="15553" spans="27:27" x14ac:dyDescent="0.2">
      <c r="AA15553" s="23">
        <v>51397</v>
      </c>
    </row>
    <row r="15554" spans="27:27" x14ac:dyDescent="0.2">
      <c r="AA15554" s="23">
        <v>51398</v>
      </c>
    </row>
    <row r="15555" spans="27:27" x14ac:dyDescent="0.2">
      <c r="AA15555" s="23">
        <v>51399</v>
      </c>
    </row>
    <row r="15556" spans="27:27" x14ac:dyDescent="0.2">
      <c r="AA15556" s="23">
        <v>51400</v>
      </c>
    </row>
    <row r="15557" spans="27:27" x14ac:dyDescent="0.2">
      <c r="AA15557" s="23">
        <v>51401</v>
      </c>
    </row>
    <row r="15558" spans="27:27" x14ac:dyDescent="0.2">
      <c r="AA15558" s="23">
        <v>51402</v>
      </c>
    </row>
    <row r="15559" spans="27:27" x14ac:dyDescent="0.2">
      <c r="AA15559" s="23">
        <v>51403</v>
      </c>
    </row>
    <row r="15560" spans="27:27" x14ac:dyDescent="0.2">
      <c r="AA15560" s="23">
        <v>51404</v>
      </c>
    </row>
    <row r="15561" spans="27:27" x14ac:dyDescent="0.2">
      <c r="AA15561" s="23">
        <v>51405</v>
      </c>
    </row>
    <row r="15562" spans="27:27" x14ac:dyDescent="0.2">
      <c r="AA15562" s="23">
        <v>51406</v>
      </c>
    </row>
    <row r="15563" spans="27:27" x14ac:dyDescent="0.2">
      <c r="AA15563" s="23">
        <v>51407</v>
      </c>
    </row>
    <row r="15564" spans="27:27" x14ac:dyDescent="0.2">
      <c r="AA15564" s="23">
        <v>51408</v>
      </c>
    </row>
    <row r="15565" spans="27:27" x14ac:dyDescent="0.2">
      <c r="AA15565" s="23">
        <v>51409</v>
      </c>
    </row>
    <row r="15566" spans="27:27" x14ac:dyDescent="0.2">
      <c r="AA15566" s="23">
        <v>51410</v>
      </c>
    </row>
    <row r="15567" spans="27:27" x14ac:dyDescent="0.2">
      <c r="AA15567" s="23">
        <v>51411</v>
      </c>
    </row>
    <row r="15568" spans="27:27" x14ac:dyDescent="0.2">
      <c r="AA15568" s="23">
        <v>51412</v>
      </c>
    </row>
    <row r="15569" spans="27:27" x14ac:dyDescent="0.2">
      <c r="AA15569" s="23">
        <v>51413</v>
      </c>
    </row>
    <row r="15570" spans="27:27" x14ac:dyDescent="0.2">
      <c r="AA15570" s="23">
        <v>51414</v>
      </c>
    </row>
    <row r="15571" spans="27:27" x14ac:dyDescent="0.2">
      <c r="AA15571" s="23">
        <v>51415</v>
      </c>
    </row>
    <row r="15572" spans="27:27" x14ac:dyDescent="0.2">
      <c r="AA15572" s="23">
        <v>51416</v>
      </c>
    </row>
    <row r="15573" spans="27:27" x14ac:dyDescent="0.2">
      <c r="AA15573" s="23">
        <v>51417</v>
      </c>
    </row>
    <row r="15574" spans="27:27" x14ac:dyDescent="0.2">
      <c r="AA15574" s="23">
        <v>51418</v>
      </c>
    </row>
    <row r="15575" spans="27:27" x14ac:dyDescent="0.2">
      <c r="AA15575" s="23">
        <v>51419</v>
      </c>
    </row>
    <row r="15576" spans="27:27" x14ac:dyDescent="0.2">
      <c r="AA15576" s="23">
        <v>51420</v>
      </c>
    </row>
    <row r="15577" spans="27:27" x14ac:dyDescent="0.2">
      <c r="AA15577" s="23">
        <v>51421</v>
      </c>
    </row>
    <row r="15578" spans="27:27" x14ac:dyDescent="0.2">
      <c r="AA15578" s="23">
        <v>51422</v>
      </c>
    </row>
    <row r="15579" spans="27:27" x14ac:dyDescent="0.2">
      <c r="AA15579" s="23">
        <v>51423</v>
      </c>
    </row>
    <row r="15580" spans="27:27" x14ac:dyDescent="0.2">
      <c r="AA15580" s="23">
        <v>51424</v>
      </c>
    </row>
    <row r="15581" spans="27:27" x14ac:dyDescent="0.2">
      <c r="AA15581" s="23">
        <v>51425</v>
      </c>
    </row>
    <row r="15582" spans="27:27" x14ac:dyDescent="0.2">
      <c r="AA15582" s="23">
        <v>51426</v>
      </c>
    </row>
    <row r="15583" spans="27:27" x14ac:dyDescent="0.2">
      <c r="AA15583" s="23">
        <v>51427</v>
      </c>
    </row>
    <row r="15584" spans="27:27" x14ac:dyDescent="0.2">
      <c r="AA15584" s="23">
        <v>51428</v>
      </c>
    </row>
    <row r="15585" spans="27:27" x14ac:dyDescent="0.2">
      <c r="AA15585" s="23">
        <v>51429</v>
      </c>
    </row>
    <row r="15586" spans="27:27" x14ac:dyDescent="0.2">
      <c r="AA15586" s="23">
        <v>51430</v>
      </c>
    </row>
    <row r="15587" spans="27:27" x14ac:dyDescent="0.2">
      <c r="AA15587" s="23">
        <v>51431</v>
      </c>
    </row>
    <row r="15588" spans="27:27" x14ac:dyDescent="0.2">
      <c r="AA15588" s="23">
        <v>51432</v>
      </c>
    </row>
    <row r="15589" spans="27:27" x14ac:dyDescent="0.2">
      <c r="AA15589" s="23">
        <v>51433</v>
      </c>
    </row>
    <row r="15590" spans="27:27" x14ac:dyDescent="0.2">
      <c r="AA15590" s="23">
        <v>51434</v>
      </c>
    </row>
    <row r="15591" spans="27:27" x14ac:dyDescent="0.2">
      <c r="AA15591" s="23">
        <v>51435</v>
      </c>
    </row>
    <row r="15592" spans="27:27" x14ac:dyDescent="0.2">
      <c r="AA15592" s="23">
        <v>51436</v>
      </c>
    </row>
    <row r="15593" spans="27:27" x14ac:dyDescent="0.2">
      <c r="AA15593" s="23">
        <v>51437</v>
      </c>
    </row>
    <row r="15594" spans="27:27" x14ac:dyDescent="0.2">
      <c r="AA15594" s="23">
        <v>51438</v>
      </c>
    </row>
    <row r="15595" spans="27:27" x14ac:dyDescent="0.2">
      <c r="AA15595" s="23">
        <v>51439</v>
      </c>
    </row>
    <row r="15596" spans="27:27" x14ac:dyDescent="0.2">
      <c r="AA15596" s="23">
        <v>51440</v>
      </c>
    </row>
    <row r="15597" spans="27:27" x14ac:dyDescent="0.2">
      <c r="AA15597" s="23">
        <v>51441</v>
      </c>
    </row>
    <row r="15598" spans="27:27" x14ac:dyDescent="0.2">
      <c r="AA15598" s="23">
        <v>51442</v>
      </c>
    </row>
    <row r="15599" spans="27:27" x14ac:dyDescent="0.2">
      <c r="AA15599" s="23">
        <v>51443</v>
      </c>
    </row>
    <row r="15600" spans="27:27" x14ac:dyDescent="0.2">
      <c r="AA15600" s="23">
        <v>51444</v>
      </c>
    </row>
    <row r="15601" spans="27:27" x14ac:dyDescent="0.2">
      <c r="AA15601" s="23">
        <v>51445</v>
      </c>
    </row>
    <row r="15602" spans="27:27" x14ac:dyDescent="0.2">
      <c r="AA15602" s="23">
        <v>51446</v>
      </c>
    </row>
    <row r="15603" spans="27:27" x14ac:dyDescent="0.2">
      <c r="AA15603" s="23">
        <v>51447</v>
      </c>
    </row>
    <row r="15604" spans="27:27" x14ac:dyDescent="0.2">
      <c r="AA15604" s="23">
        <v>51448</v>
      </c>
    </row>
    <row r="15605" spans="27:27" x14ac:dyDescent="0.2">
      <c r="AA15605" s="23">
        <v>51449</v>
      </c>
    </row>
    <row r="15606" spans="27:27" x14ac:dyDescent="0.2">
      <c r="AA15606" s="23">
        <v>51450</v>
      </c>
    </row>
    <row r="15607" spans="27:27" x14ac:dyDescent="0.2">
      <c r="AA15607" s="23">
        <v>51451</v>
      </c>
    </row>
    <row r="15608" spans="27:27" x14ac:dyDescent="0.2">
      <c r="AA15608" s="23">
        <v>51452</v>
      </c>
    </row>
    <row r="15609" spans="27:27" x14ac:dyDescent="0.2">
      <c r="AA15609" s="23">
        <v>51453</v>
      </c>
    </row>
    <row r="15610" spans="27:27" x14ac:dyDescent="0.2">
      <c r="AA15610" s="23">
        <v>51454</v>
      </c>
    </row>
    <row r="15611" spans="27:27" x14ac:dyDescent="0.2">
      <c r="AA15611" s="23">
        <v>51455</v>
      </c>
    </row>
    <row r="15612" spans="27:27" x14ac:dyDescent="0.2">
      <c r="AA15612" s="23">
        <v>51456</v>
      </c>
    </row>
    <row r="15613" spans="27:27" x14ac:dyDescent="0.2">
      <c r="AA15613" s="23">
        <v>51457</v>
      </c>
    </row>
    <row r="15614" spans="27:27" x14ac:dyDescent="0.2">
      <c r="AA15614" s="23">
        <v>51458</v>
      </c>
    </row>
    <row r="15615" spans="27:27" x14ac:dyDescent="0.2">
      <c r="AA15615" s="23">
        <v>51459</v>
      </c>
    </row>
    <row r="15616" spans="27:27" x14ac:dyDescent="0.2">
      <c r="AA15616" s="23">
        <v>51460</v>
      </c>
    </row>
    <row r="15617" spans="27:27" x14ac:dyDescent="0.2">
      <c r="AA15617" s="23">
        <v>51461</v>
      </c>
    </row>
    <row r="15618" spans="27:27" x14ac:dyDescent="0.2">
      <c r="AA15618" s="23">
        <v>51462</v>
      </c>
    </row>
    <row r="15619" spans="27:27" x14ac:dyDescent="0.2">
      <c r="AA15619" s="23">
        <v>51463</v>
      </c>
    </row>
    <row r="15620" spans="27:27" x14ac:dyDescent="0.2">
      <c r="AA15620" s="23">
        <v>51464</v>
      </c>
    </row>
    <row r="15621" spans="27:27" x14ac:dyDescent="0.2">
      <c r="AA15621" s="23">
        <v>51465</v>
      </c>
    </row>
    <row r="15622" spans="27:27" x14ac:dyDescent="0.2">
      <c r="AA15622" s="23">
        <v>51466</v>
      </c>
    </row>
    <row r="15623" spans="27:27" x14ac:dyDescent="0.2">
      <c r="AA15623" s="23">
        <v>51467</v>
      </c>
    </row>
    <row r="15624" spans="27:27" x14ac:dyDescent="0.2">
      <c r="AA15624" s="23">
        <v>51468</v>
      </c>
    </row>
    <row r="15625" spans="27:27" x14ac:dyDescent="0.2">
      <c r="AA15625" s="23">
        <v>51469</v>
      </c>
    </row>
    <row r="15626" spans="27:27" x14ac:dyDescent="0.2">
      <c r="AA15626" s="23">
        <v>51470</v>
      </c>
    </row>
    <row r="15627" spans="27:27" x14ac:dyDescent="0.2">
      <c r="AA15627" s="23">
        <v>51471</v>
      </c>
    </row>
    <row r="15628" spans="27:27" x14ac:dyDescent="0.2">
      <c r="AA15628" s="23">
        <v>51472</v>
      </c>
    </row>
    <row r="15629" spans="27:27" x14ac:dyDescent="0.2">
      <c r="AA15629" s="23">
        <v>51473</v>
      </c>
    </row>
    <row r="15630" spans="27:27" x14ac:dyDescent="0.2">
      <c r="AA15630" s="23">
        <v>51474</v>
      </c>
    </row>
    <row r="15631" spans="27:27" x14ac:dyDescent="0.2">
      <c r="AA15631" s="23">
        <v>51475</v>
      </c>
    </row>
    <row r="15632" spans="27:27" x14ac:dyDescent="0.2">
      <c r="AA15632" s="23">
        <v>51476</v>
      </c>
    </row>
    <row r="15633" spans="27:27" x14ac:dyDescent="0.2">
      <c r="AA15633" s="23">
        <v>51477</v>
      </c>
    </row>
    <row r="15634" spans="27:27" x14ac:dyDescent="0.2">
      <c r="AA15634" s="23">
        <v>51478</v>
      </c>
    </row>
    <row r="15635" spans="27:27" x14ac:dyDescent="0.2">
      <c r="AA15635" s="23">
        <v>51479</v>
      </c>
    </row>
    <row r="15636" spans="27:27" x14ac:dyDescent="0.2">
      <c r="AA15636" s="23">
        <v>51480</v>
      </c>
    </row>
    <row r="15637" spans="27:27" x14ac:dyDescent="0.2">
      <c r="AA15637" s="23">
        <v>51481</v>
      </c>
    </row>
    <row r="15638" spans="27:27" x14ac:dyDescent="0.2">
      <c r="AA15638" s="23">
        <v>51482</v>
      </c>
    </row>
    <row r="15639" spans="27:27" x14ac:dyDescent="0.2">
      <c r="AA15639" s="23">
        <v>51483</v>
      </c>
    </row>
    <row r="15640" spans="27:27" x14ac:dyDescent="0.2">
      <c r="AA15640" s="23">
        <v>51484</v>
      </c>
    </row>
    <row r="15641" spans="27:27" x14ac:dyDescent="0.2">
      <c r="AA15641" s="23">
        <v>51485</v>
      </c>
    </row>
    <row r="15642" spans="27:27" x14ac:dyDescent="0.2">
      <c r="AA15642" s="23">
        <v>51486</v>
      </c>
    </row>
    <row r="15643" spans="27:27" x14ac:dyDescent="0.2">
      <c r="AA15643" s="23">
        <v>51487</v>
      </c>
    </row>
    <row r="15644" spans="27:27" x14ac:dyDescent="0.2">
      <c r="AA15644" s="23">
        <v>51488</v>
      </c>
    </row>
    <row r="15645" spans="27:27" x14ac:dyDescent="0.2">
      <c r="AA15645" s="23">
        <v>51489</v>
      </c>
    </row>
    <row r="15646" spans="27:27" x14ac:dyDescent="0.2">
      <c r="AA15646" s="23">
        <v>51490</v>
      </c>
    </row>
    <row r="15647" spans="27:27" x14ac:dyDescent="0.2">
      <c r="AA15647" s="23">
        <v>51491</v>
      </c>
    </row>
    <row r="15648" spans="27:27" x14ac:dyDescent="0.2">
      <c r="AA15648" s="23">
        <v>51492</v>
      </c>
    </row>
    <row r="15649" spans="27:27" x14ac:dyDescent="0.2">
      <c r="AA15649" s="23">
        <v>51493</v>
      </c>
    </row>
    <row r="15650" spans="27:27" x14ac:dyDescent="0.2">
      <c r="AA15650" s="23">
        <v>51494</v>
      </c>
    </row>
    <row r="15651" spans="27:27" x14ac:dyDescent="0.2">
      <c r="AA15651" s="23">
        <v>51495</v>
      </c>
    </row>
    <row r="15652" spans="27:27" x14ac:dyDescent="0.2">
      <c r="AA15652" s="23">
        <v>51496</v>
      </c>
    </row>
    <row r="15653" spans="27:27" x14ac:dyDescent="0.2">
      <c r="AA15653" s="23">
        <v>51497</v>
      </c>
    </row>
    <row r="15654" spans="27:27" x14ac:dyDescent="0.2">
      <c r="AA15654" s="23">
        <v>51498</v>
      </c>
    </row>
    <row r="15655" spans="27:27" x14ac:dyDescent="0.2">
      <c r="AA15655" s="23">
        <v>51499</v>
      </c>
    </row>
    <row r="15656" spans="27:27" x14ac:dyDescent="0.2">
      <c r="AA15656" s="23">
        <v>51500</v>
      </c>
    </row>
    <row r="15657" spans="27:27" x14ac:dyDescent="0.2">
      <c r="AA15657" s="23">
        <v>51501</v>
      </c>
    </row>
    <row r="15658" spans="27:27" x14ac:dyDescent="0.2">
      <c r="AA15658" s="23">
        <v>51502</v>
      </c>
    </row>
    <row r="15659" spans="27:27" x14ac:dyDescent="0.2">
      <c r="AA15659" s="23">
        <v>51503</v>
      </c>
    </row>
    <row r="15660" spans="27:27" x14ac:dyDescent="0.2">
      <c r="AA15660" s="23">
        <v>51504</v>
      </c>
    </row>
    <row r="15661" spans="27:27" x14ac:dyDescent="0.2">
      <c r="AA15661" s="23">
        <v>51505</v>
      </c>
    </row>
    <row r="15662" spans="27:27" x14ac:dyDescent="0.2">
      <c r="AA15662" s="23">
        <v>51506</v>
      </c>
    </row>
    <row r="15663" spans="27:27" x14ac:dyDescent="0.2">
      <c r="AA15663" s="23">
        <v>51507</v>
      </c>
    </row>
    <row r="15664" spans="27:27" x14ac:dyDescent="0.2">
      <c r="AA15664" s="23">
        <v>51508</v>
      </c>
    </row>
    <row r="15665" spans="27:27" x14ac:dyDescent="0.2">
      <c r="AA15665" s="23">
        <v>51509</v>
      </c>
    </row>
    <row r="15666" spans="27:27" x14ac:dyDescent="0.2">
      <c r="AA15666" s="23">
        <v>51510</v>
      </c>
    </row>
    <row r="15667" spans="27:27" x14ac:dyDescent="0.2">
      <c r="AA15667" s="23">
        <v>51511</v>
      </c>
    </row>
    <row r="15668" spans="27:27" x14ac:dyDescent="0.2">
      <c r="AA15668" s="23">
        <v>51512</v>
      </c>
    </row>
    <row r="15669" spans="27:27" x14ac:dyDescent="0.2">
      <c r="AA15669" s="23">
        <v>51513</v>
      </c>
    </row>
    <row r="15670" spans="27:27" x14ac:dyDescent="0.2">
      <c r="AA15670" s="23">
        <v>51514</v>
      </c>
    </row>
    <row r="15671" spans="27:27" x14ac:dyDescent="0.2">
      <c r="AA15671" s="23">
        <v>51515</v>
      </c>
    </row>
    <row r="15672" spans="27:27" x14ac:dyDescent="0.2">
      <c r="AA15672" s="23">
        <v>51516</v>
      </c>
    </row>
    <row r="15673" spans="27:27" x14ac:dyDescent="0.2">
      <c r="AA15673" s="23">
        <v>51517</v>
      </c>
    </row>
    <row r="15674" spans="27:27" x14ac:dyDescent="0.2">
      <c r="AA15674" s="23">
        <v>51518</v>
      </c>
    </row>
    <row r="15675" spans="27:27" x14ac:dyDescent="0.2">
      <c r="AA15675" s="23">
        <v>51519</v>
      </c>
    </row>
    <row r="15676" spans="27:27" x14ac:dyDescent="0.2">
      <c r="AA15676" s="23">
        <v>51520</v>
      </c>
    </row>
    <row r="15677" spans="27:27" x14ac:dyDescent="0.2">
      <c r="AA15677" s="23">
        <v>51521</v>
      </c>
    </row>
    <row r="15678" spans="27:27" x14ac:dyDescent="0.2">
      <c r="AA15678" s="23">
        <v>51522</v>
      </c>
    </row>
    <row r="15679" spans="27:27" x14ac:dyDescent="0.2">
      <c r="AA15679" s="23">
        <v>51523</v>
      </c>
    </row>
    <row r="15680" spans="27:27" x14ac:dyDescent="0.2">
      <c r="AA15680" s="23">
        <v>51524</v>
      </c>
    </row>
    <row r="15681" spans="27:27" x14ac:dyDescent="0.2">
      <c r="AA15681" s="23">
        <v>51525</v>
      </c>
    </row>
    <row r="15682" spans="27:27" x14ac:dyDescent="0.2">
      <c r="AA15682" s="23">
        <v>51526</v>
      </c>
    </row>
    <row r="15683" spans="27:27" x14ac:dyDescent="0.2">
      <c r="AA15683" s="23">
        <v>51527</v>
      </c>
    </row>
    <row r="15684" spans="27:27" x14ac:dyDescent="0.2">
      <c r="AA15684" s="23">
        <v>51528</v>
      </c>
    </row>
    <row r="15685" spans="27:27" x14ac:dyDescent="0.2">
      <c r="AA15685" s="23">
        <v>51529</v>
      </c>
    </row>
    <row r="15686" spans="27:27" x14ac:dyDescent="0.2">
      <c r="AA15686" s="23">
        <v>51530</v>
      </c>
    </row>
    <row r="15687" spans="27:27" x14ac:dyDescent="0.2">
      <c r="AA15687" s="23">
        <v>51531</v>
      </c>
    </row>
    <row r="15688" spans="27:27" x14ac:dyDescent="0.2">
      <c r="AA15688" s="23">
        <v>51532</v>
      </c>
    </row>
    <row r="15689" spans="27:27" x14ac:dyDescent="0.2">
      <c r="AA15689" s="23">
        <v>51533</v>
      </c>
    </row>
    <row r="15690" spans="27:27" x14ac:dyDescent="0.2">
      <c r="AA15690" s="23">
        <v>51534</v>
      </c>
    </row>
    <row r="15691" spans="27:27" x14ac:dyDescent="0.2">
      <c r="AA15691" s="23">
        <v>51535</v>
      </c>
    </row>
    <row r="15692" spans="27:27" x14ac:dyDescent="0.2">
      <c r="AA15692" s="23">
        <v>51536</v>
      </c>
    </row>
    <row r="15693" spans="27:27" x14ac:dyDescent="0.2">
      <c r="AA15693" s="23">
        <v>51537</v>
      </c>
    </row>
    <row r="15694" spans="27:27" x14ac:dyDescent="0.2">
      <c r="AA15694" s="23">
        <v>51538</v>
      </c>
    </row>
    <row r="15695" spans="27:27" x14ac:dyDescent="0.2">
      <c r="AA15695" s="23">
        <v>51539</v>
      </c>
    </row>
    <row r="15696" spans="27:27" x14ac:dyDescent="0.2">
      <c r="AA15696" s="23">
        <v>51540</v>
      </c>
    </row>
    <row r="15697" spans="27:27" x14ac:dyDescent="0.2">
      <c r="AA15697" s="23">
        <v>51541</v>
      </c>
    </row>
    <row r="15698" spans="27:27" x14ac:dyDescent="0.2">
      <c r="AA15698" s="23">
        <v>51542</v>
      </c>
    </row>
    <row r="15699" spans="27:27" x14ac:dyDescent="0.2">
      <c r="AA15699" s="23">
        <v>51543</v>
      </c>
    </row>
    <row r="15700" spans="27:27" x14ac:dyDescent="0.2">
      <c r="AA15700" s="23">
        <v>51544</v>
      </c>
    </row>
    <row r="15701" spans="27:27" x14ac:dyDescent="0.2">
      <c r="AA15701" s="23">
        <v>51545</v>
      </c>
    </row>
    <row r="15702" spans="27:27" x14ac:dyDescent="0.2">
      <c r="AA15702" s="23">
        <v>51546</v>
      </c>
    </row>
    <row r="15703" spans="27:27" x14ac:dyDescent="0.2">
      <c r="AA15703" s="23">
        <v>51547</v>
      </c>
    </row>
    <row r="15704" spans="27:27" x14ac:dyDescent="0.2">
      <c r="AA15704" s="23">
        <v>51548</v>
      </c>
    </row>
    <row r="15705" spans="27:27" x14ac:dyDescent="0.2">
      <c r="AA15705" s="23">
        <v>51549</v>
      </c>
    </row>
    <row r="15706" spans="27:27" x14ac:dyDescent="0.2">
      <c r="AA15706" s="23">
        <v>51550</v>
      </c>
    </row>
    <row r="15707" spans="27:27" x14ac:dyDescent="0.2">
      <c r="AA15707" s="23">
        <v>51551</v>
      </c>
    </row>
    <row r="15708" spans="27:27" x14ac:dyDescent="0.2">
      <c r="AA15708" s="23">
        <v>51552</v>
      </c>
    </row>
    <row r="15709" spans="27:27" x14ac:dyDescent="0.2">
      <c r="AA15709" s="23">
        <v>51553</v>
      </c>
    </row>
    <row r="15710" spans="27:27" x14ac:dyDescent="0.2">
      <c r="AA15710" s="23">
        <v>51554</v>
      </c>
    </row>
    <row r="15711" spans="27:27" x14ac:dyDescent="0.2">
      <c r="AA15711" s="23">
        <v>51555</v>
      </c>
    </row>
    <row r="15712" spans="27:27" x14ac:dyDescent="0.2">
      <c r="AA15712" s="23">
        <v>51556</v>
      </c>
    </row>
    <row r="15713" spans="27:27" x14ac:dyDescent="0.2">
      <c r="AA15713" s="23">
        <v>51557</v>
      </c>
    </row>
    <row r="15714" spans="27:27" x14ac:dyDescent="0.2">
      <c r="AA15714" s="23">
        <v>51558</v>
      </c>
    </row>
    <row r="15715" spans="27:27" x14ac:dyDescent="0.2">
      <c r="AA15715" s="23">
        <v>51559</v>
      </c>
    </row>
    <row r="15716" spans="27:27" x14ac:dyDescent="0.2">
      <c r="AA15716" s="23">
        <v>51560</v>
      </c>
    </row>
    <row r="15717" spans="27:27" x14ac:dyDescent="0.2">
      <c r="AA15717" s="23">
        <v>51561</v>
      </c>
    </row>
    <row r="15718" spans="27:27" x14ac:dyDescent="0.2">
      <c r="AA15718" s="23">
        <v>51562</v>
      </c>
    </row>
    <row r="15719" spans="27:27" x14ac:dyDescent="0.2">
      <c r="AA15719" s="23">
        <v>51563</v>
      </c>
    </row>
    <row r="15720" spans="27:27" x14ac:dyDescent="0.2">
      <c r="AA15720" s="23">
        <v>51564</v>
      </c>
    </row>
    <row r="15721" spans="27:27" x14ac:dyDescent="0.2">
      <c r="AA15721" s="23">
        <v>51565</v>
      </c>
    </row>
    <row r="15722" spans="27:27" x14ac:dyDescent="0.2">
      <c r="AA15722" s="23">
        <v>51566</v>
      </c>
    </row>
    <row r="15723" spans="27:27" x14ac:dyDescent="0.2">
      <c r="AA15723" s="23">
        <v>51567</v>
      </c>
    </row>
    <row r="15724" spans="27:27" x14ac:dyDescent="0.2">
      <c r="AA15724" s="23">
        <v>51568</v>
      </c>
    </row>
    <row r="15725" spans="27:27" x14ac:dyDescent="0.2">
      <c r="AA15725" s="23">
        <v>51569</v>
      </c>
    </row>
    <row r="15726" spans="27:27" x14ac:dyDescent="0.2">
      <c r="AA15726" s="23">
        <v>51570</v>
      </c>
    </row>
    <row r="15727" spans="27:27" x14ac:dyDescent="0.2">
      <c r="AA15727" s="23">
        <v>51571</v>
      </c>
    </row>
    <row r="15728" spans="27:27" x14ac:dyDescent="0.2">
      <c r="AA15728" s="23">
        <v>51572</v>
      </c>
    </row>
    <row r="15729" spans="27:27" x14ac:dyDescent="0.2">
      <c r="AA15729" s="23">
        <v>51573</v>
      </c>
    </row>
    <row r="15730" spans="27:27" x14ac:dyDescent="0.2">
      <c r="AA15730" s="23">
        <v>51574</v>
      </c>
    </row>
    <row r="15731" spans="27:27" x14ac:dyDescent="0.2">
      <c r="AA15731" s="23">
        <v>51575</v>
      </c>
    </row>
    <row r="15732" spans="27:27" x14ac:dyDescent="0.2">
      <c r="AA15732" s="23">
        <v>51576</v>
      </c>
    </row>
    <row r="15733" spans="27:27" x14ac:dyDescent="0.2">
      <c r="AA15733" s="23">
        <v>51577</v>
      </c>
    </row>
    <row r="15734" spans="27:27" x14ac:dyDescent="0.2">
      <c r="AA15734" s="23">
        <v>51578</v>
      </c>
    </row>
    <row r="15735" spans="27:27" x14ac:dyDescent="0.2">
      <c r="AA15735" s="23">
        <v>51579</v>
      </c>
    </row>
    <row r="15736" spans="27:27" x14ac:dyDescent="0.2">
      <c r="AA15736" s="23">
        <v>51580</v>
      </c>
    </row>
    <row r="15737" spans="27:27" x14ac:dyDescent="0.2">
      <c r="AA15737" s="23">
        <v>51581</v>
      </c>
    </row>
    <row r="15738" spans="27:27" x14ac:dyDescent="0.2">
      <c r="AA15738" s="23">
        <v>51582</v>
      </c>
    </row>
    <row r="15739" spans="27:27" x14ac:dyDescent="0.2">
      <c r="AA15739" s="23">
        <v>51583</v>
      </c>
    </row>
    <row r="15740" spans="27:27" x14ac:dyDescent="0.2">
      <c r="AA15740" s="23">
        <v>51584</v>
      </c>
    </row>
    <row r="15741" spans="27:27" x14ac:dyDescent="0.2">
      <c r="AA15741" s="23">
        <v>51585</v>
      </c>
    </row>
    <row r="15742" spans="27:27" x14ac:dyDescent="0.2">
      <c r="AA15742" s="23">
        <v>51586</v>
      </c>
    </row>
    <row r="15743" spans="27:27" x14ac:dyDescent="0.2">
      <c r="AA15743" s="23">
        <v>51587</v>
      </c>
    </row>
    <row r="15744" spans="27:27" x14ac:dyDescent="0.2">
      <c r="AA15744" s="23">
        <v>51588</v>
      </c>
    </row>
    <row r="15745" spans="27:27" x14ac:dyDescent="0.2">
      <c r="AA15745" s="23">
        <v>51589</v>
      </c>
    </row>
    <row r="15746" spans="27:27" x14ac:dyDescent="0.2">
      <c r="AA15746" s="23">
        <v>51590</v>
      </c>
    </row>
    <row r="15747" spans="27:27" x14ac:dyDescent="0.2">
      <c r="AA15747" s="23">
        <v>51591</v>
      </c>
    </row>
    <row r="15748" spans="27:27" x14ac:dyDescent="0.2">
      <c r="AA15748" s="23">
        <v>51592</v>
      </c>
    </row>
    <row r="15749" spans="27:27" x14ac:dyDescent="0.2">
      <c r="AA15749" s="23">
        <v>51593</v>
      </c>
    </row>
    <row r="15750" spans="27:27" x14ac:dyDescent="0.2">
      <c r="AA15750" s="23">
        <v>51594</v>
      </c>
    </row>
    <row r="15751" spans="27:27" x14ac:dyDescent="0.2">
      <c r="AA15751" s="23">
        <v>51595</v>
      </c>
    </row>
    <row r="15752" spans="27:27" x14ac:dyDescent="0.2">
      <c r="AA15752" s="23">
        <v>51596</v>
      </c>
    </row>
    <row r="15753" spans="27:27" x14ac:dyDescent="0.2">
      <c r="AA15753" s="23">
        <v>51597</v>
      </c>
    </row>
    <row r="15754" spans="27:27" x14ac:dyDescent="0.2">
      <c r="AA15754" s="23">
        <v>51598</v>
      </c>
    </row>
    <row r="15755" spans="27:27" x14ac:dyDescent="0.2">
      <c r="AA15755" s="23">
        <v>51599</v>
      </c>
    </row>
    <row r="15756" spans="27:27" x14ac:dyDescent="0.2">
      <c r="AA15756" s="23">
        <v>51600</v>
      </c>
    </row>
    <row r="15757" spans="27:27" x14ac:dyDescent="0.2">
      <c r="AA15757" s="23">
        <v>51601</v>
      </c>
    </row>
    <row r="15758" spans="27:27" x14ac:dyDescent="0.2">
      <c r="AA15758" s="23">
        <v>51602</v>
      </c>
    </row>
    <row r="15759" spans="27:27" x14ac:dyDescent="0.2">
      <c r="AA15759" s="23">
        <v>51603</v>
      </c>
    </row>
    <row r="15760" spans="27:27" x14ac:dyDescent="0.2">
      <c r="AA15760" s="23">
        <v>51604</v>
      </c>
    </row>
    <row r="15761" spans="27:27" x14ac:dyDescent="0.2">
      <c r="AA15761" s="23">
        <v>51605</v>
      </c>
    </row>
    <row r="15762" spans="27:27" x14ac:dyDescent="0.2">
      <c r="AA15762" s="23">
        <v>51606</v>
      </c>
    </row>
    <row r="15763" spans="27:27" x14ac:dyDescent="0.2">
      <c r="AA15763" s="23">
        <v>51607</v>
      </c>
    </row>
    <row r="15764" spans="27:27" x14ac:dyDescent="0.2">
      <c r="AA15764" s="23">
        <v>51608</v>
      </c>
    </row>
    <row r="15765" spans="27:27" x14ac:dyDescent="0.2">
      <c r="AA15765" s="23">
        <v>51609</v>
      </c>
    </row>
    <row r="15766" spans="27:27" x14ac:dyDescent="0.2">
      <c r="AA15766" s="23">
        <v>51610</v>
      </c>
    </row>
    <row r="15767" spans="27:27" x14ac:dyDescent="0.2">
      <c r="AA15767" s="23">
        <v>51611</v>
      </c>
    </row>
    <row r="15768" spans="27:27" x14ac:dyDescent="0.2">
      <c r="AA15768" s="23">
        <v>51612</v>
      </c>
    </row>
    <row r="15769" spans="27:27" x14ac:dyDescent="0.2">
      <c r="AA15769" s="23">
        <v>51613</v>
      </c>
    </row>
    <row r="15770" spans="27:27" x14ac:dyDescent="0.2">
      <c r="AA15770" s="23">
        <v>51614</v>
      </c>
    </row>
    <row r="15771" spans="27:27" x14ac:dyDescent="0.2">
      <c r="AA15771" s="23">
        <v>51615</v>
      </c>
    </row>
    <row r="15772" spans="27:27" x14ac:dyDescent="0.2">
      <c r="AA15772" s="23">
        <v>51616</v>
      </c>
    </row>
    <row r="15773" spans="27:27" x14ac:dyDescent="0.2">
      <c r="AA15773" s="23">
        <v>51617</v>
      </c>
    </row>
    <row r="15774" spans="27:27" x14ac:dyDescent="0.2">
      <c r="AA15774" s="23">
        <v>51618</v>
      </c>
    </row>
    <row r="15775" spans="27:27" x14ac:dyDescent="0.2">
      <c r="AA15775" s="23">
        <v>51619</v>
      </c>
    </row>
    <row r="15776" spans="27:27" x14ac:dyDescent="0.2">
      <c r="AA15776" s="23">
        <v>51620</v>
      </c>
    </row>
    <row r="15777" spans="27:27" x14ac:dyDescent="0.2">
      <c r="AA15777" s="23">
        <v>51621</v>
      </c>
    </row>
    <row r="15778" spans="27:27" x14ac:dyDescent="0.2">
      <c r="AA15778" s="23">
        <v>51622</v>
      </c>
    </row>
    <row r="15779" spans="27:27" x14ac:dyDescent="0.2">
      <c r="AA15779" s="23">
        <v>51623</v>
      </c>
    </row>
    <row r="15780" spans="27:27" x14ac:dyDescent="0.2">
      <c r="AA15780" s="23">
        <v>51624</v>
      </c>
    </row>
    <row r="15781" spans="27:27" x14ac:dyDescent="0.2">
      <c r="AA15781" s="23">
        <v>51625</v>
      </c>
    </row>
    <row r="15782" spans="27:27" x14ac:dyDescent="0.2">
      <c r="AA15782" s="23">
        <v>51626</v>
      </c>
    </row>
    <row r="15783" spans="27:27" x14ac:dyDescent="0.2">
      <c r="AA15783" s="23">
        <v>51627</v>
      </c>
    </row>
    <row r="15784" spans="27:27" x14ac:dyDescent="0.2">
      <c r="AA15784" s="23">
        <v>51628</v>
      </c>
    </row>
    <row r="15785" spans="27:27" x14ac:dyDescent="0.2">
      <c r="AA15785" s="23">
        <v>51629</v>
      </c>
    </row>
    <row r="15786" spans="27:27" x14ac:dyDescent="0.2">
      <c r="AA15786" s="23">
        <v>51630</v>
      </c>
    </row>
    <row r="15787" spans="27:27" x14ac:dyDescent="0.2">
      <c r="AA15787" s="23">
        <v>51631</v>
      </c>
    </row>
    <row r="15788" spans="27:27" x14ac:dyDescent="0.2">
      <c r="AA15788" s="23">
        <v>51632</v>
      </c>
    </row>
    <row r="15789" spans="27:27" x14ac:dyDescent="0.2">
      <c r="AA15789" s="23">
        <v>51633</v>
      </c>
    </row>
    <row r="15790" spans="27:27" x14ac:dyDescent="0.2">
      <c r="AA15790" s="23">
        <v>51634</v>
      </c>
    </row>
    <row r="15791" spans="27:27" x14ac:dyDescent="0.2">
      <c r="AA15791" s="23">
        <v>51635</v>
      </c>
    </row>
    <row r="15792" spans="27:27" x14ac:dyDescent="0.2">
      <c r="AA15792" s="23">
        <v>51636</v>
      </c>
    </row>
    <row r="15793" spans="27:27" x14ac:dyDescent="0.2">
      <c r="AA15793" s="23">
        <v>51637</v>
      </c>
    </row>
    <row r="15794" spans="27:27" x14ac:dyDescent="0.2">
      <c r="AA15794" s="23">
        <v>51638</v>
      </c>
    </row>
    <row r="15795" spans="27:27" x14ac:dyDescent="0.2">
      <c r="AA15795" s="23">
        <v>51639</v>
      </c>
    </row>
    <row r="15796" spans="27:27" x14ac:dyDescent="0.2">
      <c r="AA15796" s="23">
        <v>51640</v>
      </c>
    </row>
    <row r="15797" spans="27:27" x14ac:dyDescent="0.2">
      <c r="AA15797" s="23">
        <v>51641</v>
      </c>
    </row>
    <row r="15798" spans="27:27" x14ac:dyDescent="0.2">
      <c r="AA15798" s="23">
        <v>51642</v>
      </c>
    </row>
    <row r="15799" spans="27:27" x14ac:dyDescent="0.2">
      <c r="AA15799" s="23">
        <v>51643</v>
      </c>
    </row>
    <row r="15800" spans="27:27" x14ac:dyDescent="0.2">
      <c r="AA15800" s="23">
        <v>51644</v>
      </c>
    </row>
    <row r="15801" spans="27:27" x14ac:dyDescent="0.2">
      <c r="AA15801" s="23">
        <v>51645</v>
      </c>
    </row>
    <row r="15802" spans="27:27" x14ac:dyDescent="0.2">
      <c r="AA15802" s="23">
        <v>51646</v>
      </c>
    </row>
    <row r="15803" spans="27:27" x14ac:dyDescent="0.2">
      <c r="AA15803" s="23">
        <v>51647</v>
      </c>
    </row>
    <row r="15804" spans="27:27" x14ac:dyDescent="0.2">
      <c r="AA15804" s="23">
        <v>51648</v>
      </c>
    </row>
    <row r="15805" spans="27:27" x14ac:dyDescent="0.2">
      <c r="AA15805" s="23">
        <v>51649</v>
      </c>
    </row>
    <row r="15806" spans="27:27" x14ac:dyDescent="0.2">
      <c r="AA15806" s="23">
        <v>51650</v>
      </c>
    </row>
    <row r="15807" spans="27:27" x14ac:dyDescent="0.2">
      <c r="AA15807" s="23">
        <v>51651</v>
      </c>
    </row>
    <row r="15808" spans="27:27" x14ac:dyDescent="0.2">
      <c r="AA15808" s="23">
        <v>51652</v>
      </c>
    </row>
    <row r="15809" spans="27:27" x14ac:dyDescent="0.2">
      <c r="AA15809" s="23">
        <v>51653</v>
      </c>
    </row>
    <row r="15810" spans="27:27" x14ac:dyDescent="0.2">
      <c r="AA15810" s="23">
        <v>51654</v>
      </c>
    </row>
    <row r="15811" spans="27:27" x14ac:dyDescent="0.2">
      <c r="AA15811" s="23">
        <v>51655</v>
      </c>
    </row>
    <row r="15812" spans="27:27" x14ac:dyDescent="0.2">
      <c r="AA15812" s="23">
        <v>51656</v>
      </c>
    </row>
    <row r="15813" spans="27:27" x14ac:dyDescent="0.2">
      <c r="AA15813" s="23">
        <v>51657</v>
      </c>
    </row>
    <row r="15814" spans="27:27" x14ac:dyDescent="0.2">
      <c r="AA15814" s="23">
        <v>51658</v>
      </c>
    </row>
    <row r="15815" spans="27:27" x14ac:dyDescent="0.2">
      <c r="AA15815" s="23">
        <v>51659</v>
      </c>
    </row>
    <row r="15816" spans="27:27" x14ac:dyDescent="0.2">
      <c r="AA15816" s="23">
        <v>51660</v>
      </c>
    </row>
    <row r="15817" spans="27:27" x14ac:dyDescent="0.2">
      <c r="AA15817" s="23">
        <v>51661</v>
      </c>
    </row>
    <row r="15818" spans="27:27" x14ac:dyDescent="0.2">
      <c r="AA15818" s="23">
        <v>51662</v>
      </c>
    </row>
    <row r="15819" spans="27:27" x14ac:dyDescent="0.2">
      <c r="AA15819" s="23">
        <v>51663</v>
      </c>
    </row>
    <row r="15820" spans="27:27" x14ac:dyDescent="0.2">
      <c r="AA15820" s="23">
        <v>51664</v>
      </c>
    </row>
    <row r="15821" spans="27:27" x14ac:dyDescent="0.2">
      <c r="AA15821" s="23">
        <v>51665</v>
      </c>
    </row>
    <row r="15822" spans="27:27" x14ac:dyDescent="0.2">
      <c r="AA15822" s="23">
        <v>51666</v>
      </c>
    </row>
    <row r="15823" spans="27:27" x14ac:dyDescent="0.2">
      <c r="AA15823" s="23">
        <v>51667</v>
      </c>
    </row>
    <row r="15824" spans="27:27" x14ac:dyDescent="0.2">
      <c r="AA15824" s="23">
        <v>51668</v>
      </c>
    </row>
    <row r="15825" spans="27:27" x14ac:dyDescent="0.2">
      <c r="AA15825" s="23">
        <v>51669</v>
      </c>
    </row>
    <row r="15826" spans="27:27" x14ac:dyDescent="0.2">
      <c r="AA15826" s="23">
        <v>51670</v>
      </c>
    </row>
    <row r="15827" spans="27:27" x14ac:dyDescent="0.2">
      <c r="AA15827" s="23">
        <v>51671</v>
      </c>
    </row>
    <row r="15828" spans="27:27" x14ac:dyDescent="0.2">
      <c r="AA15828" s="23">
        <v>51672</v>
      </c>
    </row>
    <row r="15829" spans="27:27" x14ac:dyDescent="0.2">
      <c r="AA15829" s="23">
        <v>51673</v>
      </c>
    </row>
    <row r="15830" spans="27:27" x14ac:dyDescent="0.2">
      <c r="AA15830" s="23">
        <v>51674</v>
      </c>
    </row>
    <row r="15831" spans="27:27" x14ac:dyDescent="0.2">
      <c r="AA15831" s="23">
        <v>51675</v>
      </c>
    </row>
    <row r="15832" spans="27:27" x14ac:dyDescent="0.2">
      <c r="AA15832" s="23">
        <v>51676</v>
      </c>
    </row>
    <row r="15833" spans="27:27" x14ac:dyDescent="0.2">
      <c r="AA15833" s="23">
        <v>51677</v>
      </c>
    </row>
    <row r="15834" spans="27:27" x14ac:dyDescent="0.2">
      <c r="AA15834" s="23">
        <v>51678</v>
      </c>
    </row>
    <row r="15835" spans="27:27" x14ac:dyDescent="0.2">
      <c r="AA15835" s="23">
        <v>51679</v>
      </c>
    </row>
    <row r="15836" spans="27:27" x14ac:dyDescent="0.2">
      <c r="AA15836" s="23">
        <v>51680</v>
      </c>
    </row>
    <row r="15837" spans="27:27" x14ac:dyDescent="0.2">
      <c r="AA15837" s="23">
        <v>51681</v>
      </c>
    </row>
    <row r="15838" spans="27:27" x14ac:dyDescent="0.2">
      <c r="AA15838" s="23">
        <v>51682</v>
      </c>
    </row>
    <row r="15839" spans="27:27" x14ac:dyDescent="0.2">
      <c r="AA15839" s="23">
        <v>51683</v>
      </c>
    </row>
    <row r="15840" spans="27:27" x14ac:dyDescent="0.2">
      <c r="AA15840" s="23">
        <v>51684</v>
      </c>
    </row>
    <row r="15841" spans="27:27" x14ac:dyDescent="0.2">
      <c r="AA15841" s="23">
        <v>51685</v>
      </c>
    </row>
    <row r="15842" spans="27:27" x14ac:dyDescent="0.2">
      <c r="AA15842" s="23">
        <v>51686</v>
      </c>
    </row>
    <row r="15843" spans="27:27" x14ac:dyDescent="0.2">
      <c r="AA15843" s="23">
        <v>51687</v>
      </c>
    </row>
    <row r="15844" spans="27:27" x14ac:dyDescent="0.2">
      <c r="AA15844" s="23">
        <v>51688</v>
      </c>
    </row>
    <row r="15845" spans="27:27" x14ac:dyDescent="0.2">
      <c r="AA15845" s="23">
        <v>51689</v>
      </c>
    </row>
    <row r="15846" spans="27:27" x14ac:dyDescent="0.2">
      <c r="AA15846" s="23">
        <v>51690</v>
      </c>
    </row>
    <row r="15847" spans="27:27" x14ac:dyDescent="0.2">
      <c r="AA15847" s="23">
        <v>51691</v>
      </c>
    </row>
    <row r="15848" spans="27:27" x14ac:dyDescent="0.2">
      <c r="AA15848" s="23">
        <v>51692</v>
      </c>
    </row>
    <row r="15849" spans="27:27" x14ac:dyDescent="0.2">
      <c r="AA15849" s="23">
        <v>51693</v>
      </c>
    </row>
    <row r="15850" spans="27:27" x14ac:dyDescent="0.2">
      <c r="AA15850" s="23">
        <v>51694</v>
      </c>
    </row>
    <row r="15851" spans="27:27" x14ac:dyDescent="0.2">
      <c r="AA15851" s="23">
        <v>51695</v>
      </c>
    </row>
    <row r="15852" spans="27:27" x14ac:dyDescent="0.2">
      <c r="AA15852" s="23">
        <v>51696</v>
      </c>
    </row>
    <row r="15853" spans="27:27" x14ac:dyDescent="0.2">
      <c r="AA15853" s="23">
        <v>51697</v>
      </c>
    </row>
    <row r="15854" spans="27:27" x14ac:dyDescent="0.2">
      <c r="AA15854" s="23">
        <v>51698</v>
      </c>
    </row>
    <row r="15855" spans="27:27" x14ac:dyDescent="0.2">
      <c r="AA15855" s="23">
        <v>51699</v>
      </c>
    </row>
    <row r="15856" spans="27:27" x14ac:dyDescent="0.2">
      <c r="AA15856" s="23">
        <v>51700</v>
      </c>
    </row>
    <row r="15857" spans="27:27" x14ac:dyDescent="0.2">
      <c r="AA15857" s="23">
        <v>51701</v>
      </c>
    </row>
    <row r="15858" spans="27:27" x14ac:dyDescent="0.2">
      <c r="AA15858" s="23">
        <v>51702</v>
      </c>
    </row>
    <row r="15859" spans="27:27" x14ac:dyDescent="0.2">
      <c r="AA15859" s="23">
        <v>51703</v>
      </c>
    </row>
    <row r="15860" spans="27:27" x14ac:dyDescent="0.2">
      <c r="AA15860" s="23">
        <v>51704</v>
      </c>
    </row>
    <row r="15861" spans="27:27" x14ac:dyDescent="0.2">
      <c r="AA15861" s="23">
        <v>51705</v>
      </c>
    </row>
    <row r="15862" spans="27:27" x14ac:dyDescent="0.2">
      <c r="AA15862" s="23">
        <v>51706</v>
      </c>
    </row>
    <row r="15863" spans="27:27" x14ac:dyDescent="0.2">
      <c r="AA15863" s="23">
        <v>51707</v>
      </c>
    </row>
    <row r="15864" spans="27:27" x14ac:dyDescent="0.2">
      <c r="AA15864" s="23">
        <v>51708</v>
      </c>
    </row>
    <row r="15865" spans="27:27" x14ac:dyDescent="0.2">
      <c r="AA15865" s="23">
        <v>51709</v>
      </c>
    </row>
    <row r="15866" spans="27:27" x14ac:dyDescent="0.2">
      <c r="AA15866" s="23">
        <v>51710</v>
      </c>
    </row>
    <row r="15867" spans="27:27" x14ac:dyDescent="0.2">
      <c r="AA15867" s="23">
        <v>51711</v>
      </c>
    </row>
    <row r="15868" spans="27:27" x14ac:dyDescent="0.2">
      <c r="AA15868" s="23">
        <v>51712</v>
      </c>
    </row>
    <row r="15869" spans="27:27" x14ac:dyDescent="0.2">
      <c r="AA15869" s="23">
        <v>51713</v>
      </c>
    </row>
    <row r="15870" spans="27:27" x14ac:dyDescent="0.2">
      <c r="AA15870" s="23">
        <v>51714</v>
      </c>
    </row>
    <row r="15871" spans="27:27" x14ac:dyDescent="0.2">
      <c r="AA15871" s="23">
        <v>51715</v>
      </c>
    </row>
    <row r="15872" spans="27:27" x14ac:dyDescent="0.2">
      <c r="AA15872" s="23">
        <v>51716</v>
      </c>
    </row>
    <row r="15873" spans="27:27" x14ac:dyDescent="0.2">
      <c r="AA15873" s="23">
        <v>51717</v>
      </c>
    </row>
    <row r="15874" spans="27:27" x14ac:dyDescent="0.2">
      <c r="AA15874" s="23">
        <v>51718</v>
      </c>
    </row>
    <row r="15875" spans="27:27" x14ac:dyDescent="0.2">
      <c r="AA15875" s="23">
        <v>51719</v>
      </c>
    </row>
    <row r="15876" spans="27:27" x14ac:dyDescent="0.2">
      <c r="AA15876" s="23">
        <v>51720</v>
      </c>
    </row>
    <row r="15877" spans="27:27" x14ac:dyDescent="0.2">
      <c r="AA15877" s="23">
        <v>51721</v>
      </c>
    </row>
    <row r="15878" spans="27:27" x14ac:dyDescent="0.2">
      <c r="AA15878" s="23">
        <v>51722</v>
      </c>
    </row>
    <row r="15879" spans="27:27" x14ac:dyDescent="0.2">
      <c r="AA15879" s="23">
        <v>51723</v>
      </c>
    </row>
    <row r="15880" spans="27:27" x14ac:dyDescent="0.2">
      <c r="AA15880" s="23">
        <v>51724</v>
      </c>
    </row>
    <row r="15881" spans="27:27" x14ac:dyDescent="0.2">
      <c r="AA15881" s="23">
        <v>51725</v>
      </c>
    </row>
    <row r="15882" spans="27:27" x14ac:dyDescent="0.2">
      <c r="AA15882" s="23">
        <v>51726</v>
      </c>
    </row>
    <row r="15883" spans="27:27" x14ac:dyDescent="0.2">
      <c r="AA15883" s="23">
        <v>51727</v>
      </c>
    </row>
    <row r="15884" spans="27:27" x14ac:dyDescent="0.2">
      <c r="AA15884" s="23">
        <v>51728</v>
      </c>
    </row>
    <row r="15885" spans="27:27" x14ac:dyDescent="0.2">
      <c r="AA15885" s="23">
        <v>51729</v>
      </c>
    </row>
    <row r="15886" spans="27:27" x14ac:dyDescent="0.2">
      <c r="AA15886" s="23">
        <v>51730</v>
      </c>
    </row>
    <row r="15887" spans="27:27" x14ac:dyDescent="0.2">
      <c r="AA15887" s="23">
        <v>51731</v>
      </c>
    </row>
    <row r="15888" spans="27:27" x14ac:dyDescent="0.2">
      <c r="AA15888" s="23">
        <v>51732</v>
      </c>
    </row>
    <row r="15889" spans="27:27" x14ac:dyDescent="0.2">
      <c r="AA15889" s="23">
        <v>51733</v>
      </c>
    </row>
    <row r="15890" spans="27:27" x14ac:dyDescent="0.2">
      <c r="AA15890" s="23">
        <v>51734</v>
      </c>
    </row>
    <row r="15891" spans="27:27" x14ac:dyDescent="0.2">
      <c r="AA15891" s="23">
        <v>51735</v>
      </c>
    </row>
    <row r="15892" spans="27:27" x14ac:dyDescent="0.2">
      <c r="AA15892" s="23">
        <v>51736</v>
      </c>
    </row>
    <row r="15893" spans="27:27" x14ac:dyDescent="0.2">
      <c r="AA15893" s="23">
        <v>51737</v>
      </c>
    </row>
    <row r="15894" spans="27:27" x14ac:dyDescent="0.2">
      <c r="AA15894" s="23">
        <v>51738</v>
      </c>
    </row>
    <row r="15895" spans="27:27" x14ac:dyDescent="0.2">
      <c r="AA15895" s="23">
        <v>51739</v>
      </c>
    </row>
    <row r="15896" spans="27:27" x14ac:dyDescent="0.2">
      <c r="AA15896" s="23">
        <v>51740</v>
      </c>
    </row>
    <row r="15897" spans="27:27" x14ac:dyDescent="0.2">
      <c r="AA15897" s="23">
        <v>51741</v>
      </c>
    </row>
    <row r="15898" spans="27:27" x14ac:dyDescent="0.2">
      <c r="AA15898" s="23">
        <v>51742</v>
      </c>
    </row>
    <row r="15899" spans="27:27" x14ac:dyDescent="0.2">
      <c r="AA15899" s="23">
        <v>51743</v>
      </c>
    </row>
    <row r="15900" spans="27:27" x14ac:dyDescent="0.2">
      <c r="AA15900" s="23">
        <v>51744</v>
      </c>
    </row>
    <row r="15901" spans="27:27" x14ac:dyDescent="0.2">
      <c r="AA15901" s="23">
        <v>51745</v>
      </c>
    </row>
    <row r="15902" spans="27:27" x14ac:dyDescent="0.2">
      <c r="AA15902" s="23">
        <v>51746</v>
      </c>
    </row>
    <row r="15903" spans="27:27" x14ac:dyDescent="0.2">
      <c r="AA15903" s="23">
        <v>51747</v>
      </c>
    </row>
    <row r="15904" spans="27:27" x14ac:dyDescent="0.2">
      <c r="AA15904" s="23">
        <v>51748</v>
      </c>
    </row>
    <row r="15905" spans="27:27" x14ac:dyDescent="0.2">
      <c r="AA15905" s="23">
        <v>51749</v>
      </c>
    </row>
    <row r="15906" spans="27:27" x14ac:dyDescent="0.2">
      <c r="AA15906" s="23">
        <v>51750</v>
      </c>
    </row>
    <row r="15907" spans="27:27" x14ac:dyDescent="0.2">
      <c r="AA15907" s="23">
        <v>51751</v>
      </c>
    </row>
    <row r="15908" spans="27:27" x14ac:dyDescent="0.2">
      <c r="AA15908" s="23">
        <v>51752</v>
      </c>
    </row>
    <row r="15909" spans="27:27" x14ac:dyDescent="0.2">
      <c r="AA15909" s="23">
        <v>51753</v>
      </c>
    </row>
    <row r="15910" spans="27:27" x14ac:dyDescent="0.2">
      <c r="AA15910" s="23">
        <v>51754</v>
      </c>
    </row>
    <row r="15911" spans="27:27" x14ac:dyDescent="0.2">
      <c r="AA15911" s="23">
        <v>51755</v>
      </c>
    </row>
    <row r="15912" spans="27:27" x14ac:dyDescent="0.2">
      <c r="AA15912" s="23">
        <v>51756</v>
      </c>
    </row>
    <row r="15913" spans="27:27" x14ac:dyDescent="0.2">
      <c r="AA15913" s="23">
        <v>51757</v>
      </c>
    </row>
    <row r="15914" spans="27:27" x14ac:dyDescent="0.2">
      <c r="AA15914" s="23">
        <v>51758</v>
      </c>
    </row>
    <row r="15915" spans="27:27" x14ac:dyDescent="0.2">
      <c r="AA15915" s="23">
        <v>51759</v>
      </c>
    </row>
    <row r="15916" spans="27:27" x14ac:dyDescent="0.2">
      <c r="AA15916" s="23">
        <v>51760</v>
      </c>
    </row>
    <row r="15917" spans="27:27" x14ac:dyDescent="0.2">
      <c r="AA15917" s="23">
        <v>51761</v>
      </c>
    </row>
    <row r="15918" spans="27:27" x14ac:dyDescent="0.2">
      <c r="AA15918" s="23">
        <v>51762</v>
      </c>
    </row>
    <row r="15919" spans="27:27" x14ac:dyDescent="0.2">
      <c r="AA15919" s="23">
        <v>51763</v>
      </c>
    </row>
    <row r="15920" spans="27:27" x14ac:dyDescent="0.2">
      <c r="AA15920" s="23">
        <v>51764</v>
      </c>
    </row>
    <row r="15921" spans="27:27" x14ac:dyDescent="0.2">
      <c r="AA15921" s="23">
        <v>51765</v>
      </c>
    </row>
    <row r="15922" spans="27:27" x14ac:dyDescent="0.2">
      <c r="AA15922" s="23">
        <v>51766</v>
      </c>
    </row>
    <row r="15923" spans="27:27" x14ac:dyDescent="0.2">
      <c r="AA15923" s="23">
        <v>51767</v>
      </c>
    </row>
    <row r="15924" spans="27:27" x14ac:dyDescent="0.2">
      <c r="AA15924" s="23">
        <v>51768</v>
      </c>
    </row>
    <row r="15925" spans="27:27" x14ac:dyDescent="0.2">
      <c r="AA15925" s="23">
        <v>51769</v>
      </c>
    </row>
    <row r="15926" spans="27:27" x14ac:dyDescent="0.2">
      <c r="AA15926" s="23">
        <v>51770</v>
      </c>
    </row>
    <row r="15927" spans="27:27" x14ac:dyDescent="0.2">
      <c r="AA15927" s="23">
        <v>51771</v>
      </c>
    </row>
    <row r="15928" spans="27:27" x14ac:dyDescent="0.2">
      <c r="AA15928" s="23">
        <v>51772</v>
      </c>
    </row>
    <row r="15929" spans="27:27" x14ac:dyDescent="0.2">
      <c r="AA15929" s="23">
        <v>51773</v>
      </c>
    </row>
    <row r="15930" spans="27:27" x14ac:dyDescent="0.2">
      <c r="AA15930" s="23">
        <v>51774</v>
      </c>
    </row>
    <row r="15931" spans="27:27" x14ac:dyDescent="0.2">
      <c r="AA15931" s="23">
        <v>51775</v>
      </c>
    </row>
    <row r="15932" spans="27:27" x14ac:dyDescent="0.2">
      <c r="AA15932" s="23">
        <v>51776</v>
      </c>
    </row>
    <row r="15933" spans="27:27" x14ac:dyDescent="0.2">
      <c r="AA15933" s="23">
        <v>51777</v>
      </c>
    </row>
    <row r="15934" spans="27:27" x14ac:dyDescent="0.2">
      <c r="AA15934" s="23">
        <v>51778</v>
      </c>
    </row>
    <row r="15935" spans="27:27" x14ac:dyDescent="0.2">
      <c r="AA15935" s="23">
        <v>51779</v>
      </c>
    </row>
    <row r="15936" spans="27:27" x14ac:dyDescent="0.2">
      <c r="AA15936" s="23">
        <v>51780</v>
      </c>
    </row>
    <row r="15937" spans="27:27" x14ac:dyDescent="0.2">
      <c r="AA15937" s="23">
        <v>51781</v>
      </c>
    </row>
    <row r="15938" spans="27:27" x14ac:dyDescent="0.2">
      <c r="AA15938" s="23">
        <v>51782</v>
      </c>
    </row>
    <row r="15939" spans="27:27" x14ac:dyDescent="0.2">
      <c r="AA15939" s="23">
        <v>51783</v>
      </c>
    </row>
    <row r="15940" spans="27:27" x14ac:dyDescent="0.2">
      <c r="AA15940" s="23">
        <v>51784</v>
      </c>
    </row>
    <row r="15941" spans="27:27" x14ac:dyDescent="0.2">
      <c r="AA15941" s="23">
        <v>51785</v>
      </c>
    </row>
    <row r="15942" spans="27:27" x14ac:dyDescent="0.2">
      <c r="AA15942" s="23">
        <v>51786</v>
      </c>
    </row>
    <row r="15943" spans="27:27" x14ac:dyDescent="0.2">
      <c r="AA15943" s="23">
        <v>51787</v>
      </c>
    </row>
    <row r="15944" spans="27:27" x14ac:dyDescent="0.2">
      <c r="AA15944" s="23">
        <v>51788</v>
      </c>
    </row>
    <row r="15945" spans="27:27" x14ac:dyDescent="0.2">
      <c r="AA15945" s="23">
        <v>51789</v>
      </c>
    </row>
    <row r="15946" spans="27:27" x14ac:dyDescent="0.2">
      <c r="AA15946" s="23">
        <v>51790</v>
      </c>
    </row>
    <row r="15947" spans="27:27" x14ac:dyDescent="0.2">
      <c r="AA15947" s="23">
        <v>51791</v>
      </c>
    </row>
    <row r="15948" spans="27:27" x14ac:dyDescent="0.2">
      <c r="AA15948" s="23">
        <v>51792</v>
      </c>
    </row>
    <row r="15949" spans="27:27" x14ac:dyDescent="0.2">
      <c r="AA15949" s="23">
        <v>51793</v>
      </c>
    </row>
    <row r="15950" spans="27:27" x14ac:dyDescent="0.2">
      <c r="AA15950" s="23">
        <v>51794</v>
      </c>
    </row>
    <row r="15951" spans="27:27" x14ac:dyDescent="0.2">
      <c r="AA15951" s="23">
        <v>51795</v>
      </c>
    </row>
    <row r="15952" spans="27:27" x14ac:dyDescent="0.2">
      <c r="AA15952" s="23">
        <v>51796</v>
      </c>
    </row>
    <row r="15953" spans="27:27" x14ac:dyDescent="0.2">
      <c r="AA15953" s="23">
        <v>51797</v>
      </c>
    </row>
    <row r="15954" spans="27:27" x14ac:dyDescent="0.2">
      <c r="AA15954" s="23">
        <v>51798</v>
      </c>
    </row>
    <row r="15955" spans="27:27" x14ac:dyDescent="0.2">
      <c r="AA15955" s="23">
        <v>51799</v>
      </c>
    </row>
    <row r="15956" spans="27:27" x14ac:dyDescent="0.2">
      <c r="AA15956" s="23">
        <v>51800</v>
      </c>
    </row>
    <row r="15957" spans="27:27" x14ac:dyDescent="0.2">
      <c r="AA15957" s="23">
        <v>51801</v>
      </c>
    </row>
    <row r="15958" spans="27:27" x14ac:dyDescent="0.2">
      <c r="AA15958" s="23">
        <v>51802</v>
      </c>
    </row>
    <row r="15959" spans="27:27" x14ac:dyDescent="0.2">
      <c r="AA15959" s="23">
        <v>51803</v>
      </c>
    </row>
    <row r="15960" spans="27:27" x14ac:dyDescent="0.2">
      <c r="AA15960" s="23">
        <v>51804</v>
      </c>
    </row>
    <row r="15961" spans="27:27" x14ac:dyDescent="0.2">
      <c r="AA15961" s="23">
        <v>51805</v>
      </c>
    </row>
    <row r="15962" spans="27:27" x14ac:dyDescent="0.2">
      <c r="AA15962" s="23">
        <v>51806</v>
      </c>
    </row>
    <row r="15963" spans="27:27" x14ac:dyDescent="0.2">
      <c r="AA15963" s="23">
        <v>51807</v>
      </c>
    </row>
    <row r="15964" spans="27:27" x14ac:dyDescent="0.2">
      <c r="AA15964" s="23">
        <v>51808</v>
      </c>
    </row>
    <row r="15965" spans="27:27" x14ac:dyDescent="0.2">
      <c r="AA15965" s="23">
        <v>51809</v>
      </c>
    </row>
    <row r="15966" spans="27:27" x14ac:dyDescent="0.2">
      <c r="AA15966" s="23">
        <v>51810</v>
      </c>
    </row>
    <row r="15967" spans="27:27" x14ac:dyDescent="0.2">
      <c r="AA15967" s="23">
        <v>51811</v>
      </c>
    </row>
    <row r="15968" spans="27:27" x14ac:dyDescent="0.2">
      <c r="AA15968" s="23">
        <v>51812</v>
      </c>
    </row>
    <row r="15969" spans="27:27" x14ac:dyDescent="0.2">
      <c r="AA15969" s="23">
        <v>51813</v>
      </c>
    </row>
    <row r="15970" spans="27:27" x14ac:dyDescent="0.2">
      <c r="AA15970" s="23">
        <v>51814</v>
      </c>
    </row>
    <row r="15971" spans="27:27" x14ac:dyDescent="0.2">
      <c r="AA15971" s="23">
        <v>51815</v>
      </c>
    </row>
    <row r="15972" spans="27:27" x14ac:dyDescent="0.2">
      <c r="AA15972" s="23">
        <v>51816</v>
      </c>
    </row>
    <row r="15973" spans="27:27" x14ac:dyDescent="0.2">
      <c r="AA15973" s="23">
        <v>51817</v>
      </c>
    </row>
    <row r="15974" spans="27:27" x14ac:dyDescent="0.2">
      <c r="AA15974" s="23">
        <v>51818</v>
      </c>
    </row>
    <row r="15975" spans="27:27" x14ac:dyDescent="0.2">
      <c r="AA15975" s="23">
        <v>51819</v>
      </c>
    </row>
    <row r="15976" spans="27:27" x14ac:dyDescent="0.2">
      <c r="AA15976" s="23">
        <v>51820</v>
      </c>
    </row>
    <row r="15977" spans="27:27" x14ac:dyDescent="0.2">
      <c r="AA15977" s="23">
        <v>51821</v>
      </c>
    </row>
    <row r="15978" spans="27:27" x14ac:dyDescent="0.2">
      <c r="AA15978" s="23">
        <v>51822</v>
      </c>
    </row>
    <row r="15979" spans="27:27" x14ac:dyDescent="0.2">
      <c r="AA15979" s="23">
        <v>51823</v>
      </c>
    </row>
    <row r="15980" spans="27:27" x14ac:dyDescent="0.2">
      <c r="AA15980" s="23">
        <v>51824</v>
      </c>
    </row>
    <row r="15981" spans="27:27" x14ac:dyDescent="0.2">
      <c r="AA15981" s="23">
        <v>51825</v>
      </c>
    </row>
    <row r="15982" spans="27:27" x14ac:dyDescent="0.2">
      <c r="AA15982" s="23">
        <v>51826</v>
      </c>
    </row>
    <row r="15983" spans="27:27" x14ac:dyDescent="0.2">
      <c r="AA15983" s="23">
        <v>51827</v>
      </c>
    </row>
    <row r="15984" spans="27:27" x14ac:dyDescent="0.2">
      <c r="AA15984" s="23">
        <v>51828</v>
      </c>
    </row>
    <row r="15985" spans="27:27" x14ac:dyDescent="0.2">
      <c r="AA15985" s="23">
        <v>51829</v>
      </c>
    </row>
    <row r="15986" spans="27:27" x14ac:dyDescent="0.2">
      <c r="AA15986" s="23">
        <v>51830</v>
      </c>
    </row>
    <row r="15987" spans="27:27" x14ac:dyDescent="0.2">
      <c r="AA15987" s="23">
        <v>51831</v>
      </c>
    </row>
    <row r="15988" spans="27:27" x14ac:dyDescent="0.2">
      <c r="AA15988" s="23">
        <v>51832</v>
      </c>
    </row>
    <row r="15989" spans="27:27" x14ac:dyDescent="0.2">
      <c r="AA15989" s="23">
        <v>51833</v>
      </c>
    </row>
    <row r="15990" spans="27:27" x14ac:dyDescent="0.2">
      <c r="AA15990" s="23">
        <v>51834</v>
      </c>
    </row>
    <row r="15991" spans="27:27" x14ac:dyDescent="0.2">
      <c r="AA15991" s="23">
        <v>51835</v>
      </c>
    </row>
    <row r="15992" spans="27:27" x14ac:dyDescent="0.2">
      <c r="AA15992" s="23">
        <v>51836</v>
      </c>
    </row>
    <row r="15993" spans="27:27" x14ac:dyDescent="0.2">
      <c r="AA15993" s="23">
        <v>51837</v>
      </c>
    </row>
    <row r="15994" spans="27:27" x14ac:dyDescent="0.2">
      <c r="AA15994" s="23">
        <v>51838</v>
      </c>
    </row>
    <row r="15995" spans="27:27" x14ac:dyDescent="0.2">
      <c r="AA15995" s="23">
        <v>51839</v>
      </c>
    </row>
    <row r="15996" spans="27:27" x14ac:dyDescent="0.2">
      <c r="AA15996" s="23">
        <v>51840</v>
      </c>
    </row>
    <row r="15997" spans="27:27" x14ac:dyDescent="0.2">
      <c r="AA15997" s="23">
        <v>51841</v>
      </c>
    </row>
    <row r="15998" spans="27:27" x14ac:dyDescent="0.2">
      <c r="AA15998" s="23">
        <v>51842</v>
      </c>
    </row>
    <row r="15999" spans="27:27" x14ac:dyDescent="0.2">
      <c r="AA15999" s="23">
        <v>51843</v>
      </c>
    </row>
    <row r="16000" spans="27:27" x14ac:dyDescent="0.2">
      <c r="AA16000" s="23">
        <v>51844</v>
      </c>
    </row>
    <row r="16001" spans="27:27" x14ac:dyDescent="0.2">
      <c r="AA16001" s="23">
        <v>51845</v>
      </c>
    </row>
    <row r="16002" spans="27:27" x14ac:dyDescent="0.2">
      <c r="AA16002" s="23">
        <v>51846</v>
      </c>
    </row>
    <row r="16003" spans="27:27" x14ac:dyDescent="0.2">
      <c r="AA16003" s="23">
        <v>51847</v>
      </c>
    </row>
    <row r="16004" spans="27:27" x14ac:dyDescent="0.2">
      <c r="AA16004" s="23">
        <v>51848</v>
      </c>
    </row>
    <row r="16005" spans="27:27" x14ac:dyDescent="0.2">
      <c r="AA16005" s="23">
        <v>51849</v>
      </c>
    </row>
    <row r="16006" spans="27:27" x14ac:dyDescent="0.2">
      <c r="AA16006" s="23">
        <v>51850</v>
      </c>
    </row>
    <row r="16007" spans="27:27" x14ac:dyDescent="0.2">
      <c r="AA16007" s="23">
        <v>51851</v>
      </c>
    </row>
    <row r="16008" spans="27:27" x14ac:dyDescent="0.2">
      <c r="AA16008" s="23">
        <v>51852</v>
      </c>
    </row>
    <row r="16009" spans="27:27" x14ac:dyDescent="0.2">
      <c r="AA16009" s="23">
        <v>51853</v>
      </c>
    </row>
    <row r="16010" spans="27:27" x14ac:dyDescent="0.2">
      <c r="AA16010" s="23">
        <v>51854</v>
      </c>
    </row>
    <row r="16011" spans="27:27" x14ac:dyDescent="0.2">
      <c r="AA16011" s="23">
        <v>51855</v>
      </c>
    </row>
    <row r="16012" spans="27:27" x14ac:dyDescent="0.2">
      <c r="AA16012" s="23">
        <v>51856</v>
      </c>
    </row>
    <row r="16013" spans="27:27" x14ac:dyDescent="0.2">
      <c r="AA16013" s="23">
        <v>51857</v>
      </c>
    </row>
    <row r="16014" spans="27:27" x14ac:dyDescent="0.2">
      <c r="AA16014" s="23">
        <v>51858</v>
      </c>
    </row>
    <row r="16015" spans="27:27" x14ac:dyDescent="0.2">
      <c r="AA16015" s="23">
        <v>51859</v>
      </c>
    </row>
    <row r="16016" spans="27:27" x14ac:dyDescent="0.2">
      <c r="AA16016" s="23">
        <v>51860</v>
      </c>
    </row>
    <row r="16017" spans="27:27" x14ac:dyDescent="0.2">
      <c r="AA16017" s="23">
        <v>51861</v>
      </c>
    </row>
    <row r="16018" spans="27:27" x14ac:dyDescent="0.2">
      <c r="AA16018" s="23">
        <v>51862</v>
      </c>
    </row>
    <row r="16019" spans="27:27" x14ac:dyDescent="0.2">
      <c r="AA16019" s="23">
        <v>51863</v>
      </c>
    </row>
    <row r="16020" spans="27:27" x14ac:dyDescent="0.2">
      <c r="AA16020" s="23">
        <v>51864</v>
      </c>
    </row>
    <row r="16021" spans="27:27" x14ac:dyDescent="0.2">
      <c r="AA16021" s="23">
        <v>51865</v>
      </c>
    </row>
    <row r="16022" spans="27:27" x14ac:dyDescent="0.2">
      <c r="AA16022" s="23">
        <v>51866</v>
      </c>
    </row>
    <row r="16023" spans="27:27" x14ac:dyDescent="0.2">
      <c r="AA16023" s="23">
        <v>51867</v>
      </c>
    </row>
    <row r="16024" spans="27:27" x14ac:dyDescent="0.2">
      <c r="AA16024" s="23">
        <v>51868</v>
      </c>
    </row>
    <row r="16025" spans="27:27" x14ac:dyDescent="0.2">
      <c r="AA16025" s="23">
        <v>51869</v>
      </c>
    </row>
    <row r="16026" spans="27:27" x14ac:dyDescent="0.2">
      <c r="AA16026" s="23">
        <v>51870</v>
      </c>
    </row>
    <row r="16027" spans="27:27" x14ac:dyDescent="0.2">
      <c r="AA16027" s="23">
        <v>51871</v>
      </c>
    </row>
    <row r="16028" spans="27:27" x14ac:dyDescent="0.2">
      <c r="AA16028" s="23">
        <v>51872</v>
      </c>
    </row>
    <row r="16029" spans="27:27" x14ac:dyDescent="0.2">
      <c r="AA16029" s="23">
        <v>51873</v>
      </c>
    </row>
    <row r="16030" spans="27:27" x14ac:dyDescent="0.2">
      <c r="AA16030" s="23">
        <v>51874</v>
      </c>
    </row>
    <row r="16031" spans="27:27" x14ac:dyDescent="0.2">
      <c r="AA16031" s="23">
        <v>51875</v>
      </c>
    </row>
    <row r="16032" spans="27:27" x14ac:dyDescent="0.2">
      <c r="AA16032" s="23">
        <v>51876</v>
      </c>
    </row>
    <row r="16033" spans="27:27" x14ac:dyDescent="0.2">
      <c r="AA16033" s="23">
        <v>51877</v>
      </c>
    </row>
    <row r="16034" spans="27:27" x14ac:dyDescent="0.2">
      <c r="AA16034" s="23">
        <v>51878</v>
      </c>
    </row>
    <row r="16035" spans="27:27" x14ac:dyDescent="0.2">
      <c r="AA16035" s="23">
        <v>51879</v>
      </c>
    </row>
    <row r="16036" spans="27:27" x14ac:dyDescent="0.2">
      <c r="AA16036" s="23">
        <v>51880</v>
      </c>
    </row>
    <row r="16037" spans="27:27" x14ac:dyDescent="0.2">
      <c r="AA16037" s="23">
        <v>51881</v>
      </c>
    </row>
    <row r="16038" spans="27:27" x14ac:dyDescent="0.2">
      <c r="AA16038" s="23">
        <v>51882</v>
      </c>
    </row>
    <row r="16039" spans="27:27" x14ac:dyDescent="0.2">
      <c r="AA16039" s="23">
        <v>51883</v>
      </c>
    </row>
    <row r="16040" spans="27:27" x14ac:dyDescent="0.2">
      <c r="AA16040" s="23">
        <v>51884</v>
      </c>
    </row>
    <row r="16041" spans="27:27" x14ac:dyDescent="0.2">
      <c r="AA16041" s="23">
        <v>51885</v>
      </c>
    </row>
    <row r="16042" spans="27:27" x14ac:dyDescent="0.2">
      <c r="AA16042" s="23">
        <v>51886</v>
      </c>
    </row>
    <row r="16043" spans="27:27" x14ac:dyDescent="0.2">
      <c r="AA16043" s="23">
        <v>51887</v>
      </c>
    </row>
    <row r="16044" spans="27:27" x14ac:dyDescent="0.2">
      <c r="AA16044" s="23">
        <v>51888</v>
      </c>
    </row>
    <row r="16045" spans="27:27" x14ac:dyDescent="0.2">
      <c r="AA16045" s="23">
        <v>51889</v>
      </c>
    </row>
    <row r="16046" spans="27:27" x14ac:dyDescent="0.2">
      <c r="AA16046" s="23">
        <v>51890</v>
      </c>
    </row>
    <row r="16047" spans="27:27" x14ac:dyDescent="0.2">
      <c r="AA16047" s="23">
        <v>51891</v>
      </c>
    </row>
    <row r="16048" spans="27:27" x14ac:dyDescent="0.2">
      <c r="AA16048" s="23">
        <v>51892</v>
      </c>
    </row>
    <row r="16049" spans="27:27" x14ac:dyDescent="0.2">
      <c r="AA16049" s="23">
        <v>51893</v>
      </c>
    </row>
    <row r="16050" spans="27:27" x14ac:dyDescent="0.2">
      <c r="AA16050" s="23">
        <v>51894</v>
      </c>
    </row>
    <row r="16051" spans="27:27" x14ac:dyDescent="0.2">
      <c r="AA16051" s="23">
        <v>51895</v>
      </c>
    </row>
    <row r="16052" spans="27:27" x14ac:dyDescent="0.2">
      <c r="AA16052" s="23">
        <v>51896</v>
      </c>
    </row>
    <row r="16053" spans="27:27" x14ac:dyDescent="0.2">
      <c r="AA16053" s="23">
        <v>51897</v>
      </c>
    </row>
    <row r="16054" spans="27:27" x14ac:dyDescent="0.2">
      <c r="AA16054" s="23">
        <v>51898</v>
      </c>
    </row>
    <row r="16055" spans="27:27" x14ac:dyDescent="0.2">
      <c r="AA16055" s="23">
        <v>51899</v>
      </c>
    </row>
    <row r="16056" spans="27:27" x14ac:dyDescent="0.2">
      <c r="AA16056" s="23">
        <v>51900</v>
      </c>
    </row>
    <row r="16057" spans="27:27" x14ac:dyDescent="0.2">
      <c r="AA16057" s="23">
        <v>51901</v>
      </c>
    </row>
    <row r="16058" spans="27:27" x14ac:dyDescent="0.2">
      <c r="AA16058" s="23">
        <v>51902</v>
      </c>
    </row>
    <row r="16059" spans="27:27" x14ac:dyDescent="0.2">
      <c r="AA16059" s="23">
        <v>51903</v>
      </c>
    </row>
    <row r="16060" spans="27:27" x14ac:dyDescent="0.2">
      <c r="AA16060" s="23">
        <v>51904</v>
      </c>
    </row>
    <row r="16061" spans="27:27" x14ac:dyDescent="0.2">
      <c r="AA16061" s="23">
        <v>51905</v>
      </c>
    </row>
    <row r="16062" spans="27:27" x14ac:dyDescent="0.2">
      <c r="AA16062" s="23">
        <v>51906</v>
      </c>
    </row>
    <row r="16063" spans="27:27" x14ac:dyDescent="0.2">
      <c r="AA16063" s="23">
        <v>51907</v>
      </c>
    </row>
    <row r="16064" spans="27:27" x14ac:dyDescent="0.2">
      <c r="AA16064" s="23">
        <v>51908</v>
      </c>
    </row>
    <row r="16065" spans="27:27" x14ac:dyDescent="0.2">
      <c r="AA16065" s="23">
        <v>51909</v>
      </c>
    </row>
    <row r="16066" spans="27:27" x14ac:dyDescent="0.2">
      <c r="AA16066" s="23">
        <v>51910</v>
      </c>
    </row>
    <row r="16067" spans="27:27" x14ac:dyDescent="0.2">
      <c r="AA16067" s="23">
        <v>51911</v>
      </c>
    </row>
    <row r="16068" spans="27:27" x14ac:dyDescent="0.2">
      <c r="AA16068" s="23">
        <v>51912</v>
      </c>
    </row>
    <row r="16069" spans="27:27" x14ac:dyDescent="0.2">
      <c r="AA16069" s="23">
        <v>51913</v>
      </c>
    </row>
    <row r="16070" spans="27:27" x14ac:dyDescent="0.2">
      <c r="AA16070" s="23">
        <v>51914</v>
      </c>
    </row>
    <row r="16071" spans="27:27" x14ac:dyDescent="0.2">
      <c r="AA16071" s="23">
        <v>51915</v>
      </c>
    </row>
    <row r="16072" spans="27:27" x14ac:dyDescent="0.2">
      <c r="AA16072" s="23">
        <v>51916</v>
      </c>
    </row>
    <row r="16073" spans="27:27" x14ac:dyDescent="0.2">
      <c r="AA16073" s="23">
        <v>51917</v>
      </c>
    </row>
    <row r="16074" spans="27:27" x14ac:dyDescent="0.2">
      <c r="AA16074" s="23">
        <v>51918</v>
      </c>
    </row>
    <row r="16075" spans="27:27" x14ac:dyDescent="0.2">
      <c r="AA16075" s="23">
        <v>51919</v>
      </c>
    </row>
    <row r="16076" spans="27:27" x14ac:dyDescent="0.2">
      <c r="AA16076" s="23">
        <v>51920</v>
      </c>
    </row>
    <row r="16077" spans="27:27" x14ac:dyDescent="0.2">
      <c r="AA16077" s="23">
        <v>51921</v>
      </c>
    </row>
    <row r="16078" spans="27:27" x14ac:dyDescent="0.2">
      <c r="AA16078" s="23">
        <v>51922</v>
      </c>
    </row>
    <row r="16079" spans="27:27" x14ac:dyDescent="0.2">
      <c r="AA16079" s="23">
        <v>51923</v>
      </c>
    </row>
    <row r="16080" spans="27:27" x14ac:dyDescent="0.2">
      <c r="AA16080" s="23">
        <v>51924</v>
      </c>
    </row>
    <row r="16081" spans="27:27" x14ac:dyDescent="0.2">
      <c r="AA16081" s="23">
        <v>51925</v>
      </c>
    </row>
    <row r="16082" spans="27:27" x14ac:dyDescent="0.2">
      <c r="AA16082" s="23">
        <v>51926</v>
      </c>
    </row>
    <row r="16083" spans="27:27" x14ac:dyDescent="0.2">
      <c r="AA16083" s="23">
        <v>51927</v>
      </c>
    </row>
    <row r="16084" spans="27:27" x14ac:dyDescent="0.2">
      <c r="AA16084" s="23">
        <v>51928</v>
      </c>
    </row>
    <row r="16085" spans="27:27" x14ac:dyDescent="0.2">
      <c r="AA16085" s="23">
        <v>51929</v>
      </c>
    </row>
    <row r="16086" spans="27:27" x14ac:dyDescent="0.2">
      <c r="AA16086" s="23">
        <v>51930</v>
      </c>
    </row>
    <row r="16087" spans="27:27" x14ac:dyDescent="0.2">
      <c r="AA16087" s="23">
        <v>51931</v>
      </c>
    </row>
    <row r="16088" spans="27:27" x14ac:dyDescent="0.2">
      <c r="AA16088" s="23">
        <v>51932</v>
      </c>
    </row>
    <row r="16089" spans="27:27" x14ac:dyDescent="0.2">
      <c r="AA16089" s="23">
        <v>51933</v>
      </c>
    </row>
    <row r="16090" spans="27:27" x14ac:dyDescent="0.2">
      <c r="AA16090" s="23">
        <v>51934</v>
      </c>
    </row>
    <row r="16091" spans="27:27" x14ac:dyDescent="0.2">
      <c r="AA16091" s="23">
        <v>51935</v>
      </c>
    </row>
    <row r="16092" spans="27:27" x14ac:dyDescent="0.2">
      <c r="AA16092" s="23">
        <v>51936</v>
      </c>
    </row>
    <row r="16093" spans="27:27" x14ac:dyDescent="0.2">
      <c r="AA16093" s="23">
        <v>51937</v>
      </c>
    </row>
    <row r="16094" spans="27:27" x14ac:dyDescent="0.2">
      <c r="AA16094" s="23">
        <v>51938</v>
      </c>
    </row>
    <row r="16095" spans="27:27" x14ac:dyDescent="0.2">
      <c r="AA16095" s="23">
        <v>51939</v>
      </c>
    </row>
    <row r="16096" spans="27:27" x14ac:dyDescent="0.2">
      <c r="AA16096" s="23">
        <v>51940</v>
      </c>
    </row>
    <row r="16097" spans="27:27" x14ac:dyDescent="0.2">
      <c r="AA16097" s="23">
        <v>51941</v>
      </c>
    </row>
    <row r="16098" spans="27:27" x14ac:dyDescent="0.2">
      <c r="AA16098" s="23">
        <v>51942</v>
      </c>
    </row>
    <row r="16099" spans="27:27" x14ac:dyDescent="0.2">
      <c r="AA16099" s="23">
        <v>51943</v>
      </c>
    </row>
    <row r="16100" spans="27:27" x14ac:dyDescent="0.2">
      <c r="AA16100" s="23">
        <v>51944</v>
      </c>
    </row>
    <row r="16101" spans="27:27" x14ac:dyDescent="0.2">
      <c r="AA16101" s="23">
        <v>51945</v>
      </c>
    </row>
    <row r="16102" spans="27:27" x14ac:dyDescent="0.2">
      <c r="AA16102" s="23">
        <v>51946</v>
      </c>
    </row>
    <row r="16103" spans="27:27" x14ac:dyDescent="0.2">
      <c r="AA16103" s="23">
        <v>51947</v>
      </c>
    </row>
    <row r="16104" spans="27:27" x14ac:dyDescent="0.2">
      <c r="AA16104" s="23">
        <v>51948</v>
      </c>
    </row>
    <row r="16105" spans="27:27" x14ac:dyDescent="0.2">
      <c r="AA16105" s="23">
        <v>51949</v>
      </c>
    </row>
    <row r="16106" spans="27:27" x14ac:dyDescent="0.2">
      <c r="AA16106" s="23">
        <v>51950</v>
      </c>
    </row>
    <row r="16107" spans="27:27" x14ac:dyDescent="0.2">
      <c r="AA16107" s="23">
        <v>51951</v>
      </c>
    </row>
    <row r="16108" spans="27:27" x14ac:dyDescent="0.2">
      <c r="AA16108" s="23">
        <v>51952</v>
      </c>
    </row>
    <row r="16109" spans="27:27" x14ac:dyDescent="0.2">
      <c r="AA16109" s="23">
        <v>51953</v>
      </c>
    </row>
    <row r="16110" spans="27:27" x14ac:dyDescent="0.2">
      <c r="AA16110" s="23">
        <v>51954</v>
      </c>
    </row>
    <row r="16111" spans="27:27" x14ac:dyDescent="0.2">
      <c r="AA16111" s="23">
        <v>51955</v>
      </c>
    </row>
    <row r="16112" spans="27:27" x14ac:dyDescent="0.2">
      <c r="AA16112" s="23">
        <v>51956</v>
      </c>
    </row>
    <row r="16113" spans="27:27" x14ac:dyDescent="0.2">
      <c r="AA16113" s="23">
        <v>51957</v>
      </c>
    </row>
    <row r="16114" spans="27:27" x14ac:dyDescent="0.2">
      <c r="AA16114" s="23">
        <v>51958</v>
      </c>
    </row>
    <row r="16115" spans="27:27" x14ac:dyDescent="0.2">
      <c r="AA16115" s="23">
        <v>51959</v>
      </c>
    </row>
    <row r="16116" spans="27:27" x14ac:dyDescent="0.2">
      <c r="AA16116" s="23">
        <v>51960</v>
      </c>
    </row>
    <row r="16117" spans="27:27" x14ac:dyDescent="0.2">
      <c r="AA16117" s="23">
        <v>51961</v>
      </c>
    </row>
    <row r="16118" spans="27:27" x14ac:dyDescent="0.2">
      <c r="AA16118" s="23">
        <v>51962</v>
      </c>
    </row>
    <row r="16119" spans="27:27" x14ac:dyDescent="0.2">
      <c r="AA16119" s="23">
        <v>51963</v>
      </c>
    </row>
    <row r="16120" spans="27:27" x14ac:dyDescent="0.2">
      <c r="AA16120" s="23">
        <v>51964</v>
      </c>
    </row>
    <row r="16121" spans="27:27" x14ac:dyDescent="0.2">
      <c r="AA16121" s="23">
        <v>51965</v>
      </c>
    </row>
    <row r="16122" spans="27:27" x14ac:dyDescent="0.2">
      <c r="AA16122" s="23">
        <v>51966</v>
      </c>
    </row>
    <row r="16123" spans="27:27" x14ac:dyDescent="0.2">
      <c r="AA16123" s="23">
        <v>51967</v>
      </c>
    </row>
    <row r="16124" spans="27:27" x14ac:dyDescent="0.2">
      <c r="AA16124" s="23">
        <v>51968</v>
      </c>
    </row>
    <row r="16125" spans="27:27" x14ac:dyDescent="0.2">
      <c r="AA16125" s="23">
        <v>51969</v>
      </c>
    </row>
    <row r="16126" spans="27:27" x14ac:dyDescent="0.2">
      <c r="AA16126" s="23">
        <v>51970</v>
      </c>
    </row>
    <row r="16127" spans="27:27" x14ac:dyDescent="0.2">
      <c r="AA16127" s="23">
        <v>51971</v>
      </c>
    </row>
    <row r="16128" spans="27:27" x14ac:dyDescent="0.2">
      <c r="AA16128" s="23">
        <v>51972</v>
      </c>
    </row>
    <row r="16129" spans="27:27" x14ac:dyDescent="0.2">
      <c r="AA16129" s="23">
        <v>51973</v>
      </c>
    </row>
    <row r="16130" spans="27:27" x14ac:dyDescent="0.2">
      <c r="AA16130" s="23">
        <v>51974</v>
      </c>
    </row>
    <row r="16131" spans="27:27" x14ac:dyDescent="0.2">
      <c r="AA16131" s="23">
        <v>51975</v>
      </c>
    </row>
    <row r="16132" spans="27:27" x14ac:dyDescent="0.2">
      <c r="AA16132" s="23">
        <v>51976</v>
      </c>
    </row>
    <row r="16133" spans="27:27" x14ac:dyDescent="0.2">
      <c r="AA16133" s="23">
        <v>51977</v>
      </c>
    </row>
    <row r="16134" spans="27:27" x14ac:dyDescent="0.2">
      <c r="AA16134" s="23">
        <v>51978</v>
      </c>
    </row>
    <row r="16135" spans="27:27" x14ac:dyDescent="0.2">
      <c r="AA16135" s="23">
        <v>51979</v>
      </c>
    </row>
    <row r="16136" spans="27:27" x14ac:dyDescent="0.2">
      <c r="AA16136" s="23">
        <v>51980</v>
      </c>
    </row>
    <row r="16137" spans="27:27" x14ac:dyDescent="0.2">
      <c r="AA16137" s="23">
        <v>51981</v>
      </c>
    </row>
    <row r="16138" spans="27:27" x14ac:dyDescent="0.2">
      <c r="AA16138" s="23">
        <v>51982</v>
      </c>
    </row>
    <row r="16139" spans="27:27" x14ac:dyDescent="0.2">
      <c r="AA16139" s="23">
        <v>51983</v>
      </c>
    </row>
    <row r="16140" spans="27:27" x14ac:dyDescent="0.2">
      <c r="AA16140" s="23">
        <v>51984</v>
      </c>
    </row>
    <row r="16141" spans="27:27" x14ac:dyDescent="0.2">
      <c r="AA16141" s="23">
        <v>51985</v>
      </c>
    </row>
    <row r="16142" spans="27:27" x14ac:dyDescent="0.2">
      <c r="AA16142" s="23">
        <v>51986</v>
      </c>
    </row>
    <row r="16143" spans="27:27" x14ac:dyDescent="0.2">
      <c r="AA16143" s="23">
        <v>51987</v>
      </c>
    </row>
    <row r="16144" spans="27:27" x14ac:dyDescent="0.2">
      <c r="AA16144" s="23">
        <v>51988</v>
      </c>
    </row>
    <row r="16145" spans="27:27" x14ac:dyDescent="0.2">
      <c r="AA16145" s="23">
        <v>51989</v>
      </c>
    </row>
    <row r="16146" spans="27:27" x14ac:dyDescent="0.2">
      <c r="AA16146" s="23">
        <v>51990</v>
      </c>
    </row>
    <row r="16147" spans="27:27" x14ac:dyDescent="0.2">
      <c r="AA16147" s="23">
        <v>51991</v>
      </c>
    </row>
    <row r="16148" spans="27:27" x14ac:dyDescent="0.2">
      <c r="AA16148" s="23">
        <v>51992</v>
      </c>
    </row>
    <row r="16149" spans="27:27" x14ac:dyDescent="0.2">
      <c r="AA16149" s="23">
        <v>51993</v>
      </c>
    </row>
    <row r="16150" spans="27:27" x14ac:dyDescent="0.2">
      <c r="AA16150" s="23">
        <v>51994</v>
      </c>
    </row>
    <row r="16151" spans="27:27" x14ac:dyDescent="0.2">
      <c r="AA16151" s="23">
        <v>51995</v>
      </c>
    </row>
    <row r="16152" spans="27:27" x14ac:dyDescent="0.2">
      <c r="AA16152" s="23">
        <v>51996</v>
      </c>
    </row>
    <row r="16153" spans="27:27" x14ac:dyDescent="0.2">
      <c r="AA16153" s="23">
        <v>51997</v>
      </c>
    </row>
    <row r="16154" spans="27:27" x14ac:dyDescent="0.2">
      <c r="AA16154" s="23">
        <v>51998</v>
      </c>
    </row>
    <row r="16155" spans="27:27" x14ac:dyDescent="0.2">
      <c r="AA16155" s="23">
        <v>51999</v>
      </c>
    </row>
    <row r="16156" spans="27:27" x14ac:dyDescent="0.2">
      <c r="AA16156" s="23">
        <v>52000</v>
      </c>
    </row>
    <row r="16157" spans="27:27" x14ac:dyDescent="0.2">
      <c r="AA16157" s="23">
        <v>52001</v>
      </c>
    </row>
    <row r="16158" spans="27:27" x14ac:dyDescent="0.2">
      <c r="AA16158" s="23">
        <v>52002</v>
      </c>
    </row>
    <row r="16159" spans="27:27" x14ac:dyDescent="0.2">
      <c r="AA16159" s="23">
        <v>52003</v>
      </c>
    </row>
    <row r="16160" spans="27:27" x14ac:dyDescent="0.2">
      <c r="AA16160" s="23">
        <v>52004</v>
      </c>
    </row>
    <row r="16161" spans="27:27" x14ac:dyDescent="0.2">
      <c r="AA16161" s="23">
        <v>52005</v>
      </c>
    </row>
    <row r="16162" spans="27:27" x14ac:dyDescent="0.2">
      <c r="AA16162" s="23">
        <v>52006</v>
      </c>
    </row>
    <row r="16163" spans="27:27" x14ac:dyDescent="0.2">
      <c r="AA16163" s="23">
        <v>52007</v>
      </c>
    </row>
    <row r="16164" spans="27:27" x14ac:dyDescent="0.2">
      <c r="AA16164" s="23">
        <v>52008</v>
      </c>
    </row>
    <row r="16165" spans="27:27" x14ac:dyDescent="0.2">
      <c r="AA16165" s="23">
        <v>52009</v>
      </c>
    </row>
    <row r="16166" spans="27:27" x14ac:dyDescent="0.2">
      <c r="AA16166" s="23">
        <v>52010</v>
      </c>
    </row>
    <row r="16167" spans="27:27" x14ac:dyDescent="0.2">
      <c r="AA16167" s="23">
        <v>52011</v>
      </c>
    </row>
    <row r="16168" spans="27:27" x14ac:dyDescent="0.2">
      <c r="AA16168" s="23">
        <v>52012</v>
      </c>
    </row>
    <row r="16169" spans="27:27" x14ac:dyDescent="0.2">
      <c r="AA16169" s="23">
        <v>52013</v>
      </c>
    </row>
    <row r="16170" spans="27:27" x14ac:dyDescent="0.2">
      <c r="AA16170" s="23">
        <v>52014</v>
      </c>
    </row>
    <row r="16171" spans="27:27" x14ac:dyDescent="0.2">
      <c r="AA16171" s="23">
        <v>52015</v>
      </c>
    </row>
    <row r="16172" spans="27:27" x14ac:dyDescent="0.2">
      <c r="AA16172" s="23">
        <v>52016</v>
      </c>
    </row>
    <row r="16173" spans="27:27" x14ac:dyDescent="0.2">
      <c r="AA16173" s="23">
        <v>52017</v>
      </c>
    </row>
    <row r="16174" spans="27:27" x14ac:dyDescent="0.2">
      <c r="AA16174" s="23">
        <v>52018</v>
      </c>
    </row>
    <row r="16175" spans="27:27" x14ac:dyDescent="0.2">
      <c r="AA16175" s="23">
        <v>52019</v>
      </c>
    </row>
    <row r="16176" spans="27:27" x14ac:dyDescent="0.2">
      <c r="AA16176" s="23">
        <v>52020</v>
      </c>
    </row>
    <row r="16177" spans="27:27" x14ac:dyDescent="0.2">
      <c r="AA16177" s="23">
        <v>52021</v>
      </c>
    </row>
    <row r="16178" spans="27:27" x14ac:dyDescent="0.2">
      <c r="AA16178" s="23">
        <v>52022</v>
      </c>
    </row>
    <row r="16179" spans="27:27" x14ac:dyDescent="0.2">
      <c r="AA16179" s="23">
        <v>52023</v>
      </c>
    </row>
    <row r="16180" spans="27:27" x14ac:dyDescent="0.2">
      <c r="AA16180" s="23">
        <v>52024</v>
      </c>
    </row>
    <row r="16181" spans="27:27" x14ac:dyDescent="0.2">
      <c r="AA16181" s="23">
        <v>52025</v>
      </c>
    </row>
    <row r="16182" spans="27:27" x14ac:dyDescent="0.2">
      <c r="AA16182" s="23">
        <v>52026</v>
      </c>
    </row>
    <row r="16183" spans="27:27" x14ac:dyDescent="0.2">
      <c r="AA16183" s="23">
        <v>52027</v>
      </c>
    </row>
    <row r="16184" spans="27:27" x14ac:dyDescent="0.2">
      <c r="AA16184" s="23">
        <v>52028</v>
      </c>
    </row>
    <row r="16185" spans="27:27" x14ac:dyDescent="0.2">
      <c r="AA16185" s="23">
        <v>52029</v>
      </c>
    </row>
    <row r="16186" spans="27:27" x14ac:dyDescent="0.2">
      <c r="AA16186" s="23">
        <v>52030</v>
      </c>
    </row>
    <row r="16187" spans="27:27" x14ac:dyDescent="0.2">
      <c r="AA16187" s="23">
        <v>52031</v>
      </c>
    </row>
    <row r="16188" spans="27:27" x14ac:dyDescent="0.2">
      <c r="AA16188" s="23">
        <v>52032</v>
      </c>
    </row>
    <row r="16189" spans="27:27" x14ac:dyDescent="0.2">
      <c r="AA16189" s="23">
        <v>52033</v>
      </c>
    </row>
    <row r="16190" spans="27:27" x14ac:dyDescent="0.2">
      <c r="AA16190" s="23">
        <v>52034</v>
      </c>
    </row>
    <row r="16191" spans="27:27" x14ac:dyDescent="0.2">
      <c r="AA16191" s="23">
        <v>52035</v>
      </c>
    </row>
    <row r="16192" spans="27:27" x14ac:dyDescent="0.2">
      <c r="AA16192" s="23">
        <v>52036</v>
      </c>
    </row>
    <row r="16193" spans="27:27" x14ac:dyDescent="0.2">
      <c r="AA16193" s="23">
        <v>52037</v>
      </c>
    </row>
    <row r="16194" spans="27:27" x14ac:dyDescent="0.2">
      <c r="AA16194" s="23">
        <v>52038</v>
      </c>
    </row>
    <row r="16195" spans="27:27" x14ac:dyDescent="0.2">
      <c r="AA16195" s="23">
        <v>52039</v>
      </c>
    </row>
    <row r="16196" spans="27:27" x14ac:dyDescent="0.2">
      <c r="AA16196" s="23">
        <v>52040</v>
      </c>
    </row>
    <row r="16197" spans="27:27" x14ac:dyDescent="0.2">
      <c r="AA16197" s="23">
        <v>52041</v>
      </c>
    </row>
    <row r="16198" spans="27:27" x14ac:dyDescent="0.2">
      <c r="AA16198" s="23">
        <v>52042</v>
      </c>
    </row>
    <row r="16199" spans="27:27" x14ac:dyDescent="0.2">
      <c r="AA16199" s="23">
        <v>52043</v>
      </c>
    </row>
    <row r="16200" spans="27:27" x14ac:dyDescent="0.2">
      <c r="AA16200" s="23">
        <v>52044</v>
      </c>
    </row>
    <row r="16201" spans="27:27" x14ac:dyDescent="0.2">
      <c r="AA16201" s="23">
        <v>52045</v>
      </c>
    </row>
    <row r="16202" spans="27:27" x14ac:dyDescent="0.2">
      <c r="AA16202" s="23">
        <v>52046</v>
      </c>
    </row>
    <row r="16203" spans="27:27" x14ac:dyDescent="0.2">
      <c r="AA16203" s="23">
        <v>52047</v>
      </c>
    </row>
    <row r="16204" spans="27:27" x14ac:dyDescent="0.2">
      <c r="AA16204" s="23">
        <v>52048</v>
      </c>
    </row>
    <row r="16205" spans="27:27" x14ac:dyDescent="0.2">
      <c r="AA16205" s="23">
        <v>52049</v>
      </c>
    </row>
    <row r="16206" spans="27:27" x14ac:dyDescent="0.2">
      <c r="AA16206" s="23">
        <v>52050</v>
      </c>
    </row>
    <row r="16207" spans="27:27" x14ac:dyDescent="0.2">
      <c r="AA16207" s="23">
        <v>52051</v>
      </c>
    </row>
    <row r="16208" spans="27:27" x14ac:dyDescent="0.2">
      <c r="AA16208" s="23">
        <v>52052</v>
      </c>
    </row>
    <row r="16209" spans="27:27" x14ac:dyDescent="0.2">
      <c r="AA16209" s="23">
        <v>52053</v>
      </c>
    </row>
    <row r="16210" spans="27:27" x14ac:dyDescent="0.2">
      <c r="AA16210" s="23">
        <v>52054</v>
      </c>
    </row>
    <row r="16211" spans="27:27" x14ac:dyDescent="0.2">
      <c r="AA16211" s="23">
        <v>52055</v>
      </c>
    </row>
    <row r="16212" spans="27:27" x14ac:dyDescent="0.2">
      <c r="AA16212" s="23">
        <v>52056</v>
      </c>
    </row>
    <row r="16213" spans="27:27" x14ac:dyDescent="0.2">
      <c r="AA16213" s="23">
        <v>52057</v>
      </c>
    </row>
    <row r="16214" spans="27:27" x14ac:dyDescent="0.2">
      <c r="AA16214" s="23">
        <v>52058</v>
      </c>
    </row>
    <row r="16215" spans="27:27" x14ac:dyDescent="0.2">
      <c r="AA16215" s="23">
        <v>52059</v>
      </c>
    </row>
    <row r="16216" spans="27:27" x14ac:dyDescent="0.2">
      <c r="AA16216" s="23">
        <v>52060</v>
      </c>
    </row>
    <row r="16217" spans="27:27" x14ac:dyDescent="0.2">
      <c r="AA16217" s="23">
        <v>52061</v>
      </c>
    </row>
    <row r="16218" spans="27:27" x14ac:dyDescent="0.2">
      <c r="AA16218" s="23">
        <v>52062</v>
      </c>
    </row>
    <row r="16219" spans="27:27" x14ac:dyDescent="0.2">
      <c r="AA16219" s="23">
        <v>52063</v>
      </c>
    </row>
    <row r="16220" spans="27:27" x14ac:dyDescent="0.2">
      <c r="AA16220" s="23">
        <v>52064</v>
      </c>
    </row>
    <row r="16221" spans="27:27" x14ac:dyDescent="0.2">
      <c r="AA16221" s="23">
        <v>52065</v>
      </c>
    </row>
    <row r="16222" spans="27:27" x14ac:dyDescent="0.2">
      <c r="AA16222" s="23">
        <v>52066</v>
      </c>
    </row>
    <row r="16223" spans="27:27" x14ac:dyDescent="0.2">
      <c r="AA16223" s="23">
        <v>52067</v>
      </c>
    </row>
    <row r="16224" spans="27:27" x14ac:dyDescent="0.2">
      <c r="AA16224" s="23">
        <v>52068</v>
      </c>
    </row>
    <row r="16225" spans="27:27" x14ac:dyDescent="0.2">
      <c r="AA16225" s="23">
        <v>52069</v>
      </c>
    </row>
    <row r="16226" spans="27:27" x14ac:dyDescent="0.2">
      <c r="AA16226" s="23">
        <v>52070</v>
      </c>
    </row>
    <row r="16227" spans="27:27" x14ac:dyDescent="0.2">
      <c r="AA16227" s="23">
        <v>52071</v>
      </c>
    </row>
    <row r="16228" spans="27:27" x14ac:dyDescent="0.2">
      <c r="AA16228" s="23">
        <v>52072</v>
      </c>
    </row>
    <row r="16229" spans="27:27" x14ac:dyDescent="0.2">
      <c r="AA16229" s="23">
        <v>52073</v>
      </c>
    </row>
    <row r="16230" spans="27:27" x14ac:dyDescent="0.2">
      <c r="AA16230" s="23">
        <v>52074</v>
      </c>
    </row>
    <row r="16231" spans="27:27" x14ac:dyDescent="0.2">
      <c r="AA16231" s="23">
        <v>52075</v>
      </c>
    </row>
    <row r="16232" spans="27:27" x14ac:dyDescent="0.2">
      <c r="AA16232" s="23">
        <v>52076</v>
      </c>
    </row>
    <row r="16233" spans="27:27" x14ac:dyDescent="0.2">
      <c r="AA16233" s="23">
        <v>52077</v>
      </c>
    </row>
    <row r="16234" spans="27:27" x14ac:dyDescent="0.2">
      <c r="AA16234" s="23">
        <v>52078</v>
      </c>
    </row>
    <row r="16235" spans="27:27" x14ac:dyDescent="0.2">
      <c r="AA16235" s="23">
        <v>52079</v>
      </c>
    </row>
    <row r="16236" spans="27:27" x14ac:dyDescent="0.2">
      <c r="AA16236" s="23">
        <v>52080</v>
      </c>
    </row>
    <row r="16237" spans="27:27" x14ac:dyDescent="0.2">
      <c r="AA16237" s="23">
        <v>52081</v>
      </c>
    </row>
    <row r="16238" spans="27:27" x14ac:dyDescent="0.2">
      <c r="AA16238" s="23">
        <v>52082</v>
      </c>
    </row>
    <row r="16239" spans="27:27" x14ac:dyDescent="0.2">
      <c r="AA16239" s="23">
        <v>52083</v>
      </c>
    </row>
    <row r="16240" spans="27:27" x14ac:dyDescent="0.2">
      <c r="AA16240" s="23">
        <v>52084</v>
      </c>
    </row>
    <row r="16241" spans="27:27" x14ac:dyDescent="0.2">
      <c r="AA16241" s="23">
        <v>52085</v>
      </c>
    </row>
    <row r="16242" spans="27:27" x14ac:dyDescent="0.2">
      <c r="AA16242" s="23">
        <v>52086</v>
      </c>
    </row>
    <row r="16243" spans="27:27" x14ac:dyDescent="0.2">
      <c r="AA16243" s="23">
        <v>52087</v>
      </c>
    </row>
    <row r="16244" spans="27:27" x14ac:dyDescent="0.2">
      <c r="AA16244" s="23">
        <v>52088</v>
      </c>
    </row>
    <row r="16245" spans="27:27" x14ac:dyDescent="0.2">
      <c r="AA16245" s="23">
        <v>52089</v>
      </c>
    </row>
    <row r="16246" spans="27:27" x14ac:dyDescent="0.2">
      <c r="AA16246" s="23">
        <v>52090</v>
      </c>
    </row>
    <row r="16247" spans="27:27" x14ac:dyDescent="0.2">
      <c r="AA16247" s="23">
        <v>52091</v>
      </c>
    </row>
    <row r="16248" spans="27:27" x14ac:dyDescent="0.2">
      <c r="AA16248" s="23">
        <v>52092</v>
      </c>
    </row>
    <row r="16249" spans="27:27" x14ac:dyDescent="0.2">
      <c r="AA16249" s="23">
        <v>52093</v>
      </c>
    </row>
    <row r="16250" spans="27:27" x14ac:dyDescent="0.2">
      <c r="AA16250" s="23">
        <v>52094</v>
      </c>
    </row>
    <row r="16251" spans="27:27" x14ac:dyDescent="0.2">
      <c r="AA16251" s="23">
        <v>52095</v>
      </c>
    </row>
    <row r="16252" spans="27:27" x14ac:dyDescent="0.2">
      <c r="AA16252" s="23">
        <v>52096</v>
      </c>
    </row>
    <row r="16253" spans="27:27" x14ac:dyDescent="0.2">
      <c r="AA16253" s="23">
        <v>52097</v>
      </c>
    </row>
    <row r="16254" spans="27:27" x14ac:dyDescent="0.2">
      <c r="AA16254" s="23">
        <v>52098</v>
      </c>
    </row>
    <row r="16255" spans="27:27" x14ac:dyDescent="0.2">
      <c r="AA16255" s="23">
        <v>52099</v>
      </c>
    </row>
    <row r="16256" spans="27:27" x14ac:dyDescent="0.2">
      <c r="AA16256" s="23">
        <v>52100</v>
      </c>
    </row>
    <row r="16257" spans="27:27" x14ac:dyDescent="0.2">
      <c r="AA16257" s="23">
        <v>52101</v>
      </c>
    </row>
    <row r="16258" spans="27:27" x14ac:dyDescent="0.2">
      <c r="AA16258" s="23">
        <v>52102</v>
      </c>
    </row>
    <row r="16259" spans="27:27" x14ac:dyDescent="0.2">
      <c r="AA16259" s="23">
        <v>52103</v>
      </c>
    </row>
    <row r="16260" spans="27:27" x14ac:dyDescent="0.2">
      <c r="AA16260" s="23">
        <v>52104</v>
      </c>
    </row>
    <row r="16261" spans="27:27" x14ac:dyDescent="0.2">
      <c r="AA16261" s="23">
        <v>52105</v>
      </c>
    </row>
    <row r="16262" spans="27:27" x14ac:dyDescent="0.2">
      <c r="AA16262" s="23">
        <v>52106</v>
      </c>
    </row>
    <row r="16263" spans="27:27" x14ac:dyDescent="0.2">
      <c r="AA16263" s="23">
        <v>52107</v>
      </c>
    </row>
    <row r="16264" spans="27:27" x14ac:dyDescent="0.2">
      <c r="AA16264" s="23">
        <v>52108</v>
      </c>
    </row>
    <row r="16265" spans="27:27" x14ac:dyDescent="0.2">
      <c r="AA16265" s="23">
        <v>52109</v>
      </c>
    </row>
    <row r="16266" spans="27:27" x14ac:dyDescent="0.2">
      <c r="AA16266" s="23">
        <v>52110</v>
      </c>
    </row>
    <row r="16267" spans="27:27" x14ac:dyDescent="0.2">
      <c r="AA16267" s="23">
        <v>52111</v>
      </c>
    </row>
    <row r="16268" spans="27:27" x14ac:dyDescent="0.2">
      <c r="AA16268" s="23">
        <v>52112</v>
      </c>
    </row>
    <row r="16269" spans="27:27" x14ac:dyDescent="0.2">
      <c r="AA16269" s="23">
        <v>52113</v>
      </c>
    </row>
    <row r="16270" spans="27:27" x14ac:dyDescent="0.2">
      <c r="AA16270" s="23">
        <v>52114</v>
      </c>
    </row>
    <row r="16271" spans="27:27" x14ac:dyDescent="0.2">
      <c r="AA16271" s="23">
        <v>52115</v>
      </c>
    </row>
    <row r="16272" spans="27:27" x14ac:dyDescent="0.2">
      <c r="AA16272" s="23">
        <v>52116</v>
      </c>
    </row>
    <row r="16273" spans="27:27" x14ac:dyDescent="0.2">
      <c r="AA16273" s="23">
        <v>52117</v>
      </c>
    </row>
    <row r="16274" spans="27:27" x14ac:dyDescent="0.2">
      <c r="AA16274" s="23">
        <v>52118</v>
      </c>
    </row>
    <row r="16275" spans="27:27" x14ac:dyDescent="0.2">
      <c r="AA16275" s="23">
        <v>52119</v>
      </c>
    </row>
    <row r="16276" spans="27:27" x14ac:dyDescent="0.2">
      <c r="AA16276" s="23">
        <v>52120</v>
      </c>
    </row>
    <row r="16277" spans="27:27" x14ac:dyDescent="0.2">
      <c r="AA16277" s="23">
        <v>52121</v>
      </c>
    </row>
    <row r="16278" spans="27:27" x14ac:dyDescent="0.2">
      <c r="AA16278" s="23">
        <v>52122</v>
      </c>
    </row>
    <row r="16279" spans="27:27" x14ac:dyDescent="0.2">
      <c r="AA16279" s="23">
        <v>52123</v>
      </c>
    </row>
    <row r="16280" spans="27:27" x14ac:dyDescent="0.2">
      <c r="AA16280" s="23">
        <v>52124</v>
      </c>
    </row>
    <row r="16281" spans="27:27" x14ac:dyDescent="0.2">
      <c r="AA16281" s="23">
        <v>52125</v>
      </c>
    </row>
    <row r="16282" spans="27:27" x14ac:dyDescent="0.2">
      <c r="AA16282" s="23">
        <v>52126</v>
      </c>
    </row>
    <row r="16283" spans="27:27" x14ac:dyDescent="0.2">
      <c r="AA16283" s="23">
        <v>52127</v>
      </c>
    </row>
    <row r="16284" spans="27:27" x14ac:dyDescent="0.2">
      <c r="AA16284" s="23">
        <v>52128</v>
      </c>
    </row>
    <row r="16285" spans="27:27" x14ac:dyDescent="0.2">
      <c r="AA16285" s="23">
        <v>52129</v>
      </c>
    </row>
    <row r="16286" spans="27:27" x14ac:dyDescent="0.2">
      <c r="AA16286" s="23">
        <v>52130</v>
      </c>
    </row>
    <row r="16287" spans="27:27" x14ac:dyDescent="0.2">
      <c r="AA16287" s="23">
        <v>52131</v>
      </c>
    </row>
    <row r="16288" spans="27:27" x14ac:dyDescent="0.2">
      <c r="AA16288" s="23">
        <v>52132</v>
      </c>
    </row>
    <row r="16289" spans="27:27" x14ac:dyDescent="0.2">
      <c r="AA16289" s="23">
        <v>52133</v>
      </c>
    </row>
    <row r="16290" spans="27:27" x14ac:dyDescent="0.2">
      <c r="AA16290" s="23">
        <v>52134</v>
      </c>
    </row>
    <row r="16291" spans="27:27" x14ac:dyDescent="0.2">
      <c r="AA16291" s="23">
        <v>52135</v>
      </c>
    </row>
    <row r="16292" spans="27:27" x14ac:dyDescent="0.2">
      <c r="AA16292" s="23">
        <v>52136</v>
      </c>
    </row>
    <row r="16293" spans="27:27" x14ac:dyDescent="0.2">
      <c r="AA16293" s="23">
        <v>52137</v>
      </c>
    </row>
    <row r="16294" spans="27:27" x14ac:dyDescent="0.2">
      <c r="AA16294" s="23">
        <v>52138</v>
      </c>
    </row>
    <row r="16295" spans="27:27" x14ac:dyDescent="0.2">
      <c r="AA16295" s="23">
        <v>52139</v>
      </c>
    </row>
    <row r="16296" spans="27:27" x14ac:dyDescent="0.2">
      <c r="AA16296" s="23">
        <v>52140</v>
      </c>
    </row>
    <row r="16297" spans="27:27" x14ac:dyDescent="0.2">
      <c r="AA16297" s="23">
        <v>52141</v>
      </c>
    </row>
    <row r="16298" spans="27:27" x14ac:dyDescent="0.2">
      <c r="AA16298" s="23">
        <v>52142</v>
      </c>
    </row>
    <row r="16299" spans="27:27" x14ac:dyDescent="0.2">
      <c r="AA16299" s="23">
        <v>52143</v>
      </c>
    </row>
    <row r="16300" spans="27:27" x14ac:dyDescent="0.2">
      <c r="AA16300" s="23">
        <v>52144</v>
      </c>
    </row>
    <row r="16301" spans="27:27" x14ac:dyDescent="0.2">
      <c r="AA16301" s="23">
        <v>52145</v>
      </c>
    </row>
    <row r="16302" spans="27:27" x14ac:dyDescent="0.2">
      <c r="AA16302" s="23">
        <v>52146</v>
      </c>
    </row>
    <row r="16303" spans="27:27" x14ac:dyDescent="0.2">
      <c r="AA16303" s="23">
        <v>52147</v>
      </c>
    </row>
    <row r="16304" spans="27:27" x14ac:dyDescent="0.2">
      <c r="AA16304" s="23">
        <v>52148</v>
      </c>
    </row>
    <row r="16305" spans="27:27" x14ac:dyDescent="0.2">
      <c r="AA16305" s="23">
        <v>52149</v>
      </c>
    </row>
    <row r="16306" spans="27:27" x14ac:dyDescent="0.2">
      <c r="AA16306" s="23">
        <v>52150</v>
      </c>
    </row>
    <row r="16307" spans="27:27" x14ac:dyDescent="0.2">
      <c r="AA16307" s="23">
        <v>52151</v>
      </c>
    </row>
    <row r="16308" spans="27:27" x14ac:dyDescent="0.2">
      <c r="AA16308" s="23">
        <v>52152</v>
      </c>
    </row>
    <row r="16309" spans="27:27" x14ac:dyDescent="0.2">
      <c r="AA16309" s="23">
        <v>52153</v>
      </c>
    </row>
    <row r="16310" spans="27:27" x14ac:dyDescent="0.2">
      <c r="AA16310" s="23">
        <v>52154</v>
      </c>
    </row>
    <row r="16311" spans="27:27" x14ac:dyDescent="0.2">
      <c r="AA16311" s="23">
        <v>52155</v>
      </c>
    </row>
    <row r="16312" spans="27:27" x14ac:dyDescent="0.2">
      <c r="AA16312" s="23">
        <v>52156</v>
      </c>
    </row>
    <row r="16313" spans="27:27" x14ac:dyDescent="0.2">
      <c r="AA16313" s="23">
        <v>52157</v>
      </c>
    </row>
    <row r="16314" spans="27:27" x14ac:dyDescent="0.2">
      <c r="AA16314" s="23">
        <v>52158</v>
      </c>
    </row>
    <row r="16315" spans="27:27" x14ac:dyDescent="0.2">
      <c r="AA16315" s="23">
        <v>52159</v>
      </c>
    </row>
    <row r="16316" spans="27:27" x14ac:dyDescent="0.2">
      <c r="AA16316" s="23">
        <v>52160</v>
      </c>
    </row>
    <row r="16317" spans="27:27" x14ac:dyDescent="0.2">
      <c r="AA16317" s="23">
        <v>52161</v>
      </c>
    </row>
    <row r="16318" spans="27:27" x14ac:dyDescent="0.2">
      <c r="AA16318" s="23">
        <v>52162</v>
      </c>
    </row>
    <row r="16319" spans="27:27" x14ac:dyDescent="0.2">
      <c r="AA16319" s="23">
        <v>52163</v>
      </c>
    </row>
    <row r="16320" spans="27:27" x14ac:dyDescent="0.2">
      <c r="AA16320" s="23">
        <v>52164</v>
      </c>
    </row>
    <row r="16321" spans="27:27" x14ac:dyDescent="0.2">
      <c r="AA16321" s="23">
        <v>52165</v>
      </c>
    </row>
    <row r="16322" spans="27:27" x14ac:dyDescent="0.2">
      <c r="AA16322" s="23">
        <v>52166</v>
      </c>
    </row>
    <row r="16323" spans="27:27" x14ac:dyDescent="0.2">
      <c r="AA16323" s="23">
        <v>52167</v>
      </c>
    </row>
    <row r="16324" spans="27:27" x14ac:dyDescent="0.2">
      <c r="AA16324" s="23">
        <v>52168</v>
      </c>
    </row>
    <row r="16325" spans="27:27" x14ac:dyDescent="0.2">
      <c r="AA16325" s="23">
        <v>52169</v>
      </c>
    </row>
    <row r="16326" spans="27:27" x14ac:dyDescent="0.2">
      <c r="AA16326" s="23">
        <v>52170</v>
      </c>
    </row>
    <row r="16327" spans="27:27" x14ac:dyDescent="0.2">
      <c r="AA16327" s="23">
        <v>52171</v>
      </c>
    </row>
    <row r="16328" spans="27:27" x14ac:dyDescent="0.2">
      <c r="AA16328" s="23">
        <v>52172</v>
      </c>
    </row>
    <row r="16329" spans="27:27" x14ac:dyDescent="0.2">
      <c r="AA16329" s="23">
        <v>52173</v>
      </c>
    </row>
    <row r="16330" spans="27:27" x14ac:dyDescent="0.2">
      <c r="AA16330" s="23">
        <v>52174</v>
      </c>
    </row>
    <row r="16331" spans="27:27" x14ac:dyDescent="0.2">
      <c r="AA16331" s="23">
        <v>52175</v>
      </c>
    </row>
    <row r="16332" spans="27:27" x14ac:dyDescent="0.2">
      <c r="AA16332" s="23">
        <v>52176</v>
      </c>
    </row>
    <row r="16333" spans="27:27" x14ac:dyDescent="0.2">
      <c r="AA16333" s="23">
        <v>52177</v>
      </c>
    </row>
    <row r="16334" spans="27:27" x14ac:dyDescent="0.2">
      <c r="AA16334" s="23">
        <v>52178</v>
      </c>
    </row>
    <row r="16335" spans="27:27" x14ac:dyDescent="0.2">
      <c r="AA16335" s="23">
        <v>52179</v>
      </c>
    </row>
    <row r="16336" spans="27:27" x14ac:dyDescent="0.2">
      <c r="AA16336" s="23">
        <v>52180</v>
      </c>
    </row>
    <row r="16337" spans="27:27" x14ac:dyDescent="0.2">
      <c r="AA16337" s="23">
        <v>52181</v>
      </c>
    </row>
    <row r="16338" spans="27:27" x14ac:dyDescent="0.2">
      <c r="AA16338" s="23">
        <v>52182</v>
      </c>
    </row>
    <row r="16339" spans="27:27" x14ac:dyDescent="0.2">
      <c r="AA16339" s="23">
        <v>52183</v>
      </c>
    </row>
    <row r="16340" spans="27:27" x14ac:dyDescent="0.2">
      <c r="AA16340" s="23">
        <v>52184</v>
      </c>
    </row>
    <row r="16341" spans="27:27" x14ac:dyDescent="0.2">
      <c r="AA16341" s="23">
        <v>52185</v>
      </c>
    </row>
    <row r="16342" spans="27:27" x14ac:dyDescent="0.2">
      <c r="AA16342" s="23">
        <v>52186</v>
      </c>
    </row>
    <row r="16343" spans="27:27" x14ac:dyDescent="0.2">
      <c r="AA16343" s="23">
        <v>52187</v>
      </c>
    </row>
    <row r="16344" spans="27:27" x14ac:dyDescent="0.2">
      <c r="AA16344" s="23">
        <v>52188</v>
      </c>
    </row>
    <row r="16345" spans="27:27" x14ac:dyDescent="0.2">
      <c r="AA16345" s="23">
        <v>52189</v>
      </c>
    </row>
    <row r="16346" spans="27:27" x14ac:dyDescent="0.2">
      <c r="AA16346" s="23">
        <v>52190</v>
      </c>
    </row>
    <row r="16347" spans="27:27" x14ac:dyDescent="0.2">
      <c r="AA16347" s="23">
        <v>52191</v>
      </c>
    </row>
    <row r="16348" spans="27:27" x14ac:dyDescent="0.2">
      <c r="AA16348" s="23">
        <v>52192</v>
      </c>
    </row>
    <row r="16349" spans="27:27" x14ac:dyDescent="0.2">
      <c r="AA16349" s="23">
        <v>52193</v>
      </c>
    </row>
    <row r="16350" spans="27:27" x14ac:dyDescent="0.2">
      <c r="AA16350" s="23">
        <v>52194</v>
      </c>
    </row>
    <row r="16351" spans="27:27" x14ac:dyDescent="0.2">
      <c r="AA16351" s="23">
        <v>52195</v>
      </c>
    </row>
    <row r="16352" spans="27:27" x14ac:dyDescent="0.2">
      <c r="AA16352" s="23">
        <v>52196</v>
      </c>
    </row>
    <row r="16353" spans="27:27" x14ac:dyDescent="0.2">
      <c r="AA16353" s="23">
        <v>52197</v>
      </c>
    </row>
    <row r="16354" spans="27:27" x14ac:dyDescent="0.2">
      <c r="AA16354" s="23">
        <v>52198</v>
      </c>
    </row>
    <row r="16355" spans="27:27" x14ac:dyDescent="0.2">
      <c r="AA16355" s="23">
        <v>52199</v>
      </c>
    </row>
    <row r="16356" spans="27:27" x14ac:dyDescent="0.2">
      <c r="AA16356" s="23">
        <v>52200</v>
      </c>
    </row>
    <row r="16357" spans="27:27" x14ac:dyDescent="0.2">
      <c r="AA16357" s="23">
        <v>52201</v>
      </c>
    </row>
    <row r="16358" spans="27:27" x14ac:dyDescent="0.2">
      <c r="AA16358" s="23">
        <v>52202</v>
      </c>
    </row>
    <row r="16359" spans="27:27" x14ac:dyDescent="0.2">
      <c r="AA16359" s="23">
        <v>52203</v>
      </c>
    </row>
    <row r="16360" spans="27:27" x14ac:dyDescent="0.2">
      <c r="AA16360" s="23">
        <v>52204</v>
      </c>
    </row>
    <row r="16361" spans="27:27" x14ac:dyDescent="0.2">
      <c r="AA16361" s="23">
        <v>52205</v>
      </c>
    </row>
    <row r="16362" spans="27:27" x14ac:dyDescent="0.2">
      <c r="AA16362" s="23">
        <v>52206</v>
      </c>
    </row>
    <row r="16363" spans="27:27" x14ac:dyDescent="0.2">
      <c r="AA16363" s="23">
        <v>52207</v>
      </c>
    </row>
    <row r="16364" spans="27:27" x14ac:dyDescent="0.2">
      <c r="AA16364" s="23">
        <v>52208</v>
      </c>
    </row>
    <row r="16365" spans="27:27" x14ac:dyDescent="0.2">
      <c r="AA16365" s="23">
        <v>52209</v>
      </c>
    </row>
    <row r="16366" spans="27:27" x14ac:dyDescent="0.2">
      <c r="AA16366" s="23">
        <v>52210</v>
      </c>
    </row>
    <row r="16367" spans="27:27" x14ac:dyDescent="0.2">
      <c r="AA16367" s="23">
        <v>52211</v>
      </c>
    </row>
    <row r="16368" spans="27:27" x14ac:dyDescent="0.2">
      <c r="AA16368" s="23">
        <v>52212</v>
      </c>
    </row>
    <row r="16369" spans="27:27" x14ac:dyDescent="0.2">
      <c r="AA16369" s="23">
        <v>52213</v>
      </c>
    </row>
    <row r="16370" spans="27:27" x14ac:dyDescent="0.2">
      <c r="AA16370" s="23">
        <v>52214</v>
      </c>
    </row>
    <row r="16371" spans="27:27" x14ac:dyDescent="0.2">
      <c r="AA16371" s="23">
        <v>52215</v>
      </c>
    </row>
    <row r="16372" spans="27:27" x14ac:dyDescent="0.2">
      <c r="AA16372" s="23">
        <v>52216</v>
      </c>
    </row>
    <row r="16373" spans="27:27" x14ac:dyDescent="0.2">
      <c r="AA16373" s="23">
        <v>52217</v>
      </c>
    </row>
    <row r="16374" spans="27:27" x14ac:dyDescent="0.2">
      <c r="AA16374" s="23">
        <v>52218</v>
      </c>
    </row>
    <row r="16375" spans="27:27" x14ac:dyDescent="0.2">
      <c r="AA16375" s="23">
        <v>52219</v>
      </c>
    </row>
    <row r="16376" spans="27:27" x14ac:dyDescent="0.2">
      <c r="AA16376" s="23">
        <v>52220</v>
      </c>
    </row>
    <row r="16377" spans="27:27" x14ac:dyDescent="0.2">
      <c r="AA16377" s="23">
        <v>52221</v>
      </c>
    </row>
    <row r="16378" spans="27:27" x14ac:dyDescent="0.2">
      <c r="AA16378" s="23">
        <v>52222</v>
      </c>
    </row>
    <row r="16379" spans="27:27" x14ac:dyDescent="0.2">
      <c r="AA16379" s="23">
        <v>52223</v>
      </c>
    </row>
    <row r="16380" spans="27:27" x14ac:dyDescent="0.2">
      <c r="AA16380" s="23">
        <v>52224</v>
      </c>
    </row>
    <row r="16381" spans="27:27" x14ac:dyDescent="0.2">
      <c r="AA16381" s="23">
        <v>52225</v>
      </c>
    </row>
    <row r="16382" spans="27:27" x14ac:dyDescent="0.2">
      <c r="AA16382" s="23">
        <v>52226</v>
      </c>
    </row>
    <row r="16383" spans="27:27" x14ac:dyDescent="0.2">
      <c r="AA16383" s="23">
        <v>52227</v>
      </c>
    </row>
    <row r="16384" spans="27:27" x14ac:dyDescent="0.2">
      <c r="AA16384" s="23">
        <v>52228</v>
      </c>
    </row>
    <row r="16385" spans="27:27" x14ac:dyDescent="0.2">
      <c r="AA16385" s="23">
        <v>52229</v>
      </c>
    </row>
    <row r="16386" spans="27:27" x14ac:dyDescent="0.2">
      <c r="AA16386" s="23">
        <v>52230</v>
      </c>
    </row>
    <row r="16387" spans="27:27" x14ac:dyDescent="0.2">
      <c r="AA16387" s="23">
        <v>52231</v>
      </c>
    </row>
    <row r="16388" spans="27:27" x14ac:dyDescent="0.2">
      <c r="AA16388" s="23">
        <v>52232</v>
      </c>
    </row>
    <row r="16389" spans="27:27" x14ac:dyDescent="0.2">
      <c r="AA16389" s="23">
        <v>52233</v>
      </c>
    </row>
    <row r="16390" spans="27:27" x14ac:dyDescent="0.2">
      <c r="AA16390" s="23">
        <v>52234</v>
      </c>
    </row>
    <row r="16391" spans="27:27" x14ac:dyDescent="0.2">
      <c r="AA16391" s="23">
        <v>52235</v>
      </c>
    </row>
    <row r="16392" spans="27:27" x14ac:dyDescent="0.2">
      <c r="AA16392" s="23">
        <v>52236</v>
      </c>
    </row>
    <row r="16393" spans="27:27" x14ac:dyDescent="0.2">
      <c r="AA16393" s="23">
        <v>52237</v>
      </c>
    </row>
    <row r="16394" spans="27:27" x14ac:dyDescent="0.2">
      <c r="AA16394" s="23">
        <v>52238</v>
      </c>
    </row>
    <row r="16395" spans="27:27" x14ac:dyDescent="0.2">
      <c r="AA16395" s="23">
        <v>52239</v>
      </c>
    </row>
    <row r="16396" spans="27:27" x14ac:dyDescent="0.2">
      <c r="AA16396" s="23">
        <v>52240</v>
      </c>
    </row>
    <row r="16397" spans="27:27" x14ac:dyDescent="0.2">
      <c r="AA16397" s="23">
        <v>52241</v>
      </c>
    </row>
    <row r="16398" spans="27:27" x14ac:dyDescent="0.2">
      <c r="AA16398" s="23">
        <v>52242</v>
      </c>
    </row>
    <row r="16399" spans="27:27" x14ac:dyDescent="0.2">
      <c r="AA16399" s="23">
        <v>52243</v>
      </c>
    </row>
    <row r="16400" spans="27:27" x14ac:dyDescent="0.2">
      <c r="AA16400" s="23">
        <v>52244</v>
      </c>
    </row>
    <row r="16401" spans="27:27" x14ac:dyDescent="0.2">
      <c r="AA16401" s="23">
        <v>52245</v>
      </c>
    </row>
    <row r="16402" spans="27:27" x14ac:dyDescent="0.2">
      <c r="AA16402" s="23">
        <v>52246</v>
      </c>
    </row>
    <row r="16403" spans="27:27" x14ac:dyDescent="0.2">
      <c r="AA16403" s="23">
        <v>52247</v>
      </c>
    </row>
    <row r="16404" spans="27:27" x14ac:dyDescent="0.2">
      <c r="AA16404" s="23">
        <v>52248</v>
      </c>
    </row>
    <row r="16405" spans="27:27" x14ac:dyDescent="0.2">
      <c r="AA16405" s="23">
        <v>52249</v>
      </c>
    </row>
    <row r="16406" spans="27:27" x14ac:dyDescent="0.2">
      <c r="AA16406" s="23">
        <v>52250</v>
      </c>
    </row>
    <row r="16407" spans="27:27" x14ac:dyDescent="0.2">
      <c r="AA16407" s="23">
        <v>52251</v>
      </c>
    </row>
    <row r="16408" spans="27:27" x14ac:dyDescent="0.2">
      <c r="AA16408" s="23">
        <v>52252</v>
      </c>
    </row>
    <row r="16409" spans="27:27" x14ac:dyDescent="0.2">
      <c r="AA16409" s="23">
        <v>52253</v>
      </c>
    </row>
    <row r="16410" spans="27:27" x14ac:dyDescent="0.2">
      <c r="AA16410" s="23">
        <v>52254</v>
      </c>
    </row>
    <row r="16411" spans="27:27" x14ac:dyDescent="0.2">
      <c r="AA16411" s="23">
        <v>52255</v>
      </c>
    </row>
    <row r="16412" spans="27:27" x14ac:dyDescent="0.2">
      <c r="AA16412" s="23">
        <v>52256</v>
      </c>
    </row>
    <row r="16413" spans="27:27" x14ac:dyDescent="0.2">
      <c r="AA16413" s="23">
        <v>52257</v>
      </c>
    </row>
    <row r="16414" spans="27:27" x14ac:dyDescent="0.2">
      <c r="AA16414" s="23">
        <v>52258</v>
      </c>
    </row>
    <row r="16415" spans="27:27" x14ac:dyDescent="0.2">
      <c r="AA16415" s="23">
        <v>52259</v>
      </c>
    </row>
    <row r="16416" spans="27:27" x14ac:dyDescent="0.2">
      <c r="AA16416" s="23">
        <v>52260</v>
      </c>
    </row>
    <row r="16417" spans="27:27" x14ac:dyDescent="0.2">
      <c r="AA16417" s="23">
        <v>52261</v>
      </c>
    </row>
    <row r="16418" spans="27:27" x14ac:dyDescent="0.2">
      <c r="AA16418" s="23">
        <v>52262</v>
      </c>
    </row>
    <row r="16419" spans="27:27" x14ac:dyDescent="0.2">
      <c r="AA16419" s="23">
        <v>52263</v>
      </c>
    </row>
    <row r="16420" spans="27:27" x14ac:dyDescent="0.2">
      <c r="AA16420" s="23">
        <v>52264</v>
      </c>
    </row>
    <row r="16421" spans="27:27" x14ac:dyDescent="0.2">
      <c r="AA16421" s="23">
        <v>52265</v>
      </c>
    </row>
    <row r="16422" spans="27:27" x14ac:dyDescent="0.2">
      <c r="AA16422" s="23">
        <v>52266</v>
      </c>
    </row>
    <row r="16423" spans="27:27" x14ac:dyDescent="0.2">
      <c r="AA16423" s="23">
        <v>52267</v>
      </c>
    </row>
    <row r="16424" spans="27:27" x14ac:dyDescent="0.2">
      <c r="AA16424" s="23">
        <v>52268</v>
      </c>
    </row>
    <row r="16425" spans="27:27" x14ac:dyDescent="0.2">
      <c r="AA16425" s="23">
        <v>52269</v>
      </c>
    </row>
    <row r="16426" spans="27:27" x14ac:dyDescent="0.2">
      <c r="AA16426" s="23">
        <v>52270</v>
      </c>
    </row>
    <row r="16427" spans="27:27" x14ac:dyDescent="0.2">
      <c r="AA16427" s="23">
        <v>52271</v>
      </c>
    </row>
    <row r="16428" spans="27:27" x14ac:dyDescent="0.2">
      <c r="AA16428" s="23">
        <v>52272</v>
      </c>
    </row>
    <row r="16429" spans="27:27" x14ac:dyDescent="0.2">
      <c r="AA16429" s="23">
        <v>52273</v>
      </c>
    </row>
    <row r="16430" spans="27:27" x14ac:dyDescent="0.2">
      <c r="AA16430" s="23">
        <v>52274</v>
      </c>
    </row>
    <row r="16431" spans="27:27" x14ac:dyDescent="0.2">
      <c r="AA16431" s="23">
        <v>52275</v>
      </c>
    </row>
    <row r="16432" spans="27:27" x14ac:dyDescent="0.2">
      <c r="AA16432" s="23">
        <v>52276</v>
      </c>
    </row>
    <row r="16433" spans="27:27" x14ac:dyDescent="0.2">
      <c r="AA16433" s="23">
        <v>52277</v>
      </c>
    </row>
    <row r="16434" spans="27:27" x14ac:dyDescent="0.2">
      <c r="AA16434" s="23">
        <v>52278</v>
      </c>
    </row>
    <row r="16435" spans="27:27" x14ac:dyDescent="0.2">
      <c r="AA16435" s="23">
        <v>52279</v>
      </c>
    </row>
    <row r="16436" spans="27:27" x14ac:dyDescent="0.2">
      <c r="AA16436" s="23">
        <v>52280</v>
      </c>
    </row>
    <row r="16437" spans="27:27" x14ac:dyDescent="0.2">
      <c r="AA16437" s="23">
        <v>52281</v>
      </c>
    </row>
    <row r="16438" spans="27:27" x14ac:dyDescent="0.2">
      <c r="AA16438" s="23">
        <v>52282</v>
      </c>
    </row>
    <row r="16439" spans="27:27" x14ac:dyDescent="0.2">
      <c r="AA16439" s="23">
        <v>52283</v>
      </c>
    </row>
    <row r="16440" spans="27:27" x14ac:dyDescent="0.2">
      <c r="AA16440" s="23">
        <v>52284</v>
      </c>
    </row>
    <row r="16441" spans="27:27" x14ac:dyDescent="0.2">
      <c r="AA16441" s="23">
        <v>52285</v>
      </c>
    </row>
    <row r="16442" spans="27:27" x14ac:dyDescent="0.2">
      <c r="AA16442" s="23">
        <v>52286</v>
      </c>
    </row>
    <row r="16443" spans="27:27" x14ac:dyDescent="0.2">
      <c r="AA16443" s="23">
        <v>52287</v>
      </c>
    </row>
    <row r="16444" spans="27:27" x14ac:dyDescent="0.2">
      <c r="AA16444" s="23">
        <v>52288</v>
      </c>
    </row>
    <row r="16445" spans="27:27" x14ac:dyDescent="0.2">
      <c r="AA16445" s="23">
        <v>52289</v>
      </c>
    </row>
    <row r="16446" spans="27:27" x14ac:dyDescent="0.2">
      <c r="AA16446" s="23">
        <v>52290</v>
      </c>
    </row>
    <row r="16447" spans="27:27" x14ac:dyDescent="0.2">
      <c r="AA16447" s="23">
        <v>52291</v>
      </c>
    </row>
    <row r="16448" spans="27:27" x14ac:dyDescent="0.2">
      <c r="AA16448" s="23">
        <v>52292</v>
      </c>
    </row>
    <row r="16449" spans="27:27" x14ac:dyDescent="0.2">
      <c r="AA16449" s="23">
        <v>52293</v>
      </c>
    </row>
    <row r="16450" spans="27:27" x14ac:dyDescent="0.2">
      <c r="AA16450" s="23">
        <v>52294</v>
      </c>
    </row>
    <row r="16451" spans="27:27" x14ac:dyDescent="0.2">
      <c r="AA16451" s="23">
        <v>52295</v>
      </c>
    </row>
    <row r="16452" spans="27:27" x14ac:dyDescent="0.2">
      <c r="AA16452" s="23">
        <v>52296</v>
      </c>
    </row>
    <row r="16453" spans="27:27" x14ac:dyDescent="0.2">
      <c r="AA16453" s="23">
        <v>52297</v>
      </c>
    </row>
    <row r="16454" spans="27:27" x14ac:dyDescent="0.2">
      <c r="AA16454" s="23">
        <v>52298</v>
      </c>
    </row>
    <row r="16455" spans="27:27" x14ac:dyDescent="0.2">
      <c r="AA16455" s="23">
        <v>52299</v>
      </c>
    </row>
    <row r="16456" spans="27:27" x14ac:dyDescent="0.2">
      <c r="AA16456" s="23">
        <v>52300</v>
      </c>
    </row>
    <row r="16457" spans="27:27" x14ac:dyDescent="0.2">
      <c r="AA16457" s="23">
        <v>52301</v>
      </c>
    </row>
    <row r="16458" spans="27:27" x14ac:dyDescent="0.2">
      <c r="AA16458" s="23">
        <v>52302</v>
      </c>
    </row>
    <row r="16459" spans="27:27" x14ac:dyDescent="0.2">
      <c r="AA16459" s="23">
        <v>52303</v>
      </c>
    </row>
    <row r="16460" spans="27:27" x14ac:dyDescent="0.2">
      <c r="AA16460" s="23">
        <v>52304</v>
      </c>
    </row>
    <row r="16461" spans="27:27" x14ac:dyDescent="0.2">
      <c r="AA16461" s="23">
        <v>52305</v>
      </c>
    </row>
    <row r="16462" spans="27:27" x14ac:dyDescent="0.2">
      <c r="AA16462" s="23">
        <v>52306</v>
      </c>
    </row>
    <row r="16463" spans="27:27" x14ac:dyDescent="0.2">
      <c r="AA16463" s="23">
        <v>52307</v>
      </c>
    </row>
    <row r="16464" spans="27:27" x14ac:dyDescent="0.2">
      <c r="AA16464" s="23">
        <v>52308</v>
      </c>
    </row>
    <row r="16465" spans="27:27" x14ac:dyDescent="0.2">
      <c r="AA16465" s="23">
        <v>52309</v>
      </c>
    </row>
    <row r="16466" spans="27:27" x14ac:dyDescent="0.2">
      <c r="AA16466" s="23">
        <v>52310</v>
      </c>
    </row>
    <row r="16467" spans="27:27" x14ac:dyDescent="0.2">
      <c r="AA16467" s="23">
        <v>52311</v>
      </c>
    </row>
    <row r="16468" spans="27:27" x14ac:dyDescent="0.2">
      <c r="AA16468" s="23">
        <v>52312</v>
      </c>
    </row>
    <row r="16469" spans="27:27" x14ac:dyDescent="0.2">
      <c r="AA16469" s="23">
        <v>52313</v>
      </c>
    </row>
    <row r="16470" spans="27:27" x14ac:dyDescent="0.2">
      <c r="AA16470" s="23">
        <v>52314</v>
      </c>
    </row>
    <row r="16471" spans="27:27" x14ac:dyDescent="0.2">
      <c r="AA16471" s="23">
        <v>52315</v>
      </c>
    </row>
    <row r="16472" spans="27:27" x14ac:dyDescent="0.2">
      <c r="AA16472" s="23">
        <v>52316</v>
      </c>
    </row>
    <row r="16473" spans="27:27" x14ac:dyDescent="0.2">
      <c r="AA16473" s="23">
        <v>52317</v>
      </c>
    </row>
    <row r="16474" spans="27:27" x14ac:dyDescent="0.2">
      <c r="AA16474" s="23">
        <v>52318</v>
      </c>
    </row>
    <row r="16475" spans="27:27" x14ac:dyDescent="0.2">
      <c r="AA16475" s="23">
        <v>52319</v>
      </c>
    </row>
    <row r="16476" spans="27:27" x14ac:dyDescent="0.2">
      <c r="AA16476" s="23">
        <v>52320</v>
      </c>
    </row>
    <row r="16477" spans="27:27" x14ac:dyDescent="0.2">
      <c r="AA16477" s="23">
        <v>52321</v>
      </c>
    </row>
    <row r="16478" spans="27:27" x14ac:dyDescent="0.2">
      <c r="AA16478" s="23">
        <v>52322</v>
      </c>
    </row>
    <row r="16479" spans="27:27" x14ac:dyDescent="0.2">
      <c r="AA16479" s="23">
        <v>52323</v>
      </c>
    </row>
    <row r="16480" spans="27:27" x14ac:dyDescent="0.2">
      <c r="AA16480" s="23">
        <v>52324</v>
      </c>
    </row>
    <row r="16481" spans="27:27" x14ac:dyDescent="0.2">
      <c r="AA16481" s="23">
        <v>52325</v>
      </c>
    </row>
    <row r="16482" spans="27:27" x14ac:dyDescent="0.2">
      <c r="AA16482" s="23">
        <v>52326</v>
      </c>
    </row>
    <row r="16483" spans="27:27" x14ac:dyDescent="0.2">
      <c r="AA16483" s="23">
        <v>52327</v>
      </c>
    </row>
    <row r="16484" spans="27:27" x14ac:dyDescent="0.2">
      <c r="AA16484" s="23">
        <v>52328</v>
      </c>
    </row>
    <row r="16485" spans="27:27" x14ac:dyDescent="0.2">
      <c r="AA16485" s="23">
        <v>52329</v>
      </c>
    </row>
    <row r="16486" spans="27:27" x14ac:dyDescent="0.2">
      <c r="AA16486" s="23">
        <v>52330</v>
      </c>
    </row>
    <row r="16487" spans="27:27" x14ac:dyDescent="0.2">
      <c r="AA16487" s="23">
        <v>52331</v>
      </c>
    </row>
    <row r="16488" spans="27:27" x14ac:dyDescent="0.2">
      <c r="AA16488" s="23">
        <v>52332</v>
      </c>
    </row>
    <row r="16489" spans="27:27" x14ac:dyDescent="0.2">
      <c r="AA16489" s="23">
        <v>52333</v>
      </c>
    </row>
    <row r="16490" spans="27:27" x14ac:dyDescent="0.2">
      <c r="AA16490" s="23">
        <v>52334</v>
      </c>
    </row>
    <row r="16491" spans="27:27" x14ac:dyDescent="0.2">
      <c r="AA16491" s="23">
        <v>52335</v>
      </c>
    </row>
    <row r="16492" spans="27:27" x14ac:dyDescent="0.2">
      <c r="AA16492" s="23">
        <v>52336</v>
      </c>
    </row>
    <row r="16493" spans="27:27" x14ac:dyDescent="0.2">
      <c r="AA16493" s="23">
        <v>52337</v>
      </c>
    </row>
    <row r="16494" spans="27:27" x14ac:dyDescent="0.2">
      <c r="AA16494" s="23">
        <v>52338</v>
      </c>
    </row>
    <row r="16495" spans="27:27" x14ac:dyDescent="0.2">
      <c r="AA16495" s="23">
        <v>52339</v>
      </c>
    </row>
    <row r="16496" spans="27:27" x14ac:dyDescent="0.2">
      <c r="AA16496" s="23">
        <v>52340</v>
      </c>
    </row>
    <row r="16497" spans="27:27" x14ac:dyDescent="0.2">
      <c r="AA16497" s="23">
        <v>52341</v>
      </c>
    </row>
    <row r="16498" spans="27:27" x14ac:dyDescent="0.2">
      <c r="AA16498" s="23">
        <v>52342</v>
      </c>
    </row>
    <row r="16499" spans="27:27" x14ac:dyDescent="0.2">
      <c r="AA16499" s="23">
        <v>52343</v>
      </c>
    </row>
    <row r="16500" spans="27:27" x14ac:dyDescent="0.2">
      <c r="AA16500" s="23">
        <v>52344</v>
      </c>
    </row>
    <row r="16501" spans="27:27" x14ac:dyDescent="0.2">
      <c r="AA16501" s="23">
        <v>52345</v>
      </c>
    </row>
    <row r="16502" spans="27:27" x14ac:dyDescent="0.2">
      <c r="AA16502" s="23">
        <v>52346</v>
      </c>
    </row>
    <row r="16503" spans="27:27" x14ac:dyDescent="0.2">
      <c r="AA16503" s="23">
        <v>52347</v>
      </c>
    </row>
    <row r="16504" spans="27:27" x14ac:dyDescent="0.2">
      <c r="AA16504" s="23">
        <v>52348</v>
      </c>
    </row>
    <row r="16505" spans="27:27" x14ac:dyDescent="0.2">
      <c r="AA16505" s="23">
        <v>52349</v>
      </c>
    </row>
    <row r="16506" spans="27:27" x14ac:dyDescent="0.2">
      <c r="AA16506" s="23">
        <v>52350</v>
      </c>
    </row>
    <row r="16507" spans="27:27" x14ac:dyDescent="0.2">
      <c r="AA16507" s="23">
        <v>52351</v>
      </c>
    </row>
    <row r="16508" spans="27:27" x14ac:dyDescent="0.2">
      <c r="AA16508" s="23">
        <v>52352</v>
      </c>
    </row>
    <row r="16509" spans="27:27" x14ac:dyDescent="0.2">
      <c r="AA16509" s="23">
        <v>52353</v>
      </c>
    </row>
    <row r="16510" spans="27:27" x14ac:dyDescent="0.2">
      <c r="AA16510" s="23">
        <v>52354</v>
      </c>
    </row>
    <row r="16511" spans="27:27" x14ac:dyDescent="0.2">
      <c r="AA16511" s="23">
        <v>52355</v>
      </c>
    </row>
    <row r="16512" spans="27:27" x14ac:dyDescent="0.2">
      <c r="AA16512" s="23">
        <v>52356</v>
      </c>
    </row>
    <row r="16513" spans="27:27" x14ac:dyDescent="0.2">
      <c r="AA16513" s="23">
        <v>52357</v>
      </c>
    </row>
    <row r="16514" spans="27:27" x14ac:dyDescent="0.2">
      <c r="AA16514" s="23">
        <v>52358</v>
      </c>
    </row>
    <row r="16515" spans="27:27" x14ac:dyDescent="0.2">
      <c r="AA16515" s="23">
        <v>52359</v>
      </c>
    </row>
    <row r="16516" spans="27:27" x14ac:dyDescent="0.2">
      <c r="AA16516" s="23">
        <v>52360</v>
      </c>
    </row>
    <row r="16517" spans="27:27" x14ac:dyDescent="0.2">
      <c r="AA16517" s="23">
        <v>52361</v>
      </c>
    </row>
    <row r="16518" spans="27:27" x14ac:dyDescent="0.2">
      <c r="AA16518" s="23">
        <v>52362</v>
      </c>
    </row>
    <row r="16519" spans="27:27" x14ac:dyDescent="0.2">
      <c r="AA16519" s="23">
        <v>52363</v>
      </c>
    </row>
    <row r="16520" spans="27:27" x14ac:dyDescent="0.2">
      <c r="AA16520" s="23">
        <v>52364</v>
      </c>
    </row>
    <row r="16521" spans="27:27" x14ac:dyDescent="0.2">
      <c r="AA16521" s="23">
        <v>52365</v>
      </c>
    </row>
    <row r="16522" spans="27:27" x14ac:dyDescent="0.2">
      <c r="AA16522" s="23">
        <v>52366</v>
      </c>
    </row>
    <row r="16523" spans="27:27" x14ac:dyDescent="0.2">
      <c r="AA16523" s="23">
        <v>52367</v>
      </c>
    </row>
    <row r="16524" spans="27:27" x14ac:dyDescent="0.2">
      <c r="AA16524" s="23">
        <v>52368</v>
      </c>
    </row>
    <row r="16525" spans="27:27" x14ac:dyDescent="0.2">
      <c r="AA16525" s="23">
        <v>52369</v>
      </c>
    </row>
    <row r="16526" spans="27:27" x14ac:dyDescent="0.2">
      <c r="AA16526" s="23">
        <v>52370</v>
      </c>
    </row>
    <row r="16527" spans="27:27" x14ac:dyDescent="0.2">
      <c r="AA16527" s="23">
        <v>52371</v>
      </c>
    </row>
    <row r="16528" spans="27:27" x14ac:dyDescent="0.2">
      <c r="AA16528" s="23">
        <v>52372</v>
      </c>
    </row>
    <row r="16529" spans="27:27" x14ac:dyDescent="0.2">
      <c r="AA16529" s="23">
        <v>52373</v>
      </c>
    </row>
    <row r="16530" spans="27:27" x14ac:dyDescent="0.2">
      <c r="AA16530" s="23">
        <v>52374</v>
      </c>
    </row>
    <row r="16531" spans="27:27" x14ac:dyDescent="0.2">
      <c r="AA16531" s="23">
        <v>52375</v>
      </c>
    </row>
    <row r="16532" spans="27:27" x14ac:dyDescent="0.2">
      <c r="AA16532" s="23">
        <v>52376</v>
      </c>
    </row>
    <row r="16533" spans="27:27" x14ac:dyDescent="0.2">
      <c r="AA16533" s="23">
        <v>52377</v>
      </c>
    </row>
    <row r="16534" spans="27:27" x14ac:dyDescent="0.2">
      <c r="AA16534" s="23">
        <v>52378</v>
      </c>
    </row>
    <row r="16535" spans="27:27" x14ac:dyDescent="0.2">
      <c r="AA16535" s="23">
        <v>52379</v>
      </c>
    </row>
    <row r="16536" spans="27:27" x14ac:dyDescent="0.2">
      <c r="AA16536" s="23">
        <v>52380</v>
      </c>
    </row>
    <row r="16537" spans="27:27" x14ac:dyDescent="0.2">
      <c r="AA16537" s="23">
        <v>52381</v>
      </c>
    </row>
    <row r="16538" spans="27:27" x14ac:dyDescent="0.2">
      <c r="AA16538" s="23">
        <v>52382</v>
      </c>
    </row>
    <row r="16539" spans="27:27" x14ac:dyDescent="0.2">
      <c r="AA16539" s="23">
        <v>52383</v>
      </c>
    </row>
    <row r="16540" spans="27:27" x14ac:dyDescent="0.2">
      <c r="AA16540" s="23">
        <v>52384</v>
      </c>
    </row>
    <row r="16541" spans="27:27" x14ac:dyDescent="0.2">
      <c r="AA16541" s="23">
        <v>52385</v>
      </c>
    </row>
    <row r="16542" spans="27:27" x14ac:dyDescent="0.2">
      <c r="AA16542" s="23">
        <v>52386</v>
      </c>
    </row>
    <row r="16543" spans="27:27" x14ac:dyDescent="0.2">
      <c r="AA16543" s="23">
        <v>52387</v>
      </c>
    </row>
    <row r="16544" spans="27:27" x14ac:dyDescent="0.2">
      <c r="AA16544" s="23">
        <v>52388</v>
      </c>
    </row>
    <row r="16545" spans="27:27" x14ac:dyDescent="0.2">
      <c r="AA16545" s="23">
        <v>52389</v>
      </c>
    </row>
    <row r="16546" spans="27:27" x14ac:dyDescent="0.2">
      <c r="AA16546" s="23">
        <v>52390</v>
      </c>
    </row>
    <row r="16547" spans="27:27" x14ac:dyDescent="0.2">
      <c r="AA16547" s="23">
        <v>52391</v>
      </c>
    </row>
    <row r="16548" spans="27:27" x14ac:dyDescent="0.2">
      <c r="AA16548" s="23">
        <v>52392</v>
      </c>
    </row>
    <row r="16549" spans="27:27" x14ac:dyDescent="0.2">
      <c r="AA16549" s="23">
        <v>52393</v>
      </c>
    </row>
    <row r="16550" spans="27:27" x14ac:dyDescent="0.2">
      <c r="AA16550" s="23">
        <v>52394</v>
      </c>
    </row>
    <row r="16551" spans="27:27" x14ac:dyDescent="0.2">
      <c r="AA16551" s="23">
        <v>52395</v>
      </c>
    </row>
    <row r="16552" spans="27:27" x14ac:dyDescent="0.2">
      <c r="AA16552" s="23">
        <v>52396</v>
      </c>
    </row>
    <row r="16553" spans="27:27" x14ac:dyDescent="0.2">
      <c r="AA16553" s="23">
        <v>52397</v>
      </c>
    </row>
    <row r="16554" spans="27:27" x14ac:dyDescent="0.2">
      <c r="AA16554" s="23">
        <v>52398</v>
      </c>
    </row>
    <row r="16555" spans="27:27" x14ac:dyDescent="0.2">
      <c r="AA16555" s="23">
        <v>52399</v>
      </c>
    </row>
    <row r="16556" spans="27:27" x14ac:dyDescent="0.2">
      <c r="AA16556" s="23">
        <v>52400</v>
      </c>
    </row>
    <row r="16557" spans="27:27" x14ac:dyDescent="0.2">
      <c r="AA16557" s="23">
        <v>52401</v>
      </c>
    </row>
    <row r="16558" spans="27:27" x14ac:dyDescent="0.2">
      <c r="AA16558" s="23">
        <v>52402</v>
      </c>
    </row>
    <row r="16559" spans="27:27" x14ac:dyDescent="0.2">
      <c r="AA16559" s="23">
        <v>52403</v>
      </c>
    </row>
    <row r="16560" spans="27:27" x14ac:dyDescent="0.2">
      <c r="AA16560" s="23">
        <v>52404</v>
      </c>
    </row>
    <row r="16561" spans="27:27" x14ac:dyDescent="0.2">
      <c r="AA16561" s="23">
        <v>52405</v>
      </c>
    </row>
    <row r="16562" spans="27:27" x14ac:dyDescent="0.2">
      <c r="AA16562" s="23">
        <v>52406</v>
      </c>
    </row>
    <row r="16563" spans="27:27" x14ac:dyDescent="0.2">
      <c r="AA16563" s="23">
        <v>52407</v>
      </c>
    </row>
    <row r="16564" spans="27:27" x14ac:dyDescent="0.2">
      <c r="AA16564" s="23">
        <v>52408</v>
      </c>
    </row>
    <row r="16565" spans="27:27" x14ac:dyDescent="0.2">
      <c r="AA16565" s="23">
        <v>52409</v>
      </c>
    </row>
    <row r="16566" spans="27:27" x14ac:dyDescent="0.2">
      <c r="AA16566" s="23">
        <v>52410</v>
      </c>
    </row>
    <row r="16567" spans="27:27" x14ac:dyDescent="0.2">
      <c r="AA16567" s="23">
        <v>52411</v>
      </c>
    </row>
    <row r="16568" spans="27:27" x14ac:dyDescent="0.2">
      <c r="AA16568" s="23">
        <v>52412</v>
      </c>
    </row>
    <row r="16569" spans="27:27" x14ac:dyDescent="0.2">
      <c r="AA16569" s="23">
        <v>52413</v>
      </c>
    </row>
    <row r="16570" spans="27:27" x14ac:dyDescent="0.2">
      <c r="AA16570" s="23">
        <v>52414</v>
      </c>
    </row>
    <row r="16571" spans="27:27" x14ac:dyDescent="0.2">
      <c r="AA16571" s="23">
        <v>52415</v>
      </c>
    </row>
    <row r="16572" spans="27:27" x14ac:dyDescent="0.2">
      <c r="AA16572" s="23">
        <v>52416</v>
      </c>
    </row>
    <row r="16573" spans="27:27" x14ac:dyDescent="0.2">
      <c r="AA16573" s="23">
        <v>52417</v>
      </c>
    </row>
    <row r="16574" spans="27:27" x14ac:dyDescent="0.2">
      <c r="AA16574" s="23">
        <v>52418</v>
      </c>
    </row>
    <row r="16575" spans="27:27" x14ac:dyDescent="0.2">
      <c r="AA16575" s="23">
        <v>52419</v>
      </c>
    </row>
    <row r="16576" spans="27:27" x14ac:dyDescent="0.2">
      <c r="AA16576" s="23">
        <v>52420</v>
      </c>
    </row>
    <row r="16577" spans="27:27" x14ac:dyDescent="0.2">
      <c r="AA16577" s="23">
        <v>52421</v>
      </c>
    </row>
    <row r="16578" spans="27:27" x14ac:dyDescent="0.2">
      <c r="AA16578" s="23">
        <v>52422</v>
      </c>
    </row>
    <row r="16579" spans="27:27" x14ac:dyDescent="0.2">
      <c r="AA16579" s="23">
        <v>52423</v>
      </c>
    </row>
    <row r="16580" spans="27:27" x14ac:dyDescent="0.2">
      <c r="AA16580" s="23">
        <v>52424</v>
      </c>
    </row>
    <row r="16581" spans="27:27" x14ac:dyDescent="0.2">
      <c r="AA16581" s="23">
        <v>52425</v>
      </c>
    </row>
    <row r="16582" spans="27:27" x14ac:dyDescent="0.2">
      <c r="AA16582" s="23">
        <v>52426</v>
      </c>
    </row>
    <row r="16583" spans="27:27" x14ac:dyDescent="0.2">
      <c r="AA16583" s="23">
        <v>52427</v>
      </c>
    </row>
    <row r="16584" spans="27:27" x14ac:dyDescent="0.2">
      <c r="AA16584" s="23">
        <v>52428</v>
      </c>
    </row>
    <row r="16585" spans="27:27" x14ac:dyDescent="0.2">
      <c r="AA16585" s="23">
        <v>52429</v>
      </c>
    </row>
    <row r="16586" spans="27:27" x14ac:dyDescent="0.2">
      <c r="AA16586" s="23">
        <v>52430</v>
      </c>
    </row>
    <row r="16587" spans="27:27" x14ac:dyDescent="0.2">
      <c r="AA16587" s="23">
        <v>52431</v>
      </c>
    </row>
    <row r="16588" spans="27:27" x14ac:dyDescent="0.2">
      <c r="AA16588" s="23">
        <v>52432</v>
      </c>
    </row>
    <row r="16589" spans="27:27" x14ac:dyDescent="0.2">
      <c r="AA16589" s="23">
        <v>52433</v>
      </c>
    </row>
    <row r="16590" spans="27:27" x14ac:dyDescent="0.2">
      <c r="AA16590" s="23">
        <v>52434</v>
      </c>
    </row>
    <row r="16591" spans="27:27" x14ac:dyDescent="0.2">
      <c r="AA16591" s="23">
        <v>52435</v>
      </c>
    </row>
    <row r="16592" spans="27:27" x14ac:dyDescent="0.2">
      <c r="AA16592" s="23">
        <v>52436</v>
      </c>
    </row>
    <row r="16593" spans="27:27" x14ac:dyDescent="0.2">
      <c r="AA16593" s="23">
        <v>52437</v>
      </c>
    </row>
    <row r="16594" spans="27:27" x14ac:dyDescent="0.2">
      <c r="AA16594" s="23">
        <v>52438</v>
      </c>
    </row>
    <row r="16595" spans="27:27" x14ac:dyDescent="0.2">
      <c r="AA16595" s="23">
        <v>52439</v>
      </c>
    </row>
    <row r="16596" spans="27:27" x14ac:dyDescent="0.2">
      <c r="AA16596" s="23">
        <v>52440</v>
      </c>
    </row>
    <row r="16597" spans="27:27" x14ac:dyDescent="0.2">
      <c r="AA16597" s="23">
        <v>52441</v>
      </c>
    </row>
    <row r="16598" spans="27:27" x14ac:dyDescent="0.2">
      <c r="AA16598" s="23">
        <v>52442</v>
      </c>
    </row>
    <row r="16599" spans="27:27" x14ac:dyDescent="0.2">
      <c r="AA16599" s="23">
        <v>52443</v>
      </c>
    </row>
    <row r="16600" spans="27:27" x14ac:dyDescent="0.2">
      <c r="AA16600" s="23">
        <v>52444</v>
      </c>
    </row>
    <row r="16601" spans="27:27" x14ac:dyDescent="0.2">
      <c r="AA16601" s="23">
        <v>52445</v>
      </c>
    </row>
    <row r="16602" spans="27:27" x14ac:dyDescent="0.2">
      <c r="AA16602" s="23">
        <v>52446</v>
      </c>
    </row>
    <row r="16603" spans="27:27" x14ac:dyDescent="0.2">
      <c r="AA16603" s="23">
        <v>52447</v>
      </c>
    </row>
    <row r="16604" spans="27:27" x14ac:dyDescent="0.2">
      <c r="AA16604" s="23">
        <v>52448</v>
      </c>
    </row>
    <row r="16605" spans="27:27" x14ac:dyDescent="0.2">
      <c r="AA16605" s="23">
        <v>52449</v>
      </c>
    </row>
    <row r="16606" spans="27:27" x14ac:dyDescent="0.2">
      <c r="AA16606" s="23">
        <v>52450</v>
      </c>
    </row>
    <row r="16607" spans="27:27" x14ac:dyDescent="0.2">
      <c r="AA16607" s="23">
        <v>52451</v>
      </c>
    </row>
    <row r="16608" spans="27:27" x14ac:dyDescent="0.2">
      <c r="AA16608" s="23">
        <v>52452</v>
      </c>
    </row>
    <row r="16609" spans="27:27" x14ac:dyDescent="0.2">
      <c r="AA16609" s="23">
        <v>52453</v>
      </c>
    </row>
    <row r="16610" spans="27:27" x14ac:dyDescent="0.2">
      <c r="AA16610" s="23">
        <v>52454</v>
      </c>
    </row>
    <row r="16611" spans="27:27" x14ac:dyDescent="0.2">
      <c r="AA16611" s="23">
        <v>52455</v>
      </c>
    </row>
    <row r="16612" spans="27:27" x14ac:dyDescent="0.2">
      <c r="AA16612" s="23">
        <v>52456</v>
      </c>
    </row>
    <row r="16613" spans="27:27" x14ac:dyDescent="0.2">
      <c r="AA16613" s="23">
        <v>52457</v>
      </c>
    </row>
    <row r="16614" spans="27:27" x14ac:dyDescent="0.2">
      <c r="AA16614" s="23">
        <v>52458</v>
      </c>
    </row>
    <row r="16615" spans="27:27" x14ac:dyDescent="0.2">
      <c r="AA16615" s="23">
        <v>52459</v>
      </c>
    </row>
    <row r="16616" spans="27:27" x14ac:dyDescent="0.2">
      <c r="AA16616" s="23">
        <v>52460</v>
      </c>
    </row>
    <row r="16617" spans="27:27" x14ac:dyDescent="0.2">
      <c r="AA16617" s="23">
        <v>52461</v>
      </c>
    </row>
    <row r="16618" spans="27:27" x14ac:dyDescent="0.2">
      <c r="AA16618" s="23">
        <v>52462</v>
      </c>
    </row>
    <row r="16619" spans="27:27" x14ac:dyDescent="0.2">
      <c r="AA16619" s="23">
        <v>52463</v>
      </c>
    </row>
    <row r="16620" spans="27:27" x14ac:dyDescent="0.2">
      <c r="AA16620" s="23">
        <v>52464</v>
      </c>
    </row>
    <row r="16621" spans="27:27" x14ac:dyDescent="0.2">
      <c r="AA16621" s="23">
        <v>52465</v>
      </c>
    </row>
    <row r="16622" spans="27:27" x14ac:dyDescent="0.2">
      <c r="AA16622" s="23">
        <v>52466</v>
      </c>
    </row>
    <row r="16623" spans="27:27" x14ac:dyDescent="0.2">
      <c r="AA16623" s="23">
        <v>52467</v>
      </c>
    </row>
    <row r="16624" spans="27:27" x14ac:dyDescent="0.2">
      <c r="AA16624" s="23">
        <v>52468</v>
      </c>
    </row>
    <row r="16625" spans="27:27" x14ac:dyDescent="0.2">
      <c r="AA16625" s="23">
        <v>52469</v>
      </c>
    </row>
    <row r="16626" spans="27:27" x14ac:dyDescent="0.2">
      <c r="AA16626" s="23">
        <v>52470</v>
      </c>
    </row>
    <row r="16627" spans="27:27" x14ac:dyDescent="0.2">
      <c r="AA16627" s="23">
        <v>52471</v>
      </c>
    </row>
    <row r="16628" spans="27:27" x14ac:dyDescent="0.2">
      <c r="AA16628" s="23">
        <v>52472</v>
      </c>
    </row>
    <row r="16629" spans="27:27" x14ac:dyDescent="0.2">
      <c r="AA16629" s="23">
        <v>52473</v>
      </c>
    </row>
    <row r="16630" spans="27:27" x14ac:dyDescent="0.2">
      <c r="AA16630" s="23">
        <v>52474</v>
      </c>
    </row>
    <row r="16631" spans="27:27" x14ac:dyDescent="0.2">
      <c r="AA16631" s="23">
        <v>52475</v>
      </c>
    </row>
    <row r="16632" spans="27:27" x14ac:dyDescent="0.2">
      <c r="AA16632" s="23">
        <v>52476</v>
      </c>
    </row>
    <row r="16633" spans="27:27" x14ac:dyDescent="0.2">
      <c r="AA16633" s="23">
        <v>52477</v>
      </c>
    </row>
    <row r="16634" spans="27:27" x14ac:dyDescent="0.2">
      <c r="AA16634" s="23">
        <v>52478</v>
      </c>
    </row>
    <row r="16635" spans="27:27" x14ac:dyDescent="0.2">
      <c r="AA16635" s="23">
        <v>52479</v>
      </c>
    </row>
    <row r="16636" spans="27:27" x14ac:dyDescent="0.2">
      <c r="AA16636" s="23">
        <v>52480</v>
      </c>
    </row>
    <row r="16637" spans="27:27" x14ac:dyDescent="0.2">
      <c r="AA16637" s="23">
        <v>52481</v>
      </c>
    </row>
    <row r="16638" spans="27:27" x14ac:dyDescent="0.2">
      <c r="AA16638" s="23">
        <v>52482</v>
      </c>
    </row>
    <row r="16639" spans="27:27" x14ac:dyDescent="0.2">
      <c r="AA16639" s="23">
        <v>52483</v>
      </c>
    </row>
    <row r="16640" spans="27:27" x14ac:dyDescent="0.2">
      <c r="AA16640" s="23">
        <v>52484</v>
      </c>
    </row>
    <row r="16641" spans="27:27" x14ac:dyDescent="0.2">
      <c r="AA16641" s="23">
        <v>52485</v>
      </c>
    </row>
    <row r="16642" spans="27:27" x14ac:dyDescent="0.2">
      <c r="AA16642" s="23">
        <v>52486</v>
      </c>
    </row>
    <row r="16643" spans="27:27" x14ac:dyDescent="0.2">
      <c r="AA16643" s="23">
        <v>52487</v>
      </c>
    </row>
    <row r="16644" spans="27:27" x14ac:dyDescent="0.2">
      <c r="AA16644" s="23">
        <v>52488</v>
      </c>
    </row>
    <row r="16645" spans="27:27" x14ac:dyDescent="0.2">
      <c r="AA16645" s="23">
        <v>52489</v>
      </c>
    </row>
    <row r="16646" spans="27:27" x14ac:dyDescent="0.2">
      <c r="AA16646" s="23">
        <v>52490</v>
      </c>
    </row>
    <row r="16647" spans="27:27" x14ac:dyDescent="0.2">
      <c r="AA16647" s="23">
        <v>52491</v>
      </c>
    </row>
    <row r="16648" spans="27:27" x14ac:dyDescent="0.2">
      <c r="AA16648" s="23">
        <v>52492</v>
      </c>
    </row>
    <row r="16649" spans="27:27" x14ac:dyDescent="0.2">
      <c r="AA16649" s="23">
        <v>52493</v>
      </c>
    </row>
    <row r="16650" spans="27:27" x14ac:dyDescent="0.2">
      <c r="AA16650" s="23">
        <v>52494</v>
      </c>
    </row>
    <row r="16651" spans="27:27" x14ac:dyDescent="0.2">
      <c r="AA16651" s="23">
        <v>52495</v>
      </c>
    </row>
    <row r="16652" spans="27:27" x14ac:dyDescent="0.2">
      <c r="AA16652" s="23">
        <v>52496</v>
      </c>
    </row>
    <row r="16653" spans="27:27" x14ac:dyDescent="0.2">
      <c r="AA16653" s="23">
        <v>52497</v>
      </c>
    </row>
    <row r="16654" spans="27:27" x14ac:dyDescent="0.2">
      <c r="AA16654" s="23">
        <v>52498</v>
      </c>
    </row>
    <row r="16655" spans="27:27" x14ac:dyDescent="0.2">
      <c r="AA16655" s="23">
        <v>52499</v>
      </c>
    </row>
    <row r="16656" spans="27:27" x14ac:dyDescent="0.2">
      <c r="AA16656" s="23">
        <v>52500</v>
      </c>
    </row>
    <row r="16657" spans="27:27" x14ac:dyDescent="0.2">
      <c r="AA16657" s="23">
        <v>52501</v>
      </c>
    </row>
    <row r="16658" spans="27:27" x14ac:dyDescent="0.2">
      <c r="AA16658" s="23">
        <v>52502</v>
      </c>
    </row>
    <row r="16659" spans="27:27" x14ac:dyDescent="0.2">
      <c r="AA16659" s="23">
        <v>52503</v>
      </c>
    </row>
    <row r="16660" spans="27:27" x14ac:dyDescent="0.2">
      <c r="AA16660" s="23">
        <v>52504</v>
      </c>
    </row>
    <row r="16661" spans="27:27" x14ac:dyDescent="0.2">
      <c r="AA16661" s="23">
        <v>52505</v>
      </c>
    </row>
    <row r="16662" spans="27:27" x14ac:dyDescent="0.2">
      <c r="AA16662" s="23">
        <v>52506</v>
      </c>
    </row>
    <row r="16663" spans="27:27" x14ac:dyDescent="0.2">
      <c r="AA16663" s="23">
        <v>52507</v>
      </c>
    </row>
    <row r="16664" spans="27:27" x14ac:dyDescent="0.2">
      <c r="AA16664" s="23">
        <v>52508</v>
      </c>
    </row>
    <row r="16665" spans="27:27" x14ac:dyDescent="0.2">
      <c r="AA16665" s="23">
        <v>52509</v>
      </c>
    </row>
    <row r="16666" spans="27:27" x14ac:dyDescent="0.2">
      <c r="AA16666" s="23">
        <v>52510</v>
      </c>
    </row>
    <row r="16667" spans="27:27" x14ac:dyDescent="0.2">
      <c r="AA16667" s="23">
        <v>52511</v>
      </c>
    </row>
    <row r="16668" spans="27:27" x14ac:dyDescent="0.2">
      <c r="AA16668" s="23">
        <v>52512</v>
      </c>
    </row>
    <row r="16669" spans="27:27" x14ac:dyDescent="0.2">
      <c r="AA16669" s="23">
        <v>52513</v>
      </c>
    </row>
    <row r="16670" spans="27:27" x14ac:dyDescent="0.2">
      <c r="AA16670" s="23">
        <v>52514</v>
      </c>
    </row>
    <row r="16671" spans="27:27" x14ac:dyDescent="0.2">
      <c r="AA16671" s="23">
        <v>52515</v>
      </c>
    </row>
    <row r="16672" spans="27:27" x14ac:dyDescent="0.2">
      <c r="AA16672" s="23">
        <v>52516</v>
      </c>
    </row>
    <row r="16673" spans="27:27" x14ac:dyDescent="0.2">
      <c r="AA16673" s="23">
        <v>52517</v>
      </c>
    </row>
    <row r="16674" spans="27:27" x14ac:dyDescent="0.2">
      <c r="AA16674" s="23">
        <v>52518</v>
      </c>
    </row>
    <row r="16675" spans="27:27" x14ac:dyDescent="0.2">
      <c r="AA16675" s="23">
        <v>52519</v>
      </c>
    </row>
    <row r="16676" spans="27:27" x14ac:dyDescent="0.2">
      <c r="AA16676" s="23">
        <v>52520</v>
      </c>
    </row>
    <row r="16677" spans="27:27" x14ac:dyDescent="0.2">
      <c r="AA16677" s="23">
        <v>52521</v>
      </c>
    </row>
    <row r="16678" spans="27:27" x14ac:dyDescent="0.2">
      <c r="AA16678" s="23">
        <v>52522</v>
      </c>
    </row>
    <row r="16679" spans="27:27" x14ac:dyDescent="0.2">
      <c r="AA16679" s="23">
        <v>52523</v>
      </c>
    </row>
    <row r="16680" spans="27:27" x14ac:dyDescent="0.2">
      <c r="AA16680" s="23">
        <v>52524</v>
      </c>
    </row>
    <row r="16681" spans="27:27" x14ac:dyDescent="0.2">
      <c r="AA16681" s="23">
        <v>52525</v>
      </c>
    </row>
    <row r="16682" spans="27:27" x14ac:dyDescent="0.2">
      <c r="AA16682" s="23">
        <v>52526</v>
      </c>
    </row>
    <row r="16683" spans="27:27" x14ac:dyDescent="0.2">
      <c r="AA16683" s="23">
        <v>52527</v>
      </c>
    </row>
    <row r="16684" spans="27:27" x14ac:dyDescent="0.2">
      <c r="AA16684" s="23">
        <v>52528</v>
      </c>
    </row>
    <row r="16685" spans="27:27" x14ac:dyDescent="0.2">
      <c r="AA16685" s="23">
        <v>52529</v>
      </c>
    </row>
    <row r="16686" spans="27:27" x14ac:dyDescent="0.2">
      <c r="AA16686" s="23">
        <v>52530</v>
      </c>
    </row>
    <row r="16687" spans="27:27" x14ac:dyDescent="0.2">
      <c r="AA16687" s="23">
        <v>52531</v>
      </c>
    </row>
    <row r="16688" spans="27:27" x14ac:dyDescent="0.2">
      <c r="AA16688" s="23">
        <v>52532</v>
      </c>
    </row>
    <row r="16689" spans="27:27" x14ac:dyDescent="0.2">
      <c r="AA16689" s="23">
        <v>52533</v>
      </c>
    </row>
    <row r="16690" spans="27:27" x14ac:dyDescent="0.2">
      <c r="AA16690" s="23">
        <v>52534</v>
      </c>
    </row>
    <row r="16691" spans="27:27" x14ac:dyDescent="0.2">
      <c r="AA16691" s="23">
        <v>52535</v>
      </c>
    </row>
    <row r="16692" spans="27:27" x14ac:dyDescent="0.2">
      <c r="AA16692" s="23">
        <v>52536</v>
      </c>
    </row>
    <row r="16693" spans="27:27" x14ac:dyDescent="0.2">
      <c r="AA16693" s="23">
        <v>52537</v>
      </c>
    </row>
    <row r="16694" spans="27:27" x14ac:dyDescent="0.2">
      <c r="AA16694" s="23">
        <v>52538</v>
      </c>
    </row>
    <row r="16695" spans="27:27" x14ac:dyDescent="0.2">
      <c r="AA16695" s="23">
        <v>52539</v>
      </c>
    </row>
    <row r="16696" spans="27:27" x14ac:dyDescent="0.2">
      <c r="AA16696" s="23">
        <v>52540</v>
      </c>
    </row>
    <row r="16697" spans="27:27" x14ac:dyDescent="0.2">
      <c r="AA16697" s="23">
        <v>52541</v>
      </c>
    </row>
    <row r="16698" spans="27:27" x14ac:dyDescent="0.2">
      <c r="AA16698" s="23">
        <v>52542</v>
      </c>
    </row>
    <row r="16699" spans="27:27" x14ac:dyDescent="0.2">
      <c r="AA16699" s="23">
        <v>52543</v>
      </c>
    </row>
    <row r="16700" spans="27:27" x14ac:dyDescent="0.2">
      <c r="AA16700" s="23">
        <v>52544</v>
      </c>
    </row>
    <row r="16701" spans="27:27" x14ac:dyDescent="0.2">
      <c r="AA16701" s="23">
        <v>52545</v>
      </c>
    </row>
    <row r="16702" spans="27:27" x14ac:dyDescent="0.2">
      <c r="AA16702" s="23">
        <v>52546</v>
      </c>
    </row>
    <row r="16703" spans="27:27" x14ac:dyDescent="0.2">
      <c r="AA16703" s="23">
        <v>52547</v>
      </c>
    </row>
    <row r="16704" spans="27:27" x14ac:dyDescent="0.2">
      <c r="AA16704" s="23">
        <v>52548</v>
      </c>
    </row>
    <row r="16705" spans="27:27" x14ac:dyDescent="0.2">
      <c r="AA16705" s="23">
        <v>52549</v>
      </c>
    </row>
    <row r="16706" spans="27:27" x14ac:dyDescent="0.2">
      <c r="AA16706" s="23">
        <v>52550</v>
      </c>
    </row>
    <row r="16707" spans="27:27" x14ac:dyDescent="0.2">
      <c r="AA16707" s="23">
        <v>52551</v>
      </c>
    </row>
    <row r="16708" spans="27:27" x14ac:dyDescent="0.2">
      <c r="AA16708" s="23">
        <v>52552</v>
      </c>
    </row>
    <row r="16709" spans="27:27" x14ac:dyDescent="0.2">
      <c r="AA16709" s="23">
        <v>52553</v>
      </c>
    </row>
    <row r="16710" spans="27:27" x14ac:dyDescent="0.2">
      <c r="AA16710" s="23">
        <v>52554</v>
      </c>
    </row>
    <row r="16711" spans="27:27" x14ac:dyDescent="0.2">
      <c r="AA16711" s="23">
        <v>52555</v>
      </c>
    </row>
    <row r="16712" spans="27:27" x14ac:dyDescent="0.2">
      <c r="AA16712" s="23">
        <v>52556</v>
      </c>
    </row>
    <row r="16713" spans="27:27" x14ac:dyDescent="0.2">
      <c r="AA16713" s="23">
        <v>52557</v>
      </c>
    </row>
    <row r="16714" spans="27:27" x14ac:dyDescent="0.2">
      <c r="AA16714" s="23">
        <v>52558</v>
      </c>
    </row>
    <row r="16715" spans="27:27" x14ac:dyDescent="0.2">
      <c r="AA16715" s="23">
        <v>52559</v>
      </c>
    </row>
    <row r="16716" spans="27:27" x14ac:dyDescent="0.2">
      <c r="AA16716" s="23">
        <v>52560</v>
      </c>
    </row>
    <row r="16717" spans="27:27" x14ac:dyDescent="0.2">
      <c r="AA16717" s="23">
        <v>52561</v>
      </c>
    </row>
    <row r="16718" spans="27:27" x14ac:dyDescent="0.2">
      <c r="AA16718" s="23">
        <v>52562</v>
      </c>
    </row>
    <row r="16719" spans="27:27" x14ac:dyDescent="0.2">
      <c r="AA16719" s="23">
        <v>52563</v>
      </c>
    </row>
    <row r="16720" spans="27:27" x14ac:dyDescent="0.2">
      <c r="AA16720" s="23">
        <v>52564</v>
      </c>
    </row>
    <row r="16721" spans="27:27" x14ac:dyDescent="0.2">
      <c r="AA16721" s="23">
        <v>52565</v>
      </c>
    </row>
    <row r="16722" spans="27:27" x14ac:dyDescent="0.2">
      <c r="AA16722" s="23">
        <v>52566</v>
      </c>
    </row>
    <row r="16723" spans="27:27" x14ac:dyDescent="0.2">
      <c r="AA16723" s="23">
        <v>52567</v>
      </c>
    </row>
    <row r="16724" spans="27:27" x14ac:dyDescent="0.2">
      <c r="AA16724" s="23">
        <v>52568</v>
      </c>
    </row>
    <row r="16725" spans="27:27" x14ac:dyDescent="0.2">
      <c r="AA16725" s="23">
        <v>52569</v>
      </c>
    </row>
    <row r="16726" spans="27:27" x14ac:dyDescent="0.2">
      <c r="AA16726" s="23">
        <v>52570</v>
      </c>
    </row>
    <row r="16727" spans="27:27" x14ac:dyDescent="0.2">
      <c r="AA16727" s="23">
        <v>52571</v>
      </c>
    </row>
    <row r="16728" spans="27:27" x14ac:dyDescent="0.2">
      <c r="AA16728" s="23">
        <v>52572</v>
      </c>
    </row>
    <row r="16729" spans="27:27" x14ac:dyDescent="0.2">
      <c r="AA16729" s="23">
        <v>52573</v>
      </c>
    </row>
    <row r="16730" spans="27:27" x14ac:dyDescent="0.2">
      <c r="AA16730" s="23">
        <v>52574</v>
      </c>
    </row>
    <row r="16731" spans="27:27" x14ac:dyDescent="0.2">
      <c r="AA16731" s="23">
        <v>52575</v>
      </c>
    </row>
    <row r="16732" spans="27:27" x14ac:dyDescent="0.2">
      <c r="AA16732" s="23">
        <v>52576</v>
      </c>
    </row>
    <row r="16733" spans="27:27" x14ac:dyDescent="0.2">
      <c r="AA16733" s="23">
        <v>52577</v>
      </c>
    </row>
    <row r="16734" spans="27:27" x14ac:dyDescent="0.2">
      <c r="AA16734" s="23">
        <v>52578</v>
      </c>
    </row>
    <row r="16735" spans="27:27" x14ac:dyDescent="0.2">
      <c r="AA16735" s="23">
        <v>52579</v>
      </c>
    </row>
    <row r="16736" spans="27:27" x14ac:dyDescent="0.2">
      <c r="AA16736" s="23">
        <v>52580</v>
      </c>
    </row>
    <row r="16737" spans="27:27" x14ac:dyDescent="0.2">
      <c r="AA16737" s="23">
        <v>52581</v>
      </c>
    </row>
    <row r="16738" spans="27:27" x14ac:dyDescent="0.2">
      <c r="AA16738" s="23">
        <v>52582</v>
      </c>
    </row>
    <row r="16739" spans="27:27" x14ac:dyDescent="0.2">
      <c r="AA16739" s="23">
        <v>52583</v>
      </c>
    </row>
    <row r="16740" spans="27:27" x14ac:dyDescent="0.2">
      <c r="AA16740" s="23">
        <v>52584</v>
      </c>
    </row>
    <row r="16741" spans="27:27" x14ac:dyDescent="0.2">
      <c r="AA16741" s="23">
        <v>52585</v>
      </c>
    </row>
    <row r="16742" spans="27:27" x14ac:dyDescent="0.2">
      <c r="AA16742" s="23">
        <v>52586</v>
      </c>
    </row>
    <row r="16743" spans="27:27" x14ac:dyDescent="0.2">
      <c r="AA16743" s="23">
        <v>52587</v>
      </c>
    </row>
    <row r="16744" spans="27:27" x14ac:dyDescent="0.2">
      <c r="AA16744" s="23">
        <v>52588</v>
      </c>
    </row>
    <row r="16745" spans="27:27" x14ac:dyDescent="0.2">
      <c r="AA16745" s="23">
        <v>52589</v>
      </c>
    </row>
    <row r="16746" spans="27:27" x14ac:dyDescent="0.2">
      <c r="AA16746" s="23">
        <v>52590</v>
      </c>
    </row>
    <row r="16747" spans="27:27" x14ac:dyDescent="0.2">
      <c r="AA16747" s="23">
        <v>52591</v>
      </c>
    </row>
    <row r="16748" spans="27:27" x14ac:dyDescent="0.2">
      <c r="AA16748" s="23">
        <v>52592</v>
      </c>
    </row>
    <row r="16749" spans="27:27" x14ac:dyDescent="0.2">
      <c r="AA16749" s="23">
        <v>52593</v>
      </c>
    </row>
    <row r="16750" spans="27:27" x14ac:dyDescent="0.2">
      <c r="AA16750" s="23">
        <v>52594</v>
      </c>
    </row>
    <row r="16751" spans="27:27" x14ac:dyDescent="0.2">
      <c r="AA16751" s="23">
        <v>52595</v>
      </c>
    </row>
    <row r="16752" spans="27:27" x14ac:dyDescent="0.2">
      <c r="AA16752" s="23">
        <v>52596</v>
      </c>
    </row>
    <row r="16753" spans="27:27" x14ac:dyDescent="0.2">
      <c r="AA16753" s="23">
        <v>52597</v>
      </c>
    </row>
    <row r="16754" spans="27:27" x14ac:dyDescent="0.2">
      <c r="AA16754" s="23">
        <v>52598</v>
      </c>
    </row>
    <row r="16755" spans="27:27" x14ac:dyDescent="0.2">
      <c r="AA16755" s="23">
        <v>52599</v>
      </c>
    </row>
    <row r="16756" spans="27:27" x14ac:dyDescent="0.2">
      <c r="AA16756" s="23">
        <v>52600</v>
      </c>
    </row>
    <row r="16757" spans="27:27" x14ac:dyDescent="0.2">
      <c r="AA16757" s="23">
        <v>52601</v>
      </c>
    </row>
    <row r="16758" spans="27:27" x14ac:dyDescent="0.2">
      <c r="AA16758" s="23">
        <v>52602</v>
      </c>
    </row>
    <row r="16759" spans="27:27" x14ac:dyDescent="0.2">
      <c r="AA16759" s="23">
        <v>52603</v>
      </c>
    </row>
    <row r="16760" spans="27:27" x14ac:dyDescent="0.2">
      <c r="AA16760" s="23">
        <v>52604</v>
      </c>
    </row>
    <row r="16761" spans="27:27" x14ac:dyDescent="0.2">
      <c r="AA16761" s="23">
        <v>52605</v>
      </c>
    </row>
    <row r="16762" spans="27:27" x14ac:dyDescent="0.2">
      <c r="AA16762" s="23">
        <v>52606</v>
      </c>
    </row>
    <row r="16763" spans="27:27" x14ac:dyDescent="0.2">
      <c r="AA16763" s="23">
        <v>52607</v>
      </c>
    </row>
    <row r="16764" spans="27:27" x14ac:dyDescent="0.2">
      <c r="AA16764" s="23">
        <v>52608</v>
      </c>
    </row>
    <row r="16765" spans="27:27" x14ac:dyDescent="0.2">
      <c r="AA16765" s="23">
        <v>52609</v>
      </c>
    </row>
    <row r="16766" spans="27:27" x14ac:dyDescent="0.2">
      <c r="AA16766" s="23">
        <v>52610</v>
      </c>
    </row>
    <row r="16767" spans="27:27" x14ac:dyDescent="0.2">
      <c r="AA16767" s="23">
        <v>52611</v>
      </c>
    </row>
    <row r="16768" spans="27:27" x14ac:dyDescent="0.2">
      <c r="AA16768" s="23">
        <v>52612</v>
      </c>
    </row>
    <row r="16769" spans="27:27" x14ac:dyDescent="0.2">
      <c r="AA16769" s="23">
        <v>52613</v>
      </c>
    </row>
    <row r="16770" spans="27:27" x14ac:dyDescent="0.2">
      <c r="AA16770" s="23">
        <v>52614</v>
      </c>
    </row>
    <row r="16771" spans="27:27" x14ac:dyDescent="0.2">
      <c r="AA16771" s="23">
        <v>52615</v>
      </c>
    </row>
    <row r="16772" spans="27:27" x14ac:dyDescent="0.2">
      <c r="AA16772" s="23">
        <v>52616</v>
      </c>
    </row>
    <row r="16773" spans="27:27" x14ac:dyDescent="0.2">
      <c r="AA16773" s="23">
        <v>52617</v>
      </c>
    </row>
    <row r="16774" spans="27:27" x14ac:dyDescent="0.2">
      <c r="AA16774" s="23">
        <v>52618</v>
      </c>
    </row>
    <row r="16775" spans="27:27" x14ac:dyDescent="0.2">
      <c r="AA16775" s="23">
        <v>52619</v>
      </c>
    </row>
    <row r="16776" spans="27:27" x14ac:dyDescent="0.2">
      <c r="AA16776" s="23">
        <v>52620</v>
      </c>
    </row>
    <row r="16777" spans="27:27" x14ac:dyDescent="0.2">
      <c r="AA16777" s="23">
        <v>52621</v>
      </c>
    </row>
    <row r="16778" spans="27:27" x14ac:dyDescent="0.2">
      <c r="AA16778" s="23">
        <v>52622</v>
      </c>
    </row>
    <row r="16779" spans="27:27" x14ac:dyDescent="0.2">
      <c r="AA16779" s="23">
        <v>52623</v>
      </c>
    </row>
    <row r="16780" spans="27:27" x14ac:dyDescent="0.2">
      <c r="AA16780" s="23">
        <v>52624</v>
      </c>
    </row>
    <row r="16781" spans="27:27" x14ac:dyDescent="0.2">
      <c r="AA16781" s="23">
        <v>52625</v>
      </c>
    </row>
    <row r="16782" spans="27:27" x14ac:dyDescent="0.2">
      <c r="AA16782" s="23">
        <v>52626</v>
      </c>
    </row>
    <row r="16783" spans="27:27" x14ac:dyDescent="0.2">
      <c r="AA16783" s="23">
        <v>52627</v>
      </c>
    </row>
    <row r="16784" spans="27:27" x14ac:dyDescent="0.2">
      <c r="AA16784" s="23">
        <v>52628</v>
      </c>
    </row>
    <row r="16785" spans="27:27" x14ac:dyDescent="0.2">
      <c r="AA16785" s="23">
        <v>52629</v>
      </c>
    </row>
    <row r="16786" spans="27:27" x14ac:dyDescent="0.2">
      <c r="AA16786" s="23">
        <v>52630</v>
      </c>
    </row>
    <row r="16787" spans="27:27" x14ac:dyDescent="0.2">
      <c r="AA16787" s="23">
        <v>52631</v>
      </c>
    </row>
    <row r="16788" spans="27:27" x14ac:dyDescent="0.2">
      <c r="AA16788" s="23">
        <v>52632</v>
      </c>
    </row>
    <row r="16789" spans="27:27" x14ac:dyDescent="0.2">
      <c r="AA16789" s="23">
        <v>52633</v>
      </c>
    </row>
    <row r="16790" spans="27:27" x14ac:dyDescent="0.2">
      <c r="AA16790" s="23">
        <v>52634</v>
      </c>
    </row>
    <row r="16791" spans="27:27" x14ac:dyDescent="0.2">
      <c r="AA16791" s="23">
        <v>52635</v>
      </c>
    </row>
    <row r="16792" spans="27:27" x14ac:dyDescent="0.2">
      <c r="AA16792" s="23">
        <v>52636</v>
      </c>
    </row>
    <row r="16793" spans="27:27" x14ac:dyDescent="0.2">
      <c r="AA16793" s="23">
        <v>52637</v>
      </c>
    </row>
    <row r="16794" spans="27:27" x14ac:dyDescent="0.2">
      <c r="AA16794" s="23">
        <v>52638</v>
      </c>
    </row>
    <row r="16795" spans="27:27" x14ac:dyDescent="0.2">
      <c r="AA16795" s="23">
        <v>52639</v>
      </c>
    </row>
    <row r="16796" spans="27:27" x14ac:dyDescent="0.2">
      <c r="AA16796" s="23">
        <v>52640</v>
      </c>
    </row>
    <row r="16797" spans="27:27" x14ac:dyDescent="0.2">
      <c r="AA16797" s="23">
        <v>52641</v>
      </c>
    </row>
    <row r="16798" spans="27:27" x14ac:dyDescent="0.2">
      <c r="AA16798" s="23">
        <v>52642</v>
      </c>
    </row>
    <row r="16799" spans="27:27" x14ac:dyDescent="0.2">
      <c r="AA16799" s="23">
        <v>52643</v>
      </c>
    </row>
    <row r="16800" spans="27:27" x14ac:dyDescent="0.2">
      <c r="AA16800" s="23">
        <v>52644</v>
      </c>
    </row>
    <row r="16801" spans="27:27" x14ac:dyDescent="0.2">
      <c r="AA16801" s="23">
        <v>52645</v>
      </c>
    </row>
    <row r="16802" spans="27:27" x14ac:dyDescent="0.2">
      <c r="AA16802" s="23">
        <v>52646</v>
      </c>
    </row>
    <row r="16803" spans="27:27" x14ac:dyDescent="0.2">
      <c r="AA16803" s="23">
        <v>52647</v>
      </c>
    </row>
    <row r="16804" spans="27:27" x14ac:dyDescent="0.2">
      <c r="AA16804" s="23">
        <v>52648</v>
      </c>
    </row>
    <row r="16805" spans="27:27" x14ac:dyDescent="0.2">
      <c r="AA16805" s="23">
        <v>52649</v>
      </c>
    </row>
    <row r="16806" spans="27:27" x14ac:dyDescent="0.2">
      <c r="AA16806" s="23">
        <v>52650</v>
      </c>
    </row>
    <row r="16807" spans="27:27" x14ac:dyDescent="0.2">
      <c r="AA16807" s="23">
        <v>52651</v>
      </c>
    </row>
    <row r="16808" spans="27:27" x14ac:dyDescent="0.2">
      <c r="AA16808" s="23">
        <v>52652</v>
      </c>
    </row>
    <row r="16809" spans="27:27" x14ac:dyDescent="0.2">
      <c r="AA16809" s="23">
        <v>52653</v>
      </c>
    </row>
    <row r="16810" spans="27:27" x14ac:dyDescent="0.2">
      <c r="AA16810" s="23">
        <v>52654</v>
      </c>
    </row>
    <row r="16811" spans="27:27" x14ac:dyDescent="0.2">
      <c r="AA16811" s="23">
        <v>52655</v>
      </c>
    </row>
    <row r="16812" spans="27:27" x14ac:dyDescent="0.2">
      <c r="AA16812" s="23">
        <v>52656</v>
      </c>
    </row>
    <row r="16813" spans="27:27" x14ac:dyDescent="0.2">
      <c r="AA16813" s="23">
        <v>52657</v>
      </c>
    </row>
    <row r="16814" spans="27:27" x14ac:dyDescent="0.2">
      <c r="AA16814" s="23">
        <v>52658</v>
      </c>
    </row>
    <row r="16815" spans="27:27" x14ac:dyDescent="0.2">
      <c r="AA16815" s="23">
        <v>52659</v>
      </c>
    </row>
    <row r="16816" spans="27:27" x14ac:dyDescent="0.2">
      <c r="AA16816" s="23">
        <v>52660</v>
      </c>
    </row>
    <row r="16817" spans="27:27" x14ac:dyDescent="0.2">
      <c r="AA16817" s="23">
        <v>52661</v>
      </c>
    </row>
    <row r="16818" spans="27:27" x14ac:dyDescent="0.2">
      <c r="AA16818" s="23">
        <v>52662</v>
      </c>
    </row>
    <row r="16819" spans="27:27" x14ac:dyDescent="0.2">
      <c r="AA16819" s="23">
        <v>52663</v>
      </c>
    </row>
    <row r="16820" spans="27:27" x14ac:dyDescent="0.2">
      <c r="AA16820" s="23">
        <v>52664</v>
      </c>
    </row>
    <row r="16821" spans="27:27" x14ac:dyDescent="0.2">
      <c r="AA16821" s="23">
        <v>52665</v>
      </c>
    </row>
    <row r="16822" spans="27:27" x14ac:dyDescent="0.2">
      <c r="AA16822" s="23">
        <v>52666</v>
      </c>
    </row>
    <row r="16823" spans="27:27" x14ac:dyDescent="0.2">
      <c r="AA16823" s="23">
        <v>52667</v>
      </c>
    </row>
    <row r="16824" spans="27:27" x14ac:dyDescent="0.2">
      <c r="AA16824" s="23">
        <v>52668</v>
      </c>
    </row>
    <row r="16825" spans="27:27" x14ac:dyDescent="0.2">
      <c r="AA16825" s="23">
        <v>52669</v>
      </c>
    </row>
    <row r="16826" spans="27:27" x14ac:dyDescent="0.2">
      <c r="AA16826" s="23">
        <v>52670</v>
      </c>
    </row>
    <row r="16827" spans="27:27" x14ac:dyDescent="0.2">
      <c r="AA16827" s="23">
        <v>52671</v>
      </c>
    </row>
    <row r="16828" spans="27:27" x14ac:dyDescent="0.2">
      <c r="AA16828" s="23">
        <v>52672</v>
      </c>
    </row>
    <row r="16829" spans="27:27" x14ac:dyDescent="0.2">
      <c r="AA16829" s="23">
        <v>52673</v>
      </c>
    </row>
    <row r="16830" spans="27:27" x14ac:dyDescent="0.2">
      <c r="AA16830" s="23">
        <v>52674</v>
      </c>
    </row>
    <row r="16831" spans="27:27" x14ac:dyDescent="0.2">
      <c r="AA16831" s="23">
        <v>52675</v>
      </c>
    </row>
    <row r="16832" spans="27:27" x14ac:dyDescent="0.2">
      <c r="AA16832" s="23">
        <v>52676</v>
      </c>
    </row>
    <row r="16833" spans="27:27" x14ac:dyDescent="0.2">
      <c r="AA16833" s="23">
        <v>52677</v>
      </c>
    </row>
    <row r="16834" spans="27:27" x14ac:dyDescent="0.2">
      <c r="AA16834" s="23">
        <v>52678</v>
      </c>
    </row>
    <row r="16835" spans="27:27" x14ac:dyDescent="0.2">
      <c r="AA16835" s="23">
        <v>52679</v>
      </c>
    </row>
    <row r="16836" spans="27:27" x14ac:dyDescent="0.2">
      <c r="AA16836" s="23">
        <v>52680</v>
      </c>
    </row>
    <row r="16837" spans="27:27" x14ac:dyDescent="0.2">
      <c r="AA16837" s="23">
        <v>52681</v>
      </c>
    </row>
    <row r="16838" spans="27:27" x14ac:dyDescent="0.2">
      <c r="AA16838" s="23">
        <v>52682</v>
      </c>
    </row>
    <row r="16839" spans="27:27" x14ac:dyDescent="0.2">
      <c r="AA16839" s="23">
        <v>52683</v>
      </c>
    </row>
    <row r="16840" spans="27:27" x14ac:dyDescent="0.2">
      <c r="AA16840" s="23">
        <v>52684</v>
      </c>
    </row>
    <row r="16841" spans="27:27" x14ac:dyDescent="0.2">
      <c r="AA16841" s="23">
        <v>52685</v>
      </c>
    </row>
    <row r="16842" spans="27:27" x14ac:dyDescent="0.2">
      <c r="AA16842" s="23">
        <v>52686</v>
      </c>
    </row>
    <row r="16843" spans="27:27" x14ac:dyDescent="0.2">
      <c r="AA16843" s="23">
        <v>52687</v>
      </c>
    </row>
    <row r="16844" spans="27:27" x14ac:dyDescent="0.2">
      <c r="AA16844" s="23">
        <v>52688</v>
      </c>
    </row>
    <row r="16845" spans="27:27" x14ac:dyDescent="0.2">
      <c r="AA16845" s="23">
        <v>52689</v>
      </c>
    </row>
    <row r="16846" spans="27:27" x14ac:dyDescent="0.2">
      <c r="AA16846" s="23">
        <v>52690</v>
      </c>
    </row>
    <row r="16847" spans="27:27" x14ac:dyDescent="0.2">
      <c r="AA16847" s="23">
        <v>52691</v>
      </c>
    </row>
    <row r="16848" spans="27:27" x14ac:dyDescent="0.2">
      <c r="AA16848" s="23">
        <v>52692</v>
      </c>
    </row>
    <row r="16849" spans="27:27" x14ac:dyDescent="0.2">
      <c r="AA16849" s="23">
        <v>52693</v>
      </c>
    </row>
    <row r="16850" spans="27:27" x14ac:dyDescent="0.2">
      <c r="AA16850" s="23">
        <v>52694</v>
      </c>
    </row>
    <row r="16851" spans="27:27" x14ac:dyDescent="0.2">
      <c r="AA16851" s="23">
        <v>52695</v>
      </c>
    </row>
    <row r="16852" spans="27:27" x14ac:dyDescent="0.2">
      <c r="AA16852" s="23">
        <v>52696</v>
      </c>
    </row>
    <row r="16853" spans="27:27" x14ac:dyDescent="0.2">
      <c r="AA16853" s="23">
        <v>52697</v>
      </c>
    </row>
    <row r="16854" spans="27:27" x14ac:dyDescent="0.2">
      <c r="AA16854" s="23">
        <v>52698</v>
      </c>
    </row>
    <row r="16855" spans="27:27" x14ac:dyDescent="0.2">
      <c r="AA16855" s="23">
        <v>52699</v>
      </c>
    </row>
    <row r="16856" spans="27:27" x14ac:dyDescent="0.2">
      <c r="AA16856" s="23">
        <v>52700</v>
      </c>
    </row>
    <row r="16857" spans="27:27" x14ac:dyDescent="0.2">
      <c r="AA16857" s="23">
        <v>52701</v>
      </c>
    </row>
    <row r="16858" spans="27:27" x14ac:dyDescent="0.2">
      <c r="AA16858" s="23">
        <v>52702</v>
      </c>
    </row>
    <row r="16859" spans="27:27" x14ac:dyDescent="0.2">
      <c r="AA16859" s="23">
        <v>52703</v>
      </c>
    </row>
    <row r="16860" spans="27:27" x14ac:dyDescent="0.2">
      <c r="AA16860" s="23">
        <v>52704</v>
      </c>
    </row>
    <row r="16861" spans="27:27" x14ac:dyDescent="0.2">
      <c r="AA16861" s="23">
        <v>52705</v>
      </c>
    </row>
    <row r="16862" spans="27:27" x14ac:dyDescent="0.2">
      <c r="AA16862" s="23">
        <v>52706</v>
      </c>
    </row>
    <row r="16863" spans="27:27" x14ac:dyDescent="0.2">
      <c r="AA16863" s="23">
        <v>52707</v>
      </c>
    </row>
    <row r="16864" spans="27:27" x14ac:dyDescent="0.2">
      <c r="AA16864" s="23">
        <v>52708</v>
      </c>
    </row>
    <row r="16865" spans="27:27" x14ac:dyDescent="0.2">
      <c r="AA16865" s="23">
        <v>52709</v>
      </c>
    </row>
    <row r="16866" spans="27:27" x14ac:dyDescent="0.2">
      <c r="AA16866" s="23">
        <v>52710</v>
      </c>
    </row>
    <row r="16867" spans="27:27" x14ac:dyDescent="0.2">
      <c r="AA16867" s="23">
        <v>52711</v>
      </c>
    </row>
    <row r="16868" spans="27:27" x14ac:dyDescent="0.2">
      <c r="AA16868" s="23">
        <v>52712</v>
      </c>
    </row>
    <row r="16869" spans="27:27" x14ac:dyDescent="0.2">
      <c r="AA16869" s="23">
        <v>52713</v>
      </c>
    </row>
    <row r="16870" spans="27:27" x14ac:dyDescent="0.2">
      <c r="AA16870" s="23">
        <v>52714</v>
      </c>
    </row>
    <row r="16871" spans="27:27" x14ac:dyDescent="0.2">
      <c r="AA16871" s="23">
        <v>52715</v>
      </c>
    </row>
    <row r="16872" spans="27:27" x14ac:dyDescent="0.2">
      <c r="AA16872" s="23">
        <v>52716</v>
      </c>
    </row>
    <row r="16873" spans="27:27" x14ac:dyDescent="0.2">
      <c r="AA16873" s="23">
        <v>52717</v>
      </c>
    </row>
    <row r="16874" spans="27:27" x14ac:dyDescent="0.2">
      <c r="AA16874" s="23">
        <v>52718</v>
      </c>
    </row>
    <row r="16875" spans="27:27" x14ac:dyDescent="0.2">
      <c r="AA16875" s="23">
        <v>52719</v>
      </c>
    </row>
    <row r="16876" spans="27:27" x14ac:dyDescent="0.2">
      <c r="AA16876" s="23">
        <v>52720</v>
      </c>
    </row>
    <row r="16877" spans="27:27" x14ac:dyDescent="0.2">
      <c r="AA16877" s="23">
        <v>52721</v>
      </c>
    </row>
    <row r="16878" spans="27:27" x14ac:dyDescent="0.2">
      <c r="AA16878" s="23">
        <v>52722</v>
      </c>
    </row>
    <row r="16879" spans="27:27" x14ac:dyDescent="0.2">
      <c r="AA16879" s="23">
        <v>52723</v>
      </c>
    </row>
    <row r="16880" spans="27:27" x14ac:dyDescent="0.2">
      <c r="AA16880" s="23">
        <v>52724</v>
      </c>
    </row>
    <row r="16881" spans="27:27" x14ac:dyDescent="0.2">
      <c r="AA16881" s="23">
        <v>52725</v>
      </c>
    </row>
    <row r="16882" spans="27:27" x14ac:dyDescent="0.2">
      <c r="AA16882" s="23">
        <v>52726</v>
      </c>
    </row>
    <row r="16883" spans="27:27" x14ac:dyDescent="0.2">
      <c r="AA16883" s="23">
        <v>52727</v>
      </c>
    </row>
    <row r="16884" spans="27:27" x14ac:dyDescent="0.2">
      <c r="AA16884" s="23">
        <v>52728</v>
      </c>
    </row>
    <row r="16885" spans="27:27" x14ac:dyDescent="0.2">
      <c r="AA16885" s="23">
        <v>52729</v>
      </c>
    </row>
    <row r="16886" spans="27:27" x14ac:dyDescent="0.2">
      <c r="AA16886" s="23">
        <v>52730</v>
      </c>
    </row>
    <row r="16887" spans="27:27" x14ac:dyDescent="0.2">
      <c r="AA16887" s="23">
        <v>52731</v>
      </c>
    </row>
    <row r="16888" spans="27:27" x14ac:dyDescent="0.2">
      <c r="AA16888" s="23">
        <v>52732</v>
      </c>
    </row>
    <row r="16889" spans="27:27" x14ac:dyDescent="0.2">
      <c r="AA16889" s="23">
        <v>52733</v>
      </c>
    </row>
    <row r="16890" spans="27:27" x14ac:dyDescent="0.2">
      <c r="AA16890" s="23">
        <v>52734</v>
      </c>
    </row>
    <row r="16891" spans="27:27" x14ac:dyDescent="0.2">
      <c r="AA16891" s="23">
        <v>52735</v>
      </c>
    </row>
    <row r="16892" spans="27:27" x14ac:dyDescent="0.2">
      <c r="AA16892" s="23">
        <v>52736</v>
      </c>
    </row>
    <row r="16893" spans="27:27" x14ac:dyDescent="0.2">
      <c r="AA16893" s="23">
        <v>52737</v>
      </c>
    </row>
    <row r="16894" spans="27:27" x14ac:dyDescent="0.2">
      <c r="AA16894" s="23">
        <v>52738</v>
      </c>
    </row>
    <row r="16895" spans="27:27" x14ac:dyDescent="0.2">
      <c r="AA16895" s="23">
        <v>52739</v>
      </c>
    </row>
    <row r="16896" spans="27:27" x14ac:dyDescent="0.2">
      <c r="AA16896" s="23">
        <v>52740</v>
      </c>
    </row>
    <row r="16897" spans="27:27" x14ac:dyDescent="0.2">
      <c r="AA16897" s="23">
        <v>52741</v>
      </c>
    </row>
    <row r="16898" spans="27:27" x14ac:dyDescent="0.2">
      <c r="AA16898" s="23">
        <v>52742</v>
      </c>
    </row>
    <row r="16899" spans="27:27" x14ac:dyDescent="0.2">
      <c r="AA16899" s="23">
        <v>52743</v>
      </c>
    </row>
    <row r="16900" spans="27:27" x14ac:dyDescent="0.2">
      <c r="AA16900" s="23">
        <v>52744</v>
      </c>
    </row>
    <row r="16901" spans="27:27" x14ac:dyDescent="0.2">
      <c r="AA16901" s="23">
        <v>52745</v>
      </c>
    </row>
    <row r="16902" spans="27:27" x14ac:dyDescent="0.2">
      <c r="AA16902" s="23">
        <v>52746</v>
      </c>
    </row>
    <row r="16903" spans="27:27" x14ac:dyDescent="0.2">
      <c r="AA16903" s="23">
        <v>52747</v>
      </c>
    </row>
    <row r="16904" spans="27:27" x14ac:dyDescent="0.2">
      <c r="AA16904" s="23">
        <v>52748</v>
      </c>
    </row>
    <row r="16905" spans="27:27" x14ac:dyDescent="0.2">
      <c r="AA16905" s="23">
        <v>52749</v>
      </c>
    </row>
    <row r="16906" spans="27:27" x14ac:dyDescent="0.2">
      <c r="AA16906" s="23">
        <v>52750</v>
      </c>
    </row>
    <row r="16907" spans="27:27" x14ac:dyDescent="0.2">
      <c r="AA16907" s="23">
        <v>52751</v>
      </c>
    </row>
    <row r="16908" spans="27:27" x14ac:dyDescent="0.2">
      <c r="AA16908" s="23">
        <v>52752</v>
      </c>
    </row>
    <row r="16909" spans="27:27" x14ac:dyDescent="0.2">
      <c r="AA16909" s="23">
        <v>52753</v>
      </c>
    </row>
    <row r="16910" spans="27:27" x14ac:dyDescent="0.2">
      <c r="AA16910" s="23">
        <v>52754</v>
      </c>
    </row>
    <row r="16911" spans="27:27" x14ac:dyDescent="0.2">
      <c r="AA16911" s="23">
        <v>52755</v>
      </c>
    </row>
    <row r="16912" spans="27:27" x14ac:dyDescent="0.2">
      <c r="AA16912" s="23">
        <v>52756</v>
      </c>
    </row>
    <row r="16913" spans="27:27" x14ac:dyDescent="0.2">
      <c r="AA16913" s="23">
        <v>52757</v>
      </c>
    </row>
    <row r="16914" spans="27:27" x14ac:dyDescent="0.2">
      <c r="AA16914" s="23">
        <v>52758</v>
      </c>
    </row>
    <row r="16915" spans="27:27" x14ac:dyDescent="0.2">
      <c r="AA16915" s="23">
        <v>52759</v>
      </c>
    </row>
    <row r="16916" spans="27:27" x14ac:dyDescent="0.2">
      <c r="AA16916" s="23">
        <v>52760</v>
      </c>
    </row>
    <row r="16917" spans="27:27" x14ac:dyDescent="0.2">
      <c r="AA16917" s="23">
        <v>52761</v>
      </c>
    </row>
    <row r="16918" spans="27:27" x14ac:dyDescent="0.2">
      <c r="AA16918" s="23">
        <v>52762</v>
      </c>
    </row>
    <row r="16919" spans="27:27" x14ac:dyDescent="0.2">
      <c r="AA16919" s="23">
        <v>52763</v>
      </c>
    </row>
    <row r="16920" spans="27:27" x14ac:dyDescent="0.2">
      <c r="AA16920" s="23">
        <v>52764</v>
      </c>
    </row>
    <row r="16921" spans="27:27" x14ac:dyDescent="0.2">
      <c r="AA16921" s="23">
        <v>52765</v>
      </c>
    </row>
    <row r="16922" spans="27:27" x14ac:dyDescent="0.2">
      <c r="AA16922" s="23">
        <v>52766</v>
      </c>
    </row>
    <row r="16923" spans="27:27" x14ac:dyDescent="0.2">
      <c r="AA16923" s="23">
        <v>52767</v>
      </c>
    </row>
    <row r="16924" spans="27:27" x14ac:dyDescent="0.2">
      <c r="AA16924" s="23">
        <v>52768</v>
      </c>
    </row>
    <row r="16925" spans="27:27" x14ac:dyDescent="0.2">
      <c r="AA16925" s="23">
        <v>52769</v>
      </c>
    </row>
    <row r="16926" spans="27:27" x14ac:dyDescent="0.2">
      <c r="AA16926" s="23">
        <v>52770</v>
      </c>
    </row>
    <row r="16927" spans="27:27" x14ac:dyDescent="0.2">
      <c r="AA16927" s="23">
        <v>52771</v>
      </c>
    </row>
    <row r="16928" spans="27:27" x14ac:dyDescent="0.2">
      <c r="AA16928" s="23">
        <v>52772</v>
      </c>
    </row>
    <row r="16929" spans="27:27" x14ac:dyDescent="0.2">
      <c r="AA16929" s="23">
        <v>52773</v>
      </c>
    </row>
    <row r="16930" spans="27:27" x14ac:dyDescent="0.2">
      <c r="AA16930" s="23">
        <v>52774</v>
      </c>
    </row>
    <row r="16931" spans="27:27" x14ac:dyDescent="0.2">
      <c r="AA16931" s="23">
        <v>52775</v>
      </c>
    </row>
    <row r="16932" spans="27:27" x14ac:dyDescent="0.2">
      <c r="AA16932" s="23">
        <v>52776</v>
      </c>
    </row>
    <row r="16933" spans="27:27" x14ac:dyDescent="0.2">
      <c r="AA16933" s="23">
        <v>52777</v>
      </c>
    </row>
    <row r="16934" spans="27:27" x14ac:dyDescent="0.2">
      <c r="AA16934" s="23">
        <v>52778</v>
      </c>
    </row>
    <row r="16935" spans="27:27" x14ac:dyDescent="0.2">
      <c r="AA16935" s="23">
        <v>52779</v>
      </c>
    </row>
    <row r="16936" spans="27:27" x14ac:dyDescent="0.2">
      <c r="AA16936" s="23">
        <v>52780</v>
      </c>
    </row>
    <row r="16937" spans="27:27" x14ac:dyDescent="0.2">
      <c r="AA16937" s="23">
        <v>52781</v>
      </c>
    </row>
    <row r="16938" spans="27:27" x14ac:dyDescent="0.2">
      <c r="AA16938" s="23">
        <v>52782</v>
      </c>
    </row>
    <row r="16939" spans="27:27" x14ac:dyDescent="0.2">
      <c r="AA16939" s="23">
        <v>52783</v>
      </c>
    </row>
    <row r="16940" spans="27:27" x14ac:dyDescent="0.2">
      <c r="AA16940" s="23">
        <v>52784</v>
      </c>
    </row>
    <row r="16941" spans="27:27" x14ac:dyDescent="0.2">
      <c r="AA16941" s="23">
        <v>52785</v>
      </c>
    </row>
    <row r="16942" spans="27:27" x14ac:dyDescent="0.2">
      <c r="AA16942" s="23">
        <v>52786</v>
      </c>
    </row>
    <row r="16943" spans="27:27" x14ac:dyDescent="0.2">
      <c r="AA16943" s="23">
        <v>52787</v>
      </c>
    </row>
    <row r="16944" spans="27:27" x14ac:dyDescent="0.2">
      <c r="AA16944" s="23">
        <v>52788</v>
      </c>
    </row>
    <row r="16945" spans="27:27" x14ac:dyDescent="0.2">
      <c r="AA16945" s="23">
        <v>52789</v>
      </c>
    </row>
    <row r="16946" spans="27:27" x14ac:dyDescent="0.2">
      <c r="AA16946" s="23">
        <v>52790</v>
      </c>
    </row>
    <row r="16947" spans="27:27" x14ac:dyDescent="0.2">
      <c r="AA16947" s="23">
        <v>52791</v>
      </c>
    </row>
    <row r="16948" spans="27:27" x14ac:dyDescent="0.2">
      <c r="AA16948" s="23">
        <v>52792</v>
      </c>
    </row>
    <row r="16949" spans="27:27" x14ac:dyDescent="0.2">
      <c r="AA16949" s="23">
        <v>52793</v>
      </c>
    </row>
    <row r="16950" spans="27:27" x14ac:dyDescent="0.2">
      <c r="AA16950" s="23">
        <v>52794</v>
      </c>
    </row>
    <row r="16951" spans="27:27" x14ac:dyDescent="0.2">
      <c r="AA16951" s="23">
        <v>52795</v>
      </c>
    </row>
    <row r="16952" spans="27:27" x14ac:dyDescent="0.2">
      <c r="AA16952" s="23">
        <v>52796</v>
      </c>
    </row>
    <row r="16953" spans="27:27" x14ac:dyDescent="0.2">
      <c r="AA16953" s="23">
        <v>52797</v>
      </c>
    </row>
    <row r="16954" spans="27:27" x14ac:dyDescent="0.2">
      <c r="AA16954" s="23">
        <v>52798</v>
      </c>
    </row>
    <row r="16955" spans="27:27" x14ac:dyDescent="0.2">
      <c r="AA16955" s="23">
        <v>52799</v>
      </c>
    </row>
    <row r="16956" spans="27:27" x14ac:dyDescent="0.2">
      <c r="AA16956" s="23">
        <v>52800</v>
      </c>
    </row>
    <row r="16957" spans="27:27" x14ac:dyDescent="0.2">
      <c r="AA16957" s="23">
        <v>52801</v>
      </c>
    </row>
    <row r="16958" spans="27:27" x14ac:dyDescent="0.2">
      <c r="AA16958" s="23">
        <v>52802</v>
      </c>
    </row>
    <row r="16959" spans="27:27" x14ac:dyDescent="0.2">
      <c r="AA16959" s="23">
        <v>52803</v>
      </c>
    </row>
    <row r="16960" spans="27:27" x14ac:dyDescent="0.2">
      <c r="AA16960" s="23">
        <v>52804</v>
      </c>
    </row>
    <row r="16961" spans="27:27" x14ac:dyDescent="0.2">
      <c r="AA16961" s="23">
        <v>52805</v>
      </c>
    </row>
    <row r="16962" spans="27:27" x14ac:dyDescent="0.2">
      <c r="AA16962" s="23">
        <v>52806</v>
      </c>
    </row>
    <row r="16963" spans="27:27" x14ac:dyDescent="0.2">
      <c r="AA16963" s="23">
        <v>52807</v>
      </c>
    </row>
    <row r="16964" spans="27:27" x14ac:dyDescent="0.2">
      <c r="AA16964" s="23">
        <v>52808</v>
      </c>
    </row>
    <row r="16965" spans="27:27" x14ac:dyDescent="0.2">
      <c r="AA16965" s="23">
        <v>52809</v>
      </c>
    </row>
    <row r="16966" spans="27:27" x14ac:dyDescent="0.2">
      <c r="AA16966" s="23">
        <v>52810</v>
      </c>
    </row>
    <row r="16967" spans="27:27" x14ac:dyDescent="0.2">
      <c r="AA16967" s="23">
        <v>52811</v>
      </c>
    </row>
    <row r="16968" spans="27:27" x14ac:dyDescent="0.2">
      <c r="AA16968" s="23">
        <v>52812</v>
      </c>
    </row>
    <row r="16969" spans="27:27" x14ac:dyDescent="0.2">
      <c r="AA16969" s="23">
        <v>52813</v>
      </c>
    </row>
    <row r="16970" spans="27:27" x14ac:dyDescent="0.2">
      <c r="AA16970" s="23">
        <v>52814</v>
      </c>
    </row>
    <row r="16971" spans="27:27" x14ac:dyDescent="0.2">
      <c r="AA16971" s="23">
        <v>52815</v>
      </c>
    </row>
    <row r="16972" spans="27:27" x14ac:dyDescent="0.2">
      <c r="AA16972" s="23">
        <v>52816</v>
      </c>
    </row>
    <row r="16973" spans="27:27" x14ac:dyDescent="0.2">
      <c r="AA16973" s="23">
        <v>52817</v>
      </c>
    </row>
    <row r="16974" spans="27:27" x14ac:dyDescent="0.2">
      <c r="AA16974" s="23">
        <v>52818</v>
      </c>
    </row>
    <row r="16975" spans="27:27" x14ac:dyDescent="0.2">
      <c r="AA16975" s="23">
        <v>52819</v>
      </c>
    </row>
    <row r="16976" spans="27:27" x14ac:dyDescent="0.2">
      <c r="AA16976" s="23">
        <v>52820</v>
      </c>
    </row>
    <row r="16977" spans="27:27" x14ac:dyDescent="0.2">
      <c r="AA16977" s="23">
        <v>52821</v>
      </c>
    </row>
    <row r="16978" spans="27:27" x14ac:dyDescent="0.2">
      <c r="AA16978" s="23">
        <v>52822</v>
      </c>
    </row>
    <row r="16979" spans="27:27" x14ac:dyDescent="0.2">
      <c r="AA16979" s="23">
        <v>52823</v>
      </c>
    </row>
    <row r="16980" spans="27:27" x14ac:dyDescent="0.2">
      <c r="AA16980" s="23">
        <v>52824</v>
      </c>
    </row>
    <row r="16981" spans="27:27" x14ac:dyDescent="0.2">
      <c r="AA16981" s="23">
        <v>52825</v>
      </c>
    </row>
    <row r="16982" spans="27:27" x14ac:dyDescent="0.2">
      <c r="AA16982" s="23">
        <v>52826</v>
      </c>
    </row>
    <row r="16983" spans="27:27" x14ac:dyDescent="0.2">
      <c r="AA16983" s="23">
        <v>52827</v>
      </c>
    </row>
    <row r="16984" spans="27:27" x14ac:dyDescent="0.2">
      <c r="AA16984" s="23">
        <v>52828</v>
      </c>
    </row>
    <row r="16985" spans="27:27" x14ac:dyDescent="0.2">
      <c r="AA16985" s="23">
        <v>52829</v>
      </c>
    </row>
    <row r="16986" spans="27:27" x14ac:dyDescent="0.2">
      <c r="AA16986" s="23">
        <v>52830</v>
      </c>
    </row>
    <row r="16987" spans="27:27" x14ac:dyDescent="0.2">
      <c r="AA16987" s="23">
        <v>52831</v>
      </c>
    </row>
    <row r="16988" spans="27:27" x14ac:dyDescent="0.2">
      <c r="AA16988" s="23">
        <v>52832</v>
      </c>
    </row>
    <row r="16989" spans="27:27" x14ac:dyDescent="0.2">
      <c r="AA16989" s="23">
        <v>52833</v>
      </c>
    </row>
    <row r="16990" spans="27:27" x14ac:dyDescent="0.2">
      <c r="AA16990" s="23">
        <v>52834</v>
      </c>
    </row>
    <row r="16991" spans="27:27" x14ac:dyDescent="0.2">
      <c r="AA16991" s="23">
        <v>52835</v>
      </c>
    </row>
    <row r="16992" spans="27:27" x14ac:dyDescent="0.2">
      <c r="AA16992" s="23">
        <v>52836</v>
      </c>
    </row>
    <row r="16993" spans="27:27" x14ac:dyDescent="0.2">
      <c r="AA16993" s="23">
        <v>52837</v>
      </c>
    </row>
    <row r="16994" spans="27:27" x14ac:dyDescent="0.2">
      <c r="AA16994" s="23">
        <v>52838</v>
      </c>
    </row>
    <row r="16995" spans="27:27" x14ac:dyDescent="0.2">
      <c r="AA16995" s="23">
        <v>52839</v>
      </c>
    </row>
    <row r="16996" spans="27:27" x14ac:dyDescent="0.2">
      <c r="AA16996" s="23">
        <v>52840</v>
      </c>
    </row>
    <row r="16997" spans="27:27" x14ac:dyDescent="0.2">
      <c r="AA16997" s="23">
        <v>52841</v>
      </c>
    </row>
    <row r="16998" spans="27:27" x14ac:dyDescent="0.2">
      <c r="AA16998" s="23">
        <v>52842</v>
      </c>
    </row>
    <row r="16999" spans="27:27" x14ac:dyDescent="0.2">
      <c r="AA16999" s="23">
        <v>52843</v>
      </c>
    </row>
    <row r="17000" spans="27:27" x14ac:dyDescent="0.2">
      <c r="AA17000" s="23">
        <v>52844</v>
      </c>
    </row>
    <row r="17001" spans="27:27" x14ac:dyDescent="0.2">
      <c r="AA17001" s="23">
        <v>52845</v>
      </c>
    </row>
    <row r="17002" spans="27:27" x14ac:dyDescent="0.2">
      <c r="AA17002" s="23">
        <v>52846</v>
      </c>
    </row>
    <row r="17003" spans="27:27" x14ac:dyDescent="0.2">
      <c r="AA17003" s="23">
        <v>52847</v>
      </c>
    </row>
    <row r="17004" spans="27:27" x14ac:dyDescent="0.2">
      <c r="AA17004" s="23">
        <v>52848</v>
      </c>
    </row>
    <row r="17005" spans="27:27" x14ac:dyDescent="0.2">
      <c r="AA17005" s="23">
        <v>52849</v>
      </c>
    </row>
    <row r="17006" spans="27:27" x14ac:dyDescent="0.2">
      <c r="AA17006" s="23">
        <v>52850</v>
      </c>
    </row>
    <row r="17007" spans="27:27" x14ac:dyDescent="0.2">
      <c r="AA17007" s="23">
        <v>52851</v>
      </c>
    </row>
    <row r="17008" spans="27:27" x14ac:dyDescent="0.2">
      <c r="AA17008" s="23">
        <v>52852</v>
      </c>
    </row>
    <row r="17009" spans="27:27" x14ac:dyDescent="0.2">
      <c r="AA17009" s="23">
        <v>52853</v>
      </c>
    </row>
    <row r="17010" spans="27:27" x14ac:dyDescent="0.2">
      <c r="AA17010" s="23">
        <v>52854</v>
      </c>
    </row>
    <row r="17011" spans="27:27" x14ac:dyDescent="0.2">
      <c r="AA17011" s="23">
        <v>52855</v>
      </c>
    </row>
    <row r="17012" spans="27:27" x14ac:dyDescent="0.2">
      <c r="AA17012" s="23">
        <v>52856</v>
      </c>
    </row>
    <row r="17013" spans="27:27" x14ac:dyDescent="0.2">
      <c r="AA17013" s="23">
        <v>52857</v>
      </c>
    </row>
    <row r="17014" spans="27:27" x14ac:dyDescent="0.2">
      <c r="AA17014" s="23">
        <v>52858</v>
      </c>
    </row>
    <row r="17015" spans="27:27" x14ac:dyDescent="0.2">
      <c r="AA17015" s="23">
        <v>52859</v>
      </c>
    </row>
    <row r="17016" spans="27:27" x14ac:dyDescent="0.2">
      <c r="AA17016" s="23">
        <v>52860</v>
      </c>
    </row>
    <row r="17017" spans="27:27" x14ac:dyDescent="0.2">
      <c r="AA17017" s="23">
        <v>52861</v>
      </c>
    </row>
    <row r="17018" spans="27:27" x14ac:dyDescent="0.2">
      <c r="AA17018" s="23">
        <v>52862</v>
      </c>
    </row>
    <row r="17019" spans="27:27" x14ac:dyDescent="0.2">
      <c r="AA17019" s="23">
        <v>52863</v>
      </c>
    </row>
    <row r="17020" spans="27:27" x14ac:dyDescent="0.2">
      <c r="AA17020" s="23">
        <v>52864</v>
      </c>
    </row>
    <row r="17021" spans="27:27" x14ac:dyDescent="0.2">
      <c r="AA17021" s="23">
        <v>52865</v>
      </c>
    </row>
    <row r="17022" spans="27:27" x14ac:dyDescent="0.2">
      <c r="AA17022" s="23">
        <v>52866</v>
      </c>
    </row>
    <row r="17023" spans="27:27" x14ac:dyDescent="0.2">
      <c r="AA17023" s="23">
        <v>52867</v>
      </c>
    </row>
    <row r="17024" spans="27:27" x14ac:dyDescent="0.2">
      <c r="AA17024" s="23">
        <v>52868</v>
      </c>
    </row>
    <row r="17025" spans="27:27" x14ac:dyDescent="0.2">
      <c r="AA17025" s="23">
        <v>52869</v>
      </c>
    </row>
    <row r="17026" spans="27:27" x14ac:dyDescent="0.2">
      <c r="AA17026" s="23">
        <v>52870</v>
      </c>
    </row>
    <row r="17027" spans="27:27" x14ac:dyDescent="0.2">
      <c r="AA17027" s="23">
        <v>52871</v>
      </c>
    </row>
    <row r="17028" spans="27:27" x14ac:dyDescent="0.2">
      <c r="AA17028" s="23">
        <v>52872</v>
      </c>
    </row>
    <row r="17029" spans="27:27" x14ac:dyDescent="0.2">
      <c r="AA17029" s="23">
        <v>52873</v>
      </c>
    </row>
    <row r="17030" spans="27:27" x14ac:dyDescent="0.2">
      <c r="AA17030" s="23">
        <v>52874</v>
      </c>
    </row>
    <row r="17031" spans="27:27" x14ac:dyDescent="0.2">
      <c r="AA17031" s="23">
        <v>52875</v>
      </c>
    </row>
    <row r="17032" spans="27:27" x14ac:dyDescent="0.2">
      <c r="AA17032" s="23">
        <v>52876</v>
      </c>
    </row>
    <row r="17033" spans="27:27" x14ac:dyDescent="0.2">
      <c r="AA17033" s="23">
        <v>52877</v>
      </c>
    </row>
    <row r="17034" spans="27:27" x14ac:dyDescent="0.2">
      <c r="AA17034" s="23">
        <v>52878</v>
      </c>
    </row>
    <row r="17035" spans="27:27" x14ac:dyDescent="0.2">
      <c r="AA17035" s="23">
        <v>52879</v>
      </c>
    </row>
    <row r="17036" spans="27:27" x14ac:dyDescent="0.2">
      <c r="AA17036" s="23">
        <v>52880</v>
      </c>
    </row>
    <row r="17037" spans="27:27" x14ac:dyDescent="0.2">
      <c r="AA17037" s="23">
        <v>52881</v>
      </c>
    </row>
    <row r="17038" spans="27:27" x14ac:dyDescent="0.2">
      <c r="AA17038" s="23">
        <v>52882</v>
      </c>
    </row>
    <row r="17039" spans="27:27" x14ac:dyDescent="0.2">
      <c r="AA17039" s="23">
        <v>52883</v>
      </c>
    </row>
    <row r="17040" spans="27:27" x14ac:dyDescent="0.2">
      <c r="AA17040" s="23">
        <v>52884</v>
      </c>
    </row>
    <row r="17041" spans="27:27" x14ac:dyDescent="0.2">
      <c r="AA17041" s="23">
        <v>52885</v>
      </c>
    </row>
    <row r="17042" spans="27:27" x14ac:dyDescent="0.2">
      <c r="AA17042" s="23">
        <v>52886</v>
      </c>
    </row>
    <row r="17043" spans="27:27" x14ac:dyDescent="0.2">
      <c r="AA17043" s="23">
        <v>52887</v>
      </c>
    </row>
    <row r="17044" spans="27:27" x14ac:dyDescent="0.2">
      <c r="AA17044" s="23">
        <v>52888</v>
      </c>
    </row>
    <row r="17045" spans="27:27" x14ac:dyDescent="0.2">
      <c r="AA17045" s="23">
        <v>52889</v>
      </c>
    </row>
    <row r="17046" spans="27:27" x14ac:dyDescent="0.2">
      <c r="AA17046" s="23">
        <v>52890</v>
      </c>
    </row>
    <row r="17047" spans="27:27" x14ac:dyDescent="0.2">
      <c r="AA17047" s="23">
        <v>52891</v>
      </c>
    </row>
    <row r="17048" spans="27:27" x14ac:dyDescent="0.2">
      <c r="AA17048" s="23">
        <v>52892</v>
      </c>
    </row>
    <row r="17049" spans="27:27" x14ac:dyDescent="0.2">
      <c r="AA17049" s="23">
        <v>52893</v>
      </c>
    </row>
    <row r="17050" spans="27:27" x14ac:dyDescent="0.2">
      <c r="AA17050" s="23">
        <v>52894</v>
      </c>
    </row>
    <row r="17051" spans="27:27" x14ac:dyDescent="0.2">
      <c r="AA17051" s="23">
        <v>52895</v>
      </c>
    </row>
    <row r="17052" spans="27:27" x14ac:dyDescent="0.2">
      <c r="AA17052" s="23">
        <v>52896</v>
      </c>
    </row>
    <row r="17053" spans="27:27" x14ac:dyDescent="0.2">
      <c r="AA17053" s="23">
        <v>52897</v>
      </c>
    </row>
    <row r="17054" spans="27:27" x14ac:dyDescent="0.2">
      <c r="AA17054" s="23">
        <v>52898</v>
      </c>
    </row>
    <row r="17055" spans="27:27" x14ac:dyDescent="0.2">
      <c r="AA17055" s="23">
        <v>52899</v>
      </c>
    </row>
    <row r="17056" spans="27:27" x14ac:dyDescent="0.2">
      <c r="AA17056" s="23">
        <v>52900</v>
      </c>
    </row>
    <row r="17057" spans="27:27" x14ac:dyDescent="0.2">
      <c r="AA17057" s="23">
        <v>52901</v>
      </c>
    </row>
    <row r="17058" spans="27:27" x14ac:dyDescent="0.2">
      <c r="AA17058" s="23">
        <v>52902</v>
      </c>
    </row>
    <row r="17059" spans="27:27" x14ac:dyDescent="0.2">
      <c r="AA17059" s="23">
        <v>52903</v>
      </c>
    </row>
    <row r="17060" spans="27:27" x14ac:dyDescent="0.2">
      <c r="AA17060" s="23">
        <v>52904</v>
      </c>
    </row>
    <row r="17061" spans="27:27" x14ac:dyDescent="0.2">
      <c r="AA17061" s="23">
        <v>52905</v>
      </c>
    </row>
    <row r="17062" spans="27:27" x14ac:dyDescent="0.2">
      <c r="AA17062" s="23">
        <v>52906</v>
      </c>
    </row>
    <row r="17063" spans="27:27" x14ac:dyDescent="0.2">
      <c r="AA17063" s="23">
        <v>52907</v>
      </c>
    </row>
    <row r="17064" spans="27:27" x14ac:dyDescent="0.2">
      <c r="AA17064" s="23">
        <v>52908</v>
      </c>
    </row>
    <row r="17065" spans="27:27" x14ac:dyDescent="0.2">
      <c r="AA17065" s="23">
        <v>52909</v>
      </c>
    </row>
    <row r="17066" spans="27:27" x14ac:dyDescent="0.2">
      <c r="AA17066" s="23">
        <v>52910</v>
      </c>
    </row>
    <row r="17067" spans="27:27" x14ac:dyDescent="0.2">
      <c r="AA17067" s="23">
        <v>52911</v>
      </c>
    </row>
    <row r="17068" spans="27:27" x14ac:dyDescent="0.2">
      <c r="AA17068" s="23">
        <v>52912</v>
      </c>
    </row>
    <row r="17069" spans="27:27" x14ac:dyDescent="0.2">
      <c r="AA17069" s="23">
        <v>52913</v>
      </c>
    </row>
    <row r="17070" spans="27:27" x14ac:dyDescent="0.2">
      <c r="AA17070" s="23">
        <v>52914</v>
      </c>
    </row>
    <row r="17071" spans="27:27" x14ac:dyDescent="0.2">
      <c r="AA17071" s="23">
        <v>52915</v>
      </c>
    </row>
    <row r="17072" spans="27:27" x14ac:dyDescent="0.2">
      <c r="AA17072" s="23">
        <v>52916</v>
      </c>
    </row>
    <row r="17073" spans="27:27" x14ac:dyDescent="0.2">
      <c r="AA17073" s="23">
        <v>52917</v>
      </c>
    </row>
    <row r="17074" spans="27:27" x14ac:dyDescent="0.2">
      <c r="AA17074" s="23">
        <v>52918</v>
      </c>
    </row>
    <row r="17075" spans="27:27" x14ac:dyDescent="0.2">
      <c r="AA17075" s="23">
        <v>52919</v>
      </c>
    </row>
    <row r="17076" spans="27:27" x14ac:dyDescent="0.2">
      <c r="AA17076" s="23">
        <v>52920</v>
      </c>
    </row>
    <row r="17077" spans="27:27" x14ac:dyDescent="0.2">
      <c r="AA17077" s="23">
        <v>52921</v>
      </c>
    </row>
    <row r="17078" spans="27:27" x14ac:dyDescent="0.2">
      <c r="AA17078" s="23">
        <v>52922</v>
      </c>
    </row>
    <row r="17079" spans="27:27" x14ac:dyDescent="0.2">
      <c r="AA17079" s="23">
        <v>52923</v>
      </c>
    </row>
    <row r="17080" spans="27:27" x14ac:dyDescent="0.2">
      <c r="AA17080" s="23">
        <v>52924</v>
      </c>
    </row>
    <row r="17081" spans="27:27" x14ac:dyDescent="0.2">
      <c r="AA17081" s="23">
        <v>52925</v>
      </c>
    </row>
    <row r="17082" spans="27:27" x14ac:dyDescent="0.2">
      <c r="AA17082" s="23">
        <v>52926</v>
      </c>
    </row>
    <row r="17083" spans="27:27" x14ac:dyDescent="0.2">
      <c r="AA17083" s="23">
        <v>52927</v>
      </c>
    </row>
    <row r="17084" spans="27:27" x14ac:dyDescent="0.2">
      <c r="AA17084" s="23">
        <v>52928</v>
      </c>
    </row>
    <row r="17085" spans="27:27" x14ac:dyDescent="0.2">
      <c r="AA17085" s="23">
        <v>52929</v>
      </c>
    </row>
    <row r="17086" spans="27:27" x14ac:dyDescent="0.2">
      <c r="AA17086" s="23">
        <v>52930</v>
      </c>
    </row>
    <row r="17087" spans="27:27" x14ac:dyDescent="0.2">
      <c r="AA17087" s="23">
        <v>52931</v>
      </c>
    </row>
    <row r="17088" spans="27:27" x14ac:dyDescent="0.2">
      <c r="AA17088" s="23">
        <v>52932</v>
      </c>
    </row>
    <row r="17089" spans="27:27" x14ac:dyDescent="0.2">
      <c r="AA17089" s="23">
        <v>52933</v>
      </c>
    </row>
    <row r="17090" spans="27:27" x14ac:dyDescent="0.2">
      <c r="AA17090" s="23">
        <v>52934</v>
      </c>
    </row>
    <row r="17091" spans="27:27" x14ac:dyDescent="0.2">
      <c r="AA17091" s="23">
        <v>52935</v>
      </c>
    </row>
    <row r="17092" spans="27:27" x14ac:dyDescent="0.2">
      <c r="AA17092" s="23">
        <v>52936</v>
      </c>
    </row>
    <row r="17093" spans="27:27" x14ac:dyDescent="0.2">
      <c r="AA17093" s="23">
        <v>52937</v>
      </c>
    </row>
    <row r="17094" spans="27:27" x14ac:dyDescent="0.2">
      <c r="AA17094" s="23">
        <v>52938</v>
      </c>
    </row>
    <row r="17095" spans="27:27" x14ac:dyDescent="0.2">
      <c r="AA17095" s="23">
        <v>52939</v>
      </c>
    </row>
    <row r="17096" spans="27:27" x14ac:dyDescent="0.2">
      <c r="AA17096" s="23">
        <v>52940</v>
      </c>
    </row>
    <row r="17097" spans="27:27" x14ac:dyDescent="0.2">
      <c r="AA17097" s="23">
        <v>52941</v>
      </c>
    </row>
    <row r="17098" spans="27:27" x14ac:dyDescent="0.2">
      <c r="AA17098" s="23">
        <v>52942</v>
      </c>
    </row>
    <row r="17099" spans="27:27" x14ac:dyDescent="0.2">
      <c r="AA17099" s="23">
        <v>52943</v>
      </c>
    </row>
    <row r="17100" spans="27:27" x14ac:dyDescent="0.2">
      <c r="AA17100" s="23">
        <v>52944</v>
      </c>
    </row>
    <row r="17101" spans="27:27" x14ac:dyDescent="0.2">
      <c r="AA17101" s="23">
        <v>52945</v>
      </c>
    </row>
    <row r="17102" spans="27:27" x14ac:dyDescent="0.2">
      <c r="AA17102" s="23">
        <v>52946</v>
      </c>
    </row>
    <row r="17103" spans="27:27" x14ac:dyDescent="0.2">
      <c r="AA17103" s="23">
        <v>52947</v>
      </c>
    </row>
    <row r="17104" spans="27:27" x14ac:dyDescent="0.2">
      <c r="AA17104" s="23">
        <v>52948</v>
      </c>
    </row>
    <row r="17105" spans="27:27" x14ac:dyDescent="0.2">
      <c r="AA17105" s="23">
        <v>52949</v>
      </c>
    </row>
    <row r="17106" spans="27:27" x14ac:dyDescent="0.2">
      <c r="AA17106" s="23">
        <v>52950</v>
      </c>
    </row>
    <row r="17107" spans="27:27" x14ac:dyDescent="0.2">
      <c r="AA17107" s="23">
        <v>52951</v>
      </c>
    </row>
    <row r="17108" spans="27:27" x14ac:dyDescent="0.2">
      <c r="AA17108" s="23">
        <v>52952</v>
      </c>
    </row>
    <row r="17109" spans="27:27" x14ac:dyDescent="0.2">
      <c r="AA17109" s="23">
        <v>52953</v>
      </c>
    </row>
    <row r="17110" spans="27:27" x14ac:dyDescent="0.2">
      <c r="AA17110" s="23">
        <v>52954</v>
      </c>
    </row>
    <row r="17111" spans="27:27" x14ac:dyDescent="0.2">
      <c r="AA17111" s="23">
        <v>52955</v>
      </c>
    </row>
    <row r="17112" spans="27:27" x14ac:dyDescent="0.2">
      <c r="AA17112" s="23">
        <v>52956</v>
      </c>
    </row>
    <row r="17113" spans="27:27" x14ac:dyDescent="0.2">
      <c r="AA17113" s="23">
        <v>52957</v>
      </c>
    </row>
    <row r="17114" spans="27:27" x14ac:dyDescent="0.2">
      <c r="AA17114" s="23">
        <v>52958</v>
      </c>
    </row>
    <row r="17115" spans="27:27" x14ac:dyDescent="0.2">
      <c r="AA17115" s="23">
        <v>52959</v>
      </c>
    </row>
    <row r="17116" spans="27:27" x14ac:dyDescent="0.2">
      <c r="AA17116" s="23">
        <v>52960</v>
      </c>
    </row>
    <row r="17117" spans="27:27" x14ac:dyDescent="0.2">
      <c r="AA17117" s="23">
        <v>52961</v>
      </c>
    </row>
    <row r="17118" spans="27:27" x14ac:dyDescent="0.2">
      <c r="AA17118" s="23">
        <v>52962</v>
      </c>
    </row>
    <row r="17119" spans="27:27" x14ac:dyDescent="0.2">
      <c r="AA17119" s="23">
        <v>52963</v>
      </c>
    </row>
    <row r="17120" spans="27:27" x14ac:dyDescent="0.2">
      <c r="AA17120" s="23">
        <v>52964</v>
      </c>
    </row>
    <row r="17121" spans="27:27" x14ac:dyDescent="0.2">
      <c r="AA17121" s="23">
        <v>52965</v>
      </c>
    </row>
    <row r="17122" spans="27:27" x14ac:dyDescent="0.2">
      <c r="AA17122" s="23">
        <v>52966</v>
      </c>
    </row>
    <row r="17123" spans="27:27" x14ac:dyDescent="0.2">
      <c r="AA17123" s="23">
        <v>52967</v>
      </c>
    </row>
    <row r="17124" spans="27:27" x14ac:dyDescent="0.2">
      <c r="AA17124" s="23">
        <v>52968</v>
      </c>
    </row>
    <row r="17125" spans="27:27" x14ac:dyDescent="0.2">
      <c r="AA17125" s="23">
        <v>52969</v>
      </c>
    </row>
    <row r="17126" spans="27:27" x14ac:dyDescent="0.2">
      <c r="AA17126" s="23">
        <v>52970</v>
      </c>
    </row>
    <row r="17127" spans="27:27" x14ac:dyDescent="0.2">
      <c r="AA17127" s="23">
        <v>52971</v>
      </c>
    </row>
    <row r="17128" spans="27:27" x14ac:dyDescent="0.2">
      <c r="AA17128" s="23">
        <v>52972</v>
      </c>
    </row>
    <row r="17129" spans="27:27" x14ac:dyDescent="0.2">
      <c r="AA17129" s="23">
        <v>52973</v>
      </c>
    </row>
    <row r="17130" spans="27:27" x14ac:dyDescent="0.2">
      <c r="AA17130" s="23">
        <v>52974</v>
      </c>
    </row>
    <row r="17131" spans="27:27" x14ac:dyDescent="0.2">
      <c r="AA17131" s="23">
        <v>52975</v>
      </c>
    </row>
    <row r="17132" spans="27:27" x14ac:dyDescent="0.2">
      <c r="AA17132" s="23">
        <v>52976</v>
      </c>
    </row>
    <row r="17133" spans="27:27" x14ac:dyDescent="0.2">
      <c r="AA17133" s="23">
        <v>52977</v>
      </c>
    </row>
    <row r="17134" spans="27:27" x14ac:dyDescent="0.2">
      <c r="AA17134" s="23">
        <v>52978</v>
      </c>
    </row>
    <row r="17135" spans="27:27" x14ac:dyDescent="0.2">
      <c r="AA17135" s="23">
        <v>52979</v>
      </c>
    </row>
    <row r="17136" spans="27:27" x14ac:dyDescent="0.2">
      <c r="AA17136" s="23">
        <v>52980</v>
      </c>
    </row>
    <row r="17137" spans="27:27" x14ac:dyDescent="0.2">
      <c r="AA17137" s="23">
        <v>52981</v>
      </c>
    </row>
    <row r="17138" spans="27:27" x14ac:dyDescent="0.2">
      <c r="AA17138" s="23">
        <v>52982</v>
      </c>
    </row>
    <row r="17139" spans="27:27" x14ac:dyDescent="0.2">
      <c r="AA17139" s="23">
        <v>52983</v>
      </c>
    </row>
    <row r="17140" spans="27:27" x14ac:dyDescent="0.2">
      <c r="AA17140" s="23">
        <v>52984</v>
      </c>
    </row>
    <row r="17141" spans="27:27" x14ac:dyDescent="0.2">
      <c r="AA17141" s="23">
        <v>52985</v>
      </c>
    </row>
    <row r="17142" spans="27:27" x14ac:dyDescent="0.2">
      <c r="AA17142" s="23">
        <v>52986</v>
      </c>
    </row>
    <row r="17143" spans="27:27" x14ac:dyDescent="0.2">
      <c r="AA17143" s="23">
        <v>52987</v>
      </c>
    </row>
    <row r="17144" spans="27:27" x14ac:dyDescent="0.2">
      <c r="AA17144" s="23">
        <v>52988</v>
      </c>
    </row>
    <row r="17145" spans="27:27" x14ac:dyDescent="0.2">
      <c r="AA17145" s="23">
        <v>52989</v>
      </c>
    </row>
    <row r="17146" spans="27:27" x14ac:dyDescent="0.2">
      <c r="AA17146" s="23">
        <v>52990</v>
      </c>
    </row>
    <row r="17147" spans="27:27" x14ac:dyDescent="0.2">
      <c r="AA17147" s="23">
        <v>52991</v>
      </c>
    </row>
    <row r="17148" spans="27:27" x14ac:dyDescent="0.2">
      <c r="AA17148" s="23">
        <v>52992</v>
      </c>
    </row>
    <row r="17149" spans="27:27" x14ac:dyDescent="0.2">
      <c r="AA17149" s="23">
        <v>52993</v>
      </c>
    </row>
    <row r="17150" spans="27:27" x14ac:dyDescent="0.2">
      <c r="AA17150" s="23">
        <v>52994</v>
      </c>
    </row>
    <row r="17151" spans="27:27" x14ac:dyDescent="0.2">
      <c r="AA17151" s="23">
        <v>52995</v>
      </c>
    </row>
    <row r="17152" spans="27:27" x14ac:dyDescent="0.2">
      <c r="AA17152" s="23">
        <v>52996</v>
      </c>
    </row>
    <row r="17153" spans="27:27" x14ac:dyDescent="0.2">
      <c r="AA17153" s="23">
        <v>52997</v>
      </c>
    </row>
    <row r="17154" spans="27:27" x14ac:dyDescent="0.2">
      <c r="AA17154" s="23">
        <v>52998</v>
      </c>
    </row>
    <row r="17155" spans="27:27" x14ac:dyDescent="0.2">
      <c r="AA17155" s="23">
        <v>52999</v>
      </c>
    </row>
    <row r="17156" spans="27:27" x14ac:dyDescent="0.2">
      <c r="AA17156" s="23">
        <v>53000</v>
      </c>
    </row>
    <row r="17157" spans="27:27" x14ac:dyDescent="0.2">
      <c r="AA17157" s="23">
        <v>53001</v>
      </c>
    </row>
    <row r="17158" spans="27:27" x14ac:dyDescent="0.2">
      <c r="AA17158" s="23">
        <v>53002</v>
      </c>
    </row>
    <row r="17159" spans="27:27" x14ac:dyDescent="0.2">
      <c r="AA17159" s="23">
        <v>53003</v>
      </c>
    </row>
    <row r="17160" spans="27:27" x14ac:dyDescent="0.2">
      <c r="AA17160" s="23">
        <v>53004</v>
      </c>
    </row>
    <row r="17161" spans="27:27" x14ac:dyDescent="0.2">
      <c r="AA17161" s="23">
        <v>53005</v>
      </c>
    </row>
    <row r="17162" spans="27:27" x14ac:dyDescent="0.2">
      <c r="AA17162" s="23">
        <v>53006</v>
      </c>
    </row>
    <row r="17163" spans="27:27" x14ac:dyDescent="0.2">
      <c r="AA17163" s="23">
        <v>53007</v>
      </c>
    </row>
    <row r="17164" spans="27:27" x14ac:dyDescent="0.2">
      <c r="AA17164" s="23">
        <v>53008</v>
      </c>
    </row>
    <row r="17165" spans="27:27" x14ac:dyDescent="0.2">
      <c r="AA17165" s="23">
        <v>53009</v>
      </c>
    </row>
    <row r="17166" spans="27:27" x14ac:dyDescent="0.2">
      <c r="AA17166" s="23">
        <v>53010</v>
      </c>
    </row>
    <row r="17167" spans="27:27" x14ac:dyDescent="0.2">
      <c r="AA17167" s="23">
        <v>53011</v>
      </c>
    </row>
    <row r="17168" spans="27:27" x14ac:dyDescent="0.2">
      <c r="AA17168" s="23">
        <v>53012</v>
      </c>
    </row>
    <row r="17169" spans="27:27" x14ac:dyDescent="0.2">
      <c r="AA17169" s="23">
        <v>53013</v>
      </c>
    </row>
    <row r="17170" spans="27:27" x14ac:dyDescent="0.2">
      <c r="AA17170" s="23">
        <v>53014</v>
      </c>
    </row>
    <row r="17171" spans="27:27" x14ac:dyDescent="0.2">
      <c r="AA17171" s="23">
        <v>53015</v>
      </c>
    </row>
    <row r="17172" spans="27:27" x14ac:dyDescent="0.2">
      <c r="AA17172" s="23">
        <v>53016</v>
      </c>
    </row>
    <row r="17173" spans="27:27" x14ac:dyDescent="0.2">
      <c r="AA17173" s="23">
        <v>53017</v>
      </c>
    </row>
    <row r="17174" spans="27:27" x14ac:dyDescent="0.2">
      <c r="AA17174" s="23">
        <v>53018</v>
      </c>
    </row>
    <row r="17175" spans="27:27" x14ac:dyDescent="0.2">
      <c r="AA17175" s="23">
        <v>53019</v>
      </c>
    </row>
    <row r="17176" spans="27:27" x14ac:dyDescent="0.2">
      <c r="AA17176" s="23">
        <v>53020</v>
      </c>
    </row>
    <row r="17177" spans="27:27" x14ac:dyDescent="0.2">
      <c r="AA17177" s="23">
        <v>53021</v>
      </c>
    </row>
    <row r="17178" spans="27:27" x14ac:dyDescent="0.2">
      <c r="AA17178" s="23">
        <v>53022</v>
      </c>
    </row>
    <row r="17179" spans="27:27" x14ac:dyDescent="0.2">
      <c r="AA17179" s="23">
        <v>53023</v>
      </c>
    </row>
    <row r="17180" spans="27:27" x14ac:dyDescent="0.2">
      <c r="AA17180" s="23">
        <v>53024</v>
      </c>
    </row>
    <row r="17181" spans="27:27" x14ac:dyDescent="0.2">
      <c r="AA17181" s="23">
        <v>53025</v>
      </c>
    </row>
    <row r="17182" spans="27:27" x14ac:dyDescent="0.2">
      <c r="AA17182" s="23">
        <v>53026</v>
      </c>
    </row>
    <row r="17183" spans="27:27" x14ac:dyDescent="0.2">
      <c r="AA17183" s="23">
        <v>53027</v>
      </c>
    </row>
    <row r="17184" spans="27:27" x14ac:dyDescent="0.2">
      <c r="AA17184" s="23">
        <v>53028</v>
      </c>
    </row>
    <row r="17185" spans="27:27" x14ac:dyDescent="0.2">
      <c r="AA17185" s="23">
        <v>53029</v>
      </c>
    </row>
    <row r="17186" spans="27:27" x14ac:dyDescent="0.2">
      <c r="AA17186" s="23">
        <v>53030</v>
      </c>
    </row>
    <row r="17187" spans="27:27" x14ac:dyDescent="0.2">
      <c r="AA17187" s="23">
        <v>53031</v>
      </c>
    </row>
    <row r="17188" spans="27:27" x14ac:dyDescent="0.2">
      <c r="AA17188" s="23">
        <v>53032</v>
      </c>
    </row>
    <row r="17189" spans="27:27" x14ac:dyDescent="0.2">
      <c r="AA17189" s="23">
        <v>53033</v>
      </c>
    </row>
    <row r="17190" spans="27:27" x14ac:dyDescent="0.2">
      <c r="AA17190" s="23">
        <v>53034</v>
      </c>
    </row>
    <row r="17191" spans="27:27" x14ac:dyDescent="0.2">
      <c r="AA17191" s="23">
        <v>53035</v>
      </c>
    </row>
    <row r="17192" spans="27:27" x14ac:dyDescent="0.2">
      <c r="AA17192" s="23">
        <v>53036</v>
      </c>
    </row>
    <row r="17193" spans="27:27" x14ac:dyDescent="0.2">
      <c r="AA17193" s="23">
        <v>53037</v>
      </c>
    </row>
    <row r="17194" spans="27:27" x14ac:dyDescent="0.2">
      <c r="AA17194" s="23">
        <v>53038</v>
      </c>
    </row>
    <row r="17195" spans="27:27" x14ac:dyDescent="0.2">
      <c r="AA17195" s="23">
        <v>53039</v>
      </c>
    </row>
    <row r="17196" spans="27:27" x14ac:dyDescent="0.2">
      <c r="AA17196" s="23">
        <v>53040</v>
      </c>
    </row>
    <row r="17197" spans="27:27" x14ac:dyDescent="0.2">
      <c r="AA17197" s="23">
        <v>53041</v>
      </c>
    </row>
    <row r="17198" spans="27:27" x14ac:dyDescent="0.2">
      <c r="AA17198" s="23">
        <v>53042</v>
      </c>
    </row>
    <row r="17199" spans="27:27" x14ac:dyDescent="0.2">
      <c r="AA17199" s="23">
        <v>53043</v>
      </c>
    </row>
    <row r="17200" spans="27:27" x14ac:dyDescent="0.2">
      <c r="AA17200" s="23">
        <v>53044</v>
      </c>
    </row>
    <row r="17201" spans="27:27" x14ac:dyDescent="0.2">
      <c r="AA17201" s="23">
        <v>53045</v>
      </c>
    </row>
    <row r="17202" spans="27:27" x14ac:dyDescent="0.2">
      <c r="AA17202" s="23">
        <v>53046</v>
      </c>
    </row>
    <row r="17203" spans="27:27" x14ac:dyDescent="0.2">
      <c r="AA17203" s="23">
        <v>53047</v>
      </c>
    </row>
    <row r="17204" spans="27:27" x14ac:dyDescent="0.2">
      <c r="AA17204" s="23">
        <v>53048</v>
      </c>
    </row>
    <row r="17205" spans="27:27" x14ac:dyDescent="0.2">
      <c r="AA17205" s="23">
        <v>53049</v>
      </c>
    </row>
    <row r="17206" spans="27:27" x14ac:dyDescent="0.2">
      <c r="AA17206" s="23">
        <v>53050</v>
      </c>
    </row>
    <row r="17207" spans="27:27" x14ac:dyDescent="0.2">
      <c r="AA17207" s="23">
        <v>53051</v>
      </c>
    </row>
    <row r="17208" spans="27:27" x14ac:dyDescent="0.2">
      <c r="AA17208" s="23">
        <v>53052</v>
      </c>
    </row>
    <row r="17209" spans="27:27" x14ac:dyDescent="0.2">
      <c r="AA17209" s="23">
        <v>53053</v>
      </c>
    </row>
    <row r="17210" spans="27:27" x14ac:dyDescent="0.2">
      <c r="AA17210" s="23">
        <v>53054</v>
      </c>
    </row>
    <row r="17211" spans="27:27" x14ac:dyDescent="0.2">
      <c r="AA17211" s="23">
        <v>53055</v>
      </c>
    </row>
    <row r="17212" spans="27:27" x14ac:dyDescent="0.2">
      <c r="AA17212" s="23">
        <v>53056</v>
      </c>
    </row>
    <row r="17213" spans="27:27" x14ac:dyDescent="0.2">
      <c r="AA17213" s="23">
        <v>53057</v>
      </c>
    </row>
    <row r="17214" spans="27:27" x14ac:dyDescent="0.2">
      <c r="AA17214" s="23">
        <v>53058</v>
      </c>
    </row>
    <row r="17215" spans="27:27" x14ac:dyDescent="0.2">
      <c r="AA17215" s="23">
        <v>53059</v>
      </c>
    </row>
    <row r="17216" spans="27:27" x14ac:dyDescent="0.2">
      <c r="AA17216" s="23">
        <v>53060</v>
      </c>
    </row>
    <row r="17217" spans="27:27" x14ac:dyDescent="0.2">
      <c r="AA17217" s="23">
        <v>53061</v>
      </c>
    </row>
    <row r="17218" spans="27:27" x14ac:dyDescent="0.2">
      <c r="AA17218" s="23">
        <v>53062</v>
      </c>
    </row>
    <row r="17219" spans="27:27" x14ac:dyDescent="0.2">
      <c r="AA17219" s="23">
        <v>53063</v>
      </c>
    </row>
    <row r="17220" spans="27:27" x14ac:dyDescent="0.2">
      <c r="AA17220" s="23">
        <v>53064</v>
      </c>
    </row>
    <row r="17221" spans="27:27" x14ac:dyDescent="0.2">
      <c r="AA17221" s="23">
        <v>53065</v>
      </c>
    </row>
    <row r="17222" spans="27:27" x14ac:dyDescent="0.2">
      <c r="AA17222" s="23">
        <v>53066</v>
      </c>
    </row>
    <row r="17223" spans="27:27" x14ac:dyDescent="0.2">
      <c r="AA17223" s="23">
        <v>53067</v>
      </c>
    </row>
    <row r="17224" spans="27:27" x14ac:dyDescent="0.2">
      <c r="AA17224" s="23">
        <v>53068</v>
      </c>
    </row>
    <row r="17225" spans="27:27" x14ac:dyDescent="0.2">
      <c r="AA17225" s="23">
        <v>53069</v>
      </c>
    </row>
    <row r="17226" spans="27:27" x14ac:dyDescent="0.2">
      <c r="AA17226" s="23">
        <v>53070</v>
      </c>
    </row>
    <row r="17227" spans="27:27" x14ac:dyDescent="0.2">
      <c r="AA17227" s="23">
        <v>53071</v>
      </c>
    </row>
    <row r="17228" spans="27:27" x14ac:dyDescent="0.2">
      <c r="AA17228" s="23">
        <v>53072</v>
      </c>
    </row>
    <row r="17229" spans="27:27" x14ac:dyDescent="0.2">
      <c r="AA17229" s="23">
        <v>53073</v>
      </c>
    </row>
    <row r="17230" spans="27:27" x14ac:dyDescent="0.2">
      <c r="AA17230" s="23">
        <v>53074</v>
      </c>
    </row>
    <row r="17231" spans="27:27" x14ac:dyDescent="0.2">
      <c r="AA17231" s="23">
        <v>53075</v>
      </c>
    </row>
    <row r="17232" spans="27:27" x14ac:dyDescent="0.2">
      <c r="AA17232" s="23">
        <v>53076</v>
      </c>
    </row>
    <row r="17233" spans="27:27" x14ac:dyDescent="0.2">
      <c r="AA17233" s="23">
        <v>53077</v>
      </c>
    </row>
    <row r="17234" spans="27:27" x14ac:dyDescent="0.2">
      <c r="AA17234" s="23">
        <v>53078</v>
      </c>
    </row>
    <row r="17235" spans="27:27" x14ac:dyDescent="0.2">
      <c r="AA17235" s="23">
        <v>53079</v>
      </c>
    </row>
    <row r="17236" spans="27:27" x14ac:dyDescent="0.2">
      <c r="AA17236" s="23">
        <v>53080</v>
      </c>
    </row>
    <row r="17237" spans="27:27" x14ac:dyDescent="0.2">
      <c r="AA17237" s="23">
        <v>53081</v>
      </c>
    </row>
    <row r="17238" spans="27:27" x14ac:dyDescent="0.2">
      <c r="AA17238" s="23">
        <v>53082</v>
      </c>
    </row>
    <row r="17239" spans="27:27" x14ac:dyDescent="0.2">
      <c r="AA17239" s="23">
        <v>53083</v>
      </c>
    </row>
    <row r="17240" spans="27:27" x14ac:dyDescent="0.2">
      <c r="AA17240" s="23">
        <v>53084</v>
      </c>
    </row>
    <row r="17241" spans="27:27" x14ac:dyDescent="0.2">
      <c r="AA17241" s="23">
        <v>53085</v>
      </c>
    </row>
    <row r="17242" spans="27:27" x14ac:dyDescent="0.2">
      <c r="AA17242" s="23">
        <v>53086</v>
      </c>
    </row>
    <row r="17243" spans="27:27" x14ac:dyDescent="0.2">
      <c r="AA17243" s="23">
        <v>53087</v>
      </c>
    </row>
    <row r="17244" spans="27:27" x14ac:dyDescent="0.2">
      <c r="AA17244" s="23">
        <v>53088</v>
      </c>
    </row>
    <row r="17245" spans="27:27" x14ac:dyDescent="0.2">
      <c r="AA17245" s="23">
        <v>53089</v>
      </c>
    </row>
    <row r="17246" spans="27:27" x14ac:dyDescent="0.2">
      <c r="AA17246" s="23">
        <v>53090</v>
      </c>
    </row>
    <row r="17247" spans="27:27" x14ac:dyDescent="0.2">
      <c r="AA17247" s="23">
        <v>53091</v>
      </c>
    </row>
    <row r="17248" spans="27:27" x14ac:dyDescent="0.2">
      <c r="AA17248" s="23">
        <v>53092</v>
      </c>
    </row>
    <row r="17249" spans="27:27" x14ac:dyDescent="0.2">
      <c r="AA17249" s="23">
        <v>53093</v>
      </c>
    </row>
    <row r="17250" spans="27:27" x14ac:dyDescent="0.2">
      <c r="AA17250" s="23">
        <v>53094</v>
      </c>
    </row>
    <row r="17251" spans="27:27" x14ac:dyDescent="0.2">
      <c r="AA17251" s="23">
        <v>53095</v>
      </c>
    </row>
    <row r="17252" spans="27:27" x14ac:dyDescent="0.2">
      <c r="AA17252" s="23">
        <v>53096</v>
      </c>
    </row>
    <row r="17253" spans="27:27" x14ac:dyDescent="0.2">
      <c r="AA17253" s="23">
        <v>53097</v>
      </c>
    </row>
    <row r="17254" spans="27:27" x14ac:dyDescent="0.2">
      <c r="AA17254" s="23">
        <v>53098</v>
      </c>
    </row>
    <row r="17255" spans="27:27" x14ac:dyDescent="0.2">
      <c r="AA17255" s="23">
        <v>53099</v>
      </c>
    </row>
    <row r="17256" spans="27:27" x14ac:dyDescent="0.2">
      <c r="AA17256" s="23">
        <v>53100</v>
      </c>
    </row>
    <row r="17257" spans="27:27" x14ac:dyDescent="0.2">
      <c r="AA17257" s="23">
        <v>53101</v>
      </c>
    </row>
    <row r="17258" spans="27:27" x14ac:dyDescent="0.2">
      <c r="AA17258" s="23">
        <v>53102</v>
      </c>
    </row>
    <row r="17259" spans="27:27" x14ac:dyDescent="0.2">
      <c r="AA17259" s="23">
        <v>53103</v>
      </c>
    </row>
    <row r="17260" spans="27:27" x14ac:dyDescent="0.2">
      <c r="AA17260" s="23">
        <v>53104</v>
      </c>
    </row>
    <row r="17261" spans="27:27" x14ac:dyDescent="0.2">
      <c r="AA17261" s="23">
        <v>53105</v>
      </c>
    </row>
    <row r="17262" spans="27:27" x14ac:dyDescent="0.2">
      <c r="AA17262" s="23">
        <v>53106</v>
      </c>
    </row>
    <row r="17263" spans="27:27" x14ac:dyDescent="0.2">
      <c r="AA17263" s="23">
        <v>53107</v>
      </c>
    </row>
    <row r="17264" spans="27:27" x14ac:dyDescent="0.2">
      <c r="AA17264" s="23">
        <v>53108</v>
      </c>
    </row>
    <row r="17265" spans="27:27" x14ac:dyDescent="0.2">
      <c r="AA17265" s="23">
        <v>53109</v>
      </c>
    </row>
    <row r="17266" spans="27:27" x14ac:dyDescent="0.2">
      <c r="AA17266" s="23">
        <v>53110</v>
      </c>
    </row>
    <row r="17267" spans="27:27" x14ac:dyDescent="0.2">
      <c r="AA17267" s="23">
        <v>53111</v>
      </c>
    </row>
    <row r="17268" spans="27:27" x14ac:dyDescent="0.2">
      <c r="AA17268" s="23">
        <v>53112</v>
      </c>
    </row>
    <row r="17269" spans="27:27" x14ac:dyDescent="0.2">
      <c r="AA17269" s="23">
        <v>53113</v>
      </c>
    </row>
    <row r="17270" spans="27:27" x14ac:dyDescent="0.2">
      <c r="AA17270" s="23">
        <v>53114</v>
      </c>
    </row>
    <row r="17271" spans="27:27" x14ac:dyDescent="0.2">
      <c r="AA17271" s="23">
        <v>53115</v>
      </c>
    </row>
    <row r="17272" spans="27:27" x14ac:dyDescent="0.2">
      <c r="AA17272" s="23">
        <v>53116</v>
      </c>
    </row>
    <row r="17273" spans="27:27" x14ac:dyDescent="0.2">
      <c r="AA17273" s="23">
        <v>53117</v>
      </c>
    </row>
    <row r="17274" spans="27:27" x14ac:dyDescent="0.2">
      <c r="AA17274" s="23">
        <v>53118</v>
      </c>
    </row>
    <row r="17275" spans="27:27" x14ac:dyDescent="0.2">
      <c r="AA17275" s="23">
        <v>53119</v>
      </c>
    </row>
    <row r="17276" spans="27:27" x14ac:dyDescent="0.2">
      <c r="AA17276" s="23">
        <v>53120</v>
      </c>
    </row>
    <row r="17277" spans="27:27" x14ac:dyDescent="0.2">
      <c r="AA17277" s="23">
        <v>53121</v>
      </c>
    </row>
    <row r="17278" spans="27:27" x14ac:dyDescent="0.2">
      <c r="AA17278" s="23">
        <v>53122</v>
      </c>
    </row>
    <row r="17279" spans="27:27" x14ac:dyDescent="0.2">
      <c r="AA17279" s="23">
        <v>53123</v>
      </c>
    </row>
    <row r="17280" spans="27:27" x14ac:dyDescent="0.2">
      <c r="AA17280" s="23">
        <v>53124</v>
      </c>
    </row>
    <row r="17281" spans="27:27" x14ac:dyDescent="0.2">
      <c r="AA17281" s="23">
        <v>53125</v>
      </c>
    </row>
    <row r="17282" spans="27:27" x14ac:dyDescent="0.2">
      <c r="AA17282" s="23">
        <v>53126</v>
      </c>
    </row>
    <row r="17283" spans="27:27" x14ac:dyDescent="0.2">
      <c r="AA17283" s="23">
        <v>53127</v>
      </c>
    </row>
    <row r="17284" spans="27:27" x14ac:dyDescent="0.2">
      <c r="AA17284" s="23">
        <v>53128</v>
      </c>
    </row>
    <row r="17285" spans="27:27" x14ac:dyDescent="0.2">
      <c r="AA17285" s="23">
        <v>53129</v>
      </c>
    </row>
    <row r="17286" spans="27:27" x14ac:dyDescent="0.2">
      <c r="AA17286" s="23">
        <v>53130</v>
      </c>
    </row>
    <row r="17287" spans="27:27" x14ac:dyDescent="0.2">
      <c r="AA17287" s="23">
        <v>53131</v>
      </c>
    </row>
    <row r="17288" spans="27:27" x14ac:dyDescent="0.2">
      <c r="AA17288" s="23">
        <v>53132</v>
      </c>
    </row>
    <row r="17289" spans="27:27" x14ac:dyDescent="0.2">
      <c r="AA17289" s="23">
        <v>53133</v>
      </c>
    </row>
    <row r="17290" spans="27:27" x14ac:dyDescent="0.2">
      <c r="AA17290" s="23">
        <v>53134</v>
      </c>
    </row>
    <row r="17291" spans="27:27" x14ac:dyDescent="0.2">
      <c r="AA17291" s="23">
        <v>53135</v>
      </c>
    </row>
    <row r="17292" spans="27:27" x14ac:dyDescent="0.2">
      <c r="AA17292" s="23">
        <v>53136</v>
      </c>
    </row>
    <row r="17293" spans="27:27" x14ac:dyDescent="0.2">
      <c r="AA17293" s="23">
        <v>53137</v>
      </c>
    </row>
    <row r="17294" spans="27:27" x14ac:dyDescent="0.2">
      <c r="AA17294" s="23">
        <v>53138</v>
      </c>
    </row>
    <row r="17295" spans="27:27" x14ac:dyDescent="0.2">
      <c r="AA17295" s="23">
        <v>53139</v>
      </c>
    </row>
    <row r="17296" spans="27:27" x14ac:dyDescent="0.2">
      <c r="AA17296" s="23">
        <v>53140</v>
      </c>
    </row>
    <row r="17297" spans="27:27" x14ac:dyDescent="0.2">
      <c r="AA17297" s="23">
        <v>53141</v>
      </c>
    </row>
    <row r="17298" spans="27:27" x14ac:dyDescent="0.2">
      <c r="AA17298" s="23">
        <v>53142</v>
      </c>
    </row>
    <row r="17299" spans="27:27" x14ac:dyDescent="0.2">
      <c r="AA17299" s="23">
        <v>53143</v>
      </c>
    </row>
    <row r="17300" spans="27:27" x14ac:dyDescent="0.2">
      <c r="AA17300" s="23">
        <v>53144</v>
      </c>
    </row>
    <row r="17301" spans="27:27" x14ac:dyDescent="0.2">
      <c r="AA17301" s="23">
        <v>53145</v>
      </c>
    </row>
    <row r="17302" spans="27:27" x14ac:dyDescent="0.2">
      <c r="AA17302" s="23">
        <v>53146</v>
      </c>
    </row>
    <row r="17303" spans="27:27" x14ac:dyDescent="0.2">
      <c r="AA17303" s="23">
        <v>53147</v>
      </c>
    </row>
    <row r="17304" spans="27:27" x14ac:dyDescent="0.2">
      <c r="AA17304" s="23">
        <v>53148</v>
      </c>
    </row>
    <row r="17305" spans="27:27" x14ac:dyDescent="0.2">
      <c r="AA17305" s="23">
        <v>53149</v>
      </c>
    </row>
    <row r="17306" spans="27:27" x14ac:dyDescent="0.2">
      <c r="AA17306" s="23">
        <v>53150</v>
      </c>
    </row>
    <row r="17307" spans="27:27" x14ac:dyDescent="0.2">
      <c r="AA17307" s="23">
        <v>53151</v>
      </c>
    </row>
    <row r="17308" spans="27:27" x14ac:dyDescent="0.2">
      <c r="AA17308" s="23">
        <v>53152</v>
      </c>
    </row>
    <row r="17309" spans="27:27" x14ac:dyDescent="0.2">
      <c r="AA17309" s="23">
        <v>53153</v>
      </c>
    </row>
    <row r="17310" spans="27:27" x14ac:dyDescent="0.2">
      <c r="AA17310" s="23">
        <v>53154</v>
      </c>
    </row>
    <row r="17311" spans="27:27" x14ac:dyDescent="0.2">
      <c r="AA17311" s="23">
        <v>53155</v>
      </c>
    </row>
    <row r="17312" spans="27:27" x14ac:dyDescent="0.2">
      <c r="AA17312" s="23">
        <v>53156</v>
      </c>
    </row>
    <row r="17313" spans="27:27" x14ac:dyDescent="0.2">
      <c r="AA17313" s="23">
        <v>53157</v>
      </c>
    </row>
    <row r="17314" spans="27:27" x14ac:dyDescent="0.2">
      <c r="AA17314" s="23">
        <v>53158</v>
      </c>
    </row>
    <row r="17315" spans="27:27" x14ac:dyDescent="0.2">
      <c r="AA17315" s="23">
        <v>53159</v>
      </c>
    </row>
    <row r="17316" spans="27:27" x14ac:dyDescent="0.2">
      <c r="AA17316" s="23">
        <v>53160</v>
      </c>
    </row>
    <row r="17317" spans="27:27" x14ac:dyDescent="0.2">
      <c r="AA17317" s="23">
        <v>53161</v>
      </c>
    </row>
    <row r="17318" spans="27:27" x14ac:dyDescent="0.2">
      <c r="AA17318" s="23">
        <v>53162</v>
      </c>
    </row>
    <row r="17319" spans="27:27" x14ac:dyDescent="0.2">
      <c r="AA17319" s="23">
        <v>53163</v>
      </c>
    </row>
    <row r="17320" spans="27:27" x14ac:dyDescent="0.2">
      <c r="AA17320" s="23">
        <v>53164</v>
      </c>
    </row>
    <row r="17321" spans="27:27" x14ac:dyDescent="0.2">
      <c r="AA17321" s="23">
        <v>53165</v>
      </c>
    </row>
    <row r="17322" spans="27:27" x14ac:dyDescent="0.2">
      <c r="AA17322" s="23">
        <v>53166</v>
      </c>
    </row>
    <row r="17323" spans="27:27" x14ac:dyDescent="0.2">
      <c r="AA17323" s="23">
        <v>53167</v>
      </c>
    </row>
    <row r="17324" spans="27:27" x14ac:dyDescent="0.2">
      <c r="AA17324" s="23">
        <v>53168</v>
      </c>
    </row>
    <row r="17325" spans="27:27" x14ac:dyDescent="0.2">
      <c r="AA17325" s="23">
        <v>53169</v>
      </c>
    </row>
    <row r="17326" spans="27:27" x14ac:dyDescent="0.2">
      <c r="AA17326" s="23">
        <v>53170</v>
      </c>
    </row>
    <row r="17327" spans="27:27" x14ac:dyDescent="0.2">
      <c r="AA17327" s="23">
        <v>53171</v>
      </c>
    </row>
    <row r="17328" spans="27:27" x14ac:dyDescent="0.2">
      <c r="AA17328" s="23">
        <v>53172</v>
      </c>
    </row>
    <row r="17329" spans="27:27" x14ac:dyDescent="0.2">
      <c r="AA17329" s="23">
        <v>53173</v>
      </c>
    </row>
    <row r="17330" spans="27:27" x14ac:dyDescent="0.2">
      <c r="AA17330" s="23">
        <v>53174</v>
      </c>
    </row>
    <row r="17331" spans="27:27" x14ac:dyDescent="0.2">
      <c r="AA17331" s="23">
        <v>53175</v>
      </c>
    </row>
    <row r="17332" spans="27:27" x14ac:dyDescent="0.2">
      <c r="AA17332" s="23">
        <v>53176</v>
      </c>
    </row>
    <row r="17333" spans="27:27" x14ac:dyDescent="0.2">
      <c r="AA17333" s="23">
        <v>53177</v>
      </c>
    </row>
    <row r="17334" spans="27:27" x14ac:dyDescent="0.2">
      <c r="AA17334" s="23">
        <v>53178</v>
      </c>
    </row>
    <row r="17335" spans="27:27" x14ac:dyDescent="0.2">
      <c r="AA17335" s="23">
        <v>53179</v>
      </c>
    </row>
    <row r="17336" spans="27:27" x14ac:dyDescent="0.2">
      <c r="AA17336" s="23">
        <v>53180</v>
      </c>
    </row>
    <row r="17337" spans="27:27" x14ac:dyDescent="0.2">
      <c r="AA17337" s="23">
        <v>53181</v>
      </c>
    </row>
    <row r="17338" spans="27:27" x14ac:dyDescent="0.2">
      <c r="AA17338" s="23">
        <v>53182</v>
      </c>
    </row>
    <row r="17339" spans="27:27" x14ac:dyDescent="0.2">
      <c r="AA17339" s="23">
        <v>53183</v>
      </c>
    </row>
    <row r="17340" spans="27:27" x14ac:dyDescent="0.2">
      <c r="AA17340" s="23">
        <v>53184</v>
      </c>
    </row>
    <row r="17341" spans="27:27" x14ac:dyDescent="0.2">
      <c r="AA17341" s="23">
        <v>53185</v>
      </c>
    </row>
    <row r="17342" spans="27:27" x14ac:dyDescent="0.2">
      <c r="AA17342" s="23">
        <v>53186</v>
      </c>
    </row>
    <row r="17343" spans="27:27" x14ac:dyDescent="0.2">
      <c r="AA17343" s="23">
        <v>53187</v>
      </c>
    </row>
    <row r="17344" spans="27:27" x14ac:dyDescent="0.2">
      <c r="AA17344" s="23">
        <v>53188</v>
      </c>
    </row>
    <row r="17345" spans="27:27" x14ac:dyDescent="0.2">
      <c r="AA17345" s="23">
        <v>53189</v>
      </c>
    </row>
    <row r="17346" spans="27:27" x14ac:dyDescent="0.2">
      <c r="AA17346" s="23">
        <v>53190</v>
      </c>
    </row>
    <row r="17347" spans="27:27" x14ac:dyDescent="0.2">
      <c r="AA17347" s="23">
        <v>53191</v>
      </c>
    </row>
    <row r="17348" spans="27:27" x14ac:dyDescent="0.2">
      <c r="AA17348" s="23">
        <v>53192</v>
      </c>
    </row>
    <row r="17349" spans="27:27" x14ac:dyDescent="0.2">
      <c r="AA17349" s="23">
        <v>53193</v>
      </c>
    </row>
    <row r="17350" spans="27:27" x14ac:dyDescent="0.2">
      <c r="AA17350" s="23">
        <v>53194</v>
      </c>
    </row>
    <row r="17351" spans="27:27" x14ac:dyDescent="0.2">
      <c r="AA17351" s="23">
        <v>53195</v>
      </c>
    </row>
    <row r="17352" spans="27:27" x14ac:dyDescent="0.2">
      <c r="AA17352" s="23">
        <v>53196</v>
      </c>
    </row>
    <row r="17353" spans="27:27" x14ac:dyDescent="0.2">
      <c r="AA17353" s="23">
        <v>53197</v>
      </c>
    </row>
    <row r="17354" spans="27:27" x14ac:dyDescent="0.2">
      <c r="AA17354" s="23">
        <v>53198</v>
      </c>
    </row>
    <row r="17355" spans="27:27" x14ac:dyDescent="0.2">
      <c r="AA17355" s="23">
        <v>53199</v>
      </c>
    </row>
    <row r="17356" spans="27:27" x14ac:dyDescent="0.2">
      <c r="AA17356" s="23">
        <v>53200</v>
      </c>
    </row>
    <row r="17357" spans="27:27" x14ac:dyDescent="0.2">
      <c r="AA17357" s="23">
        <v>53201</v>
      </c>
    </row>
    <row r="17358" spans="27:27" x14ac:dyDescent="0.2">
      <c r="AA17358" s="23">
        <v>53202</v>
      </c>
    </row>
    <row r="17359" spans="27:27" x14ac:dyDescent="0.2">
      <c r="AA17359" s="23">
        <v>53203</v>
      </c>
    </row>
    <row r="17360" spans="27:27" x14ac:dyDescent="0.2">
      <c r="AA17360" s="23">
        <v>53204</v>
      </c>
    </row>
    <row r="17361" spans="27:27" x14ac:dyDescent="0.2">
      <c r="AA17361" s="23">
        <v>53205</v>
      </c>
    </row>
    <row r="17362" spans="27:27" x14ac:dyDescent="0.2">
      <c r="AA17362" s="23">
        <v>53206</v>
      </c>
    </row>
    <row r="17363" spans="27:27" x14ac:dyDescent="0.2">
      <c r="AA17363" s="23">
        <v>53207</v>
      </c>
    </row>
    <row r="17364" spans="27:27" x14ac:dyDescent="0.2">
      <c r="AA17364" s="23">
        <v>53208</v>
      </c>
    </row>
    <row r="17365" spans="27:27" x14ac:dyDescent="0.2">
      <c r="AA17365" s="23">
        <v>53209</v>
      </c>
    </row>
    <row r="17366" spans="27:27" x14ac:dyDescent="0.2">
      <c r="AA17366" s="23">
        <v>53210</v>
      </c>
    </row>
    <row r="17367" spans="27:27" x14ac:dyDescent="0.2">
      <c r="AA17367" s="23">
        <v>53211</v>
      </c>
    </row>
    <row r="17368" spans="27:27" x14ac:dyDescent="0.2">
      <c r="AA17368" s="23">
        <v>53212</v>
      </c>
    </row>
    <row r="17369" spans="27:27" x14ac:dyDescent="0.2">
      <c r="AA17369" s="23">
        <v>53213</v>
      </c>
    </row>
    <row r="17370" spans="27:27" x14ac:dyDescent="0.2">
      <c r="AA17370" s="23">
        <v>53214</v>
      </c>
    </row>
    <row r="17371" spans="27:27" x14ac:dyDescent="0.2">
      <c r="AA17371" s="23">
        <v>53215</v>
      </c>
    </row>
    <row r="17372" spans="27:27" x14ac:dyDescent="0.2">
      <c r="AA17372" s="23">
        <v>53216</v>
      </c>
    </row>
    <row r="17373" spans="27:27" x14ac:dyDescent="0.2">
      <c r="AA17373" s="23">
        <v>53217</v>
      </c>
    </row>
    <row r="17374" spans="27:27" x14ac:dyDescent="0.2">
      <c r="AA17374" s="23">
        <v>53218</v>
      </c>
    </row>
    <row r="17375" spans="27:27" x14ac:dyDescent="0.2">
      <c r="AA17375" s="23">
        <v>53219</v>
      </c>
    </row>
    <row r="17376" spans="27:27" x14ac:dyDescent="0.2">
      <c r="AA17376" s="23">
        <v>53220</v>
      </c>
    </row>
    <row r="17377" spans="27:27" x14ac:dyDescent="0.2">
      <c r="AA17377" s="23">
        <v>53221</v>
      </c>
    </row>
    <row r="17378" spans="27:27" x14ac:dyDescent="0.2">
      <c r="AA17378" s="23">
        <v>53222</v>
      </c>
    </row>
    <row r="17379" spans="27:27" x14ac:dyDescent="0.2">
      <c r="AA17379" s="23">
        <v>53223</v>
      </c>
    </row>
    <row r="17380" spans="27:27" x14ac:dyDescent="0.2">
      <c r="AA17380" s="23">
        <v>53224</v>
      </c>
    </row>
    <row r="17381" spans="27:27" x14ac:dyDescent="0.2">
      <c r="AA17381" s="23">
        <v>53225</v>
      </c>
    </row>
    <row r="17382" spans="27:27" x14ac:dyDescent="0.2">
      <c r="AA17382" s="23">
        <v>53226</v>
      </c>
    </row>
    <row r="17383" spans="27:27" x14ac:dyDescent="0.2">
      <c r="AA17383" s="23">
        <v>53227</v>
      </c>
    </row>
    <row r="17384" spans="27:27" x14ac:dyDescent="0.2">
      <c r="AA17384" s="23">
        <v>53228</v>
      </c>
    </row>
    <row r="17385" spans="27:27" x14ac:dyDescent="0.2">
      <c r="AA17385" s="23">
        <v>53229</v>
      </c>
    </row>
    <row r="17386" spans="27:27" x14ac:dyDescent="0.2">
      <c r="AA17386" s="23">
        <v>53230</v>
      </c>
    </row>
    <row r="17387" spans="27:27" x14ac:dyDescent="0.2">
      <c r="AA17387" s="23">
        <v>53231</v>
      </c>
    </row>
    <row r="17388" spans="27:27" x14ac:dyDescent="0.2">
      <c r="AA17388" s="23">
        <v>53232</v>
      </c>
    </row>
    <row r="17389" spans="27:27" x14ac:dyDescent="0.2">
      <c r="AA17389" s="23">
        <v>53233</v>
      </c>
    </row>
    <row r="17390" spans="27:27" x14ac:dyDescent="0.2">
      <c r="AA17390" s="23">
        <v>53234</v>
      </c>
    </row>
    <row r="17391" spans="27:27" x14ac:dyDescent="0.2">
      <c r="AA17391" s="23">
        <v>53235</v>
      </c>
    </row>
    <row r="17392" spans="27:27" x14ac:dyDescent="0.2">
      <c r="AA17392" s="23">
        <v>53236</v>
      </c>
    </row>
    <row r="17393" spans="27:27" x14ac:dyDescent="0.2">
      <c r="AA17393" s="23">
        <v>53237</v>
      </c>
    </row>
    <row r="17394" spans="27:27" x14ac:dyDescent="0.2">
      <c r="AA17394" s="23">
        <v>53238</v>
      </c>
    </row>
    <row r="17395" spans="27:27" x14ac:dyDescent="0.2">
      <c r="AA17395" s="23">
        <v>53239</v>
      </c>
    </row>
    <row r="17396" spans="27:27" x14ac:dyDescent="0.2">
      <c r="AA17396" s="23">
        <v>53240</v>
      </c>
    </row>
    <row r="17397" spans="27:27" x14ac:dyDescent="0.2">
      <c r="AA17397" s="23">
        <v>53241</v>
      </c>
    </row>
    <row r="17398" spans="27:27" x14ac:dyDescent="0.2">
      <c r="AA17398" s="23">
        <v>53242</v>
      </c>
    </row>
    <row r="17399" spans="27:27" x14ac:dyDescent="0.2">
      <c r="AA17399" s="23">
        <v>53243</v>
      </c>
    </row>
    <row r="17400" spans="27:27" x14ac:dyDescent="0.2">
      <c r="AA17400" s="23">
        <v>53244</v>
      </c>
    </row>
    <row r="17401" spans="27:27" x14ac:dyDescent="0.2">
      <c r="AA17401" s="23">
        <v>53245</v>
      </c>
    </row>
    <row r="17402" spans="27:27" x14ac:dyDescent="0.2">
      <c r="AA17402" s="23">
        <v>53246</v>
      </c>
    </row>
    <row r="17403" spans="27:27" x14ac:dyDescent="0.2">
      <c r="AA17403" s="23">
        <v>53247</v>
      </c>
    </row>
    <row r="17404" spans="27:27" x14ac:dyDescent="0.2">
      <c r="AA17404" s="23">
        <v>53248</v>
      </c>
    </row>
    <row r="17405" spans="27:27" x14ac:dyDescent="0.2">
      <c r="AA17405" s="23">
        <v>53249</v>
      </c>
    </row>
    <row r="17406" spans="27:27" x14ac:dyDescent="0.2">
      <c r="AA17406" s="23">
        <v>53250</v>
      </c>
    </row>
    <row r="17407" spans="27:27" x14ac:dyDescent="0.2">
      <c r="AA17407" s="23">
        <v>53251</v>
      </c>
    </row>
    <row r="17408" spans="27:27" x14ac:dyDescent="0.2">
      <c r="AA17408" s="23">
        <v>53252</v>
      </c>
    </row>
    <row r="17409" spans="27:27" x14ac:dyDescent="0.2">
      <c r="AA17409" s="23">
        <v>53253</v>
      </c>
    </row>
    <row r="17410" spans="27:27" x14ac:dyDescent="0.2">
      <c r="AA17410" s="23">
        <v>53254</v>
      </c>
    </row>
    <row r="17411" spans="27:27" x14ac:dyDescent="0.2">
      <c r="AA17411" s="23">
        <v>53255</v>
      </c>
    </row>
    <row r="17412" spans="27:27" x14ac:dyDescent="0.2">
      <c r="AA17412" s="23">
        <v>53256</v>
      </c>
    </row>
    <row r="17413" spans="27:27" x14ac:dyDescent="0.2">
      <c r="AA17413" s="23">
        <v>53257</v>
      </c>
    </row>
    <row r="17414" spans="27:27" x14ac:dyDescent="0.2">
      <c r="AA17414" s="23">
        <v>53258</v>
      </c>
    </row>
    <row r="17415" spans="27:27" x14ac:dyDescent="0.2">
      <c r="AA17415" s="23">
        <v>53259</v>
      </c>
    </row>
    <row r="17416" spans="27:27" x14ac:dyDescent="0.2">
      <c r="AA17416" s="23">
        <v>53260</v>
      </c>
    </row>
    <row r="17417" spans="27:27" x14ac:dyDescent="0.2">
      <c r="AA17417" s="23">
        <v>53261</v>
      </c>
    </row>
    <row r="17418" spans="27:27" x14ac:dyDescent="0.2">
      <c r="AA17418" s="23">
        <v>53262</v>
      </c>
    </row>
    <row r="17419" spans="27:27" x14ac:dyDescent="0.2">
      <c r="AA17419" s="23">
        <v>53263</v>
      </c>
    </row>
    <row r="17420" spans="27:27" x14ac:dyDescent="0.2">
      <c r="AA17420" s="23">
        <v>53264</v>
      </c>
    </row>
    <row r="17421" spans="27:27" x14ac:dyDescent="0.2">
      <c r="AA17421" s="23">
        <v>53265</v>
      </c>
    </row>
    <row r="17422" spans="27:27" x14ac:dyDescent="0.2">
      <c r="AA17422" s="23">
        <v>53266</v>
      </c>
    </row>
    <row r="17423" spans="27:27" x14ac:dyDescent="0.2">
      <c r="AA17423" s="23">
        <v>53267</v>
      </c>
    </row>
    <row r="17424" spans="27:27" x14ac:dyDescent="0.2">
      <c r="AA17424" s="23">
        <v>53268</v>
      </c>
    </row>
    <row r="17425" spans="27:27" x14ac:dyDescent="0.2">
      <c r="AA17425" s="23">
        <v>53269</v>
      </c>
    </row>
    <row r="17426" spans="27:27" x14ac:dyDescent="0.2">
      <c r="AA17426" s="23">
        <v>53270</v>
      </c>
    </row>
    <row r="17427" spans="27:27" x14ac:dyDescent="0.2">
      <c r="AA17427" s="23">
        <v>53271</v>
      </c>
    </row>
    <row r="17428" spans="27:27" x14ac:dyDescent="0.2">
      <c r="AA17428" s="23">
        <v>53272</v>
      </c>
    </row>
    <row r="17429" spans="27:27" x14ac:dyDescent="0.2">
      <c r="AA17429" s="23">
        <v>53273</v>
      </c>
    </row>
    <row r="17430" spans="27:27" x14ac:dyDescent="0.2">
      <c r="AA17430" s="23">
        <v>53274</v>
      </c>
    </row>
    <row r="17431" spans="27:27" x14ac:dyDescent="0.2">
      <c r="AA17431" s="23">
        <v>53275</v>
      </c>
    </row>
    <row r="17432" spans="27:27" x14ac:dyDescent="0.2">
      <c r="AA17432" s="23">
        <v>53276</v>
      </c>
    </row>
    <row r="17433" spans="27:27" x14ac:dyDescent="0.2">
      <c r="AA17433" s="23">
        <v>53277</v>
      </c>
    </row>
    <row r="17434" spans="27:27" x14ac:dyDescent="0.2">
      <c r="AA17434" s="23">
        <v>53278</v>
      </c>
    </row>
    <row r="17435" spans="27:27" x14ac:dyDescent="0.2">
      <c r="AA17435" s="23">
        <v>53279</v>
      </c>
    </row>
    <row r="17436" spans="27:27" x14ac:dyDescent="0.2">
      <c r="AA17436" s="23">
        <v>53280</v>
      </c>
    </row>
    <row r="17437" spans="27:27" x14ac:dyDescent="0.2">
      <c r="AA17437" s="23">
        <v>53281</v>
      </c>
    </row>
    <row r="17438" spans="27:27" x14ac:dyDescent="0.2">
      <c r="AA17438" s="23">
        <v>53282</v>
      </c>
    </row>
    <row r="17439" spans="27:27" x14ac:dyDescent="0.2">
      <c r="AA17439" s="23">
        <v>53283</v>
      </c>
    </row>
    <row r="17440" spans="27:27" x14ac:dyDescent="0.2">
      <c r="AA17440" s="23">
        <v>53284</v>
      </c>
    </row>
    <row r="17441" spans="27:27" x14ac:dyDescent="0.2">
      <c r="AA17441" s="23">
        <v>53285</v>
      </c>
    </row>
    <row r="17442" spans="27:27" x14ac:dyDescent="0.2">
      <c r="AA17442" s="23">
        <v>53286</v>
      </c>
    </row>
    <row r="17443" spans="27:27" x14ac:dyDescent="0.2">
      <c r="AA17443" s="23">
        <v>53287</v>
      </c>
    </row>
    <row r="17444" spans="27:27" x14ac:dyDescent="0.2">
      <c r="AA17444" s="23">
        <v>53288</v>
      </c>
    </row>
    <row r="17445" spans="27:27" x14ac:dyDescent="0.2">
      <c r="AA17445" s="23">
        <v>53289</v>
      </c>
    </row>
    <row r="17446" spans="27:27" x14ac:dyDescent="0.2">
      <c r="AA17446" s="23">
        <v>53290</v>
      </c>
    </row>
    <row r="17447" spans="27:27" x14ac:dyDescent="0.2">
      <c r="AA17447" s="23">
        <v>53291</v>
      </c>
    </row>
    <row r="17448" spans="27:27" x14ac:dyDescent="0.2">
      <c r="AA17448" s="23">
        <v>53292</v>
      </c>
    </row>
    <row r="17449" spans="27:27" x14ac:dyDescent="0.2">
      <c r="AA17449" s="23">
        <v>53293</v>
      </c>
    </row>
    <row r="17450" spans="27:27" x14ac:dyDescent="0.2">
      <c r="AA17450" s="23">
        <v>53294</v>
      </c>
    </row>
    <row r="17451" spans="27:27" x14ac:dyDescent="0.2">
      <c r="AA17451" s="23">
        <v>53295</v>
      </c>
    </row>
    <row r="17452" spans="27:27" x14ac:dyDescent="0.2">
      <c r="AA17452" s="23">
        <v>53296</v>
      </c>
    </row>
    <row r="17453" spans="27:27" x14ac:dyDescent="0.2">
      <c r="AA17453" s="23">
        <v>53297</v>
      </c>
    </row>
    <row r="17454" spans="27:27" x14ac:dyDescent="0.2">
      <c r="AA17454" s="23">
        <v>53298</v>
      </c>
    </row>
    <row r="17455" spans="27:27" x14ac:dyDescent="0.2">
      <c r="AA17455" s="23">
        <v>53299</v>
      </c>
    </row>
    <row r="17456" spans="27:27" x14ac:dyDescent="0.2">
      <c r="AA17456" s="23">
        <v>53300</v>
      </c>
    </row>
    <row r="17457" spans="27:27" x14ac:dyDescent="0.2">
      <c r="AA17457" s="23">
        <v>53301</v>
      </c>
    </row>
    <row r="17458" spans="27:27" x14ac:dyDescent="0.2">
      <c r="AA17458" s="23">
        <v>53302</v>
      </c>
    </row>
    <row r="17459" spans="27:27" x14ac:dyDescent="0.2">
      <c r="AA17459" s="23">
        <v>53303</v>
      </c>
    </row>
    <row r="17460" spans="27:27" x14ac:dyDescent="0.2">
      <c r="AA17460" s="23">
        <v>53304</v>
      </c>
    </row>
    <row r="17461" spans="27:27" x14ac:dyDescent="0.2">
      <c r="AA17461" s="23">
        <v>53305</v>
      </c>
    </row>
    <row r="17462" spans="27:27" x14ac:dyDescent="0.2">
      <c r="AA17462" s="23">
        <v>53306</v>
      </c>
    </row>
    <row r="17463" spans="27:27" x14ac:dyDescent="0.2">
      <c r="AA17463" s="23">
        <v>53307</v>
      </c>
    </row>
    <row r="17464" spans="27:27" x14ac:dyDescent="0.2">
      <c r="AA17464" s="23">
        <v>53308</v>
      </c>
    </row>
    <row r="17465" spans="27:27" x14ac:dyDescent="0.2">
      <c r="AA17465" s="23">
        <v>53309</v>
      </c>
    </row>
    <row r="17466" spans="27:27" x14ac:dyDescent="0.2">
      <c r="AA17466" s="23">
        <v>53310</v>
      </c>
    </row>
    <row r="17467" spans="27:27" x14ac:dyDescent="0.2">
      <c r="AA17467" s="23">
        <v>53311</v>
      </c>
    </row>
    <row r="17468" spans="27:27" x14ac:dyDescent="0.2">
      <c r="AA17468" s="23">
        <v>53312</v>
      </c>
    </row>
    <row r="17469" spans="27:27" x14ac:dyDescent="0.2">
      <c r="AA17469" s="23">
        <v>53313</v>
      </c>
    </row>
    <row r="17470" spans="27:27" x14ac:dyDescent="0.2">
      <c r="AA17470" s="23">
        <v>53314</v>
      </c>
    </row>
    <row r="17471" spans="27:27" x14ac:dyDescent="0.2">
      <c r="AA17471" s="23">
        <v>53315</v>
      </c>
    </row>
    <row r="17472" spans="27:27" x14ac:dyDescent="0.2">
      <c r="AA17472" s="23">
        <v>53316</v>
      </c>
    </row>
    <row r="17473" spans="27:27" x14ac:dyDescent="0.2">
      <c r="AA17473" s="23">
        <v>53317</v>
      </c>
    </row>
    <row r="17474" spans="27:27" x14ac:dyDescent="0.2">
      <c r="AA17474" s="23">
        <v>53318</v>
      </c>
    </row>
    <row r="17475" spans="27:27" x14ac:dyDescent="0.2">
      <c r="AA17475" s="23">
        <v>53319</v>
      </c>
    </row>
    <row r="17476" spans="27:27" x14ac:dyDescent="0.2">
      <c r="AA17476" s="23">
        <v>53320</v>
      </c>
    </row>
    <row r="17477" spans="27:27" x14ac:dyDescent="0.2">
      <c r="AA17477" s="23">
        <v>53321</v>
      </c>
    </row>
    <row r="17478" spans="27:27" x14ac:dyDescent="0.2">
      <c r="AA17478" s="23">
        <v>53322</v>
      </c>
    </row>
    <row r="17479" spans="27:27" x14ac:dyDescent="0.2">
      <c r="AA17479" s="23">
        <v>53323</v>
      </c>
    </row>
    <row r="17480" spans="27:27" x14ac:dyDescent="0.2">
      <c r="AA17480" s="23">
        <v>53324</v>
      </c>
    </row>
    <row r="17481" spans="27:27" x14ac:dyDescent="0.2">
      <c r="AA17481" s="23">
        <v>53325</v>
      </c>
    </row>
    <row r="17482" spans="27:27" x14ac:dyDescent="0.2">
      <c r="AA17482" s="23">
        <v>53326</v>
      </c>
    </row>
    <row r="17483" spans="27:27" x14ac:dyDescent="0.2">
      <c r="AA17483" s="23">
        <v>53327</v>
      </c>
    </row>
    <row r="17484" spans="27:27" x14ac:dyDescent="0.2">
      <c r="AA17484" s="23">
        <v>53328</v>
      </c>
    </row>
    <row r="17485" spans="27:27" x14ac:dyDescent="0.2">
      <c r="AA17485" s="23">
        <v>53329</v>
      </c>
    </row>
    <row r="17486" spans="27:27" x14ac:dyDescent="0.2">
      <c r="AA17486" s="23">
        <v>53330</v>
      </c>
    </row>
    <row r="17487" spans="27:27" x14ac:dyDescent="0.2">
      <c r="AA17487" s="23">
        <v>53331</v>
      </c>
    </row>
    <row r="17488" spans="27:27" x14ac:dyDescent="0.2">
      <c r="AA17488" s="23">
        <v>53332</v>
      </c>
    </row>
    <row r="17489" spans="27:27" x14ac:dyDescent="0.2">
      <c r="AA17489" s="23">
        <v>53333</v>
      </c>
    </row>
    <row r="17490" spans="27:27" x14ac:dyDescent="0.2">
      <c r="AA17490" s="23">
        <v>53334</v>
      </c>
    </row>
    <row r="17491" spans="27:27" x14ac:dyDescent="0.2">
      <c r="AA17491" s="23">
        <v>53335</v>
      </c>
    </row>
    <row r="17492" spans="27:27" x14ac:dyDescent="0.2">
      <c r="AA17492" s="23">
        <v>53336</v>
      </c>
    </row>
    <row r="17493" spans="27:27" x14ac:dyDescent="0.2">
      <c r="AA17493" s="23">
        <v>53337</v>
      </c>
    </row>
    <row r="17494" spans="27:27" x14ac:dyDescent="0.2">
      <c r="AA17494" s="23">
        <v>53338</v>
      </c>
    </row>
    <row r="17495" spans="27:27" x14ac:dyDescent="0.2">
      <c r="AA17495" s="23">
        <v>53339</v>
      </c>
    </row>
    <row r="17496" spans="27:27" x14ac:dyDescent="0.2">
      <c r="AA17496" s="23">
        <v>53340</v>
      </c>
    </row>
    <row r="17497" spans="27:27" x14ac:dyDescent="0.2">
      <c r="AA17497" s="23">
        <v>53341</v>
      </c>
    </row>
    <row r="17498" spans="27:27" x14ac:dyDescent="0.2">
      <c r="AA17498" s="23">
        <v>53342</v>
      </c>
    </row>
    <row r="17499" spans="27:27" x14ac:dyDescent="0.2">
      <c r="AA17499" s="23">
        <v>53343</v>
      </c>
    </row>
    <row r="17500" spans="27:27" x14ac:dyDescent="0.2">
      <c r="AA17500" s="23">
        <v>53344</v>
      </c>
    </row>
    <row r="17501" spans="27:27" x14ac:dyDescent="0.2">
      <c r="AA17501" s="23">
        <v>53345</v>
      </c>
    </row>
    <row r="17502" spans="27:27" x14ac:dyDescent="0.2">
      <c r="AA17502" s="23">
        <v>53346</v>
      </c>
    </row>
    <row r="17503" spans="27:27" x14ac:dyDescent="0.2">
      <c r="AA17503" s="23">
        <v>53347</v>
      </c>
    </row>
    <row r="17504" spans="27:27" x14ac:dyDescent="0.2">
      <c r="AA17504" s="23">
        <v>53348</v>
      </c>
    </row>
    <row r="17505" spans="27:27" x14ac:dyDescent="0.2">
      <c r="AA17505" s="23">
        <v>53349</v>
      </c>
    </row>
    <row r="17506" spans="27:27" x14ac:dyDescent="0.2">
      <c r="AA17506" s="23">
        <v>53350</v>
      </c>
    </row>
    <row r="17507" spans="27:27" x14ac:dyDescent="0.2">
      <c r="AA17507" s="23">
        <v>53351</v>
      </c>
    </row>
    <row r="17508" spans="27:27" x14ac:dyDescent="0.2">
      <c r="AA17508" s="23">
        <v>53352</v>
      </c>
    </row>
    <row r="17509" spans="27:27" x14ac:dyDescent="0.2">
      <c r="AA17509" s="23">
        <v>53353</v>
      </c>
    </row>
    <row r="17510" spans="27:27" x14ac:dyDescent="0.2">
      <c r="AA17510" s="23">
        <v>53354</v>
      </c>
    </row>
    <row r="17511" spans="27:27" x14ac:dyDescent="0.2">
      <c r="AA17511" s="23">
        <v>53355</v>
      </c>
    </row>
    <row r="17512" spans="27:27" x14ac:dyDescent="0.2">
      <c r="AA17512" s="23">
        <v>53356</v>
      </c>
    </row>
    <row r="17513" spans="27:27" x14ac:dyDescent="0.2">
      <c r="AA17513" s="23">
        <v>53357</v>
      </c>
    </row>
    <row r="17514" spans="27:27" x14ac:dyDescent="0.2">
      <c r="AA17514" s="23">
        <v>53358</v>
      </c>
    </row>
    <row r="17515" spans="27:27" x14ac:dyDescent="0.2">
      <c r="AA17515" s="23">
        <v>53359</v>
      </c>
    </row>
    <row r="17516" spans="27:27" x14ac:dyDescent="0.2">
      <c r="AA17516" s="23">
        <v>53360</v>
      </c>
    </row>
    <row r="17517" spans="27:27" x14ac:dyDescent="0.2">
      <c r="AA17517" s="23">
        <v>53361</v>
      </c>
    </row>
    <row r="17518" spans="27:27" x14ac:dyDescent="0.2">
      <c r="AA17518" s="23">
        <v>53362</v>
      </c>
    </row>
    <row r="17519" spans="27:27" x14ac:dyDescent="0.2">
      <c r="AA17519" s="23">
        <v>53363</v>
      </c>
    </row>
    <row r="17520" spans="27:27" x14ac:dyDescent="0.2">
      <c r="AA17520" s="23">
        <v>53364</v>
      </c>
    </row>
    <row r="17521" spans="27:27" x14ac:dyDescent="0.2">
      <c r="AA17521" s="23">
        <v>53365</v>
      </c>
    </row>
    <row r="17522" spans="27:27" x14ac:dyDescent="0.2">
      <c r="AA17522" s="23">
        <v>53366</v>
      </c>
    </row>
    <row r="17523" spans="27:27" x14ac:dyDescent="0.2">
      <c r="AA17523" s="23">
        <v>53367</v>
      </c>
    </row>
    <row r="17524" spans="27:27" x14ac:dyDescent="0.2">
      <c r="AA17524" s="23">
        <v>53368</v>
      </c>
    </row>
    <row r="17525" spans="27:27" x14ac:dyDescent="0.2">
      <c r="AA17525" s="23">
        <v>53369</v>
      </c>
    </row>
    <row r="17526" spans="27:27" x14ac:dyDescent="0.2">
      <c r="AA17526" s="23">
        <v>53370</v>
      </c>
    </row>
    <row r="17527" spans="27:27" x14ac:dyDescent="0.2">
      <c r="AA17527" s="23">
        <v>53371</v>
      </c>
    </row>
    <row r="17528" spans="27:27" x14ac:dyDescent="0.2">
      <c r="AA17528" s="23">
        <v>53372</v>
      </c>
    </row>
    <row r="17529" spans="27:27" x14ac:dyDescent="0.2">
      <c r="AA17529" s="23">
        <v>53373</v>
      </c>
    </row>
    <row r="17530" spans="27:27" x14ac:dyDescent="0.2">
      <c r="AA17530" s="23">
        <v>53374</v>
      </c>
    </row>
    <row r="17531" spans="27:27" x14ac:dyDescent="0.2">
      <c r="AA17531" s="23">
        <v>53375</v>
      </c>
    </row>
    <row r="17532" spans="27:27" x14ac:dyDescent="0.2">
      <c r="AA17532" s="23">
        <v>53376</v>
      </c>
    </row>
    <row r="17533" spans="27:27" x14ac:dyDescent="0.2">
      <c r="AA17533" s="23">
        <v>53377</v>
      </c>
    </row>
    <row r="17534" spans="27:27" x14ac:dyDescent="0.2">
      <c r="AA17534" s="23">
        <v>53378</v>
      </c>
    </row>
    <row r="17535" spans="27:27" x14ac:dyDescent="0.2">
      <c r="AA17535" s="23">
        <v>53379</v>
      </c>
    </row>
    <row r="17536" spans="27:27" x14ac:dyDescent="0.2">
      <c r="AA17536" s="23">
        <v>53380</v>
      </c>
    </row>
    <row r="17537" spans="27:27" x14ac:dyDescent="0.2">
      <c r="AA17537" s="23">
        <v>53381</v>
      </c>
    </row>
    <row r="17538" spans="27:27" x14ac:dyDescent="0.2">
      <c r="AA17538" s="23">
        <v>53382</v>
      </c>
    </row>
    <row r="17539" spans="27:27" x14ac:dyDescent="0.2">
      <c r="AA17539" s="23">
        <v>53383</v>
      </c>
    </row>
    <row r="17540" spans="27:27" x14ac:dyDescent="0.2">
      <c r="AA17540" s="23">
        <v>53384</v>
      </c>
    </row>
    <row r="17541" spans="27:27" x14ac:dyDescent="0.2">
      <c r="AA17541" s="23">
        <v>53385</v>
      </c>
    </row>
    <row r="17542" spans="27:27" x14ac:dyDescent="0.2">
      <c r="AA17542" s="23">
        <v>53386</v>
      </c>
    </row>
    <row r="17543" spans="27:27" x14ac:dyDescent="0.2">
      <c r="AA17543" s="23">
        <v>53387</v>
      </c>
    </row>
    <row r="17544" spans="27:27" x14ac:dyDescent="0.2">
      <c r="AA17544" s="23">
        <v>53388</v>
      </c>
    </row>
    <row r="17545" spans="27:27" x14ac:dyDescent="0.2">
      <c r="AA17545" s="23">
        <v>53389</v>
      </c>
    </row>
    <row r="17546" spans="27:27" x14ac:dyDescent="0.2">
      <c r="AA17546" s="23">
        <v>53390</v>
      </c>
    </row>
    <row r="17547" spans="27:27" x14ac:dyDescent="0.2">
      <c r="AA17547" s="23">
        <v>53391</v>
      </c>
    </row>
    <row r="17548" spans="27:27" x14ac:dyDescent="0.2">
      <c r="AA17548" s="23">
        <v>53392</v>
      </c>
    </row>
    <row r="17549" spans="27:27" x14ac:dyDescent="0.2">
      <c r="AA17549" s="23">
        <v>53393</v>
      </c>
    </row>
    <row r="17550" spans="27:27" x14ac:dyDescent="0.2">
      <c r="AA17550" s="23">
        <v>53394</v>
      </c>
    </row>
    <row r="17551" spans="27:27" x14ac:dyDescent="0.2">
      <c r="AA17551" s="23">
        <v>53395</v>
      </c>
    </row>
    <row r="17552" spans="27:27" x14ac:dyDescent="0.2">
      <c r="AA17552" s="23">
        <v>53396</v>
      </c>
    </row>
    <row r="17553" spans="27:27" x14ac:dyDescent="0.2">
      <c r="AA17553" s="23">
        <v>53397</v>
      </c>
    </row>
    <row r="17554" spans="27:27" x14ac:dyDescent="0.2">
      <c r="AA17554" s="23">
        <v>53398</v>
      </c>
    </row>
    <row r="17555" spans="27:27" x14ac:dyDescent="0.2">
      <c r="AA17555" s="23">
        <v>53399</v>
      </c>
    </row>
    <row r="17556" spans="27:27" x14ac:dyDescent="0.2">
      <c r="AA17556" s="23">
        <v>53400</v>
      </c>
    </row>
    <row r="17557" spans="27:27" x14ac:dyDescent="0.2">
      <c r="AA17557" s="23">
        <v>53401</v>
      </c>
    </row>
    <row r="17558" spans="27:27" x14ac:dyDescent="0.2">
      <c r="AA17558" s="23">
        <v>53402</v>
      </c>
    </row>
    <row r="17559" spans="27:27" x14ac:dyDescent="0.2">
      <c r="AA17559" s="23">
        <v>53403</v>
      </c>
    </row>
    <row r="17560" spans="27:27" x14ac:dyDescent="0.2">
      <c r="AA17560" s="23">
        <v>53404</v>
      </c>
    </row>
    <row r="17561" spans="27:27" x14ac:dyDescent="0.2">
      <c r="AA17561" s="23">
        <v>53405</v>
      </c>
    </row>
    <row r="17562" spans="27:27" x14ac:dyDescent="0.2">
      <c r="AA17562" s="23">
        <v>53406</v>
      </c>
    </row>
    <row r="17563" spans="27:27" x14ac:dyDescent="0.2">
      <c r="AA17563" s="23">
        <v>53407</v>
      </c>
    </row>
    <row r="17564" spans="27:27" x14ac:dyDescent="0.2">
      <c r="AA17564" s="23">
        <v>53408</v>
      </c>
    </row>
    <row r="17565" spans="27:27" x14ac:dyDescent="0.2">
      <c r="AA17565" s="23">
        <v>53409</v>
      </c>
    </row>
    <row r="17566" spans="27:27" x14ac:dyDescent="0.2">
      <c r="AA17566" s="23">
        <v>53410</v>
      </c>
    </row>
    <row r="17567" spans="27:27" x14ac:dyDescent="0.2">
      <c r="AA17567" s="23">
        <v>53411</v>
      </c>
    </row>
    <row r="17568" spans="27:27" x14ac:dyDescent="0.2">
      <c r="AA17568" s="23">
        <v>53412</v>
      </c>
    </row>
    <row r="17569" spans="27:27" x14ac:dyDescent="0.2">
      <c r="AA17569" s="23">
        <v>53413</v>
      </c>
    </row>
    <row r="17570" spans="27:27" x14ac:dyDescent="0.2">
      <c r="AA17570" s="23">
        <v>53414</v>
      </c>
    </row>
    <row r="17571" spans="27:27" x14ac:dyDescent="0.2">
      <c r="AA17571" s="23">
        <v>53415</v>
      </c>
    </row>
    <row r="17572" spans="27:27" x14ac:dyDescent="0.2">
      <c r="AA17572" s="23">
        <v>53416</v>
      </c>
    </row>
    <row r="17573" spans="27:27" x14ac:dyDescent="0.2">
      <c r="AA17573" s="23">
        <v>53417</v>
      </c>
    </row>
    <row r="17574" spans="27:27" x14ac:dyDescent="0.2">
      <c r="AA17574" s="23">
        <v>53418</v>
      </c>
    </row>
    <row r="17575" spans="27:27" x14ac:dyDescent="0.2">
      <c r="AA17575" s="23">
        <v>53419</v>
      </c>
    </row>
    <row r="17576" spans="27:27" x14ac:dyDescent="0.2">
      <c r="AA17576" s="23">
        <v>53420</v>
      </c>
    </row>
    <row r="17577" spans="27:27" x14ac:dyDescent="0.2">
      <c r="AA17577" s="23">
        <v>53421</v>
      </c>
    </row>
    <row r="17578" spans="27:27" x14ac:dyDescent="0.2">
      <c r="AA17578" s="23">
        <v>53422</v>
      </c>
    </row>
    <row r="17579" spans="27:27" x14ac:dyDescent="0.2">
      <c r="AA17579" s="23">
        <v>53423</v>
      </c>
    </row>
    <row r="17580" spans="27:27" x14ac:dyDescent="0.2">
      <c r="AA17580" s="23">
        <v>53424</v>
      </c>
    </row>
    <row r="17581" spans="27:27" x14ac:dyDescent="0.2">
      <c r="AA17581" s="23">
        <v>53425</v>
      </c>
    </row>
    <row r="17582" spans="27:27" x14ac:dyDescent="0.2">
      <c r="AA17582" s="23">
        <v>53426</v>
      </c>
    </row>
    <row r="17583" spans="27:27" x14ac:dyDescent="0.2">
      <c r="AA17583" s="23">
        <v>53427</v>
      </c>
    </row>
    <row r="17584" spans="27:27" x14ac:dyDescent="0.2">
      <c r="AA17584" s="23">
        <v>53428</v>
      </c>
    </row>
    <row r="17585" spans="27:27" x14ac:dyDescent="0.2">
      <c r="AA17585" s="23">
        <v>53429</v>
      </c>
    </row>
    <row r="17586" spans="27:27" x14ac:dyDescent="0.2">
      <c r="AA17586" s="23">
        <v>53430</v>
      </c>
    </row>
    <row r="17587" spans="27:27" x14ac:dyDescent="0.2">
      <c r="AA17587" s="23">
        <v>53431</v>
      </c>
    </row>
    <row r="17588" spans="27:27" x14ac:dyDescent="0.2">
      <c r="AA17588" s="23">
        <v>53432</v>
      </c>
    </row>
    <row r="17589" spans="27:27" x14ac:dyDescent="0.2">
      <c r="AA17589" s="23">
        <v>53433</v>
      </c>
    </row>
    <row r="17590" spans="27:27" x14ac:dyDescent="0.2">
      <c r="AA17590" s="23">
        <v>53434</v>
      </c>
    </row>
    <row r="17591" spans="27:27" x14ac:dyDescent="0.2">
      <c r="AA17591" s="23">
        <v>53435</v>
      </c>
    </row>
    <row r="17592" spans="27:27" x14ac:dyDescent="0.2">
      <c r="AA17592" s="23">
        <v>53436</v>
      </c>
    </row>
    <row r="17593" spans="27:27" x14ac:dyDescent="0.2">
      <c r="AA17593" s="23">
        <v>53437</v>
      </c>
    </row>
    <row r="17594" spans="27:27" x14ac:dyDescent="0.2">
      <c r="AA17594" s="23">
        <v>53438</v>
      </c>
    </row>
    <row r="17595" spans="27:27" x14ac:dyDescent="0.2">
      <c r="AA17595" s="23">
        <v>53439</v>
      </c>
    </row>
    <row r="17596" spans="27:27" x14ac:dyDescent="0.2">
      <c r="AA17596" s="23">
        <v>53440</v>
      </c>
    </row>
    <row r="17597" spans="27:27" x14ac:dyDescent="0.2">
      <c r="AA17597" s="23">
        <v>53441</v>
      </c>
    </row>
    <row r="17598" spans="27:27" x14ac:dyDescent="0.2">
      <c r="AA17598" s="23">
        <v>53442</v>
      </c>
    </row>
    <row r="17599" spans="27:27" x14ac:dyDescent="0.2">
      <c r="AA17599" s="23">
        <v>53443</v>
      </c>
    </row>
    <row r="17600" spans="27:27" x14ac:dyDescent="0.2">
      <c r="AA17600" s="23">
        <v>53444</v>
      </c>
    </row>
    <row r="17601" spans="27:27" x14ac:dyDescent="0.2">
      <c r="AA17601" s="23">
        <v>53445</v>
      </c>
    </row>
    <row r="17602" spans="27:27" x14ac:dyDescent="0.2">
      <c r="AA17602" s="23">
        <v>53446</v>
      </c>
    </row>
    <row r="17603" spans="27:27" x14ac:dyDescent="0.2">
      <c r="AA17603" s="23">
        <v>53447</v>
      </c>
    </row>
    <row r="17604" spans="27:27" x14ac:dyDescent="0.2">
      <c r="AA17604" s="23">
        <v>53448</v>
      </c>
    </row>
    <row r="17605" spans="27:27" x14ac:dyDescent="0.2">
      <c r="AA17605" s="23">
        <v>53449</v>
      </c>
    </row>
    <row r="17606" spans="27:27" x14ac:dyDescent="0.2">
      <c r="AA17606" s="23">
        <v>53450</v>
      </c>
    </row>
    <row r="17607" spans="27:27" x14ac:dyDescent="0.2">
      <c r="AA17607" s="23">
        <v>53451</v>
      </c>
    </row>
    <row r="17608" spans="27:27" x14ac:dyDescent="0.2">
      <c r="AA17608" s="23">
        <v>53452</v>
      </c>
    </row>
    <row r="17609" spans="27:27" x14ac:dyDescent="0.2">
      <c r="AA17609" s="23">
        <v>53453</v>
      </c>
    </row>
    <row r="17610" spans="27:27" x14ac:dyDescent="0.2">
      <c r="AA17610" s="23">
        <v>53454</v>
      </c>
    </row>
    <row r="17611" spans="27:27" x14ac:dyDescent="0.2">
      <c r="AA17611" s="23">
        <v>53455</v>
      </c>
    </row>
    <row r="17612" spans="27:27" x14ac:dyDescent="0.2">
      <c r="AA17612" s="23">
        <v>53456</v>
      </c>
    </row>
    <row r="17613" spans="27:27" x14ac:dyDescent="0.2">
      <c r="AA17613" s="23">
        <v>53457</v>
      </c>
    </row>
    <row r="17614" spans="27:27" x14ac:dyDescent="0.2">
      <c r="AA17614" s="23">
        <v>53458</v>
      </c>
    </row>
    <row r="17615" spans="27:27" x14ac:dyDescent="0.2">
      <c r="AA17615" s="23">
        <v>53459</v>
      </c>
    </row>
    <row r="17616" spans="27:27" x14ac:dyDescent="0.2">
      <c r="AA17616" s="23">
        <v>53460</v>
      </c>
    </row>
    <row r="17617" spans="27:27" x14ac:dyDescent="0.2">
      <c r="AA17617" s="23">
        <v>53461</v>
      </c>
    </row>
    <row r="17618" spans="27:27" x14ac:dyDescent="0.2">
      <c r="AA17618" s="23">
        <v>53462</v>
      </c>
    </row>
    <row r="17619" spans="27:27" x14ac:dyDescent="0.2">
      <c r="AA17619" s="23">
        <v>53463</v>
      </c>
    </row>
    <row r="17620" spans="27:27" x14ac:dyDescent="0.2">
      <c r="AA17620" s="23">
        <v>53464</v>
      </c>
    </row>
    <row r="17621" spans="27:27" x14ac:dyDescent="0.2">
      <c r="AA17621" s="23">
        <v>53465</v>
      </c>
    </row>
    <row r="17622" spans="27:27" x14ac:dyDescent="0.2">
      <c r="AA17622" s="23">
        <v>53466</v>
      </c>
    </row>
    <row r="17623" spans="27:27" x14ac:dyDescent="0.2">
      <c r="AA17623" s="23">
        <v>53467</v>
      </c>
    </row>
    <row r="17624" spans="27:27" x14ac:dyDescent="0.2">
      <c r="AA17624" s="23">
        <v>53468</v>
      </c>
    </row>
    <row r="17625" spans="27:27" x14ac:dyDescent="0.2">
      <c r="AA17625" s="23">
        <v>53469</v>
      </c>
    </row>
    <row r="17626" spans="27:27" x14ac:dyDescent="0.2">
      <c r="AA17626" s="23">
        <v>53470</v>
      </c>
    </row>
    <row r="17627" spans="27:27" x14ac:dyDescent="0.2">
      <c r="AA17627" s="23">
        <v>53471</v>
      </c>
    </row>
    <row r="17628" spans="27:27" x14ac:dyDescent="0.2">
      <c r="AA17628" s="23">
        <v>53472</v>
      </c>
    </row>
    <row r="17629" spans="27:27" x14ac:dyDescent="0.2">
      <c r="AA17629" s="23">
        <v>53473</v>
      </c>
    </row>
    <row r="17630" spans="27:27" x14ac:dyDescent="0.2">
      <c r="AA17630" s="23">
        <v>53474</v>
      </c>
    </row>
    <row r="17631" spans="27:27" x14ac:dyDescent="0.2">
      <c r="AA17631" s="23">
        <v>53475</v>
      </c>
    </row>
    <row r="17632" spans="27:27" x14ac:dyDescent="0.2">
      <c r="AA17632" s="23">
        <v>53476</v>
      </c>
    </row>
    <row r="17633" spans="27:27" x14ac:dyDescent="0.2">
      <c r="AA17633" s="23">
        <v>53477</v>
      </c>
    </row>
    <row r="17634" spans="27:27" x14ac:dyDescent="0.2">
      <c r="AA17634" s="23">
        <v>53478</v>
      </c>
    </row>
    <row r="17635" spans="27:27" x14ac:dyDescent="0.2">
      <c r="AA17635" s="23">
        <v>53479</v>
      </c>
    </row>
    <row r="17636" spans="27:27" x14ac:dyDescent="0.2">
      <c r="AA17636" s="23">
        <v>53480</v>
      </c>
    </row>
    <row r="17637" spans="27:27" x14ac:dyDescent="0.2">
      <c r="AA17637" s="23">
        <v>53481</v>
      </c>
    </row>
    <row r="17638" spans="27:27" x14ac:dyDescent="0.2">
      <c r="AA17638" s="23">
        <v>53482</v>
      </c>
    </row>
    <row r="17639" spans="27:27" x14ac:dyDescent="0.2">
      <c r="AA17639" s="23">
        <v>53483</v>
      </c>
    </row>
    <row r="17640" spans="27:27" x14ac:dyDescent="0.2">
      <c r="AA17640" s="23">
        <v>53484</v>
      </c>
    </row>
    <row r="17641" spans="27:27" x14ac:dyDescent="0.2">
      <c r="AA17641" s="23">
        <v>53485</v>
      </c>
    </row>
    <row r="17642" spans="27:27" x14ac:dyDescent="0.2">
      <c r="AA17642" s="23">
        <v>53486</v>
      </c>
    </row>
    <row r="17643" spans="27:27" x14ac:dyDescent="0.2">
      <c r="AA17643" s="23">
        <v>53487</v>
      </c>
    </row>
    <row r="17644" spans="27:27" x14ac:dyDescent="0.2">
      <c r="AA17644" s="23">
        <v>53488</v>
      </c>
    </row>
    <row r="17645" spans="27:27" x14ac:dyDescent="0.2">
      <c r="AA17645" s="23">
        <v>53489</v>
      </c>
    </row>
    <row r="17646" spans="27:27" x14ac:dyDescent="0.2">
      <c r="AA17646" s="23">
        <v>53490</v>
      </c>
    </row>
    <row r="17647" spans="27:27" x14ac:dyDescent="0.2">
      <c r="AA17647" s="23">
        <v>53491</v>
      </c>
    </row>
    <row r="17648" spans="27:27" x14ac:dyDescent="0.2">
      <c r="AA17648" s="23">
        <v>53492</v>
      </c>
    </row>
    <row r="17649" spans="27:27" x14ac:dyDescent="0.2">
      <c r="AA17649" s="23">
        <v>53493</v>
      </c>
    </row>
    <row r="17650" spans="27:27" x14ac:dyDescent="0.2">
      <c r="AA17650" s="23">
        <v>53494</v>
      </c>
    </row>
    <row r="17651" spans="27:27" x14ac:dyDescent="0.2">
      <c r="AA17651" s="23">
        <v>53495</v>
      </c>
    </row>
    <row r="17652" spans="27:27" x14ac:dyDescent="0.2">
      <c r="AA17652" s="23">
        <v>53496</v>
      </c>
    </row>
    <row r="17653" spans="27:27" x14ac:dyDescent="0.2">
      <c r="AA17653" s="23">
        <v>53497</v>
      </c>
    </row>
    <row r="17654" spans="27:27" x14ac:dyDescent="0.2">
      <c r="AA17654" s="23">
        <v>53498</v>
      </c>
    </row>
    <row r="17655" spans="27:27" x14ac:dyDescent="0.2">
      <c r="AA17655" s="23">
        <v>53499</v>
      </c>
    </row>
    <row r="17656" spans="27:27" x14ac:dyDescent="0.2">
      <c r="AA17656" s="23">
        <v>53500</v>
      </c>
    </row>
    <row r="17657" spans="27:27" x14ac:dyDescent="0.2">
      <c r="AA17657" s="23">
        <v>53501</v>
      </c>
    </row>
    <row r="17658" spans="27:27" x14ac:dyDescent="0.2">
      <c r="AA17658" s="23">
        <v>53502</v>
      </c>
    </row>
    <row r="17659" spans="27:27" x14ac:dyDescent="0.2">
      <c r="AA17659" s="23">
        <v>53503</v>
      </c>
    </row>
    <row r="17660" spans="27:27" x14ac:dyDescent="0.2">
      <c r="AA17660" s="23">
        <v>53504</v>
      </c>
    </row>
    <row r="17661" spans="27:27" x14ac:dyDescent="0.2">
      <c r="AA17661" s="23">
        <v>53505</v>
      </c>
    </row>
    <row r="17662" spans="27:27" x14ac:dyDescent="0.2">
      <c r="AA17662" s="23">
        <v>53506</v>
      </c>
    </row>
    <row r="17663" spans="27:27" x14ac:dyDescent="0.2">
      <c r="AA17663" s="23">
        <v>53507</v>
      </c>
    </row>
    <row r="17664" spans="27:27" x14ac:dyDescent="0.2">
      <c r="AA17664" s="23">
        <v>53508</v>
      </c>
    </row>
    <row r="17665" spans="27:27" x14ac:dyDescent="0.2">
      <c r="AA17665" s="23">
        <v>53509</v>
      </c>
    </row>
    <row r="17666" spans="27:27" x14ac:dyDescent="0.2">
      <c r="AA17666" s="23">
        <v>53510</v>
      </c>
    </row>
    <row r="17667" spans="27:27" x14ac:dyDescent="0.2">
      <c r="AA17667" s="23">
        <v>53511</v>
      </c>
    </row>
    <row r="17668" spans="27:27" x14ac:dyDescent="0.2">
      <c r="AA17668" s="23">
        <v>53512</v>
      </c>
    </row>
    <row r="17669" spans="27:27" x14ac:dyDescent="0.2">
      <c r="AA17669" s="23">
        <v>53513</v>
      </c>
    </row>
    <row r="17670" spans="27:27" x14ac:dyDescent="0.2">
      <c r="AA17670" s="23">
        <v>53514</v>
      </c>
    </row>
    <row r="17671" spans="27:27" x14ac:dyDescent="0.2">
      <c r="AA17671" s="23">
        <v>53515</v>
      </c>
    </row>
    <row r="17672" spans="27:27" x14ac:dyDescent="0.2">
      <c r="AA17672" s="23">
        <v>53516</v>
      </c>
    </row>
    <row r="17673" spans="27:27" x14ac:dyDescent="0.2">
      <c r="AA17673" s="23">
        <v>53517</v>
      </c>
    </row>
    <row r="17674" spans="27:27" x14ac:dyDescent="0.2">
      <c r="AA17674" s="23">
        <v>53518</v>
      </c>
    </row>
    <row r="17675" spans="27:27" x14ac:dyDescent="0.2">
      <c r="AA17675" s="23">
        <v>53519</v>
      </c>
    </row>
    <row r="17676" spans="27:27" x14ac:dyDescent="0.2">
      <c r="AA17676" s="23">
        <v>53520</v>
      </c>
    </row>
    <row r="17677" spans="27:27" x14ac:dyDescent="0.2">
      <c r="AA17677" s="23">
        <v>53521</v>
      </c>
    </row>
    <row r="17678" spans="27:27" x14ac:dyDescent="0.2">
      <c r="AA17678" s="23">
        <v>53522</v>
      </c>
    </row>
    <row r="17679" spans="27:27" x14ac:dyDescent="0.2">
      <c r="AA17679" s="23">
        <v>53523</v>
      </c>
    </row>
    <row r="17680" spans="27:27" x14ac:dyDescent="0.2">
      <c r="AA17680" s="23">
        <v>53524</v>
      </c>
    </row>
    <row r="17681" spans="27:27" x14ac:dyDescent="0.2">
      <c r="AA17681" s="23">
        <v>53525</v>
      </c>
    </row>
    <row r="17682" spans="27:27" x14ac:dyDescent="0.2">
      <c r="AA17682" s="23">
        <v>53526</v>
      </c>
    </row>
    <row r="17683" spans="27:27" x14ac:dyDescent="0.2">
      <c r="AA17683" s="23">
        <v>53527</v>
      </c>
    </row>
    <row r="17684" spans="27:27" x14ac:dyDescent="0.2">
      <c r="AA17684" s="23">
        <v>53528</v>
      </c>
    </row>
    <row r="17685" spans="27:27" x14ac:dyDescent="0.2">
      <c r="AA17685" s="23">
        <v>53529</v>
      </c>
    </row>
    <row r="17686" spans="27:27" x14ac:dyDescent="0.2">
      <c r="AA17686" s="23">
        <v>53530</v>
      </c>
    </row>
    <row r="17687" spans="27:27" x14ac:dyDescent="0.2">
      <c r="AA17687" s="23">
        <v>53531</v>
      </c>
    </row>
    <row r="17688" spans="27:27" x14ac:dyDescent="0.2">
      <c r="AA17688" s="23">
        <v>53532</v>
      </c>
    </row>
    <row r="17689" spans="27:27" x14ac:dyDescent="0.2">
      <c r="AA17689" s="23">
        <v>53533</v>
      </c>
    </row>
    <row r="17690" spans="27:27" x14ac:dyDescent="0.2">
      <c r="AA17690" s="23">
        <v>53534</v>
      </c>
    </row>
    <row r="17691" spans="27:27" x14ac:dyDescent="0.2">
      <c r="AA17691" s="23">
        <v>53535</v>
      </c>
    </row>
    <row r="17692" spans="27:27" x14ac:dyDescent="0.2">
      <c r="AA17692" s="23">
        <v>53536</v>
      </c>
    </row>
    <row r="17693" spans="27:27" x14ac:dyDescent="0.2">
      <c r="AA17693" s="23">
        <v>53537</v>
      </c>
    </row>
    <row r="17694" spans="27:27" x14ac:dyDescent="0.2">
      <c r="AA17694" s="23">
        <v>53538</v>
      </c>
    </row>
    <row r="17695" spans="27:27" x14ac:dyDescent="0.2">
      <c r="AA17695" s="23">
        <v>53539</v>
      </c>
    </row>
    <row r="17696" spans="27:27" x14ac:dyDescent="0.2">
      <c r="AA17696" s="23">
        <v>53540</v>
      </c>
    </row>
    <row r="17697" spans="27:27" x14ac:dyDescent="0.2">
      <c r="AA17697" s="23">
        <v>53541</v>
      </c>
    </row>
    <row r="17698" spans="27:27" x14ac:dyDescent="0.2">
      <c r="AA17698" s="23">
        <v>53542</v>
      </c>
    </row>
    <row r="17699" spans="27:27" x14ac:dyDescent="0.2">
      <c r="AA17699" s="23">
        <v>53543</v>
      </c>
    </row>
    <row r="17700" spans="27:27" x14ac:dyDescent="0.2">
      <c r="AA17700" s="23">
        <v>53544</v>
      </c>
    </row>
    <row r="17701" spans="27:27" x14ac:dyDescent="0.2">
      <c r="AA17701" s="23">
        <v>53545</v>
      </c>
    </row>
    <row r="17702" spans="27:27" x14ac:dyDescent="0.2">
      <c r="AA17702" s="23">
        <v>53546</v>
      </c>
    </row>
    <row r="17703" spans="27:27" x14ac:dyDescent="0.2">
      <c r="AA17703" s="23">
        <v>53547</v>
      </c>
    </row>
    <row r="17704" spans="27:27" x14ac:dyDescent="0.2">
      <c r="AA17704" s="23">
        <v>53548</v>
      </c>
    </row>
    <row r="17705" spans="27:27" x14ac:dyDescent="0.2">
      <c r="AA17705" s="23">
        <v>53549</v>
      </c>
    </row>
    <row r="17706" spans="27:27" x14ac:dyDescent="0.2">
      <c r="AA17706" s="23">
        <v>53550</v>
      </c>
    </row>
    <row r="17707" spans="27:27" x14ac:dyDescent="0.2">
      <c r="AA17707" s="23">
        <v>53551</v>
      </c>
    </row>
    <row r="17708" spans="27:27" x14ac:dyDescent="0.2">
      <c r="AA17708" s="23">
        <v>53552</v>
      </c>
    </row>
    <row r="17709" spans="27:27" x14ac:dyDescent="0.2">
      <c r="AA17709" s="23">
        <v>53553</v>
      </c>
    </row>
    <row r="17710" spans="27:27" x14ac:dyDescent="0.2">
      <c r="AA17710" s="23">
        <v>53554</v>
      </c>
    </row>
    <row r="17711" spans="27:27" x14ac:dyDescent="0.2">
      <c r="AA17711" s="23">
        <v>53555</v>
      </c>
    </row>
    <row r="17712" spans="27:27" x14ac:dyDescent="0.2">
      <c r="AA17712" s="23">
        <v>53556</v>
      </c>
    </row>
    <row r="17713" spans="27:27" x14ac:dyDescent="0.2">
      <c r="AA17713" s="23">
        <v>53557</v>
      </c>
    </row>
    <row r="17714" spans="27:27" x14ac:dyDescent="0.2">
      <c r="AA17714" s="23">
        <v>53558</v>
      </c>
    </row>
    <row r="17715" spans="27:27" x14ac:dyDescent="0.2">
      <c r="AA17715" s="23">
        <v>53559</v>
      </c>
    </row>
    <row r="17716" spans="27:27" x14ac:dyDescent="0.2">
      <c r="AA17716" s="23">
        <v>53560</v>
      </c>
    </row>
    <row r="17717" spans="27:27" x14ac:dyDescent="0.2">
      <c r="AA17717" s="23">
        <v>53561</v>
      </c>
    </row>
    <row r="17718" spans="27:27" x14ac:dyDescent="0.2">
      <c r="AA17718" s="23">
        <v>53562</v>
      </c>
    </row>
    <row r="17719" spans="27:27" x14ac:dyDescent="0.2">
      <c r="AA17719" s="23">
        <v>53563</v>
      </c>
    </row>
    <row r="17720" spans="27:27" x14ac:dyDescent="0.2">
      <c r="AA17720" s="23">
        <v>53564</v>
      </c>
    </row>
    <row r="17721" spans="27:27" x14ac:dyDescent="0.2">
      <c r="AA17721" s="23">
        <v>53565</v>
      </c>
    </row>
    <row r="17722" spans="27:27" x14ac:dyDescent="0.2">
      <c r="AA17722" s="23">
        <v>53566</v>
      </c>
    </row>
    <row r="17723" spans="27:27" x14ac:dyDescent="0.2">
      <c r="AA17723" s="23">
        <v>53567</v>
      </c>
    </row>
    <row r="17724" spans="27:27" x14ac:dyDescent="0.2">
      <c r="AA17724" s="23">
        <v>53568</v>
      </c>
    </row>
    <row r="17725" spans="27:27" x14ac:dyDescent="0.2">
      <c r="AA17725" s="23">
        <v>53569</v>
      </c>
    </row>
    <row r="17726" spans="27:27" x14ac:dyDescent="0.2">
      <c r="AA17726" s="23">
        <v>53570</v>
      </c>
    </row>
    <row r="17727" spans="27:27" x14ac:dyDescent="0.2">
      <c r="AA17727" s="23">
        <v>53571</v>
      </c>
    </row>
    <row r="17728" spans="27:27" x14ac:dyDescent="0.2">
      <c r="AA17728" s="23">
        <v>53572</v>
      </c>
    </row>
    <row r="17729" spans="27:27" x14ac:dyDescent="0.2">
      <c r="AA17729" s="23">
        <v>53573</v>
      </c>
    </row>
    <row r="17730" spans="27:27" x14ac:dyDescent="0.2">
      <c r="AA17730" s="23">
        <v>53574</v>
      </c>
    </row>
    <row r="17731" spans="27:27" x14ac:dyDescent="0.2">
      <c r="AA17731" s="23">
        <v>53575</v>
      </c>
    </row>
    <row r="17732" spans="27:27" x14ac:dyDescent="0.2">
      <c r="AA17732" s="23">
        <v>53576</v>
      </c>
    </row>
    <row r="17733" spans="27:27" x14ac:dyDescent="0.2">
      <c r="AA17733" s="23">
        <v>53577</v>
      </c>
    </row>
    <row r="17734" spans="27:27" x14ac:dyDescent="0.2">
      <c r="AA17734" s="23">
        <v>53578</v>
      </c>
    </row>
    <row r="17735" spans="27:27" x14ac:dyDescent="0.2">
      <c r="AA17735" s="23">
        <v>53579</v>
      </c>
    </row>
    <row r="17736" spans="27:27" x14ac:dyDescent="0.2">
      <c r="AA17736" s="23">
        <v>53580</v>
      </c>
    </row>
    <row r="17737" spans="27:27" x14ac:dyDescent="0.2">
      <c r="AA17737" s="23">
        <v>53581</v>
      </c>
    </row>
    <row r="17738" spans="27:27" x14ac:dyDescent="0.2">
      <c r="AA17738" s="23">
        <v>53582</v>
      </c>
    </row>
    <row r="17739" spans="27:27" x14ac:dyDescent="0.2">
      <c r="AA17739" s="23">
        <v>53583</v>
      </c>
    </row>
    <row r="17740" spans="27:27" x14ac:dyDescent="0.2">
      <c r="AA17740" s="23">
        <v>53584</v>
      </c>
    </row>
    <row r="17741" spans="27:27" x14ac:dyDescent="0.2">
      <c r="AA17741" s="23">
        <v>53585</v>
      </c>
    </row>
    <row r="17742" spans="27:27" x14ac:dyDescent="0.2">
      <c r="AA17742" s="23">
        <v>53586</v>
      </c>
    </row>
    <row r="17743" spans="27:27" x14ac:dyDescent="0.2">
      <c r="AA17743" s="23">
        <v>53587</v>
      </c>
    </row>
    <row r="17744" spans="27:27" x14ac:dyDescent="0.2">
      <c r="AA17744" s="23">
        <v>53588</v>
      </c>
    </row>
    <row r="17745" spans="27:27" x14ac:dyDescent="0.2">
      <c r="AA17745" s="23">
        <v>53589</v>
      </c>
    </row>
    <row r="17746" spans="27:27" x14ac:dyDescent="0.2">
      <c r="AA17746" s="23">
        <v>53590</v>
      </c>
    </row>
    <row r="17747" spans="27:27" x14ac:dyDescent="0.2">
      <c r="AA17747" s="23">
        <v>53591</v>
      </c>
    </row>
    <row r="17748" spans="27:27" x14ac:dyDescent="0.2">
      <c r="AA17748" s="23">
        <v>53592</v>
      </c>
    </row>
    <row r="17749" spans="27:27" x14ac:dyDescent="0.2">
      <c r="AA17749" s="23">
        <v>53593</v>
      </c>
    </row>
    <row r="17750" spans="27:27" x14ac:dyDescent="0.2">
      <c r="AA17750" s="23">
        <v>53594</v>
      </c>
    </row>
    <row r="17751" spans="27:27" x14ac:dyDescent="0.2">
      <c r="AA17751" s="23">
        <v>53595</v>
      </c>
    </row>
    <row r="17752" spans="27:27" x14ac:dyDescent="0.2">
      <c r="AA17752" s="23">
        <v>53596</v>
      </c>
    </row>
    <row r="17753" spans="27:27" x14ac:dyDescent="0.2">
      <c r="AA17753" s="23">
        <v>53597</v>
      </c>
    </row>
    <row r="17754" spans="27:27" x14ac:dyDescent="0.2">
      <c r="AA17754" s="23">
        <v>53598</v>
      </c>
    </row>
    <row r="17755" spans="27:27" x14ac:dyDescent="0.2">
      <c r="AA17755" s="23">
        <v>53599</v>
      </c>
    </row>
    <row r="17756" spans="27:27" x14ac:dyDescent="0.2">
      <c r="AA17756" s="23">
        <v>53600</v>
      </c>
    </row>
    <row r="17757" spans="27:27" x14ac:dyDescent="0.2">
      <c r="AA17757" s="23">
        <v>53601</v>
      </c>
    </row>
    <row r="17758" spans="27:27" x14ac:dyDescent="0.2">
      <c r="AA17758" s="23">
        <v>53602</v>
      </c>
    </row>
    <row r="17759" spans="27:27" x14ac:dyDescent="0.2">
      <c r="AA17759" s="23">
        <v>53603</v>
      </c>
    </row>
    <row r="17760" spans="27:27" x14ac:dyDescent="0.2">
      <c r="AA17760" s="23">
        <v>53604</v>
      </c>
    </row>
    <row r="17761" spans="27:27" x14ac:dyDescent="0.2">
      <c r="AA17761" s="23">
        <v>53605</v>
      </c>
    </row>
    <row r="17762" spans="27:27" x14ac:dyDescent="0.2">
      <c r="AA17762" s="23">
        <v>53606</v>
      </c>
    </row>
    <row r="17763" spans="27:27" x14ac:dyDescent="0.2">
      <c r="AA17763" s="23">
        <v>53607</v>
      </c>
    </row>
    <row r="17764" spans="27:27" x14ac:dyDescent="0.2">
      <c r="AA17764" s="23">
        <v>53608</v>
      </c>
    </row>
    <row r="17765" spans="27:27" x14ac:dyDescent="0.2">
      <c r="AA17765" s="23">
        <v>53609</v>
      </c>
    </row>
    <row r="17766" spans="27:27" x14ac:dyDescent="0.2">
      <c r="AA17766" s="23">
        <v>53610</v>
      </c>
    </row>
    <row r="17767" spans="27:27" x14ac:dyDescent="0.2">
      <c r="AA17767" s="23">
        <v>53611</v>
      </c>
    </row>
    <row r="17768" spans="27:27" x14ac:dyDescent="0.2">
      <c r="AA17768" s="23">
        <v>53612</v>
      </c>
    </row>
    <row r="17769" spans="27:27" x14ac:dyDescent="0.2">
      <c r="AA17769" s="23">
        <v>53613</v>
      </c>
    </row>
    <row r="17770" spans="27:27" x14ac:dyDescent="0.2">
      <c r="AA17770" s="23">
        <v>53614</v>
      </c>
    </row>
    <row r="17771" spans="27:27" x14ac:dyDescent="0.2">
      <c r="AA17771" s="23">
        <v>53615</v>
      </c>
    </row>
    <row r="17772" spans="27:27" x14ac:dyDescent="0.2">
      <c r="AA17772" s="23">
        <v>53616</v>
      </c>
    </row>
    <row r="17773" spans="27:27" x14ac:dyDescent="0.2">
      <c r="AA17773" s="23">
        <v>53617</v>
      </c>
    </row>
    <row r="17774" spans="27:27" x14ac:dyDescent="0.2">
      <c r="AA17774" s="23">
        <v>53618</v>
      </c>
    </row>
    <row r="17775" spans="27:27" x14ac:dyDescent="0.2">
      <c r="AA17775" s="23">
        <v>53619</v>
      </c>
    </row>
    <row r="17776" spans="27:27" x14ac:dyDescent="0.2">
      <c r="AA17776" s="23">
        <v>53620</v>
      </c>
    </row>
    <row r="17777" spans="27:27" x14ac:dyDescent="0.2">
      <c r="AA17777" s="23">
        <v>53621</v>
      </c>
    </row>
    <row r="17778" spans="27:27" x14ac:dyDescent="0.2">
      <c r="AA17778" s="23">
        <v>53622</v>
      </c>
    </row>
    <row r="17779" spans="27:27" x14ac:dyDescent="0.2">
      <c r="AA17779" s="23">
        <v>53623</v>
      </c>
    </row>
    <row r="17780" spans="27:27" x14ac:dyDescent="0.2">
      <c r="AA17780" s="23">
        <v>53624</v>
      </c>
    </row>
    <row r="17781" spans="27:27" x14ac:dyDescent="0.2">
      <c r="AA17781" s="23">
        <v>53625</v>
      </c>
    </row>
    <row r="17782" spans="27:27" x14ac:dyDescent="0.2">
      <c r="AA17782" s="23">
        <v>53626</v>
      </c>
    </row>
    <row r="17783" spans="27:27" x14ac:dyDescent="0.2">
      <c r="AA17783" s="23">
        <v>53627</v>
      </c>
    </row>
    <row r="17784" spans="27:27" x14ac:dyDescent="0.2">
      <c r="AA17784" s="23">
        <v>53628</v>
      </c>
    </row>
    <row r="17785" spans="27:27" x14ac:dyDescent="0.2">
      <c r="AA17785" s="23">
        <v>53629</v>
      </c>
    </row>
    <row r="17786" spans="27:27" x14ac:dyDescent="0.2">
      <c r="AA17786" s="23">
        <v>53630</v>
      </c>
    </row>
    <row r="17787" spans="27:27" x14ac:dyDescent="0.2">
      <c r="AA17787" s="23">
        <v>53631</v>
      </c>
    </row>
    <row r="17788" spans="27:27" x14ac:dyDescent="0.2">
      <c r="AA17788" s="23">
        <v>53632</v>
      </c>
    </row>
    <row r="17789" spans="27:27" x14ac:dyDescent="0.2">
      <c r="AA17789" s="23">
        <v>53633</v>
      </c>
    </row>
    <row r="17790" spans="27:27" x14ac:dyDescent="0.2">
      <c r="AA17790" s="23">
        <v>53634</v>
      </c>
    </row>
    <row r="17791" spans="27:27" x14ac:dyDescent="0.2">
      <c r="AA17791" s="23">
        <v>53635</v>
      </c>
    </row>
    <row r="17792" spans="27:27" x14ac:dyDescent="0.2">
      <c r="AA17792" s="23">
        <v>53636</v>
      </c>
    </row>
    <row r="17793" spans="27:27" x14ac:dyDescent="0.2">
      <c r="AA17793" s="23">
        <v>53637</v>
      </c>
    </row>
    <row r="17794" spans="27:27" x14ac:dyDescent="0.2">
      <c r="AA17794" s="23">
        <v>53638</v>
      </c>
    </row>
    <row r="17795" spans="27:27" x14ac:dyDescent="0.2">
      <c r="AA17795" s="23">
        <v>53639</v>
      </c>
    </row>
    <row r="17796" spans="27:27" x14ac:dyDescent="0.2">
      <c r="AA17796" s="23">
        <v>53640</v>
      </c>
    </row>
    <row r="17797" spans="27:27" x14ac:dyDescent="0.2">
      <c r="AA17797" s="23">
        <v>53641</v>
      </c>
    </row>
    <row r="17798" spans="27:27" x14ac:dyDescent="0.2">
      <c r="AA17798" s="23">
        <v>53642</v>
      </c>
    </row>
    <row r="17799" spans="27:27" x14ac:dyDescent="0.2">
      <c r="AA17799" s="23">
        <v>53643</v>
      </c>
    </row>
    <row r="17800" spans="27:27" x14ac:dyDescent="0.2">
      <c r="AA17800" s="23">
        <v>53644</v>
      </c>
    </row>
    <row r="17801" spans="27:27" x14ac:dyDescent="0.2">
      <c r="AA17801" s="23">
        <v>53645</v>
      </c>
    </row>
    <row r="17802" spans="27:27" x14ac:dyDescent="0.2">
      <c r="AA17802" s="23">
        <v>53646</v>
      </c>
    </row>
    <row r="17803" spans="27:27" x14ac:dyDescent="0.2">
      <c r="AA17803" s="23">
        <v>53647</v>
      </c>
    </row>
    <row r="17804" spans="27:27" x14ac:dyDescent="0.2">
      <c r="AA17804" s="23">
        <v>53648</v>
      </c>
    </row>
    <row r="17805" spans="27:27" x14ac:dyDescent="0.2">
      <c r="AA17805" s="23">
        <v>53649</v>
      </c>
    </row>
    <row r="17806" spans="27:27" x14ac:dyDescent="0.2">
      <c r="AA17806" s="23">
        <v>53650</v>
      </c>
    </row>
    <row r="17807" spans="27:27" x14ac:dyDescent="0.2">
      <c r="AA17807" s="23">
        <v>53651</v>
      </c>
    </row>
    <row r="17808" spans="27:27" x14ac:dyDescent="0.2">
      <c r="AA17808" s="23">
        <v>53652</v>
      </c>
    </row>
    <row r="17809" spans="27:27" x14ac:dyDescent="0.2">
      <c r="AA17809" s="23">
        <v>53653</v>
      </c>
    </row>
    <row r="17810" spans="27:27" x14ac:dyDescent="0.2">
      <c r="AA17810" s="23">
        <v>53654</v>
      </c>
    </row>
    <row r="17811" spans="27:27" x14ac:dyDescent="0.2">
      <c r="AA17811" s="23">
        <v>53655</v>
      </c>
    </row>
    <row r="17812" spans="27:27" x14ac:dyDescent="0.2">
      <c r="AA17812" s="23">
        <v>53656</v>
      </c>
    </row>
    <row r="17813" spans="27:27" x14ac:dyDescent="0.2">
      <c r="AA17813" s="23">
        <v>53657</v>
      </c>
    </row>
    <row r="17814" spans="27:27" x14ac:dyDescent="0.2">
      <c r="AA17814" s="23">
        <v>53658</v>
      </c>
    </row>
    <row r="17815" spans="27:27" x14ac:dyDescent="0.2">
      <c r="AA17815" s="23">
        <v>53659</v>
      </c>
    </row>
    <row r="17816" spans="27:27" x14ac:dyDescent="0.2">
      <c r="AA17816" s="23">
        <v>53660</v>
      </c>
    </row>
    <row r="17817" spans="27:27" x14ac:dyDescent="0.2">
      <c r="AA17817" s="23">
        <v>53661</v>
      </c>
    </row>
    <row r="17818" spans="27:27" x14ac:dyDescent="0.2">
      <c r="AA17818" s="23">
        <v>53662</v>
      </c>
    </row>
    <row r="17819" spans="27:27" x14ac:dyDescent="0.2">
      <c r="AA17819" s="23">
        <v>53663</v>
      </c>
    </row>
    <row r="17820" spans="27:27" x14ac:dyDescent="0.2">
      <c r="AA17820" s="23">
        <v>53664</v>
      </c>
    </row>
    <row r="17821" spans="27:27" x14ac:dyDescent="0.2">
      <c r="AA17821" s="23">
        <v>53665</v>
      </c>
    </row>
    <row r="17822" spans="27:27" x14ac:dyDescent="0.2">
      <c r="AA17822" s="23">
        <v>53666</v>
      </c>
    </row>
    <row r="17823" spans="27:27" x14ac:dyDescent="0.2">
      <c r="AA17823" s="23">
        <v>53667</v>
      </c>
    </row>
    <row r="17824" spans="27:27" x14ac:dyDescent="0.2">
      <c r="AA17824" s="23">
        <v>53668</v>
      </c>
    </row>
    <row r="17825" spans="27:27" x14ac:dyDescent="0.2">
      <c r="AA17825" s="23">
        <v>53669</v>
      </c>
    </row>
    <row r="17826" spans="27:27" x14ac:dyDescent="0.2">
      <c r="AA17826" s="23">
        <v>53670</v>
      </c>
    </row>
    <row r="17827" spans="27:27" x14ac:dyDescent="0.2">
      <c r="AA17827" s="23">
        <v>53671</v>
      </c>
    </row>
    <row r="17828" spans="27:27" x14ac:dyDescent="0.2">
      <c r="AA17828" s="23">
        <v>53672</v>
      </c>
    </row>
    <row r="17829" spans="27:27" x14ac:dyDescent="0.2">
      <c r="AA17829" s="23">
        <v>53673</v>
      </c>
    </row>
    <row r="17830" spans="27:27" x14ac:dyDescent="0.2">
      <c r="AA17830" s="23">
        <v>53674</v>
      </c>
    </row>
    <row r="17831" spans="27:27" x14ac:dyDescent="0.2">
      <c r="AA17831" s="23">
        <v>53675</v>
      </c>
    </row>
    <row r="17832" spans="27:27" x14ac:dyDescent="0.2">
      <c r="AA17832" s="23">
        <v>53676</v>
      </c>
    </row>
    <row r="17833" spans="27:27" x14ac:dyDescent="0.2">
      <c r="AA17833" s="23">
        <v>53677</v>
      </c>
    </row>
    <row r="17834" spans="27:27" x14ac:dyDescent="0.2">
      <c r="AA17834" s="23">
        <v>53678</v>
      </c>
    </row>
    <row r="17835" spans="27:27" x14ac:dyDescent="0.2">
      <c r="AA17835" s="23">
        <v>53679</v>
      </c>
    </row>
    <row r="17836" spans="27:27" x14ac:dyDescent="0.2">
      <c r="AA17836" s="23">
        <v>53680</v>
      </c>
    </row>
    <row r="17837" spans="27:27" x14ac:dyDescent="0.2">
      <c r="AA17837" s="23">
        <v>53681</v>
      </c>
    </row>
    <row r="17838" spans="27:27" x14ac:dyDescent="0.2">
      <c r="AA17838" s="23">
        <v>53682</v>
      </c>
    </row>
    <row r="17839" spans="27:27" x14ac:dyDescent="0.2">
      <c r="AA17839" s="23">
        <v>53683</v>
      </c>
    </row>
    <row r="17840" spans="27:27" x14ac:dyDescent="0.2">
      <c r="AA17840" s="23">
        <v>53684</v>
      </c>
    </row>
    <row r="17841" spans="27:27" x14ac:dyDescent="0.2">
      <c r="AA17841" s="23">
        <v>53685</v>
      </c>
    </row>
    <row r="17842" spans="27:27" x14ac:dyDescent="0.2">
      <c r="AA17842" s="23">
        <v>53686</v>
      </c>
    </row>
    <row r="17843" spans="27:27" x14ac:dyDescent="0.2">
      <c r="AA17843" s="23">
        <v>53687</v>
      </c>
    </row>
    <row r="17844" spans="27:27" x14ac:dyDescent="0.2">
      <c r="AA17844" s="23">
        <v>53688</v>
      </c>
    </row>
    <row r="17845" spans="27:27" x14ac:dyDescent="0.2">
      <c r="AA17845" s="23">
        <v>53689</v>
      </c>
    </row>
    <row r="17846" spans="27:27" x14ac:dyDescent="0.2">
      <c r="AA17846" s="23">
        <v>53690</v>
      </c>
    </row>
    <row r="17847" spans="27:27" x14ac:dyDescent="0.2">
      <c r="AA17847" s="23">
        <v>53691</v>
      </c>
    </row>
    <row r="17848" spans="27:27" x14ac:dyDescent="0.2">
      <c r="AA17848" s="23">
        <v>53692</v>
      </c>
    </row>
    <row r="17849" spans="27:27" x14ac:dyDescent="0.2">
      <c r="AA17849" s="23">
        <v>53693</v>
      </c>
    </row>
    <row r="17850" spans="27:27" x14ac:dyDescent="0.2">
      <c r="AA17850" s="23">
        <v>53694</v>
      </c>
    </row>
    <row r="17851" spans="27:27" x14ac:dyDescent="0.2">
      <c r="AA17851" s="23">
        <v>53695</v>
      </c>
    </row>
    <row r="17852" spans="27:27" x14ac:dyDescent="0.2">
      <c r="AA17852" s="23">
        <v>53696</v>
      </c>
    </row>
    <row r="17853" spans="27:27" x14ac:dyDescent="0.2">
      <c r="AA17853" s="23">
        <v>53697</v>
      </c>
    </row>
    <row r="17854" spans="27:27" x14ac:dyDescent="0.2">
      <c r="AA17854" s="23">
        <v>53698</v>
      </c>
    </row>
    <row r="17855" spans="27:27" x14ac:dyDescent="0.2">
      <c r="AA17855" s="23">
        <v>53699</v>
      </c>
    </row>
    <row r="17856" spans="27:27" x14ac:dyDescent="0.2">
      <c r="AA17856" s="23">
        <v>53700</v>
      </c>
    </row>
    <row r="17857" spans="27:27" x14ac:dyDescent="0.2">
      <c r="AA17857" s="23">
        <v>53701</v>
      </c>
    </row>
    <row r="17858" spans="27:27" x14ac:dyDescent="0.2">
      <c r="AA17858" s="23">
        <v>53702</v>
      </c>
    </row>
    <row r="17859" spans="27:27" x14ac:dyDescent="0.2">
      <c r="AA17859" s="23">
        <v>53703</v>
      </c>
    </row>
    <row r="17860" spans="27:27" x14ac:dyDescent="0.2">
      <c r="AA17860" s="23">
        <v>53704</v>
      </c>
    </row>
    <row r="17861" spans="27:27" x14ac:dyDescent="0.2">
      <c r="AA17861" s="23">
        <v>53705</v>
      </c>
    </row>
    <row r="17862" spans="27:27" x14ac:dyDescent="0.2">
      <c r="AA17862" s="23">
        <v>53706</v>
      </c>
    </row>
    <row r="17863" spans="27:27" x14ac:dyDescent="0.2">
      <c r="AA17863" s="23">
        <v>53707</v>
      </c>
    </row>
    <row r="17864" spans="27:27" x14ac:dyDescent="0.2">
      <c r="AA17864" s="23">
        <v>53708</v>
      </c>
    </row>
    <row r="17865" spans="27:27" x14ac:dyDescent="0.2">
      <c r="AA17865" s="23">
        <v>53709</v>
      </c>
    </row>
    <row r="17866" spans="27:27" x14ac:dyDescent="0.2">
      <c r="AA17866" s="23">
        <v>53710</v>
      </c>
    </row>
    <row r="17867" spans="27:27" x14ac:dyDescent="0.2">
      <c r="AA17867" s="23">
        <v>53711</v>
      </c>
    </row>
    <row r="17868" spans="27:27" x14ac:dyDescent="0.2">
      <c r="AA17868" s="23">
        <v>53712</v>
      </c>
    </row>
    <row r="17869" spans="27:27" x14ac:dyDescent="0.2">
      <c r="AA17869" s="23">
        <v>53713</v>
      </c>
    </row>
    <row r="17870" spans="27:27" x14ac:dyDescent="0.2">
      <c r="AA17870" s="23">
        <v>53714</v>
      </c>
    </row>
    <row r="17871" spans="27:27" x14ac:dyDescent="0.2">
      <c r="AA17871" s="23">
        <v>53715</v>
      </c>
    </row>
    <row r="17872" spans="27:27" x14ac:dyDescent="0.2">
      <c r="AA17872" s="23">
        <v>53716</v>
      </c>
    </row>
    <row r="17873" spans="27:27" x14ac:dyDescent="0.2">
      <c r="AA17873" s="23">
        <v>53717</v>
      </c>
    </row>
    <row r="17874" spans="27:27" x14ac:dyDescent="0.2">
      <c r="AA17874" s="23">
        <v>53718</v>
      </c>
    </row>
    <row r="17875" spans="27:27" x14ac:dyDescent="0.2">
      <c r="AA17875" s="23">
        <v>53719</v>
      </c>
    </row>
    <row r="17876" spans="27:27" x14ac:dyDescent="0.2">
      <c r="AA17876" s="23">
        <v>53720</v>
      </c>
    </row>
    <row r="17877" spans="27:27" x14ac:dyDescent="0.2">
      <c r="AA17877" s="23">
        <v>53721</v>
      </c>
    </row>
    <row r="17878" spans="27:27" x14ac:dyDescent="0.2">
      <c r="AA17878" s="23">
        <v>53722</v>
      </c>
    </row>
    <row r="17879" spans="27:27" x14ac:dyDescent="0.2">
      <c r="AA17879" s="23">
        <v>53723</v>
      </c>
    </row>
    <row r="17880" spans="27:27" x14ac:dyDescent="0.2">
      <c r="AA17880" s="23">
        <v>53724</v>
      </c>
    </row>
    <row r="17881" spans="27:27" x14ac:dyDescent="0.2">
      <c r="AA17881" s="23">
        <v>53725</v>
      </c>
    </row>
    <row r="17882" spans="27:27" x14ac:dyDescent="0.2">
      <c r="AA17882" s="23">
        <v>53726</v>
      </c>
    </row>
    <row r="17883" spans="27:27" x14ac:dyDescent="0.2">
      <c r="AA17883" s="23">
        <v>53727</v>
      </c>
    </row>
    <row r="17884" spans="27:27" x14ac:dyDescent="0.2">
      <c r="AA17884" s="23">
        <v>53728</v>
      </c>
    </row>
    <row r="17885" spans="27:27" x14ac:dyDescent="0.2">
      <c r="AA17885" s="23">
        <v>53729</v>
      </c>
    </row>
    <row r="17886" spans="27:27" x14ac:dyDescent="0.2">
      <c r="AA17886" s="23">
        <v>53730</v>
      </c>
    </row>
    <row r="17887" spans="27:27" x14ac:dyDescent="0.2">
      <c r="AA17887" s="23">
        <v>53731</v>
      </c>
    </row>
    <row r="17888" spans="27:27" x14ac:dyDescent="0.2">
      <c r="AA17888" s="23">
        <v>53732</v>
      </c>
    </row>
    <row r="17889" spans="27:27" x14ac:dyDescent="0.2">
      <c r="AA17889" s="23">
        <v>53733</v>
      </c>
    </row>
    <row r="17890" spans="27:27" x14ac:dyDescent="0.2">
      <c r="AA17890" s="23">
        <v>53734</v>
      </c>
    </row>
    <row r="17891" spans="27:27" x14ac:dyDescent="0.2">
      <c r="AA17891" s="23">
        <v>53735</v>
      </c>
    </row>
    <row r="17892" spans="27:27" x14ac:dyDescent="0.2">
      <c r="AA17892" s="23">
        <v>53736</v>
      </c>
    </row>
    <row r="17893" spans="27:27" x14ac:dyDescent="0.2">
      <c r="AA17893" s="23">
        <v>53737</v>
      </c>
    </row>
    <row r="17894" spans="27:27" x14ac:dyDescent="0.2">
      <c r="AA17894" s="23">
        <v>53738</v>
      </c>
    </row>
    <row r="17895" spans="27:27" x14ac:dyDescent="0.2">
      <c r="AA17895" s="23">
        <v>53739</v>
      </c>
    </row>
    <row r="17896" spans="27:27" x14ac:dyDescent="0.2">
      <c r="AA17896" s="23">
        <v>53740</v>
      </c>
    </row>
    <row r="17897" spans="27:27" x14ac:dyDescent="0.2">
      <c r="AA17897" s="23">
        <v>53741</v>
      </c>
    </row>
    <row r="17898" spans="27:27" x14ac:dyDescent="0.2">
      <c r="AA17898" s="23">
        <v>53742</v>
      </c>
    </row>
    <row r="17899" spans="27:27" x14ac:dyDescent="0.2">
      <c r="AA17899" s="23">
        <v>53743</v>
      </c>
    </row>
    <row r="17900" spans="27:27" x14ac:dyDescent="0.2">
      <c r="AA17900" s="23">
        <v>53744</v>
      </c>
    </row>
    <row r="17901" spans="27:27" x14ac:dyDescent="0.2">
      <c r="AA17901" s="23">
        <v>53745</v>
      </c>
    </row>
    <row r="17902" spans="27:27" x14ac:dyDescent="0.2">
      <c r="AA17902" s="23">
        <v>53746</v>
      </c>
    </row>
    <row r="17903" spans="27:27" x14ac:dyDescent="0.2">
      <c r="AA17903" s="23">
        <v>53747</v>
      </c>
    </row>
    <row r="17904" spans="27:27" x14ac:dyDescent="0.2">
      <c r="AA17904" s="23">
        <v>53748</v>
      </c>
    </row>
    <row r="17905" spans="27:27" x14ac:dyDescent="0.2">
      <c r="AA17905" s="23">
        <v>53749</v>
      </c>
    </row>
    <row r="17906" spans="27:27" x14ac:dyDescent="0.2">
      <c r="AA17906" s="23">
        <v>53750</v>
      </c>
    </row>
    <row r="17907" spans="27:27" x14ac:dyDescent="0.2">
      <c r="AA17907" s="23">
        <v>53751</v>
      </c>
    </row>
    <row r="17908" spans="27:27" x14ac:dyDescent="0.2">
      <c r="AA17908" s="23">
        <v>53752</v>
      </c>
    </row>
    <row r="17909" spans="27:27" x14ac:dyDescent="0.2">
      <c r="AA17909" s="23">
        <v>53753</v>
      </c>
    </row>
    <row r="17910" spans="27:27" x14ac:dyDescent="0.2">
      <c r="AA17910" s="23">
        <v>53754</v>
      </c>
    </row>
    <row r="17911" spans="27:27" x14ac:dyDescent="0.2">
      <c r="AA17911" s="23">
        <v>53755</v>
      </c>
    </row>
    <row r="17912" spans="27:27" x14ac:dyDescent="0.2">
      <c r="AA17912" s="23">
        <v>53756</v>
      </c>
    </row>
    <row r="17913" spans="27:27" x14ac:dyDescent="0.2">
      <c r="AA17913" s="23">
        <v>53757</v>
      </c>
    </row>
    <row r="17914" spans="27:27" x14ac:dyDescent="0.2">
      <c r="AA17914" s="23">
        <v>53758</v>
      </c>
    </row>
    <row r="17915" spans="27:27" x14ac:dyDescent="0.2">
      <c r="AA17915" s="23">
        <v>53759</v>
      </c>
    </row>
    <row r="17916" spans="27:27" x14ac:dyDescent="0.2">
      <c r="AA17916" s="23">
        <v>53760</v>
      </c>
    </row>
    <row r="17917" spans="27:27" x14ac:dyDescent="0.2">
      <c r="AA17917" s="23">
        <v>53761</v>
      </c>
    </row>
    <row r="17918" spans="27:27" x14ac:dyDescent="0.2">
      <c r="AA17918" s="23">
        <v>53762</v>
      </c>
    </row>
    <row r="17919" spans="27:27" x14ac:dyDescent="0.2">
      <c r="AA17919" s="23">
        <v>53763</v>
      </c>
    </row>
    <row r="17920" spans="27:27" x14ac:dyDescent="0.2">
      <c r="AA17920" s="23">
        <v>53764</v>
      </c>
    </row>
    <row r="17921" spans="27:27" x14ac:dyDescent="0.2">
      <c r="AA17921" s="23">
        <v>53765</v>
      </c>
    </row>
    <row r="17922" spans="27:27" x14ac:dyDescent="0.2">
      <c r="AA17922" s="23">
        <v>53766</v>
      </c>
    </row>
    <row r="17923" spans="27:27" x14ac:dyDescent="0.2">
      <c r="AA17923" s="23">
        <v>53767</v>
      </c>
    </row>
    <row r="17924" spans="27:27" x14ac:dyDescent="0.2">
      <c r="AA17924" s="23">
        <v>53768</v>
      </c>
    </row>
    <row r="17925" spans="27:27" x14ac:dyDescent="0.2">
      <c r="AA17925" s="23">
        <v>53769</v>
      </c>
    </row>
    <row r="17926" spans="27:27" x14ac:dyDescent="0.2">
      <c r="AA17926" s="23">
        <v>53770</v>
      </c>
    </row>
    <row r="17927" spans="27:27" x14ac:dyDescent="0.2">
      <c r="AA17927" s="23">
        <v>53771</v>
      </c>
    </row>
    <row r="17928" spans="27:27" x14ac:dyDescent="0.2">
      <c r="AA17928" s="23">
        <v>53772</v>
      </c>
    </row>
    <row r="17929" spans="27:27" x14ac:dyDescent="0.2">
      <c r="AA17929" s="23">
        <v>53773</v>
      </c>
    </row>
    <row r="17930" spans="27:27" x14ac:dyDescent="0.2">
      <c r="AA17930" s="23">
        <v>53774</v>
      </c>
    </row>
    <row r="17931" spans="27:27" x14ac:dyDescent="0.2">
      <c r="AA17931" s="23">
        <v>53775</v>
      </c>
    </row>
    <row r="17932" spans="27:27" x14ac:dyDescent="0.2">
      <c r="AA17932" s="23">
        <v>53776</v>
      </c>
    </row>
    <row r="17933" spans="27:27" x14ac:dyDescent="0.2">
      <c r="AA17933" s="23">
        <v>53777</v>
      </c>
    </row>
    <row r="17934" spans="27:27" x14ac:dyDescent="0.2">
      <c r="AA17934" s="23">
        <v>53778</v>
      </c>
    </row>
    <row r="17935" spans="27:27" x14ac:dyDescent="0.2">
      <c r="AA17935" s="23">
        <v>53779</v>
      </c>
    </row>
    <row r="17936" spans="27:27" x14ac:dyDescent="0.2">
      <c r="AA17936" s="23">
        <v>53780</v>
      </c>
    </row>
    <row r="17937" spans="27:27" x14ac:dyDescent="0.2">
      <c r="AA17937" s="23">
        <v>53781</v>
      </c>
    </row>
    <row r="17938" spans="27:27" x14ac:dyDescent="0.2">
      <c r="AA17938" s="23">
        <v>53782</v>
      </c>
    </row>
    <row r="17939" spans="27:27" x14ac:dyDescent="0.2">
      <c r="AA17939" s="23">
        <v>53783</v>
      </c>
    </row>
    <row r="17940" spans="27:27" x14ac:dyDescent="0.2">
      <c r="AA17940" s="23">
        <v>53784</v>
      </c>
    </row>
    <row r="17941" spans="27:27" x14ac:dyDescent="0.2">
      <c r="AA17941" s="23">
        <v>53785</v>
      </c>
    </row>
    <row r="17942" spans="27:27" x14ac:dyDescent="0.2">
      <c r="AA17942" s="23">
        <v>53786</v>
      </c>
    </row>
    <row r="17943" spans="27:27" x14ac:dyDescent="0.2">
      <c r="AA17943" s="23">
        <v>53787</v>
      </c>
    </row>
    <row r="17944" spans="27:27" x14ac:dyDescent="0.2">
      <c r="AA17944" s="23">
        <v>53788</v>
      </c>
    </row>
    <row r="17945" spans="27:27" x14ac:dyDescent="0.2">
      <c r="AA17945" s="23">
        <v>53789</v>
      </c>
    </row>
    <row r="17946" spans="27:27" x14ac:dyDescent="0.2">
      <c r="AA17946" s="23">
        <v>53790</v>
      </c>
    </row>
    <row r="17947" spans="27:27" x14ac:dyDescent="0.2">
      <c r="AA17947" s="23">
        <v>53791</v>
      </c>
    </row>
    <row r="17948" spans="27:27" x14ac:dyDescent="0.2">
      <c r="AA17948" s="23">
        <v>53792</v>
      </c>
    </row>
    <row r="17949" spans="27:27" x14ac:dyDescent="0.2">
      <c r="AA17949" s="23">
        <v>53793</v>
      </c>
    </row>
    <row r="17950" spans="27:27" x14ac:dyDescent="0.2">
      <c r="AA17950" s="23">
        <v>53794</v>
      </c>
    </row>
    <row r="17951" spans="27:27" x14ac:dyDescent="0.2">
      <c r="AA17951" s="23">
        <v>53795</v>
      </c>
    </row>
    <row r="17952" spans="27:27" x14ac:dyDescent="0.2">
      <c r="AA17952" s="23">
        <v>53796</v>
      </c>
    </row>
    <row r="17953" spans="27:27" x14ac:dyDescent="0.2">
      <c r="AA17953" s="23">
        <v>53797</v>
      </c>
    </row>
    <row r="17954" spans="27:27" x14ac:dyDescent="0.2">
      <c r="AA17954" s="23">
        <v>53798</v>
      </c>
    </row>
    <row r="17955" spans="27:27" x14ac:dyDescent="0.2">
      <c r="AA17955" s="23">
        <v>53799</v>
      </c>
    </row>
    <row r="17956" spans="27:27" x14ac:dyDescent="0.2">
      <c r="AA17956" s="23">
        <v>53800</v>
      </c>
    </row>
    <row r="17957" spans="27:27" x14ac:dyDescent="0.2">
      <c r="AA17957" s="23">
        <v>53801</v>
      </c>
    </row>
    <row r="17958" spans="27:27" x14ac:dyDescent="0.2">
      <c r="AA17958" s="23">
        <v>53802</v>
      </c>
    </row>
    <row r="17959" spans="27:27" x14ac:dyDescent="0.2">
      <c r="AA17959" s="23">
        <v>53803</v>
      </c>
    </row>
    <row r="17960" spans="27:27" x14ac:dyDescent="0.2">
      <c r="AA17960" s="23">
        <v>53804</v>
      </c>
    </row>
    <row r="17961" spans="27:27" x14ac:dyDescent="0.2">
      <c r="AA17961" s="23">
        <v>53805</v>
      </c>
    </row>
    <row r="17962" spans="27:27" x14ac:dyDescent="0.2">
      <c r="AA17962" s="23">
        <v>53806</v>
      </c>
    </row>
    <row r="17963" spans="27:27" x14ac:dyDescent="0.2">
      <c r="AA17963" s="23">
        <v>53807</v>
      </c>
    </row>
    <row r="17964" spans="27:27" x14ac:dyDescent="0.2">
      <c r="AA17964" s="23">
        <v>53808</v>
      </c>
    </row>
    <row r="17965" spans="27:27" x14ac:dyDescent="0.2">
      <c r="AA17965" s="23">
        <v>53809</v>
      </c>
    </row>
    <row r="17966" spans="27:27" x14ac:dyDescent="0.2">
      <c r="AA17966" s="23">
        <v>53810</v>
      </c>
    </row>
    <row r="17967" spans="27:27" x14ac:dyDescent="0.2">
      <c r="AA17967" s="23">
        <v>53811</v>
      </c>
    </row>
    <row r="17968" spans="27:27" x14ac:dyDescent="0.2">
      <c r="AA17968" s="23">
        <v>53812</v>
      </c>
    </row>
    <row r="17969" spans="27:27" x14ac:dyDescent="0.2">
      <c r="AA17969" s="23">
        <v>53813</v>
      </c>
    </row>
    <row r="17970" spans="27:27" x14ac:dyDescent="0.2">
      <c r="AA17970" s="23">
        <v>53814</v>
      </c>
    </row>
    <row r="17971" spans="27:27" x14ac:dyDescent="0.2">
      <c r="AA17971" s="23">
        <v>53815</v>
      </c>
    </row>
    <row r="17972" spans="27:27" x14ac:dyDescent="0.2">
      <c r="AA17972" s="23">
        <v>53816</v>
      </c>
    </row>
    <row r="17973" spans="27:27" x14ac:dyDescent="0.2">
      <c r="AA17973" s="23">
        <v>53817</v>
      </c>
    </row>
    <row r="17974" spans="27:27" x14ac:dyDescent="0.2">
      <c r="AA17974" s="23">
        <v>53818</v>
      </c>
    </row>
    <row r="17975" spans="27:27" x14ac:dyDescent="0.2">
      <c r="AA17975" s="23">
        <v>53819</v>
      </c>
    </row>
    <row r="17976" spans="27:27" x14ac:dyDescent="0.2">
      <c r="AA17976" s="23">
        <v>53820</v>
      </c>
    </row>
    <row r="17977" spans="27:27" x14ac:dyDescent="0.2">
      <c r="AA17977" s="23">
        <v>53821</v>
      </c>
    </row>
    <row r="17978" spans="27:27" x14ac:dyDescent="0.2">
      <c r="AA17978" s="23">
        <v>53822</v>
      </c>
    </row>
    <row r="17979" spans="27:27" x14ac:dyDescent="0.2">
      <c r="AA17979" s="23">
        <v>53823</v>
      </c>
    </row>
    <row r="17980" spans="27:27" x14ac:dyDescent="0.2">
      <c r="AA17980" s="23">
        <v>53824</v>
      </c>
    </row>
    <row r="17981" spans="27:27" x14ac:dyDescent="0.2">
      <c r="AA17981" s="23">
        <v>53825</v>
      </c>
    </row>
    <row r="17982" spans="27:27" x14ac:dyDescent="0.2">
      <c r="AA17982" s="23">
        <v>53826</v>
      </c>
    </row>
    <row r="17983" spans="27:27" x14ac:dyDescent="0.2">
      <c r="AA17983" s="23">
        <v>53827</v>
      </c>
    </row>
    <row r="17984" spans="27:27" x14ac:dyDescent="0.2">
      <c r="AA17984" s="23">
        <v>53828</v>
      </c>
    </row>
    <row r="17985" spans="27:27" x14ac:dyDescent="0.2">
      <c r="AA17985" s="23">
        <v>53829</v>
      </c>
    </row>
    <row r="17986" spans="27:27" x14ac:dyDescent="0.2">
      <c r="AA17986" s="23">
        <v>53830</v>
      </c>
    </row>
    <row r="17987" spans="27:27" x14ac:dyDescent="0.2">
      <c r="AA17987" s="23">
        <v>53831</v>
      </c>
    </row>
    <row r="17988" spans="27:27" x14ac:dyDescent="0.2">
      <c r="AA17988" s="23">
        <v>53832</v>
      </c>
    </row>
    <row r="17989" spans="27:27" x14ac:dyDescent="0.2">
      <c r="AA17989" s="23">
        <v>53833</v>
      </c>
    </row>
    <row r="17990" spans="27:27" x14ac:dyDescent="0.2">
      <c r="AA17990" s="23">
        <v>53834</v>
      </c>
    </row>
    <row r="17991" spans="27:27" x14ac:dyDescent="0.2">
      <c r="AA17991" s="23">
        <v>53835</v>
      </c>
    </row>
    <row r="17992" spans="27:27" x14ac:dyDescent="0.2">
      <c r="AA17992" s="23">
        <v>53836</v>
      </c>
    </row>
    <row r="17993" spans="27:27" x14ac:dyDescent="0.2">
      <c r="AA17993" s="23">
        <v>53837</v>
      </c>
    </row>
    <row r="17994" spans="27:27" x14ac:dyDescent="0.2">
      <c r="AA17994" s="23">
        <v>53838</v>
      </c>
    </row>
    <row r="17995" spans="27:27" x14ac:dyDescent="0.2">
      <c r="AA17995" s="23">
        <v>53839</v>
      </c>
    </row>
    <row r="17996" spans="27:27" x14ac:dyDescent="0.2">
      <c r="AA17996" s="23">
        <v>53840</v>
      </c>
    </row>
    <row r="17997" spans="27:27" x14ac:dyDescent="0.2">
      <c r="AA17997" s="23">
        <v>53841</v>
      </c>
    </row>
    <row r="17998" spans="27:27" x14ac:dyDescent="0.2">
      <c r="AA17998" s="23">
        <v>53842</v>
      </c>
    </row>
    <row r="17999" spans="27:27" x14ac:dyDescent="0.2">
      <c r="AA17999" s="23">
        <v>53843</v>
      </c>
    </row>
    <row r="18000" spans="27:27" x14ac:dyDescent="0.2">
      <c r="AA18000" s="23">
        <v>53844</v>
      </c>
    </row>
    <row r="18001" spans="27:27" x14ac:dyDescent="0.2">
      <c r="AA18001" s="23">
        <v>53845</v>
      </c>
    </row>
    <row r="18002" spans="27:27" x14ac:dyDescent="0.2">
      <c r="AA18002" s="23">
        <v>53846</v>
      </c>
    </row>
    <row r="18003" spans="27:27" x14ac:dyDescent="0.2">
      <c r="AA18003" s="23">
        <v>53847</v>
      </c>
    </row>
    <row r="18004" spans="27:27" x14ac:dyDescent="0.2">
      <c r="AA18004" s="23">
        <v>53848</v>
      </c>
    </row>
    <row r="18005" spans="27:27" x14ac:dyDescent="0.2">
      <c r="AA18005" s="23">
        <v>53849</v>
      </c>
    </row>
    <row r="18006" spans="27:27" x14ac:dyDescent="0.2">
      <c r="AA18006" s="23">
        <v>53850</v>
      </c>
    </row>
    <row r="18007" spans="27:27" x14ac:dyDescent="0.2">
      <c r="AA18007" s="23">
        <v>53851</v>
      </c>
    </row>
    <row r="18008" spans="27:27" x14ac:dyDescent="0.2">
      <c r="AA18008" s="23">
        <v>53852</v>
      </c>
    </row>
    <row r="18009" spans="27:27" x14ac:dyDescent="0.2">
      <c r="AA18009" s="23">
        <v>53853</v>
      </c>
    </row>
    <row r="18010" spans="27:27" x14ac:dyDescent="0.2">
      <c r="AA18010" s="23">
        <v>53854</v>
      </c>
    </row>
    <row r="18011" spans="27:27" x14ac:dyDescent="0.2">
      <c r="AA18011" s="23">
        <v>53855</v>
      </c>
    </row>
    <row r="18012" spans="27:27" x14ac:dyDescent="0.2">
      <c r="AA18012" s="23">
        <v>53856</v>
      </c>
    </row>
    <row r="18013" spans="27:27" x14ac:dyDescent="0.2">
      <c r="AA18013" s="23">
        <v>53857</v>
      </c>
    </row>
    <row r="18014" spans="27:27" x14ac:dyDescent="0.2">
      <c r="AA18014" s="23">
        <v>53858</v>
      </c>
    </row>
    <row r="18015" spans="27:27" x14ac:dyDescent="0.2">
      <c r="AA18015" s="23">
        <v>53859</v>
      </c>
    </row>
    <row r="18016" spans="27:27" x14ac:dyDescent="0.2">
      <c r="AA18016" s="23">
        <v>53860</v>
      </c>
    </row>
    <row r="18017" spans="27:27" x14ac:dyDescent="0.2">
      <c r="AA18017" s="23">
        <v>53861</v>
      </c>
    </row>
    <row r="18018" spans="27:27" x14ac:dyDescent="0.2">
      <c r="AA18018" s="23">
        <v>53862</v>
      </c>
    </row>
    <row r="18019" spans="27:27" x14ac:dyDescent="0.2">
      <c r="AA18019" s="23">
        <v>53863</v>
      </c>
    </row>
    <row r="18020" spans="27:27" x14ac:dyDescent="0.2">
      <c r="AA18020" s="23">
        <v>53864</v>
      </c>
    </row>
    <row r="18021" spans="27:27" x14ac:dyDescent="0.2">
      <c r="AA18021" s="23">
        <v>53865</v>
      </c>
    </row>
    <row r="18022" spans="27:27" x14ac:dyDescent="0.2">
      <c r="AA18022" s="23">
        <v>53866</v>
      </c>
    </row>
    <row r="18023" spans="27:27" x14ac:dyDescent="0.2">
      <c r="AA18023" s="23">
        <v>53867</v>
      </c>
    </row>
    <row r="18024" spans="27:27" x14ac:dyDescent="0.2">
      <c r="AA18024" s="23">
        <v>53868</v>
      </c>
    </row>
    <row r="18025" spans="27:27" x14ac:dyDescent="0.2">
      <c r="AA18025" s="23">
        <v>53869</v>
      </c>
    </row>
    <row r="18026" spans="27:27" x14ac:dyDescent="0.2">
      <c r="AA18026" s="23">
        <v>53870</v>
      </c>
    </row>
    <row r="18027" spans="27:27" x14ac:dyDescent="0.2">
      <c r="AA18027" s="23">
        <v>53871</v>
      </c>
    </row>
    <row r="18028" spans="27:27" x14ac:dyDescent="0.2">
      <c r="AA18028" s="23">
        <v>53872</v>
      </c>
    </row>
    <row r="18029" spans="27:27" x14ac:dyDescent="0.2">
      <c r="AA18029" s="23">
        <v>53873</v>
      </c>
    </row>
    <row r="18030" spans="27:27" x14ac:dyDescent="0.2">
      <c r="AA18030" s="23">
        <v>53874</v>
      </c>
    </row>
    <row r="18031" spans="27:27" x14ac:dyDescent="0.2">
      <c r="AA18031" s="23">
        <v>53875</v>
      </c>
    </row>
    <row r="18032" spans="27:27" x14ac:dyDescent="0.2">
      <c r="AA18032" s="23">
        <v>53876</v>
      </c>
    </row>
    <row r="18033" spans="27:27" x14ac:dyDescent="0.2">
      <c r="AA18033" s="23">
        <v>53877</v>
      </c>
    </row>
    <row r="18034" spans="27:27" x14ac:dyDescent="0.2">
      <c r="AA18034" s="23">
        <v>53878</v>
      </c>
    </row>
    <row r="18035" spans="27:27" x14ac:dyDescent="0.2">
      <c r="AA18035" s="23">
        <v>53879</v>
      </c>
    </row>
    <row r="18036" spans="27:27" x14ac:dyDescent="0.2">
      <c r="AA18036" s="23">
        <v>53880</v>
      </c>
    </row>
    <row r="18037" spans="27:27" x14ac:dyDescent="0.2">
      <c r="AA18037" s="23">
        <v>53881</v>
      </c>
    </row>
    <row r="18038" spans="27:27" x14ac:dyDescent="0.2">
      <c r="AA18038" s="23">
        <v>53882</v>
      </c>
    </row>
    <row r="18039" spans="27:27" x14ac:dyDescent="0.2">
      <c r="AA18039" s="23">
        <v>53883</v>
      </c>
    </row>
    <row r="18040" spans="27:27" x14ac:dyDescent="0.2">
      <c r="AA18040" s="23">
        <v>53884</v>
      </c>
    </row>
    <row r="18041" spans="27:27" x14ac:dyDescent="0.2">
      <c r="AA18041" s="23">
        <v>53885</v>
      </c>
    </row>
    <row r="18042" spans="27:27" x14ac:dyDescent="0.2">
      <c r="AA18042" s="23">
        <v>53886</v>
      </c>
    </row>
    <row r="18043" spans="27:27" x14ac:dyDescent="0.2">
      <c r="AA18043" s="23">
        <v>53887</v>
      </c>
    </row>
    <row r="18044" spans="27:27" x14ac:dyDescent="0.2">
      <c r="AA18044" s="23">
        <v>53888</v>
      </c>
    </row>
    <row r="18045" spans="27:27" x14ac:dyDescent="0.2">
      <c r="AA18045" s="23">
        <v>53889</v>
      </c>
    </row>
    <row r="18046" spans="27:27" x14ac:dyDescent="0.2">
      <c r="AA18046" s="23">
        <v>53890</v>
      </c>
    </row>
    <row r="18047" spans="27:27" x14ac:dyDescent="0.2">
      <c r="AA18047" s="23">
        <v>53891</v>
      </c>
    </row>
    <row r="18048" spans="27:27" x14ac:dyDescent="0.2">
      <c r="AA18048" s="23">
        <v>53892</v>
      </c>
    </row>
    <row r="18049" spans="27:27" x14ac:dyDescent="0.2">
      <c r="AA18049" s="23">
        <v>53893</v>
      </c>
    </row>
    <row r="18050" spans="27:27" x14ac:dyDescent="0.2">
      <c r="AA18050" s="23">
        <v>53894</v>
      </c>
    </row>
    <row r="18051" spans="27:27" x14ac:dyDescent="0.2">
      <c r="AA18051" s="23">
        <v>53895</v>
      </c>
    </row>
    <row r="18052" spans="27:27" x14ac:dyDescent="0.2">
      <c r="AA18052" s="23">
        <v>53896</v>
      </c>
    </row>
    <row r="18053" spans="27:27" x14ac:dyDescent="0.2">
      <c r="AA18053" s="23">
        <v>53897</v>
      </c>
    </row>
    <row r="18054" spans="27:27" x14ac:dyDescent="0.2">
      <c r="AA18054" s="23">
        <v>53898</v>
      </c>
    </row>
    <row r="18055" spans="27:27" x14ac:dyDescent="0.2">
      <c r="AA18055" s="23">
        <v>53899</v>
      </c>
    </row>
    <row r="18056" spans="27:27" x14ac:dyDescent="0.2">
      <c r="AA18056" s="23">
        <v>53900</v>
      </c>
    </row>
    <row r="18057" spans="27:27" x14ac:dyDescent="0.2">
      <c r="AA18057" s="23">
        <v>53901</v>
      </c>
    </row>
    <row r="18058" spans="27:27" x14ac:dyDescent="0.2">
      <c r="AA18058" s="23">
        <v>53902</v>
      </c>
    </row>
    <row r="18059" spans="27:27" x14ac:dyDescent="0.2">
      <c r="AA18059" s="23">
        <v>53903</v>
      </c>
    </row>
    <row r="18060" spans="27:27" x14ac:dyDescent="0.2">
      <c r="AA18060" s="23">
        <v>53904</v>
      </c>
    </row>
    <row r="18061" spans="27:27" x14ac:dyDescent="0.2">
      <c r="AA18061" s="23">
        <v>53905</v>
      </c>
    </row>
    <row r="18062" spans="27:27" x14ac:dyDescent="0.2">
      <c r="AA18062" s="23">
        <v>53906</v>
      </c>
    </row>
    <row r="18063" spans="27:27" x14ac:dyDescent="0.2">
      <c r="AA18063" s="23">
        <v>53907</v>
      </c>
    </row>
    <row r="18064" spans="27:27" x14ac:dyDescent="0.2">
      <c r="AA18064" s="23">
        <v>53908</v>
      </c>
    </row>
    <row r="18065" spans="27:27" x14ac:dyDescent="0.2">
      <c r="AA18065" s="23">
        <v>53909</v>
      </c>
    </row>
    <row r="18066" spans="27:27" x14ac:dyDescent="0.2">
      <c r="AA18066" s="23">
        <v>53910</v>
      </c>
    </row>
    <row r="18067" spans="27:27" x14ac:dyDescent="0.2">
      <c r="AA18067" s="23">
        <v>53911</v>
      </c>
    </row>
    <row r="18068" spans="27:27" x14ac:dyDescent="0.2">
      <c r="AA18068" s="23">
        <v>53912</v>
      </c>
    </row>
    <row r="18069" spans="27:27" x14ac:dyDescent="0.2">
      <c r="AA18069" s="23">
        <v>53913</v>
      </c>
    </row>
    <row r="18070" spans="27:27" x14ac:dyDescent="0.2">
      <c r="AA18070" s="23">
        <v>53914</v>
      </c>
    </row>
    <row r="18071" spans="27:27" x14ac:dyDescent="0.2">
      <c r="AA18071" s="23">
        <v>53915</v>
      </c>
    </row>
    <row r="18072" spans="27:27" x14ac:dyDescent="0.2">
      <c r="AA18072" s="23">
        <v>53916</v>
      </c>
    </row>
    <row r="18073" spans="27:27" x14ac:dyDescent="0.2">
      <c r="AA18073" s="23">
        <v>53917</v>
      </c>
    </row>
    <row r="18074" spans="27:27" x14ac:dyDescent="0.2">
      <c r="AA18074" s="23">
        <v>53918</v>
      </c>
    </row>
    <row r="18075" spans="27:27" x14ac:dyDescent="0.2">
      <c r="AA18075" s="23">
        <v>53919</v>
      </c>
    </row>
    <row r="18076" spans="27:27" x14ac:dyDescent="0.2">
      <c r="AA18076" s="23">
        <v>53920</v>
      </c>
    </row>
    <row r="18077" spans="27:27" x14ac:dyDescent="0.2">
      <c r="AA18077" s="23">
        <v>53921</v>
      </c>
    </row>
    <row r="18078" spans="27:27" x14ac:dyDescent="0.2">
      <c r="AA18078" s="23">
        <v>53922</v>
      </c>
    </row>
    <row r="18079" spans="27:27" x14ac:dyDescent="0.2">
      <c r="AA18079" s="23">
        <v>53923</v>
      </c>
    </row>
    <row r="18080" spans="27:27" x14ac:dyDescent="0.2">
      <c r="AA18080" s="23">
        <v>53924</v>
      </c>
    </row>
    <row r="18081" spans="27:27" x14ac:dyDescent="0.2">
      <c r="AA18081" s="23">
        <v>53925</v>
      </c>
    </row>
    <row r="18082" spans="27:27" x14ac:dyDescent="0.2">
      <c r="AA18082" s="23">
        <v>53926</v>
      </c>
    </row>
    <row r="18083" spans="27:27" x14ac:dyDescent="0.2">
      <c r="AA18083" s="23">
        <v>53927</v>
      </c>
    </row>
    <row r="18084" spans="27:27" x14ac:dyDescent="0.2">
      <c r="AA18084" s="23">
        <v>53928</v>
      </c>
    </row>
    <row r="18085" spans="27:27" x14ac:dyDescent="0.2">
      <c r="AA18085" s="23">
        <v>53929</v>
      </c>
    </row>
    <row r="18086" spans="27:27" x14ac:dyDescent="0.2">
      <c r="AA18086" s="23">
        <v>53930</v>
      </c>
    </row>
    <row r="18087" spans="27:27" x14ac:dyDescent="0.2">
      <c r="AA18087" s="23">
        <v>53931</v>
      </c>
    </row>
    <row r="18088" spans="27:27" x14ac:dyDescent="0.2">
      <c r="AA18088" s="23">
        <v>53932</v>
      </c>
    </row>
    <row r="18089" spans="27:27" x14ac:dyDescent="0.2">
      <c r="AA18089" s="23">
        <v>53933</v>
      </c>
    </row>
    <row r="18090" spans="27:27" x14ac:dyDescent="0.2">
      <c r="AA18090" s="23">
        <v>53934</v>
      </c>
    </row>
    <row r="18091" spans="27:27" x14ac:dyDescent="0.2">
      <c r="AA18091" s="23">
        <v>53935</v>
      </c>
    </row>
    <row r="18092" spans="27:27" x14ac:dyDescent="0.2">
      <c r="AA18092" s="23">
        <v>53936</v>
      </c>
    </row>
    <row r="18093" spans="27:27" x14ac:dyDescent="0.2">
      <c r="AA18093" s="23">
        <v>53937</v>
      </c>
    </row>
    <row r="18094" spans="27:27" x14ac:dyDescent="0.2">
      <c r="AA18094" s="23">
        <v>53938</v>
      </c>
    </row>
    <row r="18095" spans="27:27" x14ac:dyDescent="0.2">
      <c r="AA18095" s="23">
        <v>53939</v>
      </c>
    </row>
    <row r="18096" spans="27:27" x14ac:dyDescent="0.2">
      <c r="AA18096" s="23">
        <v>53940</v>
      </c>
    </row>
    <row r="18097" spans="27:27" x14ac:dyDescent="0.2">
      <c r="AA18097" s="23">
        <v>53941</v>
      </c>
    </row>
    <row r="18098" spans="27:27" x14ac:dyDescent="0.2">
      <c r="AA18098" s="23">
        <v>53942</v>
      </c>
    </row>
    <row r="18099" spans="27:27" x14ac:dyDescent="0.2">
      <c r="AA18099" s="23">
        <v>53943</v>
      </c>
    </row>
    <row r="18100" spans="27:27" x14ac:dyDescent="0.2">
      <c r="AA18100" s="23">
        <v>53944</v>
      </c>
    </row>
    <row r="18101" spans="27:27" x14ac:dyDescent="0.2">
      <c r="AA18101" s="23">
        <v>53945</v>
      </c>
    </row>
    <row r="18102" spans="27:27" x14ac:dyDescent="0.2">
      <c r="AA18102" s="23">
        <v>53946</v>
      </c>
    </row>
    <row r="18103" spans="27:27" x14ac:dyDescent="0.2">
      <c r="AA18103" s="23">
        <v>53947</v>
      </c>
    </row>
    <row r="18104" spans="27:27" x14ac:dyDescent="0.2">
      <c r="AA18104" s="23">
        <v>53948</v>
      </c>
    </row>
    <row r="18105" spans="27:27" x14ac:dyDescent="0.2">
      <c r="AA18105" s="23">
        <v>53949</v>
      </c>
    </row>
    <row r="18106" spans="27:27" x14ac:dyDescent="0.2">
      <c r="AA18106" s="23">
        <v>53950</v>
      </c>
    </row>
    <row r="18107" spans="27:27" x14ac:dyDescent="0.2">
      <c r="AA18107" s="23">
        <v>53951</v>
      </c>
    </row>
    <row r="18108" spans="27:27" x14ac:dyDescent="0.2">
      <c r="AA18108" s="23">
        <v>53952</v>
      </c>
    </row>
    <row r="18109" spans="27:27" x14ac:dyDescent="0.2">
      <c r="AA18109" s="23">
        <v>53953</v>
      </c>
    </row>
    <row r="18110" spans="27:27" x14ac:dyDescent="0.2">
      <c r="AA18110" s="23">
        <v>53954</v>
      </c>
    </row>
    <row r="18111" spans="27:27" x14ac:dyDescent="0.2">
      <c r="AA18111" s="23">
        <v>53955</v>
      </c>
    </row>
    <row r="18112" spans="27:27" x14ac:dyDescent="0.2">
      <c r="AA18112" s="23">
        <v>53956</v>
      </c>
    </row>
    <row r="18113" spans="27:27" x14ac:dyDescent="0.2">
      <c r="AA18113" s="23">
        <v>53957</v>
      </c>
    </row>
    <row r="18114" spans="27:27" x14ac:dyDescent="0.2">
      <c r="AA18114" s="23">
        <v>53958</v>
      </c>
    </row>
    <row r="18115" spans="27:27" x14ac:dyDescent="0.2">
      <c r="AA18115" s="23">
        <v>53959</v>
      </c>
    </row>
    <row r="18116" spans="27:27" x14ac:dyDescent="0.2">
      <c r="AA18116" s="23">
        <v>53960</v>
      </c>
    </row>
    <row r="18117" spans="27:27" x14ac:dyDescent="0.2">
      <c r="AA18117" s="23">
        <v>53961</v>
      </c>
    </row>
    <row r="18118" spans="27:27" x14ac:dyDescent="0.2">
      <c r="AA18118" s="23">
        <v>53962</v>
      </c>
    </row>
    <row r="18119" spans="27:27" x14ac:dyDescent="0.2">
      <c r="AA18119" s="23">
        <v>53963</v>
      </c>
    </row>
    <row r="18120" spans="27:27" x14ac:dyDescent="0.2">
      <c r="AA18120" s="23">
        <v>53964</v>
      </c>
    </row>
    <row r="18121" spans="27:27" x14ac:dyDescent="0.2">
      <c r="AA18121" s="23">
        <v>53965</v>
      </c>
    </row>
    <row r="18122" spans="27:27" x14ac:dyDescent="0.2">
      <c r="AA18122" s="23">
        <v>53966</v>
      </c>
    </row>
    <row r="18123" spans="27:27" x14ac:dyDescent="0.2">
      <c r="AA18123" s="23">
        <v>53967</v>
      </c>
    </row>
    <row r="18124" spans="27:27" x14ac:dyDescent="0.2">
      <c r="AA18124" s="23">
        <v>53968</v>
      </c>
    </row>
    <row r="18125" spans="27:27" x14ac:dyDescent="0.2">
      <c r="AA18125" s="23">
        <v>53969</v>
      </c>
    </row>
    <row r="18126" spans="27:27" x14ac:dyDescent="0.2">
      <c r="AA18126" s="23">
        <v>53970</v>
      </c>
    </row>
    <row r="18127" spans="27:27" x14ac:dyDescent="0.2">
      <c r="AA18127" s="23">
        <v>53971</v>
      </c>
    </row>
    <row r="18128" spans="27:27" x14ac:dyDescent="0.2">
      <c r="AA18128" s="23">
        <v>53972</v>
      </c>
    </row>
    <row r="18129" spans="27:27" x14ac:dyDescent="0.2">
      <c r="AA18129" s="23">
        <v>53973</v>
      </c>
    </row>
    <row r="18130" spans="27:27" x14ac:dyDescent="0.2">
      <c r="AA18130" s="23">
        <v>53974</v>
      </c>
    </row>
    <row r="18131" spans="27:27" x14ac:dyDescent="0.2">
      <c r="AA18131" s="23">
        <v>53975</v>
      </c>
    </row>
    <row r="18132" spans="27:27" x14ac:dyDescent="0.2">
      <c r="AA18132" s="23">
        <v>53976</v>
      </c>
    </row>
    <row r="18133" spans="27:27" x14ac:dyDescent="0.2">
      <c r="AA18133" s="23">
        <v>53977</v>
      </c>
    </row>
    <row r="18134" spans="27:27" x14ac:dyDescent="0.2">
      <c r="AA18134" s="23">
        <v>53978</v>
      </c>
    </row>
    <row r="18135" spans="27:27" x14ac:dyDescent="0.2">
      <c r="AA18135" s="23">
        <v>53979</v>
      </c>
    </row>
    <row r="18136" spans="27:27" x14ac:dyDescent="0.2">
      <c r="AA18136" s="23">
        <v>53980</v>
      </c>
    </row>
    <row r="18137" spans="27:27" x14ac:dyDescent="0.2">
      <c r="AA18137" s="23">
        <v>53981</v>
      </c>
    </row>
    <row r="18138" spans="27:27" x14ac:dyDescent="0.2">
      <c r="AA18138" s="23">
        <v>53982</v>
      </c>
    </row>
    <row r="18139" spans="27:27" x14ac:dyDescent="0.2">
      <c r="AA18139" s="23">
        <v>53983</v>
      </c>
    </row>
    <row r="18140" spans="27:27" x14ac:dyDescent="0.2">
      <c r="AA18140" s="23">
        <v>53984</v>
      </c>
    </row>
    <row r="18141" spans="27:27" x14ac:dyDescent="0.2">
      <c r="AA18141" s="23">
        <v>53985</v>
      </c>
    </row>
    <row r="18142" spans="27:27" x14ac:dyDescent="0.2">
      <c r="AA18142" s="23">
        <v>53986</v>
      </c>
    </row>
    <row r="18143" spans="27:27" x14ac:dyDescent="0.2">
      <c r="AA18143" s="23">
        <v>53987</v>
      </c>
    </row>
    <row r="18144" spans="27:27" x14ac:dyDescent="0.2">
      <c r="AA18144" s="23">
        <v>53988</v>
      </c>
    </row>
    <row r="18145" spans="27:27" x14ac:dyDescent="0.2">
      <c r="AA18145" s="23">
        <v>53989</v>
      </c>
    </row>
    <row r="18146" spans="27:27" x14ac:dyDescent="0.2">
      <c r="AA18146" s="23">
        <v>53990</v>
      </c>
    </row>
    <row r="18147" spans="27:27" x14ac:dyDescent="0.2">
      <c r="AA18147" s="23">
        <v>53991</v>
      </c>
    </row>
    <row r="18148" spans="27:27" x14ac:dyDescent="0.2">
      <c r="AA18148" s="23">
        <v>53992</v>
      </c>
    </row>
    <row r="18149" spans="27:27" x14ac:dyDescent="0.2">
      <c r="AA18149" s="23">
        <v>53993</v>
      </c>
    </row>
    <row r="18150" spans="27:27" x14ac:dyDescent="0.2">
      <c r="AA18150" s="23">
        <v>53994</v>
      </c>
    </row>
    <row r="18151" spans="27:27" x14ac:dyDescent="0.2">
      <c r="AA18151" s="23">
        <v>53995</v>
      </c>
    </row>
    <row r="18152" spans="27:27" x14ac:dyDescent="0.2">
      <c r="AA18152" s="23">
        <v>53996</v>
      </c>
    </row>
    <row r="18153" spans="27:27" x14ac:dyDescent="0.2">
      <c r="AA18153" s="23">
        <v>53997</v>
      </c>
    </row>
    <row r="18154" spans="27:27" x14ac:dyDescent="0.2">
      <c r="AA18154" s="23">
        <v>53998</v>
      </c>
    </row>
    <row r="18155" spans="27:27" x14ac:dyDescent="0.2">
      <c r="AA18155" s="23">
        <v>53999</v>
      </c>
    </row>
    <row r="18156" spans="27:27" x14ac:dyDescent="0.2">
      <c r="AA18156" s="23">
        <v>54000</v>
      </c>
    </row>
    <row r="18157" spans="27:27" x14ac:dyDescent="0.2">
      <c r="AA18157" s="23">
        <v>54001</v>
      </c>
    </row>
    <row r="18158" spans="27:27" x14ac:dyDescent="0.2">
      <c r="AA18158" s="23">
        <v>54002</v>
      </c>
    </row>
    <row r="18159" spans="27:27" x14ac:dyDescent="0.2">
      <c r="AA18159" s="23">
        <v>54003</v>
      </c>
    </row>
    <row r="18160" spans="27:27" x14ac:dyDescent="0.2">
      <c r="AA18160" s="23">
        <v>54004</v>
      </c>
    </row>
    <row r="18161" spans="27:27" x14ac:dyDescent="0.2">
      <c r="AA18161" s="23">
        <v>54005</v>
      </c>
    </row>
    <row r="18162" spans="27:27" x14ac:dyDescent="0.2">
      <c r="AA18162" s="23">
        <v>54006</v>
      </c>
    </row>
    <row r="18163" spans="27:27" x14ac:dyDescent="0.2">
      <c r="AA18163" s="23">
        <v>54007</v>
      </c>
    </row>
    <row r="18164" spans="27:27" x14ac:dyDescent="0.2">
      <c r="AA18164" s="23">
        <v>54008</v>
      </c>
    </row>
    <row r="18165" spans="27:27" x14ac:dyDescent="0.2">
      <c r="AA18165" s="23">
        <v>54009</v>
      </c>
    </row>
    <row r="18166" spans="27:27" x14ac:dyDescent="0.2">
      <c r="AA18166" s="23">
        <v>54010</v>
      </c>
    </row>
    <row r="18167" spans="27:27" x14ac:dyDescent="0.2">
      <c r="AA18167" s="23">
        <v>54011</v>
      </c>
    </row>
    <row r="18168" spans="27:27" x14ac:dyDescent="0.2">
      <c r="AA18168" s="23">
        <v>54012</v>
      </c>
    </row>
    <row r="18169" spans="27:27" x14ac:dyDescent="0.2">
      <c r="AA18169" s="23">
        <v>54013</v>
      </c>
    </row>
    <row r="18170" spans="27:27" x14ac:dyDescent="0.2">
      <c r="AA18170" s="23">
        <v>54014</v>
      </c>
    </row>
    <row r="18171" spans="27:27" x14ac:dyDescent="0.2">
      <c r="AA18171" s="23">
        <v>54015</v>
      </c>
    </row>
    <row r="18172" spans="27:27" x14ac:dyDescent="0.2">
      <c r="AA18172" s="23">
        <v>54016</v>
      </c>
    </row>
    <row r="18173" spans="27:27" x14ac:dyDescent="0.2">
      <c r="AA18173" s="23">
        <v>54017</v>
      </c>
    </row>
    <row r="18174" spans="27:27" x14ac:dyDescent="0.2">
      <c r="AA18174" s="23">
        <v>54018</v>
      </c>
    </row>
    <row r="18175" spans="27:27" x14ac:dyDescent="0.2">
      <c r="AA18175" s="23">
        <v>54019</v>
      </c>
    </row>
    <row r="18176" spans="27:27" x14ac:dyDescent="0.2">
      <c r="AA18176" s="23">
        <v>54020</v>
      </c>
    </row>
    <row r="18177" spans="27:27" x14ac:dyDescent="0.2">
      <c r="AA18177" s="23">
        <v>54021</v>
      </c>
    </row>
    <row r="18178" spans="27:27" x14ac:dyDescent="0.2">
      <c r="AA18178" s="23">
        <v>54022</v>
      </c>
    </row>
    <row r="18179" spans="27:27" x14ac:dyDescent="0.2">
      <c r="AA18179" s="23">
        <v>54023</v>
      </c>
    </row>
    <row r="18180" spans="27:27" x14ac:dyDescent="0.2">
      <c r="AA18180" s="23">
        <v>54024</v>
      </c>
    </row>
    <row r="18181" spans="27:27" x14ac:dyDescent="0.2">
      <c r="AA18181" s="23">
        <v>54025</v>
      </c>
    </row>
    <row r="18182" spans="27:27" x14ac:dyDescent="0.2">
      <c r="AA18182" s="23">
        <v>54026</v>
      </c>
    </row>
    <row r="18183" spans="27:27" x14ac:dyDescent="0.2">
      <c r="AA18183" s="23">
        <v>54027</v>
      </c>
    </row>
    <row r="18184" spans="27:27" x14ac:dyDescent="0.2">
      <c r="AA18184" s="23">
        <v>54028</v>
      </c>
    </row>
    <row r="18185" spans="27:27" x14ac:dyDescent="0.2">
      <c r="AA18185" s="23">
        <v>54029</v>
      </c>
    </row>
    <row r="18186" spans="27:27" x14ac:dyDescent="0.2">
      <c r="AA18186" s="23">
        <v>54030</v>
      </c>
    </row>
    <row r="18187" spans="27:27" x14ac:dyDescent="0.2">
      <c r="AA18187" s="23">
        <v>54031</v>
      </c>
    </row>
    <row r="18188" spans="27:27" x14ac:dyDescent="0.2">
      <c r="AA18188" s="23">
        <v>54032</v>
      </c>
    </row>
    <row r="18189" spans="27:27" x14ac:dyDescent="0.2">
      <c r="AA18189" s="23">
        <v>54033</v>
      </c>
    </row>
    <row r="18190" spans="27:27" x14ac:dyDescent="0.2">
      <c r="AA18190" s="23">
        <v>54034</v>
      </c>
    </row>
    <row r="18191" spans="27:27" x14ac:dyDescent="0.2">
      <c r="AA18191" s="23">
        <v>54035</v>
      </c>
    </row>
    <row r="18192" spans="27:27" x14ac:dyDescent="0.2">
      <c r="AA18192" s="23">
        <v>54036</v>
      </c>
    </row>
    <row r="18193" spans="27:27" x14ac:dyDescent="0.2">
      <c r="AA18193" s="23">
        <v>54037</v>
      </c>
    </row>
    <row r="18194" spans="27:27" x14ac:dyDescent="0.2">
      <c r="AA18194" s="23">
        <v>54038</v>
      </c>
    </row>
    <row r="18195" spans="27:27" x14ac:dyDescent="0.2">
      <c r="AA18195" s="23">
        <v>54039</v>
      </c>
    </row>
    <row r="18196" spans="27:27" x14ac:dyDescent="0.2">
      <c r="AA18196" s="23">
        <v>54040</v>
      </c>
    </row>
    <row r="18197" spans="27:27" x14ac:dyDescent="0.2">
      <c r="AA18197" s="23">
        <v>54041</v>
      </c>
    </row>
    <row r="18198" spans="27:27" x14ac:dyDescent="0.2">
      <c r="AA18198" s="23">
        <v>54042</v>
      </c>
    </row>
    <row r="18199" spans="27:27" x14ac:dyDescent="0.2">
      <c r="AA18199" s="23">
        <v>54043</v>
      </c>
    </row>
    <row r="18200" spans="27:27" x14ac:dyDescent="0.2">
      <c r="AA18200" s="23">
        <v>54044</v>
      </c>
    </row>
    <row r="18201" spans="27:27" x14ac:dyDescent="0.2">
      <c r="AA18201" s="23">
        <v>54045</v>
      </c>
    </row>
    <row r="18202" spans="27:27" x14ac:dyDescent="0.2">
      <c r="AA18202" s="23">
        <v>54046</v>
      </c>
    </row>
    <row r="18203" spans="27:27" x14ac:dyDescent="0.2">
      <c r="AA18203" s="23">
        <v>54047</v>
      </c>
    </row>
    <row r="18204" spans="27:27" x14ac:dyDescent="0.2">
      <c r="AA18204" s="23">
        <v>54048</v>
      </c>
    </row>
    <row r="18205" spans="27:27" x14ac:dyDescent="0.2">
      <c r="AA18205" s="23">
        <v>54049</v>
      </c>
    </row>
    <row r="18206" spans="27:27" x14ac:dyDescent="0.2">
      <c r="AA18206" s="23">
        <v>54050</v>
      </c>
    </row>
    <row r="18207" spans="27:27" x14ac:dyDescent="0.2">
      <c r="AA18207" s="23">
        <v>54051</v>
      </c>
    </row>
    <row r="18208" spans="27:27" x14ac:dyDescent="0.2">
      <c r="AA18208" s="23">
        <v>54052</v>
      </c>
    </row>
    <row r="18209" spans="27:27" x14ac:dyDescent="0.2">
      <c r="AA18209" s="23">
        <v>54053</v>
      </c>
    </row>
    <row r="18210" spans="27:27" x14ac:dyDescent="0.2">
      <c r="AA18210" s="23">
        <v>54054</v>
      </c>
    </row>
    <row r="18211" spans="27:27" x14ac:dyDescent="0.2">
      <c r="AA18211" s="23">
        <v>54055</v>
      </c>
    </row>
    <row r="18212" spans="27:27" x14ac:dyDescent="0.2">
      <c r="AA18212" s="23">
        <v>54056</v>
      </c>
    </row>
    <row r="18213" spans="27:27" x14ac:dyDescent="0.2">
      <c r="AA18213" s="23">
        <v>54057</v>
      </c>
    </row>
    <row r="18214" spans="27:27" x14ac:dyDescent="0.2">
      <c r="AA18214" s="23">
        <v>54058</v>
      </c>
    </row>
    <row r="18215" spans="27:27" x14ac:dyDescent="0.2">
      <c r="AA18215" s="23">
        <v>54059</v>
      </c>
    </row>
    <row r="18216" spans="27:27" x14ac:dyDescent="0.2">
      <c r="AA18216" s="23">
        <v>54060</v>
      </c>
    </row>
    <row r="18217" spans="27:27" x14ac:dyDescent="0.2">
      <c r="AA18217" s="23">
        <v>54061</v>
      </c>
    </row>
    <row r="18218" spans="27:27" x14ac:dyDescent="0.2">
      <c r="AA18218" s="23">
        <v>54062</v>
      </c>
    </row>
    <row r="18219" spans="27:27" x14ac:dyDescent="0.2">
      <c r="AA18219" s="23">
        <v>54063</v>
      </c>
    </row>
    <row r="18220" spans="27:27" x14ac:dyDescent="0.2">
      <c r="AA18220" s="23">
        <v>54064</v>
      </c>
    </row>
    <row r="18221" spans="27:27" x14ac:dyDescent="0.2">
      <c r="AA18221" s="23">
        <v>54065</v>
      </c>
    </row>
    <row r="18222" spans="27:27" x14ac:dyDescent="0.2">
      <c r="AA18222" s="23">
        <v>54066</v>
      </c>
    </row>
    <row r="18223" spans="27:27" x14ac:dyDescent="0.2">
      <c r="AA18223" s="23">
        <v>54067</v>
      </c>
    </row>
    <row r="18224" spans="27:27" x14ac:dyDescent="0.2">
      <c r="AA18224" s="23">
        <v>54068</v>
      </c>
    </row>
    <row r="18225" spans="27:27" x14ac:dyDescent="0.2">
      <c r="AA18225" s="23">
        <v>54069</v>
      </c>
    </row>
    <row r="18226" spans="27:27" x14ac:dyDescent="0.2">
      <c r="AA18226" s="23">
        <v>54070</v>
      </c>
    </row>
    <row r="18227" spans="27:27" x14ac:dyDescent="0.2">
      <c r="AA18227" s="23">
        <v>54071</v>
      </c>
    </row>
    <row r="18228" spans="27:27" x14ac:dyDescent="0.2">
      <c r="AA18228" s="23">
        <v>54072</v>
      </c>
    </row>
    <row r="18229" spans="27:27" x14ac:dyDescent="0.2">
      <c r="AA18229" s="23">
        <v>54073</v>
      </c>
    </row>
    <row r="18230" spans="27:27" x14ac:dyDescent="0.2">
      <c r="AA18230" s="23">
        <v>54074</v>
      </c>
    </row>
    <row r="18231" spans="27:27" x14ac:dyDescent="0.2">
      <c r="AA18231" s="23">
        <v>54075</v>
      </c>
    </row>
    <row r="18232" spans="27:27" x14ac:dyDescent="0.2">
      <c r="AA18232" s="23">
        <v>54076</v>
      </c>
    </row>
    <row r="18233" spans="27:27" x14ac:dyDescent="0.2">
      <c r="AA18233" s="23">
        <v>54077</v>
      </c>
    </row>
    <row r="18234" spans="27:27" x14ac:dyDescent="0.2">
      <c r="AA18234" s="23">
        <v>54078</v>
      </c>
    </row>
    <row r="18235" spans="27:27" x14ac:dyDescent="0.2">
      <c r="AA18235" s="23">
        <v>54079</v>
      </c>
    </row>
    <row r="18236" spans="27:27" x14ac:dyDescent="0.2">
      <c r="AA18236" s="23">
        <v>54080</v>
      </c>
    </row>
    <row r="18237" spans="27:27" x14ac:dyDescent="0.2">
      <c r="AA18237" s="23">
        <v>54081</v>
      </c>
    </row>
    <row r="18238" spans="27:27" x14ac:dyDescent="0.2">
      <c r="AA18238" s="23">
        <v>54082</v>
      </c>
    </row>
    <row r="18239" spans="27:27" x14ac:dyDescent="0.2">
      <c r="AA18239" s="23">
        <v>54083</v>
      </c>
    </row>
    <row r="18240" spans="27:27" x14ac:dyDescent="0.2">
      <c r="AA18240" s="23">
        <v>54084</v>
      </c>
    </row>
    <row r="18241" spans="27:27" x14ac:dyDescent="0.2">
      <c r="AA18241" s="23">
        <v>54085</v>
      </c>
    </row>
    <row r="18242" spans="27:27" x14ac:dyDescent="0.2">
      <c r="AA18242" s="23">
        <v>54086</v>
      </c>
    </row>
    <row r="18243" spans="27:27" x14ac:dyDescent="0.2">
      <c r="AA18243" s="23">
        <v>54087</v>
      </c>
    </row>
    <row r="18244" spans="27:27" x14ac:dyDescent="0.2">
      <c r="AA18244" s="23">
        <v>54088</v>
      </c>
    </row>
    <row r="18245" spans="27:27" x14ac:dyDescent="0.2">
      <c r="AA18245" s="23">
        <v>54089</v>
      </c>
    </row>
    <row r="18246" spans="27:27" x14ac:dyDescent="0.2">
      <c r="AA18246" s="23">
        <v>54090</v>
      </c>
    </row>
    <row r="18247" spans="27:27" x14ac:dyDescent="0.2">
      <c r="AA18247" s="23">
        <v>54091</v>
      </c>
    </row>
    <row r="18248" spans="27:27" x14ac:dyDescent="0.2">
      <c r="AA18248" s="23">
        <v>54092</v>
      </c>
    </row>
    <row r="18249" spans="27:27" x14ac:dyDescent="0.2">
      <c r="AA18249" s="23">
        <v>54093</v>
      </c>
    </row>
    <row r="18250" spans="27:27" x14ac:dyDescent="0.2">
      <c r="AA18250" s="23">
        <v>54094</v>
      </c>
    </row>
    <row r="18251" spans="27:27" x14ac:dyDescent="0.2">
      <c r="AA18251" s="23">
        <v>54095</v>
      </c>
    </row>
    <row r="18252" spans="27:27" x14ac:dyDescent="0.2">
      <c r="AA18252" s="23">
        <v>54096</v>
      </c>
    </row>
    <row r="18253" spans="27:27" x14ac:dyDescent="0.2">
      <c r="AA18253" s="23">
        <v>54097</v>
      </c>
    </row>
    <row r="18254" spans="27:27" x14ac:dyDescent="0.2">
      <c r="AA18254" s="23">
        <v>54098</v>
      </c>
    </row>
    <row r="18255" spans="27:27" x14ac:dyDescent="0.2">
      <c r="AA18255" s="23">
        <v>54099</v>
      </c>
    </row>
    <row r="18256" spans="27:27" x14ac:dyDescent="0.2">
      <c r="AA18256" s="23">
        <v>54100</v>
      </c>
    </row>
    <row r="18257" spans="27:27" x14ac:dyDescent="0.2">
      <c r="AA18257" s="23">
        <v>54101</v>
      </c>
    </row>
    <row r="18258" spans="27:27" x14ac:dyDescent="0.2">
      <c r="AA18258" s="23">
        <v>54102</v>
      </c>
    </row>
    <row r="18259" spans="27:27" x14ac:dyDescent="0.2">
      <c r="AA18259" s="23">
        <v>54103</v>
      </c>
    </row>
    <row r="18260" spans="27:27" x14ac:dyDescent="0.2">
      <c r="AA18260" s="23">
        <v>54104</v>
      </c>
    </row>
    <row r="18261" spans="27:27" x14ac:dyDescent="0.2">
      <c r="AA18261" s="23">
        <v>54105</v>
      </c>
    </row>
    <row r="18262" spans="27:27" x14ac:dyDescent="0.2">
      <c r="AA18262" s="23">
        <v>54106</v>
      </c>
    </row>
    <row r="18263" spans="27:27" x14ac:dyDescent="0.2">
      <c r="AA18263" s="23">
        <v>54107</v>
      </c>
    </row>
    <row r="18264" spans="27:27" x14ac:dyDescent="0.2">
      <c r="AA18264" s="23">
        <v>54108</v>
      </c>
    </row>
    <row r="18265" spans="27:27" x14ac:dyDescent="0.2">
      <c r="AA18265" s="23">
        <v>54109</v>
      </c>
    </row>
    <row r="18266" spans="27:27" x14ac:dyDescent="0.2">
      <c r="AA18266" s="23">
        <v>54110</v>
      </c>
    </row>
    <row r="18267" spans="27:27" x14ac:dyDescent="0.2">
      <c r="AA18267" s="23">
        <v>54111</v>
      </c>
    </row>
    <row r="18268" spans="27:27" x14ac:dyDescent="0.2">
      <c r="AA18268" s="23">
        <v>54112</v>
      </c>
    </row>
    <row r="18269" spans="27:27" x14ac:dyDescent="0.2">
      <c r="AA18269" s="23">
        <v>54113</v>
      </c>
    </row>
    <row r="18270" spans="27:27" x14ac:dyDescent="0.2">
      <c r="AA18270" s="23">
        <v>54114</v>
      </c>
    </row>
    <row r="18271" spans="27:27" x14ac:dyDescent="0.2">
      <c r="AA18271" s="23">
        <v>54115</v>
      </c>
    </row>
    <row r="18272" spans="27:27" x14ac:dyDescent="0.2">
      <c r="AA18272" s="23">
        <v>54116</v>
      </c>
    </row>
    <row r="18273" spans="27:27" x14ac:dyDescent="0.2">
      <c r="AA18273" s="23">
        <v>54117</v>
      </c>
    </row>
    <row r="18274" spans="27:27" x14ac:dyDescent="0.2">
      <c r="AA18274" s="23">
        <v>54118</v>
      </c>
    </row>
    <row r="18275" spans="27:27" x14ac:dyDescent="0.2">
      <c r="AA18275" s="23">
        <v>54119</v>
      </c>
    </row>
    <row r="18276" spans="27:27" x14ac:dyDescent="0.2">
      <c r="AA18276" s="23">
        <v>54120</v>
      </c>
    </row>
    <row r="18277" spans="27:27" x14ac:dyDescent="0.2">
      <c r="AA18277" s="23">
        <v>54121</v>
      </c>
    </row>
    <row r="18278" spans="27:27" x14ac:dyDescent="0.2">
      <c r="AA18278" s="23">
        <v>54122</v>
      </c>
    </row>
    <row r="18279" spans="27:27" x14ac:dyDescent="0.2">
      <c r="AA18279" s="23">
        <v>54123</v>
      </c>
    </row>
    <row r="18280" spans="27:27" x14ac:dyDescent="0.2">
      <c r="AA18280" s="23">
        <v>54124</v>
      </c>
    </row>
    <row r="18281" spans="27:27" x14ac:dyDescent="0.2">
      <c r="AA18281" s="23">
        <v>54125</v>
      </c>
    </row>
    <row r="18282" spans="27:27" x14ac:dyDescent="0.2">
      <c r="AA18282" s="23">
        <v>54126</v>
      </c>
    </row>
    <row r="18283" spans="27:27" x14ac:dyDescent="0.2">
      <c r="AA18283" s="23">
        <v>54127</v>
      </c>
    </row>
    <row r="18284" spans="27:27" x14ac:dyDescent="0.2">
      <c r="AA18284" s="23">
        <v>54128</v>
      </c>
    </row>
    <row r="18285" spans="27:27" x14ac:dyDescent="0.2">
      <c r="AA18285" s="23">
        <v>54129</v>
      </c>
    </row>
    <row r="18286" spans="27:27" x14ac:dyDescent="0.2">
      <c r="AA18286" s="23">
        <v>54130</v>
      </c>
    </row>
    <row r="18287" spans="27:27" x14ac:dyDescent="0.2">
      <c r="AA18287" s="23">
        <v>54131</v>
      </c>
    </row>
    <row r="18288" spans="27:27" x14ac:dyDescent="0.2">
      <c r="AA18288" s="23">
        <v>54132</v>
      </c>
    </row>
    <row r="18289" spans="27:27" x14ac:dyDescent="0.2">
      <c r="AA18289" s="23">
        <v>54133</v>
      </c>
    </row>
    <row r="18290" spans="27:27" x14ac:dyDescent="0.2">
      <c r="AA18290" s="23">
        <v>54134</v>
      </c>
    </row>
    <row r="18291" spans="27:27" x14ac:dyDescent="0.2">
      <c r="AA18291" s="23">
        <v>54135</v>
      </c>
    </row>
    <row r="18292" spans="27:27" x14ac:dyDescent="0.2">
      <c r="AA18292" s="23">
        <v>54136</v>
      </c>
    </row>
    <row r="18293" spans="27:27" x14ac:dyDescent="0.2">
      <c r="AA18293" s="23">
        <v>54137</v>
      </c>
    </row>
    <row r="18294" spans="27:27" x14ac:dyDescent="0.2">
      <c r="AA18294" s="23">
        <v>54138</v>
      </c>
    </row>
    <row r="18295" spans="27:27" x14ac:dyDescent="0.2">
      <c r="AA18295" s="23">
        <v>54139</v>
      </c>
    </row>
    <row r="18296" spans="27:27" x14ac:dyDescent="0.2">
      <c r="AA18296" s="23">
        <v>54140</v>
      </c>
    </row>
    <row r="18297" spans="27:27" x14ac:dyDescent="0.2">
      <c r="AA18297" s="23">
        <v>54141</v>
      </c>
    </row>
    <row r="18298" spans="27:27" x14ac:dyDescent="0.2">
      <c r="AA18298" s="23">
        <v>54142</v>
      </c>
    </row>
    <row r="18299" spans="27:27" x14ac:dyDescent="0.2">
      <c r="AA18299" s="23">
        <v>54143</v>
      </c>
    </row>
    <row r="18300" spans="27:27" x14ac:dyDescent="0.2">
      <c r="AA18300" s="23">
        <v>54144</v>
      </c>
    </row>
    <row r="18301" spans="27:27" x14ac:dyDescent="0.2">
      <c r="AA18301" s="23">
        <v>54145</v>
      </c>
    </row>
    <row r="18302" spans="27:27" x14ac:dyDescent="0.2">
      <c r="AA18302" s="23">
        <v>54146</v>
      </c>
    </row>
    <row r="18303" spans="27:27" x14ac:dyDescent="0.2">
      <c r="AA18303" s="23">
        <v>54147</v>
      </c>
    </row>
    <row r="18304" spans="27:27" x14ac:dyDescent="0.2">
      <c r="AA18304" s="23">
        <v>54148</v>
      </c>
    </row>
    <row r="18305" spans="27:27" x14ac:dyDescent="0.2">
      <c r="AA18305" s="23">
        <v>54149</v>
      </c>
    </row>
    <row r="18306" spans="27:27" x14ac:dyDescent="0.2">
      <c r="AA18306" s="23">
        <v>54150</v>
      </c>
    </row>
    <row r="18307" spans="27:27" x14ac:dyDescent="0.2">
      <c r="AA18307" s="23">
        <v>54151</v>
      </c>
    </row>
    <row r="18308" spans="27:27" x14ac:dyDescent="0.2">
      <c r="AA18308" s="23">
        <v>54152</v>
      </c>
    </row>
    <row r="18309" spans="27:27" x14ac:dyDescent="0.2">
      <c r="AA18309" s="23">
        <v>54153</v>
      </c>
    </row>
    <row r="18310" spans="27:27" x14ac:dyDescent="0.2">
      <c r="AA18310" s="23">
        <v>54154</v>
      </c>
    </row>
    <row r="18311" spans="27:27" x14ac:dyDescent="0.2">
      <c r="AA18311" s="23">
        <v>54155</v>
      </c>
    </row>
    <row r="18312" spans="27:27" x14ac:dyDescent="0.2">
      <c r="AA18312" s="23">
        <v>54156</v>
      </c>
    </row>
    <row r="18313" spans="27:27" x14ac:dyDescent="0.2">
      <c r="AA18313" s="23">
        <v>54157</v>
      </c>
    </row>
    <row r="18314" spans="27:27" x14ac:dyDescent="0.2">
      <c r="AA18314" s="23">
        <v>54158</v>
      </c>
    </row>
    <row r="18315" spans="27:27" x14ac:dyDescent="0.2">
      <c r="AA18315" s="23">
        <v>54159</v>
      </c>
    </row>
    <row r="18316" spans="27:27" x14ac:dyDescent="0.2">
      <c r="AA18316" s="23">
        <v>54160</v>
      </c>
    </row>
    <row r="18317" spans="27:27" x14ac:dyDescent="0.2">
      <c r="AA18317" s="23">
        <v>54161</v>
      </c>
    </row>
    <row r="18318" spans="27:27" x14ac:dyDescent="0.2">
      <c r="AA18318" s="23">
        <v>54162</v>
      </c>
    </row>
    <row r="18319" spans="27:27" x14ac:dyDescent="0.2">
      <c r="AA18319" s="23">
        <v>54163</v>
      </c>
    </row>
    <row r="18320" spans="27:27" x14ac:dyDescent="0.2">
      <c r="AA18320" s="23">
        <v>54164</v>
      </c>
    </row>
    <row r="18321" spans="27:27" x14ac:dyDescent="0.2">
      <c r="AA18321" s="23">
        <v>54165</v>
      </c>
    </row>
    <row r="18322" spans="27:27" x14ac:dyDescent="0.2">
      <c r="AA18322" s="23">
        <v>54166</v>
      </c>
    </row>
    <row r="18323" spans="27:27" x14ac:dyDescent="0.2">
      <c r="AA18323" s="23">
        <v>54167</v>
      </c>
    </row>
    <row r="18324" spans="27:27" x14ac:dyDescent="0.2">
      <c r="AA18324" s="23">
        <v>54168</v>
      </c>
    </row>
    <row r="18325" spans="27:27" x14ac:dyDescent="0.2">
      <c r="AA18325" s="23">
        <v>54169</v>
      </c>
    </row>
    <row r="18326" spans="27:27" x14ac:dyDescent="0.2">
      <c r="AA18326" s="23">
        <v>54170</v>
      </c>
    </row>
    <row r="18327" spans="27:27" x14ac:dyDescent="0.2">
      <c r="AA18327" s="23">
        <v>54171</v>
      </c>
    </row>
    <row r="18328" spans="27:27" x14ac:dyDescent="0.2">
      <c r="AA18328" s="23">
        <v>54172</v>
      </c>
    </row>
    <row r="18329" spans="27:27" x14ac:dyDescent="0.2">
      <c r="AA18329" s="23">
        <v>54173</v>
      </c>
    </row>
    <row r="18330" spans="27:27" x14ac:dyDescent="0.2">
      <c r="AA18330" s="23">
        <v>54174</v>
      </c>
    </row>
    <row r="18331" spans="27:27" x14ac:dyDescent="0.2">
      <c r="AA18331" s="23">
        <v>54175</v>
      </c>
    </row>
    <row r="18332" spans="27:27" x14ac:dyDescent="0.2">
      <c r="AA18332" s="23">
        <v>54176</v>
      </c>
    </row>
    <row r="18333" spans="27:27" x14ac:dyDescent="0.2">
      <c r="AA18333" s="23">
        <v>54177</v>
      </c>
    </row>
    <row r="18334" spans="27:27" x14ac:dyDescent="0.2">
      <c r="AA18334" s="23">
        <v>54178</v>
      </c>
    </row>
    <row r="18335" spans="27:27" x14ac:dyDescent="0.2">
      <c r="AA18335" s="23">
        <v>54179</v>
      </c>
    </row>
    <row r="18336" spans="27:27" x14ac:dyDescent="0.2">
      <c r="AA18336" s="23">
        <v>54180</v>
      </c>
    </row>
    <row r="18337" spans="27:27" x14ac:dyDescent="0.2">
      <c r="AA18337" s="23">
        <v>54181</v>
      </c>
    </row>
    <row r="18338" spans="27:27" x14ac:dyDescent="0.2">
      <c r="AA18338" s="23">
        <v>54182</v>
      </c>
    </row>
    <row r="18339" spans="27:27" x14ac:dyDescent="0.2">
      <c r="AA18339" s="23">
        <v>54183</v>
      </c>
    </row>
    <row r="18340" spans="27:27" x14ac:dyDescent="0.2">
      <c r="AA18340" s="23">
        <v>54184</v>
      </c>
    </row>
    <row r="18341" spans="27:27" x14ac:dyDescent="0.2">
      <c r="AA18341" s="23">
        <v>54185</v>
      </c>
    </row>
    <row r="18342" spans="27:27" x14ac:dyDescent="0.2">
      <c r="AA18342" s="23">
        <v>54186</v>
      </c>
    </row>
    <row r="18343" spans="27:27" x14ac:dyDescent="0.2">
      <c r="AA18343" s="23">
        <v>54187</v>
      </c>
    </row>
    <row r="18344" spans="27:27" x14ac:dyDescent="0.2">
      <c r="AA18344" s="23">
        <v>54188</v>
      </c>
    </row>
    <row r="18345" spans="27:27" x14ac:dyDescent="0.2">
      <c r="AA18345" s="23">
        <v>54189</v>
      </c>
    </row>
    <row r="18346" spans="27:27" x14ac:dyDescent="0.2">
      <c r="AA18346" s="23">
        <v>54190</v>
      </c>
    </row>
    <row r="18347" spans="27:27" x14ac:dyDescent="0.2">
      <c r="AA18347" s="23">
        <v>54191</v>
      </c>
    </row>
    <row r="18348" spans="27:27" x14ac:dyDescent="0.2">
      <c r="AA18348" s="23">
        <v>54192</v>
      </c>
    </row>
    <row r="18349" spans="27:27" x14ac:dyDescent="0.2">
      <c r="AA18349" s="23">
        <v>54193</v>
      </c>
    </row>
    <row r="18350" spans="27:27" x14ac:dyDescent="0.2">
      <c r="AA18350" s="23">
        <v>54194</v>
      </c>
    </row>
    <row r="18351" spans="27:27" x14ac:dyDescent="0.2">
      <c r="AA18351" s="23">
        <v>54195</v>
      </c>
    </row>
    <row r="18352" spans="27:27" x14ac:dyDescent="0.2">
      <c r="AA18352" s="23">
        <v>54196</v>
      </c>
    </row>
    <row r="18353" spans="27:27" x14ac:dyDescent="0.2">
      <c r="AA18353" s="23">
        <v>54197</v>
      </c>
    </row>
    <row r="18354" spans="27:27" x14ac:dyDescent="0.2">
      <c r="AA18354" s="23">
        <v>54198</v>
      </c>
    </row>
    <row r="18355" spans="27:27" x14ac:dyDescent="0.2">
      <c r="AA18355" s="23">
        <v>54199</v>
      </c>
    </row>
    <row r="18356" spans="27:27" x14ac:dyDescent="0.2">
      <c r="AA18356" s="23">
        <v>54200</v>
      </c>
    </row>
    <row r="18357" spans="27:27" x14ac:dyDescent="0.2">
      <c r="AA18357" s="23">
        <v>54201</v>
      </c>
    </row>
    <row r="18358" spans="27:27" x14ac:dyDescent="0.2">
      <c r="AA18358" s="23">
        <v>54202</v>
      </c>
    </row>
    <row r="18359" spans="27:27" x14ac:dyDescent="0.2">
      <c r="AA18359" s="23">
        <v>54203</v>
      </c>
    </row>
    <row r="18360" spans="27:27" x14ac:dyDescent="0.2">
      <c r="AA18360" s="23">
        <v>54204</v>
      </c>
    </row>
    <row r="18361" spans="27:27" x14ac:dyDescent="0.2">
      <c r="AA18361" s="23">
        <v>54205</v>
      </c>
    </row>
    <row r="18362" spans="27:27" x14ac:dyDescent="0.2">
      <c r="AA18362" s="23">
        <v>54206</v>
      </c>
    </row>
    <row r="18363" spans="27:27" x14ac:dyDescent="0.2">
      <c r="AA18363" s="23">
        <v>54207</v>
      </c>
    </row>
    <row r="18364" spans="27:27" x14ac:dyDescent="0.2">
      <c r="AA18364" s="23">
        <v>54208</v>
      </c>
    </row>
    <row r="18365" spans="27:27" x14ac:dyDescent="0.2">
      <c r="AA18365" s="23">
        <v>54209</v>
      </c>
    </row>
    <row r="18366" spans="27:27" x14ac:dyDescent="0.2">
      <c r="AA18366" s="23">
        <v>54210</v>
      </c>
    </row>
    <row r="18367" spans="27:27" x14ac:dyDescent="0.2">
      <c r="AA18367" s="23">
        <v>54211</v>
      </c>
    </row>
    <row r="18368" spans="27:27" x14ac:dyDescent="0.2">
      <c r="AA18368" s="23">
        <v>54212</v>
      </c>
    </row>
    <row r="18369" spans="27:27" x14ac:dyDescent="0.2">
      <c r="AA18369" s="23">
        <v>54213</v>
      </c>
    </row>
    <row r="18370" spans="27:27" x14ac:dyDescent="0.2">
      <c r="AA18370" s="23">
        <v>54214</v>
      </c>
    </row>
    <row r="18371" spans="27:27" x14ac:dyDescent="0.2">
      <c r="AA18371" s="23">
        <v>54215</v>
      </c>
    </row>
    <row r="18372" spans="27:27" x14ac:dyDescent="0.2">
      <c r="AA18372" s="23">
        <v>54216</v>
      </c>
    </row>
    <row r="18373" spans="27:27" x14ac:dyDescent="0.2">
      <c r="AA18373" s="23">
        <v>54217</v>
      </c>
    </row>
    <row r="18374" spans="27:27" x14ac:dyDescent="0.2">
      <c r="AA18374" s="23">
        <v>54218</v>
      </c>
    </row>
    <row r="18375" spans="27:27" x14ac:dyDescent="0.2">
      <c r="AA18375" s="23">
        <v>54219</v>
      </c>
    </row>
    <row r="18376" spans="27:27" x14ac:dyDescent="0.2">
      <c r="AA18376" s="23">
        <v>54220</v>
      </c>
    </row>
    <row r="18377" spans="27:27" x14ac:dyDescent="0.2">
      <c r="AA18377" s="23">
        <v>54221</v>
      </c>
    </row>
    <row r="18378" spans="27:27" x14ac:dyDescent="0.2">
      <c r="AA18378" s="23">
        <v>54222</v>
      </c>
    </row>
    <row r="18379" spans="27:27" x14ac:dyDescent="0.2">
      <c r="AA18379" s="23">
        <v>54223</v>
      </c>
    </row>
    <row r="18380" spans="27:27" x14ac:dyDescent="0.2">
      <c r="AA18380" s="23">
        <v>54224</v>
      </c>
    </row>
    <row r="18381" spans="27:27" x14ac:dyDescent="0.2">
      <c r="AA18381" s="23">
        <v>54225</v>
      </c>
    </row>
    <row r="18382" spans="27:27" x14ac:dyDescent="0.2">
      <c r="AA18382" s="23">
        <v>54226</v>
      </c>
    </row>
    <row r="18383" spans="27:27" x14ac:dyDescent="0.2">
      <c r="AA18383" s="23">
        <v>54227</v>
      </c>
    </row>
    <row r="18384" spans="27:27" x14ac:dyDescent="0.2">
      <c r="AA18384" s="23">
        <v>54228</v>
      </c>
    </row>
    <row r="18385" spans="27:27" x14ac:dyDescent="0.2">
      <c r="AA18385" s="23">
        <v>54229</v>
      </c>
    </row>
    <row r="18386" spans="27:27" x14ac:dyDescent="0.2">
      <c r="AA18386" s="23">
        <v>54230</v>
      </c>
    </row>
    <row r="18387" spans="27:27" x14ac:dyDescent="0.2">
      <c r="AA18387" s="23">
        <v>54231</v>
      </c>
    </row>
    <row r="18388" spans="27:27" x14ac:dyDescent="0.2">
      <c r="AA18388" s="23">
        <v>54232</v>
      </c>
    </row>
    <row r="18389" spans="27:27" x14ac:dyDescent="0.2">
      <c r="AA18389" s="23">
        <v>54233</v>
      </c>
    </row>
    <row r="18390" spans="27:27" x14ac:dyDescent="0.2">
      <c r="AA18390" s="23">
        <v>54234</v>
      </c>
    </row>
    <row r="18391" spans="27:27" x14ac:dyDescent="0.2">
      <c r="AA18391" s="23">
        <v>54235</v>
      </c>
    </row>
    <row r="18392" spans="27:27" x14ac:dyDescent="0.2">
      <c r="AA18392" s="23">
        <v>54236</v>
      </c>
    </row>
    <row r="18393" spans="27:27" x14ac:dyDescent="0.2">
      <c r="AA18393" s="23">
        <v>54237</v>
      </c>
    </row>
    <row r="18394" spans="27:27" x14ac:dyDescent="0.2">
      <c r="AA18394" s="23">
        <v>54238</v>
      </c>
    </row>
    <row r="18395" spans="27:27" x14ac:dyDescent="0.2">
      <c r="AA18395" s="23">
        <v>54239</v>
      </c>
    </row>
    <row r="18396" spans="27:27" x14ac:dyDescent="0.2">
      <c r="AA18396" s="23">
        <v>54240</v>
      </c>
    </row>
    <row r="18397" spans="27:27" x14ac:dyDescent="0.2">
      <c r="AA18397" s="23">
        <v>54241</v>
      </c>
    </row>
    <row r="18398" spans="27:27" x14ac:dyDescent="0.2">
      <c r="AA18398" s="23">
        <v>54242</v>
      </c>
    </row>
    <row r="18399" spans="27:27" x14ac:dyDescent="0.2">
      <c r="AA18399" s="23">
        <v>54243</v>
      </c>
    </row>
    <row r="18400" spans="27:27" x14ac:dyDescent="0.2">
      <c r="AA18400" s="23">
        <v>54244</v>
      </c>
    </row>
    <row r="18401" spans="27:27" x14ac:dyDescent="0.2">
      <c r="AA18401" s="23">
        <v>54245</v>
      </c>
    </row>
    <row r="18402" spans="27:27" x14ac:dyDescent="0.2">
      <c r="AA18402" s="23">
        <v>54246</v>
      </c>
    </row>
    <row r="18403" spans="27:27" x14ac:dyDescent="0.2">
      <c r="AA18403" s="23">
        <v>54247</v>
      </c>
    </row>
    <row r="18404" spans="27:27" x14ac:dyDescent="0.2">
      <c r="AA18404" s="23">
        <v>54248</v>
      </c>
    </row>
    <row r="18405" spans="27:27" x14ac:dyDescent="0.2">
      <c r="AA18405" s="23">
        <v>54249</v>
      </c>
    </row>
    <row r="18406" spans="27:27" x14ac:dyDescent="0.2">
      <c r="AA18406" s="23">
        <v>54250</v>
      </c>
    </row>
    <row r="18407" spans="27:27" x14ac:dyDescent="0.2">
      <c r="AA18407" s="23">
        <v>54251</v>
      </c>
    </row>
    <row r="18408" spans="27:27" x14ac:dyDescent="0.2">
      <c r="AA18408" s="23">
        <v>54252</v>
      </c>
    </row>
    <row r="18409" spans="27:27" x14ac:dyDescent="0.2">
      <c r="AA18409" s="23">
        <v>54253</v>
      </c>
    </row>
    <row r="18410" spans="27:27" x14ac:dyDescent="0.2">
      <c r="AA18410" s="23">
        <v>54254</v>
      </c>
    </row>
    <row r="18411" spans="27:27" x14ac:dyDescent="0.2">
      <c r="AA18411" s="23">
        <v>54255</v>
      </c>
    </row>
    <row r="18412" spans="27:27" x14ac:dyDescent="0.2">
      <c r="AA18412" s="23">
        <v>54256</v>
      </c>
    </row>
    <row r="18413" spans="27:27" x14ac:dyDescent="0.2">
      <c r="AA18413" s="23">
        <v>54257</v>
      </c>
    </row>
    <row r="18414" spans="27:27" x14ac:dyDescent="0.2">
      <c r="AA18414" s="23">
        <v>54258</v>
      </c>
    </row>
    <row r="18415" spans="27:27" x14ac:dyDescent="0.2">
      <c r="AA18415" s="23">
        <v>54259</v>
      </c>
    </row>
    <row r="18416" spans="27:27" x14ac:dyDescent="0.2">
      <c r="AA18416" s="23">
        <v>54260</v>
      </c>
    </row>
    <row r="18417" spans="27:27" x14ac:dyDescent="0.2">
      <c r="AA18417" s="23">
        <v>54261</v>
      </c>
    </row>
    <row r="18418" spans="27:27" x14ac:dyDescent="0.2">
      <c r="AA18418" s="23">
        <v>54262</v>
      </c>
    </row>
    <row r="18419" spans="27:27" x14ac:dyDescent="0.2">
      <c r="AA18419" s="23">
        <v>54263</v>
      </c>
    </row>
    <row r="18420" spans="27:27" x14ac:dyDescent="0.2">
      <c r="AA18420" s="23">
        <v>54264</v>
      </c>
    </row>
    <row r="18421" spans="27:27" x14ac:dyDescent="0.2">
      <c r="AA18421" s="23">
        <v>54265</v>
      </c>
    </row>
    <row r="18422" spans="27:27" x14ac:dyDescent="0.2">
      <c r="AA18422" s="23">
        <v>54266</v>
      </c>
    </row>
    <row r="18423" spans="27:27" x14ac:dyDescent="0.2">
      <c r="AA18423" s="23">
        <v>54267</v>
      </c>
    </row>
    <row r="18424" spans="27:27" x14ac:dyDescent="0.2">
      <c r="AA18424" s="23">
        <v>54268</v>
      </c>
    </row>
    <row r="18425" spans="27:27" x14ac:dyDescent="0.2">
      <c r="AA18425" s="23">
        <v>54269</v>
      </c>
    </row>
    <row r="18426" spans="27:27" x14ac:dyDescent="0.2">
      <c r="AA18426" s="23">
        <v>54270</v>
      </c>
    </row>
    <row r="18427" spans="27:27" x14ac:dyDescent="0.2">
      <c r="AA18427" s="23">
        <v>54271</v>
      </c>
    </row>
    <row r="18428" spans="27:27" x14ac:dyDescent="0.2">
      <c r="AA18428" s="23">
        <v>54272</v>
      </c>
    </row>
    <row r="18429" spans="27:27" x14ac:dyDescent="0.2">
      <c r="AA18429" s="23">
        <v>54273</v>
      </c>
    </row>
    <row r="18430" spans="27:27" x14ac:dyDescent="0.2">
      <c r="AA18430" s="23">
        <v>54274</v>
      </c>
    </row>
    <row r="18431" spans="27:27" x14ac:dyDescent="0.2">
      <c r="AA18431" s="23">
        <v>54275</v>
      </c>
    </row>
    <row r="18432" spans="27:27" x14ac:dyDescent="0.2">
      <c r="AA18432" s="23">
        <v>54276</v>
      </c>
    </row>
    <row r="18433" spans="27:27" x14ac:dyDescent="0.2">
      <c r="AA18433" s="23">
        <v>54277</v>
      </c>
    </row>
    <row r="18434" spans="27:27" x14ac:dyDescent="0.2">
      <c r="AA18434" s="23">
        <v>54278</v>
      </c>
    </row>
    <row r="18435" spans="27:27" x14ac:dyDescent="0.2">
      <c r="AA18435" s="23">
        <v>54279</v>
      </c>
    </row>
    <row r="18436" spans="27:27" x14ac:dyDescent="0.2">
      <c r="AA18436" s="23">
        <v>54280</v>
      </c>
    </row>
    <row r="18437" spans="27:27" x14ac:dyDescent="0.2">
      <c r="AA18437" s="23">
        <v>54281</v>
      </c>
    </row>
    <row r="18438" spans="27:27" x14ac:dyDescent="0.2">
      <c r="AA18438" s="23">
        <v>54282</v>
      </c>
    </row>
    <row r="18439" spans="27:27" x14ac:dyDescent="0.2">
      <c r="AA18439" s="23">
        <v>54283</v>
      </c>
    </row>
    <row r="18440" spans="27:27" x14ac:dyDescent="0.2">
      <c r="AA18440" s="23">
        <v>54284</v>
      </c>
    </row>
    <row r="18441" spans="27:27" x14ac:dyDescent="0.2">
      <c r="AA18441" s="23">
        <v>54285</v>
      </c>
    </row>
    <row r="18442" spans="27:27" x14ac:dyDescent="0.2">
      <c r="AA18442" s="23">
        <v>54286</v>
      </c>
    </row>
    <row r="18443" spans="27:27" x14ac:dyDescent="0.2">
      <c r="AA18443" s="23">
        <v>54287</v>
      </c>
    </row>
    <row r="18444" spans="27:27" x14ac:dyDescent="0.2">
      <c r="AA18444" s="23">
        <v>54288</v>
      </c>
    </row>
    <row r="18445" spans="27:27" x14ac:dyDescent="0.2">
      <c r="AA18445" s="23">
        <v>54289</v>
      </c>
    </row>
    <row r="18446" spans="27:27" x14ac:dyDescent="0.2">
      <c r="AA18446" s="23">
        <v>54290</v>
      </c>
    </row>
    <row r="18447" spans="27:27" x14ac:dyDescent="0.2">
      <c r="AA18447" s="23">
        <v>54291</v>
      </c>
    </row>
    <row r="18448" spans="27:27" x14ac:dyDescent="0.2">
      <c r="AA18448" s="23">
        <v>54292</v>
      </c>
    </row>
    <row r="18449" spans="27:27" x14ac:dyDescent="0.2">
      <c r="AA18449" s="23">
        <v>54293</v>
      </c>
    </row>
    <row r="18450" spans="27:27" x14ac:dyDescent="0.2">
      <c r="AA18450" s="23">
        <v>54294</v>
      </c>
    </row>
    <row r="18451" spans="27:27" x14ac:dyDescent="0.2">
      <c r="AA18451" s="23">
        <v>54295</v>
      </c>
    </row>
    <row r="18452" spans="27:27" x14ac:dyDescent="0.2">
      <c r="AA18452" s="23">
        <v>54296</v>
      </c>
    </row>
    <row r="18453" spans="27:27" x14ac:dyDescent="0.2">
      <c r="AA18453" s="23">
        <v>54297</v>
      </c>
    </row>
    <row r="18454" spans="27:27" x14ac:dyDescent="0.2">
      <c r="AA18454" s="23">
        <v>54298</v>
      </c>
    </row>
    <row r="18455" spans="27:27" x14ac:dyDescent="0.2">
      <c r="AA18455" s="23">
        <v>54299</v>
      </c>
    </row>
    <row r="18456" spans="27:27" x14ac:dyDescent="0.2">
      <c r="AA18456" s="23">
        <v>54300</v>
      </c>
    </row>
    <row r="18457" spans="27:27" x14ac:dyDescent="0.2">
      <c r="AA18457" s="23">
        <v>54301</v>
      </c>
    </row>
    <row r="18458" spans="27:27" x14ac:dyDescent="0.2">
      <c r="AA18458" s="23">
        <v>54302</v>
      </c>
    </row>
    <row r="18459" spans="27:27" x14ac:dyDescent="0.2">
      <c r="AA18459" s="23">
        <v>54303</v>
      </c>
    </row>
    <row r="18460" spans="27:27" x14ac:dyDescent="0.2">
      <c r="AA18460" s="23">
        <v>54304</v>
      </c>
    </row>
    <row r="18461" spans="27:27" x14ac:dyDescent="0.2">
      <c r="AA18461" s="23">
        <v>54305</v>
      </c>
    </row>
    <row r="18462" spans="27:27" x14ac:dyDescent="0.2">
      <c r="AA18462" s="23">
        <v>54306</v>
      </c>
    </row>
    <row r="18463" spans="27:27" x14ac:dyDescent="0.2">
      <c r="AA18463" s="23">
        <v>54307</v>
      </c>
    </row>
    <row r="18464" spans="27:27" x14ac:dyDescent="0.2">
      <c r="AA18464" s="23">
        <v>54308</v>
      </c>
    </row>
    <row r="18465" spans="27:27" x14ac:dyDescent="0.2">
      <c r="AA18465" s="23">
        <v>54309</v>
      </c>
    </row>
    <row r="18466" spans="27:27" x14ac:dyDescent="0.2">
      <c r="AA18466" s="23">
        <v>54310</v>
      </c>
    </row>
    <row r="18467" spans="27:27" x14ac:dyDescent="0.2">
      <c r="AA18467" s="23">
        <v>54311</v>
      </c>
    </row>
    <row r="18468" spans="27:27" x14ac:dyDescent="0.2">
      <c r="AA18468" s="23">
        <v>54312</v>
      </c>
    </row>
    <row r="18469" spans="27:27" x14ac:dyDescent="0.2">
      <c r="AA18469" s="23">
        <v>54313</v>
      </c>
    </row>
    <row r="18470" spans="27:27" x14ac:dyDescent="0.2">
      <c r="AA18470" s="23">
        <v>54314</v>
      </c>
    </row>
    <row r="18471" spans="27:27" x14ac:dyDescent="0.2">
      <c r="AA18471" s="23">
        <v>54315</v>
      </c>
    </row>
    <row r="18472" spans="27:27" x14ac:dyDescent="0.2">
      <c r="AA18472" s="23">
        <v>54316</v>
      </c>
    </row>
    <row r="18473" spans="27:27" x14ac:dyDescent="0.2">
      <c r="AA18473" s="23">
        <v>54317</v>
      </c>
    </row>
    <row r="18474" spans="27:27" x14ac:dyDescent="0.2">
      <c r="AA18474" s="23">
        <v>54318</v>
      </c>
    </row>
    <row r="18475" spans="27:27" x14ac:dyDescent="0.2">
      <c r="AA18475" s="23">
        <v>54319</v>
      </c>
    </row>
    <row r="18476" spans="27:27" x14ac:dyDescent="0.2">
      <c r="AA18476" s="23">
        <v>54320</v>
      </c>
    </row>
    <row r="18477" spans="27:27" x14ac:dyDescent="0.2">
      <c r="AA18477" s="23">
        <v>54321</v>
      </c>
    </row>
    <row r="18478" spans="27:27" x14ac:dyDescent="0.2">
      <c r="AA18478" s="23">
        <v>54322</v>
      </c>
    </row>
    <row r="18479" spans="27:27" x14ac:dyDescent="0.2">
      <c r="AA18479" s="23">
        <v>54323</v>
      </c>
    </row>
    <row r="18480" spans="27:27" x14ac:dyDescent="0.2">
      <c r="AA18480" s="23">
        <v>54324</v>
      </c>
    </row>
    <row r="18481" spans="27:27" x14ac:dyDescent="0.2">
      <c r="AA18481" s="23">
        <v>54325</v>
      </c>
    </row>
    <row r="18482" spans="27:27" x14ac:dyDescent="0.2">
      <c r="AA18482" s="23">
        <v>54326</v>
      </c>
    </row>
    <row r="18483" spans="27:27" x14ac:dyDescent="0.2">
      <c r="AA18483" s="23">
        <v>54327</v>
      </c>
    </row>
    <row r="18484" spans="27:27" x14ac:dyDescent="0.2">
      <c r="AA18484" s="23">
        <v>54328</v>
      </c>
    </row>
    <row r="18485" spans="27:27" x14ac:dyDescent="0.2">
      <c r="AA18485" s="23">
        <v>54329</v>
      </c>
    </row>
    <row r="18486" spans="27:27" x14ac:dyDescent="0.2">
      <c r="AA18486" s="23">
        <v>54330</v>
      </c>
    </row>
    <row r="18487" spans="27:27" x14ac:dyDescent="0.2">
      <c r="AA18487" s="23">
        <v>54331</v>
      </c>
    </row>
    <row r="18488" spans="27:27" x14ac:dyDescent="0.2">
      <c r="AA18488" s="23">
        <v>54332</v>
      </c>
    </row>
    <row r="18489" spans="27:27" x14ac:dyDescent="0.2">
      <c r="AA18489" s="23">
        <v>54333</v>
      </c>
    </row>
    <row r="18490" spans="27:27" x14ac:dyDescent="0.2">
      <c r="AA18490" s="23">
        <v>54334</v>
      </c>
    </row>
    <row r="18491" spans="27:27" x14ac:dyDescent="0.2">
      <c r="AA18491" s="23">
        <v>54335</v>
      </c>
    </row>
    <row r="18492" spans="27:27" x14ac:dyDescent="0.2">
      <c r="AA18492" s="23">
        <v>54336</v>
      </c>
    </row>
    <row r="18493" spans="27:27" x14ac:dyDescent="0.2">
      <c r="AA18493" s="23">
        <v>54337</v>
      </c>
    </row>
    <row r="18494" spans="27:27" x14ac:dyDescent="0.2">
      <c r="AA18494" s="23">
        <v>54338</v>
      </c>
    </row>
    <row r="18495" spans="27:27" x14ac:dyDescent="0.2">
      <c r="AA18495" s="23">
        <v>54339</v>
      </c>
    </row>
    <row r="18496" spans="27:27" x14ac:dyDescent="0.2">
      <c r="AA18496" s="23">
        <v>54340</v>
      </c>
    </row>
    <row r="18497" spans="27:27" x14ac:dyDescent="0.2">
      <c r="AA18497" s="23">
        <v>54341</v>
      </c>
    </row>
    <row r="18498" spans="27:27" x14ac:dyDescent="0.2">
      <c r="AA18498" s="23">
        <v>54342</v>
      </c>
    </row>
    <row r="18499" spans="27:27" x14ac:dyDescent="0.2">
      <c r="AA18499" s="23">
        <v>54343</v>
      </c>
    </row>
    <row r="18500" spans="27:27" x14ac:dyDescent="0.2">
      <c r="AA18500" s="23">
        <v>54344</v>
      </c>
    </row>
    <row r="18501" spans="27:27" x14ac:dyDescent="0.2">
      <c r="AA18501" s="23">
        <v>54345</v>
      </c>
    </row>
    <row r="18502" spans="27:27" x14ac:dyDescent="0.2">
      <c r="AA18502" s="23">
        <v>54346</v>
      </c>
    </row>
    <row r="18503" spans="27:27" x14ac:dyDescent="0.2">
      <c r="AA18503" s="23">
        <v>54347</v>
      </c>
    </row>
    <row r="18504" spans="27:27" x14ac:dyDescent="0.2">
      <c r="AA18504" s="23">
        <v>54348</v>
      </c>
    </row>
    <row r="18505" spans="27:27" x14ac:dyDescent="0.2">
      <c r="AA18505" s="23">
        <v>54349</v>
      </c>
    </row>
    <row r="18506" spans="27:27" x14ac:dyDescent="0.2">
      <c r="AA18506" s="23">
        <v>54350</v>
      </c>
    </row>
    <row r="18507" spans="27:27" x14ac:dyDescent="0.2">
      <c r="AA18507" s="23">
        <v>54351</v>
      </c>
    </row>
    <row r="18508" spans="27:27" x14ac:dyDescent="0.2">
      <c r="AA18508" s="23">
        <v>54352</v>
      </c>
    </row>
    <row r="18509" spans="27:27" x14ac:dyDescent="0.2">
      <c r="AA18509" s="23">
        <v>54353</v>
      </c>
    </row>
    <row r="18510" spans="27:27" x14ac:dyDescent="0.2">
      <c r="AA18510" s="23">
        <v>54354</v>
      </c>
    </row>
    <row r="18511" spans="27:27" x14ac:dyDescent="0.2">
      <c r="AA18511" s="23">
        <v>54355</v>
      </c>
    </row>
    <row r="18512" spans="27:27" x14ac:dyDescent="0.2">
      <c r="AA18512" s="23">
        <v>54356</v>
      </c>
    </row>
    <row r="18513" spans="27:27" x14ac:dyDescent="0.2">
      <c r="AA18513" s="23">
        <v>54357</v>
      </c>
    </row>
    <row r="18514" spans="27:27" x14ac:dyDescent="0.2">
      <c r="AA18514" s="23">
        <v>54358</v>
      </c>
    </row>
    <row r="18515" spans="27:27" x14ac:dyDescent="0.2">
      <c r="AA18515" s="23">
        <v>54359</v>
      </c>
    </row>
    <row r="18516" spans="27:27" x14ac:dyDescent="0.2">
      <c r="AA18516" s="23">
        <v>54360</v>
      </c>
    </row>
    <row r="18517" spans="27:27" x14ac:dyDescent="0.2">
      <c r="AA18517" s="23">
        <v>54361</v>
      </c>
    </row>
    <row r="18518" spans="27:27" x14ac:dyDescent="0.2">
      <c r="AA18518" s="23">
        <v>54362</v>
      </c>
    </row>
    <row r="18519" spans="27:27" x14ac:dyDescent="0.2">
      <c r="AA18519" s="23">
        <v>54363</v>
      </c>
    </row>
    <row r="18520" spans="27:27" x14ac:dyDescent="0.2">
      <c r="AA18520" s="23">
        <v>54364</v>
      </c>
    </row>
    <row r="18521" spans="27:27" x14ac:dyDescent="0.2">
      <c r="AA18521" s="23">
        <v>54365</v>
      </c>
    </row>
    <row r="18522" spans="27:27" x14ac:dyDescent="0.2">
      <c r="AA18522" s="23">
        <v>54366</v>
      </c>
    </row>
    <row r="18523" spans="27:27" x14ac:dyDescent="0.2">
      <c r="AA18523" s="23">
        <v>54367</v>
      </c>
    </row>
    <row r="18524" spans="27:27" x14ac:dyDescent="0.2">
      <c r="AA18524" s="23">
        <v>54368</v>
      </c>
    </row>
    <row r="18525" spans="27:27" x14ac:dyDescent="0.2">
      <c r="AA18525" s="23">
        <v>54369</v>
      </c>
    </row>
    <row r="18526" spans="27:27" x14ac:dyDescent="0.2">
      <c r="AA18526" s="23">
        <v>54370</v>
      </c>
    </row>
    <row r="18527" spans="27:27" x14ac:dyDescent="0.2">
      <c r="AA18527" s="23">
        <v>54371</v>
      </c>
    </row>
    <row r="18528" spans="27:27" x14ac:dyDescent="0.2">
      <c r="AA18528" s="23">
        <v>54372</v>
      </c>
    </row>
    <row r="18529" spans="27:27" x14ac:dyDescent="0.2">
      <c r="AA18529" s="23">
        <v>54373</v>
      </c>
    </row>
    <row r="18530" spans="27:27" x14ac:dyDescent="0.2">
      <c r="AA18530" s="23">
        <v>54374</v>
      </c>
    </row>
    <row r="18531" spans="27:27" x14ac:dyDescent="0.2">
      <c r="AA18531" s="23">
        <v>54375</v>
      </c>
    </row>
    <row r="18532" spans="27:27" x14ac:dyDescent="0.2">
      <c r="AA18532" s="23">
        <v>54376</v>
      </c>
    </row>
    <row r="18533" spans="27:27" x14ac:dyDescent="0.2">
      <c r="AA18533" s="23">
        <v>54377</v>
      </c>
    </row>
    <row r="18534" spans="27:27" x14ac:dyDescent="0.2">
      <c r="AA18534" s="23">
        <v>54378</v>
      </c>
    </row>
    <row r="18535" spans="27:27" x14ac:dyDescent="0.2">
      <c r="AA18535" s="23">
        <v>54379</v>
      </c>
    </row>
    <row r="18536" spans="27:27" x14ac:dyDescent="0.2">
      <c r="AA18536" s="23">
        <v>54380</v>
      </c>
    </row>
    <row r="18537" spans="27:27" x14ac:dyDescent="0.2">
      <c r="AA18537" s="23">
        <v>54381</v>
      </c>
    </row>
    <row r="18538" spans="27:27" x14ac:dyDescent="0.2">
      <c r="AA18538" s="23">
        <v>54382</v>
      </c>
    </row>
    <row r="18539" spans="27:27" x14ac:dyDescent="0.2">
      <c r="AA18539" s="23">
        <v>54383</v>
      </c>
    </row>
    <row r="18540" spans="27:27" x14ac:dyDescent="0.2">
      <c r="AA18540" s="23">
        <v>54384</v>
      </c>
    </row>
    <row r="18541" spans="27:27" x14ac:dyDescent="0.2">
      <c r="AA18541" s="23">
        <v>54385</v>
      </c>
    </row>
    <row r="18542" spans="27:27" x14ac:dyDescent="0.2">
      <c r="AA18542" s="23">
        <v>54386</v>
      </c>
    </row>
    <row r="18543" spans="27:27" x14ac:dyDescent="0.2">
      <c r="AA18543" s="23">
        <v>54387</v>
      </c>
    </row>
    <row r="18544" spans="27:27" x14ac:dyDescent="0.2">
      <c r="AA18544" s="23">
        <v>54388</v>
      </c>
    </row>
    <row r="18545" spans="27:27" x14ac:dyDescent="0.2">
      <c r="AA18545" s="23">
        <v>54389</v>
      </c>
    </row>
    <row r="18546" spans="27:27" x14ac:dyDescent="0.2">
      <c r="AA18546" s="23">
        <v>54390</v>
      </c>
    </row>
    <row r="18547" spans="27:27" x14ac:dyDescent="0.2">
      <c r="AA18547" s="23">
        <v>54391</v>
      </c>
    </row>
    <row r="18548" spans="27:27" x14ac:dyDescent="0.2">
      <c r="AA18548" s="23">
        <v>54392</v>
      </c>
    </row>
    <row r="18549" spans="27:27" x14ac:dyDescent="0.2">
      <c r="AA18549" s="23">
        <v>54393</v>
      </c>
    </row>
    <row r="18550" spans="27:27" x14ac:dyDescent="0.2">
      <c r="AA18550" s="23">
        <v>54394</v>
      </c>
    </row>
    <row r="18551" spans="27:27" x14ac:dyDescent="0.2">
      <c r="AA18551" s="23">
        <v>54395</v>
      </c>
    </row>
    <row r="18552" spans="27:27" x14ac:dyDescent="0.2">
      <c r="AA18552" s="23">
        <v>54396</v>
      </c>
    </row>
    <row r="18553" spans="27:27" x14ac:dyDescent="0.2">
      <c r="AA18553" s="23">
        <v>54397</v>
      </c>
    </row>
    <row r="18554" spans="27:27" x14ac:dyDescent="0.2">
      <c r="AA18554" s="23">
        <v>54398</v>
      </c>
    </row>
    <row r="18555" spans="27:27" x14ac:dyDescent="0.2">
      <c r="AA18555" s="23">
        <v>54399</v>
      </c>
    </row>
    <row r="18556" spans="27:27" x14ac:dyDescent="0.2">
      <c r="AA18556" s="23">
        <v>54400</v>
      </c>
    </row>
    <row r="18557" spans="27:27" x14ac:dyDescent="0.2">
      <c r="AA18557" s="23">
        <v>54401</v>
      </c>
    </row>
    <row r="18558" spans="27:27" x14ac:dyDescent="0.2">
      <c r="AA18558" s="23">
        <v>54402</v>
      </c>
    </row>
    <row r="18559" spans="27:27" x14ac:dyDescent="0.2">
      <c r="AA18559" s="23">
        <v>54403</v>
      </c>
    </row>
    <row r="18560" spans="27:27" x14ac:dyDescent="0.2">
      <c r="AA18560" s="23">
        <v>54404</v>
      </c>
    </row>
    <row r="18561" spans="27:27" x14ac:dyDescent="0.2">
      <c r="AA18561" s="23">
        <v>54405</v>
      </c>
    </row>
    <row r="18562" spans="27:27" x14ac:dyDescent="0.2">
      <c r="AA18562" s="23">
        <v>54406</v>
      </c>
    </row>
    <row r="18563" spans="27:27" x14ac:dyDescent="0.2">
      <c r="AA18563" s="23">
        <v>54407</v>
      </c>
    </row>
    <row r="18564" spans="27:27" x14ac:dyDescent="0.2">
      <c r="AA18564" s="23">
        <v>54408</v>
      </c>
    </row>
    <row r="18565" spans="27:27" x14ac:dyDescent="0.2">
      <c r="AA18565" s="23">
        <v>54409</v>
      </c>
    </row>
    <row r="18566" spans="27:27" x14ac:dyDescent="0.2">
      <c r="AA18566" s="23">
        <v>54410</v>
      </c>
    </row>
    <row r="18567" spans="27:27" x14ac:dyDescent="0.2">
      <c r="AA18567" s="23">
        <v>54411</v>
      </c>
    </row>
    <row r="18568" spans="27:27" x14ac:dyDescent="0.2">
      <c r="AA18568" s="23">
        <v>54412</v>
      </c>
    </row>
    <row r="18569" spans="27:27" x14ac:dyDescent="0.2">
      <c r="AA18569" s="23">
        <v>54413</v>
      </c>
    </row>
    <row r="18570" spans="27:27" x14ac:dyDescent="0.2">
      <c r="AA18570" s="23">
        <v>54414</v>
      </c>
    </row>
    <row r="18571" spans="27:27" x14ac:dyDescent="0.2">
      <c r="AA18571" s="23">
        <v>54415</v>
      </c>
    </row>
    <row r="18572" spans="27:27" x14ac:dyDescent="0.2">
      <c r="AA18572" s="23">
        <v>54416</v>
      </c>
    </row>
    <row r="18573" spans="27:27" x14ac:dyDescent="0.2">
      <c r="AA18573" s="23">
        <v>54417</v>
      </c>
    </row>
    <row r="18574" spans="27:27" x14ac:dyDescent="0.2">
      <c r="AA18574" s="23">
        <v>54418</v>
      </c>
    </row>
    <row r="18575" spans="27:27" x14ac:dyDescent="0.2">
      <c r="AA18575" s="23">
        <v>54419</v>
      </c>
    </row>
    <row r="18576" spans="27:27" x14ac:dyDescent="0.2">
      <c r="AA18576" s="23">
        <v>54420</v>
      </c>
    </row>
    <row r="18577" spans="27:27" x14ac:dyDescent="0.2">
      <c r="AA18577" s="23">
        <v>54421</v>
      </c>
    </row>
    <row r="18578" spans="27:27" x14ac:dyDescent="0.2">
      <c r="AA18578" s="23">
        <v>54422</v>
      </c>
    </row>
    <row r="18579" spans="27:27" x14ac:dyDescent="0.2">
      <c r="AA18579" s="23">
        <v>54423</v>
      </c>
    </row>
    <row r="18580" spans="27:27" x14ac:dyDescent="0.2">
      <c r="AA18580" s="23">
        <v>54424</v>
      </c>
    </row>
    <row r="18581" spans="27:27" x14ac:dyDescent="0.2">
      <c r="AA18581" s="23">
        <v>54425</v>
      </c>
    </row>
    <row r="18582" spans="27:27" x14ac:dyDescent="0.2">
      <c r="AA18582" s="23">
        <v>54426</v>
      </c>
    </row>
    <row r="18583" spans="27:27" x14ac:dyDescent="0.2">
      <c r="AA18583" s="23">
        <v>54427</v>
      </c>
    </row>
    <row r="18584" spans="27:27" x14ac:dyDescent="0.2">
      <c r="AA18584" s="23">
        <v>54428</v>
      </c>
    </row>
    <row r="18585" spans="27:27" x14ac:dyDescent="0.2">
      <c r="AA18585" s="23">
        <v>54429</v>
      </c>
    </row>
    <row r="18586" spans="27:27" x14ac:dyDescent="0.2">
      <c r="AA18586" s="23">
        <v>54430</v>
      </c>
    </row>
    <row r="18587" spans="27:27" x14ac:dyDescent="0.2">
      <c r="AA18587" s="23">
        <v>54431</v>
      </c>
    </row>
    <row r="18588" spans="27:27" x14ac:dyDescent="0.2">
      <c r="AA18588" s="23">
        <v>54432</v>
      </c>
    </row>
    <row r="18589" spans="27:27" x14ac:dyDescent="0.2">
      <c r="AA18589" s="23">
        <v>54433</v>
      </c>
    </row>
    <row r="18590" spans="27:27" x14ac:dyDescent="0.2">
      <c r="AA18590" s="23">
        <v>54434</v>
      </c>
    </row>
    <row r="18591" spans="27:27" x14ac:dyDescent="0.2">
      <c r="AA18591" s="23">
        <v>54435</v>
      </c>
    </row>
    <row r="18592" spans="27:27" x14ac:dyDescent="0.2">
      <c r="AA18592" s="23">
        <v>54436</v>
      </c>
    </row>
    <row r="18593" spans="27:27" x14ac:dyDescent="0.2">
      <c r="AA18593" s="23">
        <v>54437</v>
      </c>
    </row>
    <row r="18594" spans="27:27" x14ac:dyDescent="0.2">
      <c r="AA18594" s="23">
        <v>54438</v>
      </c>
    </row>
    <row r="18595" spans="27:27" x14ac:dyDescent="0.2">
      <c r="AA18595" s="23">
        <v>54439</v>
      </c>
    </row>
    <row r="18596" spans="27:27" x14ac:dyDescent="0.2">
      <c r="AA18596" s="23">
        <v>54440</v>
      </c>
    </row>
    <row r="18597" spans="27:27" x14ac:dyDescent="0.2">
      <c r="AA18597" s="23">
        <v>54441</v>
      </c>
    </row>
    <row r="18598" spans="27:27" x14ac:dyDescent="0.2">
      <c r="AA18598" s="23">
        <v>54442</v>
      </c>
    </row>
    <row r="18599" spans="27:27" x14ac:dyDescent="0.2">
      <c r="AA18599" s="23">
        <v>54443</v>
      </c>
    </row>
    <row r="18600" spans="27:27" x14ac:dyDescent="0.2">
      <c r="AA18600" s="23">
        <v>54444</v>
      </c>
    </row>
    <row r="18601" spans="27:27" x14ac:dyDescent="0.2">
      <c r="AA18601" s="23">
        <v>54445</v>
      </c>
    </row>
    <row r="18602" spans="27:27" x14ac:dyDescent="0.2">
      <c r="AA18602" s="23">
        <v>54446</v>
      </c>
    </row>
    <row r="18603" spans="27:27" x14ac:dyDescent="0.2">
      <c r="AA18603" s="23">
        <v>54447</v>
      </c>
    </row>
    <row r="18604" spans="27:27" x14ac:dyDescent="0.2">
      <c r="AA18604" s="23">
        <v>54448</v>
      </c>
    </row>
    <row r="18605" spans="27:27" x14ac:dyDescent="0.2">
      <c r="AA18605" s="23">
        <v>54449</v>
      </c>
    </row>
    <row r="18606" spans="27:27" x14ac:dyDescent="0.2">
      <c r="AA18606" s="23">
        <v>54450</v>
      </c>
    </row>
    <row r="18607" spans="27:27" x14ac:dyDescent="0.2">
      <c r="AA18607" s="23">
        <v>54451</v>
      </c>
    </row>
    <row r="18608" spans="27:27" x14ac:dyDescent="0.2">
      <c r="AA18608" s="23">
        <v>54452</v>
      </c>
    </row>
    <row r="18609" spans="27:27" x14ac:dyDescent="0.2">
      <c r="AA18609" s="23">
        <v>54453</v>
      </c>
    </row>
    <row r="18610" spans="27:27" x14ac:dyDescent="0.2">
      <c r="AA18610" s="23">
        <v>54454</v>
      </c>
    </row>
    <row r="18611" spans="27:27" x14ac:dyDescent="0.2">
      <c r="AA18611" s="23">
        <v>54455</v>
      </c>
    </row>
    <row r="18612" spans="27:27" x14ac:dyDescent="0.2">
      <c r="AA18612" s="23">
        <v>54456</v>
      </c>
    </row>
    <row r="18613" spans="27:27" x14ac:dyDescent="0.2">
      <c r="AA18613" s="23">
        <v>54457</v>
      </c>
    </row>
    <row r="18614" spans="27:27" x14ac:dyDescent="0.2">
      <c r="AA18614" s="23">
        <v>54458</v>
      </c>
    </row>
    <row r="18615" spans="27:27" x14ac:dyDescent="0.2">
      <c r="AA18615" s="23">
        <v>54459</v>
      </c>
    </row>
    <row r="18616" spans="27:27" x14ac:dyDescent="0.2">
      <c r="AA18616" s="23">
        <v>54460</v>
      </c>
    </row>
    <row r="18617" spans="27:27" x14ac:dyDescent="0.2">
      <c r="AA18617" s="23">
        <v>54461</v>
      </c>
    </row>
    <row r="18618" spans="27:27" x14ac:dyDescent="0.2">
      <c r="AA18618" s="23">
        <v>54462</v>
      </c>
    </row>
    <row r="18619" spans="27:27" x14ac:dyDescent="0.2">
      <c r="AA18619" s="23">
        <v>54463</v>
      </c>
    </row>
    <row r="18620" spans="27:27" x14ac:dyDescent="0.2">
      <c r="AA18620" s="23">
        <v>54464</v>
      </c>
    </row>
    <row r="18621" spans="27:27" x14ac:dyDescent="0.2">
      <c r="AA18621" s="23">
        <v>54465</v>
      </c>
    </row>
    <row r="18622" spans="27:27" x14ac:dyDescent="0.2">
      <c r="AA18622" s="23">
        <v>54466</v>
      </c>
    </row>
    <row r="18623" spans="27:27" x14ac:dyDescent="0.2">
      <c r="AA18623" s="23">
        <v>54467</v>
      </c>
    </row>
    <row r="18624" spans="27:27" x14ac:dyDescent="0.2">
      <c r="AA18624" s="23">
        <v>54468</v>
      </c>
    </row>
    <row r="18625" spans="27:27" x14ac:dyDescent="0.2">
      <c r="AA18625" s="23">
        <v>54469</v>
      </c>
    </row>
    <row r="18626" spans="27:27" x14ac:dyDescent="0.2">
      <c r="AA18626" s="23">
        <v>54470</v>
      </c>
    </row>
    <row r="18627" spans="27:27" x14ac:dyDescent="0.2">
      <c r="AA18627" s="23">
        <v>54471</v>
      </c>
    </row>
    <row r="18628" spans="27:27" x14ac:dyDescent="0.2">
      <c r="AA18628" s="23">
        <v>54472</v>
      </c>
    </row>
    <row r="18629" spans="27:27" x14ac:dyDescent="0.2">
      <c r="AA18629" s="23">
        <v>54473</v>
      </c>
    </row>
    <row r="18630" spans="27:27" x14ac:dyDescent="0.2">
      <c r="AA18630" s="23">
        <v>54474</v>
      </c>
    </row>
    <row r="18631" spans="27:27" x14ac:dyDescent="0.2">
      <c r="AA18631" s="23">
        <v>54475</v>
      </c>
    </row>
    <row r="18632" spans="27:27" x14ac:dyDescent="0.2">
      <c r="AA18632" s="23">
        <v>54476</v>
      </c>
    </row>
    <row r="18633" spans="27:27" x14ac:dyDescent="0.2">
      <c r="AA18633" s="23">
        <v>54477</v>
      </c>
    </row>
    <row r="18634" spans="27:27" x14ac:dyDescent="0.2">
      <c r="AA18634" s="23">
        <v>54478</v>
      </c>
    </row>
    <row r="18635" spans="27:27" x14ac:dyDescent="0.2">
      <c r="AA18635" s="23">
        <v>54479</v>
      </c>
    </row>
    <row r="18636" spans="27:27" x14ac:dyDescent="0.2">
      <c r="AA18636" s="23">
        <v>54480</v>
      </c>
    </row>
    <row r="18637" spans="27:27" x14ac:dyDescent="0.2">
      <c r="AA18637" s="23">
        <v>54481</v>
      </c>
    </row>
    <row r="18638" spans="27:27" x14ac:dyDescent="0.2">
      <c r="AA18638" s="23">
        <v>54482</v>
      </c>
    </row>
    <row r="18639" spans="27:27" x14ac:dyDescent="0.2">
      <c r="AA18639" s="23">
        <v>54483</v>
      </c>
    </row>
    <row r="18640" spans="27:27" x14ac:dyDescent="0.2">
      <c r="AA18640" s="23">
        <v>54484</v>
      </c>
    </row>
    <row r="18641" spans="27:27" x14ac:dyDescent="0.2">
      <c r="AA18641" s="23">
        <v>54485</v>
      </c>
    </row>
    <row r="18642" spans="27:27" x14ac:dyDescent="0.2">
      <c r="AA18642" s="23">
        <v>54486</v>
      </c>
    </row>
    <row r="18643" spans="27:27" x14ac:dyDescent="0.2">
      <c r="AA18643" s="23">
        <v>54487</v>
      </c>
    </row>
    <row r="18644" spans="27:27" x14ac:dyDescent="0.2">
      <c r="AA18644" s="23">
        <v>54488</v>
      </c>
    </row>
    <row r="18645" spans="27:27" x14ac:dyDescent="0.2">
      <c r="AA18645" s="23">
        <v>54489</v>
      </c>
    </row>
    <row r="18646" spans="27:27" x14ac:dyDescent="0.2">
      <c r="AA18646" s="23">
        <v>54490</v>
      </c>
    </row>
    <row r="18647" spans="27:27" x14ac:dyDescent="0.2">
      <c r="AA18647" s="23">
        <v>54491</v>
      </c>
    </row>
    <row r="18648" spans="27:27" x14ac:dyDescent="0.2">
      <c r="AA18648" s="23">
        <v>54492</v>
      </c>
    </row>
    <row r="18649" spans="27:27" x14ac:dyDescent="0.2">
      <c r="AA18649" s="23">
        <v>54493</v>
      </c>
    </row>
    <row r="18650" spans="27:27" x14ac:dyDescent="0.2">
      <c r="AA18650" s="23">
        <v>54494</v>
      </c>
    </row>
    <row r="18651" spans="27:27" x14ac:dyDescent="0.2">
      <c r="AA18651" s="23">
        <v>54495</v>
      </c>
    </row>
    <row r="18652" spans="27:27" x14ac:dyDescent="0.2">
      <c r="AA18652" s="23">
        <v>54496</v>
      </c>
    </row>
    <row r="18653" spans="27:27" x14ac:dyDescent="0.2">
      <c r="AA18653" s="23">
        <v>54497</v>
      </c>
    </row>
    <row r="18654" spans="27:27" x14ac:dyDescent="0.2">
      <c r="AA18654" s="23">
        <v>54498</v>
      </c>
    </row>
    <row r="18655" spans="27:27" x14ac:dyDescent="0.2">
      <c r="AA18655" s="23">
        <v>54499</v>
      </c>
    </row>
    <row r="18656" spans="27:27" x14ac:dyDescent="0.2">
      <c r="AA18656" s="23">
        <v>54500</v>
      </c>
    </row>
    <row r="18657" spans="27:27" x14ac:dyDescent="0.2">
      <c r="AA18657" s="23">
        <v>54501</v>
      </c>
    </row>
    <row r="18658" spans="27:27" x14ac:dyDescent="0.2">
      <c r="AA18658" s="23">
        <v>54502</v>
      </c>
    </row>
    <row r="18659" spans="27:27" x14ac:dyDescent="0.2">
      <c r="AA18659" s="23">
        <v>54503</v>
      </c>
    </row>
    <row r="18660" spans="27:27" x14ac:dyDescent="0.2">
      <c r="AA18660" s="23">
        <v>54504</v>
      </c>
    </row>
    <row r="18661" spans="27:27" x14ac:dyDescent="0.2">
      <c r="AA18661" s="23">
        <v>54505</v>
      </c>
    </row>
    <row r="18662" spans="27:27" x14ac:dyDescent="0.2">
      <c r="AA18662" s="23">
        <v>54506</v>
      </c>
    </row>
    <row r="18663" spans="27:27" x14ac:dyDescent="0.2">
      <c r="AA18663" s="23">
        <v>54507</v>
      </c>
    </row>
    <row r="18664" spans="27:27" x14ac:dyDescent="0.2">
      <c r="AA18664" s="23">
        <v>54508</v>
      </c>
    </row>
    <row r="18665" spans="27:27" x14ac:dyDescent="0.2">
      <c r="AA18665" s="23">
        <v>54509</v>
      </c>
    </row>
    <row r="18666" spans="27:27" x14ac:dyDescent="0.2">
      <c r="AA18666" s="23">
        <v>54510</v>
      </c>
    </row>
    <row r="18667" spans="27:27" x14ac:dyDescent="0.2">
      <c r="AA18667" s="23">
        <v>54511</v>
      </c>
    </row>
    <row r="18668" spans="27:27" x14ac:dyDescent="0.2">
      <c r="AA18668" s="23">
        <v>54512</v>
      </c>
    </row>
    <row r="18669" spans="27:27" x14ac:dyDescent="0.2">
      <c r="AA18669" s="23">
        <v>54513</v>
      </c>
    </row>
    <row r="18670" spans="27:27" x14ac:dyDescent="0.2">
      <c r="AA18670" s="23">
        <v>54514</v>
      </c>
    </row>
    <row r="18671" spans="27:27" x14ac:dyDescent="0.2">
      <c r="AA18671" s="23">
        <v>54515</v>
      </c>
    </row>
    <row r="18672" spans="27:27" x14ac:dyDescent="0.2">
      <c r="AA18672" s="23">
        <v>54516</v>
      </c>
    </row>
    <row r="18673" spans="27:27" x14ac:dyDescent="0.2">
      <c r="AA18673" s="23">
        <v>54517</v>
      </c>
    </row>
    <row r="18674" spans="27:27" x14ac:dyDescent="0.2">
      <c r="AA18674" s="23">
        <v>54518</v>
      </c>
    </row>
    <row r="18675" spans="27:27" x14ac:dyDescent="0.2">
      <c r="AA18675" s="23">
        <v>54519</v>
      </c>
    </row>
    <row r="18676" spans="27:27" x14ac:dyDescent="0.2">
      <c r="AA18676" s="23">
        <v>54520</v>
      </c>
    </row>
    <row r="18677" spans="27:27" x14ac:dyDescent="0.2">
      <c r="AA18677" s="23">
        <v>54521</v>
      </c>
    </row>
    <row r="18678" spans="27:27" x14ac:dyDescent="0.2">
      <c r="AA18678" s="23">
        <v>54522</v>
      </c>
    </row>
    <row r="18679" spans="27:27" x14ac:dyDescent="0.2">
      <c r="AA18679" s="23">
        <v>54523</v>
      </c>
    </row>
    <row r="18680" spans="27:27" x14ac:dyDescent="0.2">
      <c r="AA18680" s="23">
        <v>54524</v>
      </c>
    </row>
    <row r="18681" spans="27:27" x14ac:dyDescent="0.2">
      <c r="AA18681" s="23">
        <v>54525</v>
      </c>
    </row>
    <row r="18682" spans="27:27" x14ac:dyDescent="0.2">
      <c r="AA18682" s="23">
        <v>54526</v>
      </c>
    </row>
    <row r="18683" spans="27:27" x14ac:dyDescent="0.2">
      <c r="AA18683" s="23">
        <v>54527</v>
      </c>
    </row>
    <row r="18684" spans="27:27" x14ac:dyDescent="0.2">
      <c r="AA18684" s="23">
        <v>54528</v>
      </c>
    </row>
    <row r="18685" spans="27:27" x14ac:dyDescent="0.2">
      <c r="AA18685" s="23">
        <v>54529</v>
      </c>
    </row>
    <row r="18686" spans="27:27" x14ac:dyDescent="0.2">
      <c r="AA18686" s="23">
        <v>54530</v>
      </c>
    </row>
    <row r="18687" spans="27:27" x14ac:dyDescent="0.2">
      <c r="AA18687" s="23">
        <v>54531</v>
      </c>
    </row>
    <row r="18688" spans="27:27" x14ac:dyDescent="0.2">
      <c r="AA18688" s="23">
        <v>54532</v>
      </c>
    </row>
    <row r="18689" spans="27:27" x14ac:dyDescent="0.2">
      <c r="AA18689" s="23">
        <v>54533</v>
      </c>
    </row>
    <row r="18690" spans="27:27" x14ac:dyDescent="0.2">
      <c r="AA18690" s="23">
        <v>54534</v>
      </c>
    </row>
    <row r="18691" spans="27:27" x14ac:dyDescent="0.2">
      <c r="AA18691" s="23">
        <v>54535</v>
      </c>
    </row>
    <row r="18692" spans="27:27" x14ac:dyDescent="0.2">
      <c r="AA18692" s="23">
        <v>54536</v>
      </c>
    </row>
    <row r="18693" spans="27:27" x14ac:dyDescent="0.2">
      <c r="AA18693" s="23">
        <v>54537</v>
      </c>
    </row>
    <row r="18694" spans="27:27" x14ac:dyDescent="0.2">
      <c r="AA18694" s="23">
        <v>54538</v>
      </c>
    </row>
    <row r="18695" spans="27:27" x14ac:dyDescent="0.2">
      <c r="AA18695" s="23">
        <v>54539</v>
      </c>
    </row>
    <row r="18696" spans="27:27" x14ac:dyDescent="0.2">
      <c r="AA18696" s="23">
        <v>54540</v>
      </c>
    </row>
    <row r="18697" spans="27:27" x14ac:dyDescent="0.2">
      <c r="AA18697" s="23">
        <v>54541</v>
      </c>
    </row>
    <row r="18698" spans="27:27" x14ac:dyDescent="0.2">
      <c r="AA18698" s="23">
        <v>54542</v>
      </c>
    </row>
    <row r="18699" spans="27:27" x14ac:dyDescent="0.2">
      <c r="AA18699" s="23">
        <v>54543</v>
      </c>
    </row>
    <row r="18700" spans="27:27" x14ac:dyDescent="0.2">
      <c r="AA18700" s="23">
        <v>54544</v>
      </c>
    </row>
    <row r="18701" spans="27:27" x14ac:dyDescent="0.2">
      <c r="AA18701" s="23">
        <v>54545</v>
      </c>
    </row>
    <row r="18702" spans="27:27" x14ac:dyDescent="0.2">
      <c r="AA18702" s="23">
        <v>54546</v>
      </c>
    </row>
    <row r="18703" spans="27:27" x14ac:dyDescent="0.2">
      <c r="AA18703" s="23">
        <v>54547</v>
      </c>
    </row>
    <row r="18704" spans="27:27" x14ac:dyDescent="0.2">
      <c r="AA18704" s="23">
        <v>54548</v>
      </c>
    </row>
    <row r="18705" spans="27:27" x14ac:dyDescent="0.2">
      <c r="AA18705" s="23">
        <v>54549</v>
      </c>
    </row>
    <row r="18706" spans="27:27" x14ac:dyDescent="0.2">
      <c r="AA18706" s="23">
        <v>54550</v>
      </c>
    </row>
    <row r="18707" spans="27:27" x14ac:dyDescent="0.2">
      <c r="AA18707" s="23">
        <v>54551</v>
      </c>
    </row>
    <row r="18708" spans="27:27" x14ac:dyDescent="0.2">
      <c r="AA18708" s="23">
        <v>54552</v>
      </c>
    </row>
    <row r="18709" spans="27:27" x14ac:dyDescent="0.2">
      <c r="AA18709" s="23">
        <v>54553</v>
      </c>
    </row>
    <row r="18710" spans="27:27" x14ac:dyDescent="0.2">
      <c r="AA18710" s="23">
        <v>54554</v>
      </c>
    </row>
    <row r="18711" spans="27:27" x14ac:dyDescent="0.2">
      <c r="AA18711" s="23">
        <v>54555</v>
      </c>
    </row>
    <row r="18712" spans="27:27" x14ac:dyDescent="0.2">
      <c r="AA18712" s="23">
        <v>54556</v>
      </c>
    </row>
    <row r="18713" spans="27:27" x14ac:dyDescent="0.2">
      <c r="AA18713" s="23">
        <v>54557</v>
      </c>
    </row>
    <row r="18714" spans="27:27" x14ac:dyDescent="0.2">
      <c r="AA18714" s="23">
        <v>54558</v>
      </c>
    </row>
    <row r="18715" spans="27:27" x14ac:dyDescent="0.2">
      <c r="AA18715" s="23">
        <v>54559</v>
      </c>
    </row>
    <row r="18716" spans="27:27" x14ac:dyDescent="0.2">
      <c r="AA18716" s="23">
        <v>54560</v>
      </c>
    </row>
    <row r="18717" spans="27:27" x14ac:dyDescent="0.2">
      <c r="AA18717" s="23">
        <v>54561</v>
      </c>
    </row>
    <row r="18718" spans="27:27" x14ac:dyDescent="0.2">
      <c r="AA18718" s="23">
        <v>54562</v>
      </c>
    </row>
    <row r="18719" spans="27:27" x14ac:dyDescent="0.2">
      <c r="AA18719" s="23">
        <v>54563</v>
      </c>
    </row>
    <row r="18720" spans="27:27" x14ac:dyDescent="0.2">
      <c r="AA18720" s="23">
        <v>54564</v>
      </c>
    </row>
    <row r="18721" spans="27:27" x14ac:dyDescent="0.2">
      <c r="AA18721" s="23">
        <v>54565</v>
      </c>
    </row>
    <row r="18722" spans="27:27" x14ac:dyDescent="0.2">
      <c r="AA18722" s="23">
        <v>54566</v>
      </c>
    </row>
    <row r="18723" spans="27:27" x14ac:dyDescent="0.2">
      <c r="AA18723" s="23">
        <v>54567</v>
      </c>
    </row>
    <row r="18724" spans="27:27" x14ac:dyDescent="0.2">
      <c r="AA18724" s="23">
        <v>54568</v>
      </c>
    </row>
    <row r="18725" spans="27:27" x14ac:dyDescent="0.2">
      <c r="AA18725" s="23">
        <v>54569</v>
      </c>
    </row>
    <row r="18726" spans="27:27" x14ac:dyDescent="0.2">
      <c r="AA18726" s="23">
        <v>54570</v>
      </c>
    </row>
    <row r="18727" spans="27:27" x14ac:dyDescent="0.2">
      <c r="AA18727" s="23">
        <v>54571</v>
      </c>
    </row>
    <row r="18728" spans="27:27" x14ac:dyDescent="0.2">
      <c r="AA18728" s="23">
        <v>54572</v>
      </c>
    </row>
    <row r="18729" spans="27:27" x14ac:dyDescent="0.2">
      <c r="AA18729" s="23">
        <v>54573</v>
      </c>
    </row>
    <row r="18730" spans="27:27" x14ac:dyDescent="0.2">
      <c r="AA18730" s="23">
        <v>54574</v>
      </c>
    </row>
    <row r="18731" spans="27:27" x14ac:dyDescent="0.2">
      <c r="AA18731" s="23">
        <v>54575</v>
      </c>
    </row>
    <row r="18732" spans="27:27" x14ac:dyDescent="0.2">
      <c r="AA18732" s="23">
        <v>54576</v>
      </c>
    </row>
    <row r="18733" spans="27:27" x14ac:dyDescent="0.2">
      <c r="AA18733" s="23">
        <v>54577</v>
      </c>
    </row>
    <row r="18734" spans="27:27" x14ac:dyDescent="0.2">
      <c r="AA18734" s="23">
        <v>54578</v>
      </c>
    </row>
    <row r="18735" spans="27:27" x14ac:dyDescent="0.2">
      <c r="AA18735" s="23">
        <v>54579</v>
      </c>
    </row>
    <row r="18736" spans="27:27" x14ac:dyDescent="0.2">
      <c r="AA18736" s="23">
        <v>54580</v>
      </c>
    </row>
    <row r="18737" spans="27:27" x14ac:dyDescent="0.2">
      <c r="AA18737" s="23">
        <v>54581</v>
      </c>
    </row>
    <row r="18738" spans="27:27" x14ac:dyDescent="0.2">
      <c r="AA18738" s="23">
        <v>54582</v>
      </c>
    </row>
    <row r="18739" spans="27:27" x14ac:dyDescent="0.2">
      <c r="AA18739" s="23">
        <v>54583</v>
      </c>
    </row>
    <row r="18740" spans="27:27" x14ac:dyDescent="0.2">
      <c r="AA18740" s="23">
        <v>54584</v>
      </c>
    </row>
    <row r="18741" spans="27:27" x14ac:dyDescent="0.2">
      <c r="AA18741" s="23">
        <v>54585</v>
      </c>
    </row>
    <row r="18742" spans="27:27" x14ac:dyDescent="0.2">
      <c r="AA18742" s="23">
        <v>54586</v>
      </c>
    </row>
    <row r="18743" spans="27:27" x14ac:dyDescent="0.2">
      <c r="AA18743" s="23">
        <v>54587</v>
      </c>
    </row>
    <row r="18744" spans="27:27" x14ac:dyDescent="0.2">
      <c r="AA18744" s="23">
        <v>54588</v>
      </c>
    </row>
    <row r="18745" spans="27:27" x14ac:dyDescent="0.2">
      <c r="AA18745" s="23">
        <v>54589</v>
      </c>
    </row>
    <row r="18746" spans="27:27" x14ac:dyDescent="0.2">
      <c r="AA18746" s="23">
        <v>54590</v>
      </c>
    </row>
    <row r="18747" spans="27:27" x14ac:dyDescent="0.2">
      <c r="AA18747" s="23">
        <v>54591</v>
      </c>
    </row>
    <row r="18748" spans="27:27" x14ac:dyDescent="0.2">
      <c r="AA18748" s="23">
        <v>54592</v>
      </c>
    </row>
    <row r="18749" spans="27:27" x14ac:dyDescent="0.2">
      <c r="AA18749" s="23">
        <v>54593</v>
      </c>
    </row>
    <row r="18750" spans="27:27" x14ac:dyDescent="0.2">
      <c r="AA18750" s="23">
        <v>54594</v>
      </c>
    </row>
    <row r="18751" spans="27:27" x14ac:dyDescent="0.2">
      <c r="AA18751" s="23">
        <v>54595</v>
      </c>
    </row>
    <row r="18752" spans="27:27" x14ac:dyDescent="0.2">
      <c r="AA18752" s="23">
        <v>54596</v>
      </c>
    </row>
    <row r="18753" spans="27:27" x14ac:dyDescent="0.2">
      <c r="AA18753" s="23">
        <v>54597</v>
      </c>
    </row>
    <row r="18754" spans="27:27" x14ac:dyDescent="0.2">
      <c r="AA18754" s="23">
        <v>54598</v>
      </c>
    </row>
    <row r="18755" spans="27:27" x14ac:dyDescent="0.2">
      <c r="AA18755" s="23">
        <v>54599</v>
      </c>
    </row>
    <row r="18756" spans="27:27" x14ac:dyDescent="0.2">
      <c r="AA18756" s="23">
        <v>54600</v>
      </c>
    </row>
    <row r="18757" spans="27:27" x14ac:dyDescent="0.2">
      <c r="AA18757" s="23">
        <v>54601</v>
      </c>
    </row>
    <row r="18758" spans="27:27" x14ac:dyDescent="0.2">
      <c r="AA18758" s="23">
        <v>54602</v>
      </c>
    </row>
    <row r="18759" spans="27:27" x14ac:dyDescent="0.2">
      <c r="AA18759" s="23">
        <v>54603</v>
      </c>
    </row>
    <row r="18760" spans="27:27" x14ac:dyDescent="0.2">
      <c r="AA18760" s="23">
        <v>54604</v>
      </c>
    </row>
    <row r="18761" spans="27:27" x14ac:dyDescent="0.2">
      <c r="AA18761" s="23">
        <v>54605</v>
      </c>
    </row>
    <row r="18762" spans="27:27" x14ac:dyDescent="0.2">
      <c r="AA18762" s="23">
        <v>54606</v>
      </c>
    </row>
    <row r="18763" spans="27:27" x14ac:dyDescent="0.2">
      <c r="AA18763" s="23">
        <v>54607</v>
      </c>
    </row>
    <row r="18764" spans="27:27" x14ac:dyDescent="0.2">
      <c r="AA18764" s="23">
        <v>54608</v>
      </c>
    </row>
    <row r="18765" spans="27:27" x14ac:dyDescent="0.2">
      <c r="AA18765" s="23">
        <v>54609</v>
      </c>
    </row>
    <row r="18766" spans="27:27" x14ac:dyDescent="0.2">
      <c r="AA18766" s="23">
        <v>54610</v>
      </c>
    </row>
    <row r="18767" spans="27:27" x14ac:dyDescent="0.2">
      <c r="AA18767" s="23">
        <v>54611</v>
      </c>
    </row>
    <row r="18768" spans="27:27" x14ac:dyDescent="0.2">
      <c r="AA18768" s="23">
        <v>54612</v>
      </c>
    </row>
    <row r="18769" spans="27:27" x14ac:dyDescent="0.2">
      <c r="AA18769" s="23">
        <v>54613</v>
      </c>
    </row>
    <row r="18770" spans="27:27" x14ac:dyDescent="0.2">
      <c r="AA18770" s="23">
        <v>54614</v>
      </c>
    </row>
    <row r="18771" spans="27:27" x14ac:dyDescent="0.2">
      <c r="AA18771" s="23">
        <v>54615</v>
      </c>
    </row>
    <row r="18772" spans="27:27" x14ac:dyDescent="0.2">
      <c r="AA18772" s="23">
        <v>54616</v>
      </c>
    </row>
    <row r="18773" spans="27:27" x14ac:dyDescent="0.2">
      <c r="AA18773" s="23">
        <v>54617</v>
      </c>
    </row>
    <row r="18774" spans="27:27" x14ac:dyDescent="0.2">
      <c r="AA18774" s="23">
        <v>54618</v>
      </c>
    </row>
    <row r="18775" spans="27:27" x14ac:dyDescent="0.2">
      <c r="AA18775" s="23">
        <v>54619</v>
      </c>
    </row>
    <row r="18776" spans="27:27" x14ac:dyDescent="0.2">
      <c r="AA18776" s="23">
        <v>54620</v>
      </c>
    </row>
    <row r="18777" spans="27:27" x14ac:dyDescent="0.2">
      <c r="AA18777" s="23">
        <v>54621</v>
      </c>
    </row>
    <row r="18778" spans="27:27" x14ac:dyDescent="0.2">
      <c r="AA18778" s="23">
        <v>54622</v>
      </c>
    </row>
    <row r="18779" spans="27:27" x14ac:dyDescent="0.2">
      <c r="AA18779" s="23">
        <v>54623</v>
      </c>
    </row>
    <row r="18780" spans="27:27" x14ac:dyDescent="0.2">
      <c r="AA18780" s="23">
        <v>54624</v>
      </c>
    </row>
    <row r="18781" spans="27:27" x14ac:dyDescent="0.2">
      <c r="AA18781" s="23">
        <v>54625</v>
      </c>
    </row>
    <row r="18782" spans="27:27" x14ac:dyDescent="0.2">
      <c r="AA18782" s="23">
        <v>54626</v>
      </c>
    </row>
    <row r="18783" spans="27:27" x14ac:dyDescent="0.2">
      <c r="AA18783" s="23">
        <v>54627</v>
      </c>
    </row>
    <row r="18784" spans="27:27" x14ac:dyDescent="0.2">
      <c r="AA18784" s="23">
        <v>54628</v>
      </c>
    </row>
    <row r="18785" spans="27:27" x14ac:dyDescent="0.2">
      <c r="AA18785" s="23">
        <v>54629</v>
      </c>
    </row>
    <row r="18786" spans="27:27" x14ac:dyDescent="0.2">
      <c r="AA18786" s="23">
        <v>54630</v>
      </c>
    </row>
    <row r="18787" spans="27:27" x14ac:dyDescent="0.2">
      <c r="AA18787" s="23">
        <v>54631</v>
      </c>
    </row>
    <row r="18788" spans="27:27" x14ac:dyDescent="0.2">
      <c r="AA18788" s="23">
        <v>54632</v>
      </c>
    </row>
    <row r="18789" spans="27:27" x14ac:dyDescent="0.2">
      <c r="AA18789" s="23">
        <v>54633</v>
      </c>
    </row>
    <row r="18790" spans="27:27" x14ac:dyDescent="0.2">
      <c r="AA18790" s="23">
        <v>54634</v>
      </c>
    </row>
    <row r="18791" spans="27:27" x14ac:dyDescent="0.2">
      <c r="AA18791" s="23">
        <v>54635</v>
      </c>
    </row>
    <row r="18792" spans="27:27" x14ac:dyDescent="0.2">
      <c r="AA18792" s="23">
        <v>54636</v>
      </c>
    </row>
    <row r="18793" spans="27:27" x14ac:dyDescent="0.2">
      <c r="AA18793" s="23">
        <v>54637</v>
      </c>
    </row>
    <row r="18794" spans="27:27" x14ac:dyDescent="0.2">
      <c r="AA18794" s="23">
        <v>54638</v>
      </c>
    </row>
    <row r="18795" spans="27:27" x14ac:dyDescent="0.2">
      <c r="AA18795" s="23">
        <v>54639</v>
      </c>
    </row>
    <row r="18796" spans="27:27" x14ac:dyDescent="0.2">
      <c r="AA18796" s="23">
        <v>54640</v>
      </c>
    </row>
    <row r="18797" spans="27:27" x14ac:dyDescent="0.2">
      <c r="AA18797" s="23">
        <v>54641</v>
      </c>
    </row>
    <row r="18798" spans="27:27" x14ac:dyDescent="0.2">
      <c r="AA18798" s="23">
        <v>54642</v>
      </c>
    </row>
    <row r="18799" spans="27:27" x14ac:dyDescent="0.2">
      <c r="AA18799" s="23">
        <v>54643</v>
      </c>
    </row>
    <row r="18800" spans="27:27" x14ac:dyDescent="0.2">
      <c r="AA18800" s="23">
        <v>54644</v>
      </c>
    </row>
    <row r="18801" spans="27:27" x14ac:dyDescent="0.2">
      <c r="AA18801" s="23">
        <v>54645</v>
      </c>
    </row>
    <row r="18802" spans="27:27" x14ac:dyDescent="0.2">
      <c r="AA18802" s="23">
        <v>54646</v>
      </c>
    </row>
    <row r="18803" spans="27:27" x14ac:dyDescent="0.2">
      <c r="AA18803" s="23">
        <v>54647</v>
      </c>
    </row>
    <row r="18804" spans="27:27" x14ac:dyDescent="0.2">
      <c r="AA18804" s="23">
        <v>54648</v>
      </c>
    </row>
    <row r="18805" spans="27:27" x14ac:dyDescent="0.2">
      <c r="AA18805" s="23">
        <v>54649</v>
      </c>
    </row>
    <row r="18806" spans="27:27" x14ac:dyDescent="0.2">
      <c r="AA18806" s="23">
        <v>54650</v>
      </c>
    </row>
    <row r="18807" spans="27:27" x14ac:dyDescent="0.2">
      <c r="AA18807" s="23">
        <v>54651</v>
      </c>
    </row>
    <row r="18808" spans="27:27" x14ac:dyDescent="0.2">
      <c r="AA18808" s="23">
        <v>54652</v>
      </c>
    </row>
    <row r="18809" spans="27:27" x14ac:dyDescent="0.2">
      <c r="AA18809" s="23">
        <v>54653</v>
      </c>
    </row>
    <row r="18810" spans="27:27" x14ac:dyDescent="0.2">
      <c r="AA18810" s="23">
        <v>54654</v>
      </c>
    </row>
    <row r="18811" spans="27:27" x14ac:dyDescent="0.2">
      <c r="AA18811" s="23">
        <v>54655</v>
      </c>
    </row>
    <row r="18812" spans="27:27" x14ac:dyDescent="0.2">
      <c r="AA18812" s="23">
        <v>54656</v>
      </c>
    </row>
    <row r="18813" spans="27:27" x14ac:dyDescent="0.2">
      <c r="AA18813" s="23">
        <v>54657</v>
      </c>
    </row>
    <row r="18814" spans="27:27" x14ac:dyDescent="0.2">
      <c r="AA18814" s="23">
        <v>54658</v>
      </c>
    </row>
    <row r="18815" spans="27:27" x14ac:dyDescent="0.2">
      <c r="AA18815" s="23">
        <v>54659</v>
      </c>
    </row>
    <row r="18816" spans="27:27" x14ac:dyDescent="0.2">
      <c r="AA18816" s="23">
        <v>54660</v>
      </c>
    </row>
    <row r="18817" spans="27:27" x14ac:dyDescent="0.2">
      <c r="AA18817" s="23">
        <v>54661</v>
      </c>
    </row>
    <row r="18818" spans="27:27" x14ac:dyDescent="0.2">
      <c r="AA18818" s="23">
        <v>54662</v>
      </c>
    </row>
    <row r="18819" spans="27:27" x14ac:dyDescent="0.2">
      <c r="AA18819" s="23">
        <v>54663</v>
      </c>
    </row>
    <row r="18820" spans="27:27" x14ac:dyDescent="0.2">
      <c r="AA18820" s="23">
        <v>54664</v>
      </c>
    </row>
    <row r="18821" spans="27:27" x14ac:dyDescent="0.2">
      <c r="AA18821" s="23">
        <v>54665</v>
      </c>
    </row>
    <row r="18822" spans="27:27" x14ac:dyDescent="0.2">
      <c r="AA18822" s="23">
        <v>54666</v>
      </c>
    </row>
    <row r="18823" spans="27:27" x14ac:dyDescent="0.2">
      <c r="AA18823" s="23">
        <v>54667</v>
      </c>
    </row>
    <row r="18824" spans="27:27" x14ac:dyDescent="0.2">
      <c r="AA18824" s="23">
        <v>54668</v>
      </c>
    </row>
    <row r="18825" spans="27:27" x14ac:dyDescent="0.2">
      <c r="AA18825" s="23">
        <v>54669</v>
      </c>
    </row>
    <row r="18826" spans="27:27" x14ac:dyDescent="0.2">
      <c r="AA18826" s="23">
        <v>54670</v>
      </c>
    </row>
    <row r="18827" spans="27:27" x14ac:dyDescent="0.2">
      <c r="AA18827" s="23">
        <v>54671</v>
      </c>
    </row>
    <row r="18828" spans="27:27" x14ac:dyDescent="0.2">
      <c r="AA18828" s="23">
        <v>54672</v>
      </c>
    </row>
    <row r="18829" spans="27:27" x14ac:dyDescent="0.2">
      <c r="AA18829" s="23">
        <v>54673</v>
      </c>
    </row>
    <row r="18830" spans="27:27" x14ac:dyDescent="0.2">
      <c r="AA18830" s="23">
        <v>54674</v>
      </c>
    </row>
    <row r="18831" spans="27:27" x14ac:dyDescent="0.2">
      <c r="AA18831" s="23">
        <v>54675</v>
      </c>
    </row>
    <row r="18832" spans="27:27" x14ac:dyDescent="0.2">
      <c r="AA18832" s="23">
        <v>54676</v>
      </c>
    </row>
    <row r="18833" spans="27:27" x14ac:dyDescent="0.2">
      <c r="AA18833" s="23">
        <v>54677</v>
      </c>
    </row>
    <row r="18834" spans="27:27" x14ac:dyDescent="0.2">
      <c r="AA18834" s="23">
        <v>54678</v>
      </c>
    </row>
    <row r="18835" spans="27:27" x14ac:dyDescent="0.2">
      <c r="AA18835" s="23">
        <v>54679</v>
      </c>
    </row>
    <row r="18836" spans="27:27" x14ac:dyDescent="0.2">
      <c r="AA18836" s="23">
        <v>54680</v>
      </c>
    </row>
    <row r="18837" spans="27:27" x14ac:dyDescent="0.2">
      <c r="AA18837" s="23">
        <v>54681</v>
      </c>
    </row>
    <row r="18838" spans="27:27" x14ac:dyDescent="0.2">
      <c r="AA18838" s="23">
        <v>54682</v>
      </c>
    </row>
    <row r="18839" spans="27:27" x14ac:dyDescent="0.2">
      <c r="AA18839" s="23">
        <v>54683</v>
      </c>
    </row>
    <row r="18840" spans="27:27" x14ac:dyDescent="0.2">
      <c r="AA18840" s="23">
        <v>54684</v>
      </c>
    </row>
    <row r="18841" spans="27:27" x14ac:dyDescent="0.2">
      <c r="AA18841" s="23">
        <v>54685</v>
      </c>
    </row>
    <row r="18842" spans="27:27" x14ac:dyDescent="0.2">
      <c r="AA18842" s="23">
        <v>54686</v>
      </c>
    </row>
    <row r="18843" spans="27:27" x14ac:dyDescent="0.2">
      <c r="AA18843" s="23">
        <v>54687</v>
      </c>
    </row>
    <row r="18844" spans="27:27" x14ac:dyDescent="0.2">
      <c r="AA18844" s="23">
        <v>54688</v>
      </c>
    </row>
    <row r="18845" spans="27:27" x14ac:dyDescent="0.2">
      <c r="AA18845" s="23">
        <v>54689</v>
      </c>
    </row>
    <row r="18846" spans="27:27" x14ac:dyDescent="0.2">
      <c r="AA18846" s="23">
        <v>54690</v>
      </c>
    </row>
    <row r="18847" spans="27:27" x14ac:dyDescent="0.2">
      <c r="AA18847" s="23">
        <v>54691</v>
      </c>
    </row>
    <row r="18848" spans="27:27" x14ac:dyDescent="0.2">
      <c r="AA18848" s="23">
        <v>54692</v>
      </c>
    </row>
    <row r="18849" spans="27:27" x14ac:dyDescent="0.2">
      <c r="AA18849" s="23">
        <v>54693</v>
      </c>
    </row>
    <row r="18850" spans="27:27" x14ac:dyDescent="0.2">
      <c r="AA18850" s="23">
        <v>54694</v>
      </c>
    </row>
    <row r="18851" spans="27:27" x14ac:dyDescent="0.2">
      <c r="AA18851" s="23">
        <v>54695</v>
      </c>
    </row>
    <row r="18852" spans="27:27" x14ac:dyDescent="0.2">
      <c r="AA18852" s="23">
        <v>54696</v>
      </c>
    </row>
    <row r="18853" spans="27:27" x14ac:dyDescent="0.2">
      <c r="AA18853" s="23">
        <v>54697</v>
      </c>
    </row>
    <row r="18854" spans="27:27" x14ac:dyDescent="0.2">
      <c r="AA18854" s="23">
        <v>54698</v>
      </c>
    </row>
    <row r="18855" spans="27:27" x14ac:dyDescent="0.2">
      <c r="AA18855" s="23">
        <v>54699</v>
      </c>
    </row>
    <row r="18856" spans="27:27" x14ac:dyDescent="0.2">
      <c r="AA18856" s="23">
        <v>54700</v>
      </c>
    </row>
    <row r="18857" spans="27:27" x14ac:dyDescent="0.2">
      <c r="AA18857" s="23">
        <v>54701</v>
      </c>
    </row>
    <row r="18858" spans="27:27" x14ac:dyDescent="0.2">
      <c r="AA18858" s="23">
        <v>54702</v>
      </c>
    </row>
    <row r="18859" spans="27:27" x14ac:dyDescent="0.2">
      <c r="AA18859" s="23">
        <v>54703</v>
      </c>
    </row>
    <row r="18860" spans="27:27" x14ac:dyDescent="0.2">
      <c r="AA18860" s="23">
        <v>54704</v>
      </c>
    </row>
    <row r="18861" spans="27:27" x14ac:dyDescent="0.2">
      <c r="AA18861" s="23">
        <v>54705</v>
      </c>
    </row>
    <row r="18862" spans="27:27" x14ac:dyDescent="0.2">
      <c r="AA18862" s="23">
        <v>54706</v>
      </c>
    </row>
    <row r="18863" spans="27:27" x14ac:dyDescent="0.2">
      <c r="AA18863" s="23">
        <v>54707</v>
      </c>
    </row>
    <row r="18864" spans="27:27" x14ac:dyDescent="0.2">
      <c r="AA18864" s="23">
        <v>54708</v>
      </c>
    </row>
    <row r="18865" spans="27:27" x14ac:dyDescent="0.2">
      <c r="AA18865" s="23">
        <v>54709</v>
      </c>
    </row>
    <row r="18866" spans="27:27" x14ac:dyDescent="0.2">
      <c r="AA18866" s="23">
        <v>54710</v>
      </c>
    </row>
    <row r="18867" spans="27:27" x14ac:dyDescent="0.2">
      <c r="AA18867" s="23">
        <v>54711</v>
      </c>
    </row>
    <row r="18868" spans="27:27" x14ac:dyDescent="0.2">
      <c r="AA18868" s="23">
        <v>54712</v>
      </c>
    </row>
    <row r="18869" spans="27:27" x14ac:dyDescent="0.2">
      <c r="AA18869" s="23">
        <v>54713</v>
      </c>
    </row>
    <row r="18870" spans="27:27" x14ac:dyDescent="0.2">
      <c r="AA18870" s="23">
        <v>54714</v>
      </c>
    </row>
    <row r="18871" spans="27:27" x14ac:dyDescent="0.2">
      <c r="AA18871" s="23">
        <v>54715</v>
      </c>
    </row>
    <row r="18872" spans="27:27" x14ac:dyDescent="0.2">
      <c r="AA18872" s="23">
        <v>54716</v>
      </c>
    </row>
    <row r="18873" spans="27:27" x14ac:dyDescent="0.2">
      <c r="AA18873" s="23">
        <v>54717</v>
      </c>
    </row>
    <row r="18874" spans="27:27" x14ac:dyDescent="0.2">
      <c r="AA18874" s="23">
        <v>54718</v>
      </c>
    </row>
    <row r="18875" spans="27:27" x14ac:dyDescent="0.2">
      <c r="AA18875" s="23">
        <v>54719</v>
      </c>
    </row>
    <row r="18876" spans="27:27" x14ac:dyDescent="0.2">
      <c r="AA18876" s="23">
        <v>54720</v>
      </c>
    </row>
    <row r="18877" spans="27:27" x14ac:dyDescent="0.2">
      <c r="AA18877" s="23">
        <v>54721</v>
      </c>
    </row>
    <row r="18878" spans="27:27" x14ac:dyDescent="0.2">
      <c r="AA18878" s="23">
        <v>54722</v>
      </c>
    </row>
    <row r="18879" spans="27:27" x14ac:dyDescent="0.2">
      <c r="AA18879" s="23">
        <v>54723</v>
      </c>
    </row>
    <row r="18880" spans="27:27" x14ac:dyDescent="0.2">
      <c r="AA18880" s="23">
        <v>54724</v>
      </c>
    </row>
    <row r="18881" spans="27:27" x14ac:dyDescent="0.2">
      <c r="AA18881" s="23">
        <v>54725</v>
      </c>
    </row>
    <row r="18882" spans="27:27" x14ac:dyDescent="0.2">
      <c r="AA18882" s="23">
        <v>54726</v>
      </c>
    </row>
    <row r="18883" spans="27:27" x14ac:dyDescent="0.2">
      <c r="AA18883" s="23">
        <v>54727</v>
      </c>
    </row>
    <row r="18884" spans="27:27" x14ac:dyDescent="0.2">
      <c r="AA18884" s="23">
        <v>54728</v>
      </c>
    </row>
    <row r="18885" spans="27:27" x14ac:dyDescent="0.2">
      <c r="AA18885" s="23">
        <v>54729</v>
      </c>
    </row>
    <row r="18886" spans="27:27" x14ac:dyDescent="0.2">
      <c r="AA18886" s="23">
        <v>54730</v>
      </c>
    </row>
    <row r="18887" spans="27:27" x14ac:dyDescent="0.2">
      <c r="AA18887" s="23">
        <v>54731</v>
      </c>
    </row>
    <row r="18888" spans="27:27" x14ac:dyDescent="0.2">
      <c r="AA18888" s="23">
        <v>54732</v>
      </c>
    </row>
    <row r="18889" spans="27:27" x14ac:dyDescent="0.2">
      <c r="AA18889" s="23">
        <v>54733</v>
      </c>
    </row>
    <row r="18890" spans="27:27" x14ac:dyDescent="0.2">
      <c r="AA18890" s="23">
        <v>54734</v>
      </c>
    </row>
    <row r="18891" spans="27:27" x14ac:dyDescent="0.2">
      <c r="AA18891" s="23">
        <v>54735</v>
      </c>
    </row>
    <row r="18892" spans="27:27" x14ac:dyDescent="0.2">
      <c r="AA18892" s="23">
        <v>54736</v>
      </c>
    </row>
    <row r="18893" spans="27:27" x14ac:dyDescent="0.2">
      <c r="AA18893" s="23">
        <v>54737</v>
      </c>
    </row>
    <row r="18894" spans="27:27" x14ac:dyDescent="0.2">
      <c r="AA18894" s="23">
        <v>54738</v>
      </c>
    </row>
    <row r="18895" spans="27:27" x14ac:dyDescent="0.2">
      <c r="AA18895" s="23">
        <v>54739</v>
      </c>
    </row>
    <row r="18896" spans="27:27" x14ac:dyDescent="0.2">
      <c r="AA18896" s="23">
        <v>54740</v>
      </c>
    </row>
    <row r="18897" spans="27:27" x14ac:dyDescent="0.2">
      <c r="AA18897" s="23">
        <v>54741</v>
      </c>
    </row>
    <row r="18898" spans="27:27" x14ac:dyDescent="0.2">
      <c r="AA18898" s="23">
        <v>54742</v>
      </c>
    </row>
    <row r="18899" spans="27:27" x14ac:dyDescent="0.2">
      <c r="AA18899" s="23">
        <v>54743</v>
      </c>
    </row>
    <row r="18900" spans="27:27" x14ac:dyDescent="0.2">
      <c r="AA18900" s="23">
        <v>54744</v>
      </c>
    </row>
    <row r="18901" spans="27:27" x14ac:dyDescent="0.2">
      <c r="AA18901" s="23">
        <v>54745</v>
      </c>
    </row>
    <row r="18902" spans="27:27" x14ac:dyDescent="0.2">
      <c r="AA18902" s="23">
        <v>54746</v>
      </c>
    </row>
    <row r="18903" spans="27:27" x14ac:dyDescent="0.2">
      <c r="AA18903" s="23">
        <v>54747</v>
      </c>
    </row>
    <row r="18904" spans="27:27" x14ac:dyDescent="0.2">
      <c r="AA18904" s="23">
        <v>54748</v>
      </c>
    </row>
    <row r="18905" spans="27:27" x14ac:dyDescent="0.2">
      <c r="AA18905" s="23">
        <v>54749</v>
      </c>
    </row>
    <row r="18906" spans="27:27" x14ac:dyDescent="0.2">
      <c r="AA18906" s="23">
        <v>54750</v>
      </c>
    </row>
    <row r="18907" spans="27:27" x14ac:dyDescent="0.2">
      <c r="AA18907" s="23">
        <v>54751</v>
      </c>
    </row>
    <row r="18908" spans="27:27" x14ac:dyDescent="0.2">
      <c r="AA18908" s="23">
        <v>54752</v>
      </c>
    </row>
    <row r="18909" spans="27:27" x14ac:dyDescent="0.2">
      <c r="AA18909" s="23">
        <v>54753</v>
      </c>
    </row>
    <row r="18910" spans="27:27" x14ac:dyDescent="0.2">
      <c r="AA18910" s="23">
        <v>54754</v>
      </c>
    </row>
    <row r="18911" spans="27:27" x14ac:dyDescent="0.2">
      <c r="AA18911" s="23">
        <v>54755</v>
      </c>
    </row>
    <row r="18912" spans="27:27" x14ac:dyDescent="0.2">
      <c r="AA18912" s="23">
        <v>54756</v>
      </c>
    </row>
    <row r="18913" spans="27:27" x14ac:dyDescent="0.2">
      <c r="AA18913" s="23">
        <v>54757</v>
      </c>
    </row>
    <row r="18914" spans="27:27" x14ac:dyDescent="0.2">
      <c r="AA18914" s="23">
        <v>54758</v>
      </c>
    </row>
    <row r="18915" spans="27:27" x14ac:dyDescent="0.2">
      <c r="AA18915" s="23">
        <v>54759</v>
      </c>
    </row>
    <row r="18916" spans="27:27" x14ac:dyDescent="0.2">
      <c r="AA18916" s="23">
        <v>54760</v>
      </c>
    </row>
    <row r="18917" spans="27:27" x14ac:dyDescent="0.2">
      <c r="AA18917" s="23">
        <v>54761</v>
      </c>
    </row>
    <row r="18918" spans="27:27" x14ac:dyDescent="0.2">
      <c r="AA18918" s="23">
        <v>54762</v>
      </c>
    </row>
    <row r="18919" spans="27:27" x14ac:dyDescent="0.2">
      <c r="AA18919" s="23">
        <v>54763</v>
      </c>
    </row>
    <row r="18920" spans="27:27" x14ac:dyDescent="0.2">
      <c r="AA18920" s="23">
        <v>54764</v>
      </c>
    </row>
    <row r="18921" spans="27:27" x14ac:dyDescent="0.2">
      <c r="AA18921" s="23">
        <v>54765</v>
      </c>
    </row>
    <row r="18922" spans="27:27" x14ac:dyDescent="0.2">
      <c r="AA18922" s="23">
        <v>54766</v>
      </c>
    </row>
    <row r="18923" spans="27:27" x14ac:dyDescent="0.2">
      <c r="AA18923" s="23">
        <v>54767</v>
      </c>
    </row>
    <row r="18924" spans="27:27" x14ac:dyDescent="0.2">
      <c r="AA18924" s="23">
        <v>54768</v>
      </c>
    </row>
    <row r="18925" spans="27:27" x14ac:dyDescent="0.2">
      <c r="AA18925" s="23">
        <v>54769</v>
      </c>
    </row>
    <row r="18926" spans="27:27" x14ac:dyDescent="0.2">
      <c r="AA18926" s="23">
        <v>54770</v>
      </c>
    </row>
    <row r="18927" spans="27:27" x14ac:dyDescent="0.2">
      <c r="AA18927" s="23">
        <v>54771</v>
      </c>
    </row>
    <row r="18928" spans="27:27" x14ac:dyDescent="0.2">
      <c r="AA18928" s="23">
        <v>54772</v>
      </c>
    </row>
    <row r="18929" spans="27:27" x14ac:dyDescent="0.2">
      <c r="AA18929" s="23">
        <v>54773</v>
      </c>
    </row>
    <row r="18930" spans="27:27" x14ac:dyDescent="0.2">
      <c r="AA18930" s="23">
        <v>54774</v>
      </c>
    </row>
    <row r="18931" spans="27:27" x14ac:dyDescent="0.2">
      <c r="AA18931" s="23">
        <v>54775</v>
      </c>
    </row>
    <row r="18932" spans="27:27" x14ac:dyDescent="0.2">
      <c r="AA18932" s="23">
        <v>54776</v>
      </c>
    </row>
    <row r="18933" spans="27:27" x14ac:dyDescent="0.2">
      <c r="AA18933" s="23">
        <v>54777</v>
      </c>
    </row>
    <row r="18934" spans="27:27" x14ac:dyDescent="0.2">
      <c r="AA18934" s="23">
        <v>54778</v>
      </c>
    </row>
    <row r="18935" spans="27:27" x14ac:dyDescent="0.2">
      <c r="AA18935" s="23">
        <v>54779</v>
      </c>
    </row>
    <row r="18936" spans="27:27" x14ac:dyDescent="0.2">
      <c r="AA18936" s="23">
        <v>54780</v>
      </c>
    </row>
    <row r="18937" spans="27:27" x14ac:dyDescent="0.2">
      <c r="AA18937" s="23">
        <v>54781</v>
      </c>
    </row>
    <row r="18938" spans="27:27" x14ac:dyDescent="0.2">
      <c r="AA18938" s="23">
        <v>54782</v>
      </c>
    </row>
    <row r="18939" spans="27:27" x14ac:dyDescent="0.2">
      <c r="AA18939" s="23">
        <v>54783</v>
      </c>
    </row>
    <row r="18940" spans="27:27" x14ac:dyDescent="0.2">
      <c r="AA18940" s="23">
        <v>54784</v>
      </c>
    </row>
    <row r="18941" spans="27:27" x14ac:dyDescent="0.2">
      <c r="AA18941" s="23">
        <v>54785</v>
      </c>
    </row>
    <row r="18942" spans="27:27" x14ac:dyDescent="0.2">
      <c r="AA18942" s="23">
        <v>54786</v>
      </c>
    </row>
    <row r="18943" spans="27:27" x14ac:dyDescent="0.2">
      <c r="AA18943" s="23">
        <v>54787</v>
      </c>
    </row>
    <row r="18944" spans="27:27" x14ac:dyDescent="0.2">
      <c r="AA18944" s="23">
        <v>54788</v>
      </c>
    </row>
    <row r="18945" spans="27:27" x14ac:dyDescent="0.2">
      <c r="AA18945" s="23">
        <v>54789</v>
      </c>
    </row>
    <row r="18946" spans="27:27" x14ac:dyDescent="0.2">
      <c r="AA18946" s="23">
        <v>54790</v>
      </c>
    </row>
    <row r="18947" spans="27:27" x14ac:dyDescent="0.2">
      <c r="AA18947" s="23">
        <v>54791</v>
      </c>
    </row>
    <row r="18948" spans="27:27" x14ac:dyDescent="0.2">
      <c r="AA18948" s="23">
        <v>54792</v>
      </c>
    </row>
    <row r="18949" spans="27:27" x14ac:dyDescent="0.2">
      <c r="AA18949" s="23">
        <v>54793</v>
      </c>
    </row>
    <row r="18950" spans="27:27" x14ac:dyDescent="0.2">
      <c r="AA18950" s="23">
        <v>54794</v>
      </c>
    </row>
    <row r="18951" spans="27:27" x14ac:dyDescent="0.2">
      <c r="AA18951" s="23">
        <v>54795</v>
      </c>
    </row>
    <row r="18952" spans="27:27" x14ac:dyDescent="0.2">
      <c r="AA18952" s="23">
        <v>54796</v>
      </c>
    </row>
    <row r="18953" spans="27:27" x14ac:dyDescent="0.2">
      <c r="AA18953" s="23">
        <v>54797</v>
      </c>
    </row>
    <row r="18954" spans="27:27" x14ac:dyDescent="0.2">
      <c r="AA18954" s="23">
        <v>54798</v>
      </c>
    </row>
    <row r="18955" spans="27:27" x14ac:dyDescent="0.2">
      <c r="AA18955" s="23">
        <v>54799</v>
      </c>
    </row>
    <row r="18956" spans="27:27" x14ac:dyDescent="0.2">
      <c r="AA18956" s="23">
        <v>54800</v>
      </c>
    </row>
    <row r="18957" spans="27:27" x14ac:dyDescent="0.2">
      <c r="AA18957" s="23">
        <v>54801</v>
      </c>
    </row>
    <row r="18958" spans="27:27" x14ac:dyDescent="0.2">
      <c r="AA18958" s="23">
        <v>54802</v>
      </c>
    </row>
    <row r="18959" spans="27:27" x14ac:dyDescent="0.2">
      <c r="AA18959" s="23">
        <v>54803</v>
      </c>
    </row>
    <row r="18960" spans="27:27" x14ac:dyDescent="0.2">
      <c r="AA18960" s="23">
        <v>54804</v>
      </c>
    </row>
    <row r="18961" spans="27:27" x14ac:dyDescent="0.2">
      <c r="AA18961" s="23">
        <v>54805</v>
      </c>
    </row>
    <row r="18962" spans="27:27" x14ac:dyDescent="0.2">
      <c r="AA18962" s="23">
        <v>54806</v>
      </c>
    </row>
    <row r="18963" spans="27:27" x14ac:dyDescent="0.2">
      <c r="AA18963" s="23">
        <v>54807</v>
      </c>
    </row>
    <row r="18964" spans="27:27" x14ac:dyDescent="0.2">
      <c r="AA18964" s="23">
        <v>54808</v>
      </c>
    </row>
    <row r="18965" spans="27:27" x14ac:dyDescent="0.2">
      <c r="AA18965" s="23">
        <v>54809</v>
      </c>
    </row>
    <row r="18966" spans="27:27" x14ac:dyDescent="0.2">
      <c r="AA18966" s="23">
        <v>54810</v>
      </c>
    </row>
    <row r="18967" spans="27:27" x14ac:dyDescent="0.2">
      <c r="AA18967" s="23">
        <v>54811</v>
      </c>
    </row>
    <row r="18968" spans="27:27" x14ac:dyDescent="0.2">
      <c r="AA18968" s="23">
        <v>54812</v>
      </c>
    </row>
    <row r="18969" spans="27:27" x14ac:dyDescent="0.2">
      <c r="AA18969" s="23">
        <v>54813</v>
      </c>
    </row>
    <row r="18970" spans="27:27" x14ac:dyDescent="0.2">
      <c r="AA18970" s="23">
        <v>54814</v>
      </c>
    </row>
    <row r="18971" spans="27:27" x14ac:dyDescent="0.2">
      <c r="AA18971" s="23">
        <v>54815</v>
      </c>
    </row>
    <row r="18972" spans="27:27" x14ac:dyDescent="0.2">
      <c r="AA18972" s="23">
        <v>54816</v>
      </c>
    </row>
    <row r="18973" spans="27:27" x14ac:dyDescent="0.2">
      <c r="AA18973" s="23">
        <v>54817</v>
      </c>
    </row>
    <row r="18974" spans="27:27" x14ac:dyDescent="0.2">
      <c r="AA18974" s="23">
        <v>54818</v>
      </c>
    </row>
    <row r="18975" spans="27:27" x14ac:dyDescent="0.2">
      <c r="AA18975" s="23">
        <v>54819</v>
      </c>
    </row>
    <row r="18976" spans="27:27" x14ac:dyDescent="0.2">
      <c r="AA18976" s="23">
        <v>54820</v>
      </c>
    </row>
    <row r="18977" spans="27:27" x14ac:dyDescent="0.2">
      <c r="AA18977" s="23">
        <v>54821</v>
      </c>
    </row>
    <row r="18978" spans="27:27" x14ac:dyDescent="0.2">
      <c r="AA18978" s="23">
        <v>54822</v>
      </c>
    </row>
    <row r="18979" spans="27:27" x14ac:dyDescent="0.2">
      <c r="AA18979" s="23">
        <v>54823</v>
      </c>
    </row>
    <row r="18980" spans="27:27" x14ac:dyDescent="0.2">
      <c r="AA18980" s="23">
        <v>54824</v>
      </c>
    </row>
    <row r="18981" spans="27:27" x14ac:dyDescent="0.2">
      <c r="AA18981" s="23">
        <v>54825</v>
      </c>
    </row>
    <row r="18982" spans="27:27" x14ac:dyDescent="0.2">
      <c r="AA18982" s="23">
        <v>54826</v>
      </c>
    </row>
    <row r="18983" spans="27:27" x14ac:dyDescent="0.2">
      <c r="AA18983" s="23">
        <v>54827</v>
      </c>
    </row>
    <row r="18984" spans="27:27" x14ac:dyDescent="0.2">
      <c r="AA18984" s="23">
        <v>54828</v>
      </c>
    </row>
    <row r="18985" spans="27:27" x14ac:dyDescent="0.2">
      <c r="AA18985" s="23">
        <v>54829</v>
      </c>
    </row>
    <row r="18986" spans="27:27" x14ac:dyDescent="0.2">
      <c r="AA18986" s="23">
        <v>54830</v>
      </c>
    </row>
    <row r="18987" spans="27:27" x14ac:dyDescent="0.2">
      <c r="AA18987" s="23">
        <v>54831</v>
      </c>
    </row>
    <row r="18988" spans="27:27" x14ac:dyDescent="0.2">
      <c r="AA18988" s="23">
        <v>54832</v>
      </c>
    </row>
    <row r="18989" spans="27:27" x14ac:dyDescent="0.2">
      <c r="AA18989" s="23">
        <v>54833</v>
      </c>
    </row>
    <row r="18990" spans="27:27" x14ac:dyDescent="0.2">
      <c r="AA18990" s="23">
        <v>54834</v>
      </c>
    </row>
    <row r="18991" spans="27:27" x14ac:dyDescent="0.2">
      <c r="AA18991" s="23">
        <v>54835</v>
      </c>
    </row>
    <row r="18992" spans="27:27" x14ac:dyDescent="0.2">
      <c r="AA18992" s="23">
        <v>54836</v>
      </c>
    </row>
    <row r="18993" spans="27:27" x14ac:dyDescent="0.2">
      <c r="AA18993" s="23">
        <v>54837</v>
      </c>
    </row>
    <row r="18994" spans="27:27" x14ac:dyDescent="0.2">
      <c r="AA18994" s="23">
        <v>54838</v>
      </c>
    </row>
    <row r="18995" spans="27:27" x14ac:dyDescent="0.2">
      <c r="AA18995" s="23">
        <v>54839</v>
      </c>
    </row>
    <row r="18996" spans="27:27" x14ac:dyDescent="0.2">
      <c r="AA18996" s="23">
        <v>54840</v>
      </c>
    </row>
    <row r="18997" spans="27:27" x14ac:dyDescent="0.2">
      <c r="AA18997" s="23">
        <v>54841</v>
      </c>
    </row>
    <row r="18998" spans="27:27" x14ac:dyDescent="0.2">
      <c r="AA18998" s="23">
        <v>54842</v>
      </c>
    </row>
    <row r="18999" spans="27:27" x14ac:dyDescent="0.2">
      <c r="AA18999" s="23">
        <v>54843</v>
      </c>
    </row>
    <row r="19000" spans="27:27" x14ac:dyDescent="0.2">
      <c r="AA19000" s="23">
        <v>54844</v>
      </c>
    </row>
    <row r="19001" spans="27:27" x14ac:dyDescent="0.2">
      <c r="AA19001" s="23">
        <v>54845</v>
      </c>
    </row>
    <row r="19002" spans="27:27" x14ac:dyDescent="0.2">
      <c r="AA19002" s="23">
        <v>54846</v>
      </c>
    </row>
    <row r="19003" spans="27:27" x14ac:dyDescent="0.2">
      <c r="AA19003" s="23">
        <v>54847</v>
      </c>
    </row>
    <row r="19004" spans="27:27" x14ac:dyDescent="0.2">
      <c r="AA19004" s="23">
        <v>54848</v>
      </c>
    </row>
    <row r="19005" spans="27:27" x14ac:dyDescent="0.2">
      <c r="AA19005" s="23">
        <v>54849</v>
      </c>
    </row>
    <row r="19006" spans="27:27" x14ac:dyDescent="0.2">
      <c r="AA19006" s="23">
        <v>54850</v>
      </c>
    </row>
    <row r="19007" spans="27:27" x14ac:dyDescent="0.2">
      <c r="AA19007" s="23">
        <v>54851</v>
      </c>
    </row>
    <row r="19008" spans="27:27" x14ac:dyDescent="0.2">
      <c r="AA19008" s="23">
        <v>54852</v>
      </c>
    </row>
    <row r="19009" spans="27:27" x14ac:dyDescent="0.2">
      <c r="AA19009" s="23">
        <v>54853</v>
      </c>
    </row>
    <row r="19010" spans="27:27" x14ac:dyDescent="0.2">
      <c r="AA19010" s="23">
        <v>54854</v>
      </c>
    </row>
    <row r="19011" spans="27:27" x14ac:dyDescent="0.2">
      <c r="AA19011" s="23">
        <v>54855</v>
      </c>
    </row>
    <row r="19012" spans="27:27" x14ac:dyDescent="0.2">
      <c r="AA19012" s="23">
        <v>54856</v>
      </c>
    </row>
    <row r="19013" spans="27:27" x14ac:dyDescent="0.2">
      <c r="AA19013" s="23">
        <v>54857</v>
      </c>
    </row>
    <row r="19014" spans="27:27" x14ac:dyDescent="0.2">
      <c r="AA19014" s="23">
        <v>54858</v>
      </c>
    </row>
    <row r="19015" spans="27:27" x14ac:dyDescent="0.2">
      <c r="AA19015" s="23">
        <v>54859</v>
      </c>
    </row>
    <row r="19016" spans="27:27" x14ac:dyDescent="0.2">
      <c r="AA19016" s="23">
        <v>54860</v>
      </c>
    </row>
    <row r="19017" spans="27:27" x14ac:dyDescent="0.2">
      <c r="AA19017" s="23">
        <v>54861</v>
      </c>
    </row>
    <row r="19018" spans="27:27" x14ac:dyDescent="0.2">
      <c r="AA19018" s="23">
        <v>54862</v>
      </c>
    </row>
    <row r="19019" spans="27:27" x14ac:dyDescent="0.2">
      <c r="AA19019" s="23">
        <v>54863</v>
      </c>
    </row>
    <row r="19020" spans="27:27" x14ac:dyDescent="0.2">
      <c r="AA19020" s="23">
        <v>54864</v>
      </c>
    </row>
    <row r="19021" spans="27:27" x14ac:dyDescent="0.2">
      <c r="AA19021" s="23">
        <v>54865</v>
      </c>
    </row>
    <row r="19022" spans="27:27" x14ac:dyDescent="0.2">
      <c r="AA19022" s="23">
        <v>54866</v>
      </c>
    </row>
    <row r="19023" spans="27:27" x14ac:dyDescent="0.2">
      <c r="AA19023" s="23">
        <v>54867</v>
      </c>
    </row>
    <row r="19024" spans="27:27" x14ac:dyDescent="0.2">
      <c r="AA19024" s="23">
        <v>54868</v>
      </c>
    </row>
    <row r="19025" spans="27:27" x14ac:dyDescent="0.2">
      <c r="AA19025" s="23">
        <v>54869</v>
      </c>
    </row>
    <row r="19026" spans="27:27" x14ac:dyDescent="0.2">
      <c r="AA19026" s="23">
        <v>54870</v>
      </c>
    </row>
    <row r="19027" spans="27:27" x14ac:dyDescent="0.2">
      <c r="AA19027" s="23">
        <v>54871</v>
      </c>
    </row>
    <row r="19028" spans="27:27" x14ac:dyDescent="0.2">
      <c r="AA19028" s="23">
        <v>54872</v>
      </c>
    </row>
    <row r="19029" spans="27:27" x14ac:dyDescent="0.2">
      <c r="AA19029" s="23">
        <v>54873</v>
      </c>
    </row>
    <row r="19030" spans="27:27" x14ac:dyDescent="0.2">
      <c r="AA19030" s="23">
        <v>54874</v>
      </c>
    </row>
    <row r="19031" spans="27:27" x14ac:dyDescent="0.2">
      <c r="AA19031" s="23">
        <v>54875</v>
      </c>
    </row>
    <row r="19032" spans="27:27" x14ac:dyDescent="0.2">
      <c r="AA19032" s="23">
        <v>54876</v>
      </c>
    </row>
    <row r="19033" spans="27:27" x14ac:dyDescent="0.2">
      <c r="AA19033" s="23">
        <v>54877</v>
      </c>
    </row>
    <row r="19034" spans="27:27" x14ac:dyDescent="0.2">
      <c r="AA19034" s="23">
        <v>54878</v>
      </c>
    </row>
    <row r="19035" spans="27:27" x14ac:dyDescent="0.2">
      <c r="AA19035" s="23">
        <v>54879</v>
      </c>
    </row>
    <row r="19036" spans="27:27" x14ac:dyDescent="0.2">
      <c r="AA19036" s="23">
        <v>54880</v>
      </c>
    </row>
    <row r="19037" spans="27:27" x14ac:dyDescent="0.2">
      <c r="AA19037" s="23">
        <v>54881</v>
      </c>
    </row>
    <row r="19038" spans="27:27" x14ac:dyDescent="0.2">
      <c r="AA19038" s="23">
        <v>54882</v>
      </c>
    </row>
    <row r="19039" spans="27:27" x14ac:dyDescent="0.2">
      <c r="AA19039" s="23">
        <v>54883</v>
      </c>
    </row>
    <row r="19040" spans="27:27" x14ac:dyDescent="0.2">
      <c r="AA19040" s="23">
        <v>54884</v>
      </c>
    </row>
    <row r="19041" spans="27:27" x14ac:dyDescent="0.2">
      <c r="AA19041" s="23">
        <v>54885</v>
      </c>
    </row>
    <row r="19042" spans="27:27" x14ac:dyDescent="0.2">
      <c r="AA19042" s="23">
        <v>54886</v>
      </c>
    </row>
    <row r="19043" spans="27:27" x14ac:dyDescent="0.2">
      <c r="AA19043" s="23">
        <v>54887</v>
      </c>
    </row>
    <row r="19044" spans="27:27" x14ac:dyDescent="0.2">
      <c r="AA19044" s="23">
        <v>54888</v>
      </c>
    </row>
    <row r="19045" spans="27:27" x14ac:dyDescent="0.2">
      <c r="AA19045" s="23">
        <v>54889</v>
      </c>
    </row>
    <row r="19046" spans="27:27" x14ac:dyDescent="0.2">
      <c r="AA19046" s="23">
        <v>54890</v>
      </c>
    </row>
    <row r="19047" spans="27:27" x14ac:dyDescent="0.2">
      <c r="AA19047" s="23">
        <v>54891</v>
      </c>
    </row>
    <row r="19048" spans="27:27" x14ac:dyDescent="0.2">
      <c r="AA19048" s="23">
        <v>54892</v>
      </c>
    </row>
    <row r="19049" spans="27:27" x14ac:dyDescent="0.2">
      <c r="AA19049" s="23">
        <v>54893</v>
      </c>
    </row>
    <row r="19050" spans="27:27" x14ac:dyDescent="0.2">
      <c r="AA19050" s="23">
        <v>54894</v>
      </c>
    </row>
    <row r="19051" spans="27:27" x14ac:dyDescent="0.2">
      <c r="AA19051" s="23">
        <v>54895</v>
      </c>
    </row>
    <row r="19052" spans="27:27" x14ac:dyDescent="0.2">
      <c r="AA19052" s="23">
        <v>54896</v>
      </c>
    </row>
    <row r="19053" spans="27:27" x14ac:dyDescent="0.2">
      <c r="AA19053" s="23">
        <v>54897</v>
      </c>
    </row>
    <row r="19054" spans="27:27" x14ac:dyDescent="0.2">
      <c r="AA19054" s="23">
        <v>54898</v>
      </c>
    </row>
    <row r="19055" spans="27:27" x14ac:dyDescent="0.2">
      <c r="AA19055" s="23">
        <v>54899</v>
      </c>
    </row>
    <row r="19056" spans="27:27" x14ac:dyDescent="0.2">
      <c r="AA19056" s="23">
        <v>54900</v>
      </c>
    </row>
    <row r="19057" spans="27:27" x14ac:dyDescent="0.2">
      <c r="AA19057" s="23">
        <v>54901</v>
      </c>
    </row>
    <row r="19058" spans="27:27" x14ac:dyDescent="0.2">
      <c r="AA19058" s="23">
        <v>54902</v>
      </c>
    </row>
    <row r="19059" spans="27:27" x14ac:dyDescent="0.2">
      <c r="AA19059" s="23">
        <v>54903</v>
      </c>
    </row>
    <row r="19060" spans="27:27" x14ac:dyDescent="0.2">
      <c r="AA19060" s="23">
        <v>54904</v>
      </c>
    </row>
    <row r="19061" spans="27:27" x14ac:dyDescent="0.2">
      <c r="AA19061" s="23">
        <v>54905</v>
      </c>
    </row>
    <row r="19062" spans="27:27" x14ac:dyDescent="0.2">
      <c r="AA19062" s="23">
        <v>54906</v>
      </c>
    </row>
    <row r="19063" spans="27:27" x14ac:dyDescent="0.2">
      <c r="AA19063" s="23">
        <v>54907</v>
      </c>
    </row>
    <row r="19064" spans="27:27" x14ac:dyDescent="0.2">
      <c r="AA19064" s="23">
        <v>54908</v>
      </c>
    </row>
    <row r="19065" spans="27:27" x14ac:dyDescent="0.2">
      <c r="AA19065" s="23">
        <v>54909</v>
      </c>
    </row>
    <row r="19066" spans="27:27" x14ac:dyDescent="0.2">
      <c r="AA19066" s="23">
        <v>54910</v>
      </c>
    </row>
    <row r="19067" spans="27:27" x14ac:dyDescent="0.2">
      <c r="AA19067" s="23">
        <v>54911</v>
      </c>
    </row>
    <row r="19068" spans="27:27" x14ac:dyDescent="0.2">
      <c r="AA19068" s="23">
        <v>54912</v>
      </c>
    </row>
    <row r="19069" spans="27:27" x14ac:dyDescent="0.2">
      <c r="AA19069" s="23">
        <v>54913</v>
      </c>
    </row>
    <row r="19070" spans="27:27" x14ac:dyDescent="0.2">
      <c r="AA19070" s="23">
        <v>54914</v>
      </c>
    </row>
    <row r="19071" spans="27:27" x14ac:dyDescent="0.2">
      <c r="AA19071" s="23">
        <v>54915</v>
      </c>
    </row>
    <row r="19072" spans="27:27" x14ac:dyDescent="0.2">
      <c r="AA19072" s="23">
        <v>54916</v>
      </c>
    </row>
    <row r="19073" spans="27:27" x14ac:dyDescent="0.2">
      <c r="AA19073" s="23">
        <v>54917</v>
      </c>
    </row>
    <row r="19074" spans="27:27" x14ac:dyDescent="0.2">
      <c r="AA19074" s="23">
        <v>54918</v>
      </c>
    </row>
    <row r="19075" spans="27:27" x14ac:dyDescent="0.2">
      <c r="AA19075" s="23">
        <v>54919</v>
      </c>
    </row>
    <row r="19076" spans="27:27" x14ac:dyDescent="0.2">
      <c r="AA19076" s="23">
        <v>54920</v>
      </c>
    </row>
    <row r="19077" spans="27:27" x14ac:dyDescent="0.2">
      <c r="AA19077" s="23">
        <v>54921</v>
      </c>
    </row>
    <row r="19078" spans="27:27" x14ac:dyDescent="0.2">
      <c r="AA19078" s="23">
        <v>54922</v>
      </c>
    </row>
    <row r="19079" spans="27:27" x14ac:dyDescent="0.2">
      <c r="AA19079" s="23">
        <v>54923</v>
      </c>
    </row>
    <row r="19080" spans="27:27" x14ac:dyDescent="0.2">
      <c r="AA19080" s="23">
        <v>54924</v>
      </c>
    </row>
    <row r="19081" spans="27:27" x14ac:dyDescent="0.2">
      <c r="AA19081" s="23">
        <v>54925</v>
      </c>
    </row>
    <row r="19082" spans="27:27" x14ac:dyDescent="0.2">
      <c r="AA19082" s="23">
        <v>54926</v>
      </c>
    </row>
    <row r="19083" spans="27:27" x14ac:dyDescent="0.2">
      <c r="AA19083" s="23">
        <v>54927</v>
      </c>
    </row>
    <row r="19084" spans="27:27" x14ac:dyDescent="0.2">
      <c r="AA19084" s="23">
        <v>54928</v>
      </c>
    </row>
    <row r="19085" spans="27:27" x14ac:dyDescent="0.2">
      <c r="AA19085" s="23">
        <v>54929</v>
      </c>
    </row>
    <row r="19086" spans="27:27" x14ac:dyDescent="0.2">
      <c r="AA19086" s="23">
        <v>54930</v>
      </c>
    </row>
    <row r="19087" spans="27:27" x14ac:dyDescent="0.2">
      <c r="AA19087" s="23">
        <v>54931</v>
      </c>
    </row>
    <row r="19088" spans="27:27" x14ac:dyDescent="0.2">
      <c r="AA19088" s="23">
        <v>54932</v>
      </c>
    </row>
    <row r="19089" spans="27:27" x14ac:dyDescent="0.2">
      <c r="AA19089" s="23">
        <v>54933</v>
      </c>
    </row>
    <row r="19090" spans="27:27" x14ac:dyDescent="0.2">
      <c r="AA19090" s="23">
        <v>54934</v>
      </c>
    </row>
    <row r="19091" spans="27:27" x14ac:dyDescent="0.2">
      <c r="AA19091" s="23">
        <v>54935</v>
      </c>
    </row>
    <row r="19092" spans="27:27" x14ac:dyDescent="0.2">
      <c r="AA19092" s="23">
        <v>54936</v>
      </c>
    </row>
    <row r="19093" spans="27:27" x14ac:dyDescent="0.2">
      <c r="AA19093" s="23">
        <v>54937</v>
      </c>
    </row>
    <row r="19094" spans="27:27" x14ac:dyDescent="0.2">
      <c r="AA19094" s="23">
        <v>54938</v>
      </c>
    </row>
    <row r="19095" spans="27:27" x14ac:dyDescent="0.2">
      <c r="AA19095" s="23">
        <v>54939</v>
      </c>
    </row>
    <row r="19096" spans="27:27" x14ac:dyDescent="0.2">
      <c r="AA19096" s="23">
        <v>54940</v>
      </c>
    </row>
    <row r="19097" spans="27:27" x14ac:dyDescent="0.2">
      <c r="AA19097" s="23">
        <v>54941</v>
      </c>
    </row>
    <row r="19098" spans="27:27" x14ac:dyDescent="0.2">
      <c r="AA19098" s="23">
        <v>54942</v>
      </c>
    </row>
    <row r="19099" spans="27:27" x14ac:dyDescent="0.2">
      <c r="AA19099" s="23">
        <v>54943</v>
      </c>
    </row>
    <row r="19100" spans="27:27" x14ac:dyDescent="0.2">
      <c r="AA19100" s="23">
        <v>54944</v>
      </c>
    </row>
    <row r="19101" spans="27:27" x14ac:dyDescent="0.2">
      <c r="AA19101" s="23">
        <v>54945</v>
      </c>
    </row>
    <row r="19102" spans="27:27" x14ac:dyDescent="0.2">
      <c r="AA19102" s="23">
        <v>54946</v>
      </c>
    </row>
    <row r="19103" spans="27:27" x14ac:dyDescent="0.2">
      <c r="AA19103" s="23">
        <v>54947</v>
      </c>
    </row>
    <row r="19104" spans="27:27" x14ac:dyDescent="0.2">
      <c r="AA19104" s="23">
        <v>54948</v>
      </c>
    </row>
    <row r="19105" spans="27:27" x14ac:dyDescent="0.2">
      <c r="AA19105" s="23">
        <v>54949</v>
      </c>
    </row>
    <row r="19106" spans="27:27" x14ac:dyDescent="0.2">
      <c r="AA19106" s="23">
        <v>54950</v>
      </c>
    </row>
    <row r="19107" spans="27:27" x14ac:dyDescent="0.2">
      <c r="AA19107" s="23">
        <v>54951</v>
      </c>
    </row>
    <row r="19108" spans="27:27" x14ac:dyDescent="0.2">
      <c r="AA19108" s="23">
        <v>54952</v>
      </c>
    </row>
    <row r="19109" spans="27:27" x14ac:dyDescent="0.2">
      <c r="AA19109" s="23">
        <v>54953</v>
      </c>
    </row>
    <row r="19110" spans="27:27" x14ac:dyDescent="0.2">
      <c r="AA19110" s="23">
        <v>54954</v>
      </c>
    </row>
    <row r="19111" spans="27:27" x14ac:dyDescent="0.2">
      <c r="AA19111" s="23">
        <v>54955</v>
      </c>
    </row>
    <row r="19112" spans="27:27" x14ac:dyDescent="0.2">
      <c r="AA19112" s="23">
        <v>54956</v>
      </c>
    </row>
    <row r="19113" spans="27:27" x14ac:dyDescent="0.2">
      <c r="AA19113" s="23">
        <v>54957</v>
      </c>
    </row>
    <row r="19114" spans="27:27" x14ac:dyDescent="0.2">
      <c r="AA19114" s="23">
        <v>54958</v>
      </c>
    </row>
    <row r="19115" spans="27:27" x14ac:dyDescent="0.2">
      <c r="AA19115" s="23">
        <v>54959</v>
      </c>
    </row>
    <row r="19116" spans="27:27" x14ac:dyDescent="0.2">
      <c r="AA19116" s="23">
        <v>54960</v>
      </c>
    </row>
    <row r="19117" spans="27:27" x14ac:dyDescent="0.2">
      <c r="AA19117" s="23">
        <v>54961</v>
      </c>
    </row>
    <row r="19118" spans="27:27" x14ac:dyDescent="0.2">
      <c r="AA19118" s="23">
        <v>54962</v>
      </c>
    </row>
    <row r="19119" spans="27:27" x14ac:dyDescent="0.2">
      <c r="AA19119" s="23">
        <v>54963</v>
      </c>
    </row>
    <row r="19120" spans="27:27" x14ac:dyDescent="0.2">
      <c r="AA19120" s="23">
        <v>54964</v>
      </c>
    </row>
    <row r="19121" spans="27:27" x14ac:dyDescent="0.2">
      <c r="AA19121" s="23">
        <v>54965</v>
      </c>
    </row>
    <row r="19122" spans="27:27" x14ac:dyDescent="0.2">
      <c r="AA19122" s="23">
        <v>54966</v>
      </c>
    </row>
    <row r="19123" spans="27:27" x14ac:dyDescent="0.2">
      <c r="AA19123" s="23">
        <v>54967</v>
      </c>
    </row>
    <row r="19124" spans="27:27" x14ac:dyDescent="0.2">
      <c r="AA19124" s="23">
        <v>54968</v>
      </c>
    </row>
    <row r="19125" spans="27:27" x14ac:dyDescent="0.2">
      <c r="AA19125" s="23">
        <v>54969</v>
      </c>
    </row>
    <row r="19126" spans="27:27" x14ac:dyDescent="0.2">
      <c r="AA19126" s="23">
        <v>54970</v>
      </c>
    </row>
    <row r="19127" spans="27:27" x14ac:dyDescent="0.2">
      <c r="AA19127" s="23">
        <v>54971</v>
      </c>
    </row>
    <row r="19128" spans="27:27" x14ac:dyDescent="0.2">
      <c r="AA19128" s="23">
        <v>54972</v>
      </c>
    </row>
    <row r="19129" spans="27:27" x14ac:dyDescent="0.2">
      <c r="AA19129" s="23">
        <v>54973</v>
      </c>
    </row>
    <row r="19130" spans="27:27" x14ac:dyDescent="0.2">
      <c r="AA19130" s="23">
        <v>54974</v>
      </c>
    </row>
    <row r="19131" spans="27:27" x14ac:dyDescent="0.2">
      <c r="AA19131" s="23">
        <v>54975</v>
      </c>
    </row>
    <row r="19132" spans="27:27" x14ac:dyDescent="0.2">
      <c r="AA19132" s="23">
        <v>54976</v>
      </c>
    </row>
    <row r="19133" spans="27:27" x14ac:dyDescent="0.2">
      <c r="AA19133" s="23">
        <v>54977</v>
      </c>
    </row>
    <row r="19134" spans="27:27" x14ac:dyDescent="0.2">
      <c r="AA19134" s="23">
        <v>54978</v>
      </c>
    </row>
    <row r="19135" spans="27:27" x14ac:dyDescent="0.2">
      <c r="AA19135" s="23">
        <v>54979</v>
      </c>
    </row>
    <row r="19136" spans="27:27" x14ac:dyDescent="0.2">
      <c r="AA19136" s="23">
        <v>54980</v>
      </c>
    </row>
    <row r="19137" spans="27:27" x14ac:dyDescent="0.2">
      <c r="AA19137" s="23">
        <v>54981</v>
      </c>
    </row>
    <row r="19138" spans="27:27" x14ac:dyDescent="0.2">
      <c r="AA19138" s="23">
        <v>54982</v>
      </c>
    </row>
    <row r="19139" spans="27:27" x14ac:dyDescent="0.2">
      <c r="AA19139" s="23">
        <v>54983</v>
      </c>
    </row>
    <row r="19140" spans="27:27" x14ac:dyDescent="0.2">
      <c r="AA19140" s="23">
        <v>54984</v>
      </c>
    </row>
    <row r="19141" spans="27:27" x14ac:dyDescent="0.2">
      <c r="AA19141" s="23">
        <v>54985</v>
      </c>
    </row>
    <row r="19142" spans="27:27" x14ac:dyDescent="0.2">
      <c r="AA19142" s="23">
        <v>54986</v>
      </c>
    </row>
    <row r="19143" spans="27:27" x14ac:dyDescent="0.2">
      <c r="AA19143" s="23">
        <v>54987</v>
      </c>
    </row>
    <row r="19144" spans="27:27" x14ac:dyDescent="0.2">
      <c r="AA19144" s="23">
        <v>54988</v>
      </c>
    </row>
    <row r="19145" spans="27:27" x14ac:dyDescent="0.2">
      <c r="AA19145" s="23">
        <v>54989</v>
      </c>
    </row>
    <row r="19146" spans="27:27" x14ac:dyDescent="0.2">
      <c r="AA19146" s="23">
        <v>54990</v>
      </c>
    </row>
    <row r="19147" spans="27:27" x14ac:dyDescent="0.2">
      <c r="AA19147" s="23">
        <v>54991</v>
      </c>
    </row>
    <row r="19148" spans="27:27" x14ac:dyDescent="0.2">
      <c r="AA19148" s="23">
        <v>54992</v>
      </c>
    </row>
    <row r="19149" spans="27:27" x14ac:dyDescent="0.2">
      <c r="AA19149" s="23">
        <v>54993</v>
      </c>
    </row>
    <row r="19150" spans="27:27" x14ac:dyDescent="0.2">
      <c r="AA19150" s="23">
        <v>54994</v>
      </c>
    </row>
    <row r="19151" spans="27:27" x14ac:dyDescent="0.2">
      <c r="AA19151" s="23">
        <v>54995</v>
      </c>
    </row>
    <row r="19152" spans="27:27" x14ac:dyDescent="0.2">
      <c r="AA19152" s="23">
        <v>54996</v>
      </c>
    </row>
    <row r="19153" spans="27:27" x14ac:dyDescent="0.2">
      <c r="AA19153" s="23">
        <v>54997</v>
      </c>
    </row>
    <row r="19154" spans="27:27" x14ac:dyDescent="0.2">
      <c r="AA19154" s="23">
        <v>54998</v>
      </c>
    </row>
    <row r="19155" spans="27:27" x14ac:dyDescent="0.2">
      <c r="AA19155" s="23">
        <v>54999</v>
      </c>
    </row>
    <row r="19156" spans="27:27" x14ac:dyDescent="0.2">
      <c r="AA19156" s="23">
        <v>55000</v>
      </c>
    </row>
    <row r="19157" spans="27:27" x14ac:dyDescent="0.2">
      <c r="AA19157" s="23">
        <v>55001</v>
      </c>
    </row>
    <row r="19158" spans="27:27" x14ac:dyDescent="0.2">
      <c r="AA19158" s="23">
        <v>55002</v>
      </c>
    </row>
    <row r="19159" spans="27:27" x14ac:dyDescent="0.2">
      <c r="AA19159" s="23">
        <v>55003</v>
      </c>
    </row>
    <row r="19160" spans="27:27" x14ac:dyDescent="0.2">
      <c r="AA19160" s="23">
        <v>55004</v>
      </c>
    </row>
    <row r="19161" spans="27:27" x14ac:dyDescent="0.2">
      <c r="AA19161" s="23">
        <v>55005</v>
      </c>
    </row>
    <row r="19162" spans="27:27" x14ac:dyDescent="0.2">
      <c r="AA19162" s="23">
        <v>55006</v>
      </c>
    </row>
    <row r="19163" spans="27:27" x14ac:dyDescent="0.2">
      <c r="AA19163" s="23">
        <v>55007</v>
      </c>
    </row>
    <row r="19164" spans="27:27" x14ac:dyDescent="0.2">
      <c r="AA19164" s="23">
        <v>55008</v>
      </c>
    </row>
    <row r="19165" spans="27:27" x14ac:dyDescent="0.2">
      <c r="AA19165" s="23">
        <v>55009</v>
      </c>
    </row>
    <row r="19166" spans="27:27" x14ac:dyDescent="0.2">
      <c r="AA19166" s="23">
        <v>55010</v>
      </c>
    </row>
    <row r="19167" spans="27:27" x14ac:dyDescent="0.2">
      <c r="AA19167" s="23">
        <v>55011</v>
      </c>
    </row>
    <row r="19168" spans="27:27" x14ac:dyDescent="0.2">
      <c r="AA19168" s="23">
        <v>55012</v>
      </c>
    </row>
    <row r="19169" spans="27:27" x14ac:dyDescent="0.2">
      <c r="AA19169" s="23">
        <v>55013</v>
      </c>
    </row>
    <row r="19170" spans="27:27" x14ac:dyDescent="0.2">
      <c r="AA19170" s="23">
        <v>55014</v>
      </c>
    </row>
    <row r="19171" spans="27:27" x14ac:dyDescent="0.2">
      <c r="AA19171" s="23">
        <v>55015</v>
      </c>
    </row>
    <row r="19172" spans="27:27" x14ac:dyDescent="0.2">
      <c r="AA19172" s="23">
        <v>55016</v>
      </c>
    </row>
    <row r="19173" spans="27:27" x14ac:dyDescent="0.2">
      <c r="AA19173" s="23">
        <v>55017</v>
      </c>
    </row>
    <row r="19174" spans="27:27" x14ac:dyDescent="0.2">
      <c r="AA19174" s="23">
        <v>55018</v>
      </c>
    </row>
    <row r="19175" spans="27:27" x14ac:dyDescent="0.2">
      <c r="AA19175" s="23">
        <v>55019</v>
      </c>
    </row>
    <row r="19176" spans="27:27" x14ac:dyDescent="0.2">
      <c r="AA19176" s="23">
        <v>55020</v>
      </c>
    </row>
    <row r="19177" spans="27:27" x14ac:dyDescent="0.2">
      <c r="AA19177" s="23">
        <v>55021</v>
      </c>
    </row>
    <row r="19178" spans="27:27" x14ac:dyDescent="0.2">
      <c r="AA19178" s="23">
        <v>55022</v>
      </c>
    </row>
    <row r="19179" spans="27:27" x14ac:dyDescent="0.2">
      <c r="AA19179" s="23">
        <v>55023</v>
      </c>
    </row>
    <row r="19180" spans="27:27" x14ac:dyDescent="0.2">
      <c r="AA19180" s="23">
        <v>55024</v>
      </c>
    </row>
    <row r="19181" spans="27:27" x14ac:dyDescent="0.2">
      <c r="AA19181" s="23">
        <v>55025</v>
      </c>
    </row>
    <row r="19182" spans="27:27" x14ac:dyDescent="0.2">
      <c r="AA19182" s="23">
        <v>55026</v>
      </c>
    </row>
    <row r="19183" spans="27:27" x14ac:dyDescent="0.2">
      <c r="AA19183" s="23">
        <v>55027</v>
      </c>
    </row>
    <row r="19184" spans="27:27" x14ac:dyDescent="0.2">
      <c r="AA19184" s="23">
        <v>55028</v>
      </c>
    </row>
    <row r="19185" spans="27:27" x14ac:dyDescent="0.2">
      <c r="AA19185" s="23">
        <v>55029</v>
      </c>
    </row>
    <row r="19186" spans="27:27" x14ac:dyDescent="0.2">
      <c r="AA19186" s="23">
        <v>55030</v>
      </c>
    </row>
    <row r="19187" spans="27:27" x14ac:dyDescent="0.2">
      <c r="AA19187" s="23">
        <v>55031</v>
      </c>
    </row>
    <row r="19188" spans="27:27" x14ac:dyDescent="0.2">
      <c r="AA19188" s="23">
        <v>55032</v>
      </c>
    </row>
    <row r="19189" spans="27:27" x14ac:dyDescent="0.2">
      <c r="AA19189" s="23">
        <v>55033</v>
      </c>
    </row>
    <row r="19190" spans="27:27" x14ac:dyDescent="0.2">
      <c r="AA19190" s="23">
        <v>55034</v>
      </c>
    </row>
    <row r="19191" spans="27:27" x14ac:dyDescent="0.2">
      <c r="AA19191" s="23">
        <v>55035</v>
      </c>
    </row>
    <row r="19192" spans="27:27" x14ac:dyDescent="0.2">
      <c r="AA19192" s="23">
        <v>55036</v>
      </c>
    </row>
    <row r="19193" spans="27:27" x14ac:dyDescent="0.2">
      <c r="AA19193" s="23">
        <v>55037</v>
      </c>
    </row>
    <row r="19194" spans="27:27" x14ac:dyDescent="0.2">
      <c r="AA19194" s="23">
        <v>55038</v>
      </c>
    </row>
    <row r="19195" spans="27:27" x14ac:dyDescent="0.2">
      <c r="AA19195" s="23">
        <v>55039</v>
      </c>
    </row>
    <row r="19196" spans="27:27" x14ac:dyDescent="0.2">
      <c r="AA19196" s="23">
        <v>55040</v>
      </c>
    </row>
    <row r="19197" spans="27:27" x14ac:dyDescent="0.2">
      <c r="AA19197" s="23">
        <v>55041</v>
      </c>
    </row>
    <row r="19198" spans="27:27" x14ac:dyDescent="0.2">
      <c r="AA19198" s="23">
        <v>55042</v>
      </c>
    </row>
    <row r="19199" spans="27:27" x14ac:dyDescent="0.2">
      <c r="AA19199" s="23">
        <v>55043</v>
      </c>
    </row>
    <row r="19200" spans="27:27" x14ac:dyDescent="0.2">
      <c r="AA19200" s="23">
        <v>55044</v>
      </c>
    </row>
    <row r="19201" spans="27:27" x14ac:dyDescent="0.2">
      <c r="AA19201" s="23">
        <v>55045</v>
      </c>
    </row>
    <row r="19202" spans="27:27" x14ac:dyDescent="0.2">
      <c r="AA19202" s="23">
        <v>55046</v>
      </c>
    </row>
    <row r="19203" spans="27:27" x14ac:dyDescent="0.2">
      <c r="AA19203" s="23">
        <v>55047</v>
      </c>
    </row>
    <row r="19204" spans="27:27" x14ac:dyDescent="0.2">
      <c r="AA19204" s="23">
        <v>55048</v>
      </c>
    </row>
    <row r="19205" spans="27:27" x14ac:dyDescent="0.2">
      <c r="AA19205" s="23">
        <v>55049</v>
      </c>
    </row>
    <row r="19206" spans="27:27" x14ac:dyDescent="0.2">
      <c r="AA19206" s="23">
        <v>55050</v>
      </c>
    </row>
    <row r="19207" spans="27:27" x14ac:dyDescent="0.2">
      <c r="AA19207" s="23">
        <v>55051</v>
      </c>
    </row>
    <row r="19208" spans="27:27" x14ac:dyDescent="0.2">
      <c r="AA19208" s="23">
        <v>55052</v>
      </c>
    </row>
    <row r="19209" spans="27:27" x14ac:dyDescent="0.2">
      <c r="AA19209" s="23">
        <v>55053</v>
      </c>
    </row>
    <row r="19210" spans="27:27" x14ac:dyDescent="0.2">
      <c r="AA19210" s="23">
        <v>55054</v>
      </c>
    </row>
    <row r="19211" spans="27:27" x14ac:dyDescent="0.2">
      <c r="AA19211" s="23">
        <v>55055</v>
      </c>
    </row>
    <row r="19212" spans="27:27" x14ac:dyDescent="0.2">
      <c r="AA19212" s="23">
        <v>55056</v>
      </c>
    </row>
    <row r="19213" spans="27:27" x14ac:dyDescent="0.2">
      <c r="AA19213" s="23">
        <v>55057</v>
      </c>
    </row>
    <row r="19214" spans="27:27" x14ac:dyDescent="0.2">
      <c r="AA19214" s="23">
        <v>55058</v>
      </c>
    </row>
    <row r="19215" spans="27:27" x14ac:dyDescent="0.2">
      <c r="AA19215" s="23">
        <v>55059</v>
      </c>
    </row>
    <row r="19216" spans="27:27" x14ac:dyDescent="0.2">
      <c r="AA19216" s="23">
        <v>55060</v>
      </c>
    </row>
    <row r="19217" spans="27:27" x14ac:dyDescent="0.2">
      <c r="AA19217" s="23">
        <v>55061</v>
      </c>
    </row>
    <row r="19218" spans="27:27" x14ac:dyDescent="0.2">
      <c r="AA19218" s="23">
        <v>55062</v>
      </c>
    </row>
    <row r="19219" spans="27:27" x14ac:dyDescent="0.2">
      <c r="AA19219" s="23">
        <v>55063</v>
      </c>
    </row>
    <row r="19220" spans="27:27" x14ac:dyDescent="0.2">
      <c r="AA19220" s="23">
        <v>55064</v>
      </c>
    </row>
    <row r="19221" spans="27:27" x14ac:dyDescent="0.2">
      <c r="AA19221" s="23">
        <v>55065</v>
      </c>
    </row>
    <row r="19222" spans="27:27" x14ac:dyDescent="0.2">
      <c r="AA19222" s="23">
        <v>55066</v>
      </c>
    </row>
    <row r="19223" spans="27:27" x14ac:dyDescent="0.2">
      <c r="AA19223" s="23">
        <v>55067</v>
      </c>
    </row>
    <row r="19224" spans="27:27" x14ac:dyDescent="0.2">
      <c r="AA19224" s="23">
        <v>55068</v>
      </c>
    </row>
    <row r="19225" spans="27:27" x14ac:dyDescent="0.2">
      <c r="AA19225" s="23">
        <v>55069</v>
      </c>
    </row>
    <row r="19226" spans="27:27" x14ac:dyDescent="0.2">
      <c r="AA19226" s="23">
        <v>55070</v>
      </c>
    </row>
    <row r="19227" spans="27:27" x14ac:dyDescent="0.2">
      <c r="AA19227" s="23">
        <v>55071</v>
      </c>
    </row>
    <row r="19228" spans="27:27" x14ac:dyDescent="0.2">
      <c r="AA19228" s="23">
        <v>55072</v>
      </c>
    </row>
    <row r="19229" spans="27:27" x14ac:dyDescent="0.2">
      <c r="AA19229" s="23">
        <v>55073</v>
      </c>
    </row>
    <row r="19230" spans="27:27" x14ac:dyDescent="0.2">
      <c r="AA19230" s="23">
        <v>55074</v>
      </c>
    </row>
    <row r="19231" spans="27:27" x14ac:dyDescent="0.2">
      <c r="AA19231" s="23">
        <v>55075</v>
      </c>
    </row>
    <row r="19232" spans="27:27" x14ac:dyDescent="0.2">
      <c r="AA19232" s="23">
        <v>55076</v>
      </c>
    </row>
    <row r="19233" spans="27:27" x14ac:dyDescent="0.2">
      <c r="AA19233" s="23">
        <v>55077</v>
      </c>
    </row>
    <row r="19234" spans="27:27" x14ac:dyDescent="0.2">
      <c r="AA19234" s="23">
        <v>55078</v>
      </c>
    </row>
    <row r="19235" spans="27:27" x14ac:dyDescent="0.2">
      <c r="AA19235" s="23">
        <v>55079</v>
      </c>
    </row>
    <row r="19236" spans="27:27" x14ac:dyDescent="0.2">
      <c r="AA19236" s="23">
        <v>55080</v>
      </c>
    </row>
    <row r="19237" spans="27:27" x14ac:dyDescent="0.2">
      <c r="AA19237" s="23">
        <v>55081</v>
      </c>
    </row>
    <row r="19238" spans="27:27" x14ac:dyDescent="0.2">
      <c r="AA19238" s="23">
        <v>55082</v>
      </c>
    </row>
    <row r="19239" spans="27:27" x14ac:dyDescent="0.2">
      <c r="AA19239" s="23">
        <v>55083</v>
      </c>
    </row>
    <row r="19240" spans="27:27" x14ac:dyDescent="0.2">
      <c r="AA19240" s="23">
        <v>55084</v>
      </c>
    </row>
    <row r="19241" spans="27:27" x14ac:dyDescent="0.2">
      <c r="AA19241" s="23">
        <v>55085</v>
      </c>
    </row>
    <row r="19242" spans="27:27" x14ac:dyDescent="0.2">
      <c r="AA19242" s="23">
        <v>55086</v>
      </c>
    </row>
    <row r="19243" spans="27:27" x14ac:dyDescent="0.2">
      <c r="AA19243" s="23">
        <v>55087</v>
      </c>
    </row>
    <row r="19244" spans="27:27" x14ac:dyDescent="0.2">
      <c r="AA19244" s="23">
        <v>55088</v>
      </c>
    </row>
    <row r="19245" spans="27:27" x14ac:dyDescent="0.2">
      <c r="AA19245" s="23">
        <v>55089</v>
      </c>
    </row>
    <row r="19246" spans="27:27" x14ac:dyDescent="0.2">
      <c r="AA19246" s="23">
        <v>55090</v>
      </c>
    </row>
    <row r="19247" spans="27:27" x14ac:dyDescent="0.2">
      <c r="AA19247" s="23">
        <v>55091</v>
      </c>
    </row>
    <row r="19248" spans="27:27" x14ac:dyDescent="0.2">
      <c r="AA19248" s="23">
        <v>55092</v>
      </c>
    </row>
    <row r="19249" spans="27:27" x14ac:dyDescent="0.2">
      <c r="AA19249" s="23">
        <v>55093</v>
      </c>
    </row>
    <row r="19250" spans="27:27" x14ac:dyDescent="0.2">
      <c r="AA19250" s="23">
        <v>55094</v>
      </c>
    </row>
    <row r="19251" spans="27:27" x14ac:dyDescent="0.2">
      <c r="AA19251" s="23">
        <v>55095</v>
      </c>
    </row>
    <row r="19252" spans="27:27" x14ac:dyDescent="0.2">
      <c r="AA19252" s="23">
        <v>55096</v>
      </c>
    </row>
    <row r="19253" spans="27:27" x14ac:dyDescent="0.2">
      <c r="AA19253" s="23">
        <v>55097</v>
      </c>
    </row>
    <row r="19254" spans="27:27" x14ac:dyDescent="0.2">
      <c r="AA19254" s="23">
        <v>55098</v>
      </c>
    </row>
    <row r="19255" spans="27:27" x14ac:dyDescent="0.2">
      <c r="AA19255" s="23">
        <v>55099</v>
      </c>
    </row>
    <row r="19256" spans="27:27" x14ac:dyDescent="0.2">
      <c r="AA19256" s="23">
        <v>55100</v>
      </c>
    </row>
    <row r="19257" spans="27:27" x14ac:dyDescent="0.2">
      <c r="AA19257" s="23">
        <v>55101</v>
      </c>
    </row>
    <row r="19258" spans="27:27" x14ac:dyDescent="0.2">
      <c r="AA19258" s="23">
        <v>55102</v>
      </c>
    </row>
    <row r="19259" spans="27:27" x14ac:dyDescent="0.2">
      <c r="AA19259" s="23">
        <v>55103</v>
      </c>
    </row>
    <row r="19260" spans="27:27" x14ac:dyDescent="0.2">
      <c r="AA19260" s="23">
        <v>55104</v>
      </c>
    </row>
    <row r="19261" spans="27:27" x14ac:dyDescent="0.2">
      <c r="AA19261" s="23">
        <v>55105</v>
      </c>
    </row>
    <row r="19262" spans="27:27" x14ac:dyDescent="0.2">
      <c r="AA19262" s="23">
        <v>55106</v>
      </c>
    </row>
    <row r="19263" spans="27:27" x14ac:dyDescent="0.2">
      <c r="AA19263" s="23">
        <v>55107</v>
      </c>
    </row>
    <row r="19264" spans="27:27" x14ac:dyDescent="0.2">
      <c r="AA19264" s="23">
        <v>55108</v>
      </c>
    </row>
    <row r="19265" spans="27:27" x14ac:dyDescent="0.2">
      <c r="AA19265" s="23">
        <v>55109</v>
      </c>
    </row>
    <row r="19266" spans="27:27" x14ac:dyDescent="0.2">
      <c r="AA19266" s="23">
        <v>55110</v>
      </c>
    </row>
    <row r="19267" spans="27:27" x14ac:dyDescent="0.2">
      <c r="AA19267" s="23">
        <v>55111</v>
      </c>
    </row>
    <row r="19268" spans="27:27" x14ac:dyDescent="0.2">
      <c r="AA19268" s="23">
        <v>55112</v>
      </c>
    </row>
    <row r="19269" spans="27:27" x14ac:dyDescent="0.2">
      <c r="AA19269" s="23">
        <v>55113</v>
      </c>
    </row>
    <row r="19270" spans="27:27" x14ac:dyDescent="0.2">
      <c r="AA19270" s="23">
        <v>55114</v>
      </c>
    </row>
    <row r="19271" spans="27:27" x14ac:dyDescent="0.2">
      <c r="AA19271" s="23">
        <v>55115</v>
      </c>
    </row>
    <row r="19272" spans="27:27" x14ac:dyDescent="0.2">
      <c r="AA19272" s="23">
        <v>55116</v>
      </c>
    </row>
    <row r="19273" spans="27:27" x14ac:dyDescent="0.2">
      <c r="AA19273" s="23">
        <v>55117</v>
      </c>
    </row>
    <row r="19274" spans="27:27" x14ac:dyDescent="0.2">
      <c r="AA19274" s="23">
        <v>55118</v>
      </c>
    </row>
    <row r="19275" spans="27:27" x14ac:dyDescent="0.2">
      <c r="AA19275" s="23">
        <v>55119</v>
      </c>
    </row>
    <row r="19276" spans="27:27" x14ac:dyDescent="0.2">
      <c r="AA19276" s="23">
        <v>55120</v>
      </c>
    </row>
    <row r="19277" spans="27:27" x14ac:dyDescent="0.2">
      <c r="AA19277" s="23">
        <v>55121</v>
      </c>
    </row>
    <row r="19278" spans="27:27" x14ac:dyDescent="0.2">
      <c r="AA19278" s="23">
        <v>55122</v>
      </c>
    </row>
    <row r="19279" spans="27:27" x14ac:dyDescent="0.2">
      <c r="AA19279" s="23">
        <v>55123</v>
      </c>
    </row>
    <row r="19280" spans="27:27" x14ac:dyDescent="0.2">
      <c r="AA19280" s="23">
        <v>55124</v>
      </c>
    </row>
    <row r="19281" spans="27:27" x14ac:dyDescent="0.2">
      <c r="AA19281" s="23">
        <v>55125</v>
      </c>
    </row>
    <row r="19282" spans="27:27" x14ac:dyDescent="0.2">
      <c r="AA19282" s="23">
        <v>55126</v>
      </c>
    </row>
    <row r="19283" spans="27:27" x14ac:dyDescent="0.2">
      <c r="AA19283" s="23">
        <v>55127</v>
      </c>
    </row>
    <row r="19284" spans="27:27" x14ac:dyDescent="0.2">
      <c r="AA19284" s="23">
        <v>55128</v>
      </c>
    </row>
    <row r="19285" spans="27:27" x14ac:dyDescent="0.2">
      <c r="AA19285" s="23">
        <v>55129</v>
      </c>
    </row>
    <row r="19286" spans="27:27" x14ac:dyDescent="0.2">
      <c r="AA19286" s="23">
        <v>55130</v>
      </c>
    </row>
    <row r="19287" spans="27:27" x14ac:dyDescent="0.2">
      <c r="AA19287" s="23">
        <v>55131</v>
      </c>
    </row>
    <row r="19288" spans="27:27" x14ac:dyDescent="0.2">
      <c r="AA19288" s="23">
        <v>55132</v>
      </c>
    </row>
    <row r="19289" spans="27:27" x14ac:dyDescent="0.2">
      <c r="AA19289" s="23">
        <v>55133</v>
      </c>
    </row>
    <row r="19290" spans="27:27" x14ac:dyDescent="0.2">
      <c r="AA19290" s="23">
        <v>55134</v>
      </c>
    </row>
    <row r="19291" spans="27:27" x14ac:dyDescent="0.2">
      <c r="AA19291" s="23">
        <v>55135</v>
      </c>
    </row>
    <row r="19292" spans="27:27" x14ac:dyDescent="0.2">
      <c r="AA19292" s="23">
        <v>55136</v>
      </c>
    </row>
    <row r="19293" spans="27:27" x14ac:dyDescent="0.2">
      <c r="AA19293" s="23">
        <v>55137</v>
      </c>
    </row>
    <row r="19294" spans="27:27" x14ac:dyDescent="0.2">
      <c r="AA19294" s="23">
        <v>55138</v>
      </c>
    </row>
    <row r="19295" spans="27:27" x14ac:dyDescent="0.2">
      <c r="AA19295" s="23">
        <v>55139</v>
      </c>
    </row>
    <row r="19296" spans="27:27" x14ac:dyDescent="0.2">
      <c r="AA19296" s="23">
        <v>55140</v>
      </c>
    </row>
    <row r="19297" spans="27:27" x14ac:dyDescent="0.2">
      <c r="AA19297" s="23">
        <v>55141</v>
      </c>
    </row>
    <row r="19298" spans="27:27" x14ac:dyDescent="0.2">
      <c r="AA19298" s="23">
        <v>55142</v>
      </c>
    </row>
    <row r="19299" spans="27:27" x14ac:dyDescent="0.2">
      <c r="AA19299" s="23">
        <v>55143</v>
      </c>
    </row>
    <row r="19300" spans="27:27" x14ac:dyDescent="0.2">
      <c r="AA19300" s="23">
        <v>55144</v>
      </c>
    </row>
    <row r="19301" spans="27:27" x14ac:dyDescent="0.2">
      <c r="AA19301" s="23">
        <v>55145</v>
      </c>
    </row>
    <row r="19302" spans="27:27" x14ac:dyDescent="0.2">
      <c r="AA19302" s="23">
        <v>55146</v>
      </c>
    </row>
    <row r="19303" spans="27:27" x14ac:dyDescent="0.2">
      <c r="AA19303" s="23">
        <v>55147</v>
      </c>
    </row>
    <row r="19304" spans="27:27" x14ac:dyDescent="0.2">
      <c r="AA19304" s="23">
        <v>55148</v>
      </c>
    </row>
    <row r="19305" spans="27:27" x14ac:dyDescent="0.2">
      <c r="AA19305" s="23">
        <v>55149</v>
      </c>
    </row>
    <row r="19306" spans="27:27" x14ac:dyDescent="0.2">
      <c r="AA19306" s="23">
        <v>55150</v>
      </c>
    </row>
    <row r="19307" spans="27:27" x14ac:dyDescent="0.2">
      <c r="AA19307" s="23">
        <v>55151</v>
      </c>
    </row>
    <row r="19308" spans="27:27" x14ac:dyDescent="0.2">
      <c r="AA19308" s="23">
        <v>55152</v>
      </c>
    </row>
    <row r="19309" spans="27:27" x14ac:dyDescent="0.2">
      <c r="AA19309" s="23">
        <v>55153</v>
      </c>
    </row>
    <row r="19310" spans="27:27" x14ac:dyDescent="0.2">
      <c r="AA19310" s="23">
        <v>55154</v>
      </c>
    </row>
    <row r="19311" spans="27:27" x14ac:dyDescent="0.2">
      <c r="AA19311" s="23">
        <v>55155</v>
      </c>
    </row>
    <row r="19312" spans="27:27" x14ac:dyDescent="0.2">
      <c r="AA19312" s="23">
        <v>55156</v>
      </c>
    </row>
    <row r="19313" spans="27:27" x14ac:dyDescent="0.2">
      <c r="AA19313" s="23">
        <v>55157</v>
      </c>
    </row>
    <row r="19314" spans="27:27" x14ac:dyDescent="0.2">
      <c r="AA19314" s="23">
        <v>55158</v>
      </c>
    </row>
    <row r="19315" spans="27:27" x14ac:dyDescent="0.2">
      <c r="AA19315" s="23">
        <v>55159</v>
      </c>
    </row>
    <row r="19316" spans="27:27" x14ac:dyDescent="0.2">
      <c r="AA19316" s="23">
        <v>55160</v>
      </c>
    </row>
    <row r="19317" spans="27:27" x14ac:dyDescent="0.2">
      <c r="AA19317" s="23">
        <v>55161</v>
      </c>
    </row>
    <row r="19318" spans="27:27" x14ac:dyDescent="0.2">
      <c r="AA19318" s="23">
        <v>55162</v>
      </c>
    </row>
    <row r="19319" spans="27:27" x14ac:dyDescent="0.2">
      <c r="AA19319" s="23">
        <v>55163</v>
      </c>
    </row>
    <row r="19320" spans="27:27" x14ac:dyDescent="0.2">
      <c r="AA19320" s="23">
        <v>55164</v>
      </c>
    </row>
    <row r="19321" spans="27:27" x14ac:dyDescent="0.2">
      <c r="AA19321" s="23">
        <v>55165</v>
      </c>
    </row>
    <row r="19322" spans="27:27" x14ac:dyDescent="0.2">
      <c r="AA19322" s="23">
        <v>55166</v>
      </c>
    </row>
    <row r="19323" spans="27:27" x14ac:dyDescent="0.2">
      <c r="AA19323" s="23">
        <v>55167</v>
      </c>
    </row>
    <row r="19324" spans="27:27" x14ac:dyDescent="0.2">
      <c r="AA19324" s="23">
        <v>55168</v>
      </c>
    </row>
    <row r="19325" spans="27:27" x14ac:dyDescent="0.2">
      <c r="AA19325" s="23">
        <v>55169</v>
      </c>
    </row>
    <row r="19326" spans="27:27" x14ac:dyDescent="0.2">
      <c r="AA19326" s="23">
        <v>55170</v>
      </c>
    </row>
    <row r="19327" spans="27:27" x14ac:dyDescent="0.2">
      <c r="AA19327" s="23">
        <v>55171</v>
      </c>
    </row>
    <row r="19328" spans="27:27" x14ac:dyDescent="0.2">
      <c r="AA19328" s="23">
        <v>55172</v>
      </c>
    </row>
    <row r="19329" spans="27:27" x14ac:dyDescent="0.2">
      <c r="AA19329" s="23">
        <v>55173</v>
      </c>
    </row>
    <row r="19330" spans="27:27" x14ac:dyDescent="0.2">
      <c r="AA19330" s="23">
        <v>55174</v>
      </c>
    </row>
    <row r="19331" spans="27:27" x14ac:dyDescent="0.2">
      <c r="AA19331" s="23">
        <v>55175</v>
      </c>
    </row>
    <row r="19332" spans="27:27" x14ac:dyDescent="0.2">
      <c r="AA19332" s="23">
        <v>55176</v>
      </c>
    </row>
    <row r="19333" spans="27:27" x14ac:dyDescent="0.2">
      <c r="AA19333" s="23">
        <v>55177</v>
      </c>
    </row>
    <row r="19334" spans="27:27" x14ac:dyDescent="0.2">
      <c r="AA19334" s="23">
        <v>55178</v>
      </c>
    </row>
    <row r="19335" spans="27:27" x14ac:dyDescent="0.2">
      <c r="AA19335" s="23">
        <v>55179</v>
      </c>
    </row>
    <row r="19336" spans="27:27" x14ac:dyDescent="0.2">
      <c r="AA19336" s="23">
        <v>55180</v>
      </c>
    </row>
    <row r="19337" spans="27:27" x14ac:dyDescent="0.2">
      <c r="AA19337" s="23">
        <v>55181</v>
      </c>
    </row>
    <row r="19338" spans="27:27" x14ac:dyDescent="0.2">
      <c r="AA19338" s="23">
        <v>55182</v>
      </c>
    </row>
    <row r="19339" spans="27:27" x14ac:dyDescent="0.2">
      <c r="AA19339" s="23">
        <v>55183</v>
      </c>
    </row>
    <row r="19340" spans="27:27" x14ac:dyDescent="0.2">
      <c r="AA19340" s="23">
        <v>55184</v>
      </c>
    </row>
    <row r="19341" spans="27:27" x14ac:dyDescent="0.2">
      <c r="AA19341" s="23">
        <v>55185</v>
      </c>
    </row>
    <row r="19342" spans="27:27" x14ac:dyDescent="0.2">
      <c r="AA19342" s="23">
        <v>55186</v>
      </c>
    </row>
    <row r="19343" spans="27:27" x14ac:dyDescent="0.2">
      <c r="AA19343" s="23">
        <v>55187</v>
      </c>
    </row>
    <row r="19344" spans="27:27" x14ac:dyDescent="0.2">
      <c r="AA19344" s="23">
        <v>55188</v>
      </c>
    </row>
    <row r="19345" spans="27:27" x14ac:dyDescent="0.2">
      <c r="AA19345" s="23">
        <v>55189</v>
      </c>
    </row>
    <row r="19346" spans="27:27" x14ac:dyDescent="0.2">
      <c r="AA19346" s="23">
        <v>55190</v>
      </c>
    </row>
    <row r="19347" spans="27:27" x14ac:dyDescent="0.2">
      <c r="AA19347" s="23">
        <v>55191</v>
      </c>
    </row>
    <row r="19348" spans="27:27" x14ac:dyDescent="0.2">
      <c r="AA19348" s="23">
        <v>55192</v>
      </c>
    </row>
    <row r="19349" spans="27:27" x14ac:dyDescent="0.2">
      <c r="AA19349" s="23">
        <v>55193</v>
      </c>
    </row>
    <row r="19350" spans="27:27" x14ac:dyDescent="0.2">
      <c r="AA19350" s="23">
        <v>55194</v>
      </c>
    </row>
    <row r="19351" spans="27:27" x14ac:dyDescent="0.2">
      <c r="AA19351" s="23">
        <v>55195</v>
      </c>
    </row>
    <row r="19352" spans="27:27" x14ac:dyDescent="0.2">
      <c r="AA19352" s="23">
        <v>55196</v>
      </c>
    </row>
    <row r="19353" spans="27:27" x14ac:dyDescent="0.2">
      <c r="AA19353" s="23">
        <v>55197</v>
      </c>
    </row>
    <row r="19354" spans="27:27" x14ac:dyDescent="0.2">
      <c r="AA19354" s="23">
        <v>55198</v>
      </c>
    </row>
    <row r="19355" spans="27:27" x14ac:dyDescent="0.2">
      <c r="AA19355" s="23">
        <v>55199</v>
      </c>
    </row>
    <row r="19356" spans="27:27" x14ac:dyDescent="0.2">
      <c r="AA19356" s="23">
        <v>55200</v>
      </c>
    </row>
    <row r="19357" spans="27:27" x14ac:dyDescent="0.2">
      <c r="AA19357" s="23">
        <v>55201</v>
      </c>
    </row>
    <row r="19358" spans="27:27" x14ac:dyDescent="0.2">
      <c r="AA19358" s="23">
        <v>55202</v>
      </c>
    </row>
    <row r="19359" spans="27:27" x14ac:dyDescent="0.2">
      <c r="AA19359" s="23">
        <v>55203</v>
      </c>
    </row>
    <row r="19360" spans="27:27" x14ac:dyDescent="0.2">
      <c r="AA19360" s="23">
        <v>55204</v>
      </c>
    </row>
    <row r="19361" spans="27:27" x14ac:dyDescent="0.2">
      <c r="AA19361" s="23">
        <v>55205</v>
      </c>
    </row>
    <row r="19362" spans="27:27" x14ac:dyDescent="0.2">
      <c r="AA19362" s="23">
        <v>55206</v>
      </c>
    </row>
    <row r="19363" spans="27:27" x14ac:dyDescent="0.2">
      <c r="AA19363" s="23">
        <v>55207</v>
      </c>
    </row>
    <row r="19364" spans="27:27" x14ac:dyDescent="0.2">
      <c r="AA19364" s="23">
        <v>55208</v>
      </c>
    </row>
    <row r="19365" spans="27:27" x14ac:dyDescent="0.2">
      <c r="AA19365" s="23">
        <v>55209</v>
      </c>
    </row>
    <row r="19366" spans="27:27" x14ac:dyDescent="0.2">
      <c r="AA19366" s="23">
        <v>55210</v>
      </c>
    </row>
    <row r="19367" spans="27:27" x14ac:dyDescent="0.2">
      <c r="AA19367" s="23">
        <v>55211</v>
      </c>
    </row>
    <row r="19368" spans="27:27" x14ac:dyDescent="0.2">
      <c r="AA19368" s="23">
        <v>55212</v>
      </c>
    </row>
    <row r="19369" spans="27:27" x14ac:dyDescent="0.2">
      <c r="AA19369" s="23">
        <v>55213</v>
      </c>
    </row>
    <row r="19370" spans="27:27" x14ac:dyDescent="0.2">
      <c r="AA19370" s="23">
        <v>55214</v>
      </c>
    </row>
    <row r="19371" spans="27:27" x14ac:dyDescent="0.2">
      <c r="AA19371" s="23">
        <v>55215</v>
      </c>
    </row>
    <row r="19372" spans="27:27" x14ac:dyDescent="0.2">
      <c r="AA19372" s="23">
        <v>55216</v>
      </c>
    </row>
    <row r="19373" spans="27:27" x14ac:dyDescent="0.2">
      <c r="AA19373" s="23">
        <v>55217</v>
      </c>
    </row>
    <row r="19374" spans="27:27" x14ac:dyDescent="0.2">
      <c r="AA19374" s="23">
        <v>55218</v>
      </c>
    </row>
    <row r="19375" spans="27:27" x14ac:dyDescent="0.2">
      <c r="AA19375" s="23">
        <v>55219</v>
      </c>
    </row>
    <row r="19376" spans="27:27" x14ac:dyDescent="0.2">
      <c r="AA19376" s="23">
        <v>55220</v>
      </c>
    </row>
    <row r="19377" spans="27:27" x14ac:dyDescent="0.2">
      <c r="AA19377" s="23">
        <v>55221</v>
      </c>
    </row>
    <row r="19378" spans="27:27" x14ac:dyDescent="0.2">
      <c r="AA19378" s="23">
        <v>55222</v>
      </c>
    </row>
    <row r="19379" spans="27:27" x14ac:dyDescent="0.2">
      <c r="AA19379" s="23">
        <v>55223</v>
      </c>
    </row>
    <row r="19380" spans="27:27" x14ac:dyDescent="0.2">
      <c r="AA19380" s="23">
        <v>55224</v>
      </c>
    </row>
    <row r="19381" spans="27:27" x14ac:dyDescent="0.2">
      <c r="AA19381" s="23">
        <v>55225</v>
      </c>
    </row>
    <row r="19382" spans="27:27" x14ac:dyDescent="0.2">
      <c r="AA19382" s="23">
        <v>55226</v>
      </c>
    </row>
    <row r="19383" spans="27:27" x14ac:dyDescent="0.2">
      <c r="AA19383" s="23">
        <v>55227</v>
      </c>
    </row>
    <row r="19384" spans="27:27" x14ac:dyDescent="0.2">
      <c r="AA19384" s="23">
        <v>55228</v>
      </c>
    </row>
    <row r="19385" spans="27:27" x14ac:dyDescent="0.2">
      <c r="AA19385" s="23">
        <v>55229</v>
      </c>
    </row>
    <row r="19386" spans="27:27" x14ac:dyDescent="0.2">
      <c r="AA19386" s="23">
        <v>55230</v>
      </c>
    </row>
    <row r="19387" spans="27:27" x14ac:dyDescent="0.2">
      <c r="AA19387" s="23">
        <v>55231</v>
      </c>
    </row>
    <row r="19388" spans="27:27" x14ac:dyDescent="0.2">
      <c r="AA19388" s="23">
        <v>55232</v>
      </c>
    </row>
    <row r="19389" spans="27:27" x14ac:dyDescent="0.2">
      <c r="AA19389" s="23">
        <v>55233</v>
      </c>
    </row>
    <row r="19390" spans="27:27" x14ac:dyDescent="0.2">
      <c r="AA19390" s="23">
        <v>55234</v>
      </c>
    </row>
    <row r="19391" spans="27:27" x14ac:dyDescent="0.2">
      <c r="AA19391" s="23">
        <v>55235</v>
      </c>
    </row>
    <row r="19392" spans="27:27" x14ac:dyDescent="0.2">
      <c r="AA19392" s="23">
        <v>55236</v>
      </c>
    </row>
    <row r="19393" spans="27:27" x14ac:dyDescent="0.2">
      <c r="AA19393" s="23">
        <v>55237</v>
      </c>
    </row>
    <row r="19394" spans="27:27" x14ac:dyDescent="0.2">
      <c r="AA19394" s="23">
        <v>55238</v>
      </c>
    </row>
    <row r="19395" spans="27:27" x14ac:dyDescent="0.2">
      <c r="AA19395" s="23">
        <v>55239</v>
      </c>
    </row>
    <row r="19396" spans="27:27" x14ac:dyDescent="0.2">
      <c r="AA19396" s="23">
        <v>55240</v>
      </c>
    </row>
    <row r="19397" spans="27:27" x14ac:dyDescent="0.2">
      <c r="AA19397" s="23">
        <v>55241</v>
      </c>
    </row>
    <row r="19398" spans="27:27" x14ac:dyDescent="0.2">
      <c r="AA19398" s="23">
        <v>55242</v>
      </c>
    </row>
    <row r="19399" spans="27:27" x14ac:dyDescent="0.2">
      <c r="AA19399" s="23">
        <v>55243</v>
      </c>
    </row>
    <row r="19400" spans="27:27" x14ac:dyDescent="0.2">
      <c r="AA19400" s="23">
        <v>55244</v>
      </c>
    </row>
    <row r="19401" spans="27:27" x14ac:dyDescent="0.2">
      <c r="AA19401" s="23">
        <v>55245</v>
      </c>
    </row>
    <row r="19402" spans="27:27" x14ac:dyDescent="0.2">
      <c r="AA19402" s="23">
        <v>55246</v>
      </c>
    </row>
    <row r="19403" spans="27:27" x14ac:dyDescent="0.2">
      <c r="AA19403" s="23">
        <v>55247</v>
      </c>
    </row>
    <row r="19404" spans="27:27" x14ac:dyDescent="0.2">
      <c r="AA19404" s="23">
        <v>55248</v>
      </c>
    </row>
    <row r="19405" spans="27:27" x14ac:dyDescent="0.2">
      <c r="AA19405" s="23">
        <v>55249</v>
      </c>
    </row>
    <row r="19406" spans="27:27" x14ac:dyDescent="0.2">
      <c r="AA19406" s="23">
        <v>55250</v>
      </c>
    </row>
    <row r="19407" spans="27:27" x14ac:dyDescent="0.2">
      <c r="AA19407" s="23">
        <v>55251</v>
      </c>
    </row>
    <row r="19408" spans="27:27" x14ac:dyDescent="0.2">
      <c r="AA19408" s="23">
        <v>55252</v>
      </c>
    </row>
    <row r="19409" spans="27:27" x14ac:dyDescent="0.2">
      <c r="AA19409" s="23">
        <v>55253</v>
      </c>
    </row>
    <row r="19410" spans="27:27" x14ac:dyDescent="0.2">
      <c r="AA19410" s="23">
        <v>55254</v>
      </c>
    </row>
    <row r="19411" spans="27:27" x14ac:dyDescent="0.2">
      <c r="AA19411" s="23">
        <v>55255</v>
      </c>
    </row>
    <row r="19412" spans="27:27" x14ac:dyDescent="0.2">
      <c r="AA19412" s="23">
        <v>55256</v>
      </c>
    </row>
    <row r="19413" spans="27:27" x14ac:dyDescent="0.2">
      <c r="AA19413" s="23">
        <v>55257</v>
      </c>
    </row>
    <row r="19414" spans="27:27" x14ac:dyDescent="0.2">
      <c r="AA19414" s="23">
        <v>55258</v>
      </c>
    </row>
    <row r="19415" spans="27:27" x14ac:dyDescent="0.2">
      <c r="AA19415" s="23">
        <v>55259</v>
      </c>
    </row>
    <row r="19416" spans="27:27" x14ac:dyDescent="0.2">
      <c r="AA19416" s="23">
        <v>55260</v>
      </c>
    </row>
    <row r="19417" spans="27:27" x14ac:dyDescent="0.2">
      <c r="AA19417" s="23">
        <v>55261</v>
      </c>
    </row>
    <row r="19418" spans="27:27" x14ac:dyDescent="0.2">
      <c r="AA19418" s="23">
        <v>55262</v>
      </c>
    </row>
    <row r="19419" spans="27:27" x14ac:dyDescent="0.2">
      <c r="AA19419" s="23">
        <v>55263</v>
      </c>
    </row>
    <row r="19420" spans="27:27" x14ac:dyDescent="0.2">
      <c r="AA19420" s="23">
        <v>55264</v>
      </c>
    </row>
    <row r="19421" spans="27:27" x14ac:dyDescent="0.2">
      <c r="AA19421" s="23">
        <v>55265</v>
      </c>
    </row>
    <row r="19422" spans="27:27" x14ac:dyDescent="0.2">
      <c r="AA19422" s="23">
        <v>55266</v>
      </c>
    </row>
    <row r="19423" spans="27:27" x14ac:dyDescent="0.2">
      <c r="AA19423" s="23">
        <v>55267</v>
      </c>
    </row>
    <row r="19424" spans="27:27" x14ac:dyDescent="0.2">
      <c r="AA19424" s="23">
        <v>55268</v>
      </c>
    </row>
    <row r="19425" spans="27:27" x14ac:dyDescent="0.2">
      <c r="AA19425" s="23">
        <v>55269</v>
      </c>
    </row>
    <row r="19426" spans="27:27" x14ac:dyDescent="0.2">
      <c r="AA19426" s="23">
        <v>55270</v>
      </c>
    </row>
    <row r="19427" spans="27:27" x14ac:dyDescent="0.2">
      <c r="AA19427" s="23">
        <v>55271</v>
      </c>
    </row>
    <row r="19428" spans="27:27" x14ac:dyDescent="0.2">
      <c r="AA19428" s="23">
        <v>55272</v>
      </c>
    </row>
    <row r="19429" spans="27:27" x14ac:dyDescent="0.2">
      <c r="AA19429" s="23">
        <v>55273</v>
      </c>
    </row>
    <row r="19430" spans="27:27" x14ac:dyDescent="0.2">
      <c r="AA19430" s="23">
        <v>55274</v>
      </c>
    </row>
    <row r="19431" spans="27:27" x14ac:dyDescent="0.2">
      <c r="AA19431" s="23">
        <v>55275</v>
      </c>
    </row>
    <row r="19432" spans="27:27" x14ac:dyDescent="0.2">
      <c r="AA19432" s="23">
        <v>55276</v>
      </c>
    </row>
    <row r="19433" spans="27:27" x14ac:dyDescent="0.2">
      <c r="AA19433" s="23">
        <v>55277</v>
      </c>
    </row>
    <row r="19434" spans="27:27" x14ac:dyDescent="0.2">
      <c r="AA19434" s="23">
        <v>55278</v>
      </c>
    </row>
    <row r="19435" spans="27:27" x14ac:dyDescent="0.2">
      <c r="AA19435" s="23">
        <v>55279</v>
      </c>
    </row>
    <row r="19436" spans="27:27" x14ac:dyDescent="0.2">
      <c r="AA19436" s="23">
        <v>55280</v>
      </c>
    </row>
    <row r="19437" spans="27:27" x14ac:dyDescent="0.2">
      <c r="AA19437" s="23">
        <v>55281</v>
      </c>
    </row>
    <row r="19438" spans="27:27" x14ac:dyDescent="0.2">
      <c r="AA19438" s="23">
        <v>55282</v>
      </c>
    </row>
    <row r="19439" spans="27:27" x14ac:dyDescent="0.2">
      <c r="AA19439" s="23">
        <v>55283</v>
      </c>
    </row>
    <row r="19440" spans="27:27" x14ac:dyDescent="0.2">
      <c r="AA19440" s="23">
        <v>55284</v>
      </c>
    </row>
    <row r="19441" spans="27:27" x14ac:dyDescent="0.2">
      <c r="AA19441" s="23">
        <v>55285</v>
      </c>
    </row>
    <row r="19442" spans="27:27" x14ac:dyDescent="0.2">
      <c r="AA19442" s="23">
        <v>55286</v>
      </c>
    </row>
    <row r="19443" spans="27:27" x14ac:dyDescent="0.2">
      <c r="AA19443" s="23">
        <v>55287</v>
      </c>
    </row>
    <row r="19444" spans="27:27" x14ac:dyDescent="0.2">
      <c r="AA19444" s="23">
        <v>55288</v>
      </c>
    </row>
    <row r="19445" spans="27:27" x14ac:dyDescent="0.2">
      <c r="AA19445" s="23">
        <v>55289</v>
      </c>
    </row>
    <row r="19446" spans="27:27" x14ac:dyDescent="0.2">
      <c r="AA19446" s="23">
        <v>55290</v>
      </c>
    </row>
    <row r="19447" spans="27:27" x14ac:dyDescent="0.2">
      <c r="AA19447" s="23">
        <v>55291</v>
      </c>
    </row>
    <row r="19448" spans="27:27" x14ac:dyDescent="0.2">
      <c r="AA19448" s="23">
        <v>55292</v>
      </c>
    </row>
    <row r="19449" spans="27:27" x14ac:dyDescent="0.2">
      <c r="AA19449" s="23">
        <v>55293</v>
      </c>
    </row>
    <row r="19450" spans="27:27" x14ac:dyDescent="0.2">
      <c r="AA19450" s="23">
        <v>55294</v>
      </c>
    </row>
    <row r="19451" spans="27:27" x14ac:dyDescent="0.2">
      <c r="AA19451" s="23">
        <v>55295</v>
      </c>
    </row>
    <row r="19452" spans="27:27" x14ac:dyDescent="0.2">
      <c r="AA19452" s="23">
        <v>55296</v>
      </c>
    </row>
    <row r="19453" spans="27:27" x14ac:dyDescent="0.2">
      <c r="AA19453" s="23">
        <v>55297</v>
      </c>
    </row>
    <row r="19454" spans="27:27" x14ac:dyDescent="0.2">
      <c r="AA19454" s="23">
        <v>55298</v>
      </c>
    </row>
    <row r="19455" spans="27:27" x14ac:dyDescent="0.2">
      <c r="AA19455" s="23">
        <v>55299</v>
      </c>
    </row>
    <row r="19456" spans="27:27" x14ac:dyDescent="0.2">
      <c r="AA19456" s="23">
        <v>55300</v>
      </c>
    </row>
    <row r="19457" spans="27:27" x14ac:dyDescent="0.2">
      <c r="AA19457" s="23">
        <v>55301</v>
      </c>
    </row>
    <row r="19458" spans="27:27" x14ac:dyDescent="0.2">
      <c r="AA19458" s="23">
        <v>55302</v>
      </c>
    </row>
    <row r="19459" spans="27:27" x14ac:dyDescent="0.2">
      <c r="AA19459" s="23">
        <v>55303</v>
      </c>
    </row>
    <row r="19460" spans="27:27" x14ac:dyDescent="0.2">
      <c r="AA19460" s="23">
        <v>55304</v>
      </c>
    </row>
    <row r="19461" spans="27:27" x14ac:dyDescent="0.2">
      <c r="AA19461" s="23">
        <v>55305</v>
      </c>
    </row>
    <row r="19462" spans="27:27" x14ac:dyDescent="0.2">
      <c r="AA19462" s="23">
        <v>55306</v>
      </c>
    </row>
    <row r="19463" spans="27:27" x14ac:dyDescent="0.2">
      <c r="AA19463" s="23">
        <v>55307</v>
      </c>
    </row>
    <row r="19464" spans="27:27" x14ac:dyDescent="0.2">
      <c r="AA19464" s="23">
        <v>55308</v>
      </c>
    </row>
    <row r="19465" spans="27:27" x14ac:dyDescent="0.2">
      <c r="AA19465" s="23">
        <v>55309</v>
      </c>
    </row>
    <row r="19466" spans="27:27" x14ac:dyDescent="0.2">
      <c r="AA19466" s="23">
        <v>55310</v>
      </c>
    </row>
    <row r="19467" spans="27:27" x14ac:dyDescent="0.2">
      <c r="AA19467" s="23">
        <v>55311</v>
      </c>
    </row>
    <row r="19468" spans="27:27" x14ac:dyDescent="0.2">
      <c r="AA19468" s="23">
        <v>55312</v>
      </c>
    </row>
    <row r="19469" spans="27:27" x14ac:dyDescent="0.2">
      <c r="AA19469" s="23">
        <v>55313</v>
      </c>
    </row>
    <row r="19470" spans="27:27" x14ac:dyDescent="0.2">
      <c r="AA19470" s="23">
        <v>55314</v>
      </c>
    </row>
    <row r="19471" spans="27:27" x14ac:dyDescent="0.2">
      <c r="AA19471" s="23">
        <v>55315</v>
      </c>
    </row>
    <row r="19472" spans="27:27" x14ac:dyDescent="0.2">
      <c r="AA19472" s="23">
        <v>55316</v>
      </c>
    </row>
    <row r="19473" spans="27:27" x14ac:dyDescent="0.2">
      <c r="AA19473" s="23">
        <v>55317</v>
      </c>
    </row>
    <row r="19474" spans="27:27" x14ac:dyDescent="0.2">
      <c r="AA19474" s="23">
        <v>55318</v>
      </c>
    </row>
    <row r="19475" spans="27:27" x14ac:dyDescent="0.2">
      <c r="AA19475" s="23">
        <v>55319</v>
      </c>
    </row>
    <row r="19476" spans="27:27" x14ac:dyDescent="0.2">
      <c r="AA19476" s="23">
        <v>55320</v>
      </c>
    </row>
    <row r="19477" spans="27:27" x14ac:dyDescent="0.2">
      <c r="AA19477" s="23">
        <v>55321</v>
      </c>
    </row>
    <row r="19478" spans="27:27" x14ac:dyDescent="0.2">
      <c r="AA19478" s="23">
        <v>55322</v>
      </c>
    </row>
    <row r="19479" spans="27:27" x14ac:dyDescent="0.2">
      <c r="AA19479" s="23">
        <v>55323</v>
      </c>
    </row>
    <row r="19480" spans="27:27" x14ac:dyDescent="0.2">
      <c r="AA19480" s="23">
        <v>55324</v>
      </c>
    </row>
    <row r="19481" spans="27:27" x14ac:dyDescent="0.2">
      <c r="AA19481" s="23">
        <v>55325</v>
      </c>
    </row>
    <row r="19482" spans="27:27" x14ac:dyDescent="0.2">
      <c r="AA19482" s="23">
        <v>55326</v>
      </c>
    </row>
    <row r="19483" spans="27:27" x14ac:dyDescent="0.2">
      <c r="AA19483" s="23">
        <v>55327</v>
      </c>
    </row>
    <row r="19484" spans="27:27" x14ac:dyDescent="0.2">
      <c r="AA19484" s="23">
        <v>55328</v>
      </c>
    </row>
    <row r="19485" spans="27:27" x14ac:dyDescent="0.2">
      <c r="AA19485" s="23">
        <v>55329</v>
      </c>
    </row>
    <row r="19486" spans="27:27" x14ac:dyDescent="0.2">
      <c r="AA19486" s="23">
        <v>55330</v>
      </c>
    </row>
    <row r="19487" spans="27:27" x14ac:dyDescent="0.2">
      <c r="AA19487" s="23">
        <v>55331</v>
      </c>
    </row>
    <row r="19488" spans="27:27" x14ac:dyDescent="0.2">
      <c r="AA19488" s="23">
        <v>55332</v>
      </c>
    </row>
    <row r="19489" spans="27:27" x14ac:dyDescent="0.2">
      <c r="AA19489" s="23">
        <v>55333</v>
      </c>
    </row>
    <row r="19490" spans="27:27" x14ac:dyDescent="0.2">
      <c r="AA19490" s="23">
        <v>55334</v>
      </c>
    </row>
    <row r="19491" spans="27:27" x14ac:dyDescent="0.2">
      <c r="AA19491" s="23">
        <v>55335</v>
      </c>
    </row>
    <row r="19492" spans="27:27" x14ac:dyDescent="0.2">
      <c r="AA19492" s="23">
        <v>55336</v>
      </c>
    </row>
    <row r="19493" spans="27:27" x14ac:dyDescent="0.2">
      <c r="AA19493" s="23">
        <v>55337</v>
      </c>
    </row>
    <row r="19494" spans="27:27" x14ac:dyDescent="0.2">
      <c r="AA19494" s="23">
        <v>55338</v>
      </c>
    </row>
    <row r="19495" spans="27:27" x14ac:dyDescent="0.2">
      <c r="AA19495" s="23">
        <v>55339</v>
      </c>
    </row>
    <row r="19496" spans="27:27" x14ac:dyDescent="0.2">
      <c r="AA19496" s="23">
        <v>55340</v>
      </c>
    </row>
    <row r="19497" spans="27:27" x14ac:dyDescent="0.2">
      <c r="AA19497" s="23">
        <v>55341</v>
      </c>
    </row>
    <row r="19498" spans="27:27" x14ac:dyDescent="0.2">
      <c r="AA19498" s="23">
        <v>55342</v>
      </c>
    </row>
    <row r="19499" spans="27:27" x14ac:dyDescent="0.2">
      <c r="AA19499" s="23">
        <v>55343</v>
      </c>
    </row>
    <row r="19500" spans="27:27" x14ac:dyDescent="0.2">
      <c r="AA19500" s="23">
        <v>55344</v>
      </c>
    </row>
    <row r="19501" spans="27:27" x14ac:dyDescent="0.2">
      <c r="AA19501" s="23">
        <v>55345</v>
      </c>
    </row>
    <row r="19502" spans="27:27" x14ac:dyDescent="0.2">
      <c r="AA19502" s="23">
        <v>55346</v>
      </c>
    </row>
    <row r="19503" spans="27:27" x14ac:dyDescent="0.2">
      <c r="AA19503" s="23">
        <v>55347</v>
      </c>
    </row>
    <row r="19504" spans="27:27" x14ac:dyDescent="0.2">
      <c r="AA19504" s="23">
        <v>55348</v>
      </c>
    </row>
    <row r="19505" spans="27:27" x14ac:dyDescent="0.2">
      <c r="AA19505" s="23">
        <v>55349</v>
      </c>
    </row>
    <row r="19506" spans="27:27" x14ac:dyDescent="0.2">
      <c r="AA19506" s="23">
        <v>55350</v>
      </c>
    </row>
    <row r="19507" spans="27:27" x14ac:dyDescent="0.2">
      <c r="AA19507" s="23">
        <v>55351</v>
      </c>
    </row>
    <row r="19508" spans="27:27" x14ac:dyDescent="0.2">
      <c r="AA19508" s="23">
        <v>55352</v>
      </c>
    </row>
    <row r="19509" spans="27:27" x14ac:dyDescent="0.2">
      <c r="AA19509" s="23">
        <v>55353</v>
      </c>
    </row>
    <row r="19510" spans="27:27" x14ac:dyDescent="0.2">
      <c r="AA19510" s="23">
        <v>55354</v>
      </c>
    </row>
    <row r="19511" spans="27:27" x14ac:dyDescent="0.2">
      <c r="AA19511" s="23">
        <v>55355</v>
      </c>
    </row>
    <row r="19512" spans="27:27" x14ac:dyDescent="0.2">
      <c r="AA19512" s="23">
        <v>55356</v>
      </c>
    </row>
    <row r="19513" spans="27:27" x14ac:dyDescent="0.2">
      <c r="AA19513" s="23">
        <v>55357</v>
      </c>
    </row>
    <row r="19514" spans="27:27" x14ac:dyDescent="0.2">
      <c r="AA19514" s="23">
        <v>55358</v>
      </c>
    </row>
    <row r="19515" spans="27:27" x14ac:dyDescent="0.2">
      <c r="AA19515" s="23">
        <v>55359</v>
      </c>
    </row>
    <row r="19516" spans="27:27" x14ac:dyDescent="0.2">
      <c r="AA19516" s="23">
        <v>55360</v>
      </c>
    </row>
    <row r="19517" spans="27:27" x14ac:dyDescent="0.2">
      <c r="AA19517" s="23">
        <v>55361</v>
      </c>
    </row>
    <row r="19518" spans="27:27" x14ac:dyDescent="0.2">
      <c r="AA19518" s="23">
        <v>55362</v>
      </c>
    </row>
    <row r="19519" spans="27:27" x14ac:dyDescent="0.2">
      <c r="AA19519" s="23">
        <v>55363</v>
      </c>
    </row>
    <row r="19520" spans="27:27" x14ac:dyDescent="0.2">
      <c r="AA19520" s="23">
        <v>55364</v>
      </c>
    </row>
    <row r="19521" spans="27:27" x14ac:dyDescent="0.2">
      <c r="AA19521" s="23">
        <v>55365</v>
      </c>
    </row>
    <row r="19522" spans="27:27" x14ac:dyDescent="0.2">
      <c r="AA19522" s="23">
        <v>55366</v>
      </c>
    </row>
    <row r="19523" spans="27:27" x14ac:dyDescent="0.2">
      <c r="AA19523" s="23">
        <v>55367</v>
      </c>
    </row>
    <row r="19524" spans="27:27" x14ac:dyDescent="0.2">
      <c r="AA19524" s="23">
        <v>55368</v>
      </c>
    </row>
    <row r="19525" spans="27:27" x14ac:dyDescent="0.2">
      <c r="AA19525" s="23">
        <v>55369</v>
      </c>
    </row>
    <row r="19526" spans="27:27" x14ac:dyDescent="0.2">
      <c r="AA19526" s="23">
        <v>55370</v>
      </c>
    </row>
    <row r="19527" spans="27:27" x14ac:dyDescent="0.2">
      <c r="AA19527" s="23">
        <v>55371</v>
      </c>
    </row>
    <row r="19528" spans="27:27" x14ac:dyDescent="0.2">
      <c r="AA19528" s="23">
        <v>55372</v>
      </c>
    </row>
    <row r="19529" spans="27:27" x14ac:dyDescent="0.2">
      <c r="AA19529" s="23">
        <v>55373</v>
      </c>
    </row>
    <row r="19530" spans="27:27" x14ac:dyDescent="0.2">
      <c r="AA19530" s="23">
        <v>55374</v>
      </c>
    </row>
    <row r="19531" spans="27:27" x14ac:dyDescent="0.2">
      <c r="AA19531" s="23">
        <v>55375</v>
      </c>
    </row>
    <row r="19532" spans="27:27" x14ac:dyDescent="0.2">
      <c r="AA19532" s="23">
        <v>55376</v>
      </c>
    </row>
    <row r="19533" spans="27:27" x14ac:dyDescent="0.2">
      <c r="AA19533" s="23">
        <v>55377</v>
      </c>
    </row>
    <row r="19534" spans="27:27" x14ac:dyDescent="0.2">
      <c r="AA19534" s="23">
        <v>55378</v>
      </c>
    </row>
    <row r="19535" spans="27:27" x14ac:dyDescent="0.2">
      <c r="AA19535" s="23">
        <v>55379</v>
      </c>
    </row>
    <row r="19536" spans="27:27" x14ac:dyDescent="0.2">
      <c r="AA19536" s="23">
        <v>55380</v>
      </c>
    </row>
    <row r="19537" spans="27:27" x14ac:dyDescent="0.2">
      <c r="AA19537" s="23">
        <v>55381</v>
      </c>
    </row>
    <row r="19538" spans="27:27" x14ac:dyDescent="0.2">
      <c r="AA19538" s="23">
        <v>55382</v>
      </c>
    </row>
    <row r="19539" spans="27:27" x14ac:dyDescent="0.2">
      <c r="AA19539" s="23">
        <v>55383</v>
      </c>
    </row>
    <row r="19540" spans="27:27" x14ac:dyDescent="0.2">
      <c r="AA19540" s="23">
        <v>55384</v>
      </c>
    </row>
    <row r="19541" spans="27:27" x14ac:dyDescent="0.2">
      <c r="AA19541" s="23">
        <v>55385</v>
      </c>
    </row>
    <row r="19542" spans="27:27" x14ac:dyDescent="0.2">
      <c r="AA19542" s="23">
        <v>55386</v>
      </c>
    </row>
    <row r="19543" spans="27:27" x14ac:dyDescent="0.2">
      <c r="AA19543" s="23">
        <v>55387</v>
      </c>
    </row>
    <row r="19544" spans="27:27" x14ac:dyDescent="0.2">
      <c r="AA19544" s="23">
        <v>55388</v>
      </c>
    </row>
    <row r="19545" spans="27:27" x14ac:dyDescent="0.2">
      <c r="AA19545" s="23">
        <v>55389</v>
      </c>
    </row>
    <row r="19546" spans="27:27" x14ac:dyDescent="0.2">
      <c r="AA19546" s="23">
        <v>55390</v>
      </c>
    </row>
    <row r="19547" spans="27:27" x14ac:dyDescent="0.2">
      <c r="AA19547" s="23">
        <v>55391</v>
      </c>
    </row>
    <row r="19548" spans="27:27" x14ac:dyDescent="0.2">
      <c r="AA19548" s="23">
        <v>55392</v>
      </c>
    </row>
    <row r="19549" spans="27:27" x14ac:dyDescent="0.2">
      <c r="AA19549" s="23">
        <v>55393</v>
      </c>
    </row>
    <row r="19550" spans="27:27" x14ac:dyDescent="0.2">
      <c r="AA19550" s="23">
        <v>55394</v>
      </c>
    </row>
    <row r="19551" spans="27:27" x14ac:dyDescent="0.2">
      <c r="AA19551" s="23">
        <v>55395</v>
      </c>
    </row>
    <row r="19552" spans="27:27" x14ac:dyDescent="0.2">
      <c r="AA19552" s="23">
        <v>55396</v>
      </c>
    </row>
    <row r="19553" spans="27:27" x14ac:dyDescent="0.2">
      <c r="AA19553" s="23">
        <v>55397</v>
      </c>
    </row>
    <row r="19554" spans="27:27" x14ac:dyDescent="0.2">
      <c r="AA19554" s="23">
        <v>55398</v>
      </c>
    </row>
    <row r="19555" spans="27:27" x14ac:dyDescent="0.2">
      <c r="AA19555" s="23">
        <v>55399</v>
      </c>
    </row>
    <row r="19556" spans="27:27" x14ac:dyDescent="0.2">
      <c r="AA19556" s="23">
        <v>55400</v>
      </c>
    </row>
    <row r="19557" spans="27:27" x14ac:dyDescent="0.2">
      <c r="AA19557" s="23">
        <v>55401</v>
      </c>
    </row>
    <row r="19558" spans="27:27" x14ac:dyDescent="0.2">
      <c r="AA19558" s="23">
        <v>55402</v>
      </c>
    </row>
    <row r="19559" spans="27:27" x14ac:dyDescent="0.2">
      <c r="AA19559" s="23">
        <v>55403</v>
      </c>
    </row>
    <row r="19560" spans="27:27" x14ac:dyDescent="0.2">
      <c r="AA19560" s="23">
        <v>55404</v>
      </c>
    </row>
    <row r="19561" spans="27:27" x14ac:dyDescent="0.2">
      <c r="AA19561" s="23">
        <v>55405</v>
      </c>
    </row>
    <row r="19562" spans="27:27" x14ac:dyDescent="0.2">
      <c r="AA19562" s="23">
        <v>55406</v>
      </c>
    </row>
    <row r="19563" spans="27:27" x14ac:dyDescent="0.2">
      <c r="AA19563" s="23">
        <v>55407</v>
      </c>
    </row>
    <row r="19564" spans="27:27" x14ac:dyDescent="0.2">
      <c r="AA19564" s="23">
        <v>55408</v>
      </c>
    </row>
    <row r="19565" spans="27:27" x14ac:dyDescent="0.2">
      <c r="AA19565" s="23">
        <v>55409</v>
      </c>
    </row>
    <row r="19566" spans="27:27" x14ac:dyDescent="0.2">
      <c r="AA19566" s="23">
        <v>55410</v>
      </c>
    </row>
    <row r="19567" spans="27:27" x14ac:dyDescent="0.2">
      <c r="AA19567" s="23">
        <v>55411</v>
      </c>
    </row>
    <row r="19568" spans="27:27" x14ac:dyDescent="0.2">
      <c r="AA19568" s="23">
        <v>55412</v>
      </c>
    </row>
    <row r="19569" spans="27:27" x14ac:dyDescent="0.2">
      <c r="AA19569" s="23">
        <v>55413</v>
      </c>
    </row>
    <row r="19570" spans="27:27" x14ac:dyDescent="0.2">
      <c r="AA19570" s="23">
        <v>55414</v>
      </c>
    </row>
    <row r="19571" spans="27:27" x14ac:dyDescent="0.2">
      <c r="AA19571" s="23">
        <v>55415</v>
      </c>
    </row>
    <row r="19572" spans="27:27" x14ac:dyDescent="0.2">
      <c r="AA19572" s="23">
        <v>55416</v>
      </c>
    </row>
    <row r="19573" spans="27:27" x14ac:dyDescent="0.2">
      <c r="AA19573" s="23">
        <v>55417</v>
      </c>
    </row>
    <row r="19574" spans="27:27" x14ac:dyDescent="0.2">
      <c r="AA19574" s="23">
        <v>55418</v>
      </c>
    </row>
    <row r="19575" spans="27:27" x14ac:dyDescent="0.2">
      <c r="AA19575" s="23">
        <v>55419</v>
      </c>
    </row>
    <row r="19576" spans="27:27" x14ac:dyDescent="0.2">
      <c r="AA19576" s="23">
        <v>55420</v>
      </c>
    </row>
    <row r="19577" spans="27:27" x14ac:dyDescent="0.2">
      <c r="AA19577" s="23">
        <v>55421</v>
      </c>
    </row>
    <row r="19578" spans="27:27" x14ac:dyDescent="0.2">
      <c r="AA19578" s="23">
        <v>55422</v>
      </c>
    </row>
    <row r="19579" spans="27:27" x14ac:dyDescent="0.2">
      <c r="AA19579" s="23">
        <v>55423</v>
      </c>
    </row>
    <row r="19580" spans="27:27" x14ac:dyDescent="0.2">
      <c r="AA19580" s="23">
        <v>55424</v>
      </c>
    </row>
    <row r="19581" spans="27:27" x14ac:dyDescent="0.2">
      <c r="AA19581" s="23">
        <v>55425</v>
      </c>
    </row>
    <row r="19582" spans="27:27" x14ac:dyDescent="0.2">
      <c r="AA19582" s="23">
        <v>55426</v>
      </c>
    </row>
    <row r="19583" spans="27:27" x14ac:dyDescent="0.2">
      <c r="AA19583" s="23">
        <v>55427</v>
      </c>
    </row>
    <row r="19584" spans="27:27" x14ac:dyDescent="0.2">
      <c r="AA19584" s="23">
        <v>55428</v>
      </c>
    </row>
    <row r="19585" spans="27:27" x14ac:dyDescent="0.2">
      <c r="AA19585" s="23">
        <v>55429</v>
      </c>
    </row>
    <row r="19586" spans="27:27" x14ac:dyDescent="0.2">
      <c r="AA19586" s="23">
        <v>55430</v>
      </c>
    </row>
    <row r="19587" spans="27:27" x14ac:dyDescent="0.2">
      <c r="AA19587" s="23">
        <v>55431</v>
      </c>
    </row>
    <row r="19588" spans="27:27" x14ac:dyDescent="0.2">
      <c r="AA19588" s="23">
        <v>55432</v>
      </c>
    </row>
    <row r="19589" spans="27:27" x14ac:dyDescent="0.2">
      <c r="AA19589" s="23">
        <v>55433</v>
      </c>
    </row>
    <row r="19590" spans="27:27" x14ac:dyDescent="0.2">
      <c r="AA19590" s="23">
        <v>55434</v>
      </c>
    </row>
    <row r="19591" spans="27:27" x14ac:dyDescent="0.2">
      <c r="AA19591" s="23">
        <v>55435</v>
      </c>
    </row>
    <row r="19592" spans="27:27" x14ac:dyDescent="0.2">
      <c r="AA19592" s="23">
        <v>55436</v>
      </c>
    </row>
    <row r="19593" spans="27:27" x14ac:dyDescent="0.2">
      <c r="AA19593" s="23">
        <v>55437</v>
      </c>
    </row>
    <row r="19594" spans="27:27" x14ac:dyDescent="0.2">
      <c r="AA19594" s="23">
        <v>55438</v>
      </c>
    </row>
    <row r="19595" spans="27:27" x14ac:dyDescent="0.2">
      <c r="AA19595" s="23">
        <v>55439</v>
      </c>
    </row>
    <row r="19596" spans="27:27" x14ac:dyDescent="0.2">
      <c r="AA19596" s="23">
        <v>55440</v>
      </c>
    </row>
    <row r="19597" spans="27:27" x14ac:dyDescent="0.2">
      <c r="AA19597" s="23">
        <v>55441</v>
      </c>
    </row>
    <row r="19598" spans="27:27" x14ac:dyDescent="0.2">
      <c r="AA19598" s="23">
        <v>55442</v>
      </c>
    </row>
    <row r="19599" spans="27:27" x14ac:dyDescent="0.2">
      <c r="AA19599" s="23">
        <v>55443</v>
      </c>
    </row>
    <row r="19600" spans="27:27" x14ac:dyDescent="0.2">
      <c r="AA19600" s="23">
        <v>55444</v>
      </c>
    </row>
    <row r="19601" spans="27:27" x14ac:dyDescent="0.2">
      <c r="AA19601" s="23">
        <v>55445</v>
      </c>
    </row>
    <row r="19602" spans="27:27" x14ac:dyDescent="0.2">
      <c r="AA19602" s="23">
        <v>55446</v>
      </c>
    </row>
    <row r="19603" spans="27:27" x14ac:dyDescent="0.2">
      <c r="AA19603" s="23">
        <v>55447</v>
      </c>
    </row>
    <row r="19604" spans="27:27" x14ac:dyDescent="0.2">
      <c r="AA19604" s="23">
        <v>55448</v>
      </c>
    </row>
    <row r="19605" spans="27:27" x14ac:dyDescent="0.2">
      <c r="AA19605" s="23">
        <v>55449</v>
      </c>
    </row>
    <row r="19606" spans="27:27" x14ac:dyDescent="0.2">
      <c r="AA19606" s="23">
        <v>55450</v>
      </c>
    </row>
    <row r="19607" spans="27:27" x14ac:dyDescent="0.2">
      <c r="AA19607" s="23">
        <v>55451</v>
      </c>
    </row>
    <row r="19608" spans="27:27" x14ac:dyDescent="0.2">
      <c r="AA19608" s="23">
        <v>55452</v>
      </c>
    </row>
    <row r="19609" spans="27:27" x14ac:dyDescent="0.2">
      <c r="AA19609" s="23">
        <v>55453</v>
      </c>
    </row>
    <row r="19610" spans="27:27" x14ac:dyDescent="0.2">
      <c r="AA19610" s="23">
        <v>55454</v>
      </c>
    </row>
    <row r="19611" spans="27:27" x14ac:dyDescent="0.2">
      <c r="AA19611" s="23">
        <v>55455</v>
      </c>
    </row>
    <row r="19612" spans="27:27" x14ac:dyDescent="0.2">
      <c r="AA19612" s="23">
        <v>55456</v>
      </c>
    </row>
    <row r="19613" spans="27:27" x14ac:dyDescent="0.2">
      <c r="AA19613" s="23">
        <v>55457</v>
      </c>
    </row>
    <row r="19614" spans="27:27" x14ac:dyDescent="0.2">
      <c r="AA19614" s="23">
        <v>55458</v>
      </c>
    </row>
    <row r="19615" spans="27:27" x14ac:dyDescent="0.2">
      <c r="AA19615" s="23">
        <v>55459</v>
      </c>
    </row>
    <row r="19616" spans="27:27" x14ac:dyDescent="0.2">
      <c r="AA19616" s="23">
        <v>55460</v>
      </c>
    </row>
    <row r="19617" spans="27:27" x14ac:dyDescent="0.2">
      <c r="AA19617" s="23">
        <v>55461</v>
      </c>
    </row>
    <row r="19618" spans="27:27" x14ac:dyDescent="0.2">
      <c r="AA19618" s="23">
        <v>55462</v>
      </c>
    </row>
    <row r="19619" spans="27:27" x14ac:dyDescent="0.2">
      <c r="AA19619" s="23">
        <v>55463</v>
      </c>
    </row>
    <row r="19620" spans="27:27" x14ac:dyDescent="0.2">
      <c r="AA19620" s="23">
        <v>55464</v>
      </c>
    </row>
    <row r="19621" spans="27:27" x14ac:dyDescent="0.2">
      <c r="AA19621" s="23">
        <v>55465</v>
      </c>
    </row>
    <row r="19622" spans="27:27" x14ac:dyDescent="0.2">
      <c r="AA19622" s="23">
        <v>55466</v>
      </c>
    </row>
    <row r="19623" spans="27:27" x14ac:dyDescent="0.2">
      <c r="AA19623" s="23">
        <v>55467</v>
      </c>
    </row>
    <row r="19624" spans="27:27" x14ac:dyDescent="0.2">
      <c r="AA19624" s="23">
        <v>55468</v>
      </c>
    </row>
    <row r="19625" spans="27:27" x14ac:dyDescent="0.2">
      <c r="AA19625" s="23">
        <v>55469</v>
      </c>
    </row>
    <row r="19626" spans="27:27" x14ac:dyDescent="0.2">
      <c r="AA19626" s="23">
        <v>55470</v>
      </c>
    </row>
    <row r="19627" spans="27:27" x14ac:dyDescent="0.2">
      <c r="AA19627" s="23">
        <v>55471</v>
      </c>
    </row>
    <row r="19628" spans="27:27" x14ac:dyDescent="0.2">
      <c r="AA19628" s="23">
        <v>55472</v>
      </c>
    </row>
    <row r="19629" spans="27:27" x14ac:dyDescent="0.2">
      <c r="AA19629" s="23">
        <v>55473</v>
      </c>
    </row>
    <row r="19630" spans="27:27" x14ac:dyDescent="0.2">
      <c r="AA19630" s="23">
        <v>55474</v>
      </c>
    </row>
    <row r="19631" spans="27:27" x14ac:dyDescent="0.2">
      <c r="AA19631" s="23">
        <v>55475</v>
      </c>
    </row>
    <row r="19632" spans="27:27" x14ac:dyDescent="0.2">
      <c r="AA19632" s="23">
        <v>55476</v>
      </c>
    </row>
    <row r="19633" spans="27:27" x14ac:dyDescent="0.2">
      <c r="AA19633" s="23">
        <v>55477</v>
      </c>
    </row>
    <row r="19634" spans="27:27" x14ac:dyDescent="0.2">
      <c r="AA19634" s="23">
        <v>55478</v>
      </c>
    </row>
    <row r="19635" spans="27:27" x14ac:dyDescent="0.2">
      <c r="AA19635" s="23">
        <v>55479</v>
      </c>
    </row>
    <row r="19636" spans="27:27" x14ac:dyDescent="0.2">
      <c r="AA19636" s="23">
        <v>55480</v>
      </c>
    </row>
    <row r="19637" spans="27:27" x14ac:dyDescent="0.2">
      <c r="AA19637" s="23">
        <v>55481</v>
      </c>
    </row>
    <row r="19638" spans="27:27" x14ac:dyDescent="0.2">
      <c r="AA19638" s="23">
        <v>55482</v>
      </c>
    </row>
    <row r="19639" spans="27:27" x14ac:dyDescent="0.2">
      <c r="AA19639" s="23">
        <v>55483</v>
      </c>
    </row>
    <row r="19640" spans="27:27" x14ac:dyDescent="0.2">
      <c r="AA19640" s="23">
        <v>55484</v>
      </c>
    </row>
    <row r="19641" spans="27:27" x14ac:dyDescent="0.2">
      <c r="AA19641" s="23">
        <v>55485</v>
      </c>
    </row>
    <row r="19642" spans="27:27" x14ac:dyDescent="0.2">
      <c r="AA19642" s="23">
        <v>55486</v>
      </c>
    </row>
    <row r="19643" spans="27:27" x14ac:dyDescent="0.2">
      <c r="AA19643" s="23">
        <v>55487</v>
      </c>
    </row>
    <row r="19644" spans="27:27" x14ac:dyDescent="0.2">
      <c r="AA19644" s="23">
        <v>55488</v>
      </c>
    </row>
    <row r="19645" spans="27:27" x14ac:dyDescent="0.2">
      <c r="AA19645" s="23">
        <v>55489</v>
      </c>
    </row>
    <row r="19646" spans="27:27" x14ac:dyDescent="0.2">
      <c r="AA19646" s="23">
        <v>55490</v>
      </c>
    </row>
    <row r="19647" spans="27:27" x14ac:dyDescent="0.2">
      <c r="AA19647" s="23">
        <v>55491</v>
      </c>
    </row>
    <row r="19648" spans="27:27" x14ac:dyDescent="0.2">
      <c r="AA19648" s="23">
        <v>55492</v>
      </c>
    </row>
    <row r="19649" spans="27:27" x14ac:dyDescent="0.2">
      <c r="AA19649" s="23">
        <v>55493</v>
      </c>
    </row>
    <row r="19650" spans="27:27" x14ac:dyDescent="0.2">
      <c r="AA19650" s="23">
        <v>55494</v>
      </c>
    </row>
    <row r="19651" spans="27:27" x14ac:dyDescent="0.2">
      <c r="AA19651" s="23">
        <v>55495</v>
      </c>
    </row>
    <row r="19652" spans="27:27" x14ac:dyDescent="0.2">
      <c r="AA19652" s="23">
        <v>55496</v>
      </c>
    </row>
    <row r="19653" spans="27:27" x14ac:dyDescent="0.2">
      <c r="AA19653" s="23">
        <v>55497</v>
      </c>
    </row>
    <row r="19654" spans="27:27" x14ac:dyDescent="0.2">
      <c r="AA19654" s="23">
        <v>55498</v>
      </c>
    </row>
    <row r="19655" spans="27:27" x14ac:dyDescent="0.2">
      <c r="AA19655" s="23">
        <v>55499</v>
      </c>
    </row>
    <row r="19656" spans="27:27" x14ac:dyDescent="0.2">
      <c r="AA19656" s="23">
        <v>55500</v>
      </c>
    </row>
    <row r="19657" spans="27:27" x14ac:dyDescent="0.2">
      <c r="AA19657" s="23">
        <v>55501</v>
      </c>
    </row>
    <row r="19658" spans="27:27" x14ac:dyDescent="0.2">
      <c r="AA19658" s="23">
        <v>55502</v>
      </c>
    </row>
    <row r="19659" spans="27:27" x14ac:dyDescent="0.2">
      <c r="AA19659" s="23">
        <v>55503</v>
      </c>
    </row>
    <row r="19660" spans="27:27" x14ac:dyDescent="0.2">
      <c r="AA19660" s="23">
        <v>55504</v>
      </c>
    </row>
    <row r="19661" spans="27:27" x14ac:dyDescent="0.2">
      <c r="AA19661" s="23">
        <v>55505</v>
      </c>
    </row>
    <row r="19662" spans="27:27" x14ac:dyDescent="0.2">
      <c r="AA19662" s="23">
        <v>55506</v>
      </c>
    </row>
    <row r="19663" spans="27:27" x14ac:dyDescent="0.2">
      <c r="AA19663" s="23">
        <v>55507</v>
      </c>
    </row>
    <row r="19664" spans="27:27" x14ac:dyDescent="0.2">
      <c r="AA19664" s="23">
        <v>55508</v>
      </c>
    </row>
    <row r="19665" spans="27:27" x14ac:dyDescent="0.2">
      <c r="AA19665" s="23">
        <v>55509</v>
      </c>
    </row>
    <row r="19666" spans="27:27" x14ac:dyDescent="0.2">
      <c r="AA19666" s="23">
        <v>55510</v>
      </c>
    </row>
    <row r="19667" spans="27:27" x14ac:dyDescent="0.2">
      <c r="AA19667" s="23">
        <v>55511</v>
      </c>
    </row>
    <row r="19668" spans="27:27" x14ac:dyDescent="0.2">
      <c r="AA19668" s="23">
        <v>55512</v>
      </c>
    </row>
    <row r="19669" spans="27:27" x14ac:dyDescent="0.2">
      <c r="AA19669" s="23">
        <v>55513</v>
      </c>
    </row>
    <row r="19670" spans="27:27" x14ac:dyDescent="0.2">
      <c r="AA19670" s="23">
        <v>55514</v>
      </c>
    </row>
    <row r="19671" spans="27:27" x14ac:dyDescent="0.2">
      <c r="AA19671" s="23">
        <v>55515</v>
      </c>
    </row>
    <row r="19672" spans="27:27" x14ac:dyDescent="0.2">
      <c r="AA19672" s="23">
        <v>55516</v>
      </c>
    </row>
    <row r="19673" spans="27:27" x14ac:dyDescent="0.2">
      <c r="AA19673" s="23">
        <v>55517</v>
      </c>
    </row>
    <row r="19674" spans="27:27" x14ac:dyDescent="0.2">
      <c r="AA19674" s="23">
        <v>55518</v>
      </c>
    </row>
    <row r="19675" spans="27:27" x14ac:dyDescent="0.2">
      <c r="AA19675" s="23">
        <v>55519</v>
      </c>
    </row>
    <row r="19676" spans="27:27" x14ac:dyDescent="0.2">
      <c r="AA19676" s="23">
        <v>55520</v>
      </c>
    </row>
    <row r="19677" spans="27:27" x14ac:dyDescent="0.2">
      <c r="AA19677" s="23">
        <v>55521</v>
      </c>
    </row>
    <row r="19678" spans="27:27" x14ac:dyDescent="0.2">
      <c r="AA19678" s="23">
        <v>55522</v>
      </c>
    </row>
    <row r="19679" spans="27:27" x14ac:dyDescent="0.2">
      <c r="AA19679" s="23">
        <v>55523</v>
      </c>
    </row>
    <row r="19680" spans="27:27" x14ac:dyDescent="0.2">
      <c r="AA19680" s="23">
        <v>55524</v>
      </c>
    </row>
    <row r="19681" spans="27:27" x14ac:dyDescent="0.2">
      <c r="AA19681" s="23">
        <v>55525</v>
      </c>
    </row>
    <row r="19682" spans="27:27" x14ac:dyDescent="0.2">
      <c r="AA19682" s="23">
        <v>55526</v>
      </c>
    </row>
    <row r="19683" spans="27:27" x14ac:dyDescent="0.2">
      <c r="AA19683" s="23">
        <v>55527</v>
      </c>
    </row>
    <row r="19684" spans="27:27" x14ac:dyDescent="0.2">
      <c r="AA19684" s="23">
        <v>55528</v>
      </c>
    </row>
    <row r="19685" spans="27:27" x14ac:dyDescent="0.2">
      <c r="AA19685" s="23">
        <v>55529</v>
      </c>
    </row>
    <row r="19686" spans="27:27" x14ac:dyDescent="0.2">
      <c r="AA19686" s="23">
        <v>55530</v>
      </c>
    </row>
    <row r="19687" spans="27:27" x14ac:dyDescent="0.2">
      <c r="AA19687" s="23">
        <v>55531</v>
      </c>
    </row>
    <row r="19688" spans="27:27" x14ac:dyDescent="0.2">
      <c r="AA19688" s="23">
        <v>55532</v>
      </c>
    </row>
    <row r="19689" spans="27:27" x14ac:dyDescent="0.2">
      <c r="AA19689" s="23">
        <v>55533</v>
      </c>
    </row>
    <row r="19690" spans="27:27" x14ac:dyDescent="0.2">
      <c r="AA19690" s="23">
        <v>55534</v>
      </c>
    </row>
    <row r="19691" spans="27:27" x14ac:dyDescent="0.2">
      <c r="AA19691" s="23">
        <v>55535</v>
      </c>
    </row>
    <row r="19692" spans="27:27" x14ac:dyDescent="0.2">
      <c r="AA19692" s="23">
        <v>55536</v>
      </c>
    </row>
    <row r="19693" spans="27:27" x14ac:dyDescent="0.2">
      <c r="AA19693" s="23">
        <v>55537</v>
      </c>
    </row>
    <row r="19694" spans="27:27" x14ac:dyDescent="0.2">
      <c r="AA19694" s="23">
        <v>55538</v>
      </c>
    </row>
    <row r="19695" spans="27:27" x14ac:dyDescent="0.2">
      <c r="AA19695" s="23">
        <v>55539</v>
      </c>
    </row>
    <row r="19696" spans="27:27" x14ac:dyDescent="0.2">
      <c r="AA19696" s="23">
        <v>55540</v>
      </c>
    </row>
    <row r="19697" spans="27:27" x14ac:dyDescent="0.2">
      <c r="AA19697" s="23">
        <v>55541</v>
      </c>
    </row>
    <row r="19698" spans="27:27" x14ac:dyDescent="0.2">
      <c r="AA19698" s="23">
        <v>55542</v>
      </c>
    </row>
    <row r="19699" spans="27:27" x14ac:dyDescent="0.2">
      <c r="AA19699" s="23">
        <v>55543</v>
      </c>
    </row>
    <row r="19700" spans="27:27" x14ac:dyDescent="0.2">
      <c r="AA19700" s="23">
        <v>55544</v>
      </c>
    </row>
    <row r="19701" spans="27:27" x14ac:dyDescent="0.2">
      <c r="AA19701" s="23">
        <v>55545</v>
      </c>
    </row>
    <row r="19702" spans="27:27" x14ac:dyDescent="0.2">
      <c r="AA19702" s="23">
        <v>55546</v>
      </c>
    </row>
    <row r="19703" spans="27:27" x14ac:dyDescent="0.2">
      <c r="AA19703" s="23">
        <v>55547</v>
      </c>
    </row>
    <row r="19704" spans="27:27" x14ac:dyDescent="0.2">
      <c r="AA19704" s="23">
        <v>55548</v>
      </c>
    </row>
    <row r="19705" spans="27:27" x14ac:dyDescent="0.2">
      <c r="AA19705" s="23">
        <v>55549</v>
      </c>
    </row>
    <row r="19706" spans="27:27" x14ac:dyDescent="0.2">
      <c r="AA19706" s="23">
        <v>55550</v>
      </c>
    </row>
    <row r="19707" spans="27:27" x14ac:dyDescent="0.2">
      <c r="AA19707" s="23">
        <v>55551</v>
      </c>
    </row>
    <row r="19708" spans="27:27" x14ac:dyDescent="0.2">
      <c r="AA19708" s="23">
        <v>55552</v>
      </c>
    </row>
    <row r="19709" spans="27:27" x14ac:dyDescent="0.2">
      <c r="AA19709" s="23">
        <v>55553</v>
      </c>
    </row>
    <row r="19710" spans="27:27" x14ac:dyDescent="0.2">
      <c r="AA19710" s="23">
        <v>55554</v>
      </c>
    </row>
    <row r="19711" spans="27:27" x14ac:dyDescent="0.2">
      <c r="AA19711" s="23">
        <v>55555</v>
      </c>
    </row>
    <row r="19712" spans="27:27" x14ac:dyDescent="0.2">
      <c r="AA19712" s="23">
        <v>55556</v>
      </c>
    </row>
    <row r="19713" spans="27:27" x14ac:dyDescent="0.2">
      <c r="AA19713" s="23">
        <v>55557</v>
      </c>
    </row>
    <row r="19714" spans="27:27" x14ac:dyDescent="0.2">
      <c r="AA19714" s="23">
        <v>55558</v>
      </c>
    </row>
    <row r="19715" spans="27:27" x14ac:dyDescent="0.2">
      <c r="AA19715" s="23">
        <v>55559</v>
      </c>
    </row>
    <row r="19716" spans="27:27" x14ac:dyDescent="0.2">
      <c r="AA19716" s="23">
        <v>55560</v>
      </c>
    </row>
    <row r="19717" spans="27:27" x14ac:dyDescent="0.2">
      <c r="AA19717" s="23">
        <v>55561</v>
      </c>
    </row>
    <row r="19718" spans="27:27" x14ac:dyDescent="0.2">
      <c r="AA19718" s="23">
        <v>55562</v>
      </c>
    </row>
    <row r="19719" spans="27:27" x14ac:dyDescent="0.2">
      <c r="AA19719" s="23">
        <v>55563</v>
      </c>
    </row>
    <row r="19720" spans="27:27" x14ac:dyDescent="0.2">
      <c r="AA19720" s="23">
        <v>55564</v>
      </c>
    </row>
    <row r="19721" spans="27:27" x14ac:dyDescent="0.2">
      <c r="AA19721" s="23">
        <v>55565</v>
      </c>
    </row>
    <row r="19722" spans="27:27" x14ac:dyDescent="0.2">
      <c r="AA19722" s="23">
        <v>55566</v>
      </c>
    </row>
    <row r="19723" spans="27:27" x14ac:dyDescent="0.2">
      <c r="AA19723" s="23">
        <v>55567</v>
      </c>
    </row>
    <row r="19724" spans="27:27" x14ac:dyDescent="0.2">
      <c r="AA19724" s="23">
        <v>55568</v>
      </c>
    </row>
    <row r="19725" spans="27:27" x14ac:dyDescent="0.2">
      <c r="AA19725" s="23">
        <v>55569</v>
      </c>
    </row>
    <row r="19726" spans="27:27" x14ac:dyDescent="0.2">
      <c r="AA19726" s="23">
        <v>55570</v>
      </c>
    </row>
    <row r="19727" spans="27:27" x14ac:dyDescent="0.2">
      <c r="AA19727" s="23">
        <v>55571</v>
      </c>
    </row>
    <row r="19728" spans="27:27" x14ac:dyDescent="0.2">
      <c r="AA19728" s="23">
        <v>55572</v>
      </c>
    </row>
    <row r="19729" spans="27:27" x14ac:dyDescent="0.2">
      <c r="AA19729" s="23">
        <v>55573</v>
      </c>
    </row>
    <row r="19730" spans="27:27" x14ac:dyDescent="0.2">
      <c r="AA19730" s="23">
        <v>55574</v>
      </c>
    </row>
    <row r="19731" spans="27:27" x14ac:dyDescent="0.2">
      <c r="AA19731" s="23">
        <v>55575</v>
      </c>
    </row>
    <row r="19732" spans="27:27" x14ac:dyDescent="0.2">
      <c r="AA19732" s="23">
        <v>55576</v>
      </c>
    </row>
    <row r="19733" spans="27:27" x14ac:dyDescent="0.2">
      <c r="AA19733" s="23">
        <v>55577</v>
      </c>
    </row>
    <row r="19734" spans="27:27" x14ac:dyDescent="0.2">
      <c r="AA19734" s="23">
        <v>55578</v>
      </c>
    </row>
    <row r="19735" spans="27:27" x14ac:dyDescent="0.2">
      <c r="AA19735" s="23">
        <v>55579</v>
      </c>
    </row>
    <row r="19736" spans="27:27" x14ac:dyDescent="0.2">
      <c r="AA19736" s="23">
        <v>55580</v>
      </c>
    </row>
    <row r="19737" spans="27:27" x14ac:dyDescent="0.2">
      <c r="AA19737" s="23">
        <v>55581</v>
      </c>
    </row>
    <row r="19738" spans="27:27" x14ac:dyDescent="0.2">
      <c r="AA19738" s="23">
        <v>55582</v>
      </c>
    </row>
    <row r="19739" spans="27:27" x14ac:dyDescent="0.2">
      <c r="AA19739" s="23">
        <v>55583</v>
      </c>
    </row>
    <row r="19740" spans="27:27" x14ac:dyDescent="0.2">
      <c r="AA19740" s="23">
        <v>55584</v>
      </c>
    </row>
    <row r="19741" spans="27:27" x14ac:dyDescent="0.2">
      <c r="AA19741" s="23">
        <v>55585</v>
      </c>
    </row>
    <row r="19742" spans="27:27" x14ac:dyDescent="0.2">
      <c r="AA19742" s="23">
        <v>55586</v>
      </c>
    </row>
    <row r="19743" spans="27:27" x14ac:dyDescent="0.2">
      <c r="AA19743" s="23">
        <v>55587</v>
      </c>
    </row>
    <row r="19744" spans="27:27" x14ac:dyDescent="0.2">
      <c r="AA19744" s="23">
        <v>55588</v>
      </c>
    </row>
    <row r="19745" spans="27:27" x14ac:dyDescent="0.2">
      <c r="AA19745" s="23">
        <v>55589</v>
      </c>
    </row>
    <row r="19746" spans="27:27" x14ac:dyDescent="0.2">
      <c r="AA19746" s="23">
        <v>55590</v>
      </c>
    </row>
    <row r="19747" spans="27:27" x14ac:dyDescent="0.2">
      <c r="AA19747" s="23">
        <v>55591</v>
      </c>
    </row>
    <row r="19748" spans="27:27" x14ac:dyDescent="0.2">
      <c r="AA19748" s="23">
        <v>55592</v>
      </c>
    </row>
    <row r="19749" spans="27:27" x14ac:dyDescent="0.2">
      <c r="AA19749" s="23">
        <v>55593</v>
      </c>
    </row>
    <row r="19750" spans="27:27" x14ac:dyDescent="0.2">
      <c r="AA19750" s="23">
        <v>55594</v>
      </c>
    </row>
    <row r="19751" spans="27:27" x14ac:dyDescent="0.2">
      <c r="AA19751" s="23">
        <v>55595</v>
      </c>
    </row>
    <row r="19752" spans="27:27" x14ac:dyDescent="0.2">
      <c r="AA19752" s="23">
        <v>55596</v>
      </c>
    </row>
    <row r="19753" spans="27:27" x14ac:dyDescent="0.2">
      <c r="AA19753" s="23">
        <v>55597</v>
      </c>
    </row>
    <row r="19754" spans="27:27" x14ac:dyDescent="0.2">
      <c r="AA19754" s="23">
        <v>55598</v>
      </c>
    </row>
    <row r="19755" spans="27:27" x14ac:dyDescent="0.2">
      <c r="AA19755" s="23">
        <v>55599</v>
      </c>
    </row>
    <row r="19756" spans="27:27" x14ac:dyDescent="0.2">
      <c r="AA19756" s="23">
        <v>55600</v>
      </c>
    </row>
    <row r="19757" spans="27:27" x14ac:dyDescent="0.2">
      <c r="AA19757" s="23">
        <v>55601</v>
      </c>
    </row>
    <row r="19758" spans="27:27" x14ac:dyDescent="0.2">
      <c r="AA19758" s="23">
        <v>55602</v>
      </c>
    </row>
    <row r="19759" spans="27:27" x14ac:dyDescent="0.2">
      <c r="AA19759" s="23">
        <v>55603</v>
      </c>
    </row>
    <row r="19760" spans="27:27" x14ac:dyDescent="0.2">
      <c r="AA19760" s="23">
        <v>55604</v>
      </c>
    </row>
    <row r="19761" spans="27:27" x14ac:dyDescent="0.2">
      <c r="AA19761" s="23">
        <v>55605</v>
      </c>
    </row>
    <row r="19762" spans="27:27" x14ac:dyDescent="0.2">
      <c r="AA19762" s="23">
        <v>55606</v>
      </c>
    </row>
    <row r="19763" spans="27:27" x14ac:dyDescent="0.2">
      <c r="AA19763" s="23">
        <v>55607</v>
      </c>
    </row>
    <row r="19764" spans="27:27" x14ac:dyDescent="0.2">
      <c r="AA19764" s="23">
        <v>55608</v>
      </c>
    </row>
    <row r="19765" spans="27:27" x14ac:dyDescent="0.2">
      <c r="AA19765" s="23">
        <v>55609</v>
      </c>
    </row>
    <row r="19766" spans="27:27" x14ac:dyDescent="0.2">
      <c r="AA19766" s="23">
        <v>55610</v>
      </c>
    </row>
    <row r="19767" spans="27:27" x14ac:dyDescent="0.2">
      <c r="AA19767" s="23">
        <v>55611</v>
      </c>
    </row>
    <row r="19768" spans="27:27" x14ac:dyDescent="0.2">
      <c r="AA19768" s="23">
        <v>55612</v>
      </c>
    </row>
    <row r="19769" spans="27:27" x14ac:dyDescent="0.2">
      <c r="AA19769" s="23">
        <v>55613</v>
      </c>
    </row>
    <row r="19770" spans="27:27" x14ac:dyDescent="0.2">
      <c r="AA19770" s="23">
        <v>55614</v>
      </c>
    </row>
    <row r="19771" spans="27:27" x14ac:dyDescent="0.2">
      <c r="AA19771" s="23">
        <v>55615</v>
      </c>
    </row>
    <row r="19772" spans="27:27" x14ac:dyDescent="0.2">
      <c r="AA19772" s="23">
        <v>55616</v>
      </c>
    </row>
    <row r="19773" spans="27:27" x14ac:dyDescent="0.2">
      <c r="AA19773" s="23">
        <v>55617</v>
      </c>
    </row>
    <row r="19774" spans="27:27" x14ac:dyDescent="0.2">
      <c r="AA19774" s="23">
        <v>55618</v>
      </c>
    </row>
    <row r="19775" spans="27:27" x14ac:dyDescent="0.2">
      <c r="AA19775" s="23">
        <v>55619</v>
      </c>
    </row>
    <row r="19776" spans="27:27" x14ac:dyDescent="0.2">
      <c r="AA19776" s="23">
        <v>55620</v>
      </c>
    </row>
    <row r="19777" spans="27:27" x14ac:dyDescent="0.2">
      <c r="AA19777" s="23">
        <v>55621</v>
      </c>
    </row>
    <row r="19778" spans="27:27" x14ac:dyDescent="0.2">
      <c r="AA19778" s="23">
        <v>55622</v>
      </c>
    </row>
    <row r="19779" spans="27:27" x14ac:dyDescent="0.2">
      <c r="AA19779" s="23">
        <v>55623</v>
      </c>
    </row>
    <row r="19780" spans="27:27" x14ac:dyDescent="0.2">
      <c r="AA19780" s="23">
        <v>55624</v>
      </c>
    </row>
    <row r="19781" spans="27:27" x14ac:dyDescent="0.2">
      <c r="AA19781" s="23">
        <v>55625</v>
      </c>
    </row>
    <row r="19782" spans="27:27" x14ac:dyDescent="0.2">
      <c r="AA19782" s="23">
        <v>55626</v>
      </c>
    </row>
    <row r="19783" spans="27:27" x14ac:dyDescent="0.2">
      <c r="AA19783" s="23">
        <v>55627</v>
      </c>
    </row>
    <row r="19784" spans="27:27" x14ac:dyDescent="0.2">
      <c r="AA19784" s="23">
        <v>55628</v>
      </c>
    </row>
    <row r="19785" spans="27:27" x14ac:dyDescent="0.2">
      <c r="AA19785" s="23">
        <v>55629</v>
      </c>
    </row>
    <row r="19786" spans="27:27" x14ac:dyDescent="0.2">
      <c r="AA19786" s="23">
        <v>55630</v>
      </c>
    </row>
    <row r="19787" spans="27:27" x14ac:dyDescent="0.2">
      <c r="AA19787" s="23">
        <v>55631</v>
      </c>
    </row>
    <row r="19788" spans="27:27" x14ac:dyDescent="0.2">
      <c r="AA19788" s="23">
        <v>55632</v>
      </c>
    </row>
    <row r="19789" spans="27:27" x14ac:dyDescent="0.2">
      <c r="AA19789" s="23">
        <v>55633</v>
      </c>
    </row>
    <row r="19790" spans="27:27" x14ac:dyDescent="0.2">
      <c r="AA19790" s="23">
        <v>55634</v>
      </c>
    </row>
    <row r="19791" spans="27:27" x14ac:dyDescent="0.2">
      <c r="AA19791" s="23">
        <v>55635</v>
      </c>
    </row>
    <row r="19792" spans="27:27" x14ac:dyDescent="0.2">
      <c r="AA19792" s="23">
        <v>55636</v>
      </c>
    </row>
    <row r="19793" spans="27:27" x14ac:dyDescent="0.2">
      <c r="AA19793" s="23">
        <v>55637</v>
      </c>
    </row>
    <row r="19794" spans="27:27" x14ac:dyDescent="0.2">
      <c r="AA19794" s="23">
        <v>55638</v>
      </c>
    </row>
    <row r="19795" spans="27:27" x14ac:dyDescent="0.2">
      <c r="AA19795" s="23">
        <v>55639</v>
      </c>
    </row>
    <row r="19796" spans="27:27" x14ac:dyDescent="0.2">
      <c r="AA19796" s="23">
        <v>55640</v>
      </c>
    </row>
    <row r="19797" spans="27:27" x14ac:dyDescent="0.2">
      <c r="AA19797" s="23">
        <v>55641</v>
      </c>
    </row>
    <row r="19798" spans="27:27" x14ac:dyDescent="0.2">
      <c r="AA19798" s="23">
        <v>55642</v>
      </c>
    </row>
    <row r="19799" spans="27:27" x14ac:dyDescent="0.2">
      <c r="AA19799" s="23">
        <v>55643</v>
      </c>
    </row>
    <row r="19800" spans="27:27" x14ac:dyDescent="0.2">
      <c r="AA19800" s="23">
        <v>55644</v>
      </c>
    </row>
    <row r="19801" spans="27:27" x14ac:dyDescent="0.2">
      <c r="AA19801" s="23">
        <v>55645</v>
      </c>
    </row>
    <row r="19802" spans="27:27" x14ac:dyDescent="0.2">
      <c r="AA19802" s="23">
        <v>55646</v>
      </c>
    </row>
    <row r="19803" spans="27:27" x14ac:dyDescent="0.2">
      <c r="AA19803" s="23">
        <v>55647</v>
      </c>
    </row>
    <row r="19804" spans="27:27" x14ac:dyDescent="0.2">
      <c r="AA19804" s="23">
        <v>55648</v>
      </c>
    </row>
    <row r="19805" spans="27:27" x14ac:dyDescent="0.2">
      <c r="AA19805" s="23">
        <v>55649</v>
      </c>
    </row>
    <row r="19806" spans="27:27" x14ac:dyDescent="0.2">
      <c r="AA19806" s="23">
        <v>55650</v>
      </c>
    </row>
    <row r="19807" spans="27:27" x14ac:dyDescent="0.2">
      <c r="AA19807" s="23">
        <v>55651</v>
      </c>
    </row>
    <row r="19808" spans="27:27" x14ac:dyDescent="0.2">
      <c r="AA19808" s="23">
        <v>55652</v>
      </c>
    </row>
    <row r="19809" spans="27:27" x14ac:dyDescent="0.2">
      <c r="AA19809" s="23">
        <v>55653</v>
      </c>
    </row>
    <row r="19810" spans="27:27" x14ac:dyDescent="0.2">
      <c r="AA19810" s="23">
        <v>55654</v>
      </c>
    </row>
    <row r="19811" spans="27:27" x14ac:dyDescent="0.2">
      <c r="AA19811" s="23">
        <v>55655</v>
      </c>
    </row>
    <row r="19812" spans="27:27" x14ac:dyDescent="0.2">
      <c r="AA19812" s="23">
        <v>55656</v>
      </c>
    </row>
    <row r="19813" spans="27:27" x14ac:dyDescent="0.2">
      <c r="AA19813" s="23">
        <v>55657</v>
      </c>
    </row>
    <row r="19814" spans="27:27" x14ac:dyDescent="0.2">
      <c r="AA19814" s="23">
        <v>55658</v>
      </c>
    </row>
    <row r="19815" spans="27:27" x14ac:dyDescent="0.2">
      <c r="AA19815" s="23">
        <v>55659</v>
      </c>
    </row>
    <row r="19816" spans="27:27" x14ac:dyDescent="0.2">
      <c r="AA19816" s="23">
        <v>55660</v>
      </c>
    </row>
    <row r="19817" spans="27:27" x14ac:dyDescent="0.2">
      <c r="AA19817" s="23">
        <v>55661</v>
      </c>
    </row>
    <row r="19818" spans="27:27" x14ac:dyDescent="0.2">
      <c r="AA19818" s="23">
        <v>55662</v>
      </c>
    </row>
    <row r="19819" spans="27:27" x14ac:dyDescent="0.2">
      <c r="AA19819" s="23">
        <v>55663</v>
      </c>
    </row>
    <row r="19820" spans="27:27" x14ac:dyDescent="0.2">
      <c r="AA19820" s="23">
        <v>55664</v>
      </c>
    </row>
    <row r="19821" spans="27:27" x14ac:dyDescent="0.2">
      <c r="AA19821" s="23">
        <v>55665</v>
      </c>
    </row>
    <row r="19822" spans="27:27" x14ac:dyDescent="0.2">
      <c r="AA19822" s="23">
        <v>55666</v>
      </c>
    </row>
    <row r="19823" spans="27:27" x14ac:dyDescent="0.2">
      <c r="AA19823" s="23">
        <v>55667</v>
      </c>
    </row>
    <row r="19824" spans="27:27" x14ac:dyDescent="0.2">
      <c r="AA19824" s="23">
        <v>55668</v>
      </c>
    </row>
    <row r="19825" spans="27:27" x14ac:dyDescent="0.2">
      <c r="AA19825" s="23">
        <v>55669</v>
      </c>
    </row>
    <row r="19826" spans="27:27" x14ac:dyDescent="0.2">
      <c r="AA19826" s="23">
        <v>55670</v>
      </c>
    </row>
    <row r="19827" spans="27:27" x14ac:dyDescent="0.2">
      <c r="AA19827" s="23">
        <v>55671</v>
      </c>
    </row>
    <row r="19828" spans="27:27" x14ac:dyDescent="0.2">
      <c r="AA19828" s="23">
        <v>55672</v>
      </c>
    </row>
    <row r="19829" spans="27:27" x14ac:dyDescent="0.2">
      <c r="AA19829" s="23">
        <v>55673</v>
      </c>
    </row>
    <row r="19830" spans="27:27" x14ac:dyDescent="0.2">
      <c r="AA19830" s="23">
        <v>55674</v>
      </c>
    </row>
    <row r="19831" spans="27:27" x14ac:dyDescent="0.2">
      <c r="AA19831" s="23">
        <v>55675</v>
      </c>
    </row>
    <row r="19832" spans="27:27" x14ac:dyDescent="0.2">
      <c r="AA19832" s="23">
        <v>55676</v>
      </c>
    </row>
    <row r="19833" spans="27:27" x14ac:dyDescent="0.2">
      <c r="AA19833" s="23">
        <v>55677</v>
      </c>
    </row>
    <row r="19834" spans="27:27" x14ac:dyDescent="0.2">
      <c r="AA19834" s="23">
        <v>55678</v>
      </c>
    </row>
    <row r="19835" spans="27:27" x14ac:dyDescent="0.2">
      <c r="AA19835" s="23">
        <v>55679</v>
      </c>
    </row>
    <row r="19836" spans="27:27" x14ac:dyDescent="0.2">
      <c r="AA19836" s="23">
        <v>55680</v>
      </c>
    </row>
    <row r="19837" spans="27:27" x14ac:dyDescent="0.2">
      <c r="AA19837" s="23">
        <v>55681</v>
      </c>
    </row>
    <row r="19838" spans="27:27" x14ac:dyDescent="0.2">
      <c r="AA19838" s="23">
        <v>55682</v>
      </c>
    </row>
    <row r="19839" spans="27:27" x14ac:dyDescent="0.2">
      <c r="AA19839" s="23">
        <v>55683</v>
      </c>
    </row>
    <row r="19840" spans="27:27" x14ac:dyDescent="0.2">
      <c r="AA19840" s="23">
        <v>55684</v>
      </c>
    </row>
    <row r="19841" spans="27:27" x14ac:dyDescent="0.2">
      <c r="AA19841" s="23">
        <v>55685</v>
      </c>
    </row>
    <row r="19842" spans="27:27" x14ac:dyDescent="0.2">
      <c r="AA19842" s="23">
        <v>55686</v>
      </c>
    </row>
    <row r="19843" spans="27:27" x14ac:dyDescent="0.2">
      <c r="AA19843" s="23">
        <v>55687</v>
      </c>
    </row>
    <row r="19844" spans="27:27" x14ac:dyDescent="0.2">
      <c r="AA19844" s="23">
        <v>55688</v>
      </c>
    </row>
    <row r="19845" spans="27:27" x14ac:dyDescent="0.2">
      <c r="AA19845" s="23">
        <v>55689</v>
      </c>
    </row>
    <row r="19846" spans="27:27" x14ac:dyDescent="0.2">
      <c r="AA19846" s="23">
        <v>55690</v>
      </c>
    </row>
    <row r="19847" spans="27:27" x14ac:dyDescent="0.2">
      <c r="AA19847" s="23">
        <v>55691</v>
      </c>
    </row>
    <row r="19848" spans="27:27" x14ac:dyDescent="0.2">
      <c r="AA19848" s="23">
        <v>55692</v>
      </c>
    </row>
    <row r="19849" spans="27:27" x14ac:dyDescent="0.2">
      <c r="AA19849" s="23">
        <v>55693</v>
      </c>
    </row>
    <row r="19850" spans="27:27" x14ac:dyDescent="0.2">
      <c r="AA19850" s="23">
        <v>55694</v>
      </c>
    </row>
    <row r="19851" spans="27:27" x14ac:dyDescent="0.2">
      <c r="AA19851" s="23">
        <v>55695</v>
      </c>
    </row>
    <row r="19852" spans="27:27" x14ac:dyDescent="0.2">
      <c r="AA19852" s="23">
        <v>55696</v>
      </c>
    </row>
    <row r="19853" spans="27:27" x14ac:dyDescent="0.2">
      <c r="AA19853" s="23">
        <v>55697</v>
      </c>
    </row>
    <row r="19854" spans="27:27" x14ac:dyDescent="0.2">
      <c r="AA19854" s="23">
        <v>55698</v>
      </c>
    </row>
    <row r="19855" spans="27:27" x14ac:dyDescent="0.2">
      <c r="AA19855" s="23">
        <v>55699</v>
      </c>
    </row>
    <row r="19856" spans="27:27" x14ac:dyDescent="0.2">
      <c r="AA19856" s="23">
        <v>55700</v>
      </c>
    </row>
    <row r="19857" spans="27:27" x14ac:dyDescent="0.2">
      <c r="AA19857" s="23">
        <v>55701</v>
      </c>
    </row>
    <row r="19858" spans="27:27" x14ac:dyDescent="0.2">
      <c r="AA19858" s="23">
        <v>55702</v>
      </c>
    </row>
    <row r="19859" spans="27:27" x14ac:dyDescent="0.2">
      <c r="AA19859" s="23">
        <v>55703</v>
      </c>
    </row>
    <row r="19860" spans="27:27" x14ac:dyDescent="0.2">
      <c r="AA19860" s="23">
        <v>55704</v>
      </c>
    </row>
    <row r="19861" spans="27:27" x14ac:dyDescent="0.2">
      <c r="AA19861" s="23">
        <v>55705</v>
      </c>
    </row>
    <row r="19862" spans="27:27" x14ac:dyDescent="0.2">
      <c r="AA19862" s="23">
        <v>55706</v>
      </c>
    </row>
    <row r="19863" spans="27:27" x14ac:dyDescent="0.2">
      <c r="AA19863" s="23">
        <v>55707</v>
      </c>
    </row>
    <row r="19864" spans="27:27" x14ac:dyDescent="0.2">
      <c r="AA19864" s="23">
        <v>55708</v>
      </c>
    </row>
    <row r="19865" spans="27:27" x14ac:dyDescent="0.2">
      <c r="AA19865" s="23">
        <v>55709</v>
      </c>
    </row>
    <row r="19866" spans="27:27" x14ac:dyDescent="0.2">
      <c r="AA19866" s="23">
        <v>55710</v>
      </c>
    </row>
    <row r="19867" spans="27:27" x14ac:dyDescent="0.2">
      <c r="AA19867" s="23">
        <v>55711</v>
      </c>
    </row>
    <row r="19868" spans="27:27" x14ac:dyDescent="0.2">
      <c r="AA19868" s="23">
        <v>55712</v>
      </c>
    </row>
    <row r="19869" spans="27:27" x14ac:dyDescent="0.2">
      <c r="AA19869" s="23">
        <v>55713</v>
      </c>
    </row>
    <row r="19870" spans="27:27" x14ac:dyDescent="0.2">
      <c r="AA19870" s="23">
        <v>55714</v>
      </c>
    </row>
    <row r="19871" spans="27:27" x14ac:dyDescent="0.2">
      <c r="AA19871" s="23">
        <v>55715</v>
      </c>
    </row>
    <row r="19872" spans="27:27" x14ac:dyDescent="0.2">
      <c r="AA19872" s="23">
        <v>55716</v>
      </c>
    </row>
    <row r="19873" spans="27:27" x14ac:dyDescent="0.2">
      <c r="AA19873" s="23">
        <v>55717</v>
      </c>
    </row>
    <row r="19874" spans="27:27" x14ac:dyDescent="0.2">
      <c r="AA19874" s="23">
        <v>55718</v>
      </c>
    </row>
    <row r="19875" spans="27:27" x14ac:dyDescent="0.2">
      <c r="AA19875" s="23">
        <v>55719</v>
      </c>
    </row>
    <row r="19876" spans="27:27" x14ac:dyDescent="0.2">
      <c r="AA19876" s="23">
        <v>55720</v>
      </c>
    </row>
    <row r="19877" spans="27:27" x14ac:dyDescent="0.2">
      <c r="AA19877" s="23">
        <v>55721</v>
      </c>
    </row>
    <row r="19878" spans="27:27" x14ac:dyDescent="0.2">
      <c r="AA19878" s="23">
        <v>55722</v>
      </c>
    </row>
    <row r="19879" spans="27:27" x14ac:dyDescent="0.2">
      <c r="AA19879" s="23">
        <v>55723</v>
      </c>
    </row>
    <row r="19880" spans="27:27" x14ac:dyDescent="0.2">
      <c r="AA19880" s="23">
        <v>55724</v>
      </c>
    </row>
    <row r="19881" spans="27:27" x14ac:dyDescent="0.2">
      <c r="AA19881" s="23">
        <v>55725</v>
      </c>
    </row>
    <row r="19882" spans="27:27" x14ac:dyDescent="0.2">
      <c r="AA19882" s="23">
        <v>55726</v>
      </c>
    </row>
    <row r="19883" spans="27:27" x14ac:dyDescent="0.2">
      <c r="AA19883" s="23">
        <v>55727</v>
      </c>
    </row>
    <row r="19884" spans="27:27" x14ac:dyDescent="0.2">
      <c r="AA19884" s="23">
        <v>55728</v>
      </c>
    </row>
    <row r="19885" spans="27:27" x14ac:dyDescent="0.2">
      <c r="AA19885" s="23">
        <v>55729</v>
      </c>
    </row>
    <row r="19886" spans="27:27" x14ac:dyDescent="0.2">
      <c r="AA19886" s="23">
        <v>55730</v>
      </c>
    </row>
    <row r="19887" spans="27:27" x14ac:dyDescent="0.2">
      <c r="AA19887" s="23">
        <v>55731</v>
      </c>
    </row>
    <row r="19888" spans="27:27" x14ac:dyDescent="0.2">
      <c r="AA19888" s="23">
        <v>55732</v>
      </c>
    </row>
    <row r="19889" spans="27:27" x14ac:dyDescent="0.2">
      <c r="AA19889" s="23">
        <v>55733</v>
      </c>
    </row>
    <row r="19890" spans="27:27" x14ac:dyDescent="0.2">
      <c r="AA19890" s="23">
        <v>55734</v>
      </c>
    </row>
    <row r="19891" spans="27:27" x14ac:dyDescent="0.2">
      <c r="AA19891" s="23">
        <v>55735</v>
      </c>
    </row>
    <row r="19892" spans="27:27" x14ac:dyDescent="0.2">
      <c r="AA19892" s="23">
        <v>55736</v>
      </c>
    </row>
    <row r="19893" spans="27:27" x14ac:dyDescent="0.2">
      <c r="AA19893" s="23">
        <v>55737</v>
      </c>
    </row>
    <row r="19894" spans="27:27" x14ac:dyDescent="0.2">
      <c r="AA19894" s="23">
        <v>55738</v>
      </c>
    </row>
    <row r="19895" spans="27:27" x14ac:dyDescent="0.2">
      <c r="AA19895" s="23">
        <v>55739</v>
      </c>
    </row>
    <row r="19896" spans="27:27" x14ac:dyDescent="0.2">
      <c r="AA19896" s="23">
        <v>55740</v>
      </c>
    </row>
    <row r="19897" spans="27:27" x14ac:dyDescent="0.2">
      <c r="AA19897" s="23">
        <v>55741</v>
      </c>
    </row>
    <row r="19898" spans="27:27" x14ac:dyDescent="0.2">
      <c r="AA19898" s="23">
        <v>55742</v>
      </c>
    </row>
    <row r="19899" spans="27:27" x14ac:dyDescent="0.2">
      <c r="AA19899" s="23">
        <v>55743</v>
      </c>
    </row>
    <row r="19900" spans="27:27" x14ac:dyDescent="0.2">
      <c r="AA19900" s="23">
        <v>55744</v>
      </c>
    </row>
    <row r="19901" spans="27:27" x14ac:dyDescent="0.2">
      <c r="AA19901" s="23">
        <v>55745</v>
      </c>
    </row>
    <row r="19902" spans="27:27" x14ac:dyDescent="0.2">
      <c r="AA19902" s="23">
        <v>55746</v>
      </c>
    </row>
    <row r="19903" spans="27:27" x14ac:dyDescent="0.2">
      <c r="AA19903" s="23">
        <v>55747</v>
      </c>
    </row>
    <row r="19904" spans="27:27" x14ac:dyDescent="0.2">
      <c r="AA19904" s="23">
        <v>55748</v>
      </c>
    </row>
    <row r="19905" spans="27:27" x14ac:dyDescent="0.2">
      <c r="AA19905" s="23">
        <v>55749</v>
      </c>
    </row>
    <row r="19906" spans="27:27" x14ac:dyDescent="0.2">
      <c r="AA19906" s="23">
        <v>55750</v>
      </c>
    </row>
    <row r="19907" spans="27:27" x14ac:dyDescent="0.2">
      <c r="AA19907" s="23">
        <v>55751</v>
      </c>
    </row>
    <row r="19908" spans="27:27" x14ac:dyDescent="0.2">
      <c r="AA19908" s="23">
        <v>55752</v>
      </c>
    </row>
    <row r="19909" spans="27:27" x14ac:dyDescent="0.2">
      <c r="AA19909" s="23">
        <v>55753</v>
      </c>
    </row>
    <row r="19910" spans="27:27" x14ac:dyDescent="0.2">
      <c r="AA19910" s="23">
        <v>55754</v>
      </c>
    </row>
    <row r="19911" spans="27:27" x14ac:dyDescent="0.2">
      <c r="AA19911" s="23">
        <v>55755</v>
      </c>
    </row>
    <row r="19912" spans="27:27" x14ac:dyDescent="0.2">
      <c r="AA19912" s="23">
        <v>55756</v>
      </c>
    </row>
    <row r="19913" spans="27:27" x14ac:dyDescent="0.2">
      <c r="AA19913" s="23">
        <v>55757</v>
      </c>
    </row>
    <row r="19914" spans="27:27" x14ac:dyDescent="0.2">
      <c r="AA19914" s="23">
        <v>55758</v>
      </c>
    </row>
    <row r="19915" spans="27:27" x14ac:dyDescent="0.2">
      <c r="AA19915" s="23">
        <v>55759</v>
      </c>
    </row>
    <row r="19916" spans="27:27" x14ac:dyDescent="0.2">
      <c r="AA19916" s="23">
        <v>55760</v>
      </c>
    </row>
    <row r="19917" spans="27:27" x14ac:dyDescent="0.2">
      <c r="AA19917" s="23">
        <v>55761</v>
      </c>
    </row>
    <row r="19918" spans="27:27" x14ac:dyDescent="0.2">
      <c r="AA19918" s="23">
        <v>55762</v>
      </c>
    </row>
    <row r="19919" spans="27:27" x14ac:dyDescent="0.2">
      <c r="AA19919" s="23">
        <v>55763</v>
      </c>
    </row>
    <row r="19920" spans="27:27" x14ac:dyDescent="0.2">
      <c r="AA19920" s="23">
        <v>55764</v>
      </c>
    </row>
    <row r="19921" spans="27:27" x14ac:dyDescent="0.2">
      <c r="AA19921" s="23">
        <v>55765</v>
      </c>
    </row>
    <row r="19922" spans="27:27" x14ac:dyDescent="0.2">
      <c r="AA19922" s="23">
        <v>55766</v>
      </c>
    </row>
    <row r="19923" spans="27:27" x14ac:dyDescent="0.2">
      <c r="AA19923" s="23">
        <v>55767</v>
      </c>
    </row>
    <row r="19924" spans="27:27" x14ac:dyDescent="0.2">
      <c r="AA19924" s="23">
        <v>55768</v>
      </c>
    </row>
    <row r="19925" spans="27:27" x14ac:dyDescent="0.2">
      <c r="AA19925" s="23">
        <v>55769</v>
      </c>
    </row>
    <row r="19926" spans="27:27" x14ac:dyDescent="0.2">
      <c r="AA19926" s="23">
        <v>55770</v>
      </c>
    </row>
    <row r="19927" spans="27:27" x14ac:dyDescent="0.2">
      <c r="AA19927" s="23">
        <v>55771</v>
      </c>
    </row>
    <row r="19928" spans="27:27" x14ac:dyDescent="0.2">
      <c r="AA19928" s="23">
        <v>55772</v>
      </c>
    </row>
    <row r="19929" spans="27:27" x14ac:dyDescent="0.2">
      <c r="AA19929" s="23">
        <v>55773</v>
      </c>
    </row>
    <row r="19930" spans="27:27" x14ac:dyDescent="0.2">
      <c r="AA19930" s="23">
        <v>55774</v>
      </c>
    </row>
    <row r="19931" spans="27:27" x14ac:dyDescent="0.2">
      <c r="AA19931" s="23">
        <v>55775</v>
      </c>
    </row>
    <row r="19932" spans="27:27" x14ac:dyDescent="0.2">
      <c r="AA19932" s="23">
        <v>55776</v>
      </c>
    </row>
    <row r="19933" spans="27:27" x14ac:dyDescent="0.2">
      <c r="AA19933" s="23">
        <v>55777</v>
      </c>
    </row>
    <row r="19934" spans="27:27" x14ac:dyDescent="0.2">
      <c r="AA19934" s="23">
        <v>55778</v>
      </c>
    </row>
    <row r="19935" spans="27:27" x14ac:dyDescent="0.2">
      <c r="AA19935" s="23">
        <v>55779</v>
      </c>
    </row>
    <row r="19936" spans="27:27" x14ac:dyDescent="0.2">
      <c r="AA19936" s="23">
        <v>55780</v>
      </c>
    </row>
    <row r="19937" spans="27:27" x14ac:dyDescent="0.2">
      <c r="AA19937" s="23">
        <v>55781</v>
      </c>
    </row>
    <row r="19938" spans="27:27" x14ac:dyDescent="0.2">
      <c r="AA19938" s="23">
        <v>55782</v>
      </c>
    </row>
    <row r="19939" spans="27:27" x14ac:dyDescent="0.2">
      <c r="AA19939" s="23">
        <v>55783</v>
      </c>
    </row>
    <row r="19940" spans="27:27" x14ac:dyDescent="0.2">
      <c r="AA19940" s="23">
        <v>55784</v>
      </c>
    </row>
    <row r="19941" spans="27:27" x14ac:dyDescent="0.2">
      <c r="AA19941" s="23">
        <v>55785</v>
      </c>
    </row>
    <row r="19942" spans="27:27" x14ac:dyDescent="0.2">
      <c r="AA19942" s="23">
        <v>55786</v>
      </c>
    </row>
    <row r="19943" spans="27:27" x14ac:dyDescent="0.2">
      <c r="AA19943" s="23">
        <v>55787</v>
      </c>
    </row>
    <row r="19944" spans="27:27" x14ac:dyDescent="0.2">
      <c r="AA19944" s="23">
        <v>55788</v>
      </c>
    </row>
    <row r="19945" spans="27:27" x14ac:dyDescent="0.2">
      <c r="AA19945" s="23">
        <v>55789</v>
      </c>
    </row>
    <row r="19946" spans="27:27" x14ac:dyDescent="0.2">
      <c r="AA19946" s="23">
        <v>55790</v>
      </c>
    </row>
    <row r="19947" spans="27:27" x14ac:dyDescent="0.2">
      <c r="AA19947" s="23">
        <v>55791</v>
      </c>
    </row>
    <row r="19948" spans="27:27" x14ac:dyDescent="0.2">
      <c r="AA19948" s="23">
        <v>55792</v>
      </c>
    </row>
    <row r="19949" spans="27:27" x14ac:dyDescent="0.2">
      <c r="AA19949" s="23">
        <v>55793</v>
      </c>
    </row>
    <row r="19950" spans="27:27" x14ac:dyDescent="0.2">
      <c r="AA19950" s="23">
        <v>55794</v>
      </c>
    </row>
    <row r="19951" spans="27:27" x14ac:dyDescent="0.2">
      <c r="AA19951" s="23">
        <v>55795</v>
      </c>
    </row>
    <row r="19952" spans="27:27" x14ac:dyDescent="0.2">
      <c r="AA19952" s="23">
        <v>55796</v>
      </c>
    </row>
    <row r="19953" spans="27:27" x14ac:dyDescent="0.2">
      <c r="AA19953" s="23">
        <v>55797</v>
      </c>
    </row>
    <row r="19954" spans="27:27" x14ac:dyDescent="0.2">
      <c r="AA19954" s="23">
        <v>55798</v>
      </c>
    </row>
    <row r="19955" spans="27:27" x14ac:dyDescent="0.2">
      <c r="AA19955" s="23">
        <v>55799</v>
      </c>
    </row>
    <row r="19956" spans="27:27" x14ac:dyDescent="0.2">
      <c r="AA19956" s="23">
        <v>55800</v>
      </c>
    </row>
    <row r="19957" spans="27:27" x14ac:dyDescent="0.2">
      <c r="AA19957" s="23">
        <v>55801</v>
      </c>
    </row>
    <row r="19958" spans="27:27" x14ac:dyDescent="0.2">
      <c r="AA19958" s="23">
        <v>55802</v>
      </c>
    </row>
    <row r="19959" spans="27:27" x14ac:dyDescent="0.2">
      <c r="AA19959" s="23">
        <v>55803</v>
      </c>
    </row>
    <row r="19960" spans="27:27" x14ac:dyDescent="0.2">
      <c r="AA19960" s="23">
        <v>55804</v>
      </c>
    </row>
    <row r="19961" spans="27:27" x14ac:dyDescent="0.2">
      <c r="AA19961" s="23">
        <v>55805</v>
      </c>
    </row>
    <row r="19962" spans="27:27" x14ac:dyDescent="0.2">
      <c r="AA19962" s="23">
        <v>55806</v>
      </c>
    </row>
    <row r="19963" spans="27:27" x14ac:dyDescent="0.2">
      <c r="AA19963" s="23">
        <v>55807</v>
      </c>
    </row>
    <row r="19964" spans="27:27" x14ac:dyDescent="0.2">
      <c r="AA19964" s="23">
        <v>55808</v>
      </c>
    </row>
    <row r="19965" spans="27:27" x14ac:dyDescent="0.2">
      <c r="AA19965" s="23">
        <v>55809</v>
      </c>
    </row>
    <row r="19966" spans="27:27" x14ac:dyDescent="0.2">
      <c r="AA19966" s="23">
        <v>55810</v>
      </c>
    </row>
    <row r="19967" spans="27:27" x14ac:dyDescent="0.2">
      <c r="AA19967" s="23">
        <v>55811</v>
      </c>
    </row>
    <row r="19968" spans="27:27" x14ac:dyDescent="0.2">
      <c r="AA19968" s="23">
        <v>55812</v>
      </c>
    </row>
    <row r="19969" spans="27:27" x14ac:dyDescent="0.2">
      <c r="AA19969" s="23">
        <v>55813</v>
      </c>
    </row>
    <row r="19970" spans="27:27" x14ac:dyDescent="0.2">
      <c r="AA19970" s="23">
        <v>55814</v>
      </c>
    </row>
    <row r="19971" spans="27:27" x14ac:dyDescent="0.2">
      <c r="AA19971" s="23">
        <v>55815</v>
      </c>
    </row>
    <row r="19972" spans="27:27" x14ac:dyDescent="0.2">
      <c r="AA19972" s="23">
        <v>55816</v>
      </c>
    </row>
    <row r="19973" spans="27:27" x14ac:dyDescent="0.2">
      <c r="AA19973" s="23">
        <v>55817</v>
      </c>
    </row>
    <row r="19974" spans="27:27" x14ac:dyDescent="0.2">
      <c r="AA19974" s="23">
        <v>55818</v>
      </c>
    </row>
    <row r="19975" spans="27:27" x14ac:dyDescent="0.2">
      <c r="AA19975" s="23">
        <v>55819</v>
      </c>
    </row>
    <row r="19976" spans="27:27" x14ac:dyDescent="0.2">
      <c r="AA19976" s="23">
        <v>55820</v>
      </c>
    </row>
    <row r="19977" spans="27:27" x14ac:dyDescent="0.2">
      <c r="AA19977" s="23">
        <v>55821</v>
      </c>
    </row>
    <row r="19978" spans="27:27" x14ac:dyDescent="0.2">
      <c r="AA19978" s="23">
        <v>55822</v>
      </c>
    </row>
    <row r="19979" spans="27:27" x14ac:dyDescent="0.2">
      <c r="AA19979" s="23">
        <v>55823</v>
      </c>
    </row>
    <row r="19980" spans="27:27" x14ac:dyDescent="0.2">
      <c r="AA19980" s="23">
        <v>55824</v>
      </c>
    </row>
    <row r="19981" spans="27:27" x14ac:dyDescent="0.2">
      <c r="AA19981" s="23">
        <v>55825</v>
      </c>
    </row>
    <row r="19982" spans="27:27" x14ac:dyDescent="0.2">
      <c r="AA19982" s="23">
        <v>55826</v>
      </c>
    </row>
    <row r="19983" spans="27:27" x14ac:dyDescent="0.2">
      <c r="AA19983" s="23">
        <v>55827</v>
      </c>
    </row>
    <row r="19984" spans="27:27" x14ac:dyDescent="0.2">
      <c r="AA19984" s="23">
        <v>55828</v>
      </c>
    </row>
    <row r="19985" spans="27:27" x14ac:dyDescent="0.2">
      <c r="AA19985" s="23">
        <v>55829</v>
      </c>
    </row>
    <row r="19986" spans="27:27" x14ac:dyDescent="0.2">
      <c r="AA19986" s="23">
        <v>55830</v>
      </c>
    </row>
    <row r="19987" spans="27:27" x14ac:dyDescent="0.2">
      <c r="AA19987" s="23">
        <v>55831</v>
      </c>
    </row>
    <row r="19988" spans="27:27" x14ac:dyDescent="0.2">
      <c r="AA19988" s="23">
        <v>55832</v>
      </c>
    </row>
    <row r="19989" spans="27:27" x14ac:dyDescent="0.2">
      <c r="AA19989" s="23">
        <v>55833</v>
      </c>
    </row>
    <row r="19990" spans="27:27" x14ac:dyDescent="0.2">
      <c r="AA19990" s="23">
        <v>55834</v>
      </c>
    </row>
    <row r="19991" spans="27:27" x14ac:dyDescent="0.2">
      <c r="AA19991" s="23">
        <v>55835</v>
      </c>
    </row>
    <row r="19992" spans="27:27" x14ac:dyDescent="0.2">
      <c r="AA19992" s="23">
        <v>55836</v>
      </c>
    </row>
    <row r="19993" spans="27:27" x14ac:dyDescent="0.2">
      <c r="AA19993" s="23">
        <v>55837</v>
      </c>
    </row>
    <row r="19994" spans="27:27" x14ac:dyDescent="0.2">
      <c r="AA19994" s="23">
        <v>55838</v>
      </c>
    </row>
    <row r="19995" spans="27:27" x14ac:dyDescent="0.2">
      <c r="AA19995" s="23">
        <v>55839</v>
      </c>
    </row>
    <row r="19996" spans="27:27" x14ac:dyDescent="0.2">
      <c r="AA19996" s="23">
        <v>55840</v>
      </c>
    </row>
    <row r="19997" spans="27:27" x14ac:dyDescent="0.2">
      <c r="AA19997" s="23">
        <v>55841</v>
      </c>
    </row>
    <row r="19998" spans="27:27" x14ac:dyDescent="0.2">
      <c r="AA19998" s="23">
        <v>55842</v>
      </c>
    </row>
    <row r="19999" spans="27:27" x14ac:dyDescent="0.2">
      <c r="AA19999" s="23">
        <v>55843</v>
      </c>
    </row>
    <row r="20000" spans="27:27" x14ac:dyDescent="0.2">
      <c r="AA20000" s="23">
        <v>55844</v>
      </c>
    </row>
    <row r="20001" spans="27:27" x14ac:dyDescent="0.2">
      <c r="AA20001" s="23">
        <v>55845</v>
      </c>
    </row>
    <row r="20002" spans="27:27" x14ac:dyDescent="0.2">
      <c r="AA20002" s="23">
        <v>55846</v>
      </c>
    </row>
    <row r="20003" spans="27:27" x14ac:dyDescent="0.2">
      <c r="AA20003" s="23">
        <v>55847</v>
      </c>
    </row>
    <row r="20004" spans="27:27" x14ac:dyDescent="0.2">
      <c r="AA20004" s="23">
        <v>55848</v>
      </c>
    </row>
    <row r="20005" spans="27:27" x14ac:dyDescent="0.2">
      <c r="AA20005" s="23">
        <v>55849</v>
      </c>
    </row>
    <row r="20006" spans="27:27" x14ac:dyDescent="0.2">
      <c r="AA20006" s="23">
        <v>55850</v>
      </c>
    </row>
    <row r="20007" spans="27:27" x14ac:dyDescent="0.2">
      <c r="AA20007" s="23">
        <v>55851</v>
      </c>
    </row>
    <row r="20008" spans="27:27" x14ac:dyDescent="0.2">
      <c r="AA20008" s="23">
        <v>55852</v>
      </c>
    </row>
    <row r="20009" spans="27:27" x14ac:dyDescent="0.2">
      <c r="AA20009" s="23">
        <v>55853</v>
      </c>
    </row>
    <row r="20010" spans="27:27" x14ac:dyDescent="0.2">
      <c r="AA20010" s="23">
        <v>55854</v>
      </c>
    </row>
    <row r="20011" spans="27:27" x14ac:dyDescent="0.2">
      <c r="AA20011" s="23">
        <v>55855</v>
      </c>
    </row>
    <row r="20012" spans="27:27" x14ac:dyDescent="0.2">
      <c r="AA20012" s="23">
        <v>55856</v>
      </c>
    </row>
    <row r="20013" spans="27:27" x14ac:dyDescent="0.2">
      <c r="AA20013" s="23">
        <v>55857</v>
      </c>
    </row>
    <row r="20014" spans="27:27" x14ac:dyDescent="0.2">
      <c r="AA20014" s="23">
        <v>55858</v>
      </c>
    </row>
    <row r="20015" spans="27:27" x14ac:dyDescent="0.2">
      <c r="AA20015" s="23">
        <v>55859</v>
      </c>
    </row>
    <row r="20016" spans="27:27" x14ac:dyDescent="0.2">
      <c r="AA20016" s="23">
        <v>55860</v>
      </c>
    </row>
    <row r="20017" spans="27:27" x14ac:dyDescent="0.2">
      <c r="AA20017" s="23">
        <v>55861</v>
      </c>
    </row>
    <row r="20018" spans="27:27" x14ac:dyDescent="0.2">
      <c r="AA20018" s="23">
        <v>55862</v>
      </c>
    </row>
    <row r="20019" spans="27:27" x14ac:dyDescent="0.2">
      <c r="AA20019" s="23">
        <v>55863</v>
      </c>
    </row>
    <row r="20020" spans="27:27" x14ac:dyDescent="0.2">
      <c r="AA20020" s="23">
        <v>55864</v>
      </c>
    </row>
    <row r="20021" spans="27:27" x14ac:dyDescent="0.2">
      <c r="AA20021" s="23">
        <v>55865</v>
      </c>
    </row>
    <row r="20022" spans="27:27" x14ac:dyDescent="0.2">
      <c r="AA20022" s="23">
        <v>55866</v>
      </c>
    </row>
    <row r="20023" spans="27:27" x14ac:dyDescent="0.2">
      <c r="AA20023" s="23">
        <v>55867</v>
      </c>
    </row>
    <row r="20024" spans="27:27" x14ac:dyDescent="0.2">
      <c r="AA20024" s="23">
        <v>55868</v>
      </c>
    </row>
    <row r="20025" spans="27:27" x14ac:dyDescent="0.2">
      <c r="AA20025" s="23">
        <v>55869</v>
      </c>
    </row>
    <row r="20026" spans="27:27" x14ac:dyDescent="0.2">
      <c r="AA20026" s="23">
        <v>55870</v>
      </c>
    </row>
    <row r="20027" spans="27:27" x14ac:dyDescent="0.2">
      <c r="AA20027" s="23">
        <v>55871</v>
      </c>
    </row>
    <row r="20028" spans="27:27" x14ac:dyDescent="0.2">
      <c r="AA20028" s="23">
        <v>55872</v>
      </c>
    </row>
    <row r="20029" spans="27:27" x14ac:dyDescent="0.2">
      <c r="AA20029" s="23">
        <v>55873</v>
      </c>
    </row>
    <row r="20030" spans="27:27" x14ac:dyDescent="0.2">
      <c r="AA20030" s="23">
        <v>55874</v>
      </c>
    </row>
    <row r="20031" spans="27:27" x14ac:dyDescent="0.2">
      <c r="AA20031" s="23">
        <v>55875</v>
      </c>
    </row>
    <row r="20032" spans="27:27" x14ac:dyDescent="0.2">
      <c r="AA20032" s="23">
        <v>55876</v>
      </c>
    </row>
    <row r="20033" spans="27:27" x14ac:dyDescent="0.2">
      <c r="AA20033" s="23">
        <v>55877</v>
      </c>
    </row>
    <row r="20034" spans="27:27" x14ac:dyDescent="0.2">
      <c r="AA20034" s="23">
        <v>55878</v>
      </c>
    </row>
    <row r="20035" spans="27:27" x14ac:dyDescent="0.2">
      <c r="AA20035" s="23">
        <v>55879</v>
      </c>
    </row>
    <row r="20036" spans="27:27" x14ac:dyDescent="0.2">
      <c r="AA20036" s="23">
        <v>55880</v>
      </c>
    </row>
    <row r="20037" spans="27:27" x14ac:dyDescent="0.2">
      <c r="AA20037" s="23">
        <v>55881</v>
      </c>
    </row>
    <row r="20038" spans="27:27" x14ac:dyDescent="0.2">
      <c r="AA20038" s="23">
        <v>55882</v>
      </c>
    </row>
    <row r="20039" spans="27:27" x14ac:dyDescent="0.2">
      <c r="AA20039" s="23">
        <v>55883</v>
      </c>
    </row>
    <row r="20040" spans="27:27" x14ac:dyDescent="0.2">
      <c r="AA20040" s="23">
        <v>55884</v>
      </c>
    </row>
    <row r="20041" spans="27:27" x14ac:dyDescent="0.2">
      <c r="AA20041" s="23">
        <v>55885</v>
      </c>
    </row>
    <row r="20042" spans="27:27" x14ac:dyDescent="0.2">
      <c r="AA20042" s="23">
        <v>55886</v>
      </c>
    </row>
    <row r="20043" spans="27:27" x14ac:dyDescent="0.2">
      <c r="AA20043" s="23">
        <v>55887</v>
      </c>
    </row>
    <row r="20044" spans="27:27" x14ac:dyDescent="0.2">
      <c r="AA20044" s="23">
        <v>55888</v>
      </c>
    </row>
    <row r="20045" spans="27:27" x14ac:dyDescent="0.2">
      <c r="AA20045" s="23">
        <v>55889</v>
      </c>
    </row>
    <row r="20046" spans="27:27" x14ac:dyDescent="0.2">
      <c r="AA20046" s="23">
        <v>55890</v>
      </c>
    </row>
    <row r="20047" spans="27:27" x14ac:dyDescent="0.2">
      <c r="AA20047" s="23">
        <v>55891</v>
      </c>
    </row>
    <row r="20048" spans="27:27" x14ac:dyDescent="0.2">
      <c r="AA20048" s="23">
        <v>55892</v>
      </c>
    </row>
    <row r="20049" spans="27:27" x14ac:dyDescent="0.2">
      <c r="AA20049" s="23">
        <v>55893</v>
      </c>
    </row>
    <row r="20050" spans="27:27" x14ac:dyDescent="0.2">
      <c r="AA20050" s="23">
        <v>55894</v>
      </c>
    </row>
    <row r="20051" spans="27:27" x14ac:dyDescent="0.2">
      <c r="AA20051" s="23">
        <v>55895</v>
      </c>
    </row>
    <row r="20052" spans="27:27" x14ac:dyDescent="0.2">
      <c r="AA20052" s="23">
        <v>55896</v>
      </c>
    </row>
    <row r="20053" spans="27:27" x14ac:dyDescent="0.2">
      <c r="AA20053" s="23">
        <v>55897</v>
      </c>
    </row>
    <row r="20054" spans="27:27" x14ac:dyDescent="0.2">
      <c r="AA20054" s="23">
        <v>55898</v>
      </c>
    </row>
    <row r="20055" spans="27:27" x14ac:dyDescent="0.2">
      <c r="AA20055" s="23">
        <v>55899</v>
      </c>
    </row>
    <row r="20056" spans="27:27" x14ac:dyDescent="0.2">
      <c r="AA20056" s="23">
        <v>55900</v>
      </c>
    </row>
    <row r="20057" spans="27:27" x14ac:dyDescent="0.2">
      <c r="AA20057" s="23">
        <v>55901</v>
      </c>
    </row>
    <row r="20058" spans="27:27" x14ac:dyDescent="0.2">
      <c r="AA20058" s="23">
        <v>55902</v>
      </c>
    </row>
    <row r="20059" spans="27:27" x14ac:dyDescent="0.2">
      <c r="AA20059" s="23">
        <v>55903</v>
      </c>
    </row>
    <row r="20060" spans="27:27" x14ac:dyDescent="0.2">
      <c r="AA20060" s="23">
        <v>55904</v>
      </c>
    </row>
    <row r="20061" spans="27:27" x14ac:dyDescent="0.2">
      <c r="AA20061" s="23">
        <v>55905</v>
      </c>
    </row>
    <row r="20062" spans="27:27" x14ac:dyDescent="0.2">
      <c r="AA20062" s="23">
        <v>55906</v>
      </c>
    </row>
    <row r="20063" spans="27:27" x14ac:dyDescent="0.2">
      <c r="AA20063" s="23">
        <v>55907</v>
      </c>
    </row>
    <row r="20064" spans="27:27" x14ac:dyDescent="0.2">
      <c r="AA20064" s="23">
        <v>55908</v>
      </c>
    </row>
    <row r="20065" spans="27:27" x14ac:dyDescent="0.2">
      <c r="AA20065" s="23">
        <v>55909</v>
      </c>
    </row>
    <row r="20066" spans="27:27" x14ac:dyDescent="0.2">
      <c r="AA20066" s="23">
        <v>55910</v>
      </c>
    </row>
    <row r="20067" spans="27:27" x14ac:dyDescent="0.2">
      <c r="AA20067" s="23">
        <v>55911</v>
      </c>
    </row>
    <row r="20068" spans="27:27" x14ac:dyDescent="0.2">
      <c r="AA20068" s="23">
        <v>55912</v>
      </c>
    </row>
    <row r="20069" spans="27:27" x14ac:dyDescent="0.2">
      <c r="AA20069" s="23">
        <v>55913</v>
      </c>
    </row>
    <row r="20070" spans="27:27" x14ac:dyDescent="0.2">
      <c r="AA20070" s="23">
        <v>55914</v>
      </c>
    </row>
    <row r="20071" spans="27:27" x14ac:dyDescent="0.2">
      <c r="AA20071" s="23">
        <v>55915</v>
      </c>
    </row>
    <row r="20072" spans="27:27" x14ac:dyDescent="0.2">
      <c r="AA20072" s="23">
        <v>55916</v>
      </c>
    </row>
    <row r="20073" spans="27:27" x14ac:dyDescent="0.2">
      <c r="AA20073" s="23">
        <v>55917</v>
      </c>
    </row>
    <row r="20074" spans="27:27" x14ac:dyDescent="0.2">
      <c r="AA20074" s="23">
        <v>55918</v>
      </c>
    </row>
    <row r="20075" spans="27:27" x14ac:dyDescent="0.2">
      <c r="AA20075" s="23">
        <v>55919</v>
      </c>
    </row>
    <row r="20076" spans="27:27" x14ac:dyDescent="0.2">
      <c r="AA20076" s="23">
        <v>55920</v>
      </c>
    </row>
    <row r="20077" spans="27:27" x14ac:dyDescent="0.2">
      <c r="AA20077" s="23">
        <v>55921</v>
      </c>
    </row>
    <row r="20078" spans="27:27" x14ac:dyDescent="0.2">
      <c r="AA20078" s="23">
        <v>55922</v>
      </c>
    </row>
    <row r="20079" spans="27:27" x14ac:dyDescent="0.2">
      <c r="AA20079" s="23">
        <v>55923</v>
      </c>
    </row>
    <row r="20080" spans="27:27" x14ac:dyDescent="0.2">
      <c r="AA20080" s="23">
        <v>55924</v>
      </c>
    </row>
    <row r="20081" spans="27:27" x14ac:dyDescent="0.2">
      <c r="AA20081" s="23">
        <v>55925</v>
      </c>
    </row>
    <row r="20082" spans="27:27" x14ac:dyDescent="0.2">
      <c r="AA20082" s="23">
        <v>55926</v>
      </c>
    </row>
    <row r="20083" spans="27:27" x14ac:dyDescent="0.2">
      <c r="AA20083" s="23">
        <v>55927</v>
      </c>
    </row>
    <row r="20084" spans="27:27" x14ac:dyDescent="0.2">
      <c r="AA20084" s="23">
        <v>55928</v>
      </c>
    </row>
    <row r="20085" spans="27:27" x14ac:dyDescent="0.2">
      <c r="AA20085" s="23">
        <v>55929</v>
      </c>
    </row>
    <row r="20086" spans="27:27" x14ac:dyDescent="0.2">
      <c r="AA20086" s="23">
        <v>55930</v>
      </c>
    </row>
    <row r="20087" spans="27:27" x14ac:dyDescent="0.2">
      <c r="AA20087" s="23">
        <v>55931</v>
      </c>
    </row>
    <row r="20088" spans="27:27" x14ac:dyDescent="0.2">
      <c r="AA20088" s="23">
        <v>55932</v>
      </c>
    </row>
    <row r="20089" spans="27:27" x14ac:dyDescent="0.2">
      <c r="AA20089" s="23">
        <v>55933</v>
      </c>
    </row>
    <row r="20090" spans="27:27" x14ac:dyDescent="0.2">
      <c r="AA20090" s="23">
        <v>55934</v>
      </c>
    </row>
    <row r="20091" spans="27:27" x14ac:dyDescent="0.2">
      <c r="AA20091" s="23">
        <v>55935</v>
      </c>
    </row>
    <row r="20092" spans="27:27" x14ac:dyDescent="0.2">
      <c r="AA20092" s="23">
        <v>55936</v>
      </c>
    </row>
    <row r="20093" spans="27:27" x14ac:dyDescent="0.2">
      <c r="AA20093" s="23">
        <v>55937</v>
      </c>
    </row>
    <row r="20094" spans="27:27" x14ac:dyDescent="0.2">
      <c r="AA20094" s="23">
        <v>55938</v>
      </c>
    </row>
    <row r="20095" spans="27:27" x14ac:dyDescent="0.2">
      <c r="AA20095" s="23">
        <v>55939</v>
      </c>
    </row>
    <row r="20096" spans="27:27" x14ac:dyDescent="0.2">
      <c r="AA20096" s="23">
        <v>55940</v>
      </c>
    </row>
    <row r="20097" spans="27:27" x14ac:dyDescent="0.2">
      <c r="AA20097" s="23">
        <v>55941</v>
      </c>
    </row>
    <row r="20098" spans="27:27" x14ac:dyDescent="0.2">
      <c r="AA20098" s="23">
        <v>55942</v>
      </c>
    </row>
    <row r="20099" spans="27:27" x14ac:dyDescent="0.2">
      <c r="AA20099" s="23">
        <v>55943</v>
      </c>
    </row>
    <row r="20100" spans="27:27" x14ac:dyDescent="0.2">
      <c r="AA20100" s="23">
        <v>55944</v>
      </c>
    </row>
    <row r="20101" spans="27:27" x14ac:dyDescent="0.2">
      <c r="AA20101" s="23">
        <v>55945</v>
      </c>
    </row>
    <row r="20102" spans="27:27" x14ac:dyDescent="0.2">
      <c r="AA20102" s="23">
        <v>55946</v>
      </c>
    </row>
    <row r="20103" spans="27:27" x14ac:dyDescent="0.2">
      <c r="AA20103" s="23">
        <v>55947</v>
      </c>
    </row>
    <row r="20104" spans="27:27" x14ac:dyDescent="0.2">
      <c r="AA20104" s="23">
        <v>55948</v>
      </c>
    </row>
    <row r="20105" spans="27:27" x14ac:dyDescent="0.2">
      <c r="AA20105" s="23">
        <v>55949</v>
      </c>
    </row>
    <row r="20106" spans="27:27" x14ac:dyDescent="0.2">
      <c r="AA20106" s="23">
        <v>55950</v>
      </c>
    </row>
    <row r="20107" spans="27:27" x14ac:dyDescent="0.2">
      <c r="AA20107" s="23">
        <v>55951</v>
      </c>
    </row>
    <row r="20108" spans="27:27" x14ac:dyDescent="0.2">
      <c r="AA20108" s="23">
        <v>55952</v>
      </c>
    </row>
    <row r="20109" spans="27:27" x14ac:dyDescent="0.2">
      <c r="AA20109" s="23">
        <v>55953</v>
      </c>
    </row>
    <row r="20110" spans="27:27" x14ac:dyDescent="0.2">
      <c r="AA20110" s="23">
        <v>55954</v>
      </c>
    </row>
    <row r="20111" spans="27:27" x14ac:dyDescent="0.2">
      <c r="AA20111" s="23">
        <v>55955</v>
      </c>
    </row>
    <row r="20112" spans="27:27" x14ac:dyDescent="0.2">
      <c r="AA20112" s="23">
        <v>55956</v>
      </c>
    </row>
    <row r="20113" spans="27:27" x14ac:dyDescent="0.2">
      <c r="AA20113" s="23">
        <v>55957</v>
      </c>
    </row>
    <row r="20114" spans="27:27" x14ac:dyDescent="0.2">
      <c r="AA20114" s="23">
        <v>55958</v>
      </c>
    </row>
    <row r="20115" spans="27:27" x14ac:dyDescent="0.2">
      <c r="AA20115" s="23">
        <v>55959</v>
      </c>
    </row>
    <row r="20116" spans="27:27" x14ac:dyDescent="0.2">
      <c r="AA20116" s="23">
        <v>55960</v>
      </c>
    </row>
    <row r="20117" spans="27:27" x14ac:dyDescent="0.2">
      <c r="AA20117" s="23">
        <v>55961</v>
      </c>
    </row>
    <row r="20118" spans="27:27" x14ac:dyDescent="0.2">
      <c r="AA20118" s="23">
        <v>55962</v>
      </c>
    </row>
    <row r="20119" spans="27:27" x14ac:dyDescent="0.2">
      <c r="AA20119" s="23">
        <v>55963</v>
      </c>
    </row>
    <row r="20120" spans="27:27" x14ac:dyDescent="0.2">
      <c r="AA20120" s="23">
        <v>55964</v>
      </c>
    </row>
    <row r="20121" spans="27:27" x14ac:dyDescent="0.2">
      <c r="AA20121" s="23">
        <v>55965</v>
      </c>
    </row>
    <row r="20122" spans="27:27" x14ac:dyDescent="0.2">
      <c r="AA20122" s="23">
        <v>55966</v>
      </c>
    </row>
    <row r="20123" spans="27:27" x14ac:dyDescent="0.2">
      <c r="AA20123" s="23">
        <v>55967</v>
      </c>
    </row>
    <row r="20124" spans="27:27" x14ac:dyDescent="0.2">
      <c r="AA20124" s="23">
        <v>55968</v>
      </c>
    </row>
    <row r="20125" spans="27:27" x14ac:dyDescent="0.2">
      <c r="AA20125" s="23">
        <v>55969</v>
      </c>
    </row>
    <row r="20126" spans="27:27" x14ac:dyDescent="0.2">
      <c r="AA20126" s="23">
        <v>55970</v>
      </c>
    </row>
    <row r="20127" spans="27:27" x14ac:dyDescent="0.2">
      <c r="AA20127" s="23">
        <v>55971</v>
      </c>
    </row>
    <row r="20128" spans="27:27" x14ac:dyDescent="0.2">
      <c r="AA20128" s="23">
        <v>55972</v>
      </c>
    </row>
    <row r="20129" spans="27:27" x14ac:dyDescent="0.2">
      <c r="AA20129" s="23">
        <v>55973</v>
      </c>
    </row>
    <row r="20130" spans="27:27" x14ac:dyDescent="0.2">
      <c r="AA20130" s="23">
        <v>55974</v>
      </c>
    </row>
    <row r="20131" spans="27:27" x14ac:dyDescent="0.2">
      <c r="AA20131" s="23">
        <v>55975</v>
      </c>
    </row>
    <row r="20132" spans="27:27" x14ac:dyDescent="0.2">
      <c r="AA20132" s="23">
        <v>55976</v>
      </c>
    </row>
    <row r="20133" spans="27:27" x14ac:dyDescent="0.2">
      <c r="AA20133" s="23">
        <v>55977</v>
      </c>
    </row>
    <row r="20134" spans="27:27" x14ac:dyDescent="0.2">
      <c r="AA20134" s="23">
        <v>55978</v>
      </c>
    </row>
    <row r="20135" spans="27:27" x14ac:dyDescent="0.2">
      <c r="AA20135" s="23">
        <v>55979</v>
      </c>
    </row>
    <row r="20136" spans="27:27" x14ac:dyDescent="0.2">
      <c r="AA20136" s="23">
        <v>55980</v>
      </c>
    </row>
    <row r="20137" spans="27:27" x14ac:dyDescent="0.2">
      <c r="AA20137" s="23">
        <v>55981</v>
      </c>
    </row>
    <row r="20138" spans="27:27" x14ac:dyDescent="0.2">
      <c r="AA20138" s="23">
        <v>55982</v>
      </c>
    </row>
    <row r="20139" spans="27:27" x14ac:dyDescent="0.2">
      <c r="AA20139" s="23">
        <v>55983</v>
      </c>
    </row>
    <row r="20140" spans="27:27" x14ac:dyDescent="0.2">
      <c r="AA20140" s="23">
        <v>55984</v>
      </c>
    </row>
    <row r="20141" spans="27:27" x14ac:dyDescent="0.2">
      <c r="AA20141" s="23">
        <v>55985</v>
      </c>
    </row>
    <row r="20142" spans="27:27" x14ac:dyDescent="0.2">
      <c r="AA20142" s="23">
        <v>55986</v>
      </c>
    </row>
    <row r="20143" spans="27:27" x14ac:dyDescent="0.2">
      <c r="AA20143" s="23">
        <v>55987</v>
      </c>
    </row>
    <row r="20144" spans="27:27" x14ac:dyDescent="0.2">
      <c r="AA20144" s="23">
        <v>55988</v>
      </c>
    </row>
    <row r="20145" spans="27:27" x14ac:dyDescent="0.2">
      <c r="AA20145" s="23">
        <v>55989</v>
      </c>
    </row>
    <row r="20146" spans="27:27" x14ac:dyDescent="0.2">
      <c r="AA20146" s="23">
        <v>55990</v>
      </c>
    </row>
    <row r="20147" spans="27:27" x14ac:dyDescent="0.2">
      <c r="AA20147" s="23">
        <v>55991</v>
      </c>
    </row>
    <row r="20148" spans="27:27" x14ac:dyDescent="0.2">
      <c r="AA20148" s="23">
        <v>55992</v>
      </c>
    </row>
    <row r="20149" spans="27:27" x14ac:dyDescent="0.2">
      <c r="AA20149" s="23">
        <v>55993</v>
      </c>
    </row>
    <row r="20150" spans="27:27" x14ac:dyDescent="0.2">
      <c r="AA20150" s="23">
        <v>55994</v>
      </c>
    </row>
    <row r="20151" spans="27:27" x14ac:dyDescent="0.2">
      <c r="AA20151" s="23">
        <v>55995</v>
      </c>
    </row>
    <row r="20152" spans="27:27" x14ac:dyDescent="0.2">
      <c r="AA20152" s="23">
        <v>55996</v>
      </c>
    </row>
    <row r="20153" spans="27:27" x14ac:dyDescent="0.2">
      <c r="AA20153" s="23">
        <v>55997</v>
      </c>
    </row>
    <row r="20154" spans="27:27" x14ac:dyDescent="0.2">
      <c r="AA20154" s="23">
        <v>55998</v>
      </c>
    </row>
    <row r="20155" spans="27:27" x14ac:dyDescent="0.2">
      <c r="AA20155" s="23">
        <v>55999</v>
      </c>
    </row>
    <row r="20156" spans="27:27" x14ac:dyDescent="0.2">
      <c r="AA20156" s="23">
        <v>56000</v>
      </c>
    </row>
    <row r="20157" spans="27:27" x14ac:dyDescent="0.2">
      <c r="AA20157" s="23">
        <v>56001</v>
      </c>
    </row>
    <row r="20158" spans="27:27" x14ac:dyDescent="0.2">
      <c r="AA20158" s="23">
        <v>56002</v>
      </c>
    </row>
    <row r="20159" spans="27:27" x14ac:dyDescent="0.2">
      <c r="AA20159" s="23">
        <v>56003</v>
      </c>
    </row>
    <row r="20160" spans="27:27" x14ac:dyDescent="0.2">
      <c r="AA20160" s="23">
        <v>56004</v>
      </c>
    </row>
    <row r="20161" spans="27:27" x14ac:dyDescent="0.2">
      <c r="AA20161" s="23">
        <v>56005</v>
      </c>
    </row>
    <row r="20162" spans="27:27" x14ac:dyDescent="0.2">
      <c r="AA20162" s="23">
        <v>56006</v>
      </c>
    </row>
    <row r="20163" spans="27:27" x14ac:dyDescent="0.2">
      <c r="AA20163" s="23">
        <v>56007</v>
      </c>
    </row>
    <row r="20164" spans="27:27" x14ac:dyDescent="0.2">
      <c r="AA20164" s="23">
        <v>56008</v>
      </c>
    </row>
    <row r="20165" spans="27:27" x14ac:dyDescent="0.2">
      <c r="AA20165" s="23">
        <v>56009</v>
      </c>
    </row>
    <row r="20166" spans="27:27" x14ac:dyDescent="0.2">
      <c r="AA20166" s="23">
        <v>56010</v>
      </c>
    </row>
    <row r="20167" spans="27:27" x14ac:dyDescent="0.2">
      <c r="AA20167" s="23">
        <v>56011</v>
      </c>
    </row>
    <row r="20168" spans="27:27" x14ac:dyDescent="0.2">
      <c r="AA20168" s="23">
        <v>56012</v>
      </c>
    </row>
    <row r="20169" spans="27:27" x14ac:dyDescent="0.2">
      <c r="AA20169" s="23">
        <v>56013</v>
      </c>
    </row>
    <row r="20170" spans="27:27" x14ac:dyDescent="0.2">
      <c r="AA20170" s="23">
        <v>56014</v>
      </c>
    </row>
    <row r="20171" spans="27:27" x14ac:dyDescent="0.2">
      <c r="AA20171" s="23">
        <v>56015</v>
      </c>
    </row>
    <row r="20172" spans="27:27" x14ac:dyDescent="0.2">
      <c r="AA20172" s="23">
        <v>56016</v>
      </c>
    </row>
    <row r="20173" spans="27:27" x14ac:dyDescent="0.2">
      <c r="AA20173" s="23">
        <v>56017</v>
      </c>
    </row>
    <row r="20174" spans="27:27" x14ac:dyDescent="0.2">
      <c r="AA20174" s="23">
        <v>56018</v>
      </c>
    </row>
    <row r="20175" spans="27:27" x14ac:dyDescent="0.2">
      <c r="AA20175" s="23">
        <v>56019</v>
      </c>
    </row>
    <row r="20176" spans="27:27" x14ac:dyDescent="0.2">
      <c r="AA20176" s="23">
        <v>56020</v>
      </c>
    </row>
    <row r="20177" spans="27:27" x14ac:dyDescent="0.2">
      <c r="AA20177" s="23">
        <v>56021</v>
      </c>
    </row>
    <row r="20178" spans="27:27" x14ac:dyDescent="0.2">
      <c r="AA20178" s="23">
        <v>56022</v>
      </c>
    </row>
    <row r="20179" spans="27:27" x14ac:dyDescent="0.2">
      <c r="AA20179" s="23">
        <v>56023</v>
      </c>
    </row>
    <row r="20180" spans="27:27" x14ac:dyDescent="0.2">
      <c r="AA20180" s="23">
        <v>56024</v>
      </c>
    </row>
    <row r="20181" spans="27:27" x14ac:dyDescent="0.2">
      <c r="AA20181" s="23">
        <v>56025</v>
      </c>
    </row>
    <row r="20182" spans="27:27" x14ac:dyDescent="0.2">
      <c r="AA20182" s="23">
        <v>56026</v>
      </c>
    </row>
    <row r="20183" spans="27:27" x14ac:dyDescent="0.2">
      <c r="AA20183" s="23">
        <v>56027</v>
      </c>
    </row>
    <row r="20184" spans="27:27" x14ac:dyDescent="0.2">
      <c r="AA20184" s="23">
        <v>56028</v>
      </c>
    </row>
    <row r="20185" spans="27:27" x14ac:dyDescent="0.2">
      <c r="AA20185" s="23">
        <v>56029</v>
      </c>
    </row>
    <row r="20186" spans="27:27" x14ac:dyDescent="0.2">
      <c r="AA20186" s="23">
        <v>56030</v>
      </c>
    </row>
    <row r="20187" spans="27:27" x14ac:dyDescent="0.2">
      <c r="AA20187" s="23">
        <v>56031</v>
      </c>
    </row>
    <row r="20188" spans="27:27" x14ac:dyDescent="0.2">
      <c r="AA20188" s="23">
        <v>56032</v>
      </c>
    </row>
    <row r="20189" spans="27:27" x14ac:dyDescent="0.2">
      <c r="AA20189" s="23">
        <v>56033</v>
      </c>
    </row>
    <row r="20190" spans="27:27" x14ac:dyDescent="0.2">
      <c r="AA20190" s="23">
        <v>56034</v>
      </c>
    </row>
    <row r="20191" spans="27:27" x14ac:dyDescent="0.2">
      <c r="AA20191" s="23">
        <v>56035</v>
      </c>
    </row>
    <row r="20192" spans="27:27" x14ac:dyDescent="0.2">
      <c r="AA20192" s="23">
        <v>56036</v>
      </c>
    </row>
    <row r="20193" spans="27:27" x14ac:dyDescent="0.2">
      <c r="AA20193" s="23">
        <v>56037</v>
      </c>
    </row>
    <row r="20194" spans="27:27" x14ac:dyDescent="0.2">
      <c r="AA20194" s="23">
        <v>56038</v>
      </c>
    </row>
    <row r="20195" spans="27:27" x14ac:dyDescent="0.2">
      <c r="AA20195" s="23">
        <v>56039</v>
      </c>
    </row>
    <row r="20196" spans="27:27" x14ac:dyDescent="0.2">
      <c r="AA20196" s="23">
        <v>56040</v>
      </c>
    </row>
    <row r="20197" spans="27:27" x14ac:dyDescent="0.2">
      <c r="AA20197" s="23">
        <v>56041</v>
      </c>
    </row>
    <row r="20198" spans="27:27" x14ac:dyDescent="0.2">
      <c r="AA20198" s="23">
        <v>56042</v>
      </c>
    </row>
    <row r="20199" spans="27:27" x14ac:dyDescent="0.2">
      <c r="AA20199" s="23">
        <v>56043</v>
      </c>
    </row>
    <row r="20200" spans="27:27" x14ac:dyDescent="0.2">
      <c r="AA20200" s="23">
        <v>56044</v>
      </c>
    </row>
    <row r="20201" spans="27:27" x14ac:dyDescent="0.2">
      <c r="AA20201" s="23">
        <v>56045</v>
      </c>
    </row>
    <row r="20202" spans="27:27" x14ac:dyDescent="0.2">
      <c r="AA20202" s="23">
        <v>56046</v>
      </c>
    </row>
    <row r="20203" spans="27:27" x14ac:dyDescent="0.2">
      <c r="AA20203" s="23">
        <v>56047</v>
      </c>
    </row>
    <row r="20204" spans="27:27" x14ac:dyDescent="0.2">
      <c r="AA20204" s="23">
        <v>56048</v>
      </c>
    </row>
    <row r="20205" spans="27:27" x14ac:dyDescent="0.2">
      <c r="AA20205" s="23">
        <v>56049</v>
      </c>
    </row>
    <row r="20206" spans="27:27" x14ac:dyDescent="0.2">
      <c r="AA20206" s="23">
        <v>56050</v>
      </c>
    </row>
    <row r="20207" spans="27:27" x14ac:dyDescent="0.2">
      <c r="AA20207" s="23">
        <v>56051</v>
      </c>
    </row>
    <row r="20208" spans="27:27" x14ac:dyDescent="0.2">
      <c r="AA20208" s="23">
        <v>56052</v>
      </c>
    </row>
    <row r="20209" spans="27:27" x14ac:dyDescent="0.2">
      <c r="AA20209" s="23">
        <v>56053</v>
      </c>
    </row>
    <row r="20210" spans="27:27" x14ac:dyDescent="0.2">
      <c r="AA20210" s="23">
        <v>56054</v>
      </c>
    </row>
    <row r="20211" spans="27:27" x14ac:dyDescent="0.2">
      <c r="AA20211" s="23">
        <v>56055</v>
      </c>
    </row>
    <row r="20212" spans="27:27" x14ac:dyDescent="0.2">
      <c r="AA20212" s="23">
        <v>56056</v>
      </c>
    </row>
    <row r="20213" spans="27:27" x14ac:dyDescent="0.2">
      <c r="AA20213" s="23">
        <v>56057</v>
      </c>
    </row>
    <row r="20214" spans="27:27" x14ac:dyDescent="0.2">
      <c r="AA20214" s="23">
        <v>56058</v>
      </c>
    </row>
    <row r="20215" spans="27:27" x14ac:dyDescent="0.2">
      <c r="AA20215" s="23">
        <v>56059</v>
      </c>
    </row>
    <row r="20216" spans="27:27" x14ac:dyDescent="0.2">
      <c r="AA20216" s="23">
        <v>56060</v>
      </c>
    </row>
    <row r="20217" spans="27:27" x14ac:dyDescent="0.2">
      <c r="AA20217" s="23">
        <v>56061</v>
      </c>
    </row>
    <row r="20218" spans="27:27" x14ac:dyDescent="0.2">
      <c r="AA20218" s="23">
        <v>56062</v>
      </c>
    </row>
    <row r="20219" spans="27:27" x14ac:dyDescent="0.2">
      <c r="AA20219" s="23">
        <v>56063</v>
      </c>
    </row>
    <row r="20220" spans="27:27" x14ac:dyDescent="0.2">
      <c r="AA20220" s="23">
        <v>56064</v>
      </c>
    </row>
    <row r="20221" spans="27:27" x14ac:dyDescent="0.2">
      <c r="AA20221" s="23">
        <v>56065</v>
      </c>
    </row>
    <row r="20222" spans="27:27" x14ac:dyDescent="0.2">
      <c r="AA20222" s="23">
        <v>56066</v>
      </c>
    </row>
    <row r="20223" spans="27:27" x14ac:dyDescent="0.2">
      <c r="AA20223" s="23">
        <v>56067</v>
      </c>
    </row>
    <row r="20224" spans="27:27" x14ac:dyDescent="0.2">
      <c r="AA20224" s="23">
        <v>56068</v>
      </c>
    </row>
    <row r="20225" spans="27:27" x14ac:dyDescent="0.2">
      <c r="AA20225" s="23">
        <v>56069</v>
      </c>
    </row>
    <row r="20226" spans="27:27" x14ac:dyDescent="0.2">
      <c r="AA20226" s="23">
        <v>56070</v>
      </c>
    </row>
    <row r="20227" spans="27:27" x14ac:dyDescent="0.2">
      <c r="AA20227" s="23">
        <v>56071</v>
      </c>
    </row>
    <row r="20228" spans="27:27" x14ac:dyDescent="0.2">
      <c r="AA20228" s="23">
        <v>56072</v>
      </c>
    </row>
    <row r="20229" spans="27:27" x14ac:dyDescent="0.2">
      <c r="AA20229" s="23">
        <v>56073</v>
      </c>
    </row>
    <row r="20230" spans="27:27" x14ac:dyDescent="0.2">
      <c r="AA20230" s="23">
        <v>56074</v>
      </c>
    </row>
    <row r="20231" spans="27:27" x14ac:dyDescent="0.2">
      <c r="AA20231" s="23">
        <v>56075</v>
      </c>
    </row>
    <row r="20232" spans="27:27" x14ac:dyDescent="0.2">
      <c r="AA20232" s="23">
        <v>56076</v>
      </c>
    </row>
    <row r="20233" spans="27:27" x14ac:dyDescent="0.2">
      <c r="AA20233" s="23">
        <v>56077</v>
      </c>
    </row>
    <row r="20234" spans="27:27" x14ac:dyDescent="0.2">
      <c r="AA20234" s="23">
        <v>56078</v>
      </c>
    </row>
    <row r="20235" spans="27:27" x14ac:dyDescent="0.2">
      <c r="AA20235" s="23">
        <v>56079</v>
      </c>
    </row>
    <row r="20236" spans="27:27" x14ac:dyDescent="0.2">
      <c r="AA20236" s="23">
        <v>56080</v>
      </c>
    </row>
    <row r="20237" spans="27:27" x14ac:dyDescent="0.2">
      <c r="AA20237" s="23">
        <v>56081</v>
      </c>
    </row>
    <row r="20238" spans="27:27" x14ac:dyDescent="0.2">
      <c r="AA20238" s="23">
        <v>56082</v>
      </c>
    </row>
    <row r="20239" spans="27:27" x14ac:dyDescent="0.2">
      <c r="AA20239" s="23">
        <v>56083</v>
      </c>
    </row>
    <row r="20240" spans="27:27" x14ac:dyDescent="0.2">
      <c r="AA20240" s="23">
        <v>56084</v>
      </c>
    </row>
    <row r="20241" spans="27:27" x14ac:dyDescent="0.2">
      <c r="AA20241" s="23">
        <v>56085</v>
      </c>
    </row>
    <row r="20242" spans="27:27" x14ac:dyDescent="0.2">
      <c r="AA20242" s="23">
        <v>56086</v>
      </c>
    </row>
    <row r="20243" spans="27:27" x14ac:dyDescent="0.2">
      <c r="AA20243" s="23">
        <v>56087</v>
      </c>
    </row>
    <row r="20244" spans="27:27" x14ac:dyDescent="0.2">
      <c r="AA20244" s="23">
        <v>56088</v>
      </c>
    </row>
    <row r="20245" spans="27:27" x14ac:dyDescent="0.2">
      <c r="AA20245" s="23">
        <v>56089</v>
      </c>
    </row>
    <row r="20246" spans="27:27" x14ac:dyDescent="0.2">
      <c r="AA20246" s="23">
        <v>56090</v>
      </c>
    </row>
    <row r="20247" spans="27:27" x14ac:dyDescent="0.2">
      <c r="AA20247" s="23">
        <v>56091</v>
      </c>
    </row>
    <row r="20248" spans="27:27" x14ac:dyDescent="0.2">
      <c r="AA20248" s="23">
        <v>56092</v>
      </c>
    </row>
    <row r="20249" spans="27:27" x14ac:dyDescent="0.2">
      <c r="AA20249" s="23">
        <v>56093</v>
      </c>
    </row>
    <row r="20250" spans="27:27" x14ac:dyDescent="0.2">
      <c r="AA20250" s="23">
        <v>56094</v>
      </c>
    </row>
    <row r="20251" spans="27:27" x14ac:dyDescent="0.2">
      <c r="AA20251" s="23">
        <v>56095</v>
      </c>
    </row>
    <row r="20252" spans="27:27" x14ac:dyDescent="0.2">
      <c r="AA20252" s="23">
        <v>56096</v>
      </c>
    </row>
    <row r="20253" spans="27:27" x14ac:dyDescent="0.2">
      <c r="AA20253" s="23">
        <v>56097</v>
      </c>
    </row>
    <row r="20254" spans="27:27" x14ac:dyDescent="0.2">
      <c r="AA20254" s="23">
        <v>56098</v>
      </c>
    </row>
    <row r="20255" spans="27:27" x14ac:dyDescent="0.2">
      <c r="AA20255" s="23">
        <v>56099</v>
      </c>
    </row>
    <row r="20256" spans="27:27" x14ac:dyDescent="0.2">
      <c r="AA20256" s="23">
        <v>56100</v>
      </c>
    </row>
    <row r="20257" spans="27:27" x14ac:dyDescent="0.2">
      <c r="AA20257" s="23">
        <v>56101</v>
      </c>
    </row>
    <row r="20258" spans="27:27" x14ac:dyDescent="0.2">
      <c r="AA20258" s="23">
        <v>56102</v>
      </c>
    </row>
    <row r="20259" spans="27:27" x14ac:dyDescent="0.2">
      <c r="AA20259" s="23">
        <v>56103</v>
      </c>
    </row>
    <row r="20260" spans="27:27" x14ac:dyDescent="0.2">
      <c r="AA20260" s="23">
        <v>56104</v>
      </c>
    </row>
    <row r="20261" spans="27:27" x14ac:dyDescent="0.2">
      <c r="AA20261" s="23">
        <v>56105</v>
      </c>
    </row>
    <row r="20262" spans="27:27" x14ac:dyDescent="0.2">
      <c r="AA20262" s="23">
        <v>56106</v>
      </c>
    </row>
    <row r="20263" spans="27:27" x14ac:dyDescent="0.2">
      <c r="AA20263" s="23">
        <v>56107</v>
      </c>
    </row>
    <row r="20264" spans="27:27" x14ac:dyDescent="0.2">
      <c r="AA20264" s="23">
        <v>56108</v>
      </c>
    </row>
    <row r="20265" spans="27:27" x14ac:dyDescent="0.2">
      <c r="AA20265" s="23">
        <v>56109</v>
      </c>
    </row>
    <row r="20266" spans="27:27" x14ac:dyDescent="0.2">
      <c r="AA20266" s="23">
        <v>56110</v>
      </c>
    </row>
    <row r="20267" spans="27:27" x14ac:dyDescent="0.2">
      <c r="AA20267" s="23">
        <v>56111</v>
      </c>
    </row>
    <row r="20268" spans="27:27" x14ac:dyDescent="0.2">
      <c r="AA20268" s="23">
        <v>56112</v>
      </c>
    </row>
    <row r="20269" spans="27:27" x14ac:dyDescent="0.2">
      <c r="AA20269" s="23">
        <v>56113</v>
      </c>
    </row>
    <row r="20270" spans="27:27" x14ac:dyDescent="0.2">
      <c r="AA20270" s="23">
        <v>56114</v>
      </c>
    </row>
    <row r="20271" spans="27:27" x14ac:dyDescent="0.2">
      <c r="AA20271" s="23">
        <v>56115</v>
      </c>
    </row>
    <row r="20272" spans="27:27" x14ac:dyDescent="0.2">
      <c r="AA20272" s="23">
        <v>56116</v>
      </c>
    </row>
    <row r="20273" spans="27:27" x14ac:dyDescent="0.2">
      <c r="AA20273" s="23">
        <v>56117</v>
      </c>
    </row>
    <row r="20274" spans="27:27" x14ac:dyDescent="0.2">
      <c r="AA20274" s="23">
        <v>56118</v>
      </c>
    </row>
    <row r="20275" spans="27:27" x14ac:dyDescent="0.2">
      <c r="AA20275" s="23">
        <v>56119</v>
      </c>
    </row>
    <row r="20276" spans="27:27" x14ac:dyDescent="0.2">
      <c r="AA20276" s="23">
        <v>56120</v>
      </c>
    </row>
    <row r="20277" spans="27:27" x14ac:dyDescent="0.2">
      <c r="AA20277" s="23">
        <v>56121</v>
      </c>
    </row>
    <row r="20278" spans="27:27" x14ac:dyDescent="0.2">
      <c r="AA20278" s="23">
        <v>56122</v>
      </c>
    </row>
    <row r="20279" spans="27:27" x14ac:dyDescent="0.2">
      <c r="AA20279" s="23">
        <v>56123</v>
      </c>
    </row>
    <row r="20280" spans="27:27" x14ac:dyDescent="0.2">
      <c r="AA20280" s="23">
        <v>56124</v>
      </c>
    </row>
    <row r="20281" spans="27:27" x14ac:dyDescent="0.2">
      <c r="AA20281" s="23">
        <v>56125</v>
      </c>
    </row>
    <row r="20282" spans="27:27" x14ac:dyDescent="0.2">
      <c r="AA20282" s="23">
        <v>56126</v>
      </c>
    </row>
    <row r="20283" spans="27:27" x14ac:dyDescent="0.2">
      <c r="AA20283" s="23">
        <v>56127</v>
      </c>
    </row>
    <row r="20284" spans="27:27" x14ac:dyDescent="0.2">
      <c r="AA20284" s="23">
        <v>56128</v>
      </c>
    </row>
    <row r="20285" spans="27:27" x14ac:dyDescent="0.2">
      <c r="AA20285" s="23">
        <v>56129</v>
      </c>
    </row>
    <row r="20286" spans="27:27" x14ac:dyDescent="0.2">
      <c r="AA20286" s="23">
        <v>56130</v>
      </c>
    </row>
    <row r="20287" spans="27:27" x14ac:dyDescent="0.2">
      <c r="AA20287" s="23">
        <v>56131</v>
      </c>
    </row>
    <row r="20288" spans="27:27" x14ac:dyDescent="0.2">
      <c r="AA20288" s="23">
        <v>56132</v>
      </c>
    </row>
    <row r="20289" spans="27:27" x14ac:dyDescent="0.2">
      <c r="AA20289" s="23">
        <v>56133</v>
      </c>
    </row>
    <row r="20290" spans="27:27" x14ac:dyDescent="0.2">
      <c r="AA20290" s="23">
        <v>56134</v>
      </c>
    </row>
    <row r="20291" spans="27:27" x14ac:dyDescent="0.2">
      <c r="AA20291" s="23">
        <v>56135</v>
      </c>
    </row>
    <row r="20292" spans="27:27" x14ac:dyDescent="0.2">
      <c r="AA20292" s="23">
        <v>56136</v>
      </c>
    </row>
    <row r="20293" spans="27:27" x14ac:dyDescent="0.2">
      <c r="AA20293" s="23">
        <v>56137</v>
      </c>
    </row>
    <row r="20294" spans="27:27" x14ac:dyDescent="0.2">
      <c r="AA20294" s="23">
        <v>56138</v>
      </c>
    </row>
    <row r="20295" spans="27:27" x14ac:dyDescent="0.2">
      <c r="AA20295" s="23">
        <v>56139</v>
      </c>
    </row>
    <row r="20296" spans="27:27" x14ac:dyDescent="0.2">
      <c r="AA20296" s="23">
        <v>56140</v>
      </c>
    </row>
    <row r="20297" spans="27:27" x14ac:dyDescent="0.2">
      <c r="AA20297" s="23">
        <v>56141</v>
      </c>
    </row>
    <row r="20298" spans="27:27" x14ac:dyDescent="0.2">
      <c r="AA20298" s="23">
        <v>56142</v>
      </c>
    </row>
    <row r="20299" spans="27:27" x14ac:dyDescent="0.2">
      <c r="AA20299" s="23">
        <v>56143</v>
      </c>
    </row>
    <row r="20300" spans="27:27" x14ac:dyDescent="0.2">
      <c r="AA20300" s="23">
        <v>56144</v>
      </c>
    </row>
    <row r="20301" spans="27:27" x14ac:dyDescent="0.2">
      <c r="AA20301" s="23">
        <v>56145</v>
      </c>
    </row>
    <row r="20302" spans="27:27" x14ac:dyDescent="0.2">
      <c r="AA20302" s="23">
        <v>56146</v>
      </c>
    </row>
    <row r="20303" spans="27:27" x14ac:dyDescent="0.2">
      <c r="AA20303" s="23">
        <v>56147</v>
      </c>
    </row>
    <row r="20304" spans="27:27" x14ac:dyDescent="0.2">
      <c r="AA20304" s="23">
        <v>56148</v>
      </c>
    </row>
    <row r="20305" spans="27:27" x14ac:dyDescent="0.2">
      <c r="AA20305" s="23">
        <v>56149</v>
      </c>
    </row>
    <row r="20306" spans="27:27" x14ac:dyDescent="0.2">
      <c r="AA20306" s="23">
        <v>56150</v>
      </c>
    </row>
    <row r="20307" spans="27:27" x14ac:dyDescent="0.2">
      <c r="AA20307" s="23">
        <v>56151</v>
      </c>
    </row>
    <row r="20308" spans="27:27" x14ac:dyDescent="0.2">
      <c r="AA20308" s="23">
        <v>56152</v>
      </c>
    </row>
    <row r="20309" spans="27:27" x14ac:dyDescent="0.2">
      <c r="AA20309" s="23">
        <v>56153</v>
      </c>
    </row>
    <row r="20310" spans="27:27" x14ac:dyDescent="0.2">
      <c r="AA20310" s="23">
        <v>56154</v>
      </c>
    </row>
    <row r="20311" spans="27:27" x14ac:dyDescent="0.2">
      <c r="AA20311" s="23">
        <v>56155</v>
      </c>
    </row>
    <row r="20312" spans="27:27" x14ac:dyDescent="0.2">
      <c r="AA20312" s="23">
        <v>56156</v>
      </c>
    </row>
    <row r="20313" spans="27:27" x14ac:dyDescent="0.2">
      <c r="AA20313" s="23">
        <v>56157</v>
      </c>
    </row>
    <row r="20314" spans="27:27" x14ac:dyDescent="0.2">
      <c r="AA20314" s="23">
        <v>56158</v>
      </c>
    </row>
    <row r="20315" spans="27:27" x14ac:dyDescent="0.2">
      <c r="AA20315" s="23">
        <v>56159</v>
      </c>
    </row>
    <row r="20316" spans="27:27" x14ac:dyDescent="0.2">
      <c r="AA20316" s="23">
        <v>56160</v>
      </c>
    </row>
    <row r="20317" spans="27:27" x14ac:dyDescent="0.2">
      <c r="AA20317" s="23">
        <v>56161</v>
      </c>
    </row>
    <row r="20318" spans="27:27" x14ac:dyDescent="0.2">
      <c r="AA20318" s="23">
        <v>56162</v>
      </c>
    </row>
    <row r="20319" spans="27:27" x14ac:dyDescent="0.2">
      <c r="AA20319" s="23">
        <v>56163</v>
      </c>
    </row>
    <row r="20320" spans="27:27" x14ac:dyDescent="0.2">
      <c r="AA20320" s="23">
        <v>56164</v>
      </c>
    </row>
    <row r="20321" spans="27:27" x14ac:dyDescent="0.2">
      <c r="AA20321" s="23">
        <v>56165</v>
      </c>
    </row>
    <row r="20322" spans="27:27" x14ac:dyDescent="0.2">
      <c r="AA20322" s="23">
        <v>56166</v>
      </c>
    </row>
    <row r="20323" spans="27:27" x14ac:dyDescent="0.2">
      <c r="AA20323" s="23">
        <v>56167</v>
      </c>
    </row>
    <row r="20324" spans="27:27" x14ac:dyDescent="0.2">
      <c r="AA20324" s="23">
        <v>56168</v>
      </c>
    </row>
    <row r="20325" spans="27:27" x14ac:dyDescent="0.2">
      <c r="AA20325" s="23">
        <v>56169</v>
      </c>
    </row>
    <row r="20326" spans="27:27" x14ac:dyDescent="0.2">
      <c r="AA20326" s="23">
        <v>56170</v>
      </c>
    </row>
    <row r="20327" spans="27:27" x14ac:dyDescent="0.2">
      <c r="AA20327" s="23">
        <v>56171</v>
      </c>
    </row>
    <row r="20328" spans="27:27" x14ac:dyDescent="0.2">
      <c r="AA20328" s="23">
        <v>56172</v>
      </c>
    </row>
    <row r="20329" spans="27:27" x14ac:dyDescent="0.2">
      <c r="AA20329" s="23">
        <v>56173</v>
      </c>
    </row>
    <row r="20330" spans="27:27" x14ac:dyDescent="0.2">
      <c r="AA20330" s="23">
        <v>56174</v>
      </c>
    </row>
    <row r="20331" spans="27:27" x14ac:dyDescent="0.2">
      <c r="AA20331" s="23">
        <v>56175</v>
      </c>
    </row>
    <row r="20332" spans="27:27" x14ac:dyDescent="0.2">
      <c r="AA20332" s="23">
        <v>56176</v>
      </c>
    </row>
    <row r="20333" spans="27:27" x14ac:dyDescent="0.2">
      <c r="AA20333" s="23">
        <v>56177</v>
      </c>
    </row>
    <row r="20334" spans="27:27" x14ac:dyDescent="0.2">
      <c r="AA20334" s="23">
        <v>56178</v>
      </c>
    </row>
    <row r="20335" spans="27:27" x14ac:dyDescent="0.2">
      <c r="AA20335" s="23">
        <v>56179</v>
      </c>
    </row>
    <row r="20336" spans="27:27" x14ac:dyDescent="0.2">
      <c r="AA20336" s="23">
        <v>56180</v>
      </c>
    </row>
    <row r="20337" spans="27:27" x14ac:dyDescent="0.2">
      <c r="AA20337" s="23">
        <v>56181</v>
      </c>
    </row>
    <row r="20338" spans="27:27" x14ac:dyDescent="0.2">
      <c r="AA20338" s="23">
        <v>56182</v>
      </c>
    </row>
    <row r="20339" spans="27:27" x14ac:dyDescent="0.2">
      <c r="AA20339" s="23">
        <v>56183</v>
      </c>
    </row>
    <row r="20340" spans="27:27" x14ac:dyDescent="0.2">
      <c r="AA20340" s="23">
        <v>56184</v>
      </c>
    </row>
    <row r="20341" spans="27:27" x14ac:dyDescent="0.2">
      <c r="AA20341" s="23">
        <v>56185</v>
      </c>
    </row>
    <row r="20342" spans="27:27" x14ac:dyDescent="0.2">
      <c r="AA20342" s="23">
        <v>56186</v>
      </c>
    </row>
    <row r="20343" spans="27:27" x14ac:dyDescent="0.2">
      <c r="AA20343" s="23">
        <v>56187</v>
      </c>
    </row>
    <row r="20344" spans="27:27" x14ac:dyDescent="0.2">
      <c r="AA20344" s="23">
        <v>56188</v>
      </c>
    </row>
    <row r="20345" spans="27:27" x14ac:dyDescent="0.2">
      <c r="AA20345" s="23">
        <v>56189</v>
      </c>
    </row>
    <row r="20346" spans="27:27" x14ac:dyDescent="0.2">
      <c r="AA20346" s="23">
        <v>56190</v>
      </c>
    </row>
    <row r="20347" spans="27:27" x14ac:dyDescent="0.2">
      <c r="AA20347" s="23">
        <v>56191</v>
      </c>
    </row>
    <row r="20348" spans="27:27" x14ac:dyDescent="0.2">
      <c r="AA20348" s="23">
        <v>56192</v>
      </c>
    </row>
    <row r="20349" spans="27:27" x14ac:dyDescent="0.2">
      <c r="AA20349" s="23">
        <v>56193</v>
      </c>
    </row>
    <row r="20350" spans="27:27" x14ac:dyDescent="0.2">
      <c r="AA20350" s="23">
        <v>56194</v>
      </c>
    </row>
    <row r="20351" spans="27:27" x14ac:dyDescent="0.2">
      <c r="AA20351" s="23">
        <v>56195</v>
      </c>
    </row>
    <row r="20352" spans="27:27" x14ac:dyDescent="0.2">
      <c r="AA20352" s="23">
        <v>56196</v>
      </c>
    </row>
    <row r="20353" spans="27:27" x14ac:dyDescent="0.2">
      <c r="AA20353" s="23">
        <v>56197</v>
      </c>
    </row>
    <row r="20354" spans="27:27" x14ac:dyDescent="0.2">
      <c r="AA20354" s="23">
        <v>56198</v>
      </c>
    </row>
    <row r="20355" spans="27:27" x14ac:dyDescent="0.2">
      <c r="AA20355" s="23">
        <v>56199</v>
      </c>
    </row>
    <row r="20356" spans="27:27" x14ac:dyDescent="0.2">
      <c r="AA20356" s="23">
        <v>56200</v>
      </c>
    </row>
    <row r="20357" spans="27:27" x14ac:dyDescent="0.2">
      <c r="AA20357" s="23">
        <v>56201</v>
      </c>
    </row>
    <row r="20358" spans="27:27" x14ac:dyDescent="0.2">
      <c r="AA20358" s="23">
        <v>56202</v>
      </c>
    </row>
    <row r="20359" spans="27:27" x14ac:dyDescent="0.2">
      <c r="AA20359" s="23">
        <v>56203</v>
      </c>
    </row>
    <row r="20360" spans="27:27" x14ac:dyDescent="0.2">
      <c r="AA20360" s="23">
        <v>56204</v>
      </c>
    </row>
    <row r="20361" spans="27:27" x14ac:dyDescent="0.2">
      <c r="AA20361" s="23">
        <v>56205</v>
      </c>
    </row>
    <row r="20362" spans="27:27" x14ac:dyDescent="0.2">
      <c r="AA20362" s="23">
        <v>56206</v>
      </c>
    </row>
    <row r="20363" spans="27:27" x14ac:dyDescent="0.2">
      <c r="AA20363" s="23">
        <v>56207</v>
      </c>
    </row>
    <row r="20364" spans="27:27" x14ac:dyDescent="0.2">
      <c r="AA20364" s="23">
        <v>56208</v>
      </c>
    </row>
    <row r="20365" spans="27:27" x14ac:dyDescent="0.2">
      <c r="AA20365" s="23">
        <v>56209</v>
      </c>
    </row>
    <row r="20366" spans="27:27" x14ac:dyDescent="0.2">
      <c r="AA20366" s="23">
        <v>56210</v>
      </c>
    </row>
    <row r="20367" spans="27:27" x14ac:dyDescent="0.2">
      <c r="AA20367" s="23">
        <v>56211</v>
      </c>
    </row>
    <row r="20368" spans="27:27" x14ac:dyDescent="0.2">
      <c r="AA20368" s="23">
        <v>56212</v>
      </c>
    </row>
    <row r="20369" spans="27:27" x14ac:dyDescent="0.2">
      <c r="AA20369" s="23">
        <v>56213</v>
      </c>
    </row>
    <row r="20370" spans="27:27" x14ac:dyDescent="0.2">
      <c r="AA20370" s="23">
        <v>56214</v>
      </c>
    </row>
    <row r="20371" spans="27:27" x14ac:dyDescent="0.2">
      <c r="AA20371" s="23">
        <v>56215</v>
      </c>
    </row>
    <row r="20372" spans="27:27" x14ac:dyDescent="0.2">
      <c r="AA20372" s="23">
        <v>56216</v>
      </c>
    </row>
    <row r="20373" spans="27:27" x14ac:dyDescent="0.2">
      <c r="AA20373" s="23">
        <v>56217</v>
      </c>
    </row>
    <row r="20374" spans="27:27" x14ac:dyDescent="0.2">
      <c r="AA20374" s="23">
        <v>56218</v>
      </c>
    </row>
    <row r="20375" spans="27:27" x14ac:dyDescent="0.2">
      <c r="AA20375" s="23">
        <v>56219</v>
      </c>
    </row>
    <row r="20376" spans="27:27" x14ac:dyDescent="0.2">
      <c r="AA20376" s="23">
        <v>56220</v>
      </c>
    </row>
    <row r="20377" spans="27:27" x14ac:dyDescent="0.2">
      <c r="AA20377" s="23">
        <v>56221</v>
      </c>
    </row>
    <row r="20378" spans="27:27" x14ac:dyDescent="0.2">
      <c r="AA20378" s="23">
        <v>56222</v>
      </c>
    </row>
    <row r="20379" spans="27:27" x14ac:dyDescent="0.2">
      <c r="AA20379" s="23">
        <v>56223</v>
      </c>
    </row>
    <row r="20380" spans="27:27" x14ac:dyDescent="0.2">
      <c r="AA20380" s="23">
        <v>56224</v>
      </c>
    </row>
    <row r="20381" spans="27:27" x14ac:dyDescent="0.2">
      <c r="AA20381" s="23">
        <v>56225</v>
      </c>
    </row>
    <row r="20382" spans="27:27" x14ac:dyDescent="0.2">
      <c r="AA20382" s="23">
        <v>56226</v>
      </c>
    </row>
    <row r="20383" spans="27:27" x14ac:dyDescent="0.2">
      <c r="AA20383" s="23">
        <v>56227</v>
      </c>
    </row>
    <row r="20384" spans="27:27" x14ac:dyDescent="0.2">
      <c r="AA20384" s="23">
        <v>56228</v>
      </c>
    </row>
    <row r="20385" spans="27:27" x14ac:dyDescent="0.2">
      <c r="AA20385" s="23">
        <v>56229</v>
      </c>
    </row>
    <row r="20386" spans="27:27" x14ac:dyDescent="0.2">
      <c r="AA20386" s="23">
        <v>56230</v>
      </c>
    </row>
    <row r="20387" spans="27:27" x14ac:dyDescent="0.2">
      <c r="AA20387" s="23">
        <v>56231</v>
      </c>
    </row>
    <row r="20388" spans="27:27" x14ac:dyDescent="0.2">
      <c r="AA20388" s="23">
        <v>56232</v>
      </c>
    </row>
    <row r="20389" spans="27:27" x14ac:dyDescent="0.2">
      <c r="AA20389" s="23">
        <v>56233</v>
      </c>
    </row>
    <row r="20390" spans="27:27" x14ac:dyDescent="0.2">
      <c r="AA20390" s="23">
        <v>56234</v>
      </c>
    </row>
    <row r="20391" spans="27:27" x14ac:dyDescent="0.2">
      <c r="AA20391" s="23">
        <v>56235</v>
      </c>
    </row>
    <row r="20392" spans="27:27" x14ac:dyDescent="0.2">
      <c r="AA20392" s="23">
        <v>56236</v>
      </c>
    </row>
    <row r="20393" spans="27:27" x14ac:dyDescent="0.2">
      <c r="AA20393" s="23">
        <v>56237</v>
      </c>
    </row>
    <row r="20394" spans="27:27" x14ac:dyDescent="0.2">
      <c r="AA20394" s="23">
        <v>56238</v>
      </c>
    </row>
    <row r="20395" spans="27:27" x14ac:dyDescent="0.2">
      <c r="AA20395" s="23">
        <v>56239</v>
      </c>
    </row>
    <row r="20396" spans="27:27" x14ac:dyDescent="0.2">
      <c r="AA20396" s="23">
        <v>56240</v>
      </c>
    </row>
    <row r="20397" spans="27:27" x14ac:dyDescent="0.2">
      <c r="AA20397" s="23">
        <v>56241</v>
      </c>
    </row>
    <row r="20398" spans="27:27" x14ac:dyDescent="0.2">
      <c r="AA20398" s="23">
        <v>56242</v>
      </c>
    </row>
    <row r="20399" spans="27:27" x14ac:dyDescent="0.2">
      <c r="AA20399" s="23">
        <v>56243</v>
      </c>
    </row>
    <row r="20400" spans="27:27" x14ac:dyDescent="0.2">
      <c r="AA20400" s="23">
        <v>56244</v>
      </c>
    </row>
    <row r="20401" spans="27:27" x14ac:dyDescent="0.2">
      <c r="AA20401" s="23">
        <v>56245</v>
      </c>
    </row>
    <row r="20402" spans="27:27" x14ac:dyDescent="0.2">
      <c r="AA20402" s="23">
        <v>56246</v>
      </c>
    </row>
    <row r="20403" spans="27:27" x14ac:dyDescent="0.2">
      <c r="AA20403" s="23">
        <v>56247</v>
      </c>
    </row>
    <row r="20404" spans="27:27" x14ac:dyDescent="0.2">
      <c r="AA20404" s="23">
        <v>56248</v>
      </c>
    </row>
    <row r="20405" spans="27:27" x14ac:dyDescent="0.2">
      <c r="AA20405" s="23">
        <v>56249</v>
      </c>
    </row>
    <row r="20406" spans="27:27" x14ac:dyDescent="0.2">
      <c r="AA20406" s="23">
        <v>56250</v>
      </c>
    </row>
    <row r="20407" spans="27:27" x14ac:dyDescent="0.2">
      <c r="AA20407" s="23">
        <v>56251</v>
      </c>
    </row>
    <row r="20408" spans="27:27" x14ac:dyDescent="0.2">
      <c r="AA20408" s="23">
        <v>56252</v>
      </c>
    </row>
    <row r="20409" spans="27:27" x14ac:dyDescent="0.2">
      <c r="AA20409" s="23">
        <v>56253</v>
      </c>
    </row>
    <row r="20410" spans="27:27" x14ac:dyDescent="0.2">
      <c r="AA20410" s="23">
        <v>56254</v>
      </c>
    </row>
    <row r="20411" spans="27:27" x14ac:dyDescent="0.2">
      <c r="AA20411" s="23">
        <v>56255</v>
      </c>
    </row>
    <row r="20412" spans="27:27" x14ac:dyDescent="0.2">
      <c r="AA20412" s="23">
        <v>56256</v>
      </c>
    </row>
    <row r="20413" spans="27:27" x14ac:dyDescent="0.2">
      <c r="AA20413" s="23">
        <v>56257</v>
      </c>
    </row>
    <row r="20414" spans="27:27" x14ac:dyDescent="0.2">
      <c r="AA20414" s="23">
        <v>56258</v>
      </c>
    </row>
    <row r="20415" spans="27:27" x14ac:dyDescent="0.2">
      <c r="AA20415" s="23">
        <v>56259</v>
      </c>
    </row>
    <row r="20416" spans="27:27" x14ac:dyDescent="0.2">
      <c r="AA20416" s="23">
        <v>56260</v>
      </c>
    </row>
    <row r="20417" spans="27:27" x14ac:dyDescent="0.2">
      <c r="AA20417" s="23">
        <v>56261</v>
      </c>
    </row>
    <row r="20418" spans="27:27" x14ac:dyDescent="0.2">
      <c r="AA20418" s="23">
        <v>56262</v>
      </c>
    </row>
    <row r="20419" spans="27:27" x14ac:dyDescent="0.2">
      <c r="AA20419" s="23">
        <v>56263</v>
      </c>
    </row>
    <row r="20420" spans="27:27" x14ac:dyDescent="0.2">
      <c r="AA20420" s="23">
        <v>56264</v>
      </c>
    </row>
    <row r="20421" spans="27:27" x14ac:dyDescent="0.2">
      <c r="AA20421" s="23">
        <v>56265</v>
      </c>
    </row>
    <row r="20422" spans="27:27" x14ac:dyDescent="0.2">
      <c r="AA20422" s="23">
        <v>56266</v>
      </c>
    </row>
    <row r="20423" spans="27:27" x14ac:dyDescent="0.2">
      <c r="AA20423" s="23">
        <v>56267</v>
      </c>
    </row>
    <row r="20424" spans="27:27" x14ac:dyDescent="0.2">
      <c r="AA20424" s="23">
        <v>56268</v>
      </c>
    </row>
    <row r="20425" spans="27:27" x14ac:dyDescent="0.2">
      <c r="AA20425" s="23">
        <v>56269</v>
      </c>
    </row>
    <row r="20426" spans="27:27" x14ac:dyDescent="0.2">
      <c r="AA20426" s="23">
        <v>56270</v>
      </c>
    </row>
    <row r="20427" spans="27:27" x14ac:dyDescent="0.2">
      <c r="AA20427" s="23">
        <v>56271</v>
      </c>
    </row>
    <row r="20428" spans="27:27" x14ac:dyDescent="0.2">
      <c r="AA20428" s="23">
        <v>56272</v>
      </c>
    </row>
    <row r="20429" spans="27:27" x14ac:dyDescent="0.2">
      <c r="AA20429" s="23">
        <v>56273</v>
      </c>
    </row>
    <row r="20430" spans="27:27" x14ac:dyDescent="0.2">
      <c r="AA20430" s="23">
        <v>56274</v>
      </c>
    </row>
    <row r="20431" spans="27:27" x14ac:dyDescent="0.2">
      <c r="AA20431" s="23">
        <v>56275</v>
      </c>
    </row>
    <row r="20432" spans="27:27" x14ac:dyDescent="0.2">
      <c r="AA20432" s="23">
        <v>56276</v>
      </c>
    </row>
    <row r="20433" spans="27:27" x14ac:dyDescent="0.2">
      <c r="AA20433" s="23">
        <v>56277</v>
      </c>
    </row>
    <row r="20434" spans="27:27" x14ac:dyDescent="0.2">
      <c r="AA20434" s="23">
        <v>56278</v>
      </c>
    </row>
    <row r="20435" spans="27:27" x14ac:dyDescent="0.2">
      <c r="AA20435" s="23">
        <v>56279</v>
      </c>
    </row>
    <row r="20436" spans="27:27" x14ac:dyDescent="0.2">
      <c r="AA20436" s="23">
        <v>56280</v>
      </c>
    </row>
    <row r="20437" spans="27:27" x14ac:dyDescent="0.2">
      <c r="AA20437" s="23">
        <v>56281</v>
      </c>
    </row>
    <row r="20438" spans="27:27" x14ac:dyDescent="0.2">
      <c r="AA20438" s="23">
        <v>56282</v>
      </c>
    </row>
    <row r="20439" spans="27:27" x14ac:dyDescent="0.2">
      <c r="AA20439" s="23">
        <v>56283</v>
      </c>
    </row>
    <row r="20440" spans="27:27" x14ac:dyDescent="0.2">
      <c r="AA20440" s="23">
        <v>56284</v>
      </c>
    </row>
    <row r="20441" spans="27:27" x14ac:dyDescent="0.2">
      <c r="AA20441" s="23">
        <v>56285</v>
      </c>
    </row>
    <row r="20442" spans="27:27" x14ac:dyDescent="0.2">
      <c r="AA20442" s="23">
        <v>56286</v>
      </c>
    </row>
    <row r="20443" spans="27:27" x14ac:dyDescent="0.2">
      <c r="AA20443" s="23">
        <v>56287</v>
      </c>
    </row>
    <row r="20444" spans="27:27" x14ac:dyDescent="0.2">
      <c r="AA20444" s="23">
        <v>56288</v>
      </c>
    </row>
    <row r="20445" spans="27:27" x14ac:dyDescent="0.2">
      <c r="AA20445" s="23">
        <v>56289</v>
      </c>
    </row>
    <row r="20446" spans="27:27" x14ac:dyDescent="0.2">
      <c r="AA20446" s="23">
        <v>56290</v>
      </c>
    </row>
    <row r="20447" spans="27:27" x14ac:dyDescent="0.2">
      <c r="AA20447" s="23">
        <v>56291</v>
      </c>
    </row>
    <row r="20448" spans="27:27" x14ac:dyDescent="0.2">
      <c r="AA20448" s="23">
        <v>56292</v>
      </c>
    </row>
    <row r="20449" spans="27:27" x14ac:dyDescent="0.2">
      <c r="AA20449" s="23">
        <v>56293</v>
      </c>
    </row>
    <row r="20450" spans="27:27" x14ac:dyDescent="0.2">
      <c r="AA20450" s="23">
        <v>56294</v>
      </c>
    </row>
    <row r="20451" spans="27:27" x14ac:dyDescent="0.2">
      <c r="AA20451" s="23">
        <v>56295</v>
      </c>
    </row>
    <row r="20452" spans="27:27" x14ac:dyDescent="0.2">
      <c r="AA20452" s="23">
        <v>56296</v>
      </c>
    </row>
    <row r="20453" spans="27:27" x14ac:dyDescent="0.2">
      <c r="AA20453" s="23">
        <v>56297</v>
      </c>
    </row>
    <row r="20454" spans="27:27" x14ac:dyDescent="0.2">
      <c r="AA20454" s="23">
        <v>56298</v>
      </c>
    </row>
    <row r="20455" spans="27:27" x14ac:dyDescent="0.2">
      <c r="AA20455" s="23">
        <v>56299</v>
      </c>
    </row>
    <row r="20456" spans="27:27" x14ac:dyDescent="0.2">
      <c r="AA20456" s="23">
        <v>56300</v>
      </c>
    </row>
    <row r="20457" spans="27:27" x14ac:dyDescent="0.2">
      <c r="AA20457" s="23">
        <v>56301</v>
      </c>
    </row>
    <row r="20458" spans="27:27" x14ac:dyDescent="0.2">
      <c r="AA20458" s="23">
        <v>56302</v>
      </c>
    </row>
    <row r="20459" spans="27:27" x14ac:dyDescent="0.2">
      <c r="AA20459" s="23">
        <v>56303</v>
      </c>
    </row>
    <row r="20460" spans="27:27" x14ac:dyDescent="0.2">
      <c r="AA20460" s="23">
        <v>56304</v>
      </c>
    </row>
    <row r="20461" spans="27:27" x14ac:dyDescent="0.2">
      <c r="AA20461" s="23">
        <v>56305</v>
      </c>
    </row>
    <row r="20462" spans="27:27" x14ac:dyDescent="0.2">
      <c r="AA20462" s="23">
        <v>56306</v>
      </c>
    </row>
    <row r="20463" spans="27:27" x14ac:dyDescent="0.2">
      <c r="AA20463" s="23">
        <v>56307</v>
      </c>
    </row>
    <row r="20464" spans="27:27" x14ac:dyDescent="0.2">
      <c r="AA20464" s="23">
        <v>56308</v>
      </c>
    </row>
    <row r="20465" spans="27:27" x14ac:dyDescent="0.2">
      <c r="AA20465" s="23">
        <v>56309</v>
      </c>
    </row>
    <row r="20466" spans="27:27" x14ac:dyDescent="0.2">
      <c r="AA20466" s="23">
        <v>56310</v>
      </c>
    </row>
    <row r="20467" spans="27:27" x14ac:dyDescent="0.2">
      <c r="AA20467" s="23">
        <v>56311</v>
      </c>
    </row>
    <row r="20468" spans="27:27" x14ac:dyDescent="0.2">
      <c r="AA20468" s="23">
        <v>56312</v>
      </c>
    </row>
    <row r="20469" spans="27:27" x14ac:dyDescent="0.2">
      <c r="AA20469" s="23">
        <v>56313</v>
      </c>
    </row>
    <row r="20470" spans="27:27" x14ac:dyDescent="0.2">
      <c r="AA20470" s="23">
        <v>56314</v>
      </c>
    </row>
    <row r="20471" spans="27:27" x14ac:dyDescent="0.2">
      <c r="AA20471" s="23">
        <v>56315</v>
      </c>
    </row>
    <row r="20472" spans="27:27" x14ac:dyDescent="0.2">
      <c r="AA20472" s="23">
        <v>56316</v>
      </c>
    </row>
    <row r="20473" spans="27:27" x14ac:dyDescent="0.2">
      <c r="AA20473" s="23">
        <v>56317</v>
      </c>
    </row>
    <row r="20474" spans="27:27" x14ac:dyDescent="0.2">
      <c r="AA20474" s="23">
        <v>56318</v>
      </c>
    </row>
    <row r="20475" spans="27:27" x14ac:dyDescent="0.2">
      <c r="AA20475" s="23">
        <v>56319</v>
      </c>
    </row>
    <row r="20476" spans="27:27" x14ac:dyDescent="0.2">
      <c r="AA20476" s="23">
        <v>56320</v>
      </c>
    </row>
    <row r="20477" spans="27:27" x14ac:dyDescent="0.2">
      <c r="AA20477" s="23">
        <v>56321</v>
      </c>
    </row>
    <row r="20478" spans="27:27" x14ac:dyDescent="0.2">
      <c r="AA20478" s="23">
        <v>56322</v>
      </c>
    </row>
    <row r="20479" spans="27:27" x14ac:dyDescent="0.2">
      <c r="AA20479" s="23">
        <v>56323</v>
      </c>
    </row>
    <row r="20480" spans="27:27" x14ac:dyDescent="0.2">
      <c r="AA20480" s="23">
        <v>56324</v>
      </c>
    </row>
    <row r="20481" spans="27:27" x14ac:dyDescent="0.2">
      <c r="AA20481" s="23">
        <v>56325</v>
      </c>
    </row>
    <row r="20482" spans="27:27" x14ac:dyDescent="0.2">
      <c r="AA20482" s="23">
        <v>56326</v>
      </c>
    </row>
    <row r="20483" spans="27:27" x14ac:dyDescent="0.2">
      <c r="AA20483" s="23">
        <v>56327</v>
      </c>
    </row>
    <row r="20484" spans="27:27" x14ac:dyDescent="0.2">
      <c r="AA20484" s="23">
        <v>56328</v>
      </c>
    </row>
    <row r="20485" spans="27:27" x14ac:dyDescent="0.2">
      <c r="AA20485" s="23">
        <v>56329</v>
      </c>
    </row>
    <row r="20486" spans="27:27" x14ac:dyDescent="0.2">
      <c r="AA20486" s="23">
        <v>56330</v>
      </c>
    </row>
    <row r="20487" spans="27:27" x14ac:dyDescent="0.2">
      <c r="AA20487" s="23">
        <v>56331</v>
      </c>
    </row>
    <row r="20488" spans="27:27" x14ac:dyDescent="0.2">
      <c r="AA20488" s="23">
        <v>56332</v>
      </c>
    </row>
    <row r="20489" spans="27:27" x14ac:dyDescent="0.2">
      <c r="AA20489" s="23">
        <v>56333</v>
      </c>
    </row>
    <row r="20490" spans="27:27" x14ac:dyDescent="0.2">
      <c r="AA20490" s="23">
        <v>56334</v>
      </c>
    </row>
    <row r="20491" spans="27:27" x14ac:dyDescent="0.2">
      <c r="AA20491" s="23">
        <v>56335</v>
      </c>
    </row>
    <row r="20492" spans="27:27" x14ac:dyDescent="0.2">
      <c r="AA20492" s="23">
        <v>56336</v>
      </c>
    </row>
    <row r="20493" spans="27:27" x14ac:dyDescent="0.2">
      <c r="AA20493" s="23">
        <v>56337</v>
      </c>
    </row>
    <row r="20494" spans="27:27" x14ac:dyDescent="0.2">
      <c r="AA20494" s="23">
        <v>56338</v>
      </c>
    </row>
    <row r="20495" spans="27:27" x14ac:dyDescent="0.2">
      <c r="AA20495" s="23">
        <v>56339</v>
      </c>
    </row>
    <row r="20496" spans="27:27" x14ac:dyDescent="0.2">
      <c r="AA20496" s="23">
        <v>56340</v>
      </c>
    </row>
    <row r="20497" spans="27:27" x14ac:dyDescent="0.2">
      <c r="AA20497" s="23">
        <v>56341</v>
      </c>
    </row>
    <row r="20498" spans="27:27" x14ac:dyDescent="0.2">
      <c r="AA20498" s="23">
        <v>56342</v>
      </c>
    </row>
    <row r="20499" spans="27:27" x14ac:dyDescent="0.2">
      <c r="AA20499" s="23">
        <v>56343</v>
      </c>
    </row>
    <row r="20500" spans="27:27" x14ac:dyDescent="0.2">
      <c r="AA20500" s="23">
        <v>56344</v>
      </c>
    </row>
    <row r="20501" spans="27:27" x14ac:dyDescent="0.2">
      <c r="AA20501" s="23">
        <v>56345</v>
      </c>
    </row>
    <row r="20502" spans="27:27" x14ac:dyDescent="0.2">
      <c r="AA20502" s="23">
        <v>56346</v>
      </c>
    </row>
    <row r="20503" spans="27:27" x14ac:dyDescent="0.2">
      <c r="AA20503" s="23">
        <v>56347</v>
      </c>
    </row>
    <row r="20504" spans="27:27" x14ac:dyDescent="0.2">
      <c r="AA20504" s="23">
        <v>56348</v>
      </c>
    </row>
    <row r="20505" spans="27:27" x14ac:dyDescent="0.2">
      <c r="AA20505" s="23">
        <v>56349</v>
      </c>
    </row>
    <row r="20506" spans="27:27" x14ac:dyDescent="0.2">
      <c r="AA20506" s="23">
        <v>56350</v>
      </c>
    </row>
    <row r="20507" spans="27:27" x14ac:dyDescent="0.2">
      <c r="AA20507" s="23">
        <v>56351</v>
      </c>
    </row>
    <row r="20508" spans="27:27" x14ac:dyDescent="0.2">
      <c r="AA20508" s="23">
        <v>56352</v>
      </c>
    </row>
    <row r="20509" spans="27:27" x14ac:dyDescent="0.2">
      <c r="AA20509" s="23">
        <v>56353</v>
      </c>
    </row>
    <row r="20510" spans="27:27" x14ac:dyDescent="0.2">
      <c r="AA20510" s="23">
        <v>56354</v>
      </c>
    </row>
    <row r="20511" spans="27:27" x14ac:dyDescent="0.2">
      <c r="AA20511" s="23">
        <v>56355</v>
      </c>
    </row>
    <row r="20512" spans="27:27" x14ac:dyDescent="0.2">
      <c r="AA20512" s="23">
        <v>56356</v>
      </c>
    </row>
    <row r="20513" spans="27:27" x14ac:dyDescent="0.2">
      <c r="AA20513" s="23">
        <v>56357</v>
      </c>
    </row>
    <row r="20514" spans="27:27" x14ac:dyDescent="0.2">
      <c r="AA20514" s="23">
        <v>56358</v>
      </c>
    </row>
    <row r="20515" spans="27:27" x14ac:dyDescent="0.2">
      <c r="AA20515" s="23">
        <v>56359</v>
      </c>
    </row>
    <row r="20516" spans="27:27" x14ac:dyDescent="0.2">
      <c r="AA20516" s="23">
        <v>56360</v>
      </c>
    </row>
    <row r="20517" spans="27:27" x14ac:dyDescent="0.2">
      <c r="AA20517" s="23">
        <v>56361</v>
      </c>
    </row>
    <row r="20518" spans="27:27" x14ac:dyDescent="0.2">
      <c r="AA20518" s="23">
        <v>56362</v>
      </c>
    </row>
    <row r="20519" spans="27:27" x14ac:dyDescent="0.2">
      <c r="AA20519" s="23">
        <v>56363</v>
      </c>
    </row>
    <row r="20520" spans="27:27" x14ac:dyDescent="0.2">
      <c r="AA20520" s="23">
        <v>56364</v>
      </c>
    </row>
    <row r="20521" spans="27:27" x14ac:dyDescent="0.2">
      <c r="AA20521" s="23">
        <v>56365</v>
      </c>
    </row>
    <row r="20522" spans="27:27" x14ac:dyDescent="0.2">
      <c r="AA20522" s="23">
        <v>56366</v>
      </c>
    </row>
    <row r="20523" spans="27:27" x14ac:dyDescent="0.2">
      <c r="AA20523" s="23">
        <v>56367</v>
      </c>
    </row>
    <row r="20524" spans="27:27" x14ac:dyDescent="0.2">
      <c r="AA20524" s="23">
        <v>56368</v>
      </c>
    </row>
    <row r="20525" spans="27:27" x14ac:dyDescent="0.2">
      <c r="AA20525" s="23">
        <v>56369</v>
      </c>
    </row>
    <row r="20526" spans="27:27" x14ac:dyDescent="0.2">
      <c r="AA20526" s="23">
        <v>56370</v>
      </c>
    </row>
    <row r="20527" spans="27:27" x14ac:dyDescent="0.2">
      <c r="AA20527" s="23">
        <v>56371</v>
      </c>
    </row>
    <row r="20528" spans="27:27" x14ac:dyDescent="0.2">
      <c r="AA20528" s="23">
        <v>56372</v>
      </c>
    </row>
    <row r="20529" spans="27:27" x14ac:dyDescent="0.2">
      <c r="AA20529" s="23">
        <v>56373</v>
      </c>
    </row>
    <row r="20530" spans="27:27" x14ac:dyDescent="0.2">
      <c r="AA20530" s="23">
        <v>56374</v>
      </c>
    </row>
    <row r="20531" spans="27:27" x14ac:dyDescent="0.2">
      <c r="AA20531" s="23">
        <v>56375</v>
      </c>
    </row>
    <row r="20532" spans="27:27" x14ac:dyDescent="0.2">
      <c r="AA20532" s="23">
        <v>56376</v>
      </c>
    </row>
    <row r="20533" spans="27:27" x14ac:dyDescent="0.2">
      <c r="AA20533" s="23">
        <v>56377</v>
      </c>
    </row>
    <row r="20534" spans="27:27" x14ac:dyDescent="0.2">
      <c r="AA20534" s="23">
        <v>56378</v>
      </c>
    </row>
    <row r="20535" spans="27:27" x14ac:dyDescent="0.2">
      <c r="AA20535" s="23">
        <v>56379</v>
      </c>
    </row>
    <row r="20536" spans="27:27" x14ac:dyDescent="0.2">
      <c r="AA20536" s="23">
        <v>56380</v>
      </c>
    </row>
    <row r="20537" spans="27:27" x14ac:dyDescent="0.2">
      <c r="AA20537" s="23">
        <v>56381</v>
      </c>
    </row>
    <row r="20538" spans="27:27" x14ac:dyDescent="0.2">
      <c r="AA20538" s="23">
        <v>56382</v>
      </c>
    </row>
    <row r="20539" spans="27:27" x14ac:dyDescent="0.2">
      <c r="AA20539" s="23">
        <v>56383</v>
      </c>
    </row>
    <row r="20540" spans="27:27" x14ac:dyDescent="0.2">
      <c r="AA20540" s="23">
        <v>56384</v>
      </c>
    </row>
    <row r="20541" spans="27:27" x14ac:dyDescent="0.2">
      <c r="AA20541" s="23">
        <v>56385</v>
      </c>
    </row>
    <row r="20542" spans="27:27" x14ac:dyDescent="0.2">
      <c r="AA20542" s="23">
        <v>56386</v>
      </c>
    </row>
    <row r="20543" spans="27:27" x14ac:dyDescent="0.2">
      <c r="AA20543" s="23">
        <v>56387</v>
      </c>
    </row>
    <row r="20544" spans="27:27" x14ac:dyDescent="0.2">
      <c r="AA20544" s="23">
        <v>56388</v>
      </c>
    </row>
    <row r="20545" spans="27:27" x14ac:dyDescent="0.2">
      <c r="AA20545" s="23">
        <v>56389</v>
      </c>
    </row>
    <row r="20546" spans="27:27" x14ac:dyDescent="0.2">
      <c r="AA20546" s="23">
        <v>56390</v>
      </c>
    </row>
    <row r="20547" spans="27:27" x14ac:dyDescent="0.2">
      <c r="AA20547" s="23">
        <v>56391</v>
      </c>
    </row>
    <row r="20548" spans="27:27" x14ac:dyDescent="0.2">
      <c r="AA20548" s="23">
        <v>56392</v>
      </c>
    </row>
    <row r="20549" spans="27:27" x14ac:dyDescent="0.2">
      <c r="AA20549" s="23">
        <v>56393</v>
      </c>
    </row>
    <row r="20550" spans="27:27" x14ac:dyDescent="0.2">
      <c r="AA20550" s="23">
        <v>56394</v>
      </c>
    </row>
    <row r="20551" spans="27:27" x14ac:dyDescent="0.2">
      <c r="AA20551" s="23">
        <v>56395</v>
      </c>
    </row>
    <row r="20552" spans="27:27" x14ac:dyDescent="0.2">
      <c r="AA20552" s="23">
        <v>56396</v>
      </c>
    </row>
    <row r="20553" spans="27:27" x14ac:dyDescent="0.2">
      <c r="AA20553" s="23">
        <v>56397</v>
      </c>
    </row>
    <row r="20554" spans="27:27" x14ac:dyDescent="0.2">
      <c r="AA20554" s="23">
        <v>56398</v>
      </c>
    </row>
    <row r="20555" spans="27:27" x14ac:dyDescent="0.2">
      <c r="AA20555" s="23">
        <v>56399</v>
      </c>
    </row>
    <row r="20556" spans="27:27" x14ac:dyDescent="0.2">
      <c r="AA20556" s="23">
        <v>56400</v>
      </c>
    </row>
    <row r="20557" spans="27:27" x14ac:dyDescent="0.2">
      <c r="AA20557" s="23">
        <v>56401</v>
      </c>
    </row>
    <row r="20558" spans="27:27" x14ac:dyDescent="0.2">
      <c r="AA20558" s="23">
        <v>56402</v>
      </c>
    </row>
    <row r="20559" spans="27:27" x14ac:dyDescent="0.2">
      <c r="AA20559" s="23">
        <v>56403</v>
      </c>
    </row>
    <row r="20560" spans="27:27" x14ac:dyDescent="0.2">
      <c r="AA20560" s="23">
        <v>56404</v>
      </c>
    </row>
    <row r="20561" spans="27:27" x14ac:dyDescent="0.2">
      <c r="AA20561" s="23">
        <v>56405</v>
      </c>
    </row>
    <row r="20562" spans="27:27" x14ac:dyDescent="0.2">
      <c r="AA20562" s="23">
        <v>56406</v>
      </c>
    </row>
    <row r="20563" spans="27:27" x14ac:dyDescent="0.2">
      <c r="AA20563" s="23">
        <v>56407</v>
      </c>
    </row>
    <row r="20564" spans="27:27" x14ac:dyDescent="0.2">
      <c r="AA20564" s="23">
        <v>56408</v>
      </c>
    </row>
    <row r="20565" spans="27:27" x14ac:dyDescent="0.2">
      <c r="AA20565" s="23">
        <v>56409</v>
      </c>
    </row>
    <row r="20566" spans="27:27" x14ac:dyDescent="0.2">
      <c r="AA20566" s="23">
        <v>56410</v>
      </c>
    </row>
    <row r="20567" spans="27:27" x14ac:dyDescent="0.2">
      <c r="AA20567" s="23">
        <v>56411</v>
      </c>
    </row>
    <row r="20568" spans="27:27" x14ac:dyDescent="0.2">
      <c r="AA20568" s="23">
        <v>56412</v>
      </c>
    </row>
    <row r="20569" spans="27:27" x14ac:dyDescent="0.2">
      <c r="AA20569" s="23">
        <v>56413</v>
      </c>
    </row>
    <row r="20570" spans="27:27" x14ac:dyDescent="0.2">
      <c r="AA20570" s="23">
        <v>56414</v>
      </c>
    </row>
    <row r="20571" spans="27:27" x14ac:dyDescent="0.2">
      <c r="AA20571" s="23">
        <v>56415</v>
      </c>
    </row>
    <row r="20572" spans="27:27" x14ac:dyDescent="0.2">
      <c r="AA20572" s="23">
        <v>56416</v>
      </c>
    </row>
    <row r="20573" spans="27:27" x14ac:dyDescent="0.2">
      <c r="AA20573" s="23">
        <v>56417</v>
      </c>
    </row>
    <row r="20574" spans="27:27" x14ac:dyDescent="0.2">
      <c r="AA20574" s="23">
        <v>56418</v>
      </c>
    </row>
    <row r="20575" spans="27:27" x14ac:dyDescent="0.2">
      <c r="AA20575" s="23">
        <v>56419</v>
      </c>
    </row>
    <row r="20576" spans="27:27" x14ac:dyDescent="0.2">
      <c r="AA20576" s="23">
        <v>56420</v>
      </c>
    </row>
    <row r="20577" spans="27:27" x14ac:dyDescent="0.2">
      <c r="AA20577" s="23">
        <v>56421</v>
      </c>
    </row>
    <row r="20578" spans="27:27" x14ac:dyDescent="0.2">
      <c r="AA20578" s="23">
        <v>56422</v>
      </c>
    </row>
    <row r="20579" spans="27:27" x14ac:dyDescent="0.2">
      <c r="AA20579" s="23">
        <v>56423</v>
      </c>
    </row>
    <row r="20580" spans="27:27" x14ac:dyDescent="0.2">
      <c r="AA20580" s="23">
        <v>56424</v>
      </c>
    </row>
    <row r="20581" spans="27:27" x14ac:dyDescent="0.2">
      <c r="AA20581" s="23">
        <v>56425</v>
      </c>
    </row>
    <row r="20582" spans="27:27" x14ac:dyDescent="0.2">
      <c r="AA20582" s="23">
        <v>56426</v>
      </c>
    </row>
    <row r="20583" spans="27:27" x14ac:dyDescent="0.2">
      <c r="AA20583" s="23">
        <v>56427</v>
      </c>
    </row>
    <row r="20584" spans="27:27" x14ac:dyDescent="0.2">
      <c r="AA20584" s="23">
        <v>56428</v>
      </c>
    </row>
    <row r="20585" spans="27:27" x14ac:dyDescent="0.2">
      <c r="AA20585" s="23">
        <v>56429</v>
      </c>
    </row>
    <row r="20586" spans="27:27" x14ac:dyDescent="0.2">
      <c r="AA20586" s="23">
        <v>56430</v>
      </c>
    </row>
    <row r="20587" spans="27:27" x14ac:dyDescent="0.2">
      <c r="AA20587" s="23">
        <v>56431</v>
      </c>
    </row>
    <row r="20588" spans="27:27" x14ac:dyDescent="0.2">
      <c r="AA20588" s="23">
        <v>56432</v>
      </c>
    </row>
    <row r="20589" spans="27:27" x14ac:dyDescent="0.2">
      <c r="AA20589" s="23">
        <v>56433</v>
      </c>
    </row>
    <row r="20590" spans="27:27" x14ac:dyDescent="0.2">
      <c r="AA20590" s="23">
        <v>56434</v>
      </c>
    </row>
    <row r="20591" spans="27:27" x14ac:dyDescent="0.2">
      <c r="AA20591" s="23">
        <v>56435</v>
      </c>
    </row>
    <row r="20592" spans="27:27" x14ac:dyDescent="0.2">
      <c r="AA20592" s="23">
        <v>56436</v>
      </c>
    </row>
    <row r="20593" spans="27:27" x14ac:dyDescent="0.2">
      <c r="AA20593" s="23">
        <v>56437</v>
      </c>
    </row>
    <row r="20594" spans="27:27" x14ac:dyDescent="0.2">
      <c r="AA20594" s="23">
        <v>56438</v>
      </c>
    </row>
    <row r="20595" spans="27:27" x14ac:dyDescent="0.2">
      <c r="AA20595" s="23">
        <v>56439</v>
      </c>
    </row>
    <row r="20596" spans="27:27" x14ac:dyDescent="0.2">
      <c r="AA20596" s="23">
        <v>56440</v>
      </c>
    </row>
    <row r="20597" spans="27:27" x14ac:dyDescent="0.2">
      <c r="AA20597" s="23">
        <v>56441</v>
      </c>
    </row>
    <row r="20598" spans="27:27" x14ac:dyDescent="0.2">
      <c r="AA20598" s="23">
        <v>56442</v>
      </c>
    </row>
    <row r="20599" spans="27:27" x14ac:dyDescent="0.2">
      <c r="AA20599" s="23">
        <v>56443</v>
      </c>
    </row>
    <row r="20600" spans="27:27" x14ac:dyDescent="0.2">
      <c r="AA20600" s="23">
        <v>56444</v>
      </c>
    </row>
    <row r="20601" spans="27:27" x14ac:dyDescent="0.2">
      <c r="AA20601" s="23">
        <v>56445</v>
      </c>
    </row>
    <row r="20602" spans="27:27" x14ac:dyDescent="0.2">
      <c r="AA20602" s="23">
        <v>56446</v>
      </c>
    </row>
    <row r="20603" spans="27:27" x14ac:dyDescent="0.2">
      <c r="AA20603" s="23">
        <v>56447</v>
      </c>
    </row>
    <row r="20604" spans="27:27" x14ac:dyDescent="0.2">
      <c r="AA20604" s="23">
        <v>56448</v>
      </c>
    </row>
    <row r="20605" spans="27:27" x14ac:dyDescent="0.2">
      <c r="AA20605" s="23">
        <v>56449</v>
      </c>
    </row>
    <row r="20606" spans="27:27" x14ac:dyDescent="0.2">
      <c r="AA20606" s="23">
        <v>56450</v>
      </c>
    </row>
    <row r="20607" spans="27:27" x14ac:dyDescent="0.2">
      <c r="AA20607" s="23">
        <v>56451</v>
      </c>
    </row>
    <row r="20608" spans="27:27" x14ac:dyDescent="0.2">
      <c r="AA20608" s="23">
        <v>56452</v>
      </c>
    </row>
    <row r="20609" spans="27:27" x14ac:dyDescent="0.2">
      <c r="AA20609" s="23">
        <v>56453</v>
      </c>
    </row>
    <row r="20610" spans="27:27" x14ac:dyDescent="0.2">
      <c r="AA20610" s="23">
        <v>56454</v>
      </c>
    </row>
    <row r="20611" spans="27:27" x14ac:dyDescent="0.2">
      <c r="AA20611" s="23">
        <v>56455</v>
      </c>
    </row>
    <row r="20612" spans="27:27" x14ac:dyDescent="0.2">
      <c r="AA20612" s="23">
        <v>56456</v>
      </c>
    </row>
    <row r="20613" spans="27:27" x14ac:dyDescent="0.2">
      <c r="AA20613" s="23">
        <v>56457</v>
      </c>
    </row>
    <row r="20614" spans="27:27" x14ac:dyDescent="0.2">
      <c r="AA20614" s="23">
        <v>56458</v>
      </c>
    </row>
    <row r="20615" spans="27:27" x14ac:dyDescent="0.2">
      <c r="AA20615" s="23">
        <v>56459</v>
      </c>
    </row>
    <row r="20616" spans="27:27" x14ac:dyDescent="0.2">
      <c r="AA20616" s="23">
        <v>56460</v>
      </c>
    </row>
    <row r="20617" spans="27:27" x14ac:dyDescent="0.2">
      <c r="AA20617" s="23">
        <v>56461</v>
      </c>
    </row>
    <row r="20618" spans="27:27" x14ac:dyDescent="0.2">
      <c r="AA20618" s="23">
        <v>56462</v>
      </c>
    </row>
    <row r="20619" spans="27:27" x14ac:dyDescent="0.2">
      <c r="AA20619" s="23">
        <v>56463</v>
      </c>
    </row>
    <row r="20620" spans="27:27" x14ac:dyDescent="0.2">
      <c r="AA20620" s="23">
        <v>56464</v>
      </c>
    </row>
    <row r="20621" spans="27:27" x14ac:dyDescent="0.2">
      <c r="AA20621" s="23">
        <v>56465</v>
      </c>
    </row>
    <row r="20622" spans="27:27" x14ac:dyDescent="0.2">
      <c r="AA20622" s="23">
        <v>56466</v>
      </c>
    </row>
    <row r="20623" spans="27:27" x14ac:dyDescent="0.2">
      <c r="AA20623" s="23">
        <v>56467</v>
      </c>
    </row>
    <row r="20624" spans="27:27" x14ac:dyDescent="0.2">
      <c r="AA20624" s="23">
        <v>56468</v>
      </c>
    </row>
    <row r="20625" spans="27:27" x14ac:dyDescent="0.2">
      <c r="AA20625" s="23">
        <v>56469</v>
      </c>
    </row>
    <row r="20626" spans="27:27" x14ac:dyDescent="0.2">
      <c r="AA20626" s="23">
        <v>56470</v>
      </c>
    </row>
    <row r="20627" spans="27:27" x14ac:dyDescent="0.2">
      <c r="AA20627" s="23">
        <v>56471</v>
      </c>
    </row>
    <row r="20628" spans="27:27" x14ac:dyDescent="0.2">
      <c r="AA20628" s="23">
        <v>56472</v>
      </c>
    </row>
    <row r="20629" spans="27:27" x14ac:dyDescent="0.2">
      <c r="AA20629" s="23">
        <v>56473</v>
      </c>
    </row>
    <row r="20630" spans="27:27" x14ac:dyDescent="0.2">
      <c r="AA20630" s="23">
        <v>56474</v>
      </c>
    </row>
    <row r="20631" spans="27:27" x14ac:dyDescent="0.2">
      <c r="AA20631" s="23">
        <v>56475</v>
      </c>
    </row>
    <row r="20632" spans="27:27" x14ac:dyDescent="0.2">
      <c r="AA20632" s="23">
        <v>56476</v>
      </c>
    </row>
    <row r="20633" spans="27:27" x14ac:dyDescent="0.2">
      <c r="AA20633" s="23">
        <v>56477</v>
      </c>
    </row>
    <row r="20634" spans="27:27" x14ac:dyDescent="0.2">
      <c r="AA20634" s="23">
        <v>56478</v>
      </c>
    </row>
    <row r="20635" spans="27:27" x14ac:dyDescent="0.2">
      <c r="AA20635" s="23">
        <v>56479</v>
      </c>
    </row>
    <row r="20636" spans="27:27" x14ac:dyDescent="0.2">
      <c r="AA20636" s="23">
        <v>56480</v>
      </c>
    </row>
    <row r="20637" spans="27:27" x14ac:dyDescent="0.2">
      <c r="AA20637" s="23">
        <v>56481</v>
      </c>
    </row>
    <row r="20638" spans="27:27" x14ac:dyDescent="0.2">
      <c r="AA20638" s="23">
        <v>56482</v>
      </c>
    </row>
    <row r="20639" spans="27:27" x14ac:dyDescent="0.2">
      <c r="AA20639" s="23">
        <v>56483</v>
      </c>
    </row>
    <row r="20640" spans="27:27" x14ac:dyDescent="0.2">
      <c r="AA20640" s="23">
        <v>56484</v>
      </c>
    </row>
    <row r="20641" spans="27:27" x14ac:dyDescent="0.2">
      <c r="AA20641" s="23">
        <v>56485</v>
      </c>
    </row>
    <row r="20642" spans="27:27" x14ac:dyDescent="0.2">
      <c r="AA20642" s="23">
        <v>56486</v>
      </c>
    </row>
    <row r="20643" spans="27:27" x14ac:dyDescent="0.2">
      <c r="AA20643" s="23">
        <v>56487</v>
      </c>
    </row>
    <row r="20644" spans="27:27" x14ac:dyDescent="0.2">
      <c r="AA20644" s="23">
        <v>56488</v>
      </c>
    </row>
    <row r="20645" spans="27:27" x14ac:dyDescent="0.2">
      <c r="AA20645" s="23">
        <v>56489</v>
      </c>
    </row>
    <row r="20646" spans="27:27" x14ac:dyDescent="0.2">
      <c r="AA20646" s="23">
        <v>56490</v>
      </c>
    </row>
    <row r="20647" spans="27:27" x14ac:dyDescent="0.2">
      <c r="AA20647" s="23">
        <v>56491</v>
      </c>
    </row>
    <row r="20648" spans="27:27" x14ac:dyDescent="0.2">
      <c r="AA20648" s="23">
        <v>56492</v>
      </c>
    </row>
    <row r="20649" spans="27:27" x14ac:dyDescent="0.2">
      <c r="AA20649" s="23">
        <v>56493</v>
      </c>
    </row>
    <row r="20650" spans="27:27" x14ac:dyDescent="0.2">
      <c r="AA20650" s="23">
        <v>56494</v>
      </c>
    </row>
    <row r="20651" spans="27:27" x14ac:dyDescent="0.2">
      <c r="AA20651" s="23">
        <v>56495</v>
      </c>
    </row>
    <row r="20652" spans="27:27" x14ac:dyDescent="0.2">
      <c r="AA20652" s="23">
        <v>56496</v>
      </c>
    </row>
    <row r="20653" spans="27:27" x14ac:dyDescent="0.2">
      <c r="AA20653" s="23">
        <v>56497</v>
      </c>
    </row>
    <row r="20654" spans="27:27" x14ac:dyDescent="0.2">
      <c r="AA20654" s="23">
        <v>56498</v>
      </c>
    </row>
    <row r="20655" spans="27:27" x14ac:dyDescent="0.2">
      <c r="AA20655" s="23">
        <v>56499</v>
      </c>
    </row>
    <row r="20656" spans="27:27" x14ac:dyDescent="0.2">
      <c r="AA20656" s="23">
        <v>56500</v>
      </c>
    </row>
    <row r="20657" spans="27:27" x14ac:dyDescent="0.2">
      <c r="AA20657" s="23">
        <v>56501</v>
      </c>
    </row>
    <row r="20658" spans="27:27" x14ac:dyDescent="0.2">
      <c r="AA20658" s="23">
        <v>56502</v>
      </c>
    </row>
    <row r="20659" spans="27:27" x14ac:dyDescent="0.2">
      <c r="AA20659" s="23">
        <v>56503</v>
      </c>
    </row>
    <row r="20660" spans="27:27" x14ac:dyDescent="0.2">
      <c r="AA20660" s="23">
        <v>56504</v>
      </c>
    </row>
    <row r="20661" spans="27:27" x14ac:dyDescent="0.2">
      <c r="AA20661" s="23">
        <v>56505</v>
      </c>
    </row>
    <row r="20662" spans="27:27" x14ac:dyDescent="0.2">
      <c r="AA20662" s="23">
        <v>56506</v>
      </c>
    </row>
    <row r="20663" spans="27:27" x14ac:dyDescent="0.2">
      <c r="AA20663" s="23">
        <v>56507</v>
      </c>
    </row>
    <row r="20664" spans="27:27" x14ac:dyDescent="0.2">
      <c r="AA20664" s="23">
        <v>56508</v>
      </c>
    </row>
    <row r="20665" spans="27:27" x14ac:dyDescent="0.2">
      <c r="AA20665" s="23">
        <v>56509</v>
      </c>
    </row>
    <row r="20666" spans="27:27" x14ac:dyDescent="0.2">
      <c r="AA20666" s="23">
        <v>56510</v>
      </c>
    </row>
    <row r="20667" spans="27:27" x14ac:dyDescent="0.2">
      <c r="AA20667" s="23">
        <v>56511</v>
      </c>
    </row>
    <row r="20668" spans="27:27" x14ac:dyDescent="0.2">
      <c r="AA20668" s="23">
        <v>56512</v>
      </c>
    </row>
    <row r="20669" spans="27:27" x14ac:dyDescent="0.2">
      <c r="AA20669" s="23">
        <v>56513</v>
      </c>
    </row>
    <row r="20670" spans="27:27" x14ac:dyDescent="0.2">
      <c r="AA20670" s="23">
        <v>56514</v>
      </c>
    </row>
    <row r="20671" spans="27:27" x14ac:dyDescent="0.2">
      <c r="AA20671" s="23">
        <v>56515</v>
      </c>
    </row>
    <row r="20672" spans="27:27" x14ac:dyDescent="0.2">
      <c r="AA20672" s="23">
        <v>56516</v>
      </c>
    </row>
    <row r="20673" spans="27:27" x14ac:dyDescent="0.2">
      <c r="AA20673" s="23">
        <v>56517</v>
      </c>
    </row>
    <row r="20674" spans="27:27" x14ac:dyDescent="0.2">
      <c r="AA20674" s="23">
        <v>56518</v>
      </c>
    </row>
    <row r="20675" spans="27:27" x14ac:dyDescent="0.2">
      <c r="AA20675" s="23">
        <v>56519</v>
      </c>
    </row>
    <row r="20676" spans="27:27" x14ac:dyDescent="0.2">
      <c r="AA20676" s="23">
        <v>56520</v>
      </c>
    </row>
    <row r="20677" spans="27:27" x14ac:dyDescent="0.2">
      <c r="AA20677" s="23">
        <v>56521</v>
      </c>
    </row>
    <row r="20678" spans="27:27" x14ac:dyDescent="0.2">
      <c r="AA20678" s="23">
        <v>56522</v>
      </c>
    </row>
    <row r="20679" spans="27:27" x14ac:dyDescent="0.2">
      <c r="AA20679" s="23">
        <v>56523</v>
      </c>
    </row>
    <row r="20680" spans="27:27" x14ac:dyDescent="0.2">
      <c r="AA20680" s="23">
        <v>56524</v>
      </c>
    </row>
    <row r="20681" spans="27:27" x14ac:dyDescent="0.2">
      <c r="AA20681" s="23">
        <v>56525</v>
      </c>
    </row>
    <row r="20682" spans="27:27" x14ac:dyDescent="0.2">
      <c r="AA20682" s="23">
        <v>56526</v>
      </c>
    </row>
    <row r="20683" spans="27:27" x14ac:dyDescent="0.2">
      <c r="AA20683" s="23">
        <v>56527</v>
      </c>
    </row>
    <row r="20684" spans="27:27" x14ac:dyDescent="0.2">
      <c r="AA20684" s="23">
        <v>56528</v>
      </c>
    </row>
    <row r="20685" spans="27:27" x14ac:dyDescent="0.2">
      <c r="AA20685" s="23">
        <v>56529</v>
      </c>
    </row>
    <row r="20686" spans="27:27" x14ac:dyDescent="0.2">
      <c r="AA20686" s="23">
        <v>56530</v>
      </c>
    </row>
    <row r="20687" spans="27:27" x14ac:dyDescent="0.2">
      <c r="AA20687" s="23">
        <v>56531</v>
      </c>
    </row>
    <row r="20688" spans="27:27" x14ac:dyDescent="0.2">
      <c r="AA20688" s="23">
        <v>56532</v>
      </c>
    </row>
    <row r="20689" spans="27:27" x14ac:dyDescent="0.2">
      <c r="AA20689" s="23">
        <v>56533</v>
      </c>
    </row>
    <row r="20690" spans="27:27" x14ac:dyDescent="0.2">
      <c r="AA20690" s="23">
        <v>56534</v>
      </c>
    </row>
    <row r="20691" spans="27:27" x14ac:dyDescent="0.2">
      <c r="AA20691" s="23">
        <v>56535</v>
      </c>
    </row>
    <row r="20692" spans="27:27" x14ac:dyDescent="0.2">
      <c r="AA20692" s="23">
        <v>56536</v>
      </c>
    </row>
    <row r="20693" spans="27:27" x14ac:dyDescent="0.2">
      <c r="AA20693" s="23">
        <v>56537</v>
      </c>
    </row>
    <row r="20694" spans="27:27" x14ac:dyDescent="0.2">
      <c r="AA20694" s="23">
        <v>56538</v>
      </c>
    </row>
    <row r="20695" spans="27:27" x14ac:dyDescent="0.2">
      <c r="AA20695" s="23">
        <v>56539</v>
      </c>
    </row>
    <row r="20696" spans="27:27" x14ac:dyDescent="0.2">
      <c r="AA20696" s="23">
        <v>56540</v>
      </c>
    </row>
    <row r="20697" spans="27:27" x14ac:dyDescent="0.2">
      <c r="AA20697" s="23">
        <v>56541</v>
      </c>
    </row>
    <row r="20698" spans="27:27" x14ac:dyDescent="0.2">
      <c r="AA20698" s="23">
        <v>56542</v>
      </c>
    </row>
    <row r="20699" spans="27:27" x14ac:dyDescent="0.2">
      <c r="AA20699" s="23">
        <v>56543</v>
      </c>
    </row>
    <row r="20700" spans="27:27" x14ac:dyDescent="0.2">
      <c r="AA20700" s="23">
        <v>56544</v>
      </c>
    </row>
    <row r="20701" spans="27:27" x14ac:dyDescent="0.2">
      <c r="AA20701" s="23">
        <v>56545</v>
      </c>
    </row>
    <row r="20702" spans="27:27" x14ac:dyDescent="0.2">
      <c r="AA20702" s="23">
        <v>56546</v>
      </c>
    </row>
    <row r="20703" spans="27:27" x14ac:dyDescent="0.2">
      <c r="AA20703" s="23">
        <v>56547</v>
      </c>
    </row>
    <row r="20704" spans="27:27" x14ac:dyDescent="0.2">
      <c r="AA20704" s="23">
        <v>56548</v>
      </c>
    </row>
    <row r="20705" spans="27:27" x14ac:dyDescent="0.2">
      <c r="AA20705" s="23">
        <v>56549</v>
      </c>
    </row>
    <row r="20706" spans="27:27" x14ac:dyDescent="0.2">
      <c r="AA20706" s="23">
        <v>56550</v>
      </c>
    </row>
    <row r="20707" spans="27:27" x14ac:dyDescent="0.2">
      <c r="AA20707" s="23">
        <v>56551</v>
      </c>
    </row>
    <row r="20708" spans="27:27" x14ac:dyDescent="0.2">
      <c r="AA20708" s="23">
        <v>56552</v>
      </c>
    </row>
    <row r="20709" spans="27:27" x14ac:dyDescent="0.2">
      <c r="AA20709" s="23">
        <v>56553</v>
      </c>
    </row>
    <row r="20710" spans="27:27" x14ac:dyDescent="0.2">
      <c r="AA20710" s="23">
        <v>56554</v>
      </c>
    </row>
    <row r="20711" spans="27:27" x14ac:dyDescent="0.2">
      <c r="AA20711" s="23">
        <v>56555</v>
      </c>
    </row>
    <row r="20712" spans="27:27" x14ac:dyDescent="0.2">
      <c r="AA20712" s="23">
        <v>56556</v>
      </c>
    </row>
    <row r="20713" spans="27:27" x14ac:dyDescent="0.2">
      <c r="AA20713" s="23">
        <v>56557</v>
      </c>
    </row>
    <row r="20714" spans="27:27" x14ac:dyDescent="0.2">
      <c r="AA20714" s="23">
        <v>56558</v>
      </c>
    </row>
    <row r="20715" spans="27:27" x14ac:dyDescent="0.2">
      <c r="AA20715" s="23">
        <v>56559</v>
      </c>
    </row>
    <row r="20716" spans="27:27" x14ac:dyDescent="0.2">
      <c r="AA20716" s="23">
        <v>56560</v>
      </c>
    </row>
    <row r="20717" spans="27:27" x14ac:dyDescent="0.2">
      <c r="AA20717" s="23">
        <v>56561</v>
      </c>
    </row>
    <row r="20718" spans="27:27" x14ac:dyDescent="0.2">
      <c r="AA20718" s="23">
        <v>56562</v>
      </c>
    </row>
    <row r="20719" spans="27:27" x14ac:dyDescent="0.2">
      <c r="AA20719" s="23">
        <v>56563</v>
      </c>
    </row>
    <row r="20720" spans="27:27" x14ac:dyDescent="0.2">
      <c r="AA20720" s="23">
        <v>56564</v>
      </c>
    </row>
    <row r="20721" spans="27:27" x14ac:dyDescent="0.2">
      <c r="AA20721" s="23">
        <v>56565</v>
      </c>
    </row>
    <row r="20722" spans="27:27" x14ac:dyDescent="0.2">
      <c r="AA20722" s="23">
        <v>56566</v>
      </c>
    </row>
    <row r="20723" spans="27:27" x14ac:dyDescent="0.2">
      <c r="AA20723" s="23">
        <v>56567</v>
      </c>
    </row>
    <row r="20724" spans="27:27" x14ac:dyDescent="0.2">
      <c r="AA20724" s="23">
        <v>56568</v>
      </c>
    </row>
    <row r="20725" spans="27:27" x14ac:dyDescent="0.2">
      <c r="AA20725" s="23">
        <v>56569</v>
      </c>
    </row>
    <row r="20726" spans="27:27" x14ac:dyDescent="0.2">
      <c r="AA20726" s="23">
        <v>56570</v>
      </c>
    </row>
    <row r="20727" spans="27:27" x14ac:dyDescent="0.2">
      <c r="AA20727" s="23">
        <v>56571</v>
      </c>
    </row>
    <row r="20728" spans="27:27" x14ac:dyDescent="0.2">
      <c r="AA20728" s="23">
        <v>56572</v>
      </c>
    </row>
    <row r="20729" spans="27:27" x14ac:dyDescent="0.2">
      <c r="AA20729" s="23">
        <v>56573</v>
      </c>
    </row>
    <row r="20730" spans="27:27" x14ac:dyDescent="0.2">
      <c r="AA20730" s="23">
        <v>56574</v>
      </c>
    </row>
    <row r="20731" spans="27:27" x14ac:dyDescent="0.2">
      <c r="AA20731" s="23">
        <v>56575</v>
      </c>
    </row>
    <row r="20732" spans="27:27" x14ac:dyDescent="0.2">
      <c r="AA20732" s="23">
        <v>56576</v>
      </c>
    </row>
    <row r="20733" spans="27:27" x14ac:dyDescent="0.2">
      <c r="AA20733" s="23">
        <v>56577</v>
      </c>
    </row>
    <row r="20734" spans="27:27" x14ac:dyDescent="0.2">
      <c r="AA20734" s="23">
        <v>56578</v>
      </c>
    </row>
    <row r="20735" spans="27:27" x14ac:dyDescent="0.2">
      <c r="AA20735" s="23">
        <v>56579</v>
      </c>
    </row>
    <row r="20736" spans="27:27" x14ac:dyDescent="0.2">
      <c r="AA20736" s="23">
        <v>56580</v>
      </c>
    </row>
    <row r="20737" spans="27:27" x14ac:dyDescent="0.2">
      <c r="AA20737" s="23">
        <v>56581</v>
      </c>
    </row>
    <row r="20738" spans="27:27" x14ac:dyDescent="0.2">
      <c r="AA20738" s="23">
        <v>56582</v>
      </c>
    </row>
    <row r="20739" spans="27:27" x14ac:dyDescent="0.2">
      <c r="AA20739" s="23">
        <v>56583</v>
      </c>
    </row>
    <row r="20740" spans="27:27" x14ac:dyDescent="0.2">
      <c r="AA20740" s="23">
        <v>56584</v>
      </c>
    </row>
    <row r="20741" spans="27:27" x14ac:dyDescent="0.2">
      <c r="AA20741" s="23">
        <v>56585</v>
      </c>
    </row>
    <row r="20742" spans="27:27" x14ac:dyDescent="0.2">
      <c r="AA20742" s="23">
        <v>56586</v>
      </c>
    </row>
    <row r="20743" spans="27:27" x14ac:dyDescent="0.2">
      <c r="AA20743" s="23">
        <v>56587</v>
      </c>
    </row>
    <row r="20744" spans="27:27" x14ac:dyDescent="0.2">
      <c r="AA20744" s="23">
        <v>56588</v>
      </c>
    </row>
    <row r="20745" spans="27:27" x14ac:dyDescent="0.2">
      <c r="AA20745" s="23">
        <v>56589</v>
      </c>
    </row>
    <row r="20746" spans="27:27" x14ac:dyDescent="0.2">
      <c r="AA20746" s="23">
        <v>56590</v>
      </c>
    </row>
    <row r="20747" spans="27:27" x14ac:dyDescent="0.2">
      <c r="AA20747" s="23">
        <v>56591</v>
      </c>
    </row>
    <row r="20748" spans="27:27" x14ac:dyDescent="0.2">
      <c r="AA20748" s="23">
        <v>56592</v>
      </c>
    </row>
    <row r="20749" spans="27:27" x14ac:dyDescent="0.2">
      <c r="AA20749" s="23">
        <v>56593</v>
      </c>
    </row>
    <row r="20750" spans="27:27" x14ac:dyDescent="0.2">
      <c r="AA20750" s="23">
        <v>56594</v>
      </c>
    </row>
    <row r="20751" spans="27:27" x14ac:dyDescent="0.2">
      <c r="AA20751" s="23">
        <v>56595</v>
      </c>
    </row>
    <row r="20752" spans="27:27" x14ac:dyDescent="0.2">
      <c r="AA20752" s="23">
        <v>56596</v>
      </c>
    </row>
    <row r="20753" spans="27:27" x14ac:dyDescent="0.2">
      <c r="AA20753" s="23">
        <v>56597</v>
      </c>
    </row>
    <row r="20754" spans="27:27" x14ac:dyDescent="0.2">
      <c r="AA20754" s="23">
        <v>56598</v>
      </c>
    </row>
    <row r="20755" spans="27:27" x14ac:dyDescent="0.2">
      <c r="AA20755" s="23">
        <v>56599</v>
      </c>
    </row>
    <row r="20756" spans="27:27" x14ac:dyDescent="0.2">
      <c r="AA20756" s="23">
        <v>56600</v>
      </c>
    </row>
    <row r="20757" spans="27:27" x14ac:dyDescent="0.2">
      <c r="AA20757" s="23">
        <v>56601</v>
      </c>
    </row>
    <row r="20758" spans="27:27" x14ac:dyDescent="0.2">
      <c r="AA20758" s="23">
        <v>56602</v>
      </c>
    </row>
    <row r="20759" spans="27:27" x14ac:dyDescent="0.2">
      <c r="AA20759" s="23">
        <v>56603</v>
      </c>
    </row>
    <row r="20760" spans="27:27" x14ac:dyDescent="0.2">
      <c r="AA20760" s="23">
        <v>56604</v>
      </c>
    </row>
    <row r="20761" spans="27:27" x14ac:dyDescent="0.2">
      <c r="AA20761" s="23">
        <v>56605</v>
      </c>
    </row>
    <row r="20762" spans="27:27" x14ac:dyDescent="0.2">
      <c r="AA20762" s="23">
        <v>56606</v>
      </c>
    </row>
    <row r="20763" spans="27:27" x14ac:dyDescent="0.2">
      <c r="AA20763" s="23">
        <v>56607</v>
      </c>
    </row>
    <row r="20764" spans="27:27" x14ac:dyDescent="0.2">
      <c r="AA20764" s="23">
        <v>56608</v>
      </c>
    </row>
    <row r="20765" spans="27:27" x14ac:dyDescent="0.2">
      <c r="AA20765" s="23">
        <v>56609</v>
      </c>
    </row>
    <row r="20766" spans="27:27" x14ac:dyDescent="0.2">
      <c r="AA20766" s="23">
        <v>56610</v>
      </c>
    </row>
    <row r="20767" spans="27:27" x14ac:dyDescent="0.2">
      <c r="AA20767" s="23">
        <v>56611</v>
      </c>
    </row>
    <row r="20768" spans="27:27" x14ac:dyDescent="0.2">
      <c r="AA20768" s="23">
        <v>56612</v>
      </c>
    </row>
    <row r="20769" spans="27:27" x14ac:dyDescent="0.2">
      <c r="AA20769" s="23">
        <v>56613</v>
      </c>
    </row>
    <row r="20770" spans="27:27" x14ac:dyDescent="0.2">
      <c r="AA20770" s="23">
        <v>56614</v>
      </c>
    </row>
    <row r="20771" spans="27:27" x14ac:dyDescent="0.2">
      <c r="AA20771" s="23">
        <v>56615</v>
      </c>
    </row>
    <row r="20772" spans="27:27" x14ac:dyDescent="0.2">
      <c r="AA20772" s="23">
        <v>56616</v>
      </c>
    </row>
    <row r="20773" spans="27:27" x14ac:dyDescent="0.2">
      <c r="AA20773" s="23">
        <v>56617</v>
      </c>
    </row>
    <row r="20774" spans="27:27" x14ac:dyDescent="0.2">
      <c r="AA20774" s="23">
        <v>56618</v>
      </c>
    </row>
    <row r="20775" spans="27:27" x14ac:dyDescent="0.2">
      <c r="AA20775" s="23">
        <v>56619</v>
      </c>
    </row>
    <row r="20776" spans="27:27" x14ac:dyDescent="0.2">
      <c r="AA20776" s="23">
        <v>56620</v>
      </c>
    </row>
    <row r="20777" spans="27:27" x14ac:dyDescent="0.2">
      <c r="AA20777" s="23">
        <v>56621</v>
      </c>
    </row>
    <row r="20778" spans="27:27" x14ac:dyDescent="0.2">
      <c r="AA20778" s="23">
        <v>56622</v>
      </c>
    </row>
    <row r="20779" spans="27:27" x14ac:dyDescent="0.2">
      <c r="AA20779" s="23">
        <v>56623</v>
      </c>
    </row>
    <row r="20780" spans="27:27" x14ac:dyDescent="0.2">
      <c r="AA20780" s="23">
        <v>56624</v>
      </c>
    </row>
    <row r="20781" spans="27:27" x14ac:dyDescent="0.2">
      <c r="AA20781" s="23">
        <v>56625</v>
      </c>
    </row>
    <row r="20782" spans="27:27" x14ac:dyDescent="0.2">
      <c r="AA20782" s="23">
        <v>56626</v>
      </c>
    </row>
    <row r="20783" spans="27:27" x14ac:dyDescent="0.2">
      <c r="AA20783" s="23">
        <v>56627</v>
      </c>
    </row>
    <row r="20784" spans="27:27" x14ac:dyDescent="0.2">
      <c r="AA20784" s="23">
        <v>56628</v>
      </c>
    </row>
    <row r="20785" spans="27:27" x14ac:dyDescent="0.2">
      <c r="AA20785" s="23">
        <v>56629</v>
      </c>
    </row>
    <row r="20786" spans="27:27" x14ac:dyDescent="0.2">
      <c r="AA20786" s="23">
        <v>56630</v>
      </c>
    </row>
    <row r="20787" spans="27:27" x14ac:dyDescent="0.2">
      <c r="AA20787" s="23">
        <v>56631</v>
      </c>
    </row>
    <row r="20788" spans="27:27" x14ac:dyDescent="0.2">
      <c r="AA20788" s="23">
        <v>56632</v>
      </c>
    </row>
    <row r="20789" spans="27:27" x14ac:dyDescent="0.2">
      <c r="AA20789" s="23">
        <v>56633</v>
      </c>
    </row>
    <row r="20790" spans="27:27" x14ac:dyDescent="0.2">
      <c r="AA20790" s="23">
        <v>56634</v>
      </c>
    </row>
    <row r="20791" spans="27:27" x14ac:dyDescent="0.2">
      <c r="AA20791" s="23">
        <v>56635</v>
      </c>
    </row>
    <row r="20792" spans="27:27" x14ac:dyDescent="0.2">
      <c r="AA20792" s="23">
        <v>56636</v>
      </c>
    </row>
    <row r="20793" spans="27:27" x14ac:dyDescent="0.2">
      <c r="AA20793" s="23">
        <v>56637</v>
      </c>
    </row>
    <row r="20794" spans="27:27" x14ac:dyDescent="0.2">
      <c r="AA20794" s="23">
        <v>56638</v>
      </c>
    </row>
    <row r="20795" spans="27:27" x14ac:dyDescent="0.2">
      <c r="AA20795" s="23">
        <v>56639</v>
      </c>
    </row>
    <row r="20796" spans="27:27" x14ac:dyDescent="0.2">
      <c r="AA20796" s="23">
        <v>56640</v>
      </c>
    </row>
    <row r="20797" spans="27:27" x14ac:dyDescent="0.2">
      <c r="AA20797" s="23">
        <v>56641</v>
      </c>
    </row>
    <row r="20798" spans="27:27" x14ac:dyDescent="0.2">
      <c r="AA20798" s="23">
        <v>56642</v>
      </c>
    </row>
    <row r="20799" spans="27:27" x14ac:dyDescent="0.2">
      <c r="AA20799" s="23">
        <v>56643</v>
      </c>
    </row>
    <row r="20800" spans="27:27" x14ac:dyDescent="0.2">
      <c r="AA20800" s="23">
        <v>56644</v>
      </c>
    </row>
    <row r="20801" spans="27:27" x14ac:dyDescent="0.2">
      <c r="AA20801" s="23">
        <v>56645</v>
      </c>
    </row>
    <row r="20802" spans="27:27" x14ac:dyDescent="0.2">
      <c r="AA20802" s="23">
        <v>56646</v>
      </c>
    </row>
    <row r="20803" spans="27:27" x14ac:dyDescent="0.2">
      <c r="AA20803" s="23">
        <v>56647</v>
      </c>
    </row>
    <row r="20804" spans="27:27" x14ac:dyDescent="0.2">
      <c r="AA20804" s="23">
        <v>56648</v>
      </c>
    </row>
    <row r="20805" spans="27:27" x14ac:dyDescent="0.2">
      <c r="AA20805" s="23">
        <v>56649</v>
      </c>
    </row>
    <row r="20806" spans="27:27" x14ac:dyDescent="0.2">
      <c r="AA20806" s="23">
        <v>56650</v>
      </c>
    </row>
    <row r="20807" spans="27:27" x14ac:dyDescent="0.2">
      <c r="AA20807" s="23">
        <v>56651</v>
      </c>
    </row>
    <row r="20808" spans="27:27" x14ac:dyDescent="0.2">
      <c r="AA20808" s="23">
        <v>56652</v>
      </c>
    </row>
    <row r="20809" spans="27:27" x14ac:dyDescent="0.2">
      <c r="AA20809" s="23">
        <v>56653</v>
      </c>
    </row>
    <row r="20810" spans="27:27" x14ac:dyDescent="0.2">
      <c r="AA20810" s="23">
        <v>56654</v>
      </c>
    </row>
    <row r="20811" spans="27:27" x14ac:dyDescent="0.2">
      <c r="AA20811" s="23">
        <v>56655</v>
      </c>
    </row>
    <row r="20812" spans="27:27" x14ac:dyDescent="0.2">
      <c r="AA20812" s="23">
        <v>56656</v>
      </c>
    </row>
    <row r="20813" spans="27:27" x14ac:dyDescent="0.2">
      <c r="AA20813" s="23">
        <v>56657</v>
      </c>
    </row>
    <row r="20814" spans="27:27" x14ac:dyDescent="0.2">
      <c r="AA20814" s="23">
        <v>56658</v>
      </c>
    </row>
    <row r="20815" spans="27:27" x14ac:dyDescent="0.2">
      <c r="AA20815" s="23">
        <v>56659</v>
      </c>
    </row>
    <row r="20816" spans="27:27" x14ac:dyDescent="0.2">
      <c r="AA20816" s="23">
        <v>56660</v>
      </c>
    </row>
    <row r="20817" spans="27:27" x14ac:dyDescent="0.2">
      <c r="AA20817" s="23">
        <v>56661</v>
      </c>
    </row>
    <row r="20818" spans="27:27" x14ac:dyDescent="0.2">
      <c r="AA20818" s="23">
        <v>56662</v>
      </c>
    </row>
    <row r="20819" spans="27:27" x14ac:dyDescent="0.2">
      <c r="AA20819" s="23">
        <v>56663</v>
      </c>
    </row>
    <row r="20820" spans="27:27" x14ac:dyDescent="0.2">
      <c r="AA20820" s="23">
        <v>56664</v>
      </c>
    </row>
    <row r="20821" spans="27:27" x14ac:dyDescent="0.2">
      <c r="AA20821" s="23">
        <v>56665</v>
      </c>
    </row>
    <row r="20822" spans="27:27" x14ac:dyDescent="0.2">
      <c r="AA20822" s="23">
        <v>56666</v>
      </c>
    </row>
    <row r="20823" spans="27:27" x14ac:dyDescent="0.2">
      <c r="AA20823" s="23">
        <v>56667</v>
      </c>
    </row>
    <row r="20824" spans="27:27" x14ac:dyDescent="0.2">
      <c r="AA20824" s="23">
        <v>56668</v>
      </c>
    </row>
    <row r="20825" spans="27:27" x14ac:dyDescent="0.2">
      <c r="AA20825" s="23">
        <v>56669</v>
      </c>
    </row>
    <row r="20826" spans="27:27" x14ac:dyDescent="0.2">
      <c r="AA20826" s="23">
        <v>56670</v>
      </c>
    </row>
    <row r="20827" spans="27:27" x14ac:dyDescent="0.2">
      <c r="AA20827" s="23">
        <v>56671</v>
      </c>
    </row>
    <row r="20828" spans="27:27" x14ac:dyDescent="0.2">
      <c r="AA20828" s="23">
        <v>56672</v>
      </c>
    </row>
    <row r="20829" spans="27:27" x14ac:dyDescent="0.2">
      <c r="AA20829" s="23">
        <v>56673</v>
      </c>
    </row>
    <row r="20830" spans="27:27" x14ac:dyDescent="0.2">
      <c r="AA20830" s="23">
        <v>56674</v>
      </c>
    </row>
    <row r="20831" spans="27:27" x14ac:dyDescent="0.2">
      <c r="AA20831" s="23">
        <v>56675</v>
      </c>
    </row>
    <row r="20832" spans="27:27" x14ac:dyDescent="0.2">
      <c r="AA20832" s="23">
        <v>56676</v>
      </c>
    </row>
    <row r="20833" spans="27:27" x14ac:dyDescent="0.2">
      <c r="AA20833" s="23">
        <v>56677</v>
      </c>
    </row>
    <row r="20834" spans="27:27" x14ac:dyDescent="0.2">
      <c r="AA20834" s="23">
        <v>56678</v>
      </c>
    </row>
    <row r="20835" spans="27:27" x14ac:dyDescent="0.2">
      <c r="AA20835" s="23">
        <v>56679</v>
      </c>
    </row>
    <row r="20836" spans="27:27" x14ac:dyDescent="0.2">
      <c r="AA20836" s="23">
        <v>56680</v>
      </c>
    </row>
    <row r="20837" spans="27:27" x14ac:dyDescent="0.2">
      <c r="AA20837" s="23">
        <v>56681</v>
      </c>
    </row>
    <row r="20838" spans="27:27" x14ac:dyDescent="0.2">
      <c r="AA20838" s="23">
        <v>56682</v>
      </c>
    </row>
    <row r="20839" spans="27:27" x14ac:dyDescent="0.2">
      <c r="AA20839" s="23">
        <v>56683</v>
      </c>
    </row>
    <row r="20840" spans="27:27" x14ac:dyDescent="0.2">
      <c r="AA20840" s="23">
        <v>56684</v>
      </c>
    </row>
    <row r="20841" spans="27:27" x14ac:dyDescent="0.2">
      <c r="AA20841" s="23">
        <v>56685</v>
      </c>
    </row>
    <row r="20842" spans="27:27" x14ac:dyDescent="0.2">
      <c r="AA20842" s="23">
        <v>56686</v>
      </c>
    </row>
    <row r="20843" spans="27:27" x14ac:dyDescent="0.2">
      <c r="AA20843" s="23">
        <v>56687</v>
      </c>
    </row>
    <row r="20844" spans="27:27" x14ac:dyDescent="0.2">
      <c r="AA20844" s="23">
        <v>56688</v>
      </c>
    </row>
    <row r="20845" spans="27:27" x14ac:dyDescent="0.2">
      <c r="AA20845" s="23">
        <v>56689</v>
      </c>
    </row>
    <row r="20846" spans="27:27" x14ac:dyDescent="0.2">
      <c r="AA20846" s="23">
        <v>56690</v>
      </c>
    </row>
    <row r="20847" spans="27:27" x14ac:dyDescent="0.2">
      <c r="AA20847" s="23">
        <v>56691</v>
      </c>
    </row>
    <row r="20848" spans="27:27" x14ac:dyDescent="0.2">
      <c r="AA20848" s="23">
        <v>56692</v>
      </c>
    </row>
    <row r="20849" spans="27:27" x14ac:dyDescent="0.2">
      <c r="AA20849" s="23">
        <v>56693</v>
      </c>
    </row>
    <row r="20850" spans="27:27" x14ac:dyDescent="0.2">
      <c r="AA20850" s="23">
        <v>56694</v>
      </c>
    </row>
    <row r="20851" spans="27:27" x14ac:dyDescent="0.2">
      <c r="AA20851" s="23">
        <v>56695</v>
      </c>
    </row>
    <row r="20852" spans="27:27" x14ac:dyDescent="0.2">
      <c r="AA20852" s="23">
        <v>56696</v>
      </c>
    </row>
    <row r="20853" spans="27:27" x14ac:dyDescent="0.2">
      <c r="AA20853" s="23">
        <v>56697</v>
      </c>
    </row>
    <row r="20854" spans="27:27" x14ac:dyDescent="0.2">
      <c r="AA20854" s="23">
        <v>56698</v>
      </c>
    </row>
    <row r="20855" spans="27:27" x14ac:dyDescent="0.2">
      <c r="AA20855" s="23">
        <v>56699</v>
      </c>
    </row>
    <row r="20856" spans="27:27" x14ac:dyDescent="0.2">
      <c r="AA20856" s="23">
        <v>56700</v>
      </c>
    </row>
    <row r="20857" spans="27:27" x14ac:dyDescent="0.2">
      <c r="AA20857" s="23">
        <v>56701</v>
      </c>
    </row>
    <row r="20858" spans="27:27" x14ac:dyDescent="0.2">
      <c r="AA20858" s="23">
        <v>56702</v>
      </c>
    </row>
    <row r="20859" spans="27:27" x14ac:dyDescent="0.2">
      <c r="AA20859" s="23">
        <v>56703</v>
      </c>
    </row>
    <row r="20860" spans="27:27" x14ac:dyDescent="0.2">
      <c r="AA20860" s="23">
        <v>56704</v>
      </c>
    </row>
    <row r="20861" spans="27:27" x14ac:dyDescent="0.2">
      <c r="AA20861" s="23">
        <v>56705</v>
      </c>
    </row>
    <row r="20862" spans="27:27" x14ac:dyDescent="0.2">
      <c r="AA20862" s="23">
        <v>56706</v>
      </c>
    </row>
    <row r="20863" spans="27:27" x14ac:dyDescent="0.2">
      <c r="AA20863" s="23">
        <v>56707</v>
      </c>
    </row>
    <row r="20864" spans="27:27" x14ac:dyDescent="0.2">
      <c r="AA20864" s="23">
        <v>56708</v>
      </c>
    </row>
    <row r="20865" spans="27:27" x14ac:dyDescent="0.2">
      <c r="AA20865" s="23">
        <v>56709</v>
      </c>
    </row>
    <row r="20866" spans="27:27" x14ac:dyDescent="0.2">
      <c r="AA20866" s="23">
        <v>56710</v>
      </c>
    </row>
    <row r="20867" spans="27:27" x14ac:dyDescent="0.2">
      <c r="AA20867" s="23">
        <v>56711</v>
      </c>
    </row>
    <row r="20868" spans="27:27" x14ac:dyDescent="0.2">
      <c r="AA20868" s="23">
        <v>56712</v>
      </c>
    </row>
    <row r="20869" spans="27:27" x14ac:dyDescent="0.2">
      <c r="AA20869" s="23">
        <v>56713</v>
      </c>
    </row>
    <row r="20870" spans="27:27" x14ac:dyDescent="0.2">
      <c r="AA20870" s="23">
        <v>56714</v>
      </c>
    </row>
    <row r="20871" spans="27:27" x14ac:dyDescent="0.2">
      <c r="AA20871" s="23">
        <v>56715</v>
      </c>
    </row>
    <row r="20872" spans="27:27" x14ac:dyDescent="0.2">
      <c r="AA20872" s="23">
        <v>56716</v>
      </c>
    </row>
    <row r="20873" spans="27:27" x14ac:dyDescent="0.2">
      <c r="AA20873" s="23">
        <v>56717</v>
      </c>
    </row>
    <row r="20874" spans="27:27" x14ac:dyDescent="0.2">
      <c r="AA20874" s="23">
        <v>56718</v>
      </c>
    </row>
    <row r="20875" spans="27:27" x14ac:dyDescent="0.2">
      <c r="AA20875" s="23">
        <v>56719</v>
      </c>
    </row>
    <row r="20876" spans="27:27" x14ac:dyDescent="0.2">
      <c r="AA20876" s="23">
        <v>56720</v>
      </c>
    </row>
    <row r="20877" spans="27:27" x14ac:dyDescent="0.2">
      <c r="AA20877" s="23">
        <v>56721</v>
      </c>
    </row>
    <row r="20878" spans="27:27" x14ac:dyDescent="0.2">
      <c r="AA20878" s="23">
        <v>56722</v>
      </c>
    </row>
    <row r="20879" spans="27:27" x14ac:dyDescent="0.2">
      <c r="AA20879" s="23">
        <v>56723</v>
      </c>
    </row>
    <row r="20880" spans="27:27" x14ac:dyDescent="0.2">
      <c r="AA20880" s="23">
        <v>56724</v>
      </c>
    </row>
    <row r="20881" spans="27:27" x14ac:dyDescent="0.2">
      <c r="AA20881" s="23">
        <v>56725</v>
      </c>
    </row>
    <row r="20882" spans="27:27" x14ac:dyDescent="0.2">
      <c r="AA20882" s="23">
        <v>56726</v>
      </c>
    </row>
    <row r="20883" spans="27:27" x14ac:dyDescent="0.2">
      <c r="AA20883" s="23">
        <v>56727</v>
      </c>
    </row>
    <row r="20884" spans="27:27" x14ac:dyDescent="0.2">
      <c r="AA20884" s="23">
        <v>56728</v>
      </c>
    </row>
    <row r="20885" spans="27:27" x14ac:dyDescent="0.2">
      <c r="AA20885" s="23">
        <v>56729</v>
      </c>
    </row>
    <row r="20886" spans="27:27" x14ac:dyDescent="0.2">
      <c r="AA20886" s="23">
        <v>56730</v>
      </c>
    </row>
    <row r="20887" spans="27:27" x14ac:dyDescent="0.2">
      <c r="AA20887" s="23">
        <v>56731</v>
      </c>
    </row>
    <row r="20888" spans="27:27" x14ac:dyDescent="0.2">
      <c r="AA20888" s="23">
        <v>56732</v>
      </c>
    </row>
    <row r="20889" spans="27:27" x14ac:dyDescent="0.2">
      <c r="AA20889" s="23">
        <v>56733</v>
      </c>
    </row>
    <row r="20890" spans="27:27" x14ac:dyDescent="0.2">
      <c r="AA20890" s="23">
        <v>56734</v>
      </c>
    </row>
    <row r="20891" spans="27:27" x14ac:dyDescent="0.2">
      <c r="AA20891" s="23">
        <v>56735</v>
      </c>
    </row>
    <row r="20892" spans="27:27" x14ac:dyDescent="0.2">
      <c r="AA20892" s="23">
        <v>56736</v>
      </c>
    </row>
    <row r="20893" spans="27:27" x14ac:dyDescent="0.2">
      <c r="AA20893" s="23">
        <v>56737</v>
      </c>
    </row>
    <row r="20894" spans="27:27" x14ac:dyDescent="0.2">
      <c r="AA20894" s="23">
        <v>56738</v>
      </c>
    </row>
    <row r="20895" spans="27:27" x14ac:dyDescent="0.2">
      <c r="AA20895" s="23">
        <v>56739</v>
      </c>
    </row>
    <row r="20896" spans="27:27" x14ac:dyDescent="0.2">
      <c r="AA20896" s="23">
        <v>56740</v>
      </c>
    </row>
    <row r="20897" spans="27:27" x14ac:dyDescent="0.2">
      <c r="AA20897" s="23">
        <v>56741</v>
      </c>
    </row>
    <row r="20898" spans="27:27" x14ac:dyDescent="0.2">
      <c r="AA20898" s="23">
        <v>56742</v>
      </c>
    </row>
    <row r="20899" spans="27:27" x14ac:dyDescent="0.2">
      <c r="AA20899" s="23">
        <v>56743</v>
      </c>
    </row>
    <row r="20900" spans="27:27" x14ac:dyDescent="0.2">
      <c r="AA20900" s="23">
        <v>56744</v>
      </c>
    </row>
    <row r="20901" spans="27:27" x14ac:dyDescent="0.2">
      <c r="AA20901" s="23">
        <v>56745</v>
      </c>
    </row>
    <row r="20902" spans="27:27" x14ac:dyDescent="0.2">
      <c r="AA20902" s="23">
        <v>56746</v>
      </c>
    </row>
    <row r="20903" spans="27:27" x14ac:dyDescent="0.2">
      <c r="AA20903" s="23">
        <v>56747</v>
      </c>
    </row>
    <row r="20904" spans="27:27" x14ac:dyDescent="0.2">
      <c r="AA20904" s="23">
        <v>56748</v>
      </c>
    </row>
    <row r="20905" spans="27:27" x14ac:dyDescent="0.2">
      <c r="AA20905" s="23">
        <v>56749</v>
      </c>
    </row>
    <row r="20906" spans="27:27" x14ac:dyDescent="0.2">
      <c r="AA20906" s="23">
        <v>56750</v>
      </c>
    </row>
    <row r="20907" spans="27:27" x14ac:dyDescent="0.2">
      <c r="AA20907" s="23">
        <v>56751</v>
      </c>
    </row>
    <row r="20908" spans="27:27" x14ac:dyDescent="0.2">
      <c r="AA20908" s="23">
        <v>56752</v>
      </c>
    </row>
    <row r="20909" spans="27:27" x14ac:dyDescent="0.2">
      <c r="AA20909" s="23">
        <v>56753</v>
      </c>
    </row>
    <row r="20910" spans="27:27" x14ac:dyDescent="0.2">
      <c r="AA20910" s="23">
        <v>56754</v>
      </c>
    </row>
    <row r="20911" spans="27:27" x14ac:dyDescent="0.2">
      <c r="AA20911" s="23">
        <v>56755</v>
      </c>
    </row>
    <row r="20912" spans="27:27" x14ac:dyDescent="0.2">
      <c r="AA20912" s="23">
        <v>56756</v>
      </c>
    </row>
    <row r="20913" spans="27:27" x14ac:dyDescent="0.2">
      <c r="AA20913" s="23">
        <v>56757</v>
      </c>
    </row>
    <row r="20914" spans="27:27" x14ac:dyDescent="0.2">
      <c r="AA20914" s="23">
        <v>56758</v>
      </c>
    </row>
    <row r="20915" spans="27:27" x14ac:dyDescent="0.2">
      <c r="AA20915" s="23">
        <v>56759</v>
      </c>
    </row>
    <row r="20916" spans="27:27" x14ac:dyDescent="0.2">
      <c r="AA20916" s="23">
        <v>56760</v>
      </c>
    </row>
    <row r="20917" spans="27:27" x14ac:dyDescent="0.2">
      <c r="AA20917" s="23">
        <v>56761</v>
      </c>
    </row>
    <row r="20918" spans="27:27" x14ac:dyDescent="0.2">
      <c r="AA20918" s="23">
        <v>56762</v>
      </c>
    </row>
    <row r="20919" spans="27:27" x14ac:dyDescent="0.2">
      <c r="AA20919" s="23">
        <v>56763</v>
      </c>
    </row>
    <row r="20920" spans="27:27" x14ac:dyDescent="0.2">
      <c r="AA20920" s="23">
        <v>56764</v>
      </c>
    </row>
    <row r="20921" spans="27:27" x14ac:dyDescent="0.2">
      <c r="AA20921" s="23">
        <v>56765</v>
      </c>
    </row>
    <row r="20922" spans="27:27" x14ac:dyDescent="0.2">
      <c r="AA20922" s="23">
        <v>56766</v>
      </c>
    </row>
    <row r="20923" spans="27:27" x14ac:dyDescent="0.2">
      <c r="AA20923" s="23">
        <v>56767</v>
      </c>
    </row>
    <row r="20924" spans="27:27" x14ac:dyDescent="0.2">
      <c r="AA20924" s="23">
        <v>56768</v>
      </c>
    </row>
    <row r="20925" spans="27:27" x14ac:dyDescent="0.2">
      <c r="AA20925" s="23">
        <v>56769</v>
      </c>
    </row>
    <row r="20926" spans="27:27" x14ac:dyDescent="0.2">
      <c r="AA20926" s="23">
        <v>56770</v>
      </c>
    </row>
    <row r="20927" spans="27:27" x14ac:dyDescent="0.2">
      <c r="AA20927" s="23">
        <v>56771</v>
      </c>
    </row>
    <row r="20928" spans="27:27" x14ac:dyDescent="0.2">
      <c r="AA20928" s="23">
        <v>56772</v>
      </c>
    </row>
    <row r="20929" spans="27:27" x14ac:dyDescent="0.2">
      <c r="AA20929" s="23">
        <v>56773</v>
      </c>
    </row>
    <row r="20930" spans="27:27" x14ac:dyDescent="0.2">
      <c r="AA20930" s="23">
        <v>56774</v>
      </c>
    </row>
    <row r="20931" spans="27:27" x14ac:dyDescent="0.2">
      <c r="AA20931" s="23">
        <v>56775</v>
      </c>
    </row>
    <row r="20932" spans="27:27" x14ac:dyDescent="0.2">
      <c r="AA20932" s="23">
        <v>56776</v>
      </c>
    </row>
    <row r="20933" spans="27:27" x14ac:dyDescent="0.2">
      <c r="AA20933" s="23">
        <v>56777</v>
      </c>
    </row>
    <row r="20934" spans="27:27" x14ac:dyDescent="0.2">
      <c r="AA20934" s="23">
        <v>56778</v>
      </c>
    </row>
    <row r="20935" spans="27:27" x14ac:dyDescent="0.2">
      <c r="AA20935" s="23">
        <v>56779</v>
      </c>
    </row>
    <row r="20936" spans="27:27" x14ac:dyDescent="0.2">
      <c r="AA20936" s="23">
        <v>56780</v>
      </c>
    </row>
    <row r="20937" spans="27:27" x14ac:dyDescent="0.2">
      <c r="AA20937" s="23">
        <v>56781</v>
      </c>
    </row>
    <row r="20938" spans="27:27" x14ac:dyDescent="0.2">
      <c r="AA20938" s="23">
        <v>56782</v>
      </c>
    </row>
    <row r="20939" spans="27:27" x14ac:dyDescent="0.2">
      <c r="AA20939" s="23">
        <v>56783</v>
      </c>
    </row>
    <row r="20940" spans="27:27" x14ac:dyDescent="0.2">
      <c r="AA20940" s="23">
        <v>56784</v>
      </c>
    </row>
    <row r="20941" spans="27:27" x14ac:dyDescent="0.2">
      <c r="AA20941" s="23">
        <v>56785</v>
      </c>
    </row>
    <row r="20942" spans="27:27" x14ac:dyDescent="0.2">
      <c r="AA20942" s="23">
        <v>56786</v>
      </c>
    </row>
    <row r="20943" spans="27:27" x14ac:dyDescent="0.2">
      <c r="AA20943" s="23">
        <v>56787</v>
      </c>
    </row>
    <row r="20944" spans="27:27" x14ac:dyDescent="0.2">
      <c r="AA20944" s="23">
        <v>56788</v>
      </c>
    </row>
    <row r="20945" spans="27:27" x14ac:dyDescent="0.2">
      <c r="AA20945" s="23">
        <v>56789</v>
      </c>
    </row>
    <row r="20946" spans="27:27" x14ac:dyDescent="0.2">
      <c r="AA20946" s="23">
        <v>56790</v>
      </c>
    </row>
    <row r="20947" spans="27:27" x14ac:dyDescent="0.2">
      <c r="AA20947" s="23">
        <v>56791</v>
      </c>
    </row>
    <row r="20948" spans="27:27" x14ac:dyDescent="0.2">
      <c r="AA20948" s="23">
        <v>56792</v>
      </c>
    </row>
    <row r="20949" spans="27:27" x14ac:dyDescent="0.2">
      <c r="AA20949" s="23">
        <v>56793</v>
      </c>
    </row>
    <row r="20950" spans="27:27" x14ac:dyDescent="0.2">
      <c r="AA20950" s="23">
        <v>56794</v>
      </c>
    </row>
    <row r="20951" spans="27:27" x14ac:dyDescent="0.2">
      <c r="AA20951" s="23">
        <v>56795</v>
      </c>
    </row>
    <row r="20952" spans="27:27" x14ac:dyDescent="0.2">
      <c r="AA20952" s="23">
        <v>56796</v>
      </c>
    </row>
    <row r="20953" spans="27:27" x14ac:dyDescent="0.2">
      <c r="AA20953" s="23">
        <v>56797</v>
      </c>
    </row>
    <row r="20954" spans="27:27" x14ac:dyDescent="0.2">
      <c r="AA20954" s="23">
        <v>56798</v>
      </c>
    </row>
    <row r="20955" spans="27:27" x14ac:dyDescent="0.2">
      <c r="AA20955" s="23">
        <v>56799</v>
      </c>
    </row>
    <row r="20956" spans="27:27" x14ac:dyDescent="0.2">
      <c r="AA20956" s="23">
        <v>56800</v>
      </c>
    </row>
    <row r="20957" spans="27:27" x14ac:dyDescent="0.2">
      <c r="AA20957" s="23">
        <v>56801</v>
      </c>
    </row>
    <row r="20958" spans="27:27" x14ac:dyDescent="0.2">
      <c r="AA20958" s="23">
        <v>56802</v>
      </c>
    </row>
    <row r="20959" spans="27:27" x14ac:dyDescent="0.2">
      <c r="AA20959" s="23">
        <v>56803</v>
      </c>
    </row>
    <row r="20960" spans="27:27" x14ac:dyDescent="0.2">
      <c r="AA20960" s="23">
        <v>56804</v>
      </c>
    </row>
    <row r="20961" spans="27:27" x14ac:dyDescent="0.2">
      <c r="AA20961" s="23">
        <v>56805</v>
      </c>
    </row>
    <row r="20962" spans="27:27" x14ac:dyDescent="0.2">
      <c r="AA20962" s="23">
        <v>56806</v>
      </c>
    </row>
    <row r="20963" spans="27:27" x14ac:dyDescent="0.2">
      <c r="AA20963" s="23">
        <v>56807</v>
      </c>
    </row>
    <row r="20964" spans="27:27" x14ac:dyDescent="0.2">
      <c r="AA20964" s="23">
        <v>56808</v>
      </c>
    </row>
    <row r="20965" spans="27:27" x14ac:dyDescent="0.2">
      <c r="AA20965" s="23">
        <v>56809</v>
      </c>
    </row>
    <row r="20966" spans="27:27" x14ac:dyDescent="0.2">
      <c r="AA20966" s="23">
        <v>56810</v>
      </c>
    </row>
    <row r="20967" spans="27:27" x14ac:dyDescent="0.2">
      <c r="AA20967" s="23">
        <v>56811</v>
      </c>
    </row>
    <row r="20968" spans="27:27" x14ac:dyDescent="0.2">
      <c r="AA20968" s="23">
        <v>56812</v>
      </c>
    </row>
    <row r="20969" spans="27:27" x14ac:dyDescent="0.2">
      <c r="AA20969" s="23">
        <v>56813</v>
      </c>
    </row>
    <row r="20970" spans="27:27" x14ac:dyDescent="0.2">
      <c r="AA20970" s="23">
        <v>56814</v>
      </c>
    </row>
    <row r="20971" spans="27:27" x14ac:dyDescent="0.2">
      <c r="AA20971" s="23">
        <v>56815</v>
      </c>
    </row>
    <row r="20972" spans="27:27" x14ac:dyDescent="0.2">
      <c r="AA20972" s="23">
        <v>56816</v>
      </c>
    </row>
    <row r="20973" spans="27:27" x14ac:dyDescent="0.2">
      <c r="AA20973" s="23">
        <v>56817</v>
      </c>
    </row>
    <row r="20974" spans="27:27" x14ac:dyDescent="0.2">
      <c r="AA20974" s="23">
        <v>56818</v>
      </c>
    </row>
    <row r="20975" spans="27:27" x14ac:dyDescent="0.2">
      <c r="AA20975" s="23">
        <v>56819</v>
      </c>
    </row>
    <row r="20976" spans="27:27" x14ac:dyDescent="0.2">
      <c r="AA20976" s="23">
        <v>56820</v>
      </c>
    </row>
    <row r="20977" spans="27:27" x14ac:dyDescent="0.2">
      <c r="AA20977" s="23">
        <v>56821</v>
      </c>
    </row>
    <row r="20978" spans="27:27" x14ac:dyDescent="0.2">
      <c r="AA20978" s="23">
        <v>56822</v>
      </c>
    </row>
    <row r="20979" spans="27:27" x14ac:dyDescent="0.2">
      <c r="AA20979" s="23">
        <v>56823</v>
      </c>
    </row>
    <row r="20980" spans="27:27" x14ac:dyDescent="0.2">
      <c r="AA20980" s="23">
        <v>56824</v>
      </c>
    </row>
    <row r="20981" spans="27:27" x14ac:dyDescent="0.2">
      <c r="AA20981" s="23">
        <v>56825</v>
      </c>
    </row>
    <row r="20982" spans="27:27" x14ac:dyDescent="0.2">
      <c r="AA20982" s="23">
        <v>56826</v>
      </c>
    </row>
    <row r="20983" spans="27:27" x14ac:dyDescent="0.2">
      <c r="AA20983" s="23">
        <v>56827</v>
      </c>
    </row>
    <row r="20984" spans="27:27" x14ac:dyDescent="0.2">
      <c r="AA20984" s="23">
        <v>56828</v>
      </c>
    </row>
    <row r="20985" spans="27:27" x14ac:dyDescent="0.2">
      <c r="AA20985" s="23">
        <v>56829</v>
      </c>
    </row>
    <row r="20986" spans="27:27" x14ac:dyDescent="0.2">
      <c r="AA20986" s="23">
        <v>56830</v>
      </c>
    </row>
    <row r="20987" spans="27:27" x14ac:dyDescent="0.2">
      <c r="AA20987" s="23">
        <v>56831</v>
      </c>
    </row>
    <row r="20988" spans="27:27" x14ac:dyDescent="0.2">
      <c r="AA20988" s="23">
        <v>56832</v>
      </c>
    </row>
    <row r="20989" spans="27:27" x14ac:dyDescent="0.2">
      <c r="AA20989" s="23">
        <v>56833</v>
      </c>
    </row>
    <row r="20990" spans="27:27" x14ac:dyDescent="0.2">
      <c r="AA20990" s="23">
        <v>56834</v>
      </c>
    </row>
    <row r="20991" spans="27:27" x14ac:dyDescent="0.2">
      <c r="AA20991" s="23">
        <v>56835</v>
      </c>
    </row>
    <row r="20992" spans="27:27" x14ac:dyDescent="0.2">
      <c r="AA20992" s="23">
        <v>56836</v>
      </c>
    </row>
    <row r="20993" spans="27:27" x14ac:dyDescent="0.2">
      <c r="AA20993" s="23">
        <v>56837</v>
      </c>
    </row>
    <row r="20994" spans="27:27" x14ac:dyDescent="0.2">
      <c r="AA20994" s="23">
        <v>56838</v>
      </c>
    </row>
    <row r="20995" spans="27:27" x14ac:dyDescent="0.2">
      <c r="AA20995" s="23">
        <v>56839</v>
      </c>
    </row>
    <row r="20996" spans="27:27" x14ac:dyDescent="0.2">
      <c r="AA20996" s="23">
        <v>56840</v>
      </c>
    </row>
    <row r="20997" spans="27:27" x14ac:dyDescent="0.2">
      <c r="AA20997" s="23">
        <v>56841</v>
      </c>
    </row>
    <row r="20998" spans="27:27" x14ac:dyDescent="0.2">
      <c r="AA20998" s="23">
        <v>56842</v>
      </c>
    </row>
    <row r="20999" spans="27:27" x14ac:dyDescent="0.2">
      <c r="AA20999" s="23">
        <v>56843</v>
      </c>
    </row>
    <row r="21000" spans="27:27" x14ac:dyDescent="0.2">
      <c r="AA21000" s="23">
        <v>56844</v>
      </c>
    </row>
    <row r="21001" spans="27:27" x14ac:dyDescent="0.2">
      <c r="AA21001" s="23">
        <v>56845</v>
      </c>
    </row>
    <row r="21002" spans="27:27" x14ac:dyDescent="0.2">
      <c r="AA21002" s="23">
        <v>56846</v>
      </c>
    </row>
    <row r="21003" spans="27:27" x14ac:dyDescent="0.2">
      <c r="AA21003" s="23">
        <v>56847</v>
      </c>
    </row>
    <row r="21004" spans="27:27" x14ac:dyDescent="0.2">
      <c r="AA21004" s="23">
        <v>56848</v>
      </c>
    </row>
    <row r="21005" spans="27:27" x14ac:dyDescent="0.2">
      <c r="AA21005" s="23">
        <v>56849</v>
      </c>
    </row>
    <row r="21006" spans="27:27" x14ac:dyDescent="0.2">
      <c r="AA21006" s="23">
        <v>56850</v>
      </c>
    </row>
    <row r="21007" spans="27:27" x14ac:dyDescent="0.2">
      <c r="AA21007" s="23">
        <v>56851</v>
      </c>
    </row>
    <row r="21008" spans="27:27" x14ac:dyDescent="0.2">
      <c r="AA21008" s="23">
        <v>56852</v>
      </c>
    </row>
    <row r="21009" spans="27:27" x14ac:dyDescent="0.2">
      <c r="AA21009" s="23">
        <v>56853</v>
      </c>
    </row>
    <row r="21010" spans="27:27" x14ac:dyDescent="0.2">
      <c r="AA21010" s="23">
        <v>56854</v>
      </c>
    </row>
    <row r="21011" spans="27:27" x14ac:dyDescent="0.2">
      <c r="AA21011" s="23">
        <v>56855</v>
      </c>
    </row>
    <row r="21012" spans="27:27" x14ac:dyDescent="0.2">
      <c r="AA21012" s="23">
        <v>56856</v>
      </c>
    </row>
    <row r="21013" spans="27:27" x14ac:dyDescent="0.2">
      <c r="AA21013" s="23">
        <v>56857</v>
      </c>
    </row>
    <row r="21014" spans="27:27" x14ac:dyDescent="0.2">
      <c r="AA21014" s="23">
        <v>56858</v>
      </c>
    </row>
    <row r="21015" spans="27:27" x14ac:dyDescent="0.2">
      <c r="AA21015" s="23">
        <v>56859</v>
      </c>
    </row>
    <row r="21016" spans="27:27" x14ac:dyDescent="0.2">
      <c r="AA21016" s="23">
        <v>56860</v>
      </c>
    </row>
    <row r="21017" spans="27:27" x14ac:dyDescent="0.2">
      <c r="AA21017" s="23">
        <v>56861</v>
      </c>
    </row>
    <row r="21018" spans="27:27" x14ac:dyDescent="0.2">
      <c r="AA21018" s="23">
        <v>56862</v>
      </c>
    </row>
    <row r="21019" spans="27:27" x14ac:dyDescent="0.2">
      <c r="AA21019" s="23">
        <v>56863</v>
      </c>
    </row>
    <row r="21020" spans="27:27" x14ac:dyDescent="0.2">
      <c r="AA21020" s="23">
        <v>56864</v>
      </c>
    </row>
    <row r="21021" spans="27:27" x14ac:dyDescent="0.2">
      <c r="AA21021" s="23">
        <v>56865</v>
      </c>
    </row>
    <row r="21022" spans="27:27" x14ac:dyDescent="0.2">
      <c r="AA21022" s="23">
        <v>56866</v>
      </c>
    </row>
    <row r="21023" spans="27:27" x14ac:dyDescent="0.2">
      <c r="AA21023" s="23">
        <v>56867</v>
      </c>
    </row>
    <row r="21024" spans="27:27" x14ac:dyDescent="0.2">
      <c r="AA21024" s="23">
        <v>56868</v>
      </c>
    </row>
    <row r="21025" spans="27:27" x14ac:dyDescent="0.2">
      <c r="AA21025" s="23">
        <v>56869</v>
      </c>
    </row>
    <row r="21026" spans="27:27" x14ac:dyDescent="0.2">
      <c r="AA21026" s="23">
        <v>56870</v>
      </c>
    </row>
    <row r="21027" spans="27:27" x14ac:dyDescent="0.2">
      <c r="AA21027" s="23">
        <v>56871</v>
      </c>
    </row>
    <row r="21028" spans="27:27" x14ac:dyDescent="0.2">
      <c r="AA21028" s="23">
        <v>56872</v>
      </c>
    </row>
    <row r="21029" spans="27:27" x14ac:dyDescent="0.2">
      <c r="AA21029" s="23">
        <v>56873</v>
      </c>
    </row>
    <row r="21030" spans="27:27" x14ac:dyDescent="0.2">
      <c r="AA21030" s="23">
        <v>56874</v>
      </c>
    </row>
    <row r="21031" spans="27:27" x14ac:dyDescent="0.2">
      <c r="AA21031" s="23">
        <v>56875</v>
      </c>
    </row>
    <row r="21032" spans="27:27" x14ac:dyDescent="0.2">
      <c r="AA21032" s="23">
        <v>56876</v>
      </c>
    </row>
    <row r="21033" spans="27:27" x14ac:dyDescent="0.2">
      <c r="AA21033" s="23">
        <v>56877</v>
      </c>
    </row>
    <row r="21034" spans="27:27" x14ac:dyDescent="0.2">
      <c r="AA21034" s="23">
        <v>56878</v>
      </c>
    </row>
    <row r="21035" spans="27:27" x14ac:dyDescent="0.2">
      <c r="AA21035" s="23">
        <v>56879</v>
      </c>
    </row>
    <row r="21036" spans="27:27" x14ac:dyDescent="0.2">
      <c r="AA21036" s="23">
        <v>56880</v>
      </c>
    </row>
    <row r="21037" spans="27:27" x14ac:dyDescent="0.2">
      <c r="AA21037" s="23">
        <v>56881</v>
      </c>
    </row>
    <row r="21038" spans="27:27" x14ac:dyDescent="0.2">
      <c r="AA21038" s="23">
        <v>56882</v>
      </c>
    </row>
    <row r="21039" spans="27:27" x14ac:dyDescent="0.2">
      <c r="AA21039" s="23">
        <v>56883</v>
      </c>
    </row>
    <row r="21040" spans="27:27" x14ac:dyDescent="0.2">
      <c r="AA21040" s="23">
        <v>56884</v>
      </c>
    </row>
    <row r="21041" spans="27:27" x14ac:dyDescent="0.2">
      <c r="AA21041" s="23">
        <v>56885</v>
      </c>
    </row>
    <row r="21042" spans="27:27" x14ac:dyDescent="0.2">
      <c r="AA21042" s="23">
        <v>56886</v>
      </c>
    </row>
    <row r="21043" spans="27:27" x14ac:dyDescent="0.2">
      <c r="AA21043" s="23">
        <v>56887</v>
      </c>
    </row>
    <row r="21044" spans="27:27" x14ac:dyDescent="0.2">
      <c r="AA21044" s="23">
        <v>56888</v>
      </c>
    </row>
    <row r="21045" spans="27:27" x14ac:dyDescent="0.2">
      <c r="AA21045" s="23">
        <v>56889</v>
      </c>
    </row>
    <row r="21046" spans="27:27" x14ac:dyDescent="0.2">
      <c r="AA21046" s="23">
        <v>56890</v>
      </c>
    </row>
    <row r="21047" spans="27:27" x14ac:dyDescent="0.2">
      <c r="AA21047" s="23">
        <v>56891</v>
      </c>
    </row>
    <row r="21048" spans="27:27" x14ac:dyDescent="0.2">
      <c r="AA21048" s="23">
        <v>56892</v>
      </c>
    </row>
    <row r="21049" spans="27:27" x14ac:dyDescent="0.2">
      <c r="AA21049" s="23">
        <v>56893</v>
      </c>
    </row>
    <row r="21050" spans="27:27" x14ac:dyDescent="0.2">
      <c r="AA21050" s="23">
        <v>56894</v>
      </c>
    </row>
    <row r="21051" spans="27:27" x14ac:dyDescent="0.2">
      <c r="AA21051" s="23">
        <v>56895</v>
      </c>
    </row>
    <row r="21052" spans="27:27" x14ac:dyDescent="0.2">
      <c r="AA21052" s="23">
        <v>56896</v>
      </c>
    </row>
    <row r="21053" spans="27:27" x14ac:dyDescent="0.2">
      <c r="AA21053" s="23">
        <v>56897</v>
      </c>
    </row>
    <row r="21054" spans="27:27" x14ac:dyDescent="0.2">
      <c r="AA21054" s="23">
        <v>56898</v>
      </c>
    </row>
    <row r="21055" spans="27:27" x14ac:dyDescent="0.2">
      <c r="AA21055" s="23">
        <v>56899</v>
      </c>
    </row>
    <row r="21056" spans="27:27" x14ac:dyDescent="0.2">
      <c r="AA21056" s="23">
        <v>56900</v>
      </c>
    </row>
    <row r="21057" spans="27:27" x14ac:dyDescent="0.2">
      <c r="AA21057" s="23">
        <v>56901</v>
      </c>
    </row>
    <row r="21058" spans="27:27" x14ac:dyDescent="0.2">
      <c r="AA21058" s="23">
        <v>56902</v>
      </c>
    </row>
    <row r="21059" spans="27:27" x14ac:dyDescent="0.2">
      <c r="AA21059" s="23">
        <v>56903</v>
      </c>
    </row>
    <row r="21060" spans="27:27" x14ac:dyDescent="0.2">
      <c r="AA21060" s="23">
        <v>56904</v>
      </c>
    </row>
    <row r="21061" spans="27:27" x14ac:dyDescent="0.2">
      <c r="AA21061" s="23">
        <v>56905</v>
      </c>
    </row>
    <row r="21062" spans="27:27" x14ac:dyDescent="0.2">
      <c r="AA21062" s="23">
        <v>56906</v>
      </c>
    </row>
    <row r="21063" spans="27:27" x14ac:dyDescent="0.2">
      <c r="AA21063" s="23">
        <v>56907</v>
      </c>
    </row>
    <row r="21064" spans="27:27" x14ac:dyDescent="0.2">
      <c r="AA21064" s="23">
        <v>56908</v>
      </c>
    </row>
    <row r="21065" spans="27:27" x14ac:dyDescent="0.2">
      <c r="AA21065" s="23">
        <v>56909</v>
      </c>
    </row>
    <row r="21066" spans="27:27" x14ac:dyDescent="0.2">
      <c r="AA21066" s="23">
        <v>56910</v>
      </c>
    </row>
    <row r="21067" spans="27:27" x14ac:dyDescent="0.2">
      <c r="AA21067" s="23">
        <v>56911</v>
      </c>
    </row>
    <row r="21068" spans="27:27" x14ac:dyDescent="0.2">
      <c r="AA21068" s="23">
        <v>56912</v>
      </c>
    </row>
    <row r="21069" spans="27:27" x14ac:dyDescent="0.2">
      <c r="AA21069" s="23">
        <v>56913</v>
      </c>
    </row>
    <row r="21070" spans="27:27" x14ac:dyDescent="0.2">
      <c r="AA21070" s="23">
        <v>56914</v>
      </c>
    </row>
    <row r="21071" spans="27:27" x14ac:dyDescent="0.2">
      <c r="AA21071" s="23">
        <v>56915</v>
      </c>
    </row>
    <row r="21072" spans="27:27" x14ac:dyDescent="0.2">
      <c r="AA21072" s="23">
        <v>56916</v>
      </c>
    </row>
    <row r="21073" spans="27:27" x14ac:dyDescent="0.2">
      <c r="AA21073" s="23">
        <v>56917</v>
      </c>
    </row>
    <row r="21074" spans="27:27" x14ac:dyDescent="0.2">
      <c r="AA21074" s="23">
        <v>56918</v>
      </c>
    </row>
    <row r="21075" spans="27:27" x14ac:dyDescent="0.2">
      <c r="AA21075" s="23">
        <v>56919</v>
      </c>
    </row>
    <row r="21076" spans="27:27" x14ac:dyDescent="0.2">
      <c r="AA21076" s="23">
        <v>56920</v>
      </c>
    </row>
    <row r="21077" spans="27:27" x14ac:dyDescent="0.2">
      <c r="AA21077" s="23">
        <v>56921</v>
      </c>
    </row>
    <row r="21078" spans="27:27" x14ac:dyDescent="0.2">
      <c r="AA21078" s="23">
        <v>56922</v>
      </c>
    </row>
    <row r="21079" spans="27:27" x14ac:dyDescent="0.2">
      <c r="AA21079" s="23">
        <v>56923</v>
      </c>
    </row>
    <row r="21080" spans="27:27" x14ac:dyDescent="0.2">
      <c r="AA21080" s="23">
        <v>56924</v>
      </c>
    </row>
    <row r="21081" spans="27:27" x14ac:dyDescent="0.2">
      <c r="AA21081" s="23">
        <v>56925</v>
      </c>
    </row>
    <row r="21082" spans="27:27" x14ac:dyDescent="0.2">
      <c r="AA21082" s="23">
        <v>56926</v>
      </c>
    </row>
    <row r="21083" spans="27:27" x14ac:dyDescent="0.2">
      <c r="AA21083" s="23">
        <v>56927</v>
      </c>
    </row>
    <row r="21084" spans="27:27" x14ac:dyDescent="0.2">
      <c r="AA21084" s="23">
        <v>56928</v>
      </c>
    </row>
    <row r="21085" spans="27:27" x14ac:dyDescent="0.2">
      <c r="AA21085" s="23">
        <v>56929</v>
      </c>
    </row>
    <row r="21086" spans="27:27" x14ac:dyDescent="0.2">
      <c r="AA21086" s="23">
        <v>56930</v>
      </c>
    </row>
    <row r="21087" spans="27:27" x14ac:dyDescent="0.2">
      <c r="AA21087" s="23">
        <v>56931</v>
      </c>
    </row>
    <row r="21088" spans="27:27" x14ac:dyDescent="0.2">
      <c r="AA21088" s="23">
        <v>56932</v>
      </c>
    </row>
    <row r="21089" spans="27:27" x14ac:dyDescent="0.2">
      <c r="AA21089" s="23">
        <v>56933</v>
      </c>
    </row>
    <row r="21090" spans="27:27" x14ac:dyDescent="0.2">
      <c r="AA21090" s="23">
        <v>56934</v>
      </c>
    </row>
    <row r="21091" spans="27:27" x14ac:dyDescent="0.2">
      <c r="AA21091" s="23">
        <v>56935</v>
      </c>
    </row>
    <row r="21092" spans="27:27" x14ac:dyDescent="0.2">
      <c r="AA21092" s="23">
        <v>56936</v>
      </c>
    </row>
    <row r="21093" spans="27:27" x14ac:dyDescent="0.2">
      <c r="AA21093" s="23">
        <v>56937</v>
      </c>
    </row>
    <row r="21094" spans="27:27" x14ac:dyDescent="0.2">
      <c r="AA21094" s="23">
        <v>56938</v>
      </c>
    </row>
    <row r="21095" spans="27:27" x14ac:dyDescent="0.2">
      <c r="AA21095" s="23">
        <v>56939</v>
      </c>
    </row>
    <row r="21096" spans="27:27" x14ac:dyDescent="0.2">
      <c r="AA21096" s="23">
        <v>56940</v>
      </c>
    </row>
    <row r="21097" spans="27:27" x14ac:dyDescent="0.2">
      <c r="AA21097" s="23">
        <v>56941</v>
      </c>
    </row>
    <row r="21098" spans="27:27" x14ac:dyDescent="0.2">
      <c r="AA21098" s="23">
        <v>56942</v>
      </c>
    </row>
    <row r="21099" spans="27:27" x14ac:dyDescent="0.2">
      <c r="AA21099" s="23">
        <v>56943</v>
      </c>
    </row>
    <row r="21100" spans="27:27" x14ac:dyDescent="0.2">
      <c r="AA21100" s="23">
        <v>56944</v>
      </c>
    </row>
    <row r="21101" spans="27:27" x14ac:dyDescent="0.2">
      <c r="AA21101" s="23">
        <v>56945</v>
      </c>
    </row>
    <row r="21102" spans="27:27" x14ac:dyDescent="0.2">
      <c r="AA21102" s="23">
        <v>56946</v>
      </c>
    </row>
    <row r="21103" spans="27:27" x14ac:dyDescent="0.2">
      <c r="AA21103" s="23">
        <v>56947</v>
      </c>
    </row>
    <row r="21104" spans="27:27" x14ac:dyDescent="0.2">
      <c r="AA21104" s="23">
        <v>56948</v>
      </c>
    </row>
    <row r="21105" spans="27:27" x14ac:dyDescent="0.2">
      <c r="AA21105" s="23">
        <v>56949</v>
      </c>
    </row>
    <row r="21106" spans="27:27" x14ac:dyDescent="0.2">
      <c r="AA21106" s="23">
        <v>56950</v>
      </c>
    </row>
    <row r="21107" spans="27:27" x14ac:dyDescent="0.2">
      <c r="AA21107" s="23">
        <v>56951</v>
      </c>
    </row>
    <row r="21108" spans="27:27" x14ac:dyDescent="0.2">
      <c r="AA21108" s="23">
        <v>56952</v>
      </c>
    </row>
    <row r="21109" spans="27:27" x14ac:dyDescent="0.2">
      <c r="AA21109" s="23">
        <v>56953</v>
      </c>
    </row>
    <row r="21110" spans="27:27" x14ac:dyDescent="0.2">
      <c r="AA21110" s="23">
        <v>56954</v>
      </c>
    </row>
    <row r="21111" spans="27:27" x14ac:dyDescent="0.2">
      <c r="AA21111" s="23">
        <v>56955</v>
      </c>
    </row>
    <row r="21112" spans="27:27" x14ac:dyDescent="0.2">
      <c r="AA21112" s="23">
        <v>56956</v>
      </c>
    </row>
    <row r="21113" spans="27:27" x14ac:dyDescent="0.2">
      <c r="AA21113" s="23">
        <v>56957</v>
      </c>
    </row>
    <row r="21114" spans="27:27" x14ac:dyDescent="0.2">
      <c r="AA21114" s="23">
        <v>56958</v>
      </c>
    </row>
    <row r="21115" spans="27:27" x14ac:dyDescent="0.2">
      <c r="AA21115" s="23">
        <v>56959</v>
      </c>
    </row>
    <row r="21116" spans="27:27" x14ac:dyDescent="0.2">
      <c r="AA21116" s="23">
        <v>56960</v>
      </c>
    </row>
    <row r="21117" spans="27:27" x14ac:dyDescent="0.2">
      <c r="AA21117" s="23">
        <v>56961</v>
      </c>
    </row>
    <row r="21118" spans="27:27" x14ac:dyDescent="0.2">
      <c r="AA21118" s="23">
        <v>56962</v>
      </c>
    </row>
    <row r="21119" spans="27:27" x14ac:dyDescent="0.2">
      <c r="AA21119" s="23">
        <v>56963</v>
      </c>
    </row>
    <row r="21120" spans="27:27" x14ac:dyDescent="0.2">
      <c r="AA21120" s="23">
        <v>56964</v>
      </c>
    </row>
    <row r="21121" spans="27:27" x14ac:dyDescent="0.2">
      <c r="AA21121" s="23">
        <v>56965</v>
      </c>
    </row>
    <row r="21122" spans="27:27" x14ac:dyDescent="0.2">
      <c r="AA21122" s="23">
        <v>56966</v>
      </c>
    </row>
    <row r="21123" spans="27:27" x14ac:dyDescent="0.2">
      <c r="AA21123" s="23">
        <v>56967</v>
      </c>
    </row>
    <row r="21124" spans="27:27" x14ac:dyDescent="0.2">
      <c r="AA21124" s="23">
        <v>56968</v>
      </c>
    </row>
    <row r="21125" spans="27:27" x14ac:dyDescent="0.2">
      <c r="AA21125" s="23">
        <v>56969</v>
      </c>
    </row>
    <row r="21126" spans="27:27" x14ac:dyDescent="0.2">
      <c r="AA21126" s="23">
        <v>56970</v>
      </c>
    </row>
    <row r="21127" spans="27:27" x14ac:dyDescent="0.2">
      <c r="AA21127" s="23">
        <v>56971</v>
      </c>
    </row>
    <row r="21128" spans="27:27" x14ac:dyDescent="0.2">
      <c r="AA21128" s="23">
        <v>56972</v>
      </c>
    </row>
    <row r="21129" spans="27:27" x14ac:dyDescent="0.2">
      <c r="AA21129" s="23">
        <v>56973</v>
      </c>
    </row>
    <row r="21130" spans="27:27" x14ac:dyDescent="0.2">
      <c r="AA21130" s="23">
        <v>56974</v>
      </c>
    </row>
    <row r="21131" spans="27:27" x14ac:dyDescent="0.2">
      <c r="AA21131" s="23">
        <v>56975</v>
      </c>
    </row>
    <row r="21132" spans="27:27" x14ac:dyDescent="0.2">
      <c r="AA21132" s="23">
        <v>56976</v>
      </c>
    </row>
    <row r="21133" spans="27:27" x14ac:dyDescent="0.2">
      <c r="AA21133" s="23">
        <v>56977</v>
      </c>
    </row>
    <row r="21134" spans="27:27" x14ac:dyDescent="0.2">
      <c r="AA21134" s="23">
        <v>56978</v>
      </c>
    </row>
    <row r="21135" spans="27:27" x14ac:dyDescent="0.2">
      <c r="AA21135" s="23">
        <v>56979</v>
      </c>
    </row>
    <row r="21136" spans="27:27" x14ac:dyDescent="0.2">
      <c r="AA21136" s="23">
        <v>56980</v>
      </c>
    </row>
    <row r="21137" spans="27:27" x14ac:dyDescent="0.2">
      <c r="AA21137" s="23">
        <v>56981</v>
      </c>
    </row>
    <row r="21138" spans="27:27" x14ac:dyDescent="0.2">
      <c r="AA21138" s="23">
        <v>56982</v>
      </c>
    </row>
    <row r="21139" spans="27:27" x14ac:dyDescent="0.2">
      <c r="AA21139" s="23">
        <v>56983</v>
      </c>
    </row>
    <row r="21140" spans="27:27" x14ac:dyDescent="0.2">
      <c r="AA21140" s="23">
        <v>56984</v>
      </c>
    </row>
    <row r="21141" spans="27:27" x14ac:dyDescent="0.2">
      <c r="AA21141" s="23">
        <v>56985</v>
      </c>
    </row>
    <row r="21142" spans="27:27" x14ac:dyDescent="0.2">
      <c r="AA21142" s="23">
        <v>56986</v>
      </c>
    </row>
    <row r="21143" spans="27:27" x14ac:dyDescent="0.2">
      <c r="AA21143" s="23">
        <v>56987</v>
      </c>
    </row>
    <row r="21144" spans="27:27" x14ac:dyDescent="0.2">
      <c r="AA21144" s="23">
        <v>56988</v>
      </c>
    </row>
    <row r="21145" spans="27:27" x14ac:dyDescent="0.2">
      <c r="AA21145" s="23">
        <v>56989</v>
      </c>
    </row>
    <row r="21146" spans="27:27" x14ac:dyDescent="0.2">
      <c r="AA21146" s="23">
        <v>56990</v>
      </c>
    </row>
    <row r="21147" spans="27:27" x14ac:dyDescent="0.2">
      <c r="AA21147" s="23">
        <v>56991</v>
      </c>
    </row>
    <row r="21148" spans="27:27" x14ac:dyDescent="0.2">
      <c r="AA21148" s="23">
        <v>56992</v>
      </c>
    </row>
    <row r="21149" spans="27:27" x14ac:dyDescent="0.2">
      <c r="AA21149" s="23">
        <v>56993</v>
      </c>
    </row>
    <row r="21150" spans="27:27" x14ac:dyDescent="0.2">
      <c r="AA21150" s="23">
        <v>56994</v>
      </c>
    </row>
    <row r="21151" spans="27:27" x14ac:dyDescent="0.2">
      <c r="AA21151" s="23">
        <v>56995</v>
      </c>
    </row>
    <row r="21152" spans="27:27" x14ac:dyDescent="0.2">
      <c r="AA21152" s="23">
        <v>56996</v>
      </c>
    </row>
    <row r="21153" spans="27:27" x14ac:dyDescent="0.2">
      <c r="AA21153" s="23">
        <v>56997</v>
      </c>
    </row>
    <row r="21154" spans="27:27" x14ac:dyDescent="0.2">
      <c r="AA21154" s="23">
        <v>56998</v>
      </c>
    </row>
    <row r="21155" spans="27:27" x14ac:dyDescent="0.2">
      <c r="AA21155" s="23">
        <v>56999</v>
      </c>
    </row>
    <row r="21156" spans="27:27" x14ac:dyDescent="0.2">
      <c r="AA21156" s="23">
        <v>57000</v>
      </c>
    </row>
    <row r="21157" spans="27:27" x14ac:dyDescent="0.2">
      <c r="AA21157" s="23">
        <v>57001</v>
      </c>
    </row>
    <row r="21158" spans="27:27" x14ac:dyDescent="0.2">
      <c r="AA21158" s="23">
        <v>57002</v>
      </c>
    </row>
    <row r="21159" spans="27:27" x14ac:dyDescent="0.2">
      <c r="AA21159" s="23">
        <v>57003</v>
      </c>
    </row>
    <row r="21160" spans="27:27" x14ac:dyDescent="0.2">
      <c r="AA21160" s="23">
        <v>57004</v>
      </c>
    </row>
    <row r="21161" spans="27:27" x14ac:dyDescent="0.2">
      <c r="AA21161" s="23">
        <v>57005</v>
      </c>
    </row>
    <row r="21162" spans="27:27" x14ac:dyDescent="0.2">
      <c r="AA21162" s="23">
        <v>57006</v>
      </c>
    </row>
    <row r="21163" spans="27:27" x14ac:dyDescent="0.2">
      <c r="AA21163" s="23">
        <v>57007</v>
      </c>
    </row>
    <row r="21164" spans="27:27" x14ac:dyDescent="0.2">
      <c r="AA21164" s="23">
        <v>57008</v>
      </c>
    </row>
    <row r="21165" spans="27:27" x14ac:dyDescent="0.2">
      <c r="AA21165" s="23">
        <v>57009</v>
      </c>
    </row>
    <row r="21166" spans="27:27" x14ac:dyDescent="0.2">
      <c r="AA21166" s="23">
        <v>57010</v>
      </c>
    </row>
    <row r="21167" spans="27:27" x14ac:dyDescent="0.2">
      <c r="AA21167" s="23">
        <v>57011</v>
      </c>
    </row>
    <row r="21168" spans="27:27" x14ac:dyDescent="0.2">
      <c r="AA21168" s="23">
        <v>57012</v>
      </c>
    </row>
    <row r="21169" spans="27:27" x14ac:dyDescent="0.2">
      <c r="AA21169" s="23">
        <v>57013</v>
      </c>
    </row>
    <row r="21170" spans="27:27" x14ac:dyDescent="0.2">
      <c r="AA21170" s="23">
        <v>57014</v>
      </c>
    </row>
    <row r="21171" spans="27:27" x14ac:dyDescent="0.2">
      <c r="AA21171" s="23">
        <v>57015</v>
      </c>
    </row>
    <row r="21172" spans="27:27" x14ac:dyDescent="0.2">
      <c r="AA21172" s="23">
        <v>57016</v>
      </c>
    </row>
    <row r="21173" spans="27:27" x14ac:dyDescent="0.2">
      <c r="AA21173" s="23">
        <v>57017</v>
      </c>
    </row>
    <row r="21174" spans="27:27" x14ac:dyDescent="0.2">
      <c r="AA21174" s="23">
        <v>57018</v>
      </c>
    </row>
    <row r="21175" spans="27:27" x14ac:dyDescent="0.2">
      <c r="AA21175" s="23">
        <v>57019</v>
      </c>
    </row>
    <row r="21176" spans="27:27" x14ac:dyDescent="0.2">
      <c r="AA21176" s="23">
        <v>57020</v>
      </c>
    </row>
    <row r="21177" spans="27:27" x14ac:dyDescent="0.2">
      <c r="AA21177" s="23">
        <v>57021</v>
      </c>
    </row>
    <row r="21178" spans="27:27" x14ac:dyDescent="0.2">
      <c r="AA21178" s="23">
        <v>57022</v>
      </c>
    </row>
    <row r="21179" spans="27:27" x14ac:dyDescent="0.2">
      <c r="AA21179" s="23">
        <v>57023</v>
      </c>
    </row>
    <row r="21180" spans="27:27" x14ac:dyDescent="0.2">
      <c r="AA21180" s="23">
        <v>57024</v>
      </c>
    </row>
    <row r="21181" spans="27:27" x14ac:dyDescent="0.2">
      <c r="AA21181" s="23">
        <v>57025</v>
      </c>
    </row>
    <row r="21182" spans="27:27" x14ac:dyDescent="0.2">
      <c r="AA21182" s="23">
        <v>57026</v>
      </c>
    </row>
    <row r="21183" spans="27:27" x14ac:dyDescent="0.2">
      <c r="AA21183" s="23">
        <v>57027</v>
      </c>
    </row>
    <row r="21184" spans="27:27" x14ac:dyDescent="0.2">
      <c r="AA21184" s="23">
        <v>57028</v>
      </c>
    </row>
    <row r="21185" spans="27:27" x14ac:dyDescent="0.2">
      <c r="AA21185" s="23">
        <v>57029</v>
      </c>
    </row>
    <row r="21186" spans="27:27" x14ac:dyDescent="0.2">
      <c r="AA21186" s="23">
        <v>57030</v>
      </c>
    </row>
    <row r="21187" spans="27:27" x14ac:dyDescent="0.2">
      <c r="AA21187" s="23">
        <v>57031</v>
      </c>
    </row>
    <row r="21188" spans="27:27" x14ac:dyDescent="0.2">
      <c r="AA21188" s="23">
        <v>57032</v>
      </c>
    </row>
    <row r="21189" spans="27:27" x14ac:dyDescent="0.2">
      <c r="AA21189" s="23">
        <v>57033</v>
      </c>
    </row>
    <row r="21190" spans="27:27" x14ac:dyDescent="0.2">
      <c r="AA21190" s="23">
        <v>57034</v>
      </c>
    </row>
    <row r="21191" spans="27:27" x14ac:dyDescent="0.2">
      <c r="AA21191" s="23">
        <v>57035</v>
      </c>
    </row>
    <row r="21192" spans="27:27" x14ac:dyDescent="0.2">
      <c r="AA21192" s="23">
        <v>57036</v>
      </c>
    </row>
    <row r="21193" spans="27:27" x14ac:dyDescent="0.2">
      <c r="AA21193" s="23">
        <v>57037</v>
      </c>
    </row>
    <row r="21194" spans="27:27" x14ac:dyDescent="0.2">
      <c r="AA21194" s="23">
        <v>57038</v>
      </c>
    </row>
    <row r="21195" spans="27:27" x14ac:dyDescent="0.2">
      <c r="AA21195" s="23">
        <v>57039</v>
      </c>
    </row>
    <row r="21196" spans="27:27" x14ac:dyDescent="0.2">
      <c r="AA21196" s="23">
        <v>57040</v>
      </c>
    </row>
    <row r="21197" spans="27:27" x14ac:dyDescent="0.2">
      <c r="AA21197" s="23">
        <v>57041</v>
      </c>
    </row>
    <row r="21198" spans="27:27" x14ac:dyDescent="0.2">
      <c r="AA21198" s="23">
        <v>57042</v>
      </c>
    </row>
    <row r="21199" spans="27:27" x14ac:dyDescent="0.2">
      <c r="AA21199" s="23">
        <v>57043</v>
      </c>
    </row>
    <row r="21200" spans="27:27" x14ac:dyDescent="0.2">
      <c r="AA21200" s="23">
        <v>57044</v>
      </c>
    </row>
    <row r="21201" spans="27:27" x14ac:dyDescent="0.2">
      <c r="AA21201" s="23">
        <v>57045</v>
      </c>
    </row>
    <row r="21202" spans="27:27" x14ac:dyDescent="0.2">
      <c r="AA21202" s="23">
        <v>57046</v>
      </c>
    </row>
    <row r="21203" spans="27:27" x14ac:dyDescent="0.2">
      <c r="AA21203" s="23">
        <v>57047</v>
      </c>
    </row>
    <row r="21204" spans="27:27" x14ac:dyDescent="0.2">
      <c r="AA21204" s="23">
        <v>57048</v>
      </c>
    </row>
    <row r="21205" spans="27:27" x14ac:dyDescent="0.2">
      <c r="AA21205" s="23">
        <v>57049</v>
      </c>
    </row>
    <row r="21206" spans="27:27" x14ac:dyDescent="0.2">
      <c r="AA21206" s="23">
        <v>57050</v>
      </c>
    </row>
    <row r="21207" spans="27:27" x14ac:dyDescent="0.2">
      <c r="AA21207" s="23">
        <v>57051</v>
      </c>
    </row>
    <row r="21208" spans="27:27" x14ac:dyDescent="0.2">
      <c r="AA21208" s="23">
        <v>57052</v>
      </c>
    </row>
    <row r="21209" spans="27:27" x14ac:dyDescent="0.2">
      <c r="AA21209" s="23">
        <v>57053</v>
      </c>
    </row>
    <row r="21210" spans="27:27" x14ac:dyDescent="0.2">
      <c r="AA21210" s="23">
        <v>57054</v>
      </c>
    </row>
    <row r="21211" spans="27:27" x14ac:dyDescent="0.2">
      <c r="AA21211" s="23">
        <v>57055</v>
      </c>
    </row>
    <row r="21212" spans="27:27" x14ac:dyDescent="0.2">
      <c r="AA21212" s="23">
        <v>57056</v>
      </c>
    </row>
    <row r="21213" spans="27:27" x14ac:dyDescent="0.2">
      <c r="AA21213" s="23">
        <v>57057</v>
      </c>
    </row>
    <row r="21214" spans="27:27" x14ac:dyDescent="0.2">
      <c r="AA21214" s="23">
        <v>57058</v>
      </c>
    </row>
    <row r="21215" spans="27:27" x14ac:dyDescent="0.2">
      <c r="AA21215" s="23">
        <v>57059</v>
      </c>
    </row>
    <row r="21216" spans="27:27" x14ac:dyDescent="0.2">
      <c r="AA21216" s="23">
        <v>57060</v>
      </c>
    </row>
    <row r="21217" spans="27:27" x14ac:dyDescent="0.2">
      <c r="AA21217" s="23">
        <v>57061</v>
      </c>
    </row>
    <row r="21218" spans="27:27" x14ac:dyDescent="0.2">
      <c r="AA21218" s="23">
        <v>57062</v>
      </c>
    </row>
    <row r="21219" spans="27:27" x14ac:dyDescent="0.2">
      <c r="AA21219" s="23">
        <v>57063</v>
      </c>
    </row>
    <row r="21220" spans="27:27" x14ac:dyDescent="0.2">
      <c r="AA21220" s="23">
        <v>57064</v>
      </c>
    </row>
    <row r="21221" spans="27:27" x14ac:dyDescent="0.2">
      <c r="AA21221" s="23">
        <v>57065</v>
      </c>
    </row>
    <row r="21222" spans="27:27" x14ac:dyDescent="0.2">
      <c r="AA21222" s="23">
        <v>57066</v>
      </c>
    </row>
    <row r="21223" spans="27:27" x14ac:dyDescent="0.2">
      <c r="AA21223" s="23">
        <v>57067</v>
      </c>
    </row>
    <row r="21224" spans="27:27" x14ac:dyDescent="0.2">
      <c r="AA21224" s="23">
        <v>57068</v>
      </c>
    </row>
    <row r="21225" spans="27:27" x14ac:dyDescent="0.2">
      <c r="AA21225" s="23">
        <v>57069</v>
      </c>
    </row>
    <row r="21226" spans="27:27" x14ac:dyDescent="0.2">
      <c r="AA21226" s="23">
        <v>57070</v>
      </c>
    </row>
    <row r="21227" spans="27:27" x14ac:dyDescent="0.2">
      <c r="AA21227" s="23">
        <v>57071</v>
      </c>
    </row>
    <row r="21228" spans="27:27" x14ac:dyDescent="0.2">
      <c r="AA21228" s="23">
        <v>57072</v>
      </c>
    </row>
    <row r="21229" spans="27:27" x14ac:dyDescent="0.2">
      <c r="AA21229" s="23">
        <v>57073</v>
      </c>
    </row>
    <row r="21230" spans="27:27" x14ac:dyDescent="0.2">
      <c r="AA21230" s="23">
        <v>57074</v>
      </c>
    </row>
    <row r="21231" spans="27:27" x14ac:dyDescent="0.2">
      <c r="AA21231" s="23">
        <v>57075</v>
      </c>
    </row>
    <row r="21232" spans="27:27" x14ac:dyDescent="0.2">
      <c r="AA21232" s="23">
        <v>57076</v>
      </c>
    </row>
    <row r="21233" spans="27:27" x14ac:dyDescent="0.2">
      <c r="AA21233" s="23">
        <v>57077</v>
      </c>
    </row>
    <row r="21234" spans="27:27" x14ac:dyDescent="0.2">
      <c r="AA21234" s="23">
        <v>57078</v>
      </c>
    </row>
    <row r="21235" spans="27:27" x14ac:dyDescent="0.2">
      <c r="AA21235" s="23">
        <v>57079</v>
      </c>
    </row>
    <row r="21236" spans="27:27" x14ac:dyDescent="0.2">
      <c r="AA21236" s="23">
        <v>57080</v>
      </c>
    </row>
    <row r="21237" spans="27:27" x14ac:dyDescent="0.2">
      <c r="AA21237" s="23">
        <v>57081</v>
      </c>
    </row>
    <row r="21238" spans="27:27" x14ac:dyDescent="0.2">
      <c r="AA21238" s="23">
        <v>57082</v>
      </c>
    </row>
    <row r="21239" spans="27:27" x14ac:dyDescent="0.2">
      <c r="AA21239" s="23">
        <v>57083</v>
      </c>
    </row>
    <row r="21240" spans="27:27" x14ac:dyDescent="0.2">
      <c r="AA21240" s="23">
        <v>57084</v>
      </c>
    </row>
    <row r="21241" spans="27:27" x14ac:dyDescent="0.2">
      <c r="AA21241" s="23">
        <v>57085</v>
      </c>
    </row>
    <row r="21242" spans="27:27" x14ac:dyDescent="0.2">
      <c r="AA21242" s="23">
        <v>57086</v>
      </c>
    </row>
    <row r="21243" spans="27:27" x14ac:dyDescent="0.2">
      <c r="AA21243" s="23">
        <v>57087</v>
      </c>
    </row>
    <row r="21244" spans="27:27" x14ac:dyDescent="0.2">
      <c r="AA21244" s="23">
        <v>57088</v>
      </c>
    </row>
    <row r="21245" spans="27:27" x14ac:dyDescent="0.2">
      <c r="AA21245" s="23">
        <v>57089</v>
      </c>
    </row>
    <row r="21246" spans="27:27" x14ac:dyDescent="0.2">
      <c r="AA21246" s="23">
        <v>57090</v>
      </c>
    </row>
    <row r="21247" spans="27:27" x14ac:dyDescent="0.2">
      <c r="AA21247" s="23">
        <v>57091</v>
      </c>
    </row>
    <row r="21248" spans="27:27" x14ac:dyDescent="0.2">
      <c r="AA21248" s="23">
        <v>57092</v>
      </c>
    </row>
    <row r="21249" spans="27:27" x14ac:dyDescent="0.2">
      <c r="AA21249" s="23">
        <v>57093</v>
      </c>
    </row>
    <row r="21250" spans="27:27" x14ac:dyDescent="0.2">
      <c r="AA21250" s="23">
        <v>57094</v>
      </c>
    </row>
    <row r="21251" spans="27:27" x14ac:dyDescent="0.2">
      <c r="AA21251" s="23">
        <v>57095</v>
      </c>
    </row>
    <row r="21252" spans="27:27" x14ac:dyDescent="0.2">
      <c r="AA21252" s="23">
        <v>57096</v>
      </c>
    </row>
    <row r="21253" spans="27:27" x14ac:dyDescent="0.2">
      <c r="AA21253" s="23">
        <v>57097</v>
      </c>
    </row>
    <row r="21254" spans="27:27" x14ac:dyDescent="0.2">
      <c r="AA21254" s="23">
        <v>57098</v>
      </c>
    </row>
    <row r="21255" spans="27:27" x14ac:dyDescent="0.2">
      <c r="AA21255" s="23">
        <v>57099</v>
      </c>
    </row>
    <row r="21256" spans="27:27" x14ac:dyDescent="0.2">
      <c r="AA21256" s="23">
        <v>57100</v>
      </c>
    </row>
    <row r="21257" spans="27:27" x14ac:dyDescent="0.2">
      <c r="AA21257" s="23">
        <v>57101</v>
      </c>
    </row>
    <row r="21258" spans="27:27" x14ac:dyDescent="0.2">
      <c r="AA21258" s="23">
        <v>57102</v>
      </c>
    </row>
    <row r="21259" spans="27:27" x14ac:dyDescent="0.2">
      <c r="AA21259" s="23">
        <v>57103</v>
      </c>
    </row>
    <row r="21260" spans="27:27" x14ac:dyDescent="0.2">
      <c r="AA21260" s="23">
        <v>57104</v>
      </c>
    </row>
    <row r="21261" spans="27:27" x14ac:dyDescent="0.2">
      <c r="AA21261" s="23">
        <v>57105</v>
      </c>
    </row>
    <row r="21262" spans="27:27" x14ac:dyDescent="0.2">
      <c r="AA21262" s="23">
        <v>57106</v>
      </c>
    </row>
    <row r="21263" spans="27:27" x14ac:dyDescent="0.2">
      <c r="AA21263" s="23">
        <v>57107</v>
      </c>
    </row>
    <row r="21264" spans="27:27" x14ac:dyDescent="0.2">
      <c r="AA21264" s="23">
        <v>57108</v>
      </c>
    </row>
    <row r="21265" spans="27:27" x14ac:dyDescent="0.2">
      <c r="AA21265" s="23">
        <v>57109</v>
      </c>
    </row>
    <row r="21266" spans="27:27" x14ac:dyDescent="0.2">
      <c r="AA21266" s="23">
        <v>57110</v>
      </c>
    </row>
    <row r="21267" spans="27:27" x14ac:dyDescent="0.2">
      <c r="AA21267" s="23">
        <v>57111</v>
      </c>
    </row>
    <row r="21268" spans="27:27" x14ac:dyDescent="0.2">
      <c r="AA21268" s="23">
        <v>57112</v>
      </c>
    </row>
    <row r="21269" spans="27:27" x14ac:dyDescent="0.2">
      <c r="AA21269" s="23">
        <v>57113</v>
      </c>
    </row>
    <row r="21270" spans="27:27" x14ac:dyDescent="0.2">
      <c r="AA21270" s="23">
        <v>57114</v>
      </c>
    </row>
    <row r="21271" spans="27:27" x14ac:dyDescent="0.2">
      <c r="AA21271" s="23">
        <v>57115</v>
      </c>
    </row>
    <row r="21272" spans="27:27" x14ac:dyDescent="0.2">
      <c r="AA21272" s="23">
        <v>57116</v>
      </c>
    </row>
    <row r="21273" spans="27:27" x14ac:dyDescent="0.2">
      <c r="AA21273" s="23">
        <v>57117</v>
      </c>
    </row>
    <row r="21274" spans="27:27" x14ac:dyDescent="0.2">
      <c r="AA21274" s="23">
        <v>57118</v>
      </c>
    </row>
    <row r="21275" spans="27:27" x14ac:dyDescent="0.2">
      <c r="AA21275" s="23">
        <v>57119</v>
      </c>
    </row>
    <row r="21276" spans="27:27" x14ac:dyDescent="0.2">
      <c r="AA21276" s="23">
        <v>57120</v>
      </c>
    </row>
    <row r="21277" spans="27:27" x14ac:dyDescent="0.2">
      <c r="AA21277" s="23">
        <v>57121</v>
      </c>
    </row>
    <row r="21278" spans="27:27" x14ac:dyDescent="0.2">
      <c r="AA21278" s="23">
        <v>57122</v>
      </c>
    </row>
    <row r="21279" spans="27:27" x14ac:dyDescent="0.2">
      <c r="AA21279" s="23">
        <v>57123</v>
      </c>
    </row>
    <row r="21280" spans="27:27" x14ac:dyDescent="0.2">
      <c r="AA21280" s="23">
        <v>57124</v>
      </c>
    </row>
    <row r="21281" spans="27:27" x14ac:dyDescent="0.2">
      <c r="AA21281" s="23">
        <v>57125</v>
      </c>
    </row>
    <row r="21282" spans="27:27" x14ac:dyDescent="0.2">
      <c r="AA21282" s="23">
        <v>57126</v>
      </c>
    </row>
    <row r="21283" spans="27:27" x14ac:dyDescent="0.2">
      <c r="AA21283" s="23">
        <v>57127</v>
      </c>
    </row>
    <row r="21284" spans="27:27" x14ac:dyDescent="0.2">
      <c r="AA21284" s="23">
        <v>57128</v>
      </c>
    </row>
    <row r="21285" spans="27:27" x14ac:dyDescent="0.2">
      <c r="AA21285" s="23">
        <v>57129</v>
      </c>
    </row>
    <row r="21286" spans="27:27" x14ac:dyDescent="0.2">
      <c r="AA21286" s="23">
        <v>57130</v>
      </c>
    </row>
    <row r="21287" spans="27:27" x14ac:dyDescent="0.2">
      <c r="AA21287" s="23">
        <v>57131</v>
      </c>
    </row>
    <row r="21288" spans="27:27" x14ac:dyDescent="0.2">
      <c r="AA21288" s="23">
        <v>57132</v>
      </c>
    </row>
    <row r="21289" spans="27:27" x14ac:dyDescent="0.2">
      <c r="AA21289" s="23">
        <v>57133</v>
      </c>
    </row>
    <row r="21290" spans="27:27" x14ac:dyDescent="0.2">
      <c r="AA21290" s="23">
        <v>57134</v>
      </c>
    </row>
    <row r="21291" spans="27:27" x14ac:dyDescent="0.2">
      <c r="AA21291" s="23">
        <v>57135</v>
      </c>
    </row>
    <row r="21292" spans="27:27" x14ac:dyDescent="0.2">
      <c r="AA21292" s="23">
        <v>57136</v>
      </c>
    </row>
    <row r="21293" spans="27:27" x14ac:dyDescent="0.2">
      <c r="AA21293" s="23">
        <v>57137</v>
      </c>
    </row>
    <row r="21294" spans="27:27" x14ac:dyDescent="0.2">
      <c r="AA21294" s="23">
        <v>57138</v>
      </c>
    </row>
    <row r="21295" spans="27:27" x14ac:dyDescent="0.2">
      <c r="AA21295" s="23">
        <v>57139</v>
      </c>
    </row>
    <row r="21296" spans="27:27" x14ac:dyDescent="0.2">
      <c r="AA21296" s="23">
        <v>57140</v>
      </c>
    </row>
    <row r="21297" spans="27:27" x14ac:dyDescent="0.2">
      <c r="AA21297" s="23">
        <v>57141</v>
      </c>
    </row>
    <row r="21298" spans="27:27" x14ac:dyDescent="0.2">
      <c r="AA21298" s="23">
        <v>57142</v>
      </c>
    </row>
    <row r="21299" spans="27:27" x14ac:dyDescent="0.2">
      <c r="AA21299" s="23">
        <v>57143</v>
      </c>
    </row>
    <row r="21300" spans="27:27" x14ac:dyDescent="0.2">
      <c r="AA21300" s="23">
        <v>57144</v>
      </c>
    </row>
    <row r="21301" spans="27:27" x14ac:dyDescent="0.2">
      <c r="AA21301" s="23">
        <v>57145</v>
      </c>
    </row>
    <row r="21302" spans="27:27" x14ac:dyDescent="0.2">
      <c r="AA21302" s="23">
        <v>57146</v>
      </c>
    </row>
    <row r="21303" spans="27:27" x14ac:dyDescent="0.2">
      <c r="AA21303" s="23">
        <v>57147</v>
      </c>
    </row>
    <row r="21304" spans="27:27" x14ac:dyDescent="0.2">
      <c r="AA21304" s="23">
        <v>57148</v>
      </c>
    </row>
    <row r="21305" spans="27:27" x14ac:dyDescent="0.2">
      <c r="AA21305" s="23">
        <v>57149</v>
      </c>
    </row>
    <row r="21306" spans="27:27" x14ac:dyDescent="0.2">
      <c r="AA21306" s="23">
        <v>57150</v>
      </c>
    </row>
    <row r="21307" spans="27:27" x14ac:dyDescent="0.2">
      <c r="AA21307" s="23">
        <v>57151</v>
      </c>
    </row>
    <row r="21308" spans="27:27" x14ac:dyDescent="0.2">
      <c r="AA21308" s="23">
        <v>57152</v>
      </c>
    </row>
    <row r="21309" spans="27:27" x14ac:dyDescent="0.2">
      <c r="AA21309" s="23">
        <v>57153</v>
      </c>
    </row>
    <row r="21310" spans="27:27" x14ac:dyDescent="0.2">
      <c r="AA21310" s="23">
        <v>57154</v>
      </c>
    </row>
    <row r="21311" spans="27:27" x14ac:dyDescent="0.2">
      <c r="AA21311" s="23">
        <v>57155</v>
      </c>
    </row>
    <row r="21312" spans="27:27" x14ac:dyDescent="0.2">
      <c r="AA21312" s="23">
        <v>57156</v>
      </c>
    </row>
    <row r="21313" spans="27:27" x14ac:dyDescent="0.2">
      <c r="AA21313" s="23">
        <v>57157</v>
      </c>
    </row>
    <row r="21314" spans="27:27" x14ac:dyDescent="0.2">
      <c r="AA21314" s="23">
        <v>57158</v>
      </c>
    </row>
    <row r="21315" spans="27:27" x14ac:dyDescent="0.2">
      <c r="AA21315" s="23">
        <v>57159</v>
      </c>
    </row>
    <row r="21316" spans="27:27" x14ac:dyDescent="0.2">
      <c r="AA21316" s="23">
        <v>57160</v>
      </c>
    </row>
    <row r="21317" spans="27:27" x14ac:dyDescent="0.2">
      <c r="AA21317" s="23">
        <v>57161</v>
      </c>
    </row>
    <row r="21318" spans="27:27" x14ac:dyDescent="0.2">
      <c r="AA21318" s="23">
        <v>57162</v>
      </c>
    </row>
    <row r="21319" spans="27:27" x14ac:dyDescent="0.2">
      <c r="AA21319" s="23">
        <v>57163</v>
      </c>
    </row>
    <row r="21320" spans="27:27" x14ac:dyDescent="0.2">
      <c r="AA21320" s="23">
        <v>57164</v>
      </c>
    </row>
    <row r="21321" spans="27:27" x14ac:dyDescent="0.2">
      <c r="AA21321" s="23">
        <v>57165</v>
      </c>
    </row>
    <row r="21322" spans="27:27" x14ac:dyDescent="0.2">
      <c r="AA21322" s="23">
        <v>57166</v>
      </c>
    </row>
    <row r="21323" spans="27:27" x14ac:dyDescent="0.2">
      <c r="AA21323" s="23">
        <v>57167</v>
      </c>
    </row>
    <row r="21324" spans="27:27" x14ac:dyDescent="0.2">
      <c r="AA21324" s="23">
        <v>57168</v>
      </c>
    </row>
    <row r="21325" spans="27:27" x14ac:dyDescent="0.2">
      <c r="AA21325" s="23">
        <v>57169</v>
      </c>
    </row>
    <row r="21326" spans="27:27" x14ac:dyDescent="0.2">
      <c r="AA21326" s="23">
        <v>57170</v>
      </c>
    </row>
    <row r="21327" spans="27:27" x14ac:dyDescent="0.2">
      <c r="AA21327" s="23">
        <v>57171</v>
      </c>
    </row>
    <row r="21328" spans="27:27" x14ac:dyDescent="0.2">
      <c r="AA21328" s="23">
        <v>57172</v>
      </c>
    </row>
    <row r="21329" spans="27:27" x14ac:dyDescent="0.2">
      <c r="AA21329" s="23">
        <v>57173</v>
      </c>
    </row>
    <row r="21330" spans="27:27" x14ac:dyDescent="0.2">
      <c r="AA21330" s="23">
        <v>57174</v>
      </c>
    </row>
    <row r="21331" spans="27:27" x14ac:dyDescent="0.2">
      <c r="AA21331" s="23">
        <v>57175</v>
      </c>
    </row>
    <row r="21332" spans="27:27" x14ac:dyDescent="0.2">
      <c r="AA21332" s="23">
        <v>57176</v>
      </c>
    </row>
    <row r="21333" spans="27:27" x14ac:dyDescent="0.2">
      <c r="AA21333" s="23">
        <v>57177</v>
      </c>
    </row>
    <row r="21334" spans="27:27" x14ac:dyDescent="0.2">
      <c r="AA21334" s="23">
        <v>57178</v>
      </c>
    </row>
    <row r="21335" spans="27:27" x14ac:dyDescent="0.2">
      <c r="AA21335" s="23">
        <v>57179</v>
      </c>
    </row>
    <row r="21336" spans="27:27" x14ac:dyDescent="0.2">
      <c r="AA21336" s="23">
        <v>57180</v>
      </c>
    </row>
    <row r="21337" spans="27:27" x14ac:dyDescent="0.2">
      <c r="AA21337" s="23">
        <v>57181</v>
      </c>
    </row>
    <row r="21338" spans="27:27" x14ac:dyDescent="0.2">
      <c r="AA21338" s="23">
        <v>57182</v>
      </c>
    </row>
    <row r="21339" spans="27:27" x14ac:dyDescent="0.2">
      <c r="AA21339" s="23">
        <v>57183</v>
      </c>
    </row>
    <row r="21340" spans="27:27" x14ac:dyDescent="0.2">
      <c r="AA21340" s="23">
        <v>57184</v>
      </c>
    </row>
    <row r="21341" spans="27:27" x14ac:dyDescent="0.2">
      <c r="AA21341" s="23">
        <v>57185</v>
      </c>
    </row>
    <row r="21342" spans="27:27" x14ac:dyDescent="0.2">
      <c r="AA21342" s="23">
        <v>57186</v>
      </c>
    </row>
    <row r="21343" spans="27:27" x14ac:dyDescent="0.2">
      <c r="AA21343" s="23">
        <v>57187</v>
      </c>
    </row>
    <row r="21344" spans="27:27" x14ac:dyDescent="0.2">
      <c r="AA21344" s="23">
        <v>57188</v>
      </c>
    </row>
    <row r="21345" spans="27:27" x14ac:dyDescent="0.2">
      <c r="AA21345" s="23">
        <v>57189</v>
      </c>
    </row>
    <row r="21346" spans="27:27" x14ac:dyDescent="0.2">
      <c r="AA21346" s="23">
        <v>57190</v>
      </c>
    </row>
    <row r="21347" spans="27:27" x14ac:dyDescent="0.2">
      <c r="AA21347" s="23">
        <v>57191</v>
      </c>
    </row>
    <row r="21348" spans="27:27" x14ac:dyDescent="0.2">
      <c r="AA21348" s="23">
        <v>57192</v>
      </c>
    </row>
    <row r="21349" spans="27:27" x14ac:dyDescent="0.2">
      <c r="AA21349" s="23">
        <v>57193</v>
      </c>
    </row>
    <row r="21350" spans="27:27" x14ac:dyDescent="0.2">
      <c r="AA21350" s="23">
        <v>57194</v>
      </c>
    </row>
    <row r="21351" spans="27:27" x14ac:dyDescent="0.2">
      <c r="AA21351" s="23">
        <v>57195</v>
      </c>
    </row>
    <row r="21352" spans="27:27" x14ac:dyDescent="0.2">
      <c r="AA21352" s="23">
        <v>57196</v>
      </c>
    </row>
    <row r="21353" spans="27:27" x14ac:dyDescent="0.2">
      <c r="AA21353" s="23">
        <v>57197</v>
      </c>
    </row>
    <row r="21354" spans="27:27" x14ac:dyDescent="0.2">
      <c r="AA21354" s="23">
        <v>57198</v>
      </c>
    </row>
    <row r="21355" spans="27:27" x14ac:dyDescent="0.2">
      <c r="AA21355" s="23">
        <v>57199</v>
      </c>
    </row>
    <row r="21356" spans="27:27" x14ac:dyDescent="0.2">
      <c r="AA21356" s="23">
        <v>57200</v>
      </c>
    </row>
    <row r="21357" spans="27:27" x14ac:dyDescent="0.2">
      <c r="AA21357" s="23">
        <v>57201</v>
      </c>
    </row>
    <row r="21358" spans="27:27" x14ac:dyDescent="0.2">
      <c r="AA21358" s="23">
        <v>57202</v>
      </c>
    </row>
    <row r="21359" spans="27:27" x14ac:dyDescent="0.2">
      <c r="AA21359" s="23">
        <v>57203</v>
      </c>
    </row>
    <row r="21360" spans="27:27" x14ac:dyDescent="0.2">
      <c r="AA21360" s="23">
        <v>57204</v>
      </c>
    </row>
    <row r="21361" spans="27:27" x14ac:dyDescent="0.2">
      <c r="AA21361" s="23">
        <v>57205</v>
      </c>
    </row>
    <row r="21362" spans="27:27" x14ac:dyDescent="0.2">
      <c r="AA21362" s="23">
        <v>57206</v>
      </c>
    </row>
    <row r="21363" spans="27:27" x14ac:dyDescent="0.2">
      <c r="AA21363" s="23">
        <v>57207</v>
      </c>
    </row>
    <row r="21364" spans="27:27" x14ac:dyDescent="0.2">
      <c r="AA21364" s="23">
        <v>57208</v>
      </c>
    </row>
    <row r="21365" spans="27:27" x14ac:dyDescent="0.2">
      <c r="AA21365" s="23">
        <v>57209</v>
      </c>
    </row>
    <row r="21366" spans="27:27" x14ac:dyDescent="0.2">
      <c r="AA21366" s="23">
        <v>57210</v>
      </c>
    </row>
    <row r="21367" spans="27:27" x14ac:dyDescent="0.2">
      <c r="AA21367" s="23">
        <v>57211</v>
      </c>
    </row>
    <row r="21368" spans="27:27" x14ac:dyDescent="0.2">
      <c r="AA21368" s="23">
        <v>57212</v>
      </c>
    </row>
    <row r="21369" spans="27:27" x14ac:dyDescent="0.2">
      <c r="AA21369" s="23">
        <v>57213</v>
      </c>
    </row>
    <row r="21370" spans="27:27" x14ac:dyDescent="0.2">
      <c r="AA21370" s="23">
        <v>57214</v>
      </c>
    </row>
    <row r="21371" spans="27:27" x14ac:dyDescent="0.2">
      <c r="AA21371" s="23">
        <v>57215</v>
      </c>
    </row>
    <row r="21372" spans="27:27" x14ac:dyDescent="0.2">
      <c r="AA21372" s="23">
        <v>57216</v>
      </c>
    </row>
    <row r="21373" spans="27:27" x14ac:dyDescent="0.2">
      <c r="AA21373" s="23">
        <v>57217</v>
      </c>
    </row>
    <row r="21374" spans="27:27" x14ac:dyDescent="0.2">
      <c r="AA21374" s="23">
        <v>57218</v>
      </c>
    </row>
    <row r="21375" spans="27:27" x14ac:dyDescent="0.2">
      <c r="AA21375" s="23">
        <v>57219</v>
      </c>
    </row>
    <row r="21376" spans="27:27" x14ac:dyDescent="0.2">
      <c r="AA21376" s="23">
        <v>57220</v>
      </c>
    </row>
    <row r="21377" spans="27:27" x14ac:dyDescent="0.2">
      <c r="AA21377" s="23">
        <v>57221</v>
      </c>
    </row>
    <row r="21378" spans="27:27" x14ac:dyDescent="0.2">
      <c r="AA21378" s="23">
        <v>57222</v>
      </c>
    </row>
    <row r="21379" spans="27:27" x14ac:dyDescent="0.2">
      <c r="AA21379" s="23">
        <v>57223</v>
      </c>
    </row>
    <row r="21380" spans="27:27" x14ac:dyDescent="0.2">
      <c r="AA21380" s="23">
        <v>57224</v>
      </c>
    </row>
    <row r="21381" spans="27:27" x14ac:dyDescent="0.2">
      <c r="AA21381" s="23">
        <v>57225</v>
      </c>
    </row>
    <row r="21382" spans="27:27" x14ac:dyDescent="0.2">
      <c r="AA21382" s="23">
        <v>57226</v>
      </c>
    </row>
    <row r="21383" spans="27:27" x14ac:dyDescent="0.2">
      <c r="AA21383" s="23">
        <v>57227</v>
      </c>
    </row>
    <row r="21384" spans="27:27" x14ac:dyDescent="0.2">
      <c r="AA21384" s="23">
        <v>57228</v>
      </c>
    </row>
    <row r="21385" spans="27:27" x14ac:dyDescent="0.2">
      <c r="AA21385" s="23">
        <v>57229</v>
      </c>
    </row>
    <row r="21386" spans="27:27" x14ac:dyDescent="0.2">
      <c r="AA21386" s="23">
        <v>57230</v>
      </c>
    </row>
    <row r="21387" spans="27:27" x14ac:dyDescent="0.2">
      <c r="AA21387" s="23">
        <v>57231</v>
      </c>
    </row>
    <row r="21388" spans="27:27" x14ac:dyDescent="0.2">
      <c r="AA21388" s="23">
        <v>57232</v>
      </c>
    </row>
    <row r="21389" spans="27:27" x14ac:dyDescent="0.2">
      <c r="AA21389" s="23">
        <v>57233</v>
      </c>
    </row>
    <row r="21390" spans="27:27" x14ac:dyDescent="0.2">
      <c r="AA21390" s="23">
        <v>57234</v>
      </c>
    </row>
    <row r="21391" spans="27:27" x14ac:dyDescent="0.2">
      <c r="AA21391" s="23">
        <v>57235</v>
      </c>
    </row>
    <row r="21392" spans="27:27" x14ac:dyDescent="0.2">
      <c r="AA21392" s="23">
        <v>57236</v>
      </c>
    </row>
    <row r="21393" spans="27:27" x14ac:dyDescent="0.2">
      <c r="AA21393" s="23">
        <v>57237</v>
      </c>
    </row>
    <row r="21394" spans="27:27" x14ac:dyDescent="0.2">
      <c r="AA21394" s="23">
        <v>57238</v>
      </c>
    </row>
    <row r="21395" spans="27:27" x14ac:dyDescent="0.2">
      <c r="AA21395" s="23">
        <v>57239</v>
      </c>
    </row>
    <row r="21396" spans="27:27" x14ac:dyDescent="0.2">
      <c r="AA21396" s="23">
        <v>57240</v>
      </c>
    </row>
    <row r="21397" spans="27:27" x14ac:dyDescent="0.2">
      <c r="AA21397" s="23">
        <v>57241</v>
      </c>
    </row>
    <row r="21398" spans="27:27" x14ac:dyDescent="0.2">
      <c r="AA21398" s="23">
        <v>57242</v>
      </c>
    </row>
    <row r="21399" spans="27:27" x14ac:dyDescent="0.2">
      <c r="AA21399" s="23">
        <v>57243</v>
      </c>
    </row>
    <row r="21400" spans="27:27" x14ac:dyDescent="0.2">
      <c r="AA21400" s="23">
        <v>57244</v>
      </c>
    </row>
    <row r="21401" spans="27:27" x14ac:dyDescent="0.2">
      <c r="AA21401" s="23">
        <v>57245</v>
      </c>
    </row>
    <row r="21402" spans="27:27" x14ac:dyDescent="0.2">
      <c r="AA21402" s="23">
        <v>57246</v>
      </c>
    </row>
    <row r="21403" spans="27:27" x14ac:dyDescent="0.2">
      <c r="AA21403" s="23">
        <v>57247</v>
      </c>
    </row>
    <row r="21404" spans="27:27" x14ac:dyDescent="0.2">
      <c r="AA21404" s="23">
        <v>57248</v>
      </c>
    </row>
    <row r="21405" spans="27:27" x14ac:dyDescent="0.2">
      <c r="AA21405" s="23">
        <v>57249</v>
      </c>
    </row>
    <row r="21406" spans="27:27" x14ac:dyDescent="0.2">
      <c r="AA21406" s="23">
        <v>57250</v>
      </c>
    </row>
    <row r="21407" spans="27:27" x14ac:dyDescent="0.2">
      <c r="AA21407" s="23">
        <v>57251</v>
      </c>
    </row>
    <row r="21408" spans="27:27" x14ac:dyDescent="0.2">
      <c r="AA21408" s="23">
        <v>57252</v>
      </c>
    </row>
    <row r="21409" spans="27:27" x14ac:dyDescent="0.2">
      <c r="AA21409" s="23">
        <v>57253</v>
      </c>
    </row>
    <row r="21410" spans="27:27" x14ac:dyDescent="0.2">
      <c r="AA21410" s="23">
        <v>57254</v>
      </c>
    </row>
    <row r="21411" spans="27:27" x14ac:dyDescent="0.2">
      <c r="AA21411" s="23">
        <v>57255</v>
      </c>
    </row>
    <row r="21412" spans="27:27" x14ac:dyDescent="0.2">
      <c r="AA21412" s="23">
        <v>57256</v>
      </c>
    </row>
    <row r="21413" spans="27:27" x14ac:dyDescent="0.2">
      <c r="AA21413" s="23">
        <v>57257</v>
      </c>
    </row>
    <row r="21414" spans="27:27" x14ac:dyDescent="0.2">
      <c r="AA21414" s="23">
        <v>57258</v>
      </c>
    </row>
    <row r="21415" spans="27:27" x14ac:dyDescent="0.2">
      <c r="AA21415" s="23">
        <v>57259</v>
      </c>
    </row>
    <row r="21416" spans="27:27" x14ac:dyDescent="0.2">
      <c r="AA21416" s="23">
        <v>57260</v>
      </c>
    </row>
    <row r="21417" spans="27:27" x14ac:dyDescent="0.2">
      <c r="AA21417" s="23">
        <v>57261</v>
      </c>
    </row>
    <row r="21418" spans="27:27" x14ac:dyDescent="0.2">
      <c r="AA21418" s="23">
        <v>57262</v>
      </c>
    </row>
    <row r="21419" spans="27:27" x14ac:dyDescent="0.2">
      <c r="AA21419" s="23">
        <v>57263</v>
      </c>
    </row>
    <row r="21420" spans="27:27" x14ac:dyDescent="0.2">
      <c r="AA21420" s="23">
        <v>57264</v>
      </c>
    </row>
    <row r="21421" spans="27:27" x14ac:dyDescent="0.2">
      <c r="AA21421" s="23">
        <v>57265</v>
      </c>
    </row>
    <row r="21422" spans="27:27" x14ac:dyDescent="0.2">
      <c r="AA21422" s="23">
        <v>57266</v>
      </c>
    </row>
    <row r="21423" spans="27:27" x14ac:dyDescent="0.2">
      <c r="AA21423" s="23">
        <v>57267</v>
      </c>
    </row>
    <row r="21424" spans="27:27" x14ac:dyDescent="0.2">
      <c r="AA21424" s="23">
        <v>57268</v>
      </c>
    </row>
    <row r="21425" spans="27:27" x14ac:dyDescent="0.2">
      <c r="AA21425" s="23">
        <v>57269</v>
      </c>
    </row>
    <row r="21426" spans="27:27" x14ac:dyDescent="0.2">
      <c r="AA21426" s="23">
        <v>57270</v>
      </c>
    </row>
    <row r="21427" spans="27:27" x14ac:dyDescent="0.2">
      <c r="AA21427" s="23">
        <v>57271</v>
      </c>
    </row>
    <row r="21428" spans="27:27" x14ac:dyDescent="0.2">
      <c r="AA21428" s="23">
        <v>57272</v>
      </c>
    </row>
    <row r="21429" spans="27:27" x14ac:dyDescent="0.2">
      <c r="AA21429" s="23">
        <v>57273</v>
      </c>
    </row>
    <row r="21430" spans="27:27" x14ac:dyDescent="0.2">
      <c r="AA21430" s="23">
        <v>57274</v>
      </c>
    </row>
    <row r="21431" spans="27:27" x14ac:dyDescent="0.2">
      <c r="AA21431" s="23">
        <v>57275</v>
      </c>
    </row>
    <row r="21432" spans="27:27" x14ac:dyDescent="0.2">
      <c r="AA21432" s="23">
        <v>57276</v>
      </c>
    </row>
    <row r="21433" spans="27:27" x14ac:dyDescent="0.2">
      <c r="AA21433" s="23">
        <v>57277</v>
      </c>
    </row>
    <row r="21434" spans="27:27" x14ac:dyDescent="0.2">
      <c r="AA21434" s="23">
        <v>57278</v>
      </c>
    </row>
    <row r="21435" spans="27:27" x14ac:dyDescent="0.2">
      <c r="AA21435" s="23">
        <v>57279</v>
      </c>
    </row>
    <row r="21436" spans="27:27" x14ac:dyDescent="0.2">
      <c r="AA21436" s="23">
        <v>57280</v>
      </c>
    </row>
    <row r="21437" spans="27:27" x14ac:dyDescent="0.2">
      <c r="AA21437" s="23">
        <v>57281</v>
      </c>
    </row>
    <row r="21438" spans="27:27" x14ac:dyDescent="0.2">
      <c r="AA21438" s="23">
        <v>57282</v>
      </c>
    </row>
    <row r="21439" spans="27:27" x14ac:dyDescent="0.2">
      <c r="AA21439" s="23">
        <v>57283</v>
      </c>
    </row>
    <row r="21440" spans="27:27" x14ac:dyDescent="0.2">
      <c r="AA21440" s="23">
        <v>57284</v>
      </c>
    </row>
    <row r="21441" spans="27:27" x14ac:dyDescent="0.2">
      <c r="AA21441" s="23">
        <v>57285</v>
      </c>
    </row>
    <row r="21442" spans="27:27" x14ac:dyDescent="0.2">
      <c r="AA21442" s="23">
        <v>57286</v>
      </c>
    </row>
    <row r="21443" spans="27:27" x14ac:dyDescent="0.2">
      <c r="AA21443" s="23">
        <v>57287</v>
      </c>
    </row>
    <row r="21444" spans="27:27" x14ac:dyDescent="0.2">
      <c r="AA21444" s="23">
        <v>57288</v>
      </c>
    </row>
    <row r="21445" spans="27:27" x14ac:dyDescent="0.2">
      <c r="AA21445" s="23">
        <v>57289</v>
      </c>
    </row>
    <row r="21446" spans="27:27" x14ac:dyDescent="0.2">
      <c r="AA21446" s="23">
        <v>57290</v>
      </c>
    </row>
    <row r="21447" spans="27:27" x14ac:dyDescent="0.2">
      <c r="AA21447" s="23">
        <v>57291</v>
      </c>
    </row>
    <row r="21448" spans="27:27" x14ac:dyDescent="0.2">
      <c r="AA21448" s="23">
        <v>57292</v>
      </c>
    </row>
    <row r="21449" spans="27:27" x14ac:dyDescent="0.2">
      <c r="AA21449" s="23">
        <v>57293</v>
      </c>
    </row>
    <row r="21450" spans="27:27" x14ac:dyDescent="0.2">
      <c r="AA21450" s="23">
        <v>57294</v>
      </c>
    </row>
    <row r="21451" spans="27:27" x14ac:dyDescent="0.2">
      <c r="AA21451" s="23">
        <v>57295</v>
      </c>
    </row>
    <row r="21452" spans="27:27" x14ac:dyDescent="0.2">
      <c r="AA21452" s="23">
        <v>57296</v>
      </c>
    </row>
    <row r="21453" spans="27:27" x14ac:dyDescent="0.2">
      <c r="AA21453" s="23">
        <v>57297</v>
      </c>
    </row>
    <row r="21454" spans="27:27" x14ac:dyDescent="0.2">
      <c r="AA21454" s="23">
        <v>57298</v>
      </c>
    </row>
    <row r="21455" spans="27:27" x14ac:dyDescent="0.2">
      <c r="AA21455" s="23">
        <v>57299</v>
      </c>
    </row>
    <row r="21456" spans="27:27" x14ac:dyDescent="0.2">
      <c r="AA21456" s="23">
        <v>57300</v>
      </c>
    </row>
    <row r="21457" spans="27:27" x14ac:dyDescent="0.2">
      <c r="AA21457" s="23">
        <v>57301</v>
      </c>
    </row>
    <row r="21458" spans="27:27" x14ac:dyDescent="0.2">
      <c r="AA21458" s="23">
        <v>57302</v>
      </c>
    </row>
    <row r="21459" spans="27:27" x14ac:dyDescent="0.2">
      <c r="AA21459" s="23">
        <v>57303</v>
      </c>
    </row>
    <row r="21460" spans="27:27" x14ac:dyDescent="0.2">
      <c r="AA21460" s="23">
        <v>57304</v>
      </c>
    </row>
    <row r="21461" spans="27:27" x14ac:dyDescent="0.2">
      <c r="AA21461" s="23">
        <v>57305</v>
      </c>
    </row>
    <row r="21462" spans="27:27" x14ac:dyDescent="0.2">
      <c r="AA21462" s="23">
        <v>57306</v>
      </c>
    </row>
    <row r="21463" spans="27:27" x14ac:dyDescent="0.2">
      <c r="AA21463" s="23">
        <v>57307</v>
      </c>
    </row>
    <row r="21464" spans="27:27" x14ac:dyDescent="0.2">
      <c r="AA21464" s="23">
        <v>57308</v>
      </c>
    </row>
    <row r="21465" spans="27:27" x14ac:dyDescent="0.2">
      <c r="AA21465" s="23">
        <v>57309</v>
      </c>
    </row>
    <row r="21466" spans="27:27" x14ac:dyDescent="0.2">
      <c r="AA21466" s="23">
        <v>57310</v>
      </c>
    </row>
    <row r="21467" spans="27:27" x14ac:dyDescent="0.2">
      <c r="AA21467" s="23">
        <v>57311</v>
      </c>
    </row>
    <row r="21468" spans="27:27" x14ac:dyDescent="0.2">
      <c r="AA21468" s="23">
        <v>57312</v>
      </c>
    </row>
    <row r="21469" spans="27:27" x14ac:dyDescent="0.2">
      <c r="AA21469" s="23">
        <v>57313</v>
      </c>
    </row>
    <row r="21470" spans="27:27" x14ac:dyDescent="0.2">
      <c r="AA21470" s="23">
        <v>57314</v>
      </c>
    </row>
    <row r="21471" spans="27:27" x14ac:dyDescent="0.2">
      <c r="AA21471" s="23">
        <v>57315</v>
      </c>
    </row>
    <row r="21472" spans="27:27" x14ac:dyDescent="0.2">
      <c r="AA21472" s="23">
        <v>57316</v>
      </c>
    </row>
    <row r="21473" spans="27:27" x14ac:dyDescent="0.2">
      <c r="AA21473" s="23">
        <v>57317</v>
      </c>
    </row>
    <row r="21474" spans="27:27" x14ac:dyDescent="0.2">
      <c r="AA21474" s="23">
        <v>57318</v>
      </c>
    </row>
    <row r="21475" spans="27:27" x14ac:dyDescent="0.2">
      <c r="AA21475" s="23">
        <v>57319</v>
      </c>
    </row>
    <row r="21476" spans="27:27" x14ac:dyDescent="0.2">
      <c r="AA21476" s="23">
        <v>57320</v>
      </c>
    </row>
    <row r="21477" spans="27:27" x14ac:dyDescent="0.2">
      <c r="AA21477" s="23">
        <v>57321</v>
      </c>
    </row>
    <row r="21478" spans="27:27" x14ac:dyDescent="0.2">
      <c r="AA21478" s="23">
        <v>57322</v>
      </c>
    </row>
    <row r="21479" spans="27:27" x14ac:dyDescent="0.2">
      <c r="AA21479" s="23">
        <v>57323</v>
      </c>
    </row>
    <row r="21480" spans="27:27" x14ac:dyDescent="0.2">
      <c r="AA21480" s="23">
        <v>57324</v>
      </c>
    </row>
    <row r="21481" spans="27:27" x14ac:dyDescent="0.2">
      <c r="AA21481" s="23">
        <v>57325</v>
      </c>
    </row>
    <row r="21482" spans="27:27" x14ac:dyDescent="0.2">
      <c r="AA21482" s="23">
        <v>57326</v>
      </c>
    </row>
    <row r="21483" spans="27:27" x14ac:dyDescent="0.2">
      <c r="AA21483" s="23">
        <v>57327</v>
      </c>
    </row>
    <row r="21484" spans="27:27" x14ac:dyDescent="0.2">
      <c r="AA21484" s="23">
        <v>57328</v>
      </c>
    </row>
    <row r="21485" spans="27:27" x14ac:dyDescent="0.2">
      <c r="AA21485" s="23">
        <v>57329</v>
      </c>
    </row>
    <row r="21486" spans="27:27" x14ac:dyDescent="0.2">
      <c r="AA21486" s="23">
        <v>57330</v>
      </c>
    </row>
    <row r="21487" spans="27:27" x14ac:dyDescent="0.2">
      <c r="AA21487" s="23">
        <v>57331</v>
      </c>
    </row>
    <row r="21488" spans="27:27" x14ac:dyDescent="0.2">
      <c r="AA21488" s="23">
        <v>57332</v>
      </c>
    </row>
    <row r="21489" spans="27:27" x14ac:dyDescent="0.2">
      <c r="AA21489" s="23">
        <v>57333</v>
      </c>
    </row>
    <row r="21490" spans="27:27" x14ac:dyDescent="0.2">
      <c r="AA21490" s="23">
        <v>57334</v>
      </c>
    </row>
    <row r="21491" spans="27:27" x14ac:dyDescent="0.2">
      <c r="AA21491" s="23">
        <v>57335</v>
      </c>
    </row>
    <row r="21492" spans="27:27" x14ac:dyDescent="0.2">
      <c r="AA21492" s="23">
        <v>57336</v>
      </c>
    </row>
    <row r="21493" spans="27:27" x14ac:dyDescent="0.2">
      <c r="AA21493" s="23">
        <v>57337</v>
      </c>
    </row>
    <row r="21494" spans="27:27" x14ac:dyDescent="0.2">
      <c r="AA21494" s="23">
        <v>57338</v>
      </c>
    </row>
    <row r="21495" spans="27:27" x14ac:dyDescent="0.2">
      <c r="AA21495" s="23">
        <v>57339</v>
      </c>
    </row>
    <row r="21496" spans="27:27" x14ac:dyDescent="0.2">
      <c r="AA21496" s="23">
        <v>57340</v>
      </c>
    </row>
    <row r="21497" spans="27:27" x14ac:dyDescent="0.2">
      <c r="AA21497" s="23">
        <v>57341</v>
      </c>
    </row>
    <row r="21498" spans="27:27" x14ac:dyDescent="0.2">
      <c r="AA21498" s="23">
        <v>57342</v>
      </c>
    </row>
    <row r="21499" spans="27:27" x14ac:dyDescent="0.2">
      <c r="AA21499" s="23">
        <v>57343</v>
      </c>
    </row>
    <row r="21500" spans="27:27" x14ac:dyDescent="0.2">
      <c r="AA21500" s="23">
        <v>57344</v>
      </c>
    </row>
    <row r="21501" spans="27:27" x14ac:dyDescent="0.2">
      <c r="AA21501" s="23">
        <v>57345</v>
      </c>
    </row>
    <row r="21502" spans="27:27" x14ac:dyDescent="0.2">
      <c r="AA21502" s="23">
        <v>57346</v>
      </c>
    </row>
    <row r="21503" spans="27:27" x14ac:dyDescent="0.2">
      <c r="AA21503" s="23">
        <v>57347</v>
      </c>
    </row>
    <row r="21504" spans="27:27" x14ac:dyDescent="0.2">
      <c r="AA21504" s="23">
        <v>57348</v>
      </c>
    </row>
    <row r="21505" spans="27:27" x14ac:dyDescent="0.2">
      <c r="AA21505" s="23">
        <v>57349</v>
      </c>
    </row>
    <row r="21506" spans="27:27" x14ac:dyDescent="0.2">
      <c r="AA21506" s="23">
        <v>57350</v>
      </c>
    </row>
    <row r="21507" spans="27:27" x14ac:dyDescent="0.2">
      <c r="AA21507" s="23">
        <v>57351</v>
      </c>
    </row>
    <row r="21508" spans="27:27" x14ac:dyDescent="0.2">
      <c r="AA21508" s="23">
        <v>57352</v>
      </c>
    </row>
    <row r="21509" spans="27:27" x14ac:dyDescent="0.2">
      <c r="AA21509" s="23">
        <v>57353</v>
      </c>
    </row>
    <row r="21510" spans="27:27" x14ac:dyDescent="0.2">
      <c r="AA21510" s="23">
        <v>57354</v>
      </c>
    </row>
    <row r="21511" spans="27:27" x14ac:dyDescent="0.2">
      <c r="AA21511" s="23">
        <v>57355</v>
      </c>
    </row>
    <row r="21512" spans="27:27" x14ac:dyDescent="0.2">
      <c r="AA21512" s="23">
        <v>57356</v>
      </c>
    </row>
    <row r="21513" spans="27:27" x14ac:dyDescent="0.2">
      <c r="AA21513" s="23">
        <v>57357</v>
      </c>
    </row>
    <row r="21514" spans="27:27" x14ac:dyDescent="0.2">
      <c r="AA21514" s="23">
        <v>57358</v>
      </c>
    </row>
    <row r="21515" spans="27:27" x14ac:dyDescent="0.2">
      <c r="AA21515" s="23">
        <v>57359</v>
      </c>
    </row>
    <row r="21516" spans="27:27" x14ac:dyDescent="0.2">
      <c r="AA21516" s="23">
        <v>57360</v>
      </c>
    </row>
    <row r="21517" spans="27:27" x14ac:dyDescent="0.2">
      <c r="AA21517" s="23">
        <v>57361</v>
      </c>
    </row>
    <row r="21518" spans="27:27" x14ac:dyDescent="0.2">
      <c r="AA21518" s="23">
        <v>57362</v>
      </c>
    </row>
    <row r="21519" spans="27:27" x14ac:dyDescent="0.2">
      <c r="AA21519" s="23">
        <v>57363</v>
      </c>
    </row>
    <row r="21520" spans="27:27" x14ac:dyDescent="0.2">
      <c r="AA21520" s="23">
        <v>57364</v>
      </c>
    </row>
    <row r="21521" spans="27:27" x14ac:dyDescent="0.2">
      <c r="AA21521" s="23">
        <v>57365</v>
      </c>
    </row>
    <row r="21522" spans="27:27" x14ac:dyDescent="0.2">
      <c r="AA21522" s="23">
        <v>57366</v>
      </c>
    </row>
    <row r="21523" spans="27:27" x14ac:dyDescent="0.2">
      <c r="AA21523" s="23">
        <v>57367</v>
      </c>
    </row>
    <row r="21524" spans="27:27" x14ac:dyDescent="0.2">
      <c r="AA21524" s="23">
        <v>57368</v>
      </c>
    </row>
    <row r="21525" spans="27:27" x14ac:dyDescent="0.2">
      <c r="AA21525" s="23">
        <v>57369</v>
      </c>
    </row>
    <row r="21526" spans="27:27" x14ac:dyDescent="0.2">
      <c r="AA21526" s="23">
        <v>57370</v>
      </c>
    </row>
    <row r="21527" spans="27:27" x14ac:dyDescent="0.2">
      <c r="AA21527" s="23">
        <v>57371</v>
      </c>
    </row>
    <row r="21528" spans="27:27" x14ac:dyDescent="0.2">
      <c r="AA21528" s="23">
        <v>57372</v>
      </c>
    </row>
    <row r="21529" spans="27:27" x14ac:dyDescent="0.2">
      <c r="AA21529" s="23">
        <v>57373</v>
      </c>
    </row>
    <row r="21530" spans="27:27" x14ac:dyDescent="0.2">
      <c r="AA21530" s="23">
        <v>57374</v>
      </c>
    </row>
    <row r="21531" spans="27:27" x14ac:dyDescent="0.2">
      <c r="AA21531" s="23">
        <v>57375</v>
      </c>
    </row>
    <row r="21532" spans="27:27" x14ac:dyDescent="0.2">
      <c r="AA21532" s="23">
        <v>57376</v>
      </c>
    </row>
    <row r="21533" spans="27:27" x14ac:dyDescent="0.2">
      <c r="AA21533" s="23">
        <v>57377</v>
      </c>
    </row>
    <row r="21534" spans="27:27" x14ac:dyDescent="0.2">
      <c r="AA21534" s="23">
        <v>57378</v>
      </c>
    </row>
    <row r="21535" spans="27:27" x14ac:dyDescent="0.2">
      <c r="AA21535" s="23">
        <v>57379</v>
      </c>
    </row>
    <row r="21536" spans="27:27" x14ac:dyDescent="0.2">
      <c r="AA21536" s="23">
        <v>57380</v>
      </c>
    </row>
    <row r="21537" spans="27:27" x14ac:dyDescent="0.2">
      <c r="AA21537" s="23">
        <v>57381</v>
      </c>
    </row>
    <row r="21538" spans="27:27" x14ac:dyDescent="0.2">
      <c r="AA21538" s="23">
        <v>57382</v>
      </c>
    </row>
    <row r="21539" spans="27:27" x14ac:dyDescent="0.2">
      <c r="AA21539" s="23">
        <v>57383</v>
      </c>
    </row>
    <row r="21540" spans="27:27" x14ac:dyDescent="0.2">
      <c r="AA21540" s="23">
        <v>57384</v>
      </c>
    </row>
    <row r="21541" spans="27:27" x14ac:dyDescent="0.2">
      <c r="AA21541" s="23">
        <v>57385</v>
      </c>
    </row>
    <row r="21542" spans="27:27" x14ac:dyDescent="0.2">
      <c r="AA21542" s="23">
        <v>57386</v>
      </c>
    </row>
    <row r="21543" spans="27:27" x14ac:dyDescent="0.2">
      <c r="AA21543" s="23">
        <v>57387</v>
      </c>
    </row>
    <row r="21544" spans="27:27" x14ac:dyDescent="0.2">
      <c r="AA21544" s="23">
        <v>57388</v>
      </c>
    </row>
    <row r="21545" spans="27:27" x14ac:dyDescent="0.2">
      <c r="AA21545" s="23">
        <v>57389</v>
      </c>
    </row>
    <row r="21546" spans="27:27" x14ac:dyDescent="0.2">
      <c r="AA21546" s="23">
        <v>57390</v>
      </c>
    </row>
    <row r="21547" spans="27:27" x14ac:dyDescent="0.2">
      <c r="AA21547" s="23">
        <v>57391</v>
      </c>
    </row>
    <row r="21548" spans="27:27" x14ac:dyDescent="0.2">
      <c r="AA21548" s="23">
        <v>57392</v>
      </c>
    </row>
    <row r="21549" spans="27:27" x14ac:dyDescent="0.2">
      <c r="AA21549" s="23">
        <v>57393</v>
      </c>
    </row>
    <row r="21550" spans="27:27" x14ac:dyDescent="0.2">
      <c r="AA21550" s="23">
        <v>57394</v>
      </c>
    </row>
    <row r="21551" spans="27:27" x14ac:dyDescent="0.2">
      <c r="AA21551" s="23">
        <v>57395</v>
      </c>
    </row>
    <row r="21552" spans="27:27" x14ac:dyDescent="0.2">
      <c r="AA21552" s="23">
        <v>57396</v>
      </c>
    </row>
    <row r="21553" spans="27:27" x14ac:dyDescent="0.2">
      <c r="AA21553" s="23">
        <v>57397</v>
      </c>
    </row>
    <row r="21554" spans="27:27" x14ac:dyDescent="0.2">
      <c r="AA21554" s="23">
        <v>57398</v>
      </c>
    </row>
    <row r="21555" spans="27:27" x14ac:dyDescent="0.2">
      <c r="AA21555" s="23">
        <v>57399</v>
      </c>
    </row>
    <row r="21556" spans="27:27" x14ac:dyDescent="0.2">
      <c r="AA21556" s="23">
        <v>57400</v>
      </c>
    </row>
    <row r="21557" spans="27:27" x14ac:dyDescent="0.2">
      <c r="AA21557" s="23">
        <v>57401</v>
      </c>
    </row>
    <row r="21558" spans="27:27" x14ac:dyDescent="0.2">
      <c r="AA21558" s="23">
        <v>57402</v>
      </c>
    </row>
    <row r="21559" spans="27:27" x14ac:dyDescent="0.2">
      <c r="AA21559" s="23">
        <v>57403</v>
      </c>
    </row>
    <row r="21560" spans="27:27" x14ac:dyDescent="0.2">
      <c r="AA21560" s="23">
        <v>57404</v>
      </c>
    </row>
    <row r="21561" spans="27:27" x14ac:dyDescent="0.2">
      <c r="AA21561" s="23">
        <v>57405</v>
      </c>
    </row>
    <row r="21562" spans="27:27" x14ac:dyDescent="0.2">
      <c r="AA21562" s="23">
        <v>57406</v>
      </c>
    </row>
    <row r="21563" spans="27:27" x14ac:dyDescent="0.2">
      <c r="AA21563" s="23">
        <v>57407</v>
      </c>
    </row>
    <row r="21564" spans="27:27" x14ac:dyDescent="0.2">
      <c r="AA21564" s="23">
        <v>57408</v>
      </c>
    </row>
    <row r="21565" spans="27:27" x14ac:dyDescent="0.2">
      <c r="AA21565" s="23">
        <v>57409</v>
      </c>
    </row>
    <row r="21566" spans="27:27" x14ac:dyDescent="0.2">
      <c r="AA21566" s="23">
        <v>57410</v>
      </c>
    </row>
    <row r="21567" spans="27:27" x14ac:dyDescent="0.2">
      <c r="AA21567" s="23">
        <v>57411</v>
      </c>
    </row>
    <row r="21568" spans="27:27" x14ac:dyDescent="0.2">
      <c r="AA21568" s="23">
        <v>57412</v>
      </c>
    </row>
    <row r="21569" spans="27:27" x14ac:dyDescent="0.2">
      <c r="AA21569" s="23">
        <v>57413</v>
      </c>
    </row>
    <row r="21570" spans="27:27" x14ac:dyDescent="0.2">
      <c r="AA21570" s="23">
        <v>57414</v>
      </c>
    </row>
    <row r="21571" spans="27:27" x14ac:dyDescent="0.2">
      <c r="AA21571" s="23">
        <v>57415</v>
      </c>
    </row>
    <row r="21572" spans="27:27" x14ac:dyDescent="0.2">
      <c r="AA21572" s="23">
        <v>57416</v>
      </c>
    </row>
    <row r="21573" spans="27:27" x14ac:dyDescent="0.2">
      <c r="AA21573" s="23">
        <v>57417</v>
      </c>
    </row>
    <row r="21574" spans="27:27" x14ac:dyDescent="0.2">
      <c r="AA21574" s="23">
        <v>57418</v>
      </c>
    </row>
    <row r="21575" spans="27:27" x14ac:dyDescent="0.2">
      <c r="AA21575" s="23">
        <v>57419</v>
      </c>
    </row>
    <row r="21576" spans="27:27" x14ac:dyDescent="0.2">
      <c r="AA21576" s="23">
        <v>57420</v>
      </c>
    </row>
    <row r="21577" spans="27:27" x14ac:dyDescent="0.2">
      <c r="AA21577" s="23">
        <v>57421</v>
      </c>
    </row>
    <row r="21578" spans="27:27" x14ac:dyDescent="0.2">
      <c r="AA21578" s="23">
        <v>57422</v>
      </c>
    </row>
    <row r="21579" spans="27:27" x14ac:dyDescent="0.2">
      <c r="AA21579" s="23">
        <v>57423</v>
      </c>
    </row>
    <row r="21580" spans="27:27" x14ac:dyDescent="0.2">
      <c r="AA21580" s="23">
        <v>57424</v>
      </c>
    </row>
    <row r="21581" spans="27:27" x14ac:dyDescent="0.2">
      <c r="AA21581" s="23">
        <v>57425</v>
      </c>
    </row>
    <row r="21582" spans="27:27" x14ac:dyDescent="0.2">
      <c r="AA21582" s="23">
        <v>57426</v>
      </c>
    </row>
    <row r="21583" spans="27:27" x14ac:dyDescent="0.2">
      <c r="AA21583" s="23">
        <v>57427</v>
      </c>
    </row>
    <row r="21584" spans="27:27" x14ac:dyDescent="0.2">
      <c r="AA21584" s="23">
        <v>57428</v>
      </c>
    </row>
    <row r="21585" spans="27:27" x14ac:dyDescent="0.2">
      <c r="AA21585" s="23">
        <v>57429</v>
      </c>
    </row>
    <row r="21586" spans="27:27" x14ac:dyDescent="0.2">
      <c r="AA21586" s="23">
        <v>57430</v>
      </c>
    </row>
    <row r="21587" spans="27:27" x14ac:dyDescent="0.2">
      <c r="AA21587" s="23">
        <v>57431</v>
      </c>
    </row>
    <row r="21588" spans="27:27" x14ac:dyDescent="0.2">
      <c r="AA21588" s="23">
        <v>57432</v>
      </c>
    </row>
    <row r="21589" spans="27:27" x14ac:dyDescent="0.2">
      <c r="AA21589" s="23">
        <v>57433</v>
      </c>
    </row>
    <row r="21590" spans="27:27" x14ac:dyDescent="0.2">
      <c r="AA21590" s="23">
        <v>57434</v>
      </c>
    </row>
    <row r="21591" spans="27:27" x14ac:dyDescent="0.2">
      <c r="AA21591" s="23">
        <v>57435</v>
      </c>
    </row>
    <row r="21592" spans="27:27" x14ac:dyDescent="0.2">
      <c r="AA21592" s="23">
        <v>57436</v>
      </c>
    </row>
    <row r="21593" spans="27:27" x14ac:dyDescent="0.2">
      <c r="AA21593" s="23">
        <v>57437</v>
      </c>
    </row>
    <row r="21594" spans="27:27" x14ac:dyDescent="0.2">
      <c r="AA21594" s="23">
        <v>57438</v>
      </c>
    </row>
    <row r="21595" spans="27:27" x14ac:dyDescent="0.2">
      <c r="AA21595" s="23">
        <v>57439</v>
      </c>
    </row>
    <row r="21596" spans="27:27" x14ac:dyDescent="0.2">
      <c r="AA21596" s="23">
        <v>57440</v>
      </c>
    </row>
    <row r="21597" spans="27:27" x14ac:dyDescent="0.2">
      <c r="AA21597" s="23">
        <v>57441</v>
      </c>
    </row>
    <row r="21598" spans="27:27" x14ac:dyDescent="0.2">
      <c r="AA21598" s="23">
        <v>57442</v>
      </c>
    </row>
    <row r="21599" spans="27:27" x14ac:dyDescent="0.2">
      <c r="AA21599" s="23">
        <v>57443</v>
      </c>
    </row>
    <row r="21600" spans="27:27" x14ac:dyDescent="0.2">
      <c r="AA21600" s="23">
        <v>57444</v>
      </c>
    </row>
    <row r="21601" spans="27:27" x14ac:dyDescent="0.2">
      <c r="AA21601" s="23">
        <v>57445</v>
      </c>
    </row>
    <row r="21602" spans="27:27" x14ac:dyDescent="0.2">
      <c r="AA21602" s="23">
        <v>57446</v>
      </c>
    </row>
    <row r="21603" spans="27:27" x14ac:dyDescent="0.2">
      <c r="AA21603" s="23">
        <v>57447</v>
      </c>
    </row>
    <row r="21604" spans="27:27" x14ac:dyDescent="0.2">
      <c r="AA21604" s="23">
        <v>57448</v>
      </c>
    </row>
    <row r="21605" spans="27:27" x14ac:dyDescent="0.2">
      <c r="AA21605" s="23">
        <v>57449</v>
      </c>
    </row>
    <row r="21606" spans="27:27" x14ac:dyDescent="0.2">
      <c r="AA21606" s="23">
        <v>57450</v>
      </c>
    </row>
    <row r="21607" spans="27:27" x14ac:dyDescent="0.2">
      <c r="AA21607" s="23">
        <v>57451</v>
      </c>
    </row>
    <row r="21608" spans="27:27" x14ac:dyDescent="0.2">
      <c r="AA21608" s="23">
        <v>57452</v>
      </c>
    </row>
    <row r="21609" spans="27:27" x14ac:dyDescent="0.2">
      <c r="AA21609" s="23">
        <v>57453</v>
      </c>
    </row>
    <row r="21610" spans="27:27" x14ac:dyDescent="0.2">
      <c r="AA21610" s="23">
        <v>57454</v>
      </c>
    </row>
    <row r="21611" spans="27:27" x14ac:dyDescent="0.2">
      <c r="AA21611" s="23">
        <v>57455</v>
      </c>
    </row>
    <row r="21612" spans="27:27" x14ac:dyDescent="0.2">
      <c r="AA21612" s="23">
        <v>57456</v>
      </c>
    </row>
    <row r="21613" spans="27:27" x14ac:dyDescent="0.2">
      <c r="AA21613" s="23">
        <v>57457</v>
      </c>
    </row>
    <row r="21614" spans="27:27" x14ac:dyDescent="0.2">
      <c r="AA21614" s="23">
        <v>57458</v>
      </c>
    </row>
    <row r="21615" spans="27:27" x14ac:dyDescent="0.2">
      <c r="AA21615" s="23">
        <v>57459</v>
      </c>
    </row>
    <row r="21616" spans="27:27" x14ac:dyDescent="0.2">
      <c r="AA21616" s="23">
        <v>57460</v>
      </c>
    </row>
    <row r="21617" spans="27:27" x14ac:dyDescent="0.2">
      <c r="AA21617" s="23">
        <v>57461</v>
      </c>
    </row>
    <row r="21618" spans="27:27" x14ac:dyDescent="0.2">
      <c r="AA21618" s="23">
        <v>57462</v>
      </c>
    </row>
    <row r="21619" spans="27:27" x14ac:dyDescent="0.2">
      <c r="AA21619" s="23">
        <v>57463</v>
      </c>
    </row>
    <row r="21620" spans="27:27" x14ac:dyDescent="0.2">
      <c r="AA21620" s="23">
        <v>57464</v>
      </c>
    </row>
    <row r="21621" spans="27:27" x14ac:dyDescent="0.2">
      <c r="AA21621" s="23">
        <v>57465</v>
      </c>
    </row>
    <row r="21622" spans="27:27" x14ac:dyDescent="0.2">
      <c r="AA21622" s="23">
        <v>57466</v>
      </c>
    </row>
    <row r="21623" spans="27:27" x14ac:dyDescent="0.2">
      <c r="AA21623" s="23">
        <v>57467</v>
      </c>
    </row>
    <row r="21624" spans="27:27" x14ac:dyDescent="0.2">
      <c r="AA21624" s="23">
        <v>57468</v>
      </c>
    </row>
    <row r="21625" spans="27:27" x14ac:dyDescent="0.2">
      <c r="AA21625" s="23">
        <v>57469</v>
      </c>
    </row>
    <row r="21626" spans="27:27" x14ac:dyDescent="0.2">
      <c r="AA21626" s="23">
        <v>57470</v>
      </c>
    </row>
    <row r="21627" spans="27:27" x14ac:dyDescent="0.2">
      <c r="AA21627" s="23">
        <v>57471</v>
      </c>
    </row>
    <row r="21628" spans="27:27" x14ac:dyDescent="0.2">
      <c r="AA21628" s="23">
        <v>57472</v>
      </c>
    </row>
    <row r="21629" spans="27:27" x14ac:dyDescent="0.2">
      <c r="AA21629" s="23">
        <v>57473</v>
      </c>
    </row>
    <row r="21630" spans="27:27" x14ac:dyDescent="0.2">
      <c r="AA21630" s="23">
        <v>57474</v>
      </c>
    </row>
    <row r="21631" spans="27:27" x14ac:dyDescent="0.2">
      <c r="AA21631" s="23">
        <v>57475</v>
      </c>
    </row>
    <row r="21632" spans="27:27" x14ac:dyDescent="0.2">
      <c r="AA21632" s="23">
        <v>57476</v>
      </c>
    </row>
    <row r="21633" spans="27:27" x14ac:dyDescent="0.2">
      <c r="AA21633" s="23">
        <v>57477</v>
      </c>
    </row>
    <row r="21634" spans="27:27" x14ac:dyDescent="0.2">
      <c r="AA21634" s="23">
        <v>57478</v>
      </c>
    </row>
    <row r="21635" spans="27:27" x14ac:dyDescent="0.2">
      <c r="AA21635" s="23">
        <v>57479</v>
      </c>
    </row>
    <row r="21636" spans="27:27" x14ac:dyDescent="0.2">
      <c r="AA21636" s="23">
        <v>57480</v>
      </c>
    </row>
    <row r="21637" spans="27:27" x14ac:dyDescent="0.2">
      <c r="AA21637" s="23">
        <v>57481</v>
      </c>
    </row>
    <row r="21638" spans="27:27" x14ac:dyDescent="0.2">
      <c r="AA21638" s="23">
        <v>57482</v>
      </c>
    </row>
    <row r="21639" spans="27:27" x14ac:dyDescent="0.2">
      <c r="AA21639" s="23">
        <v>57483</v>
      </c>
    </row>
    <row r="21640" spans="27:27" x14ac:dyDescent="0.2">
      <c r="AA21640" s="23">
        <v>57484</v>
      </c>
    </row>
    <row r="21641" spans="27:27" x14ac:dyDescent="0.2">
      <c r="AA21641" s="23">
        <v>57485</v>
      </c>
    </row>
    <row r="21642" spans="27:27" x14ac:dyDescent="0.2">
      <c r="AA21642" s="23">
        <v>57486</v>
      </c>
    </row>
    <row r="21643" spans="27:27" x14ac:dyDescent="0.2">
      <c r="AA21643" s="23">
        <v>57487</v>
      </c>
    </row>
    <row r="21644" spans="27:27" x14ac:dyDescent="0.2">
      <c r="AA21644" s="23">
        <v>57488</v>
      </c>
    </row>
    <row r="21645" spans="27:27" x14ac:dyDescent="0.2">
      <c r="AA21645" s="23">
        <v>57489</v>
      </c>
    </row>
    <row r="21646" spans="27:27" x14ac:dyDescent="0.2">
      <c r="AA21646" s="23">
        <v>57490</v>
      </c>
    </row>
    <row r="21647" spans="27:27" x14ac:dyDescent="0.2">
      <c r="AA21647" s="23">
        <v>57491</v>
      </c>
    </row>
    <row r="21648" spans="27:27" x14ac:dyDescent="0.2">
      <c r="AA21648" s="23">
        <v>57492</v>
      </c>
    </row>
    <row r="21649" spans="27:27" x14ac:dyDescent="0.2">
      <c r="AA21649" s="23">
        <v>57493</v>
      </c>
    </row>
    <row r="21650" spans="27:27" x14ac:dyDescent="0.2">
      <c r="AA21650" s="23">
        <v>57494</v>
      </c>
    </row>
    <row r="21651" spans="27:27" x14ac:dyDescent="0.2">
      <c r="AA21651" s="23">
        <v>57495</v>
      </c>
    </row>
    <row r="21652" spans="27:27" x14ac:dyDescent="0.2">
      <c r="AA21652" s="23">
        <v>57496</v>
      </c>
    </row>
    <row r="21653" spans="27:27" x14ac:dyDescent="0.2">
      <c r="AA21653" s="23">
        <v>57497</v>
      </c>
    </row>
    <row r="21654" spans="27:27" x14ac:dyDescent="0.2">
      <c r="AA21654" s="23">
        <v>57498</v>
      </c>
    </row>
    <row r="21655" spans="27:27" x14ac:dyDescent="0.2">
      <c r="AA21655" s="23">
        <v>57499</v>
      </c>
    </row>
    <row r="21656" spans="27:27" x14ac:dyDescent="0.2">
      <c r="AA21656" s="23">
        <v>57500</v>
      </c>
    </row>
    <row r="21657" spans="27:27" x14ac:dyDescent="0.2">
      <c r="AA21657" s="23">
        <v>57501</v>
      </c>
    </row>
    <row r="21658" spans="27:27" x14ac:dyDescent="0.2">
      <c r="AA21658" s="23">
        <v>57502</v>
      </c>
    </row>
    <row r="21659" spans="27:27" x14ac:dyDescent="0.2">
      <c r="AA21659" s="23">
        <v>57503</v>
      </c>
    </row>
    <row r="21660" spans="27:27" x14ac:dyDescent="0.2">
      <c r="AA21660" s="23">
        <v>57504</v>
      </c>
    </row>
    <row r="21661" spans="27:27" x14ac:dyDescent="0.2">
      <c r="AA21661" s="23">
        <v>57505</v>
      </c>
    </row>
    <row r="21662" spans="27:27" x14ac:dyDescent="0.2">
      <c r="AA21662" s="23">
        <v>57506</v>
      </c>
    </row>
    <row r="21663" spans="27:27" x14ac:dyDescent="0.2">
      <c r="AA21663" s="23">
        <v>57507</v>
      </c>
    </row>
    <row r="21664" spans="27:27" x14ac:dyDescent="0.2">
      <c r="AA21664" s="23">
        <v>57508</v>
      </c>
    </row>
    <row r="21665" spans="27:27" x14ac:dyDescent="0.2">
      <c r="AA21665" s="23">
        <v>57509</v>
      </c>
    </row>
    <row r="21666" spans="27:27" x14ac:dyDescent="0.2">
      <c r="AA21666" s="23">
        <v>57510</v>
      </c>
    </row>
    <row r="21667" spans="27:27" x14ac:dyDescent="0.2">
      <c r="AA21667" s="23">
        <v>57511</v>
      </c>
    </row>
    <row r="21668" spans="27:27" x14ac:dyDescent="0.2">
      <c r="AA21668" s="23">
        <v>57512</v>
      </c>
    </row>
    <row r="21669" spans="27:27" x14ac:dyDescent="0.2">
      <c r="AA21669" s="23">
        <v>57513</v>
      </c>
    </row>
    <row r="21670" spans="27:27" x14ac:dyDescent="0.2">
      <c r="AA21670" s="23">
        <v>57514</v>
      </c>
    </row>
    <row r="21671" spans="27:27" x14ac:dyDescent="0.2">
      <c r="AA21671" s="23">
        <v>57515</v>
      </c>
    </row>
    <row r="21672" spans="27:27" x14ac:dyDescent="0.2">
      <c r="AA21672" s="23">
        <v>57516</v>
      </c>
    </row>
    <row r="21673" spans="27:27" x14ac:dyDescent="0.2">
      <c r="AA21673" s="23">
        <v>57517</v>
      </c>
    </row>
    <row r="21674" spans="27:27" x14ac:dyDescent="0.2">
      <c r="AA21674" s="23">
        <v>57518</v>
      </c>
    </row>
    <row r="21675" spans="27:27" x14ac:dyDescent="0.2">
      <c r="AA21675" s="23">
        <v>57519</v>
      </c>
    </row>
    <row r="21676" spans="27:27" x14ac:dyDescent="0.2">
      <c r="AA21676" s="23">
        <v>57520</v>
      </c>
    </row>
    <row r="21677" spans="27:27" x14ac:dyDescent="0.2">
      <c r="AA21677" s="23">
        <v>57521</v>
      </c>
    </row>
    <row r="21678" spans="27:27" x14ac:dyDescent="0.2">
      <c r="AA21678" s="23">
        <v>57522</v>
      </c>
    </row>
    <row r="21679" spans="27:27" x14ac:dyDescent="0.2">
      <c r="AA21679" s="23">
        <v>57523</v>
      </c>
    </row>
    <row r="21680" spans="27:27" x14ac:dyDescent="0.2">
      <c r="AA21680" s="23">
        <v>57524</v>
      </c>
    </row>
    <row r="21681" spans="27:27" x14ac:dyDescent="0.2">
      <c r="AA21681" s="23">
        <v>57525</v>
      </c>
    </row>
    <row r="21682" spans="27:27" x14ac:dyDescent="0.2">
      <c r="AA21682" s="23">
        <v>57526</v>
      </c>
    </row>
    <row r="21683" spans="27:27" x14ac:dyDescent="0.2">
      <c r="AA21683" s="23">
        <v>57527</v>
      </c>
    </row>
    <row r="21684" spans="27:27" x14ac:dyDescent="0.2">
      <c r="AA21684" s="23">
        <v>57528</v>
      </c>
    </row>
    <row r="21685" spans="27:27" x14ac:dyDescent="0.2">
      <c r="AA21685" s="23">
        <v>57529</v>
      </c>
    </row>
    <row r="21686" spans="27:27" x14ac:dyDescent="0.2">
      <c r="AA21686" s="23">
        <v>57530</v>
      </c>
    </row>
    <row r="21687" spans="27:27" x14ac:dyDescent="0.2">
      <c r="AA21687" s="23">
        <v>57531</v>
      </c>
    </row>
    <row r="21688" spans="27:27" x14ac:dyDescent="0.2">
      <c r="AA21688" s="23">
        <v>57532</v>
      </c>
    </row>
    <row r="21689" spans="27:27" x14ac:dyDescent="0.2">
      <c r="AA21689" s="23">
        <v>57533</v>
      </c>
    </row>
    <row r="21690" spans="27:27" x14ac:dyDescent="0.2">
      <c r="AA21690" s="23">
        <v>57534</v>
      </c>
    </row>
    <row r="21691" spans="27:27" x14ac:dyDescent="0.2">
      <c r="AA21691" s="23">
        <v>57535</v>
      </c>
    </row>
    <row r="21692" spans="27:27" x14ac:dyDescent="0.2">
      <c r="AA21692" s="23">
        <v>57536</v>
      </c>
    </row>
    <row r="21693" spans="27:27" x14ac:dyDescent="0.2">
      <c r="AA21693" s="23">
        <v>57537</v>
      </c>
    </row>
    <row r="21694" spans="27:27" x14ac:dyDescent="0.2">
      <c r="AA21694" s="23">
        <v>57538</v>
      </c>
    </row>
    <row r="21695" spans="27:27" x14ac:dyDescent="0.2">
      <c r="AA21695" s="23">
        <v>57539</v>
      </c>
    </row>
    <row r="21696" spans="27:27" x14ac:dyDescent="0.2">
      <c r="AA21696" s="23">
        <v>57540</v>
      </c>
    </row>
    <row r="21697" spans="27:27" x14ac:dyDescent="0.2">
      <c r="AA21697" s="23">
        <v>57541</v>
      </c>
    </row>
    <row r="21698" spans="27:27" x14ac:dyDescent="0.2">
      <c r="AA21698" s="23">
        <v>57542</v>
      </c>
    </row>
    <row r="21699" spans="27:27" x14ac:dyDescent="0.2">
      <c r="AA21699" s="23">
        <v>57543</v>
      </c>
    </row>
    <row r="21700" spans="27:27" x14ac:dyDescent="0.2">
      <c r="AA21700" s="23">
        <v>57544</v>
      </c>
    </row>
    <row r="21701" spans="27:27" x14ac:dyDescent="0.2">
      <c r="AA21701" s="23">
        <v>57545</v>
      </c>
    </row>
    <row r="21702" spans="27:27" x14ac:dyDescent="0.2">
      <c r="AA21702" s="23">
        <v>57546</v>
      </c>
    </row>
    <row r="21703" spans="27:27" x14ac:dyDescent="0.2">
      <c r="AA21703" s="23">
        <v>57547</v>
      </c>
    </row>
    <row r="21704" spans="27:27" x14ac:dyDescent="0.2">
      <c r="AA21704" s="23">
        <v>57548</v>
      </c>
    </row>
    <row r="21705" spans="27:27" x14ac:dyDescent="0.2">
      <c r="AA21705" s="23">
        <v>57549</v>
      </c>
    </row>
    <row r="21706" spans="27:27" x14ac:dyDescent="0.2">
      <c r="AA21706" s="23">
        <v>57550</v>
      </c>
    </row>
    <row r="21707" spans="27:27" x14ac:dyDescent="0.2">
      <c r="AA21707" s="23">
        <v>57551</v>
      </c>
    </row>
    <row r="21708" spans="27:27" x14ac:dyDescent="0.2">
      <c r="AA21708" s="23">
        <v>57552</v>
      </c>
    </row>
    <row r="21709" spans="27:27" x14ac:dyDescent="0.2">
      <c r="AA21709" s="23">
        <v>57553</v>
      </c>
    </row>
    <row r="21710" spans="27:27" x14ac:dyDescent="0.2">
      <c r="AA21710" s="23">
        <v>57554</v>
      </c>
    </row>
    <row r="21711" spans="27:27" x14ac:dyDescent="0.2">
      <c r="AA21711" s="23">
        <v>57555</v>
      </c>
    </row>
    <row r="21712" spans="27:27" x14ac:dyDescent="0.2">
      <c r="AA21712" s="23">
        <v>57556</v>
      </c>
    </row>
    <row r="21713" spans="27:27" x14ac:dyDescent="0.2">
      <c r="AA21713" s="23">
        <v>57557</v>
      </c>
    </row>
    <row r="21714" spans="27:27" x14ac:dyDescent="0.2">
      <c r="AA21714" s="23">
        <v>57558</v>
      </c>
    </row>
    <row r="21715" spans="27:27" x14ac:dyDescent="0.2">
      <c r="AA21715" s="23">
        <v>57559</v>
      </c>
    </row>
    <row r="21716" spans="27:27" x14ac:dyDescent="0.2">
      <c r="AA21716" s="23">
        <v>57560</v>
      </c>
    </row>
    <row r="21717" spans="27:27" x14ac:dyDescent="0.2">
      <c r="AA21717" s="23">
        <v>57561</v>
      </c>
    </row>
    <row r="21718" spans="27:27" x14ac:dyDescent="0.2">
      <c r="AA21718" s="23">
        <v>57562</v>
      </c>
    </row>
    <row r="21719" spans="27:27" x14ac:dyDescent="0.2">
      <c r="AA21719" s="23">
        <v>57563</v>
      </c>
    </row>
    <row r="21720" spans="27:27" x14ac:dyDescent="0.2">
      <c r="AA21720" s="23">
        <v>57564</v>
      </c>
    </row>
    <row r="21721" spans="27:27" x14ac:dyDescent="0.2">
      <c r="AA21721" s="23">
        <v>57565</v>
      </c>
    </row>
    <row r="21722" spans="27:27" x14ac:dyDescent="0.2">
      <c r="AA21722" s="23">
        <v>57566</v>
      </c>
    </row>
    <row r="21723" spans="27:27" x14ac:dyDescent="0.2">
      <c r="AA21723" s="23">
        <v>57567</v>
      </c>
    </row>
    <row r="21724" spans="27:27" x14ac:dyDescent="0.2">
      <c r="AA21724" s="23">
        <v>57568</v>
      </c>
    </row>
    <row r="21725" spans="27:27" x14ac:dyDescent="0.2">
      <c r="AA21725" s="23">
        <v>57569</v>
      </c>
    </row>
    <row r="21726" spans="27:27" x14ac:dyDescent="0.2">
      <c r="AA21726" s="23">
        <v>57570</v>
      </c>
    </row>
    <row r="21727" spans="27:27" x14ac:dyDescent="0.2">
      <c r="AA21727" s="23">
        <v>57571</v>
      </c>
    </row>
    <row r="21728" spans="27:27" x14ac:dyDescent="0.2">
      <c r="AA21728" s="23">
        <v>57572</v>
      </c>
    </row>
    <row r="21729" spans="27:27" x14ac:dyDescent="0.2">
      <c r="AA21729" s="23">
        <v>57573</v>
      </c>
    </row>
    <row r="21730" spans="27:27" x14ac:dyDescent="0.2">
      <c r="AA21730" s="23">
        <v>57574</v>
      </c>
    </row>
    <row r="21731" spans="27:27" x14ac:dyDescent="0.2">
      <c r="AA21731" s="23">
        <v>57575</v>
      </c>
    </row>
    <row r="21732" spans="27:27" x14ac:dyDescent="0.2">
      <c r="AA21732" s="23">
        <v>57576</v>
      </c>
    </row>
    <row r="21733" spans="27:27" x14ac:dyDescent="0.2">
      <c r="AA21733" s="23">
        <v>57577</v>
      </c>
    </row>
    <row r="21734" spans="27:27" x14ac:dyDescent="0.2">
      <c r="AA21734" s="23">
        <v>57578</v>
      </c>
    </row>
    <row r="21735" spans="27:27" x14ac:dyDescent="0.2">
      <c r="AA21735" s="23">
        <v>57579</v>
      </c>
    </row>
    <row r="21736" spans="27:27" x14ac:dyDescent="0.2">
      <c r="AA21736" s="23">
        <v>57580</v>
      </c>
    </row>
    <row r="21737" spans="27:27" x14ac:dyDescent="0.2">
      <c r="AA21737" s="23">
        <v>57581</v>
      </c>
    </row>
    <row r="21738" spans="27:27" x14ac:dyDescent="0.2">
      <c r="AA21738" s="23">
        <v>57582</v>
      </c>
    </row>
    <row r="21739" spans="27:27" x14ac:dyDescent="0.2">
      <c r="AA21739" s="23">
        <v>57583</v>
      </c>
    </row>
    <row r="21740" spans="27:27" x14ac:dyDescent="0.2">
      <c r="AA21740" s="23">
        <v>57584</v>
      </c>
    </row>
    <row r="21741" spans="27:27" x14ac:dyDescent="0.2">
      <c r="AA21741" s="23">
        <v>57585</v>
      </c>
    </row>
    <row r="21742" spans="27:27" x14ac:dyDescent="0.2">
      <c r="AA21742" s="23">
        <v>57586</v>
      </c>
    </row>
    <row r="21743" spans="27:27" x14ac:dyDescent="0.2">
      <c r="AA21743" s="23">
        <v>57587</v>
      </c>
    </row>
    <row r="21744" spans="27:27" x14ac:dyDescent="0.2">
      <c r="AA21744" s="23">
        <v>57588</v>
      </c>
    </row>
    <row r="21745" spans="27:27" x14ac:dyDescent="0.2">
      <c r="AA21745" s="23">
        <v>57589</v>
      </c>
    </row>
    <row r="21746" spans="27:27" x14ac:dyDescent="0.2">
      <c r="AA21746" s="23">
        <v>57590</v>
      </c>
    </row>
    <row r="21747" spans="27:27" x14ac:dyDescent="0.2">
      <c r="AA21747" s="23">
        <v>57591</v>
      </c>
    </row>
    <row r="21748" spans="27:27" x14ac:dyDescent="0.2">
      <c r="AA21748" s="23">
        <v>57592</v>
      </c>
    </row>
    <row r="21749" spans="27:27" x14ac:dyDescent="0.2">
      <c r="AA21749" s="23">
        <v>57593</v>
      </c>
    </row>
    <row r="21750" spans="27:27" x14ac:dyDescent="0.2">
      <c r="AA21750" s="23">
        <v>57594</v>
      </c>
    </row>
    <row r="21751" spans="27:27" x14ac:dyDescent="0.2">
      <c r="AA21751" s="23">
        <v>57595</v>
      </c>
    </row>
    <row r="21752" spans="27:27" x14ac:dyDescent="0.2">
      <c r="AA21752" s="23">
        <v>57596</v>
      </c>
    </row>
    <row r="21753" spans="27:27" x14ac:dyDescent="0.2">
      <c r="AA21753" s="23">
        <v>57597</v>
      </c>
    </row>
    <row r="21754" spans="27:27" x14ac:dyDescent="0.2">
      <c r="AA21754" s="23">
        <v>57598</v>
      </c>
    </row>
    <row r="21755" spans="27:27" x14ac:dyDescent="0.2">
      <c r="AA21755" s="23">
        <v>57599</v>
      </c>
    </row>
    <row r="21756" spans="27:27" x14ac:dyDescent="0.2">
      <c r="AA21756" s="23">
        <v>57600</v>
      </c>
    </row>
    <row r="21757" spans="27:27" x14ac:dyDescent="0.2">
      <c r="AA21757" s="23">
        <v>57601</v>
      </c>
    </row>
    <row r="21758" spans="27:27" x14ac:dyDescent="0.2">
      <c r="AA21758" s="23">
        <v>57602</v>
      </c>
    </row>
    <row r="21759" spans="27:27" x14ac:dyDescent="0.2">
      <c r="AA21759" s="23">
        <v>57603</v>
      </c>
    </row>
    <row r="21760" spans="27:27" x14ac:dyDescent="0.2">
      <c r="AA21760" s="23">
        <v>57604</v>
      </c>
    </row>
    <row r="21761" spans="27:27" x14ac:dyDescent="0.2">
      <c r="AA21761" s="23">
        <v>57605</v>
      </c>
    </row>
    <row r="21762" spans="27:27" x14ac:dyDescent="0.2">
      <c r="AA21762" s="23">
        <v>57606</v>
      </c>
    </row>
    <row r="21763" spans="27:27" x14ac:dyDescent="0.2">
      <c r="AA21763" s="23">
        <v>57607</v>
      </c>
    </row>
    <row r="21764" spans="27:27" x14ac:dyDescent="0.2">
      <c r="AA21764" s="23">
        <v>57608</v>
      </c>
    </row>
    <row r="21765" spans="27:27" x14ac:dyDescent="0.2">
      <c r="AA21765" s="23">
        <v>57609</v>
      </c>
    </row>
    <row r="21766" spans="27:27" x14ac:dyDescent="0.2">
      <c r="AA21766" s="23">
        <v>57610</v>
      </c>
    </row>
    <row r="21767" spans="27:27" x14ac:dyDescent="0.2">
      <c r="AA21767" s="23">
        <v>57611</v>
      </c>
    </row>
    <row r="21768" spans="27:27" x14ac:dyDescent="0.2">
      <c r="AA21768" s="23">
        <v>57612</v>
      </c>
    </row>
    <row r="21769" spans="27:27" x14ac:dyDescent="0.2">
      <c r="AA21769" s="23">
        <v>57613</v>
      </c>
    </row>
    <row r="21770" spans="27:27" x14ac:dyDescent="0.2">
      <c r="AA21770" s="23">
        <v>57614</v>
      </c>
    </row>
    <row r="21771" spans="27:27" x14ac:dyDescent="0.2">
      <c r="AA21771" s="23">
        <v>57615</v>
      </c>
    </row>
    <row r="21772" spans="27:27" x14ac:dyDescent="0.2">
      <c r="AA21772" s="23">
        <v>57616</v>
      </c>
    </row>
    <row r="21773" spans="27:27" x14ac:dyDescent="0.2">
      <c r="AA21773" s="23">
        <v>57617</v>
      </c>
    </row>
    <row r="21774" spans="27:27" x14ac:dyDescent="0.2">
      <c r="AA21774" s="23">
        <v>57618</v>
      </c>
    </row>
    <row r="21775" spans="27:27" x14ac:dyDescent="0.2">
      <c r="AA21775" s="23">
        <v>57619</v>
      </c>
    </row>
    <row r="21776" spans="27:27" x14ac:dyDescent="0.2">
      <c r="AA21776" s="23">
        <v>57620</v>
      </c>
    </row>
    <row r="21777" spans="27:27" x14ac:dyDescent="0.2">
      <c r="AA21777" s="23">
        <v>57621</v>
      </c>
    </row>
    <row r="21778" spans="27:27" x14ac:dyDescent="0.2">
      <c r="AA21778" s="23">
        <v>57622</v>
      </c>
    </row>
    <row r="21779" spans="27:27" x14ac:dyDescent="0.2">
      <c r="AA21779" s="23">
        <v>57623</v>
      </c>
    </row>
    <row r="21780" spans="27:27" x14ac:dyDescent="0.2">
      <c r="AA21780" s="23">
        <v>57624</v>
      </c>
    </row>
    <row r="21781" spans="27:27" x14ac:dyDescent="0.2">
      <c r="AA21781" s="23">
        <v>57625</v>
      </c>
    </row>
    <row r="21782" spans="27:27" x14ac:dyDescent="0.2">
      <c r="AA21782" s="23">
        <v>57626</v>
      </c>
    </row>
    <row r="21783" spans="27:27" x14ac:dyDescent="0.2">
      <c r="AA21783" s="23">
        <v>57627</v>
      </c>
    </row>
    <row r="21784" spans="27:27" x14ac:dyDescent="0.2">
      <c r="AA21784" s="23">
        <v>57628</v>
      </c>
    </row>
    <row r="21785" spans="27:27" x14ac:dyDescent="0.2">
      <c r="AA21785" s="23">
        <v>57629</v>
      </c>
    </row>
    <row r="21786" spans="27:27" x14ac:dyDescent="0.2">
      <c r="AA21786" s="23">
        <v>57630</v>
      </c>
    </row>
    <row r="21787" spans="27:27" x14ac:dyDescent="0.2">
      <c r="AA21787" s="23">
        <v>57631</v>
      </c>
    </row>
    <row r="21788" spans="27:27" x14ac:dyDescent="0.2">
      <c r="AA21788" s="23">
        <v>57632</v>
      </c>
    </row>
    <row r="21789" spans="27:27" x14ac:dyDescent="0.2">
      <c r="AA21789" s="23">
        <v>57633</v>
      </c>
    </row>
    <row r="21790" spans="27:27" x14ac:dyDescent="0.2">
      <c r="AA21790" s="23">
        <v>57634</v>
      </c>
    </row>
    <row r="21791" spans="27:27" x14ac:dyDescent="0.2">
      <c r="AA21791" s="23">
        <v>57635</v>
      </c>
    </row>
    <row r="21792" spans="27:27" x14ac:dyDescent="0.2">
      <c r="AA21792" s="23">
        <v>57636</v>
      </c>
    </row>
    <row r="21793" spans="27:27" x14ac:dyDescent="0.2">
      <c r="AA21793" s="23">
        <v>57637</v>
      </c>
    </row>
    <row r="21794" spans="27:27" x14ac:dyDescent="0.2">
      <c r="AA21794" s="23">
        <v>57638</v>
      </c>
    </row>
    <row r="21795" spans="27:27" x14ac:dyDescent="0.2">
      <c r="AA21795" s="23">
        <v>57639</v>
      </c>
    </row>
    <row r="21796" spans="27:27" x14ac:dyDescent="0.2">
      <c r="AA21796" s="23">
        <v>57640</v>
      </c>
    </row>
    <row r="21797" spans="27:27" x14ac:dyDescent="0.2">
      <c r="AA21797" s="23">
        <v>57641</v>
      </c>
    </row>
    <row r="21798" spans="27:27" x14ac:dyDescent="0.2">
      <c r="AA21798" s="23">
        <v>57642</v>
      </c>
    </row>
    <row r="21799" spans="27:27" x14ac:dyDescent="0.2">
      <c r="AA21799" s="23">
        <v>57643</v>
      </c>
    </row>
    <row r="21800" spans="27:27" x14ac:dyDescent="0.2">
      <c r="AA21800" s="23">
        <v>57644</v>
      </c>
    </row>
    <row r="21801" spans="27:27" x14ac:dyDescent="0.2">
      <c r="AA21801" s="23">
        <v>57645</v>
      </c>
    </row>
    <row r="21802" spans="27:27" x14ac:dyDescent="0.2">
      <c r="AA21802" s="23">
        <v>57646</v>
      </c>
    </row>
    <row r="21803" spans="27:27" x14ac:dyDescent="0.2">
      <c r="AA21803" s="23">
        <v>57647</v>
      </c>
    </row>
    <row r="21804" spans="27:27" x14ac:dyDescent="0.2">
      <c r="AA21804" s="23">
        <v>57648</v>
      </c>
    </row>
    <row r="21805" spans="27:27" x14ac:dyDescent="0.2">
      <c r="AA21805" s="23">
        <v>57649</v>
      </c>
    </row>
    <row r="21806" spans="27:27" x14ac:dyDescent="0.2">
      <c r="AA21806" s="23">
        <v>57650</v>
      </c>
    </row>
    <row r="21807" spans="27:27" x14ac:dyDescent="0.2">
      <c r="AA21807" s="23">
        <v>57651</v>
      </c>
    </row>
    <row r="21808" spans="27:27" x14ac:dyDescent="0.2">
      <c r="AA21808" s="23">
        <v>57652</v>
      </c>
    </row>
    <row r="21809" spans="27:27" x14ac:dyDescent="0.2">
      <c r="AA21809" s="23">
        <v>57653</v>
      </c>
    </row>
    <row r="21810" spans="27:27" x14ac:dyDescent="0.2">
      <c r="AA21810" s="23">
        <v>57654</v>
      </c>
    </row>
    <row r="21811" spans="27:27" x14ac:dyDescent="0.2">
      <c r="AA21811" s="23">
        <v>57655</v>
      </c>
    </row>
    <row r="21812" spans="27:27" x14ac:dyDescent="0.2">
      <c r="AA21812" s="23">
        <v>57656</v>
      </c>
    </row>
    <row r="21813" spans="27:27" x14ac:dyDescent="0.2">
      <c r="AA21813" s="23">
        <v>57657</v>
      </c>
    </row>
    <row r="21814" spans="27:27" x14ac:dyDescent="0.2">
      <c r="AA21814" s="23">
        <v>57658</v>
      </c>
    </row>
    <row r="21815" spans="27:27" x14ac:dyDescent="0.2">
      <c r="AA21815" s="23">
        <v>57659</v>
      </c>
    </row>
    <row r="21816" spans="27:27" x14ac:dyDescent="0.2">
      <c r="AA21816" s="23">
        <v>57660</v>
      </c>
    </row>
    <row r="21817" spans="27:27" x14ac:dyDescent="0.2">
      <c r="AA21817" s="23">
        <v>57661</v>
      </c>
    </row>
    <row r="21818" spans="27:27" x14ac:dyDescent="0.2">
      <c r="AA21818" s="23">
        <v>57662</v>
      </c>
    </row>
    <row r="21819" spans="27:27" x14ac:dyDescent="0.2">
      <c r="AA21819" s="23">
        <v>57663</v>
      </c>
    </row>
    <row r="21820" spans="27:27" x14ac:dyDescent="0.2">
      <c r="AA21820" s="23">
        <v>57664</v>
      </c>
    </row>
    <row r="21821" spans="27:27" x14ac:dyDescent="0.2">
      <c r="AA21821" s="23">
        <v>57665</v>
      </c>
    </row>
    <row r="21822" spans="27:27" x14ac:dyDescent="0.2">
      <c r="AA21822" s="23">
        <v>57666</v>
      </c>
    </row>
    <row r="21823" spans="27:27" x14ac:dyDescent="0.2">
      <c r="AA21823" s="23">
        <v>57667</v>
      </c>
    </row>
    <row r="21824" spans="27:27" x14ac:dyDescent="0.2">
      <c r="AA21824" s="23">
        <v>57668</v>
      </c>
    </row>
    <row r="21825" spans="27:27" x14ac:dyDescent="0.2">
      <c r="AA21825" s="23">
        <v>57669</v>
      </c>
    </row>
    <row r="21826" spans="27:27" x14ac:dyDescent="0.2">
      <c r="AA21826" s="23">
        <v>57670</v>
      </c>
    </row>
    <row r="21827" spans="27:27" x14ac:dyDescent="0.2">
      <c r="AA21827" s="23">
        <v>57671</v>
      </c>
    </row>
    <row r="21828" spans="27:27" x14ac:dyDescent="0.2">
      <c r="AA21828" s="23">
        <v>57672</v>
      </c>
    </row>
    <row r="21829" spans="27:27" x14ac:dyDescent="0.2">
      <c r="AA21829" s="23">
        <v>57673</v>
      </c>
    </row>
    <row r="21830" spans="27:27" x14ac:dyDescent="0.2">
      <c r="AA21830" s="23">
        <v>57674</v>
      </c>
    </row>
    <row r="21831" spans="27:27" x14ac:dyDescent="0.2">
      <c r="AA21831" s="23">
        <v>57675</v>
      </c>
    </row>
    <row r="21832" spans="27:27" x14ac:dyDescent="0.2">
      <c r="AA21832" s="23">
        <v>57676</v>
      </c>
    </row>
    <row r="21833" spans="27:27" x14ac:dyDescent="0.2">
      <c r="AA21833" s="23">
        <v>57677</v>
      </c>
    </row>
    <row r="21834" spans="27:27" x14ac:dyDescent="0.2">
      <c r="AA21834" s="23">
        <v>57678</v>
      </c>
    </row>
    <row r="21835" spans="27:27" x14ac:dyDescent="0.2">
      <c r="AA21835" s="23">
        <v>57679</v>
      </c>
    </row>
    <row r="21836" spans="27:27" x14ac:dyDescent="0.2">
      <c r="AA21836" s="23">
        <v>57680</v>
      </c>
    </row>
    <row r="21837" spans="27:27" x14ac:dyDescent="0.2">
      <c r="AA21837" s="23">
        <v>57681</v>
      </c>
    </row>
    <row r="21838" spans="27:27" x14ac:dyDescent="0.2">
      <c r="AA21838" s="23">
        <v>57682</v>
      </c>
    </row>
    <row r="21839" spans="27:27" x14ac:dyDescent="0.2">
      <c r="AA21839" s="23">
        <v>57683</v>
      </c>
    </row>
    <row r="21840" spans="27:27" x14ac:dyDescent="0.2">
      <c r="AA21840" s="23">
        <v>57684</v>
      </c>
    </row>
    <row r="21841" spans="27:27" x14ac:dyDescent="0.2">
      <c r="AA21841" s="23">
        <v>57685</v>
      </c>
    </row>
    <row r="21842" spans="27:27" x14ac:dyDescent="0.2">
      <c r="AA21842" s="23">
        <v>57686</v>
      </c>
    </row>
    <row r="21843" spans="27:27" x14ac:dyDescent="0.2">
      <c r="AA21843" s="23">
        <v>57687</v>
      </c>
    </row>
    <row r="21844" spans="27:27" x14ac:dyDescent="0.2">
      <c r="AA21844" s="23">
        <v>57688</v>
      </c>
    </row>
    <row r="21845" spans="27:27" x14ac:dyDescent="0.2">
      <c r="AA21845" s="23">
        <v>57689</v>
      </c>
    </row>
    <row r="21846" spans="27:27" x14ac:dyDescent="0.2">
      <c r="AA21846" s="23">
        <v>57690</v>
      </c>
    </row>
    <row r="21847" spans="27:27" x14ac:dyDescent="0.2">
      <c r="AA21847" s="23">
        <v>57691</v>
      </c>
    </row>
    <row r="21848" spans="27:27" x14ac:dyDescent="0.2">
      <c r="AA21848" s="23">
        <v>57692</v>
      </c>
    </row>
    <row r="21849" spans="27:27" x14ac:dyDescent="0.2">
      <c r="AA21849" s="23">
        <v>57693</v>
      </c>
    </row>
    <row r="21850" spans="27:27" x14ac:dyDescent="0.2">
      <c r="AA21850" s="23">
        <v>57694</v>
      </c>
    </row>
    <row r="21851" spans="27:27" x14ac:dyDescent="0.2">
      <c r="AA21851" s="23">
        <v>57695</v>
      </c>
    </row>
    <row r="21852" spans="27:27" x14ac:dyDescent="0.2">
      <c r="AA21852" s="23">
        <v>57696</v>
      </c>
    </row>
    <row r="21853" spans="27:27" x14ac:dyDescent="0.2">
      <c r="AA21853" s="23">
        <v>57697</v>
      </c>
    </row>
    <row r="21854" spans="27:27" x14ac:dyDescent="0.2">
      <c r="AA21854" s="23">
        <v>57698</v>
      </c>
    </row>
    <row r="21855" spans="27:27" x14ac:dyDescent="0.2">
      <c r="AA21855" s="23">
        <v>57699</v>
      </c>
    </row>
    <row r="21856" spans="27:27" x14ac:dyDescent="0.2">
      <c r="AA21856" s="23">
        <v>57700</v>
      </c>
    </row>
    <row r="21857" spans="27:27" x14ac:dyDescent="0.2">
      <c r="AA21857" s="23">
        <v>57701</v>
      </c>
    </row>
    <row r="21858" spans="27:27" x14ac:dyDescent="0.2">
      <c r="AA21858" s="23">
        <v>57702</v>
      </c>
    </row>
    <row r="21859" spans="27:27" x14ac:dyDescent="0.2">
      <c r="AA21859" s="23">
        <v>57703</v>
      </c>
    </row>
    <row r="21860" spans="27:27" x14ac:dyDescent="0.2">
      <c r="AA21860" s="23">
        <v>57704</v>
      </c>
    </row>
    <row r="21861" spans="27:27" x14ac:dyDescent="0.2">
      <c r="AA21861" s="23">
        <v>57705</v>
      </c>
    </row>
    <row r="21862" spans="27:27" x14ac:dyDescent="0.2">
      <c r="AA21862" s="23">
        <v>57706</v>
      </c>
    </row>
    <row r="21863" spans="27:27" x14ac:dyDescent="0.2">
      <c r="AA21863" s="23">
        <v>57707</v>
      </c>
    </row>
    <row r="21864" spans="27:27" x14ac:dyDescent="0.2">
      <c r="AA21864" s="23">
        <v>57708</v>
      </c>
    </row>
    <row r="21865" spans="27:27" x14ac:dyDescent="0.2">
      <c r="AA21865" s="23">
        <v>57709</v>
      </c>
    </row>
    <row r="21866" spans="27:27" x14ac:dyDescent="0.2">
      <c r="AA21866" s="23">
        <v>57710</v>
      </c>
    </row>
    <row r="21867" spans="27:27" x14ac:dyDescent="0.2">
      <c r="AA21867" s="23">
        <v>57711</v>
      </c>
    </row>
    <row r="21868" spans="27:27" x14ac:dyDescent="0.2">
      <c r="AA21868" s="23">
        <v>57712</v>
      </c>
    </row>
    <row r="21869" spans="27:27" x14ac:dyDescent="0.2">
      <c r="AA21869" s="23">
        <v>57713</v>
      </c>
    </row>
    <row r="21870" spans="27:27" x14ac:dyDescent="0.2">
      <c r="AA21870" s="23">
        <v>57714</v>
      </c>
    </row>
    <row r="21871" spans="27:27" x14ac:dyDescent="0.2">
      <c r="AA21871" s="23">
        <v>57715</v>
      </c>
    </row>
    <row r="21872" spans="27:27" x14ac:dyDescent="0.2">
      <c r="AA21872" s="23">
        <v>57716</v>
      </c>
    </row>
    <row r="21873" spans="27:27" x14ac:dyDescent="0.2">
      <c r="AA21873" s="23">
        <v>57717</v>
      </c>
    </row>
    <row r="21874" spans="27:27" x14ac:dyDescent="0.2">
      <c r="AA21874" s="23">
        <v>57718</v>
      </c>
    </row>
    <row r="21875" spans="27:27" x14ac:dyDescent="0.2">
      <c r="AA21875" s="23">
        <v>57719</v>
      </c>
    </row>
    <row r="21876" spans="27:27" x14ac:dyDescent="0.2">
      <c r="AA21876" s="23">
        <v>57720</v>
      </c>
    </row>
    <row r="21877" spans="27:27" x14ac:dyDescent="0.2">
      <c r="AA21877" s="23">
        <v>57721</v>
      </c>
    </row>
    <row r="21878" spans="27:27" x14ac:dyDescent="0.2">
      <c r="AA21878" s="23">
        <v>57722</v>
      </c>
    </row>
    <row r="21879" spans="27:27" x14ac:dyDescent="0.2">
      <c r="AA21879" s="23">
        <v>57723</v>
      </c>
    </row>
    <row r="21880" spans="27:27" x14ac:dyDescent="0.2">
      <c r="AA21880" s="23">
        <v>57724</v>
      </c>
    </row>
    <row r="21881" spans="27:27" x14ac:dyDescent="0.2">
      <c r="AA21881" s="23">
        <v>57725</v>
      </c>
    </row>
    <row r="21882" spans="27:27" x14ac:dyDescent="0.2">
      <c r="AA21882" s="23">
        <v>57726</v>
      </c>
    </row>
    <row r="21883" spans="27:27" x14ac:dyDescent="0.2">
      <c r="AA21883" s="23">
        <v>57727</v>
      </c>
    </row>
    <row r="21884" spans="27:27" x14ac:dyDescent="0.2">
      <c r="AA21884" s="23">
        <v>57728</v>
      </c>
    </row>
    <row r="21885" spans="27:27" x14ac:dyDescent="0.2">
      <c r="AA21885" s="23">
        <v>57729</v>
      </c>
    </row>
    <row r="21886" spans="27:27" x14ac:dyDescent="0.2">
      <c r="AA21886" s="23">
        <v>57730</v>
      </c>
    </row>
    <row r="21887" spans="27:27" x14ac:dyDescent="0.2">
      <c r="AA21887" s="23">
        <v>57731</v>
      </c>
    </row>
    <row r="21888" spans="27:27" x14ac:dyDescent="0.2">
      <c r="AA21888" s="23">
        <v>57732</v>
      </c>
    </row>
    <row r="21889" spans="27:27" x14ac:dyDescent="0.2">
      <c r="AA21889" s="23">
        <v>57733</v>
      </c>
    </row>
    <row r="21890" spans="27:27" x14ac:dyDescent="0.2">
      <c r="AA21890" s="23">
        <v>57734</v>
      </c>
    </row>
    <row r="21891" spans="27:27" x14ac:dyDescent="0.2">
      <c r="AA21891" s="23">
        <v>57735</v>
      </c>
    </row>
    <row r="21892" spans="27:27" x14ac:dyDescent="0.2">
      <c r="AA21892" s="23">
        <v>57736</v>
      </c>
    </row>
    <row r="21893" spans="27:27" x14ac:dyDescent="0.2">
      <c r="AA21893" s="23">
        <v>57737</v>
      </c>
    </row>
    <row r="21894" spans="27:27" x14ac:dyDescent="0.2">
      <c r="AA21894" s="23">
        <v>57738</v>
      </c>
    </row>
    <row r="21895" spans="27:27" x14ac:dyDescent="0.2">
      <c r="AA21895" s="23">
        <v>57739</v>
      </c>
    </row>
    <row r="21896" spans="27:27" x14ac:dyDescent="0.2">
      <c r="AA21896" s="23">
        <v>57740</v>
      </c>
    </row>
    <row r="21897" spans="27:27" x14ac:dyDescent="0.2">
      <c r="AA21897" s="23">
        <v>57741</v>
      </c>
    </row>
    <row r="21898" spans="27:27" x14ac:dyDescent="0.2">
      <c r="AA21898" s="23">
        <v>57742</v>
      </c>
    </row>
    <row r="21899" spans="27:27" x14ac:dyDescent="0.2">
      <c r="AA21899" s="23">
        <v>57743</v>
      </c>
    </row>
    <row r="21900" spans="27:27" x14ac:dyDescent="0.2">
      <c r="AA21900" s="23">
        <v>57744</v>
      </c>
    </row>
    <row r="21901" spans="27:27" x14ac:dyDescent="0.2">
      <c r="AA21901" s="23">
        <v>57745</v>
      </c>
    </row>
    <row r="21902" spans="27:27" x14ac:dyDescent="0.2">
      <c r="AA21902" s="23">
        <v>57746</v>
      </c>
    </row>
    <row r="21903" spans="27:27" x14ac:dyDescent="0.2">
      <c r="AA21903" s="23">
        <v>57747</v>
      </c>
    </row>
    <row r="21904" spans="27:27" x14ac:dyDescent="0.2">
      <c r="AA21904" s="23">
        <v>57748</v>
      </c>
    </row>
    <row r="21905" spans="27:27" x14ac:dyDescent="0.2">
      <c r="AA21905" s="23">
        <v>57749</v>
      </c>
    </row>
    <row r="21906" spans="27:27" x14ac:dyDescent="0.2">
      <c r="AA21906" s="23">
        <v>57750</v>
      </c>
    </row>
    <row r="21907" spans="27:27" x14ac:dyDescent="0.2">
      <c r="AA21907" s="23">
        <v>57751</v>
      </c>
    </row>
    <row r="21908" spans="27:27" x14ac:dyDescent="0.2">
      <c r="AA21908" s="23">
        <v>57752</v>
      </c>
    </row>
    <row r="21909" spans="27:27" x14ac:dyDescent="0.2">
      <c r="AA21909" s="23">
        <v>57753</v>
      </c>
    </row>
    <row r="21910" spans="27:27" x14ac:dyDescent="0.2">
      <c r="AA21910" s="23">
        <v>57754</v>
      </c>
    </row>
    <row r="21911" spans="27:27" x14ac:dyDescent="0.2">
      <c r="AA21911" s="23">
        <v>57755</v>
      </c>
    </row>
    <row r="21912" spans="27:27" x14ac:dyDescent="0.2">
      <c r="AA21912" s="23">
        <v>57756</v>
      </c>
    </row>
    <row r="21913" spans="27:27" x14ac:dyDescent="0.2">
      <c r="AA21913" s="23">
        <v>57757</v>
      </c>
    </row>
    <row r="21914" spans="27:27" x14ac:dyDescent="0.2">
      <c r="AA21914" s="23">
        <v>57758</v>
      </c>
    </row>
    <row r="21915" spans="27:27" x14ac:dyDescent="0.2">
      <c r="AA21915" s="23">
        <v>57759</v>
      </c>
    </row>
    <row r="21916" spans="27:27" x14ac:dyDescent="0.2">
      <c r="AA21916" s="23">
        <v>57760</v>
      </c>
    </row>
    <row r="21917" spans="27:27" x14ac:dyDescent="0.2">
      <c r="AA21917" s="23">
        <v>57761</v>
      </c>
    </row>
    <row r="21918" spans="27:27" x14ac:dyDescent="0.2">
      <c r="AA21918" s="23">
        <v>57762</v>
      </c>
    </row>
    <row r="21919" spans="27:27" x14ac:dyDescent="0.2">
      <c r="AA21919" s="23">
        <v>57763</v>
      </c>
    </row>
    <row r="21920" spans="27:27" x14ac:dyDescent="0.2">
      <c r="AA21920" s="23">
        <v>57764</v>
      </c>
    </row>
    <row r="21921" spans="27:27" x14ac:dyDescent="0.2">
      <c r="AA21921" s="23">
        <v>57765</v>
      </c>
    </row>
    <row r="21922" spans="27:27" x14ac:dyDescent="0.2">
      <c r="AA21922" s="23">
        <v>57766</v>
      </c>
    </row>
    <row r="21923" spans="27:27" x14ac:dyDescent="0.2">
      <c r="AA21923" s="23">
        <v>57767</v>
      </c>
    </row>
    <row r="21924" spans="27:27" x14ac:dyDescent="0.2">
      <c r="AA21924" s="23">
        <v>57768</v>
      </c>
    </row>
    <row r="21925" spans="27:27" x14ac:dyDescent="0.2">
      <c r="AA21925" s="23">
        <v>57769</v>
      </c>
    </row>
    <row r="21926" spans="27:27" x14ac:dyDescent="0.2">
      <c r="AA21926" s="23">
        <v>57770</v>
      </c>
    </row>
    <row r="21927" spans="27:27" x14ac:dyDescent="0.2">
      <c r="AA21927" s="23">
        <v>57771</v>
      </c>
    </row>
    <row r="21928" spans="27:27" x14ac:dyDescent="0.2">
      <c r="AA21928" s="23">
        <v>57772</v>
      </c>
    </row>
    <row r="21929" spans="27:27" x14ac:dyDescent="0.2">
      <c r="AA21929" s="23">
        <v>57773</v>
      </c>
    </row>
    <row r="21930" spans="27:27" x14ac:dyDescent="0.2">
      <c r="AA21930" s="23">
        <v>57774</v>
      </c>
    </row>
    <row r="21931" spans="27:27" x14ac:dyDescent="0.2">
      <c r="AA21931" s="23">
        <v>57775</v>
      </c>
    </row>
    <row r="21932" spans="27:27" x14ac:dyDescent="0.2">
      <c r="AA21932" s="23">
        <v>57776</v>
      </c>
    </row>
    <row r="21933" spans="27:27" x14ac:dyDescent="0.2">
      <c r="AA21933" s="23">
        <v>57777</v>
      </c>
    </row>
    <row r="21934" spans="27:27" x14ac:dyDescent="0.2">
      <c r="AA21934" s="23">
        <v>57778</v>
      </c>
    </row>
    <row r="21935" spans="27:27" x14ac:dyDescent="0.2">
      <c r="AA21935" s="23">
        <v>57779</v>
      </c>
    </row>
    <row r="21936" spans="27:27" x14ac:dyDescent="0.2">
      <c r="AA21936" s="23">
        <v>57780</v>
      </c>
    </row>
    <row r="21937" spans="27:27" x14ac:dyDescent="0.2">
      <c r="AA21937" s="23">
        <v>57781</v>
      </c>
    </row>
    <row r="21938" spans="27:27" x14ac:dyDescent="0.2">
      <c r="AA21938" s="23">
        <v>57782</v>
      </c>
    </row>
    <row r="21939" spans="27:27" x14ac:dyDescent="0.2">
      <c r="AA21939" s="23">
        <v>57783</v>
      </c>
    </row>
    <row r="21940" spans="27:27" x14ac:dyDescent="0.2">
      <c r="AA21940" s="23">
        <v>57784</v>
      </c>
    </row>
    <row r="21941" spans="27:27" x14ac:dyDescent="0.2">
      <c r="AA21941" s="23">
        <v>57785</v>
      </c>
    </row>
    <row r="21942" spans="27:27" x14ac:dyDescent="0.2">
      <c r="AA21942" s="23">
        <v>57786</v>
      </c>
    </row>
    <row r="21943" spans="27:27" x14ac:dyDescent="0.2">
      <c r="AA21943" s="23">
        <v>57787</v>
      </c>
    </row>
    <row r="21944" spans="27:27" x14ac:dyDescent="0.2">
      <c r="AA21944" s="23">
        <v>57788</v>
      </c>
    </row>
    <row r="21945" spans="27:27" x14ac:dyDescent="0.2">
      <c r="AA21945" s="23">
        <v>57789</v>
      </c>
    </row>
    <row r="21946" spans="27:27" x14ac:dyDescent="0.2">
      <c r="AA21946" s="23">
        <v>57790</v>
      </c>
    </row>
    <row r="21947" spans="27:27" x14ac:dyDescent="0.2">
      <c r="AA21947" s="23">
        <v>57791</v>
      </c>
    </row>
    <row r="21948" spans="27:27" x14ac:dyDescent="0.2">
      <c r="AA21948" s="23">
        <v>57792</v>
      </c>
    </row>
    <row r="21949" spans="27:27" x14ac:dyDescent="0.2">
      <c r="AA21949" s="23">
        <v>57793</v>
      </c>
    </row>
    <row r="21950" spans="27:27" x14ac:dyDescent="0.2">
      <c r="AA21950" s="23">
        <v>57794</v>
      </c>
    </row>
    <row r="21951" spans="27:27" x14ac:dyDescent="0.2">
      <c r="AA21951" s="23">
        <v>57795</v>
      </c>
    </row>
    <row r="21952" spans="27:27" x14ac:dyDescent="0.2">
      <c r="AA21952" s="23">
        <v>57796</v>
      </c>
    </row>
    <row r="21953" spans="27:27" x14ac:dyDescent="0.2">
      <c r="AA21953" s="23">
        <v>57797</v>
      </c>
    </row>
    <row r="21954" spans="27:27" x14ac:dyDescent="0.2">
      <c r="AA21954" s="23">
        <v>57798</v>
      </c>
    </row>
    <row r="21955" spans="27:27" x14ac:dyDescent="0.2">
      <c r="AA21955" s="23">
        <v>57799</v>
      </c>
    </row>
    <row r="21956" spans="27:27" x14ac:dyDescent="0.2">
      <c r="AA21956" s="23">
        <v>57800</v>
      </c>
    </row>
    <row r="21957" spans="27:27" x14ac:dyDescent="0.2">
      <c r="AA21957" s="23">
        <v>57801</v>
      </c>
    </row>
    <row r="21958" spans="27:27" x14ac:dyDescent="0.2">
      <c r="AA21958" s="23">
        <v>57802</v>
      </c>
    </row>
    <row r="21959" spans="27:27" x14ac:dyDescent="0.2">
      <c r="AA21959" s="23">
        <v>57803</v>
      </c>
    </row>
    <row r="21960" spans="27:27" x14ac:dyDescent="0.2">
      <c r="AA21960" s="23">
        <v>57804</v>
      </c>
    </row>
    <row r="21961" spans="27:27" x14ac:dyDescent="0.2">
      <c r="AA21961" s="23">
        <v>57805</v>
      </c>
    </row>
    <row r="21962" spans="27:27" x14ac:dyDescent="0.2">
      <c r="AA21962" s="23">
        <v>57806</v>
      </c>
    </row>
    <row r="21963" spans="27:27" x14ac:dyDescent="0.2">
      <c r="AA21963" s="23">
        <v>57807</v>
      </c>
    </row>
    <row r="21964" spans="27:27" x14ac:dyDescent="0.2">
      <c r="AA21964" s="23">
        <v>57808</v>
      </c>
    </row>
    <row r="21965" spans="27:27" x14ac:dyDescent="0.2">
      <c r="AA21965" s="23">
        <v>57809</v>
      </c>
    </row>
    <row r="21966" spans="27:27" x14ac:dyDescent="0.2">
      <c r="AA21966" s="23">
        <v>57810</v>
      </c>
    </row>
    <row r="21967" spans="27:27" x14ac:dyDescent="0.2">
      <c r="AA21967" s="23">
        <v>57811</v>
      </c>
    </row>
    <row r="21968" spans="27:27" x14ac:dyDescent="0.2">
      <c r="AA21968" s="23">
        <v>57812</v>
      </c>
    </row>
    <row r="21969" spans="27:27" x14ac:dyDescent="0.2">
      <c r="AA21969" s="23">
        <v>57813</v>
      </c>
    </row>
    <row r="21970" spans="27:27" x14ac:dyDescent="0.2">
      <c r="AA21970" s="23">
        <v>57814</v>
      </c>
    </row>
    <row r="21971" spans="27:27" x14ac:dyDescent="0.2">
      <c r="AA21971" s="23">
        <v>57815</v>
      </c>
    </row>
    <row r="21972" spans="27:27" x14ac:dyDescent="0.2">
      <c r="AA21972" s="23">
        <v>57816</v>
      </c>
    </row>
    <row r="21973" spans="27:27" x14ac:dyDescent="0.2">
      <c r="AA21973" s="23">
        <v>57817</v>
      </c>
    </row>
    <row r="21974" spans="27:27" x14ac:dyDescent="0.2">
      <c r="AA21974" s="23">
        <v>57818</v>
      </c>
    </row>
    <row r="21975" spans="27:27" x14ac:dyDescent="0.2">
      <c r="AA21975" s="23">
        <v>57819</v>
      </c>
    </row>
    <row r="21976" spans="27:27" x14ac:dyDescent="0.2">
      <c r="AA21976" s="23">
        <v>57820</v>
      </c>
    </row>
    <row r="21977" spans="27:27" x14ac:dyDescent="0.2">
      <c r="AA21977" s="23">
        <v>57821</v>
      </c>
    </row>
    <row r="21978" spans="27:27" x14ac:dyDescent="0.2">
      <c r="AA21978" s="23">
        <v>57822</v>
      </c>
    </row>
    <row r="21979" spans="27:27" x14ac:dyDescent="0.2">
      <c r="AA21979" s="23">
        <v>57823</v>
      </c>
    </row>
    <row r="21980" spans="27:27" x14ac:dyDescent="0.2">
      <c r="AA21980" s="23">
        <v>57824</v>
      </c>
    </row>
    <row r="21981" spans="27:27" x14ac:dyDescent="0.2">
      <c r="AA21981" s="23">
        <v>57825</v>
      </c>
    </row>
    <row r="21982" spans="27:27" x14ac:dyDescent="0.2">
      <c r="AA21982" s="23">
        <v>57826</v>
      </c>
    </row>
    <row r="21983" spans="27:27" x14ac:dyDescent="0.2">
      <c r="AA21983" s="23">
        <v>57827</v>
      </c>
    </row>
    <row r="21984" spans="27:27" x14ac:dyDescent="0.2">
      <c r="AA21984" s="23">
        <v>57828</v>
      </c>
    </row>
    <row r="21985" spans="27:27" x14ac:dyDescent="0.2">
      <c r="AA21985" s="23">
        <v>57829</v>
      </c>
    </row>
    <row r="21986" spans="27:27" x14ac:dyDescent="0.2">
      <c r="AA21986" s="23">
        <v>57830</v>
      </c>
    </row>
    <row r="21987" spans="27:27" x14ac:dyDescent="0.2">
      <c r="AA21987" s="23">
        <v>57831</v>
      </c>
    </row>
    <row r="21988" spans="27:27" x14ac:dyDescent="0.2">
      <c r="AA21988" s="23">
        <v>57832</v>
      </c>
    </row>
    <row r="21989" spans="27:27" x14ac:dyDescent="0.2">
      <c r="AA21989" s="23">
        <v>57833</v>
      </c>
    </row>
    <row r="21990" spans="27:27" x14ac:dyDescent="0.2">
      <c r="AA21990" s="23">
        <v>57834</v>
      </c>
    </row>
    <row r="21991" spans="27:27" x14ac:dyDescent="0.2">
      <c r="AA21991" s="23">
        <v>57835</v>
      </c>
    </row>
    <row r="21992" spans="27:27" x14ac:dyDescent="0.2">
      <c r="AA21992" s="23">
        <v>57836</v>
      </c>
    </row>
    <row r="21993" spans="27:27" x14ac:dyDescent="0.2">
      <c r="AA21993" s="23">
        <v>57837</v>
      </c>
    </row>
    <row r="21994" spans="27:27" x14ac:dyDescent="0.2">
      <c r="AA21994" s="23">
        <v>57838</v>
      </c>
    </row>
    <row r="21995" spans="27:27" x14ac:dyDescent="0.2">
      <c r="AA21995" s="23">
        <v>57839</v>
      </c>
    </row>
    <row r="21996" spans="27:27" x14ac:dyDescent="0.2">
      <c r="AA21996" s="23">
        <v>57840</v>
      </c>
    </row>
    <row r="21997" spans="27:27" x14ac:dyDescent="0.2">
      <c r="AA21997" s="23">
        <v>57841</v>
      </c>
    </row>
    <row r="21998" spans="27:27" x14ac:dyDescent="0.2">
      <c r="AA21998" s="23">
        <v>57842</v>
      </c>
    </row>
    <row r="21999" spans="27:27" x14ac:dyDescent="0.2">
      <c r="AA21999" s="23">
        <v>57843</v>
      </c>
    </row>
    <row r="22000" spans="27:27" x14ac:dyDescent="0.2">
      <c r="AA22000" s="23">
        <v>57844</v>
      </c>
    </row>
    <row r="22001" spans="27:27" x14ac:dyDescent="0.2">
      <c r="AA22001" s="23">
        <v>57845</v>
      </c>
    </row>
    <row r="22002" spans="27:27" x14ac:dyDescent="0.2">
      <c r="AA22002" s="23">
        <v>57846</v>
      </c>
    </row>
    <row r="22003" spans="27:27" x14ac:dyDescent="0.2">
      <c r="AA22003" s="23">
        <v>57847</v>
      </c>
    </row>
    <row r="22004" spans="27:27" x14ac:dyDescent="0.2">
      <c r="AA22004" s="23">
        <v>57848</v>
      </c>
    </row>
    <row r="22005" spans="27:27" x14ac:dyDescent="0.2">
      <c r="AA22005" s="23">
        <v>57849</v>
      </c>
    </row>
    <row r="22006" spans="27:27" x14ac:dyDescent="0.2">
      <c r="AA22006" s="23">
        <v>57850</v>
      </c>
    </row>
    <row r="22007" spans="27:27" x14ac:dyDescent="0.2">
      <c r="AA22007" s="23">
        <v>57851</v>
      </c>
    </row>
    <row r="22008" spans="27:27" x14ac:dyDescent="0.2">
      <c r="AA22008" s="23">
        <v>57852</v>
      </c>
    </row>
    <row r="22009" spans="27:27" x14ac:dyDescent="0.2">
      <c r="AA22009" s="23">
        <v>57853</v>
      </c>
    </row>
    <row r="22010" spans="27:27" x14ac:dyDescent="0.2">
      <c r="AA22010" s="23">
        <v>57854</v>
      </c>
    </row>
    <row r="22011" spans="27:27" x14ac:dyDescent="0.2">
      <c r="AA22011" s="23">
        <v>57855</v>
      </c>
    </row>
    <row r="22012" spans="27:27" x14ac:dyDescent="0.2">
      <c r="AA22012" s="23">
        <v>57856</v>
      </c>
    </row>
    <row r="22013" spans="27:27" x14ac:dyDescent="0.2">
      <c r="AA22013" s="23">
        <v>57857</v>
      </c>
    </row>
    <row r="22014" spans="27:27" x14ac:dyDescent="0.2">
      <c r="AA22014" s="23">
        <v>57858</v>
      </c>
    </row>
    <row r="22015" spans="27:27" x14ac:dyDescent="0.2">
      <c r="AA22015" s="23">
        <v>57859</v>
      </c>
    </row>
    <row r="22016" spans="27:27" x14ac:dyDescent="0.2">
      <c r="AA22016" s="23">
        <v>57860</v>
      </c>
    </row>
    <row r="22017" spans="27:27" x14ac:dyDescent="0.2">
      <c r="AA22017" s="23">
        <v>57861</v>
      </c>
    </row>
    <row r="22018" spans="27:27" x14ac:dyDescent="0.2">
      <c r="AA22018" s="23">
        <v>57862</v>
      </c>
    </row>
    <row r="22019" spans="27:27" x14ac:dyDescent="0.2">
      <c r="AA22019" s="23">
        <v>57863</v>
      </c>
    </row>
    <row r="22020" spans="27:27" x14ac:dyDescent="0.2">
      <c r="AA22020" s="23">
        <v>57864</v>
      </c>
    </row>
    <row r="22021" spans="27:27" x14ac:dyDescent="0.2">
      <c r="AA22021" s="23">
        <v>57865</v>
      </c>
    </row>
    <row r="22022" spans="27:27" x14ac:dyDescent="0.2">
      <c r="AA22022" s="23">
        <v>57866</v>
      </c>
    </row>
    <row r="22023" spans="27:27" x14ac:dyDescent="0.2">
      <c r="AA22023" s="23">
        <v>57867</v>
      </c>
    </row>
    <row r="22024" spans="27:27" x14ac:dyDescent="0.2">
      <c r="AA22024" s="23">
        <v>57868</v>
      </c>
    </row>
    <row r="22025" spans="27:27" x14ac:dyDescent="0.2">
      <c r="AA22025" s="23">
        <v>57869</v>
      </c>
    </row>
    <row r="22026" spans="27:27" x14ac:dyDescent="0.2">
      <c r="AA22026" s="23">
        <v>57870</v>
      </c>
    </row>
    <row r="22027" spans="27:27" x14ac:dyDescent="0.2">
      <c r="AA22027" s="23">
        <v>57871</v>
      </c>
    </row>
    <row r="22028" spans="27:27" x14ac:dyDescent="0.2">
      <c r="AA22028" s="23">
        <v>57872</v>
      </c>
    </row>
    <row r="22029" spans="27:27" x14ac:dyDescent="0.2">
      <c r="AA22029" s="23">
        <v>57873</v>
      </c>
    </row>
    <row r="22030" spans="27:27" x14ac:dyDescent="0.2">
      <c r="AA22030" s="23">
        <v>57874</v>
      </c>
    </row>
    <row r="22031" spans="27:27" x14ac:dyDescent="0.2">
      <c r="AA22031" s="23">
        <v>57875</v>
      </c>
    </row>
    <row r="22032" spans="27:27" x14ac:dyDescent="0.2">
      <c r="AA22032" s="23">
        <v>57876</v>
      </c>
    </row>
    <row r="22033" spans="27:27" x14ac:dyDescent="0.2">
      <c r="AA22033" s="23">
        <v>57877</v>
      </c>
    </row>
    <row r="22034" spans="27:27" x14ac:dyDescent="0.2">
      <c r="AA22034" s="23">
        <v>57878</v>
      </c>
    </row>
    <row r="22035" spans="27:27" x14ac:dyDescent="0.2">
      <c r="AA22035" s="23">
        <v>57879</v>
      </c>
    </row>
    <row r="22036" spans="27:27" x14ac:dyDescent="0.2">
      <c r="AA22036" s="23">
        <v>57880</v>
      </c>
    </row>
    <row r="22037" spans="27:27" x14ac:dyDescent="0.2">
      <c r="AA22037" s="23">
        <v>57881</v>
      </c>
    </row>
    <row r="22038" spans="27:27" x14ac:dyDescent="0.2">
      <c r="AA22038" s="23">
        <v>57882</v>
      </c>
    </row>
    <row r="22039" spans="27:27" x14ac:dyDescent="0.2">
      <c r="AA22039" s="23">
        <v>57883</v>
      </c>
    </row>
    <row r="22040" spans="27:27" x14ac:dyDescent="0.2">
      <c r="AA22040" s="23">
        <v>57884</v>
      </c>
    </row>
    <row r="22041" spans="27:27" x14ac:dyDescent="0.2">
      <c r="AA22041" s="23">
        <v>57885</v>
      </c>
    </row>
    <row r="22042" spans="27:27" x14ac:dyDescent="0.2">
      <c r="AA22042" s="23">
        <v>57886</v>
      </c>
    </row>
    <row r="22043" spans="27:27" x14ac:dyDescent="0.2">
      <c r="AA22043" s="23">
        <v>57887</v>
      </c>
    </row>
    <row r="22044" spans="27:27" x14ac:dyDescent="0.2">
      <c r="AA22044" s="23">
        <v>57888</v>
      </c>
    </row>
    <row r="22045" spans="27:27" x14ac:dyDescent="0.2">
      <c r="AA22045" s="23">
        <v>57889</v>
      </c>
    </row>
    <row r="22046" spans="27:27" x14ac:dyDescent="0.2">
      <c r="AA22046" s="23">
        <v>57890</v>
      </c>
    </row>
    <row r="22047" spans="27:27" x14ac:dyDescent="0.2">
      <c r="AA22047" s="23">
        <v>57891</v>
      </c>
    </row>
    <row r="22048" spans="27:27" x14ac:dyDescent="0.2">
      <c r="AA22048" s="23">
        <v>57892</v>
      </c>
    </row>
    <row r="22049" spans="27:27" x14ac:dyDescent="0.2">
      <c r="AA22049" s="23">
        <v>57893</v>
      </c>
    </row>
    <row r="22050" spans="27:27" x14ac:dyDescent="0.2">
      <c r="AA22050" s="23">
        <v>57894</v>
      </c>
    </row>
    <row r="22051" spans="27:27" x14ac:dyDescent="0.2">
      <c r="AA22051" s="23">
        <v>57895</v>
      </c>
    </row>
    <row r="22052" spans="27:27" x14ac:dyDescent="0.2">
      <c r="AA22052" s="23">
        <v>57896</v>
      </c>
    </row>
    <row r="22053" spans="27:27" x14ac:dyDescent="0.2">
      <c r="AA22053" s="23">
        <v>57897</v>
      </c>
    </row>
    <row r="22054" spans="27:27" x14ac:dyDescent="0.2">
      <c r="AA22054" s="23">
        <v>57898</v>
      </c>
    </row>
    <row r="22055" spans="27:27" x14ac:dyDescent="0.2">
      <c r="AA22055" s="23">
        <v>57899</v>
      </c>
    </row>
    <row r="22056" spans="27:27" x14ac:dyDescent="0.2">
      <c r="AA22056" s="23">
        <v>57900</v>
      </c>
    </row>
    <row r="22057" spans="27:27" x14ac:dyDescent="0.2">
      <c r="AA22057" s="23">
        <v>57901</v>
      </c>
    </row>
    <row r="22058" spans="27:27" x14ac:dyDescent="0.2">
      <c r="AA22058" s="23">
        <v>57902</v>
      </c>
    </row>
    <row r="22059" spans="27:27" x14ac:dyDescent="0.2">
      <c r="AA22059" s="23">
        <v>57903</v>
      </c>
    </row>
    <row r="22060" spans="27:27" x14ac:dyDescent="0.2">
      <c r="AA22060" s="23">
        <v>57904</v>
      </c>
    </row>
    <row r="22061" spans="27:27" x14ac:dyDescent="0.2">
      <c r="AA22061" s="23">
        <v>57905</v>
      </c>
    </row>
    <row r="22062" spans="27:27" x14ac:dyDescent="0.2">
      <c r="AA22062" s="23">
        <v>57906</v>
      </c>
    </row>
    <row r="22063" spans="27:27" x14ac:dyDescent="0.2">
      <c r="AA22063" s="23">
        <v>57907</v>
      </c>
    </row>
    <row r="22064" spans="27:27" x14ac:dyDescent="0.2">
      <c r="AA22064" s="23">
        <v>57908</v>
      </c>
    </row>
    <row r="22065" spans="27:27" x14ac:dyDescent="0.2">
      <c r="AA22065" s="23">
        <v>57909</v>
      </c>
    </row>
    <row r="22066" spans="27:27" x14ac:dyDescent="0.2">
      <c r="AA22066" s="23">
        <v>57910</v>
      </c>
    </row>
    <row r="22067" spans="27:27" x14ac:dyDescent="0.2">
      <c r="AA22067" s="23">
        <v>57911</v>
      </c>
    </row>
    <row r="22068" spans="27:27" x14ac:dyDescent="0.2">
      <c r="AA22068" s="23">
        <v>57912</v>
      </c>
    </row>
    <row r="22069" spans="27:27" x14ac:dyDescent="0.2">
      <c r="AA22069" s="23">
        <v>57913</v>
      </c>
    </row>
    <row r="22070" spans="27:27" x14ac:dyDescent="0.2">
      <c r="AA22070" s="23">
        <v>57914</v>
      </c>
    </row>
    <row r="22071" spans="27:27" x14ac:dyDescent="0.2">
      <c r="AA22071" s="23">
        <v>57915</v>
      </c>
    </row>
    <row r="22072" spans="27:27" x14ac:dyDescent="0.2">
      <c r="AA22072" s="23">
        <v>57916</v>
      </c>
    </row>
    <row r="22073" spans="27:27" x14ac:dyDescent="0.2">
      <c r="AA22073" s="23">
        <v>57917</v>
      </c>
    </row>
    <row r="22074" spans="27:27" x14ac:dyDescent="0.2">
      <c r="AA22074" s="23">
        <v>57918</v>
      </c>
    </row>
    <row r="22075" spans="27:27" x14ac:dyDescent="0.2">
      <c r="AA22075" s="23">
        <v>57919</v>
      </c>
    </row>
    <row r="22076" spans="27:27" x14ac:dyDescent="0.2">
      <c r="AA22076" s="23">
        <v>57920</v>
      </c>
    </row>
    <row r="22077" spans="27:27" x14ac:dyDescent="0.2">
      <c r="AA22077" s="23">
        <v>57921</v>
      </c>
    </row>
    <row r="22078" spans="27:27" x14ac:dyDescent="0.2">
      <c r="AA22078" s="23">
        <v>57922</v>
      </c>
    </row>
    <row r="22079" spans="27:27" x14ac:dyDescent="0.2">
      <c r="AA22079" s="23">
        <v>57923</v>
      </c>
    </row>
    <row r="22080" spans="27:27" x14ac:dyDescent="0.2">
      <c r="AA22080" s="23">
        <v>57924</v>
      </c>
    </row>
    <row r="22081" spans="27:27" x14ac:dyDescent="0.2">
      <c r="AA22081" s="23">
        <v>57925</v>
      </c>
    </row>
    <row r="22082" spans="27:27" x14ac:dyDescent="0.2">
      <c r="AA22082" s="23">
        <v>57926</v>
      </c>
    </row>
    <row r="22083" spans="27:27" x14ac:dyDescent="0.2">
      <c r="AA22083" s="23">
        <v>57927</v>
      </c>
    </row>
    <row r="22084" spans="27:27" x14ac:dyDescent="0.2">
      <c r="AA22084" s="23">
        <v>57928</v>
      </c>
    </row>
    <row r="22085" spans="27:27" x14ac:dyDescent="0.2">
      <c r="AA22085" s="23">
        <v>57929</v>
      </c>
    </row>
    <row r="22086" spans="27:27" x14ac:dyDescent="0.2">
      <c r="AA22086" s="23">
        <v>57930</v>
      </c>
    </row>
    <row r="22087" spans="27:27" x14ac:dyDescent="0.2">
      <c r="AA22087" s="23">
        <v>57931</v>
      </c>
    </row>
    <row r="22088" spans="27:27" x14ac:dyDescent="0.2">
      <c r="AA22088" s="23">
        <v>57932</v>
      </c>
    </row>
    <row r="22089" spans="27:27" x14ac:dyDescent="0.2">
      <c r="AA22089" s="23">
        <v>57933</v>
      </c>
    </row>
    <row r="22090" spans="27:27" x14ac:dyDescent="0.2">
      <c r="AA22090" s="23">
        <v>57934</v>
      </c>
    </row>
    <row r="22091" spans="27:27" x14ac:dyDescent="0.2">
      <c r="AA22091" s="23">
        <v>57935</v>
      </c>
    </row>
    <row r="22092" spans="27:27" x14ac:dyDescent="0.2">
      <c r="AA22092" s="23">
        <v>57936</v>
      </c>
    </row>
    <row r="22093" spans="27:27" x14ac:dyDescent="0.2">
      <c r="AA22093" s="23">
        <v>57937</v>
      </c>
    </row>
    <row r="22094" spans="27:27" x14ac:dyDescent="0.2">
      <c r="AA22094" s="23">
        <v>57938</v>
      </c>
    </row>
    <row r="22095" spans="27:27" x14ac:dyDescent="0.2">
      <c r="AA22095" s="23">
        <v>57939</v>
      </c>
    </row>
    <row r="22096" spans="27:27" x14ac:dyDescent="0.2">
      <c r="AA22096" s="23">
        <v>57940</v>
      </c>
    </row>
    <row r="22097" spans="27:27" x14ac:dyDescent="0.2">
      <c r="AA22097" s="23">
        <v>57941</v>
      </c>
    </row>
    <row r="22098" spans="27:27" x14ac:dyDescent="0.2">
      <c r="AA22098" s="23">
        <v>57942</v>
      </c>
    </row>
    <row r="22099" spans="27:27" x14ac:dyDescent="0.2">
      <c r="AA22099" s="23">
        <v>57943</v>
      </c>
    </row>
    <row r="22100" spans="27:27" x14ac:dyDescent="0.2">
      <c r="AA22100" s="23">
        <v>57944</v>
      </c>
    </row>
    <row r="22101" spans="27:27" x14ac:dyDescent="0.2">
      <c r="AA22101" s="23">
        <v>57945</v>
      </c>
    </row>
    <row r="22102" spans="27:27" x14ac:dyDescent="0.2">
      <c r="AA22102" s="23">
        <v>57946</v>
      </c>
    </row>
    <row r="22103" spans="27:27" x14ac:dyDescent="0.2">
      <c r="AA22103" s="23">
        <v>57947</v>
      </c>
    </row>
    <row r="22104" spans="27:27" x14ac:dyDescent="0.2">
      <c r="AA22104" s="23">
        <v>57948</v>
      </c>
    </row>
    <row r="22105" spans="27:27" x14ac:dyDescent="0.2">
      <c r="AA22105" s="23">
        <v>57949</v>
      </c>
    </row>
    <row r="22106" spans="27:27" x14ac:dyDescent="0.2">
      <c r="AA22106" s="23">
        <v>57950</v>
      </c>
    </row>
    <row r="22107" spans="27:27" x14ac:dyDescent="0.2">
      <c r="AA22107" s="23">
        <v>57951</v>
      </c>
    </row>
    <row r="22108" spans="27:27" x14ac:dyDescent="0.2">
      <c r="AA22108" s="23">
        <v>57952</v>
      </c>
    </row>
    <row r="22109" spans="27:27" x14ac:dyDescent="0.2">
      <c r="AA22109" s="23">
        <v>57953</v>
      </c>
    </row>
    <row r="22110" spans="27:27" x14ac:dyDescent="0.2">
      <c r="AA22110" s="23">
        <v>57954</v>
      </c>
    </row>
    <row r="22111" spans="27:27" x14ac:dyDescent="0.2">
      <c r="AA22111" s="23">
        <v>57955</v>
      </c>
    </row>
    <row r="22112" spans="27:27" x14ac:dyDescent="0.2">
      <c r="AA22112" s="23">
        <v>57956</v>
      </c>
    </row>
    <row r="22113" spans="27:27" x14ac:dyDescent="0.2">
      <c r="AA22113" s="23">
        <v>57957</v>
      </c>
    </row>
    <row r="22114" spans="27:27" x14ac:dyDescent="0.2">
      <c r="AA22114" s="23">
        <v>57958</v>
      </c>
    </row>
    <row r="22115" spans="27:27" x14ac:dyDescent="0.2">
      <c r="AA22115" s="23">
        <v>57959</v>
      </c>
    </row>
    <row r="22116" spans="27:27" x14ac:dyDescent="0.2">
      <c r="AA22116" s="23">
        <v>57960</v>
      </c>
    </row>
    <row r="22117" spans="27:27" x14ac:dyDescent="0.2">
      <c r="AA22117" s="23">
        <v>57961</v>
      </c>
    </row>
    <row r="22118" spans="27:27" x14ac:dyDescent="0.2">
      <c r="AA22118" s="23">
        <v>57962</v>
      </c>
    </row>
    <row r="22119" spans="27:27" x14ac:dyDescent="0.2">
      <c r="AA22119" s="23">
        <v>57963</v>
      </c>
    </row>
    <row r="22120" spans="27:27" x14ac:dyDescent="0.2">
      <c r="AA22120" s="23">
        <v>57964</v>
      </c>
    </row>
    <row r="22121" spans="27:27" x14ac:dyDescent="0.2">
      <c r="AA22121" s="23">
        <v>57965</v>
      </c>
    </row>
    <row r="22122" spans="27:27" x14ac:dyDescent="0.2">
      <c r="AA22122" s="23">
        <v>57966</v>
      </c>
    </row>
    <row r="22123" spans="27:27" x14ac:dyDescent="0.2">
      <c r="AA22123" s="23">
        <v>57967</v>
      </c>
    </row>
    <row r="22124" spans="27:27" x14ac:dyDescent="0.2">
      <c r="AA22124" s="23">
        <v>57968</v>
      </c>
    </row>
    <row r="22125" spans="27:27" x14ac:dyDescent="0.2">
      <c r="AA22125" s="23">
        <v>57969</v>
      </c>
    </row>
    <row r="22126" spans="27:27" x14ac:dyDescent="0.2">
      <c r="AA22126" s="23">
        <v>57970</v>
      </c>
    </row>
    <row r="22127" spans="27:27" x14ac:dyDescent="0.2">
      <c r="AA22127" s="23">
        <v>57971</v>
      </c>
    </row>
    <row r="22128" spans="27:27" x14ac:dyDescent="0.2">
      <c r="AA22128" s="23">
        <v>57972</v>
      </c>
    </row>
    <row r="22129" spans="27:27" x14ac:dyDescent="0.2">
      <c r="AA22129" s="23">
        <v>57973</v>
      </c>
    </row>
    <row r="22130" spans="27:27" x14ac:dyDescent="0.2">
      <c r="AA22130" s="23">
        <v>57974</v>
      </c>
    </row>
    <row r="22131" spans="27:27" x14ac:dyDescent="0.2">
      <c r="AA22131" s="23">
        <v>57975</v>
      </c>
    </row>
    <row r="22132" spans="27:27" x14ac:dyDescent="0.2">
      <c r="AA22132" s="23">
        <v>57976</v>
      </c>
    </row>
    <row r="22133" spans="27:27" x14ac:dyDescent="0.2">
      <c r="AA22133" s="23">
        <v>57977</v>
      </c>
    </row>
    <row r="22134" spans="27:27" x14ac:dyDescent="0.2">
      <c r="AA22134" s="23">
        <v>57978</v>
      </c>
    </row>
    <row r="22135" spans="27:27" x14ac:dyDescent="0.2">
      <c r="AA22135" s="23">
        <v>57979</v>
      </c>
    </row>
    <row r="22136" spans="27:27" x14ac:dyDescent="0.2">
      <c r="AA22136" s="23">
        <v>57980</v>
      </c>
    </row>
    <row r="22137" spans="27:27" x14ac:dyDescent="0.2">
      <c r="AA22137" s="23">
        <v>57981</v>
      </c>
    </row>
    <row r="22138" spans="27:27" x14ac:dyDescent="0.2">
      <c r="AA22138" s="23">
        <v>57982</v>
      </c>
    </row>
    <row r="22139" spans="27:27" x14ac:dyDescent="0.2">
      <c r="AA22139" s="23">
        <v>57983</v>
      </c>
    </row>
    <row r="22140" spans="27:27" x14ac:dyDescent="0.2">
      <c r="AA22140" s="23">
        <v>57984</v>
      </c>
    </row>
    <row r="22141" spans="27:27" x14ac:dyDescent="0.2">
      <c r="AA22141" s="23">
        <v>57985</v>
      </c>
    </row>
    <row r="22142" spans="27:27" x14ac:dyDescent="0.2">
      <c r="AA22142" s="23">
        <v>57986</v>
      </c>
    </row>
    <row r="22143" spans="27:27" x14ac:dyDescent="0.2">
      <c r="AA22143" s="23">
        <v>57987</v>
      </c>
    </row>
    <row r="22144" spans="27:27" x14ac:dyDescent="0.2">
      <c r="AA22144" s="23">
        <v>57988</v>
      </c>
    </row>
    <row r="22145" spans="27:27" x14ac:dyDescent="0.2">
      <c r="AA22145" s="23">
        <v>57989</v>
      </c>
    </row>
    <row r="22146" spans="27:27" x14ac:dyDescent="0.2">
      <c r="AA22146" s="23">
        <v>57990</v>
      </c>
    </row>
    <row r="22147" spans="27:27" x14ac:dyDescent="0.2">
      <c r="AA22147" s="23">
        <v>57991</v>
      </c>
    </row>
    <row r="22148" spans="27:27" x14ac:dyDescent="0.2">
      <c r="AA22148" s="23">
        <v>57992</v>
      </c>
    </row>
    <row r="22149" spans="27:27" x14ac:dyDescent="0.2">
      <c r="AA22149" s="23">
        <v>57993</v>
      </c>
    </row>
    <row r="22150" spans="27:27" x14ac:dyDescent="0.2">
      <c r="AA22150" s="23">
        <v>57994</v>
      </c>
    </row>
    <row r="22151" spans="27:27" x14ac:dyDescent="0.2">
      <c r="AA22151" s="23">
        <v>57995</v>
      </c>
    </row>
    <row r="22152" spans="27:27" x14ac:dyDescent="0.2">
      <c r="AA22152" s="23">
        <v>57996</v>
      </c>
    </row>
    <row r="22153" spans="27:27" x14ac:dyDescent="0.2">
      <c r="AA22153" s="23">
        <v>57997</v>
      </c>
    </row>
    <row r="22154" spans="27:27" x14ac:dyDescent="0.2">
      <c r="AA22154" s="23">
        <v>57998</v>
      </c>
    </row>
    <row r="22155" spans="27:27" x14ac:dyDescent="0.2">
      <c r="AA22155" s="23">
        <v>57999</v>
      </c>
    </row>
    <row r="22156" spans="27:27" x14ac:dyDescent="0.2">
      <c r="AA22156" s="23">
        <v>58000</v>
      </c>
    </row>
    <row r="22157" spans="27:27" x14ac:dyDescent="0.2">
      <c r="AA22157" s="23">
        <v>58001</v>
      </c>
    </row>
    <row r="22158" spans="27:27" x14ac:dyDescent="0.2">
      <c r="AA22158" s="23">
        <v>58002</v>
      </c>
    </row>
    <row r="22159" spans="27:27" x14ac:dyDescent="0.2">
      <c r="AA22159" s="23">
        <v>58003</v>
      </c>
    </row>
    <row r="22160" spans="27:27" x14ac:dyDescent="0.2">
      <c r="AA22160" s="23">
        <v>58004</v>
      </c>
    </row>
    <row r="22161" spans="27:27" x14ac:dyDescent="0.2">
      <c r="AA22161" s="23">
        <v>58005</v>
      </c>
    </row>
    <row r="22162" spans="27:27" x14ac:dyDescent="0.2">
      <c r="AA22162" s="23">
        <v>58006</v>
      </c>
    </row>
    <row r="22163" spans="27:27" x14ac:dyDescent="0.2">
      <c r="AA22163" s="23">
        <v>58007</v>
      </c>
    </row>
    <row r="22164" spans="27:27" x14ac:dyDescent="0.2">
      <c r="AA22164" s="23">
        <v>58008</v>
      </c>
    </row>
    <row r="22165" spans="27:27" x14ac:dyDescent="0.2">
      <c r="AA22165" s="23">
        <v>58009</v>
      </c>
    </row>
    <row r="22166" spans="27:27" x14ac:dyDescent="0.2">
      <c r="AA22166" s="23">
        <v>58010</v>
      </c>
    </row>
    <row r="22167" spans="27:27" x14ac:dyDescent="0.2">
      <c r="AA22167" s="23">
        <v>58011</v>
      </c>
    </row>
    <row r="22168" spans="27:27" x14ac:dyDescent="0.2">
      <c r="AA22168" s="23">
        <v>58012</v>
      </c>
    </row>
    <row r="22169" spans="27:27" x14ac:dyDescent="0.2">
      <c r="AA22169" s="23">
        <v>58013</v>
      </c>
    </row>
    <row r="22170" spans="27:27" x14ac:dyDescent="0.2">
      <c r="AA22170" s="23">
        <v>58014</v>
      </c>
    </row>
    <row r="22171" spans="27:27" x14ac:dyDescent="0.2">
      <c r="AA22171" s="23">
        <v>58015</v>
      </c>
    </row>
    <row r="22172" spans="27:27" x14ac:dyDescent="0.2">
      <c r="AA22172" s="23">
        <v>58016</v>
      </c>
    </row>
    <row r="22173" spans="27:27" x14ac:dyDescent="0.2">
      <c r="AA22173" s="23">
        <v>58017</v>
      </c>
    </row>
    <row r="22174" spans="27:27" x14ac:dyDescent="0.2">
      <c r="AA22174" s="23">
        <v>58018</v>
      </c>
    </row>
    <row r="22175" spans="27:27" x14ac:dyDescent="0.2">
      <c r="AA22175" s="23">
        <v>58019</v>
      </c>
    </row>
    <row r="22176" spans="27:27" x14ac:dyDescent="0.2">
      <c r="AA22176" s="23">
        <v>58020</v>
      </c>
    </row>
    <row r="22177" spans="27:27" x14ac:dyDescent="0.2">
      <c r="AA22177" s="23">
        <v>58021</v>
      </c>
    </row>
    <row r="22178" spans="27:27" x14ac:dyDescent="0.2">
      <c r="AA22178" s="23">
        <v>58022</v>
      </c>
    </row>
    <row r="22179" spans="27:27" x14ac:dyDescent="0.2">
      <c r="AA22179" s="23">
        <v>58023</v>
      </c>
    </row>
    <row r="22180" spans="27:27" x14ac:dyDescent="0.2">
      <c r="AA22180" s="23">
        <v>58024</v>
      </c>
    </row>
    <row r="22181" spans="27:27" x14ac:dyDescent="0.2">
      <c r="AA22181" s="23">
        <v>58025</v>
      </c>
    </row>
    <row r="22182" spans="27:27" x14ac:dyDescent="0.2">
      <c r="AA22182" s="23">
        <v>58026</v>
      </c>
    </row>
    <row r="22183" spans="27:27" x14ac:dyDescent="0.2">
      <c r="AA22183" s="23">
        <v>58027</v>
      </c>
    </row>
    <row r="22184" spans="27:27" x14ac:dyDescent="0.2">
      <c r="AA22184" s="23">
        <v>58028</v>
      </c>
    </row>
    <row r="22185" spans="27:27" x14ac:dyDescent="0.2">
      <c r="AA22185" s="23">
        <v>58029</v>
      </c>
    </row>
    <row r="22186" spans="27:27" x14ac:dyDescent="0.2">
      <c r="AA22186" s="23">
        <v>58030</v>
      </c>
    </row>
    <row r="22187" spans="27:27" x14ac:dyDescent="0.2">
      <c r="AA22187" s="23">
        <v>58031</v>
      </c>
    </row>
    <row r="22188" spans="27:27" x14ac:dyDescent="0.2">
      <c r="AA22188" s="23">
        <v>58032</v>
      </c>
    </row>
    <row r="22189" spans="27:27" x14ac:dyDescent="0.2">
      <c r="AA22189" s="23">
        <v>58033</v>
      </c>
    </row>
    <row r="22190" spans="27:27" x14ac:dyDescent="0.2">
      <c r="AA22190" s="23">
        <v>58034</v>
      </c>
    </row>
    <row r="22191" spans="27:27" x14ac:dyDescent="0.2">
      <c r="AA22191" s="23">
        <v>58035</v>
      </c>
    </row>
    <row r="22192" spans="27:27" x14ac:dyDescent="0.2">
      <c r="AA22192" s="23">
        <v>58036</v>
      </c>
    </row>
    <row r="22193" spans="27:27" x14ac:dyDescent="0.2">
      <c r="AA22193" s="23">
        <v>58037</v>
      </c>
    </row>
    <row r="22194" spans="27:27" x14ac:dyDescent="0.2">
      <c r="AA22194" s="23">
        <v>58038</v>
      </c>
    </row>
    <row r="22195" spans="27:27" x14ac:dyDescent="0.2">
      <c r="AA22195" s="23">
        <v>58039</v>
      </c>
    </row>
    <row r="22196" spans="27:27" x14ac:dyDescent="0.2">
      <c r="AA22196" s="23">
        <v>58040</v>
      </c>
    </row>
    <row r="22197" spans="27:27" x14ac:dyDescent="0.2">
      <c r="AA22197" s="23">
        <v>58041</v>
      </c>
    </row>
    <row r="22198" spans="27:27" x14ac:dyDescent="0.2">
      <c r="AA22198" s="23">
        <v>58042</v>
      </c>
    </row>
    <row r="22199" spans="27:27" x14ac:dyDescent="0.2">
      <c r="AA22199" s="23">
        <v>58043</v>
      </c>
    </row>
    <row r="22200" spans="27:27" x14ac:dyDescent="0.2">
      <c r="AA22200" s="23">
        <v>58044</v>
      </c>
    </row>
    <row r="22201" spans="27:27" x14ac:dyDescent="0.2">
      <c r="AA22201" s="23">
        <v>58045</v>
      </c>
    </row>
    <row r="22202" spans="27:27" x14ac:dyDescent="0.2">
      <c r="AA22202" s="23">
        <v>58046</v>
      </c>
    </row>
    <row r="22203" spans="27:27" x14ac:dyDescent="0.2">
      <c r="AA22203" s="23">
        <v>58047</v>
      </c>
    </row>
    <row r="22204" spans="27:27" x14ac:dyDescent="0.2">
      <c r="AA22204" s="23">
        <v>58048</v>
      </c>
    </row>
    <row r="22205" spans="27:27" x14ac:dyDescent="0.2">
      <c r="AA22205" s="23">
        <v>58049</v>
      </c>
    </row>
    <row r="22206" spans="27:27" x14ac:dyDescent="0.2">
      <c r="AA22206" s="23">
        <v>58050</v>
      </c>
    </row>
    <row r="22207" spans="27:27" x14ac:dyDescent="0.2">
      <c r="AA22207" s="23">
        <v>58051</v>
      </c>
    </row>
    <row r="22208" spans="27:27" x14ac:dyDescent="0.2">
      <c r="AA22208" s="23">
        <v>58052</v>
      </c>
    </row>
    <row r="22209" spans="27:27" x14ac:dyDescent="0.2">
      <c r="AA22209" s="23">
        <v>58053</v>
      </c>
    </row>
    <row r="22210" spans="27:27" x14ac:dyDescent="0.2">
      <c r="AA22210" s="23">
        <v>58054</v>
      </c>
    </row>
    <row r="22211" spans="27:27" x14ac:dyDescent="0.2">
      <c r="AA22211" s="23">
        <v>58055</v>
      </c>
    </row>
    <row r="22212" spans="27:27" x14ac:dyDescent="0.2">
      <c r="AA22212" s="23">
        <v>58056</v>
      </c>
    </row>
    <row r="22213" spans="27:27" x14ac:dyDescent="0.2">
      <c r="AA22213" s="23">
        <v>58057</v>
      </c>
    </row>
    <row r="22214" spans="27:27" x14ac:dyDescent="0.2">
      <c r="AA22214" s="23">
        <v>58058</v>
      </c>
    </row>
    <row r="22215" spans="27:27" x14ac:dyDescent="0.2">
      <c r="AA22215" s="23">
        <v>58059</v>
      </c>
    </row>
    <row r="22216" spans="27:27" x14ac:dyDescent="0.2">
      <c r="AA22216" s="23">
        <v>58060</v>
      </c>
    </row>
    <row r="22217" spans="27:27" x14ac:dyDescent="0.2">
      <c r="AA22217" s="23">
        <v>58061</v>
      </c>
    </row>
    <row r="22218" spans="27:27" x14ac:dyDescent="0.2">
      <c r="AA22218" s="23">
        <v>58062</v>
      </c>
    </row>
    <row r="22219" spans="27:27" x14ac:dyDescent="0.2">
      <c r="AA22219" s="23">
        <v>58063</v>
      </c>
    </row>
    <row r="22220" spans="27:27" x14ac:dyDescent="0.2">
      <c r="AA22220" s="23">
        <v>58064</v>
      </c>
    </row>
    <row r="22221" spans="27:27" x14ac:dyDescent="0.2">
      <c r="AA22221" s="23">
        <v>58065</v>
      </c>
    </row>
    <row r="22222" spans="27:27" x14ac:dyDescent="0.2">
      <c r="AA22222" s="23">
        <v>58066</v>
      </c>
    </row>
    <row r="22223" spans="27:27" x14ac:dyDescent="0.2">
      <c r="AA22223" s="23">
        <v>58067</v>
      </c>
    </row>
    <row r="22224" spans="27:27" x14ac:dyDescent="0.2">
      <c r="AA22224" s="23">
        <v>58068</v>
      </c>
    </row>
    <row r="22225" spans="27:27" x14ac:dyDescent="0.2">
      <c r="AA22225" s="23">
        <v>58069</v>
      </c>
    </row>
    <row r="22226" spans="27:27" x14ac:dyDescent="0.2">
      <c r="AA22226" s="23">
        <v>58070</v>
      </c>
    </row>
    <row r="22227" spans="27:27" x14ac:dyDescent="0.2">
      <c r="AA22227" s="23">
        <v>58071</v>
      </c>
    </row>
    <row r="22228" spans="27:27" x14ac:dyDescent="0.2">
      <c r="AA22228" s="23">
        <v>58072</v>
      </c>
    </row>
    <row r="22229" spans="27:27" x14ac:dyDescent="0.2">
      <c r="AA22229" s="23">
        <v>58073</v>
      </c>
    </row>
    <row r="22230" spans="27:27" x14ac:dyDescent="0.2">
      <c r="AA22230" s="23">
        <v>58074</v>
      </c>
    </row>
    <row r="22231" spans="27:27" x14ac:dyDescent="0.2">
      <c r="AA22231" s="23">
        <v>58075</v>
      </c>
    </row>
    <row r="22232" spans="27:27" x14ac:dyDescent="0.2">
      <c r="AA22232" s="23">
        <v>58076</v>
      </c>
    </row>
    <row r="22233" spans="27:27" x14ac:dyDescent="0.2">
      <c r="AA22233" s="23">
        <v>58077</v>
      </c>
    </row>
    <row r="22234" spans="27:27" x14ac:dyDescent="0.2">
      <c r="AA22234" s="23">
        <v>58078</v>
      </c>
    </row>
    <row r="22235" spans="27:27" x14ac:dyDescent="0.2">
      <c r="AA22235" s="23">
        <v>58079</v>
      </c>
    </row>
    <row r="22236" spans="27:27" x14ac:dyDescent="0.2">
      <c r="AA22236" s="23">
        <v>58080</v>
      </c>
    </row>
    <row r="22237" spans="27:27" x14ac:dyDescent="0.2">
      <c r="AA22237" s="23">
        <v>58081</v>
      </c>
    </row>
    <row r="22238" spans="27:27" x14ac:dyDescent="0.2">
      <c r="AA22238" s="23">
        <v>58082</v>
      </c>
    </row>
    <row r="22239" spans="27:27" x14ac:dyDescent="0.2">
      <c r="AA22239" s="23">
        <v>58083</v>
      </c>
    </row>
    <row r="22240" spans="27:27" x14ac:dyDescent="0.2">
      <c r="AA22240" s="23">
        <v>58084</v>
      </c>
    </row>
    <row r="22241" spans="27:27" x14ac:dyDescent="0.2">
      <c r="AA22241" s="23">
        <v>58085</v>
      </c>
    </row>
    <row r="22242" spans="27:27" x14ac:dyDescent="0.2">
      <c r="AA22242" s="23">
        <v>58086</v>
      </c>
    </row>
    <row r="22243" spans="27:27" x14ac:dyDescent="0.2">
      <c r="AA22243" s="23">
        <v>58087</v>
      </c>
    </row>
    <row r="22244" spans="27:27" x14ac:dyDescent="0.2">
      <c r="AA22244" s="23">
        <v>58088</v>
      </c>
    </row>
    <row r="22245" spans="27:27" x14ac:dyDescent="0.2">
      <c r="AA22245" s="23">
        <v>58089</v>
      </c>
    </row>
    <row r="22246" spans="27:27" x14ac:dyDescent="0.2">
      <c r="AA22246" s="23">
        <v>58090</v>
      </c>
    </row>
    <row r="22247" spans="27:27" x14ac:dyDescent="0.2">
      <c r="AA22247" s="23">
        <v>58091</v>
      </c>
    </row>
    <row r="22248" spans="27:27" x14ac:dyDescent="0.2">
      <c r="AA22248" s="23">
        <v>58092</v>
      </c>
    </row>
    <row r="22249" spans="27:27" x14ac:dyDescent="0.2">
      <c r="AA22249" s="23">
        <v>58093</v>
      </c>
    </row>
    <row r="22250" spans="27:27" x14ac:dyDescent="0.2">
      <c r="AA22250" s="23">
        <v>58094</v>
      </c>
    </row>
    <row r="22251" spans="27:27" x14ac:dyDescent="0.2">
      <c r="AA22251" s="23">
        <v>58095</v>
      </c>
    </row>
    <row r="22252" spans="27:27" x14ac:dyDescent="0.2">
      <c r="AA22252" s="23">
        <v>58096</v>
      </c>
    </row>
    <row r="22253" spans="27:27" x14ac:dyDescent="0.2">
      <c r="AA22253" s="23">
        <v>58097</v>
      </c>
    </row>
    <row r="22254" spans="27:27" x14ac:dyDescent="0.2">
      <c r="AA22254" s="23">
        <v>58098</v>
      </c>
    </row>
    <row r="22255" spans="27:27" x14ac:dyDescent="0.2">
      <c r="AA22255" s="23">
        <v>58099</v>
      </c>
    </row>
    <row r="22256" spans="27:27" x14ac:dyDescent="0.2">
      <c r="AA22256" s="23">
        <v>58100</v>
      </c>
    </row>
    <row r="22257" spans="27:27" x14ac:dyDescent="0.2">
      <c r="AA22257" s="23">
        <v>58101</v>
      </c>
    </row>
    <row r="22258" spans="27:27" x14ac:dyDescent="0.2">
      <c r="AA22258" s="23">
        <v>58102</v>
      </c>
    </row>
    <row r="22259" spans="27:27" x14ac:dyDescent="0.2">
      <c r="AA22259" s="23">
        <v>58103</v>
      </c>
    </row>
    <row r="22260" spans="27:27" x14ac:dyDescent="0.2">
      <c r="AA22260" s="23">
        <v>58104</v>
      </c>
    </row>
    <row r="22261" spans="27:27" x14ac:dyDescent="0.2">
      <c r="AA22261" s="23">
        <v>58105</v>
      </c>
    </row>
    <row r="22262" spans="27:27" x14ac:dyDescent="0.2">
      <c r="AA22262" s="23">
        <v>58106</v>
      </c>
    </row>
    <row r="22263" spans="27:27" x14ac:dyDescent="0.2">
      <c r="AA22263" s="23">
        <v>58107</v>
      </c>
    </row>
    <row r="22264" spans="27:27" x14ac:dyDescent="0.2">
      <c r="AA22264" s="23">
        <v>58108</v>
      </c>
    </row>
    <row r="22265" spans="27:27" x14ac:dyDescent="0.2">
      <c r="AA22265" s="23">
        <v>58109</v>
      </c>
    </row>
    <row r="22266" spans="27:27" x14ac:dyDescent="0.2">
      <c r="AA22266" s="23">
        <v>58110</v>
      </c>
    </row>
    <row r="22267" spans="27:27" x14ac:dyDescent="0.2">
      <c r="AA22267" s="23">
        <v>58111</v>
      </c>
    </row>
    <row r="22268" spans="27:27" x14ac:dyDescent="0.2">
      <c r="AA22268" s="23">
        <v>58112</v>
      </c>
    </row>
    <row r="22269" spans="27:27" x14ac:dyDescent="0.2">
      <c r="AA22269" s="23">
        <v>58113</v>
      </c>
    </row>
    <row r="22270" spans="27:27" x14ac:dyDescent="0.2">
      <c r="AA22270" s="23">
        <v>58114</v>
      </c>
    </row>
    <row r="22271" spans="27:27" x14ac:dyDescent="0.2">
      <c r="AA22271" s="23">
        <v>58115</v>
      </c>
    </row>
    <row r="22272" spans="27:27" x14ac:dyDescent="0.2">
      <c r="AA22272" s="23">
        <v>58116</v>
      </c>
    </row>
    <row r="22273" spans="27:27" x14ac:dyDescent="0.2">
      <c r="AA22273" s="23">
        <v>58117</v>
      </c>
    </row>
    <row r="22274" spans="27:27" x14ac:dyDescent="0.2">
      <c r="AA22274" s="23">
        <v>58118</v>
      </c>
    </row>
    <row r="22275" spans="27:27" x14ac:dyDescent="0.2">
      <c r="AA22275" s="23">
        <v>58119</v>
      </c>
    </row>
    <row r="22276" spans="27:27" x14ac:dyDescent="0.2">
      <c r="AA22276" s="23">
        <v>58120</v>
      </c>
    </row>
    <row r="22277" spans="27:27" x14ac:dyDescent="0.2">
      <c r="AA22277" s="23">
        <v>58121</v>
      </c>
    </row>
    <row r="22278" spans="27:27" x14ac:dyDescent="0.2">
      <c r="AA22278" s="23">
        <v>58122</v>
      </c>
    </row>
    <row r="22279" spans="27:27" x14ac:dyDescent="0.2">
      <c r="AA22279" s="23">
        <v>58123</v>
      </c>
    </row>
    <row r="22280" spans="27:27" x14ac:dyDescent="0.2">
      <c r="AA22280" s="23">
        <v>58124</v>
      </c>
    </row>
    <row r="22281" spans="27:27" x14ac:dyDescent="0.2">
      <c r="AA22281" s="23">
        <v>58125</v>
      </c>
    </row>
    <row r="22282" spans="27:27" x14ac:dyDescent="0.2">
      <c r="AA22282" s="23">
        <v>58126</v>
      </c>
    </row>
    <row r="22283" spans="27:27" x14ac:dyDescent="0.2">
      <c r="AA22283" s="23">
        <v>58127</v>
      </c>
    </row>
    <row r="22284" spans="27:27" x14ac:dyDescent="0.2">
      <c r="AA22284" s="23">
        <v>58128</v>
      </c>
    </row>
    <row r="22285" spans="27:27" x14ac:dyDescent="0.2">
      <c r="AA22285" s="23">
        <v>58129</v>
      </c>
    </row>
    <row r="22286" spans="27:27" x14ac:dyDescent="0.2">
      <c r="AA22286" s="23">
        <v>58130</v>
      </c>
    </row>
    <row r="22287" spans="27:27" x14ac:dyDescent="0.2">
      <c r="AA22287" s="23">
        <v>58131</v>
      </c>
    </row>
    <row r="22288" spans="27:27" x14ac:dyDescent="0.2">
      <c r="AA22288" s="23">
        <v>58132</v>
      </c>
    </row>
    <row r="22289" spans="27:27" x14ac:dyDescent="0.2">
      <c r="AA22289" s="23">
        <v>58133</v>
      </c>
    </row>
    <row r="22290" spans="27:27" x14ac:dyDescent="0.2">
      <c r="AA22290" s="23">
        <v>58134</v>
      </c>
    </row>
    <row r="22291" spans="27:27" x14ac:dyDescent="0.2">
      <c r="AA22291" s="23">
        <v>58135</v>
      </c>
    </row>
    <row r="22292" spans="27:27" x14ac:dyDescent="0.2">
      <c r="AA22292" s="23">
        <v>58136</v>
      </c>
    </row>
    <row r="22293" spans="27:27" x14ac:dyDescent="0.2">
      <c r="AA22293" s="23">
        <v>58137</v>
      </c>
    </row>
    <row r="22294" spans="27:27" x14ac:dyDescent="0.2">
      <c r="AA22294" s="23">
        <v>58138</v>
      </c>
    </row>
    <row r="22295" spans="27:27" x14ac:dyDescent="0.2">
      <c r="AA22295" s="23">
        <v>58139</v>
      </c>
    </row>
    <row r="22296" spans="27:27" x14ac:dyDescent="0.2">
      <c r="AA22296" s="23">
        <v>58140</v>
      </c>
    </row>
    <row r="22297" spans="27:27" x14ac:dyDescent="0.2">
      <c r="AA22297" s="23">
        <v>58141</v>
      </c>
    </row>
    <row r="22298" spans="27:27" x14ac:dyDescent="0.2">
      <c r="AA22298" s="23">
        <v>58142</v>
      </c>
    </row>
    <row r="22299" spans="27:27" x14ac:dyDescent="0.2">
      <c r="AA22299" s="23">
        <v>58143</v>
      </c>
    </row>
    <row r="22300" spans="27:27" x14ac:dyDescent="0.2">
      <c r="AA22300" s="23">
        <v>58144</v>
      </c>
    </row>
    <row r="22301" spans="27:27" x14ac:dyDescent="0.2">
      <c r="AA22301" s="23">
        <v>58145</v>
      </c>
    </row>
    <row r="22302" spans="27:27" x14ac:dyDescent="0.2">
      <c r="AA22302" s="23">
        <v>58146</v>
      </c>
    </row>
    <row r="22303" spans="27:27" x14ac:dyDescent="0.2">
      <c r="AA22303" s="23">
        <v>58147</v>
      </c>
    </row>
    <row r="22304" spans="27:27" x14ac:dyDescent="0.2">
      <c r="AA22304" s="23">
        <v>58148</v>
      </c>
    </row>
    <row r="22305" spans="27:27" x14ac:dyDescent="0.2">
      <c r="AA22305" s="23">
        <v>58149</v>
      </c>
    </row>
    <row r="22306" spans="27:27" x14ac:dyDescent="0.2">
      <c r="AA22306" s="23">
        <v>58150</v>
      </c>
    </row>
    <row r="22307" spans="27:27" x14ac:dyDescent="0.2">
      <c r="AA22307" s="23">
        <v>58151</v>
      </c>
    </row>
    <row r="22308" spans="27:27" x14ac:dyDescent="0.2">
      <c r="AA22308" s="23">
        <v>58152</v>
      </c>
    </row>
    <row r="22309" spans="27:27" x14ac:dyDescent="0.2">
      <c r="AA22309" s="23">
        <v>58153</v>
      </c>
    </row>
    <row r="22310" spans="27:27" x14ac:dyDescent="0.2">
      <c r="AA22310" s="23">
        <v>58154</v>
      </c>
    </row>
    <row r="22311" spans="27:27" x14ac:dyDescent="0.2">
      <c r="AA22311" s="23">
        <v>58155</v>
      </c>
    </row>
    <row r="22312" spans="27:27" x14ac:dyDescent="0.2">
      <c r="AA22312" s="23">
        <v>58156</v>
      </c>
    </row>
    <row r="22313" spans="27:27" x14ac:dyDescent="0.2">
      <c r="AA22313" s="23">
        <v>58157</v>
      </c>
    </row>
    <row r="22314" spans="27:27" x14ac:dyDescent="0.2">
      <c r="AA22314" s="23">
        <v>58158</v>
      </c>
    </row>
    <row r="22315" spans="27:27" x14ac:dyDescent="0.2">
      <c r="AA22315" s="23">
        <v>58159</v>
      </c>
    </row>
    <row r="22316" spans="27:27" x14ac:dyDescent="0.2">
      <c r="AA22316" s="23">
        <v>58160</v>
      </c>
    </row>
    <row r="22317" spans="27:27" x14ac:dyDescent="0.2">
      <c r="AA22317" s="23">
        <v>58161</v>
      </c>
    </row>
    <row r="22318" spans="27:27" x14ac:dyDescent="0.2">
      <c r="AA22318" s="23">
        <v>58162</v>
      </c>
    </row>
    <row r="22319" spans="27:27" x14ac:dyDescent="0.2">
      <c r="AA22319" s="23">
        <v>58163</v>
      </c>
    </row>
    <row r="22320" spans="27:27" x14ac:dyDescent="0.2">
      <c r="AA22320" s="23">
        <v>58164</v>
      </c>
    </row>
    <row r="22321" spans="27:27" x14ac:dyDescent="0.2">
      <c r="AA22321" s="23">
        <v>58165</v>
      </c>
    </row>
    <row r="22322" spans="27:27" x14ac:dyDescent="0.2">
      <c r="AA22322" s="23">
        <v>58166</v>
      </c>
    </row>
    <row r="22323" spans="27:27" x14ac:dyDescent="0.2">
      <c r="AA22323" s="23">
        <v>58167</v>
      </c>
    </row>
    <row r="22324" spans="27:27" x14ac:dyDescent="0.2">
      <c r="AA22324" s="23">
        <v>58168</v>
      </c>
    </row>
    <row r="22325" spans="27:27" x14ac:dyDescent="0.2">
      <c r="AA22325" s="23">
        <v>58169</v>
      </c>
    </row>
    <row r="22326" spans="27:27" x14ac:dyDescent="0.2">
      <c r="AA22326" s="23">
        <v>58170</v>
      </c>
    </row>
    <row r="22327" spans="27:27" x14ac:dyDescent="0.2">
      <c r="AA22327" s="23">
        <v>58171</v>
      </c>
    </row>
    <row r="22328" spans="27:27" x14ac:dyDescent="0.2">
      <c r="AA22328" s="23">
        <v>58172</v>
      </c>
    </row>
    <row r="22329" spans="27:27" x14ac:dyDescent="0.2">
      <c r="AA22329" s="23">
        <v>58173</v>
      </c>
    </row>
    <row r="22330" spans="27:27" x14ac:dyDescent="0.2">
      <c r="AA22330" s="23">
        <v>58174</v>
      </c>
    </row>
    <row r="22331" spans="27:27" x14ac:dyDescent="0.2">
      <c r="AA22331" s="23">
        <v>58175</v>
      </c>
    </row>
    <row r="22332" spans="27:27" x14ac:dyDescent="0.2">
      <c r="AA22332" s="23">
        <v>58176</v>
      </c>
    </row>
    <row r="22333" spans="27:27" x14ac:dyDescent="0.2">
      <c r="AA22333" s="23">
        <v>58177</v>
      </c>
    </row>
    <row r="22334" spans="27:27" x14ac:dyDescent="0.2">
      <c r="AA22334" s="23">
        <v>58178</v>
      </c>
    </row>
    <row r="22335" spans="27:27" x14ac:dyDescent="0.2">
      <c r="AA22335" s="23">
        <v>58179</v>
      </c>
    </row>
    <row r="22336" spans="27:27" x14ac:dyDescent="0.2">
      <c r="AA22336" s="23">
        <v>58180</v>
      </c>
    </row>
    <row r="22337" spans="27:27" x14ac:dyDescent="0.2">
      <c r="AA22337" s="23">
        <v>58181</v>
      </c>
    </row>
    <row r="22338" spans="27:27" x14ac:dyDescent="0.2">
      <c r="AA22338" s="23">
        <v>58182</v>
      </c>
    </row>
    <row r="22339" spans="27:27" x14ac:dyDescent="0.2">
      <c r="AA22339" s="23">
        <v>58183</v>
      </c>
    </row>
    <row r="22340" spans="27:27" x14ac:dyDescent="0.2">
      <c r="AA22340" s="23">
        <v>58184</v>
      </c>
    </row>
    <row r="22341" spans="27:27" x14ac:dyDescent="0.2">
      <c r="AA22341" s="23">
        <v>58185</v>
      </c>
    </row>
    <row r="22342" spans="27:27" x14ac:dyDescent="0.2">
      <c r="AA22342" s="23">
        <v>58186</v>
      </c>
    </row>
    <row r="22343" spans="27:27" x14ac:dyDescent="0.2">
      <c r="AA22343" s="23">
        <v>58187</v>
      </c>
    </row>
    <row r="22344" spans="27:27" x14ac:dyDescent="0.2">
      <c r="AA22344" s="23">
        <v>58188</v>
      </c>
    </row>
    <row r="22345" spans="27:27" x14ac:dyDescent="0.2">
      <c r="AA22345" s="23">
        <v>58189</v>
      </c>
    </row>
    <row r="22346" spans="27:27" x14ac:dyDescent="0.2">
      <c r="AA22346" s="23">
        <v>58190</v>
      </c>
    </row>
    <row r="22347" spans="27:27" x14ac:dyDescent="0.2">
      <c r="AA22347" s="23">
        <v>58191</v>
      </c>
    </row>
    <row r="22348" spans="27:27" x14ac:dyDescent="0.2">
      <c r="AA22348" s="23">
        <v>58192</v>
      </c>
    </row>
    <row r="22349" spans="27:27" x14ac:dyDescent="0.2">
      <c r="AA22349" s="23">
        <v>58193</v>
      </c>
    </row>
    <row r="22350" spans="27:27" x14ac:dyDescent="0.2">
      <c r="AA22350" s="23">
        <v>58194</v>
      </c>
    </row>
    <row r="22351" spans="27:27" x14ac:dyDescent="0.2">
      <c r="AA22351" s="23">
        <v>58195</v>
      </c>
    </row>
    <row r="22352" spans="27:27" x14ac:dyDescent="0.2">
      <c r="AA22352" s="23">
        <v>58196</v>
      </c>
    </row>
    <row r="22353" spans="27:27" x14ac:dyDescent="0.2">
      <c r="AA22353" s="23">
        <v>58197</v>
      </c>
    </row>
    <row r="22354" spans="27:27" x14ac:dyDescent="0.2">
      <c r="AA22354" s="23">
        <v>58198</v>
      </c>
    </row>
    <row r="22355" spans="27:27" x14ac:dyDescent="0.2">
      <c r="AA22355" s="23">
        <v>58199</v>
      </c>
    </row>
    <row r="22356" spans="27:27" x14ac:dyDescent="0.2">
      <c r="AA22356" s="23">
        <v>58200</v>
      </c>
    </row>
    <row r="22357" spans="27:27" x14ac:dyDescent="0.2">
      <c r="AA22357" s="23">
        <v>58201</v>
      </c>
    </row>
    <row r="22358" spans="27:27" x14ac:dyDescent="0.2">
      <c r="AA22358" s="23">
        <v>58202</v>
      </c>
    </row>
    <row r="22359" spans="27:27" x14ac:dyDescent="0.2">
      <c r="AA22359" s="23">
        <v>58203</v>
      </c>
    </row>
    <row r="22360" spans="27:27" x14ac:dyDescent="0.2">
      <c r="AA22360" s="23">
        <v>58204</v>
      </c>
    </row>
    <row r="22361" spans="27:27" x14ac:dyDescent="0.2">
      <c r="AA22361" s="23">
        <v>58205</v>
      </c>
    </row>
    <row r="22362" spans="27:27" x14ac:dyDescent="0.2">
      <c r="AA22362" s="23">
        <v>58206</v>
      </c>
    </row>
    <row r="22363" spans="27:27" x14ac:dyDescent="0.2">
      <c r="AA22363" s="23">
        <v>58207</v>
      </c>
    </row>
    <row r="22364" spans="27:27" x14ac:dyDescent="0.2">
      <c r="AA22364" s="23">
        <v>58208</v>
      </c>
    </row>
    <row r="22365" spans="27:27" x14ac:dyDescent="0.2">
      <c r="AA22365" s="23">
        <v>58209</v>
      </c>
    </row>
    <row r="22366" spans="27:27" x14ac:dyDescent="0.2">
      <c r="AA22366" s="23">
        <v>58210</v>
      </c>
    </row>
    <row r="22367" spans="27:27" x14ac:dyDescent="0.2">
      <c r="AA22367" s="23">
        <v>58211</v>
      </c>
    </row>
    <row r="22368" spans="27:27" x14ac:dyDescent="0.2">
      <c r="AA22368" s="23">
        <v>58212</v>
      </c>
    </row>
    <row r="22369" spans="27:27" x14ac:dyDescent="0.2">
      <c r="AA22369" s="23">
        <v>58213</v>
      </c>
    </row>
    <row r="22370" spans="27:27" x14ac:dyDescent="0.2">
      <c r="AA22370" s="23">
        <v>58214</v>
      </c>
    </row>
    <row r="22371" spans="27:27" x14ac:dyDescent="0.2">
      <c r="AA22371" s="23">
        <v>58215</v>
      </c>
    </row>
    <row r="22372" spans="27:27" x14ac:dyDescent="0.2">
      <c r="AA22372" s="23">
        <v>58216</v>
      </c>
    </row>
    <row r="22373" spans="27:27" x14ac:dyDescent="0.2">
      <c r="AA22373" s="23">
        <v>58217</v>
      </c>
    </row>
    <row r="22374" spans="27:27" x14ac:dyDescent="0.2">
      <c r="AA22374" s="23">
        <v>58218</v>
      </c>
    </row>
    <row r="22375" spans="27:27" x14ac:dyDescent="0.2">
      <c r="AA22375" s="23">
        <v>58219</v>
      </c>
    </row>
    <row r="22376" spans="27:27" x14ac:dyDescent="0.2">
      <c r="AA22376" s="23">
        <v>58220</v>
      </c>
    </row>
    <row r="22377" spans="27:27" x14ac:dyDescent="0.2">
      <c r="AA22377" s="23">
        <v>58221</v>
      </c>
    </row>
    <row r="22378" spans="27:27" x14ac:dyDescent="0.2">
      <c r="AA22378" s="23">
        <v>58222</v>
      </c>
    </row>
    <row r="22379" spans="27:27" x14ac:dyDescent="0.2">
      <c r="AA22379" s="23">
        <v>58223</v>
      </c>
    </row>
    <row r="22380" spans="27:27" x14ac:dyDescent="0.2">
      <c r="AA22380" s="23">
        <v>58224</v>
      </c>
    </row>
    <row r="22381" spans="27:27" x14ac:dyDescent="0.2">
      <c r="AA22381" s="23">
        <v>58225</v>
      </c>
    </row>
    <row r="22382" spans="27:27" x14ac:dyDescent="0.2">
      <c r="AA22382" s="23">
        <v>58226</v>
      </c>
    </row>
    <row r="22383" spans="27:27" x14ac:dyDescent="0.2">
      <c r="AA22383" s="23">
        <v>58227</v>
      </c>
    </row>
    <row r="22384" spans="27:27" x14ac:dyDescent="0.2">
      <c r="AA22384" s="23">
        <v>58228</v>
      </c>
    </row>
    <row r="22385" spans="27:27" x14ac:dyDescent="0.2">
      <c r="AA22385" s="23">
        <v>58229</v>
      </c>
    </row>
    <row r="22386" spans="27:27" x14ac:dyDescent="0.2">
      <c r="AA22386" s="23">
        <v>58230</v>
      </c>
    </row>
    <row r="22387" spans="27:27" x14ac:dyDescent="0.2">
      <c r="AA22387" s="23">
        <v>58231</v>
      </c>
    </row>
    <row r="22388" spans="27:27" x14ac:dyDescent="0.2">
      <c r="AA22388" s="23">
        <v>58232</v>
      </c>
    </row>
    <row r="22389" spans="27:27" x14ac:dyDescent="0.2">
      <c r="AA22389" s="23">
        <v>58233</v>
      </c>
    </row>
    <row r="22390" spans="27:27" x14ac:dyDescent="0.2">
      <c r="AA22390" s="23">
        <v>58234</v>
      </c>
    </row>
    <row r="22391" spans="27:27" x14ac:dyDescent="0.2">
      <c r="AA22391" s="23">
        <v>58235</v>
      </c>
    </row>
    <row r="22392" spans="27:27" x14ac:dyDescent="0.2">
      <c r="AA22392" s="23">
        <v>58236</v>
      </c>
    </row>
    <row r="22393" spans="27:27" x14ac:dyDescent="0.2">
      <c r="AA22393" s="23">
        <v>58237</v>
      </c>
    </row>
    <row r="22394" spans="27:27" x14ac:dyDescent="0.2">
      <c r="AA22394" s="23">
        <v>58238</v>
      </c>
    </row>
    <row r="22395" spans="27:27" x14ac:dyDescent="0.2">
      <c r="AA22395" s="23">
        <v>58239</v>
      </c>
    </row>
    <row r="22396" spans="27:27" x14ac:dyDescent="0.2">
      <c r="AA22396" s="23">
        <v>58240</v>
      </c>
    </row>
    <row r="22397" spans="27:27" x14ac:dyDescent="0.2">
      <c r="AA22397" s="23">
        <v>58241</v>
      </c>
    </row>
    <row r="22398" spans="27:27" x14ac:dyDescent="0.2">
      <c r="AA22398" s="23">
        <v>58242</v>
      </c>
    </row>
    <row r="22399" spans="27:27" x14ac:dyDescent="0.2">
      <c r="AA22399" s="23">
        <v>58243</v>
      </c>
    </row>
    <row r="22400" spans="27:27" x14ac:dyDescent="0.2">
      <c r="AA22400" s="23">
        <v>58244</v>
      </c>
    </row>
    <row r="22401" spans="27:27" x14ac:dyDescent="0.2">
      <c r="AA22401" s="23">
        <v>58245</v>
      </c>
    </row>
    <row r="22402" spans="27:27" x14ac:dyDescent="0.2">
      <c r="AA22402" s="23">
        <v>58246</v>
      </c>
    </row>
    <row r="22403" spans="27:27" x14ac:dyDescent="0.2">
      <c r="AA22403" s="23">
        <v>58247</v>
      </c>
    </row>
    <row r="22404" spans="27:27" x14ac:dyDescent="0.2">
      <c r="AA22404" s="23">
        <v>58248</v>
      </c>
    </row>
    <row r="22405" spans="27:27" x14ac:dyDescent="0.2">
      <c r="AA22405" s="23">
        <v>58249</v>
      </c>
    </row>
    <row r="22406" spans="27:27" x14ac:dyDescent="0.2">
      <c r="AA22406" s="23">
        <v>58250</v>
      </c>
    </row>
    <row r="22407" spans="27:27" x14ac:dyDescent="0.2">
      <c r="AA22407" s="23">
        <v>58251</v>
      </c>
    </row>
    <row r="22408" spans="27:27" x14ac:dyDescent="0.2">
      <c r="AA22408" s="23">
        <v>58252</v>
      </c>
    </row>
    <row r="22409" spans="27:27" x14ac:dyDescent="0.2">
      <c r="AA22409" s="23">
        <v>58253</v>
      </c>
    </row>
    <row r="22410" spans="27:27" x14ac:dyDescent="0.2">
      <c r="AA22410" s="23">
        <v>58254</v>
      </c>
    </row>
    <row r="22411" spans="27:27" x14ac:dyDescent="0.2">
      <c r="AA22411" s="23">
        <v>58255</v>
      </c>
    </row>
    <row r="22412" spans="27:27" x14ac:dyDescent="0.2">
      <c r="AA22412" s="23">
        <v>58256</v>
      </c>
    </row>
    <row r="22413" spans="27:27" x14ac:dyDescent="0.2">
      <c r="AA22413" s="23">
        <v>58257</v>
      </c>
    </row>
    <row r="22414" spans="27:27" x14ac:dyDescent="0.2">
      <c r="AA22414" s="23">
        <v>58258</v>
      </c>
    </row>
    <row r="22415" spans="27:27" x14ac:dyDescent="0.2">
      <c r="AA22415" s="23">
        <v>58259</v>
      </c>
    </row>
    <row r="22416" spans="27:27" x14ac:dyDescent="0.2">
      <c r="AA22416" s="23">
        <v>58260</v>
      </c>
    </row>
    <row r="22417" spans="27:27" x14ac:dyDescent="0.2">
      <c r="AA22417" s="23">
        <v>58261</v>
      </c>
    </row>
    <row r="22418" spans="27:27" x14ac:dyDescent="0.2">
      <c r="AA22418" s="23">
        <v>58262</v>
      </c>
    </row>
    <row r="22419" spans="27:27" x14ac:dyDescent="0.2">
      <c r="AA22419" s="23">
        <v>58263</v>
      </c>
    </row>
    <row r="22420" spans="27:27" x14ac:dyDescent="0.2">
      <c r="AA22420" s="23">
        <v>58264</v>
      </c>
    </row>
    <row r="22421" spans="27:27" x14ac:dyDescent="0.2">
      <c r="AA22421" s="23">
        <v>58265</v>
      </c>
    </row>
    <row r="22422" spans="27:27" x14ac:dyDescent="0.2">
      <c r="AA22422" s="23">
        <v>58266</v>
      </c>
    </row>
    <row r="22423" spans="27:27" x14ac:dyDescent="0.2">
      <c r="AA22423" s="23">
        <v>58267</v>
      </c>
    </row>
    <row r="22424" spans="27:27" x14ac:dyDescent="0.2">
      <c r="AA22424" s="23">
        <v>58268</v>
      </c>
    </row>
    <row r="22425" spans="27:27" x14ac:dyDescent="0.2">
      <c r="AA22425" s="23">
        <v>58269</v>
      </c>
    </row>
    <row r="22426" spans="27:27" x14ac:dyDescent="0.2">
      <c r="AA22426" s="23">
        <v>58270</v>
      </c>
    </row>
    <row r="22427" spans="27:27" x14ac:dyDescent="0.2">
      <c r="AA22427" s="23">
        <v>58271</v>
      </c>
    </row>
    <row r="22428" spans="27:27" x14ac:dyDescent="0.2">
      <c r="AA22428" s="23">
        <v>58272</v>
      </c>
    </row>
    <row r="22429" spans="27:27" x14ac:dyDescent="0.2">
      <c r="AA22429" s="23">
        <v>58273</v>
      </c>
    </row>
    <row r="22430" spans="27:27" x14ac:dyDescent="0.2">
      <c r="AA22430" s="23">
        <v>58274</v>
      </c>
    </row>
    <row r="22431" spans="27:27" x14ac:dyDescent="0.2">
      <c r="AA22431" s="23">
        <v>58275</v>
      </c>
    </row>
    <row r="22432" spans="27:27" x14ac:dyDescent="0.2">
      <c r="AA22432" s="23">
        <v>58276</v>
      </c>
    </row>
    <row r="22433" spans="27:27" x14ac:dyDescent="0.2">
      <c r="AA22433" s="23">
        <v>58277</v>
      </c>
    </row>
    <row r="22434" spans="27:27" x14ac:dyDescent="0.2">
      <c r="AA22434" s="23">
        <v>58278</v>
      </c>
    </row>
    <row r="22435" spans="27:27" x14ac:dyDescent="0.2">
      <c r="AA22435" s="23">
        <v>58279</v>
      </c>
    </row>
    <row r="22436" spans="27:27" x14ac:dyDescent="0.2">
      <c r="AA22436" s="23">
        <v>58280</v>
      </c>
    </row>
    <row r="22437" spans="27:27" x14ac:dyDescent="0.2">
      <c r="AA22437" s="23">
        <v>58281</v>
      </c>
    </row>
    <row r="22438" spans="27:27" x14ac:dyDescent="0.2">
      <c r="AA22438" s="23">
        <v>58282</v>
      </c>
    </row>
    <row r="22439" spans="27:27" x14ac:dyDescent="0.2">
      <c r="AA22439" s="23">
        <v>58283</v>
      </c>
    </row>
    <row r="22440" spans="27:27" x14ac:dyDescent="0.2">
      <c r="AA22440" s="23">
        <v>58284</v>
      </c>
    </row>
    <row r="22441" spans="27:27" x14ac:dyDescent="0.2">
      <c r="AA22441" s="23">
        <v>58285</v>
      </c>
    </row>
    <row r="22442" spans="27:27" x14ac:dyDescent="0.2">
      <c r="AA22442" s="23">
        <v>58286</v>
      </c>
    </row>
    <row r="22443" spans="27:27" x14ac:dyDescent="0.2">
      <c r="AA22443" s="23">
        <v>58287</v>
      </c>
    </row>
    <row r="22444" spans="27:27" x14ac:dyDescent="0.2">
      <c r="AA22444" s="23">
        <v>58288</v>
      </c>
    </row>
    <row r="22445" spans="27:27" x14ac:dyDescent="0.2">
      <c r="AA22445" s="23">
        <v>58289</v>
      </c>
    </row>
    <row r="22446" spans="27:27" x14ac:dyDescent="0.2">
      <c r="AA22446" s="23">
        <v>58290</v>
      </c>
    </row>
    <row r="22447" spans="27:27" x14ac:dyDescent="0.2">
      <c r="AA22447" s="23">
        <v>58291</v>
      </c>
    </row>
    <row r="22448" spans="27:27" x14ac:dyDescent="0.2">
      <c r="AA22448" s="23">
        <v>58292</v>
      </c>
    </row>
    <row r="22449" spans="27:27" x14ac:dyDescent="0.2">
      <c r="AA22449" s="23">
        <v>58293</v>
      </c>
    </row>
    <row r="22450" spans="27:27" x14ac:dyDescent="0.2">
      <c r="AA22450" s="23">
        <v>58294</v>
      </c>
    </row>
    <row r="22451" spans="27:27" x14ac:dyDescent="0.2">
      <c r="AA22451" s="23">
        <v>58295</v>
      </c>
    </row>
    <row r="22452" spans="27:27" x14ac:dyDescent="0.2">
      <c r="AA22452" s="23">
        <v>58296</v>
      </c>
    </row>
    <row r="22453" spans="27:27" x14ac:dyDescent="0.2">
      <c r="AA22453" s="23">
        <v>58297</v>
      </c>
    </row>
    <row r="22454" spans="27:27" x14ac:dyDescent="0.2">
      <c r="AA22454" s="23">
        <v>58298</v>
      </c>
    </row>
    <row r="22455" spans="27:27" x14ac:dyDescent="0.2">
      <c r="AA22455" s="23">
        <v>58299</v>
      </c>
    </row>
    <row r="22456" spans="27:27" x14ac:dyDescent="0.2">
      <c r="AA22456" s="23">
        <v>58300</v>
      </c>
    </row>
    <row r="22457" spans="27:27" x14ac:dyDescent="0.2">
      <c r="AA22457" s="23">
        <v>58301</v>
      </c>
    </row>
    <row r="22458" spans="27:27" x14ac:dyDescent="0.2">
      <c r="AA22458" s="23">
        <v>58302</v>
      </c>
    </row>
    <row r="22459" spans="27:27" x14ac:dyDescent="0.2">
      <c r="AA22459" s="23">
        <v>58303</v>
      </c>
    </row>
    <row r="22460" spans="27:27" x14ac:dyDescent="0.2">
      <c r="AA22460" s="23">
        <v>58304</v>
      </c>
    </row>
    <row r="22461" spans="27:27" x14ac:dyDescent="0.2">
      <c r="AA22461" s="23">
        <v>58305</v>
      </c>
    </row>
    <row r="22462" spans="27:27" x14ac:dyDescent="0.2">
      <c r="AA22462" s="23">
        <v>58306</v>
      </c>
    </row>
    <row r="22463" spans="27:27" x14ac:dyDescent="0.2">
      <c r="AA22463" s="23">
        <v>58307</v>
      </c>
    </row>
    <row r="22464" spans="27:27" x14ac:dyDescent="0.2">
      <c r="AA22464" s="23">
        <v>58308</v>
      </c>
    </row>
    <row r="22465" spans="27:27" x14ac:dyDescent="0.2">
      <c r="AA22465" s="23">
        <v>58309</v>
      </c>
    </row>
    <row r="22466" spans="27:27" x14ac:dyDescent="0.2">
      <c r="AA22466" s="23">
        <v>58310</v>
      </c>
    </row>
    <row r="22467" spans="27:27" x14ac:dyDescent="0.2">
      <c r="AA22467" s="23">
        <v>58311</v>
      </c>
    </row>
    <row r="22468" spans="27:27" x14ac:dyDescent="0.2">
      <c r="AA22468" s="23">
        <v>58312</v>
      </c>
    </row>
    <row r="22469" spans="27:27" x14ac:dyDescent="0.2">
      <c r="AA22469" s="23">
        <v>58313</v>
      </c>
    </row>
    <row r="22470" spans="27:27" x14ac:dyDescent="0.2">
      <c r="AA22470" s="23">
        <v>58314</v>
      </c>
    </row>
    <row r="22471" spans="27:27" x14ac:dyDescent="0.2">
      <c r="AA22471" s="23">
        <v>58315</v>
      </c>
    </row>
    <row r="22472" spans="27:27" x14ac:dyDescent="0.2">
      <c r="AA22472" s="23">
        <v>58316</v>
      </c>
    </row>
    <row r="22473" spans="27:27" x14ac:dyDescent="0.2">
      <c r="AA22473" s="23">
        <v>58317</v>
      </c>
    </row>
    <row r="22474" spans="27:27" x14ac:dyDescent="0.2">
      <c r="AA22474" s="23">
        <v>58318</v>
      </c>
    </row>
    <row r="22475" spans="27:27" x14ac:dyDescent="0.2">
      <c r="AA22475" s="23">
        <v>58319</v>
      </c>
    </row>
    <row r="22476" spans="27:27" x14ac:dyDescent="0.2">
      <c r="AA22476" s="23">
        <v>58320</v>
      </c>
    </row>
    <row r="22477" spans="27:27" x14ac:dyDescent="0.2">
      <c r="AA22477" s="23">
        <v>58321</v>
      </c>
    </row>
    <row r="22478" spans="27:27" x14ac:dyDescent="0.2">
      <c r="AA22478" s="23">
        <v>58322</v>
      </c>
    </row>
    <row r="22479" spans="27:27" x14ac:dyDescent="0.2">
      <c r="AA22479" s="23">
        <v>58323</v>
      </c>
    </row>
    <row r="22480" spans="27:27" x14ac:dyDescent="0.2">
      <c r="AA22480" s="23">
        <v>58324</v>
      </c>
    </row>
    <row r="22481" spans="27:27" x14ac:dyDescent="0.2">
      <c r="AA22481" s="23">
        <v>58325</v>
      </c>
    </row>
    <row r="22482" spans="27:27" x14ac:dyDescent="0.2">
      <c r="AA22482" s="23">
        <v>58326</v>
      </c>
    </row>
    <row r="22483" spans="27:27" x14ac:dyDescent="0.2">
      <c r="AA22483" s="23">
        <v>58327</v>
      </c>
    </row>
    <row r="22484" spans="27:27" x14ac:dyDescent="0.2">
      <c r="AA22484" s="23">
        <v>58328</v>
      </c>
    </row>
    <row r="22485" spans="27:27" x14ac:dyDescent="0.2">
      <c r="AA22485" s="23">
        <v>58329</v>
      </c>
    </row>
    <row r="22486" spans="27:27" x14ac:dyDescent="0.2">
      <c r="AA22486" s="23">
        <v>58330</v>
      </c>
    </row>
    <row r="22487" spans="27:27" x14ac:dyDescent="0.2">
      <c r="AA22487" s="23">
        <v>58331</v>
      </c>
    </row>
    <row r="22488" spans="27:27" x14ac:dyDescent="0.2">
      <c r="AA22488" s="23">
        <v>58332</v>
      </c>
    </row>
    <row r="22489" spans="27:27" x14ac:dyDescent="0.2">
      <c r="AA22489" s="23">
        <v>58333</v>
      </c>
    </row>
    <row r="22490" spans="27:27" x14ac:dyDescent="0.2">
      <c r="AA22490" s="23">
        <v>58334</v>
      </c>
    </row>
    <row r="22491" spans="27:27" x14ac:dyDescent="0.2">
      <c r="AA22491" s="23">
        <v>58335</v>
      </c>
    </row>
    <row r="22492" spans="27:27" x14ac:dyDescent="0.2">
      <c r="AA22492" s="23">
        <v>58336</v>
      </c>
    </row>
    <row r="22493" spans="27:27" x14ac:dyDescent="0.2">
      <c r="AA22493" s="23">
        <v>58337</v>
      </c>
    </row>
    <row r="22494" spans="27:27" x14ac:dyDescent="0.2">
      <c r="AA22494" s="23">
        <v>58338</v>
      </c>
    </row>
    <row r="22495" spans="27:27" x14ac:dyDescent="0.2">
      <c r="AA22495" s="23">
        <v>58339</v>
      </c>
    </row>
    <row r="22496" spans="27:27" x14ac:dyDescent="0.2">
      <c r="AA22496" s="23">
        <v>58340</v>
      </c>
    </row>
    <row r="22497" spans="27:27" x14ac:dyDescent="0.2">
      <c r="AA22497" s="23">
        <v>58341</v>
      </c>
    </row>
    <row r="22498" spans="27:27" x14ac:dyDescent="0.2">
      <c r="AA22498" s="23">
        <v>58342</v>
      </c>
    </row>
    <row r="22499" spans="27:27" x14ac:dyDescent="0.2">
      <c r="AA22499" s="23">
        <v>58343</v>
      </c>
    </row>
    <row r="22500" spans="27:27" x14ac:dyDescent="0.2">
      <c r="AA22500" s="23">
        <v>58344</v>
      </c>
    </row>
    <row r="22501" spans="27:27" x14ac:dyDescent="0.2">
      <c r="AA22501" s="23">
        <v>58345</v>
      </c>
    </row>
    <row r="22502" spans="27:27" x14ac:dyDescent="0.2">
      <c r="AA22502" s="23">
        <v>58346</v>
      </c>
    </row>
    <row r="22503" spans="27:27" x14ac:dyDescent="0.2">
      <c r="AA22503" s="23">
        <v>58347</v>
      </c>
    </row>
    <row r="22504" spans="27:27" x14ac:dyDescent="0.2">
      <c r="AA22504" s="23">
        <v>58348</v>
      </c>
    </row>
    <row r="22505" spans="27:27" x14ac:dyDescent="0.2">
      <c r="AA22505" s="23">
        <v>58349</v>
      </c>
    </row>
    <row r="22506" spans="27:27" x14ac:dyDescent="0.2">
      <c r="AA22506" s="23">
        <v>58350</v>
      </c>
    </row>
    <row r="22507" spans="27:27" x14ac:dyDescent="0.2">
      <c r="AA22507" s="23">
        <v>58351</v>
      </c>
    </row>
    <row r="22508" spans="27:27" x14ac:dyDescent="0.2">
      <c r="AA22508" s="23">
        <v>58352</v>
      </c>
    </row>
    <row r="22509" spans="27:27" x14ac:dyDescent="0.2">
      <c r="AA22509" s="23">
        <v>58353</v>
      </c>
    </row>
    <row r="22510" spans="27:27" x14ac:dyDescent="0.2">
      <c r="AA22510" s="23">
        <v>58354</v>
      </c>
    </row>
    <row r="22511" spans="27:27" x14ac:dyDescent="0.2">
      <c r="AA22511" s="23">
        <v>58355</v>
      </c>
    </row>
    <row r="22512" spans="27:27" x14ac:dyDescent="0.2">
      <c r="AA22512" s="23">
        <v>58356</v>
      </c>
    </row>
    <row r="22513" spans="27:27" x14ac:dyDescent="0.2">
      <c r="AA22513" s="23">
        <v>58357</v>
      </c>
    </row>
    <row r="22514" spans="27:27" x14ac:dyDescent="0.2">
      <c r="AA22514" s="23">
        <v>58358</v>
      </c>
    </row>
    <row r="22515" spans="27:27" x14ac:dyDescent="0.2">
      <c r="AA22515" s="23">
        <v>58359</v>
      </c>
    </row>
    <row r="22516" spans="27:27" x14ac:dyDescent="0.2">
      <c r="AA22516" s="23">
        <v>58360</v>
      </c>
    </row>
    <row r="22517" spans="27:27" x14ac:dyDescent="0.2">
      <c r="AA22517" s="23">
        <v>58361</v>
      </c>
    </row>
    <row r="22518" spans="27:27" x14ac:dyDescent="0.2">
      <c r="AA22518" s="23">
        <v>58362</v>
      </c>
    </row>
    <row r="22519" spans="27:27" x14ac:dyDescent="0.2">
      <c r="AA22519" s="23">
        <v>58363</v>
      </c>
    </row>
    <row r="22520" spans="27:27" x14ac:dyDescent="0.2">
      <c r="AA22520" s="23">
        <v>58364</v>
      </c>
    </row>
    <row r="22521" spans="27:27" x14ac:dyDescent="0.2">
      <c r="AA22521" s="23">
        <v>58365</v>
      </c>
    </row>
    <row r="22522" spans="27:27" x14ac:dyDescent="0.2">
      <c r="AA22522" s="23">
        <v>58366</v>
      </c>
    </row>
    <row r="22523" spans="27:27" x14ac:dyDescent="0.2">
      <c r="AA22523" s="23">
        <v>58367</v>
      </c>
    </row>
    <row r="22524" spans="27:27" x14ac:dyDescent="0.2">
      <c r="AA22524" s="23">
        <v>58368</v>
      </c>
    </row>
    <row r="22525" spans="27:27" x14ac:dyDescent="0.2">
      <c r="AA22525" s="23">
        <v>58369</v>
      </c>
    </row>
    <row r="22526" spans="27:27" x14ac:dyDescent="0.2">
      <c r="AA22526" s="23">
        <v>58370</v>
      </c>
    </row>
    <row r="22527" spans="27:27" x14ac:dyDescent="0.2">
      <c r="AA22527" s="23">
        <v>58371</v>
      </c>
    </row>
    <row r="22528" spans="27:27" x14ac:dyDescent="0.2">
      <c r="AA22528" s="23">
        <v>58372</v>
      </c>
    </row>
    <row r="22529" spans="27:27" x14ac:dyDescent="0.2">
      <c r="AA22529" s="23">
        <v>58373</v>
      </c>
    </row>
    <row r="22530" spans="27:27" x14ac:dyDescent="0.2">
      <c r="AA22530" s="23">
        <v>58374</v>
      </c>
    </row>
    <row r="22531" spans="27:27" x14ac:dyDescent="0.2">
      <c r="AA22531" s="23">
        <v>58375</v>
      </c>
    </row>
    <row r="22532" spans="27:27" x14ac:dyDescent="0.2">
      <c r="AA22532" s="23">
        <v>58376</v>
      </c>
    </row>
    <row r="22533" spans="27:27" x14ac:dyDescent="0.2">
      <c r="AA22533" s="23">
        <v>58377</v>
      </c>
    </row>
    <row r="22534" spans="27:27" x14ac:dyDescent="0.2">
      <c r="AA22534" s="23">
        <v>58378</v>
      </c>
    </row>
    <row r="22535" spans="27:27" x14ac:dyDescent="0.2">
      <c r="AA22535" s="23">
        <v>58379</v>
      </c>
    </row>
    <row r="22536" spans="27:27" x14ac:dyDescent="0.2">
      <c r="AA22536" s="23">
        <v>58380</v>
      </c>
    </row>
    <row r="22537" spans="27:27" x14ac:dyDescent="0.2">
      <c r="AA22537" s="23">
        <v>58381</v>
      </c>
    </row>
    <row r="22538" spans="27:27" x14ac:dyDescent="0.2">
      <c r="AA22538" s="23">
        <v>58382</v>
      </c>
    </row>
    <row r="22539" spans="27:27" x14ac:dyDescent="0.2">
      <c r="AA22539" s="23">
        <v>58383</v>
      </c>
    </row>
    <row r="22540" spans="27:27" x14ac:dyDescent="0.2">
      <c r="AA22540" s="23">
        <v>58384</v>
      </c>
    </row>
    <row r="22541" spans="27:27" x14ac:dyDescent="0.2">
      <c r="AA22541" s="23">
        <v>58385</v>
      </c>
    </row>
    <row r="22542" spans="27:27" x14ac:dyDescent="0.2">
      <c r="AA22542" s="23">
        <v>58386</v>
      </c>
    </row>
    <row r="22543" spans="27:27" x14ac:dyDescent="0.2">
      <c r="AA22543" s="23">
        <v>58387</v>
      </c>
    </row>
    <row r="22544" spans="27:27" x14ac:dyDescent="0.2">
      <c r="AA22544" s="23">
        <v>58388</v>
      </c>
    </row>
    <row r="22545" spans="27:27" x14ac:dyDescent="0.2">
      <c r="AA22545" s="23">
        <v>58389</v>
      </c>
    </row>
    <row r="22546" spans="27:27" x14ac:dyDescent="0.2">
      <c r="AA22546" s="23">
        <v>58390</v>
      </c>
    </row>
    <row r="22547" spans="27:27" x14ac:dyDescent="0.2">
      <c r="AA22547" s="23">
        <v>58391</v>
      </c>
    </row>
    <row r="22548" spans="27:27" x14ac:dyDescent="0.2">
      <c r="AA22548" s="23">
        <v>58392</v>
      </c>
    </row>
    <row r="22549" spans="27:27" x14ac:dyDescent="0.2">
      <c r="AA22549" s="23">
        <v>58393</v>
      </c>
    </row>
    <row r="22550" spans="27:27" x14ac:dyDescent="0.2">
      <c r="AA22550" s="23">
        <v>58394</v>
      </c>
    </row>
    <row r="22551" spans="27:27" x14ac:dyDescent="0.2">
      <c r="AA22551" s="23">
        <v>58395</v>
      </c>
    </row>
    <row r="22552" spans="27:27" x14ac:dyDescent="0.2">
      <c r="AA22552" s="23">
        <v>58396</v>
      </c>
    </row>
    <row r="22553" spans="27:27" x14ac:dyDescent="0.2">
      <c r="AA22553" s="23">
        <v>58397</v>
      </c>
    </row>
    <row r="22554" spans="27:27" x14ac:dyDescent="0.2">
      <c r="AA22554" s="23">
        <v>58398</v>
      </c>
    </row>
    <row r="22555" spans="27:27" x14ac:dyDescent="0.2">
      <c r="AA22555" s="23">
        <v>58399</v>
      </c>
    </row>
    <row r="22556" spans="27:27" x14ac:dyDescent="0.2">
      <c r="AA22556" s="23">
        <v>58400</v>
      </c>
    </row>
    <row r="22557" spans="27:27" x14ac:dyDescent="0.2">
      <c r="AA22557" s="23">
        <v>58401</v>
      </c>
    </row>
    <row r="22558" spans="27:27" x14ac:dyDescent="0.2">
      <c r="AA22558" s="23">
        <v>58402</v>
      </c>
    </row>
    <row r="22559" spans="27:27" x14ac:dyDescent="0.2">
      <c r="AA22559" s="23">
        <v>58403</v>
      </c>
    </row>
    <row r="22560" spans="27:27" x14ac:dyDescent="0.2">
      <c r="AA22560" s="23">
        <v>58404</v>
      </c>
    </row>
    <row r="22561" spans="27:27" x14ac:dyDescent="0.2">
      <c r="AA22561" s="23">
        <v>58405</v>
      </c>
    </row>
    <row r="22562" spans="27:27" x14ac:dyDescent="0.2">
      <c r="AA22562" s="23">
        <v>58406</v>
      </c>
    </row>
    <row r="22563" spans="27:27" x14ac:dyDescent="0.2">
      <c r="AA22563" s="23">
        <v>58407</v>
      </c>
    </row>
    <row r="22564" spans="27:27" x14ac:dyDescent="0.2">
      <c r="AA22564" s="23">
        <v>58408</v>
      </c>
    </row>
    <row r="22565" spans="27:27" x14ac:dyDescent="0.2">
      <c r="AA22565" s="23">
        <v>58409</v>
      </c>
    </row>
    <row r="22566" spans="27:27" x14ac:dyDescent="0.2">
      <c r="AA22566" s="23">
        <v>58410</v>
      </c>
    </row>
    <row r="22567" spans="27:27" x14ac:dyDescent="0.2">
      <c r="AA22567" s="23">
        <v>58411</v>
      </c>
    </row>
    <row r="22568" spans="27:27" x14ac:dyDescent="0.2">
      <c r="AA22568" s="23">
        <v>58412</v>
      </c>
    </row>
    <row r="22569" spans="27:27" x14ac:dyDescent="0.2">
      <c r="AA22569" s="23">
        <v>58413</v>
      </c>
    </row>
    <row r="22570" spans="27:27" x14ac:dyDescent="0.2">
      <c r="AA22570" s="23">
        <v>58414</v>
      </c>
    </row>
    <row r="22571" spans="27:27" x14ac:dyDescent="0.2">
      <c r="AA22571" s="23">
        <v>58415</v>
      </c>
    </row>
    <row r="22572" spans="27:27" x14ac:dyDescent="0.2">
      <c r="AA22572" s="23">
        <v>58416</v>
      </c>
    </row>
    <row r="22573" spans="27:27" x14ac:dyDescent="0.2">
      <c r="AA22573" s="23">
        <v>58417</v>
      </c>
    </row>
    <row r="22574" spans="27:27" x14ac:dyDescent="0.2">
      <c r="AA22574" s="23">
        <v>58418</v>
      </c>
    </row>
    <row r="22575" spans="27:27" x14ac:dyDescent="0.2">
      <c r="AA22575" s="23">
        <v>58419</v>
      </c>
    </row>
    <row r="22576" spans="27:27" x14ac:dyDescent="0.2">
      <c r="AA22576" s="23">
        <v>58420</v>
      </c>
    </row>
    <row r="22577" spans="27:27" x14ac:dyDescent="0.2">
      <c r="AA22577" s="23">
        <v>58421</v>
      </c>
    </row>
    <row r="22578" spans="27:27" x14ac:dyDescent="0.2">
      <c r="AA22578" s="23">
        <v>58422</v>
      </c>
    </row>
    <row r="22579" spans="27:27" x14ac:dyDescent="0.2">
      <c r="AA22579" s="23">
        <v>58423</v>
      </c>
    </row>
    <row r="22580" spans="27:27" x14ac:dyDescent="0.2">
      <c r="AA22580" s="23">
        <v>58424</v>
      </c>
    </row>
    <row r="22581" spans="27:27" x14ac:dyDescent="0.2">
      <c r="AA22581" s="23">
        <v>58425</v>
      </c>
    </row>
    <row r="22582" spans="27:27" x14ac:dyDescent="0.2">
      <c r="AA22582" s="23">
        <v>58426</v>
      </c>
    </row>
    <row r="22583" spans="27:27" x14ac:dyDescent="0.2">
      <c r="AA22583" s="23">
        <v>58427</v>
      </c>
    </row>
    <row r="22584" spans="27:27" x14ac:dyDescent="0.2">
      <c r="AA22584" s="23">
        <v>58428</v>
      </c>
    </row>
    <row r="22585" spans="27:27" x14ac:dyDescent="0.2">
      <c r="AA22585" s="23">
        <v>58429</v>
      </c>
    </row>
    <row r="22586" spans="27:27" x14ac:dyDescent="0.2">
      <c r="AA22586" s="23">
        <v>58430</v>
      </c>
    </row>
    <row r="22587" spans="27:27" x14ac:dyDescent="0.2">
      <c r="AA22587" s="23">
        <v>58431</v>
      </c>
    </row>
    <row r="22588" spans="27:27" x14ac:dyDescent="0.2">
      <c r="AA22588" s="23">
        <v>58432</v>
      </c>
    </row>
    <row r="22589" spans="27:27" x14ac:dyDescent="0.2">
      <c r="AA22589" s="23">
        <v>58433</v>
      </c>
    </row>
    <row r="22590" spans="27:27" x14ac:dyDescent="0.2">
      <c r="AA22590" s="23">
        <v>58434</v>
      </c>
    </row>
    <row r="22591" spans="27:27" x14ac:dyDescent="0.2">
      <c r="AA22591" s="23">
        <v>58435</v>
      </c>
    </row>
    <row r="22592" spans="27:27" x14ac:dyDescent="0.2">
      <c r="AA22592" s="23">
        <v>58436</v>
      </c>
    </row>
    <row r="22593" spans="27:27" x14ac:dyDescent="0.2">
      <c r="AA22593" s="23">
        <v>58437</v>
      </c>
    </row>
    <row r="22594" spans="27:27" x14ac:dyDescent="0.2">
      <c r="AA22594" s="23">
        <v>58438</v>
      </c>
    </row>
    <row r="22595" spans="27:27" x14ac:dyDescent="0.2">
      <c r="AA22595" s="23">
        <v>58439</v>
      </c>
    </row>
    <row r="22596" spans="27:27" x14ac:dyDescent="0.2">
      <c r="AA22596" s="23">
        <v>58440</v>
      </c>
    </row>
    <row r="22597" spans="27:27" x14ac:dyDescent="0.2">
      <c r="AA22597" s="23">
        <v>58441</v>
      </c>
    </row>
    <row r="22598" spans="27:27" x14ac:dyDescent="0.2">
      <c r="AA22598" s="23">
        <v>58442</v>
      </c>
    </row>
    <row r="22599" spans="27:27" x14ac:dyDescent="0.2">
      <c r="AA22599" s="23">
        <v>58443</v>
      </c>
    </row>
    <row r="22600" spans="27:27" x14ac:dyDescent="0.2">
      <c r="AA22600" s="23">
        <v>58444</v>
      </c>
    </row>
    <row r="22601" spans="27:27" x14ac:dyDescent="0.2">
      <c r="AA22601" s="23">
        <v>58445</v>
      </c>
    </row>
    <row r="22602" spans="27:27" x14ac:dyDescent="0.2">
      <c r="AA22602" s="23">
        <v>58446</v>
      </c>
    </row>
    <row r="22603" spans="27:27" x14ac:dyDescent="0.2">
      <c r="AA22603" s="23">
        <v>58447</v>
      </c>
    </row>
    <row r="22604" spans="27:27" x14ac:dyDescent="0.2">
      <c r="AA22604" s="23">
        <v>58448</v>
      </c>
    </row>
    <row r="22605" spans="27:27" x14ac:dyDescent="0.2">
      <c r="AA22605" s="23">
        <v>58449</v>
      </c>
    </row>
    <row r="22606" spans="27:27" x14ac:dyDescent="0.2">
      <c r="AA22606" s="23">
        <v>58450</v>
      </c>
    </row>
    <row r="22607" spans="27:27" x14ac:dyDescent="0.2">
      <c r="AA22607" s="23">
        <v>58451</v>
      </c>
    </row>
    <row r="22608" spans="27:27" x14ac:dyDescent="0.2">
      <c r="AA22608" s="23">
        <v>58452</v>
      </c>
    </row>
    <row r="22609" spans="27:27" x14ac:dyDescent="0.2">
      <c r="AA22609" s="23">
        <v>58453</v>
      </c>
    </row>
    <row r="22610" spans="27:27" x14ac:dyDescent="0.2">
      <c r="AA22610" s="23">
        <v>58454</v>
      </c>
    </row>
    <row r="22611" spans="27:27" x14ac:dyDescent="0.2">
      <c r="AA22611" s="23">
        <v>58455</v>
      </c>
    </row>
    <row r="22612" spans="27:27" x14ac:dyDescent="0.2">
      <c r="AA22612" s="23">
        <v>58456</v>
      </c>
    </row>
    <row r="22613" spans="27:27" x14ac:dyDescent="0.2">
      <c r="AA22613" s="23">
        <v>58457</v>
      </c>
    </row>
    <row r="22614" spans="27:27" x14ac:dyDescent="0.2">
      <c r="AA22614" s="23">
        <v>58458</v>
      </c>
    </row>
    <row r="22615" spans="27:27" x14ac:dyDescent="0.2">
      <c r="AA22615" s="23">
        <v>58459</v>
      </c>
    </row>
    <row r="22616" spans="27:27" x14ac:dyDescent="0.2">
      <c r="AA22616" s="23">
        <v>58460</v>
      </c>
    </row>
    <row r="22617" spans="27:27" x14ac:dyDescent="0.2">
      <c r="AA22617" s="23">
        <v>58461</v>
      </c>
    </row>
    <row r="22618" spans="27:27" x14ac:dyDescent="0.2">
      <c r="AA22618" s="23">
        <v>58462</v>
      </c>
    </row>
    <row r="22619" spans="27:27" x14ac:dyDescent="0.2">
      <c r="AA22619" s="23">
        <v>58463</v>
      </c>
    </row>
    <row r="22620" spans="27:27" x14ac:dyDescent="0.2">
      <c r="AA22620" s="23">
        <v>58464</v>
      </c>
    </row>
    <row r="22621" spans="27:27" x14ac:dyDescent="0.2">
      <c r="AA22621" s="23">
        <v>58465</v>
      </c>
    </row>
    <row r="22622" spans="27:27" x14ac:dyDescent="0.2">
      <c r="AA22622" s="23">
        <v>58466</v>
      </c>
    </row>
    <row r="22623" spans="27:27" x14ac:dyDescent="0.2">
      <c r="AA22623" s="23">
        <v>58467</v>
      </c>
    </row>
    <row r="22624" spans="27:27" x14ac:dyDescent="0.2">
      <c r="AA22624" s="23">
        <v>58468</v>
      </c>
    </row>
    <row r="22625" spans="27:27" x14ac:dyDescent="0.2">
      <c r="AA22625" s="23">
        <v>58469</v>
      </c>
    </row>
    <row r="22626" spans="27:27" x14ac:dyDescent="0.2">
      <c r="AA22626" s="23">
        <v>58470</v>
      </c>
    </row>
    <row r="22627" spans="27:27" x14ac:dyDescent="0.2">
      <c r="AA22627" s="23">
        <v>58471</v>
      </c>
    </row>
    <row r="22628" spans="27:27" x14ac:dyDescent="0.2">
      <c r="AA22628" s="23">
        <v>58472</v>
      </c>
    </row>
    <row r="22629" spans="27:27" x14ac:dyDescent="0.2">
      <c r="AA22629" s="23">
        <v>58473</v>
      </c>
    </row>
    <row r="22630" spans="27:27" x14ac:dyDescent="0.2">
      <c r="AA22630" s="23">
        <v>58474</v>
      </c>
    </row>
    <row r="22631" spans="27:27" x14ac:dyDescent="0.2">
      <c r="AA22631" s="23">
        <v>58475</v>
      </c>
    </row>
    <row r="22632" spans="27:27" x14ac:dyDescent="0.2">
      <c r="AA22632" s="23">
        <v>58476</v>
      </c>
    </row>
    <row r="22633" spans="27:27" x14ac:dyDescent="0.2">
      <c r="AA22633" s="23">
        <v>58477</v>
      </c>
    </row>
    <row r="22634" spans="27:27" x14ac:dyDescent="0.2">
      <c r="AA22634" s="23">
        <v>58478</v>
      </c>
    </row>
    <row r="22635" spans="27:27" x14ac:dyDescent="0.2">
      <c r="AA22635" s="23">
        <v>58479</v>
      </c>
    </row>
    <row r="22636" spans="27:27" x14ac:dyDescent="0.2">
      <c r="AA22636" s="23">
        <v>58480</v>
      </c>
    </row>
    <row r="22637" spans="27:27" x14ac:dyDescent="0.2">
      <c r="AA22637" s="23">
        <v>58481</v>
      </c>
    </row>
    <row r="22638" spans="27:27" x14ac:dyDescent="0.2">
      <c r="AA22638" s="23">
        <v>58482</v>
      </c>
    </row>
    <row r="22639" spans="27:27" x14ac:dyDescent="0.2">
      <c r="AA22639" s="23">
        <v>58483</v>
      </c>
    </row>
    <row r="22640" spans="27:27" x14ac:dyDescent="0.2">
      <c r="AA22640" s="23">
        <v>58484</v>
      </c>
    </row>
    <row r="22641" spans="27:27" x14ac:dyDescent="0.2">
      <c r="AA22641" s="23">
        <v>58485</v>
      </c>
    </row>
    <row r="22642" spans="27:27" x14ac:dyDescent="0.2">
      <c r="AA22642" s="23">
        <v>58486</v>
      </c>
    </row>
    <row r="22643" spans="27:27" x14ac:dyDescent="0.2">
      <c r="AA22643" s="23">
        <v>58487</v>
      </c>
    </row>
    <row r="22644" spans="27:27" x14ac:dyDescent="0.2">
      <c r="AA22644" s="23">
        <v>58488</v>
      </c>
    </row>
    <row r="22645" spans="27:27" x14ac:dyDescent="0.2">
      <c r="AA22645" s="23">
        <v>58489</v>
      </c>
    </row>
    <row r="22646" spans="27:27" x14ac:dyDescent="0.2">
      <c r="AA22646" s="23">
        <v>58490</v>
      </c>
    </row>
    <row r="22647" spans="27:27" x14ac:dyDescent="0.2">
      <c r="AA22647" s="23">
        <v>58491</v>
      </c>
    </row>
    <row r="22648" spans="27:27" x14ac:dyDescent="0.2">
      <c r="AA22648" s="23">
        <v>58492</v>
      </c>
    </row>
    <row r="22649" spans="27:27" x14ac:dyDescent="0.2">
      <c r="AA22649" s="23">
        <v>58493</v>
      </c>
    </row>
    <row r="22650" spans="27:27" x14ac:dyDescent="0.2">
      <c r="AA22650" s="23">
        <v>58494</v>
      </c>
    </row>
    <row r="22651" spans="27:27" x14ac:dyDescent="0.2">
      <c r="AA22651" s="23">
        <v>58495</v>
      </c>
    </row>
    <row r="22652" spans="27:27" x14ac:dyDescent="0.2">
      <c r="AA22652" s="23">
        <v>58496</v>
      </c>
    </row>
    <row r="22653" spans="27:27" x14ac:dyDescent="0.2">
      <c r="AA22653" s="23">
        <v>58497</v>
      </c>
    </row>
    <row r="22654" spans="27:27" x14ac:dyDescent="0.2">
      <c r="AA22654" s="23">
        <v>58498</v>
      </c>
    </row>
    <row r="22655" spans="27:27" x14ac:dyDescent="0.2">
      <c r="AA22655" s="23">
        <v>58499</v>
      </c>
    </row>
    <row r="22656" spans="27:27" x14ac:dyDescent="0.2">
      <c r="AA22656" s="23">
        <v>58500</v>
      </c>
    </row>
    <row r="22657" spans="27:27" x14ac:dyDescent="0.2">
      <c r="AA22657" s="23">
        <v>58501</v>
      </c>
    </row>
    <row r="22658" spans="27:27" x14ac:dyDescent="0.2">
      <c r="AA22658" s="23">
        <v>58502</v>
      </c>
    </row>
    <row r="22659" spans="27:27" x14ac:dyDescent="0.2">
      <c r="AA22659" s="23">
        <v>58503</v>
      </c>
    </row>
    <row r="22660" spans="27:27" x14ac:dyDescent="0.2">
      <c r="AA22660" s="23">
        <v>58504</v>
      </c>
    </row>
    <row r="22661" spans="27:27" x14ac:dyDescent="0.2">
      <c r="AA22661" s="23">
        <v>58505</v>
      </c>
    </row>
    <row r="22662" spans="27:27" x14ac:dyDescent="0.2">
      <c r="AA22662" s="23">
        <v>58506</v>
      </c>
    </row>
    <row r="22663" spans="27:27" x14ac:dyDescent="0.2">
      <c r="AA22663" s="23">
        <v>58507</v>
      </c>
    </row>
    <row r="22664" spans="27:27" x14ac:dyDescent="0.2">
      <c r="AA22664" s="23">
        <v>58508</v>
      </c>
    </row>
    <row r="22665" spans="27:27" x14ac:dyDescent="0.2">
      <c r="AA22665" s="23">
        <v>58509</v>
      </c>
    </row>
    <row r="22666" spans="27:27" x14ac:dyDescent="0.2">
      <c r="AA22666" s="23">
        <v>58510</v>
      </c>
    </row>
    <row r="22667" spans="27:27" x14ac:dyDescent="0.2">
      <c r="AA22667" s="23">
        <v>58511</v>
      </c>
    </row>
    <row r="22668" spans="27:27" x14ac:dyDescent="0.2">
      <c r="AA22668" s="23">
        <v>58512</v>
      </c>
    </row>
    <row r="22669" spans="27:27" x14ac:dyDescent="0.2">
      <c r="AA22669" s="23">
        <v>58513</v>
      </c>
    </row>
    <row r="22670" spans="27:27" x14ac:dyDescent="0.2">
      <c r="AA22670" s="23">
        <v>58514</v>
      </c>
    </row>
    <row r="22671" spans="27:27" x14ac:dyDescent="0.2">
      <c r="AA22671" s="23">
        <v>58515</v>
      </c>
    </row>
    <row r="22672" spans="27:27" x14ac:dyDescent="0.2">
      <c r="AA22672" s="23">
        <v>58516</v>
      </c>
    </row>
    <row r="22673" spans="27:27" x14ac:dyDescent="0.2">
      <c r="AA22673" s="23">
        <v>58517</v>
      </c>
    </row>
    <row r="22674" spans="27:27" x14ac:dyDescent="0.2">
      <c r="AA22674" s="23">
        <v>58518</v>
      </c>
    </row>
    <row r="22675" spans="27:27" x14ac:dyDescent="0.2">
      <c r="AA22675" s="23">
        <v>58519</v>
      </c>
    </row>
    <row r="22676" spans="27:27" x14ac:dyDescent="0.2">
      <c r="AA22676" s="23">
        <v>58520</v>
      </c>
    </row>
    <row r="22677" spans="27:27" x14ac:dyDescent="0.2">
      <c r="AA22677" s="23">
        <v>58521</v>
      </c>
    </row>
    <row r="22678" spans="27:27" x14ac:dyDescent="0.2">
      <c r="AA22678" s="23">
        <v>58522</v>
      </c>
    </row>
    <row r="22679" spans="27:27" x14ac:dyDescent="0.2">
      <c r="AA22679" s="23">
        <v>58523</v>
      </c>
    </row>
    <row r="22680" spans="27:27" x14ac:dyDescent="0.2">
      <c r="AA22680" s="23">
        <v>58524</v>
      </c>
    </row>
    <row r="22681" spans="27:27" x14ac:dyDescent="0.2">
      <c r="AA22681" s="23">
        <v>58525</v>
      </c>
    </row>
    <row r="22682" spans="27:27" x14ac:dyDescent="0.2">
      <c r="AA22682" s="23">
        <v>58526</v>
      </c>
    </row>
    <row r="22683" spans="27:27" x14ac:dyDescent="0.2">
      <c r="AA22683" s="23">
        <v>58527</v>
      </c>
    </row>
    <row r="22684" spans="27:27" x14ac:dyDescent="0.2">
      <c r="AA22684" s="23">
        <v>58528</v>
      </c>
    </row>
    <row r="22685" spans="27:27" x14ac:dyDescent="0.2">
      <c r="AA22685" s="23">
        <v>58529</v>
      </c>
    </row>
    <row r="22686" spans="27:27" x14ac:dyDescent="0.2">
      <c r="AA22686" s="23">
        <v>58530</v>
      </c>
    </row>
    <row r="22687" spans="27:27" x14ac:dyDescent="0.2">
      <c r="AA22687" s="23">
        <v>58531</v>
      </c>
    </row>
    <row r="22688" spans="27:27" x14ac:dyDescent="0.2">
      <c r="AA22688" s="23">
        <v>58532</v>
      </c>
    </row>
    <row r="22689" spans="27:27" x14ac:dyDescent="0.2">
      <c r="AA22689" s="23">
        <v>58533</v>
      </c>
    </row>
    <row r="22690" spans="27:27" x14ac:dyDescent="0.2">
      <c r="AA22690" s="23">
        <v>58534</v>
      </c>
    </row>
    <row r="22691" spans="27:27" x14ac:dyDescent="0.2">
      <c r="AA22691" s="23">
        <v>58535</v>
      </c>
    </row>
    <row r="22692" spans="27:27" x14ac:dyDescent="0.2">
      <c r="AA22692" s="23">
        <v>58536</v>
      </c>
    </row>
    <row r="22693" spans="27:27" x14ac:dyDescent="0.2">
      <c r="AA22693" s="23">
        <v>58537</v>
      </c>
    </row>
    <row r="22694" spans="27:27" x14ac:dyDescent="0.2">
      <c r="AA22694" s="23">
        <v>58538</v>
      </c>
    </row>
    <row r="22695" spans="27:27" x14ac:dyDescent="0.2">
      <c r="AA22695" s="23">
        <v>58539</v>
      </c>
    </row>
    <row r="22696" spans="27:27" x14ac:dyDescent="0.2">
      <c r="AA22696" s="23">
        <v>58540</v>
      </c>
    </row>
    <row r="22697" spans="27:27" x14ac:dyDescent="0.2">
      <c r="AA22697" s="23">
        <v>58541</v>
      </c>
    </row>
    <row r="22698" spans="27:27" x14ac:dyDescent="0.2">
      <c r="AA22698" s="23">
        <v>58542</v>
      </c>
    </row>
    <row r="22699" spans="27:27" x14ac:dyDescent="0.2">
      <c r="AA22699" s="23">
        <v>58543</v>
      </c>
    </row>
    <row r="22700" spans="27:27" x14ac:dyDescent="0.2">
      <c r="AA22700" s="23">
        <v>58544</v>
      </c>
    </row>
    <row r="22701" spans="27:27" x14ac:dyDescent="0.2">
      <c r="AA22701" s="23">
        <v>58545</v>
      </c>
    </row>
    <row r="22702" spans="27:27" x14ac:dyDescent="0.2">
      <c r="AA22702" s="23">
        <v>58546</v>
      </c>
    </row>
    <row r="22703" spans="27:27" x14ac:dyDescent="0.2">
      <c r="AA22703" s="23">
        <v>58547</v>
      </c>
    </row>
    <row r="22704" spans="27:27" x14ac:dyDescent="0.2">
      <c r="AA22704" s="23">
        <v>58548</v>
      </c>
    </row>
    <row r="22705" spans="27:27" x14ac:dyDescent="0.2">
      <c r="AA22705" s="23">
        <v>58549</v>
      </c>
    </row>
    <row r="22706" spans="27:27" x14ac:dyDescent="0.2">
      <c r="AA22706" s="23">
        <v>58550</v>
      </c>
    </row>
    <row r="22707" spans="27:27" x14ac:dyDescent="0.2">
      <c r="AA22707" s="23">
        <v>58551</v>
      </c>
    </row>
    <row r="22708" spans="27:27" x14ac:dyDescent="0.2">
      <c r="AA22708" s="23">
        <v>58552</v>
      </c>
    </row>
    <row r="22709" spans="27:27" x14ac:dyDescent="0.2">
      <c r="AA22709" s="23">
        <v>58553</v>
      </c>
    </row>
    <row r="22710" spans="27:27" x14ac:dyDescent="0.2">
      <c r="AA22710" s="23">
        <v>58554</v>
      </c>
    </row>
    <row r="22711" spans="27:27" x14ac:dyDescent="0.2">
      <c r="AA22711" s="23">
        <v>58555</v>
      </c>
    </row>
    <row r="22712" spans="27:27" x14ac:dyDescent="0.2">
      <c r="AA22712" s="23">
        <v>58556</v>
      </c>
    </row>
    <row r="22713" spans="27:27" x14ac:dyDescent="0.2">
      <c r="AA22713" s="23">
        <v>58557</v>
      </c>
    </row>
    <row r="22714" spans="27:27" x14ac:dyDescent="0.2">
      <c r="AA22714" s="23">
        <v>58558</v>
      </c>
    </row>
    <row r="22715" spans="27:27" x14ac:dyDescent="0.2">
      <c r="AA22715" s="23">
        <v>58559</v>
      </c>
    </row>
    <row r="22716" spans="27:27" x14ac:dyDescent="0.2">
      <c r="AA22716" s="23">
        <v>58560</v>
      </c>
    </row>
    <row r="22717" spans="27:27" x14ac:dyDescent="0.2">
      <c r="AA22717" s="23">
        <v>58561</v>
      </c>
    </row>
    <row r="22718" spans="27:27" x14ac:dyDescent="0.2">
      <c r="AA22718" s="23">
        <v>58562</v>
      </c>
    </row>
    <row r="22719" spans="27:27" x14ac:dyDescent="0.2">
      <c r="AA22719" s="23">
        <v>58563</v>
      </c>
    </row>
    <row r="22720" spans="27:27" x14ac:dyDescent="0.2">
      <c r="AA22720" s="23">
        <v>58564</v>
      </c>
    </row>
    <row r="22721" spans="27:27" x14ac:dyDescent="0.2">
      <c r="AA22721" s="23">
        <v>58565</v>
      </c>
    </row>
    <row r="22722" spans="27:27" x14ac:dyDescent="0.2">
      <c r="AA22722" s="23">
        <v>58566</v>
      </c>
    </row>
    <row r="22723" spans="27:27" x14ac:dyDescent="0.2">
      <c r="AA22723" s="23">
        <v>58567</v>
      </c>
    </row>
    <row r="22724" spans="27:27" x14ac:dyDescent="0.2">
      <c r="AA22724" s="23">
        <v>58568</v>
      </c>
    </row>
    <row r="22725" spans="27:27" x14ac:dyDescent="0.2">
      <c r="AA22725" s="23">
        <v>58569</v>
      </c>
    </row>
    <row r="22726" spans="27:27" x14ac:dyDescent="0.2">
      <c r="AA22726" s="23">
        <v>58570</v>
      </c>
    </row>
    <row r="22727" spans="27:27" x14ac:dyDescent="0.2">
      <c r="AA22727" s="23">
        <v>58571</v>
      </c>
    </row>
    <row r="22728" spans="27:27" x14ac:dyDescent="0.2">
      <c r="AA22728" s="23">
        <v>58572</v>
      </c>
    </row>
    <row r="22729" spans="27:27" x14ac:dyDescent="0.2">
      <c r="AA22729" s="23">
        <v>58573</v>
      </c>
    </row>
    <row r="22730" spans="27:27" x14ac:dyDescent="0.2">
      <c r="AA22730" s="23">
        <v>58574</v>
      </c>
    </row>
    <row r="22731" spans="27:27" x14ac:dyDescent="0.2">
      <c r="AA22731" s="23">
        <v>58575</v>
      </c>
    </row>
    <row r="22732" spans="27:27" x14ac:dyDescent="0.2">
      <c r="AA22732" s="23">
        <v>58576</v>
      </c>
    </row>
    <row r="22733" spans="27:27" x14ac:dyDescent="0.2">
      <c r="AA22733" s="23">
        <v>58577</v>
      </c>
    </row>
    <row r="22734" spans="27:27" x14ac:dyDescent="0.2">
      <c r="AA22734" s="23">
        <v>58578</v>
      </c>
    </row>
    <row r="22735" spans="27:27" x14ac:dyDescent="0.2">
      <c r="AA22735" s="23">
        <v>58579</v>
      </c>
    </row>
    <row r="22736" spans="27:27" x14ac:dyDescent="0.2">
      <c r="AA22736" s="23">
        <v>58580</v>
      </c>
    </row>
    <row r="22737" spans="27:27" x14ac:dyDescent="0.2">
      <c r="AA22737" s="23">
        <v>58581</v>
      </c>
    </row>
    <row r="22738" spans="27:27" x14ac:dyDescent="0.2">
      <c r="AA22738" s="23">
        <v>58582</v>
      </c>
    </row>
    <row r="22739" spans="27:27" x14ac:dyDescent="0.2">
      <c r="AA22739" s="23">
        <v>58583</v>
      </c>
    </row>
    <row r="22740" spans="27:27" x14ac:dyDescent="0.2">
      <c r="AA22740" s="23">
        <v>58584</v>
      </c>
    </row>
    <row r="22741" spans="27:27" x14ac:dyDescent="0.2">
      <c r="AA22741" s="23">
        <v>58585</v>
      </c>
    </row>
    <row r="22742" spans="27:27" x14ac:dyDescent="0.2">
      <c r="AA22742" s="23">
        <v>58586</v>
      </c>
    </row>
    <row r="22743" spans="27:27" x14ac:dyDescent="0.2">
      <c r="AA22743" s="23">
        <v>58587</v>
      </c>
    </row>
    <row r="22744" spans="27:27" x14ac:dyDescent="0.2">
      <c r="AA22744" s="23">
        <v>58588</v>
      </c>
    </row>
    <row r="22745" spans="27:27" x14ac:dyDescent="0.2">
      <c r="AA22745" s="23">
        <v>58589</v>
      </c>
    </row>
    <row r="22746" spans="27:27" x14ac:dyDescent="0.2">
      <c r="AA22746" s="23">
        <v>58590</v>
      </c>
    </row>
    <row r="22747" spans="27:27" x14ac:dyDescent="0.2">
      <c r="AA22747" s="23">
        <v>58591</v>
      </c>
    </row>
    <row r="22748" spans="27:27" x14ac:dyDescent="0.2">
      <c r="AA22748" s="23">
        <v>58592</v>
      </c>
    </row>
    <row r="22749" spans="27:27" x14ac:dyDescent="0.2">
      <c r="AA22749" s="23">
        <v>58593</v>
      </c>
    </row>
    <row r="22750" spans="27:27" x14ac:dyDescent="0.2">
      <c r="AA22750" s="23">
        <v>58594</v>
      </c>
    </row>
    <row r="22751" spans="27:27" x14ac:dyDescent="0.2">
      <c r="AA22751" s="23">
        <v>58595</v>
      </c>
    </row>
    <row r="22752" spans="27:27" x14ac:dyDescent="0.2">
      <c r="AA22752" s="23">
        <v>58596</v>
      </c>
    </row>
    <row r="22753" spans="27:27" x14ac:dyDescent="0.2">
      <c r="AA22753" s="23">
        <v>58597</v>
      </c>
    </row>
    <row r="22754" spans="27:27" x14ac:dyDescent="0.2">
      <c r="AA22754" s="23">
        <v>58598</v>
      </c>
    </row>
    <row r="22755" spans="27:27" x14ac:dyDescent="0.2">
      <c r="AA22755" s="23">
        <v>58599</v>
      </c>
    </row>
    <row r="22756" spans="27:27" x14ac:dyDescent="0.2">
      <c r="AA22756" s="23">
        <v>58600</v>
      </c>
    </row>
    <row r="22757" spans="27:27" x14ac:dyDescent="0.2">
      <c r="AA22757" s="23">
        <v>58601</v>
      </c>
    </row>
    <row r="22758" spans="27:27" x14ac:dyDescent="0.2">
      <c r="AA22758" s="23">
        <v>58602</v>
      </c>
    </row>
    <row r="22759" spans="27:27" x14ac:dyDescent="0.2">
      <c r="AA22759" s="23">
        <v>58603</v>
      </c>
    </row>
    <row r="22760" spans="27:27" x14ac:dyDescent="0.2">
      <c r="AA22760" s="23">
        <v>58604</v>
      </c>
    </row>
    <row r="22761" spans="27:27" x14ac:dyDescent="0.2">
      <c r="AA22761" s="23">
        <v>58605</v>
      </c>
    </row>
    <row r="22762" spans="27:27" x14ac:dyDescent="0.2">
      <c r="AA22762" s="23">
        <v>58606</v>
      </c>
    </row>
    <row r="22763" spans="27:27" x14ac:dyDescent="0.2">
      <c r="AA22763" s="23">
        <v>58607</v>
      </c>
    </row>
    <row r="22764" spans="27:27" x14ac:dyDescent="0.2">
      <c r="AA22764" s="23">
        <v>58608</v>
      </c>
    </row>
    <row r="22765" spans="27:27" x14ac:dyDescent="0.2">
      <c r="AA22765" s="23">
        <v>58609</v>
      </c>
    </row>
    <row r="22766" spans="27:27" x14ac:dyDescent="0.2">
      <c r="AA22766" s="23">
        <v>58610</v>
      </c>
    </row>
    <row r="22767" spans="27:27" x14ac:dyDescent="0.2">
      <c r="AA22767" s="23">
        <v>58611</v>
      </c>
    </row>
    <row r="22768" spans="27:27" x14ac:dyDescent="0.2">
      <c r="AA22768" s="23">
        <v>58612</v>
      </c>
    </row>
    <row r="22769" spans="27:27" x14ac:dyDescent="0.2">
      <c r="AA22769" s="23">
        <v>58613</v>
      </c>
    </row>
    <row r="22770" spans="27:27" x14ac:dyDescent="0.2">
      <c r="AA22770" s="23">
        <v>58614</v>
      </c>
    </row>
    <row r="22771" spans="27:27" x14ac:dyDescent="0.2">
      <c r="AA22771" s="23">
        <v>58615</v>
      </c>
    </row>
    <row r="22772" spans="27:27" x14ac:dyDescent="0.2">
      <c r="AA22772" s="23">
        <v>58616</v>
      </c>
    </row>
    <row r="22773" spans="27:27" x14ac:dyDescent="0.2">
      <c r="AA22773" s="23">
        <v>58617</v>
      </c>
    </row>
    <row r="22774" spans="27:27" x14ac:dyDescent="0.2">
      <c r="AA22774" s="23">
        <v>58618</v>
      </c>
    </row>
    <row r="22775" spans="27:27" x14ac:dyDescent="0.2">
      <c r="AA22775" s="23">
        <v>58619</v>
      </c>
    </row>
    <row r="22776" spans="27:27" x14ac:dyDescent="0.2">
      <c r="AA22776" s="23">
        <v>58620</v>
      </c>
    </row>
    <row r="22777" spans="27:27" x14ac:dyDescent="0.2">
      <c r="AA22777" s="23">
        <v>58621</v>
      </c>
    </row>
    <row r="22778" spans="27:27" x14ac:dyDescent="0.2">
      <c r="AA22778" s="23">
        <v>58622</v>
      </c>
    </row>
    <row r="22779" spans="27:27" x14ac:dyDescent="0.2">
      <c r="AA22779" s="23">
        <v>58623</v>
      </c>
    </row>
    <row r="22780" spans="27:27" x14ac:dyDescent="0.2">
      <c r="AA22780" s="23">
        <v>58624</v>
      </c>
    </row>
    <row r="22781" spans="27:27" x14ac:dyDescent="0.2">
      <c r="AA22781" s="23">
        <v>58625</v>
      </c>
    </row>
    <row r="22782" spans="27:27" x14ac:dyDescent="0.2">
      <c r="AA22782" s="23">
        <v>58626</v>
      </c>
    </row>
    <row r="22783" spans="27:27" x14ac:dyDescent="0.2">
      <c r="AA22783" s="23">
        <v>58627</v>
      </c>
    </row>
    <row r="22784" spans="27:27" x14ac:dyDescent="0.2">
      <c r="AA22784" s="23">
        <v>58628</v>
      </c>
    </row>
    <row r="22785" spans="27:27" x14ac:dyDescent="0.2">
      <c r="AA22785" s="23">
        <v>58629</v>
      </c>
    </row>
    <row r="22786" spans="27:27" x14ac:dyDescent="0.2">
      <c r="AA22786" s="23">
        <v>58630</v>
      </c>
    </row>
    <row r="22787" spans="27:27" x14ac:dyDescent="0.2">
      <c r="AA22787" s="23">
        <v>58631</v>
      </c>
    </row>
    <row r="22788" spans="27:27" x14ac:dyDescent="0.2">
      <c r="AA22788" s="23">
        <v>58632</v>
      </c>
    </row>
    <row r="22789" spans="27:27" x14ac:dyDescent="0.2">
      <c r="AA22789" s="23">
        <v>58633</v>
      </c>
    </row>
    <row r="22790" spans="27:27" x14ac:dyDescent="0.2">
      <c r="AA22790" s="23">
        <v>58634</v>
      </c>
    </row>
    <row r="22791" spans="27:27" x14ac:dyDescent="0.2">
      <c r="AA22791" s="23">
        <v>58635</v>
      </c>
    </row>
    <row r="22792" spans="27:27" x14ac:dyDescent="0.2">
      <c r="AA22792" s="23">
        <v>58636</v>
      </c>
    </row>
    <row r="22793" spans="27:27" x14ac:dyDescent="0.2">
      <c r="AA22793" s="23">
        <v>58637</v>
      </c>
    </row>
    <row r="22794" spans="27:27" x14ac:dyDescent="0.2">
      <c r="AA22794" s="23">
        <v>58638</v>
      </c>
    </row>
    <row r="22795" spans="27:27" x14ac:dyDescent="0.2">
      <c r="AA22795" s="23">
        <v>58639</v>
      </c>
    </row>
    <row r="22796" spans="27:27" x14ac:dyDescent="0.2">
      <c r="AA22796" s="23">
        <v>58640</v>
      </c>
    </row>
    <row r="22797" spans="27:27" x14ac:dyDescent="0.2">
      <c r="AA22797" s="23">
        <v>58641</v>
      </c>
    </row>
    <row r="22798" spans="27:27" x14ac:dyDescent="0.2">
      <c r="AA22798" s="23">
        <v>58642</v>
      </c>
    </row>
    <row r="22799" spans="27:27" x14ac:dyDescent="0.2">
      <c r="AA22799" s="23">
        <v>58643</v>
      </c>
    </row>
    <row r="22800" spans="27:27" x14ac:dyDescent="0.2">
      <c r="AA22800" s="23">
        <v>58644</v>
      </c>
    </row>
    <row r="22801" spans="27:27" x14ac:dyDescent="0.2">
      <c r="AA22801" s="23">
        <v>58645</v>
      </c>
    </row>
    <row r="22802" spans="27:27" x14ac:dyDescent="0.2">
      <c r="AA22802" s="23">
        <v>58646</v>
      </c>
    </row>
    <row r="22803" spans="27:27" x14ac:dyDescent="0.2">
      <c r="AA22803" s="23">
        <v>58647</v>
      </c>
    </row>
    <row r="22804" spans="27:27" x14ac:dyDescent="0.2">
      <c r="AA22804" s="23">
        <v>58648</v>
      </c>
    </row>
    <row r="22805" spans="27:27" x14ac:dyDescent="0.2">
      <c r="AA22805" s="23">
        <v>58649</v>
      </c>
    </row>
    <row r="22806" spans="27:27" x14ac:dyDescent="0.2">
      <c r="AA22806" s="23">
        <v>58650</v>
      </c>
    </row>
    <row r="22807" spans="27:27" x14ac:dyDescent="0.2">
      <c r="AA22807" s="23">
        <v>58651</v>
      </c>
    </row>
    <row r="22808" spans="27:27" x14ac:dyDescent="0.2">
      <c r="AA22808" s="23">
        <v>58652</v>
      </c>
    </row>
    <row r="22809" spans="27:27" x14ac:dyDescent="0.2">
      <c r="AA22809" s="23">
        <v>58653</v>
      </c>
    </row>
    <row r="22810" spans="27:27" x14ac:dyDescent="0.2">
      <c r="AA22810" s="23">
        <v>58654</v>
      </c>
    </row>
    <row r="22811" spans="27:27" x14ac:dyDescent="0.2">
      <c r="AA22811" s="23">
        <v>58655</v>
      </c>
    </row>
    <row r="22812" spans="27:27" x14ac:dyDescent="0.2">
      <c r="AA22812" s="23">
        <v>58656</v>
      </c>
    </row>
    <row r="22813" spans="27:27" x14ac:dyDescent="0.2">
      <c r="AA22813" s="23">
        <v>58657</v>
      </c>
    </row>
    <row r="22814" spans="27:27" x14ac:dyDescent="0.2">
      <c r="AA22814" s="23">
        <v>58658</v>
      </c>
    </row>
    <row r="22815" spans="27:27" x14ac:dyDescent="0.2">
      <c r="AA22815" s="23">
        <v>58659</v>
      </c>
    </row>
    <row r="22816" spans="27:27" x14ac:dyDescent="0.2">
      <c r="AA22816" s="23">
        <v>58660</v>
      </c>
    </row>
    <row r="22817" spans="27:27" x14ac:dyDescent="0.2">
      <c r="AA22817" s="23">
        <v>58661</v>
      </c>
    </row>
    <row r="22818" spans="27:27" x14ac:dyDescent="0.2">
      <c r="AA22818" s="23">
        <v>58662</v>
      </c>
    </row>
    <row r="22819" spans="27:27" x14ac:dyDescent="0.2">
      <c r="AA22819" s="23">
        <v>58663</v>
      </c>
    </row>
    <row r="22820" spans="27:27" x14ac:dyDescent="0.2">
      <c r="AA22820" s="23">
        <v>58664</v>
      </c>
    </row>
    <row r="22821" spans="27:27" x14ac:dyDescent="0.2">
      <c r="AA22821" s="23">
        <v>58665</v>
      </c>
    </row>
    <row r="22822" spans="27:27" x14ac:dyDescent="0.2">
      <c r="AA22822" s="23">
        <v>58666</v>
      </c>
    </row>
    <row r="22823" spans="27:27" x14ac:dyDescent="0.2">
      <c r="AA22823" s="23">
        <v>58667</v>
      </c>
    </row>
    <row r="22824" spans="27:27" x14ac:dyDescent="0.2">
      <c r="AA22824" s="23">
        <v>58668</v>
      </c>
    </row>
    <row r="22825" spans="27:27" x14ac:dyDescent="0.2">
      <c r="AA22825" s="23">
        <v>58669</v>
      </c>
    </row>
    <row r="22826" spans="27:27" x14ac:dyDescent="0.2">
      <c r="AA22826" s="23">
        <v>58670</v>
      </c>
    </row>
    <row r="22827" spans="27:27" x14ac:dyDescent="0.2">
      <c r="AA22827" s="23">
        <v>58671</v>
      </c>
    </row>
    <row r="22828" spans="27:27" x14ac:dyDescent="0.2">
      <c r="AA22828" s="23">
        <v>58672</v>
      </c>
    </row>
    <row r="22829" spans="27:27" x14ac:dyDescent="0.2">
      <c r="AA22829" s="23">
        <v>58673</v>
      </c>
    </row>
    <row r="22830" spans="27:27" x14ac:dyDescent="0.2">
      <c r="AA22830" s="23">
        <v>58674</v>
      </c>
    </row>
    <row r="22831" spans="27:27" x14ac:dyDescent="0.2">
      <c r="AA22831" s="23">
        <v>58675</v>
      </c>
    </row>
    <row r="22832" spans="27:27" x14ac:dyDescent="0.2">
      <c r="AA22832" s="23">
        <v>58676</v>
      </c>
    </row>
    <row r="22833" spans="27:27" x14ac:dyDescent="0.2">
      <c r="AA22833" s="23">
        <v>58677</v>
      </c>
    </row>
    <row r="22834" spans="27:27" x14ac:dyDescent="0.2">
      <c r="AA22834" s="23">
        <v>58678</v>
      </c>
    </row>
    <row r="22835" spans="27:27" x14ac:dyDescent="0.2">
      <c r="AA22835" s="23">
        <v>58679</v>
      </c>
    </row>
    <row r="22836" spans="27:27" x14ac:dyDescent="0.2">
      <c r="AA22836" s="23">
        <v>58680</v>
      </c>
    </row>
    <row r="22837" spans="27:27" x14ac:dyDescent="0.2">
      <c r="AA22837" s="23">
        <v>58681</v>
      </c>
    </row>
    <row r="22838" spans="27:27" x14ac:dyDescent="0.2">
      <c r="AA22838" s="23">
        <v>58682</v>
      </c>
    </row>
    <row r="22839" spans="27:27" x14ac:dyDescent="0.2">
      <c r="AA22839" s="23">
        <v>58683</v>
      </c>
    </row>
    <row r="22840" spans="27:27" x14ac:dyDescent="0.2">
      <c r="AA22840" s="23">
        <v>58684</v>
      </c>
    </row>
    <row r="22841" spans="27:27" x14ac:dyDescent="0.2">
      <c r="AA22841" s="23">
        <v>58685</v>
      </c>
    </row>
    <row r="22842" spans="27:27" x14ac:dyDescent="0.2">
      <c r="AA22842" s="23">
        <v>58686</v>
      </c>
    </row>
    <row r="22843" spans="27:27" x14ac:dyDescent="0.2">
      <c r="AA22843" s="23">
        <v>58687</v>
      </c>
    </row>
    <row r="22844" spans="27:27" x14ac:dyDescent="0.2">
      <c r="AA22844" s="23">
        <v>58688</v>
      </c>
    </row>
    <row r="22845" spans="27:27" x14ac:dyDescent="0.2">
      <c r="AA22845" s="23">
        <v>58689</v>
      </c>
    </row>
    <row r="22846" spans="27:27" x14ac:dyDescent="0.2">
      <c r="AA22846" s="23">
        <v>58690</v>
      </c>
    </row>
    <row r="22847" spans="27:27" x14ac:dyDescent="0.2">
      <c r="AA22847" s="23">
        <v>58691</v>
      </c>
    </row>
    <row r="22848" spans="27:27" x14ac:dyDescent="0.2">
      <c r="AA22848" s="23">
        <v>58692</v>
      </c>
    </row>
    <row r="22849" spans="27:27" x14ac:dyDescent="0.2">
      <c r="AA22849" s="23">
        <v>58693</v>
      </c>
    </row>
    <row r="22850" spans="27:27" x14ac:dyDescent="0.2">
      <c r="AA22850" s="23">
        <v>58694</v>
      </c>
    </row>
    <row r="22851" spans="27:27" x14ac:dyDescent="0.2">
      <c r="AA22851" s="23">
        <v>58695</v>
      </c>
    </row>
    <row r="22852" spans="27:27" x14ac:dyDescent="0.2">
      <c r="AA22852" s="23">
        <v>58696</v>
      </c>
    </row>
    <row r="22853" spans="27:27" x14ac:dyDescent="0.2">
      <c r="AA22853" s="23">
        <v>58697</v>
      </c>
    </row>
    <row r="22854" spans="27:27" x14ac:dyDescent="0.2">
      <c r="AA22854" s="23">
        <v>58698</v>
      </c>
    </row>
    <row r="22855" spans="27:27" x14ac:dyDescent="0.2">
      <c r="AA22855" s="23">
        <v>58699</v>
      </c>
    </row>
    <row r="22856" spans="27:27" x14ac:dyDescent="0.2">
      <c r="AA22856" s="23">
        <v>58700</v>
      </c>
    </row>
    <row r="22857" spans="27:27" x14ac:dyDescent="0.2">
      <c r="AA22857" s="23">
        <v>58701</v>
      </c>
    </row>
    <row r="22858" spans="27:27" x14ac:dyDescent="0.2">
      <c r="AA22858" s="23">
        <v>58702</v>
      </c>
    </row>
    <row r="22859" spans="27:27" x14ac:dyDescent="0.2">
      <c r="AA22859" s="23">
        <v>58703</v>
      </c>
    </row>
    <row r="22860" spans="27:27" x14ac:dyDescent="0.2">
      <c r="AA22860" s="23">
        <v>58704</v>
      </c>
    </row>
    <row r="22861" spans="27:27" x14ac:dyDescent="0.2">
      <c r="AA22861" s="23">
        <v>58705</v>
      </c>
    </row>
    <row r="22862" spans="27:27" x14ac:dyDescent="0.2">
      <c r="AA22862" s="23">
        <v>58706</v>
      </c>
    </row>
    <row r="22863" spans="27:27" x14ac:dyDescent="0.2">
      <c r="AA22863" s="23">
        <v>58707</v>
      </c>
    </row>
    <row r="22864" spans="27:27" x14ac:dyDescent="0.2">
      <c r="AA22864" s="23">
        <v>58708</v>
      </c>
    </row>
    <row r="22865" spans="27:27" x14ac:dyDescent="0.2">
      <c r="AA22865" s="23">
        <v>58709</v>
      </c>
    </row>
    <row r="22866" spans="27:27" x14ac:dyDescent="0.2">
      <c r="AA22866" s="23">
        <v>58710</v>
      </c>
    </row>
    <row r="22867" spans="27:27" x14ac:dyDescent="0.2">
      <c r="AA22867" s="23">
        <v>58711</v>
      </c>
    </row>
    <row r="22868" spans="27:27" x14ac:dyDescent="0.2">
      <c r="AA22868" s="23">
        <v>58712</v>
      </c>
    </row>
    <row r="22869" spans="27:27" x14ac:dyDescent="0.2">
      <c r="AA22869" s="23">
        <v>58713</v>
      </c>
    </row>
    <row r="22870" spans="27:27" x14ac:dyDescent="0.2">
      <c r="AA22870" s="23">
        <v>58714</v>
      </c>
    </row>
    <row r="22871" spans="27:27" x14ac:dyDescent="0.2">
      <c r="AA22871" s="23">
        <v>58715</v>
      </c>
    </row>
    <row r="22872" spans="27:27" x14ac:dyDescent="0.2">
      <c r="AA22872" s="23">
        <v>58716</v>
      </c>
    </row>
    <row r="22873" spans="27:27" x14ac:dyDescent="0.2">
      <c r="AA22873" s="23">
        <v>58717</v>
      </c>
    </row>
    <row r="22874" spans="27:27" x14ac:dyDescent="0.2">
      <c r="AA22874" s="23">
        <v>58718</v>
      </c>
    </row>
    <row r="22875" spans="27:27" x14ac:dyDescent="0.2">
      <c r="AA22875" s="23">
        <v>58719</v>
      </c>
    </row>
    <row r="22876" spans="27:27" x14ac:dyDescent="0.2">
      <c r="AA22876" s="23">
        <v>58720</v>
      </c>
    </row>
    <row r="22877" spans="27:27" x14ac:dyDescent="0.2">
      <c r="AA22877" s="23">
        <v>58721</v>
      </c>
    </row>
    <row r="22878" spans="27:27" x14ac:dyDescent="0.2">
      <c r="AA22878" s="23">
        <v>58722</v>
      </c>
    </row>
    <row r="22879" spans="27:27" x14ac:dyDescent="0.2">
      <c r="AA22879" s="23">
        <v>58723</v>
      </c>
    </row>
    <row r="22880" spans="27:27" x14ac:dyDescent="0.2">
      <c r="AA22880" s="23">
        <v>58724</v>
      </c>
    </row>
    <row r="22881" spans="27:27" x14ac:dyDescent="0.2">
      <c r="AA22881" s="23">
        <v>58725</v>
      </c>
    </row>
    <row r="22882" spans="27:27" x14ac:dyDescent="0.2">
      <c r="AA22882" s="23">
        <v>58726</v>
      </c>
    </row>
    <row r="22883" spans="27:27" x14ac:dyDescent="0.2">
      <c r="AA22883" s="23">
        <v>58727</v>
      </c>
    </row>
    <row r="22884" spans="27:27" x14ac:dyDescent="0.2">
      <c r="AA22884" s="23">
        <v>58728</v>
      </c>
    </row>
    <row r="22885" spans="27:27" x14ac:dyDescent="0.2">
      <c r="AA22885" s="23">
        <v>58729</v>
      </c>
    </row>
    <row r="22886" spans="27:27" x14ac:dyDescent="0.2">
      <c r="AA22886" s="23">
        <v>58730</v>
      </c>
    </row>
    <row r="22887" spans="27:27" x14ac:dyDescent="0.2">
      <c r="AA22887" s="23">
        <v>58731</v>
      </c>
    </row>
    <row r="22888" spans="27:27" x14ac:dyDescent="0.2">
      <c r="AA22888" s="23">
        <v>58732</v>
      </c>
    </row>
    <row r="22889" spans="27:27" x14ac:dyDescent="0.2">
      <c r="AA22889" s="23">
        <v>58733</v>
      </c>
    </row>
    <row r="22890" spans="27:27" x14ac:dyDescent="0.2">
      <c r="AA22890" s="23">
        <v>58734</v>
      </c>
    </row>
    <row r="22891" spans="27:27" x14ac:dyDescent="0.2">
      <c r="AA22891" s="23">
        <v>58735</v>
      </c>
    </row>
    <row r="22892" spans="27:27" x14ac:dyDescent="0.2">
      <c r="AA22892" s="23">
        <v>58736</v>
      </c>
    </row>
    <row r="22893" spans="27:27" x14ac:dyDescent="0.2">
      <c r="AA22893" s="23">
        <v>58737</v>
      </c>
    </row>
    <row r="22894" spans="27:27" x14ac:dyDescent="0.2">
      <c r="AA22894" s="23">
        <v>58738</v>
      </c>
    </row>
    <row r="22895" spans="27:27" x14ac:dyDescent="0.2">
      <c r="AA22895" s="23">
        <v>58739</v>
      </c>
    </row>
    <row r="22896" spans="27:27" x14ac:dyDescent="0.2">
      <c r="AA22896" s="23">
        <v>58740</v>
      </c>
    </row>
    <row r="22897" spans="27:27" x14ac:dyDescent="0.2">
      <c r="AA22897" s="23">
        <v>58741</v>
      </c>
    </row>
    <row r="22898" spans="27:27" x14ac:dyDescent="0.2">
      <c r="AA22898" s="23">
        <v>58742</v>
      </c>
    </row>
    <row r="22899" spans="27:27" x14ac:dyDescent="0.2">
      <c r="AA22899" s="23">
        <v>58743</v>
      </c>
    </row>
    <row r="22900" spans="27:27" x14ac:dyDescent="0.2">
      <c r="AA22900" s="23">
        <v>58744</v>
      </c>
    </row>
    <row r="22901" spans="27:27" x14ac:dyDescent="0.2">
      <c r="AA22901" s="23">
        <v>58745</v>
      </c>
    </row>
    <row r="22902" spans="27:27" x14ac:dyDescent="0.2">
      <c r="AA22902" s="23">
        <v>58746</v>
      </c>
    </row>
    <row r="22903" spans="27:27" x14ac:dyDescent="0.2">
      <c r="AA22903" s="23">
        <v>58747</v>
      </c>
    </row>
    <row r="22904" spans="27:27" x14ac:dyDescent="0.2">
      <c r="AA22904" s="23">
        <v>58748</v>
      </c>
    </row>
    <row r="22905" spans="27:27" x14ac:dyDescent="0.2">
      <c r="AA22905" s="23">
        <v>58749</v>
      </c>
    </row>
    <row r="22906" spans="27:27" x14ac:dyDescent="0.2">
      <c r="AA22906" s="23">
        <v>58750</v>
      </c>
    </row>
    <row r="22907" spans="27:27" x14ac:dyDescent="0.2">
      <c r="AA22907" s="23">
        <v>58751</v>
      </c>
    </row>
    <row r="22908" spans="27:27" x14ac:dyDescent="0.2">
      <c r="AA22908" s="23">
        <v>58752</v>
      </c>
    </row>
    <row r="22909" spans="27:27" x14ac:dyDescent="0.2">
      <c r="AA22909" s="23">
        <v>58753</v>
      </c>
    </row>
    <row r="22910" spans="27:27" x14ac:dyDescent="0.2">
      <c r="AA22910" s="23">
        <v>58754</v>
      </c>
    </row>
    <row r="22911" spans="27:27" x14ac:dyDescent="0.2">
      <c r="AA22911" s="23">
        <v>58755</v>
      </c>
    </row>
    <row r="22912" spans="27:27" x14ac:dyDescent="0.2">
      <c r="AA22912" s="23">
        <v>58756</v>
      </c>
    </row>
    <row r="22913" spans="27:27" x14ac:dyDescent="0.2">
      <c r="AA22913" s="23">
        <v>58757</v>
      </c>
    </row>
    <row r="22914" spans="27:27" x14ac:dyDescent="0.2">
      <c r="AA22914" s="23">
        <v>58758</v>
      </c>
    </row>
    <row r="22915" spans="27:27" x14ac:dyDescent="0.2">
      <c r="AA22915" s="23">
        <v>58759</v>
      </c>
    </row>
    <row r="22916" spans="27:27" x14ac:dyDescent="0.2">
      <c r="AA22916" s="23">
        <v>58760</v>
      </c>
    </row>
    <row r="22917" spans="27:27" x14ac:dyDescent="0.2">
      <c r="AA22917" s="23">
        <v>58761</v>
      </c>
    </row>
    <row r="22918" spans="27:27" x14ac:dyDescent="0.2">
      <c r="AA22918" s="23">
        <v>58762</v>
      </c>
    </row>
    <row r="22919" spans="27:27" x14ac:dyDescent="0.2">
      <c r="AA22919" s="23">
        <v>58763</v>
      </c>
    </row>
    <row r="22920" spans="27:27" x14ac:dyDescent="0.2">
      <c r="AA22920" s="23">
        <v>58764</v>
      </c>
    </row>
    <row r="22921" spans="27:27" x14ac:dyDescent="0.2">
      <c r="AA22921" s="23">
        <v>58765</v>
      </c>
    </row>
    <row r="22922" spans="27:27" x14ac:dyDescent="0.2">
      <c r="AA22922" s="23">
        <v>58766</v>
      </c>
    </row>
    <row r="22923" spans="27:27" x14ac:dyDescent="0.2">
      <c r="AA22923" s="23">
        <v>58767</v>
      </c>
    </row>
    <row r="22924" spans="27:27" x14ac:dyDescent="0.2">
      <c r="AA22924" s="23">
        <v>58768</v>
      </c>
    </row>
    <row r="22925" spans="27:27" x14ac:dyDescent="0.2">
      <c r="AA22925" s="23">
        <v>58769</v>
      </c>
    </row>
    <row r="22926" spans="27:27" x14ac:dyDescent="0.2">
      <c r="AA22926" s="23">
        <v>58770</v>
      </c>
    </row>
    <row r="22927" spans="27:27" x14ac:dyDescent="0.2">
      <c r="AA22927" s="23">
        <v>58771</v>
      </c>
    </row>
    <row r="22928" spans="27:27" x14ac:dyDescent="0.2">
      <c r="AA22928" s="23">
        <v>58772</v>
      </c>
    </row>
    <row r="22929" spans="27:27" x14ac:dyDescent="0.2">
      <c r="AA22929" s="23">
        <v>58773</v>
      </c>
    </row>
    <row r="22930" spans="27:27" x14ac:dyDescent="0.2">
      <c r="AA22930" s="23">
        <v>58774</v>
      </c>
    </row>
    <row r="22931" spans="27:27" x14ac:dyDescent="0.2">
      <c r="AA22931" s="23">
        <v>58775</v>
      </c>
    </row>
    <row r="22932" spans="27:27" x14ac:dyDescent="0.2">
      <c r="AA22932" s="23">
        <v>58776</v>
      </c>
    </row>
    <row r="22933" spans="27:27" x14ac:dyDescent="0.2">
      <c r="AA22933" s="23">
        <v>58777</v>
      </c>
    </row>
    <row r="22934" spans="27:27" x14ac:dyDescent="0.2">
      <c r="AA22934" s="23">
        <v>58778</v>
      </c>
    </row>
    <row r="22935" spans="27:27" x14ac:dyDescent="0.2">
      <c r="AA22935" s="23">
        <v>58779</v>
      </c>
    </row>
    <row r="22936" spans="27:27" x14ac:dyDescent="0.2">
      <c r="AA22936" s="23">
        <v>58780</v>
      </c>
    </row>
    <row r="22937" spans="27:27" x14ac:dyDescent="0.2">
      <c r="AA22937" s="23">
        <v>58781</v>
      </c>
    </row>
    <row r="22938" spans="27:27" x14ac:dyDescent="0.2">
      <c r="AA22938" s="23">
        <v>58782</v>
      </c>
    </row>
    <row r="22939" spans="27:27" x14ac:dyDescent="0.2">
      <c r="AA22939" s="23">
        <v>58783</v>
      </c>
    </row>
    <row r="22940" spans="27:27" x14ac:dyDescent="0.2">
      <c r="AA22940" s="23">
        <v>58784</v>
      </c>
    </row>
    <row r="22941" spans="27:27" x14ac:dyDescent="0.2">
      <c r="AA22941" s="23">
        <v>58785</v>
      </c>
    </row>
    <row r="22942" spans="27:27" x14ac:dyDescent="0.2">
      <c r="AA22942" s="23">
        <v>58786</v>
      </c>
    </row>
    <row r="22943" spans="27:27" x14ac:dyDescent="0.2">
      <c r="AA22943" s="23">
        <v>58787</v>
      </c>
    </row>
    <row r="22944" spans="27:27" x14ac:dyDescent="0.2">
      <c r="AA22944" s="23">
        <v>58788</v>
      </c>
    </row>
    <row r="22945" spans="27:27" x14ac:dyDescent="0.2">
      <c r="AA22945" s="23">
        <v>58789</v>
      </c>
    </row>
    <row r="22946" spans="27:27" x14ac:dyDescent="0.2">
      <c r="AA22946" s="23">
        <v>58790</v>
      </c>
    </row>
    <row r="22947" spans="27:27" x14ac:dyDescent="0.2">
      <c r="AA22947" s="23">
        <v>58791</v>
      </c>
    </row>
    <row r="22948" spans="27:27" x14ac:dyDescent="0.2">
      <c r="AA22948" s="23">
        <v>58792</v>
      </c>
    </row>
    <row r="22949" spans="27:27" x14ac:dyDescent="0.2">
      <c r="AA22949" s="23">
        <v>58793</v>
      </c>
    </row>
    <row r="22950" spans="27:27" x14ac:dyDescent="0.2">
      <c r="AA22950" s="23">
        <v>58794</v>
      </c>
    </row>
    <row r="22951" spans="27:27" x14ac:dyDescent="0.2">
      <c r="AA22951" s="23">
        <v>58795</v>
      </c>
    </row>
    <row r="22952" spans="27:27" x14ac:dyDescent="0.2">
      <c r="AA22952" s="23">
        <v>58796</v>
      </c>
    </row>
    <row r="22953" spans="27:27" x14ac:dyDescent="0.2">
      <c r="AA22953" s="23">
        <v>58797</v>
      </c>
    </row>
    <row r="22954" spans="27:27" x14ac:dyDescent="0.2">
      <c r="AA22954" s="23">
        <v>58798</v>
      </c>
    </row>
    <row r="22955" spans="27:27" x14ac:dyDescent="0.2">
      <c r="AA22955" s="23">
        <v>58799</v>
      </c>
    </row>
    <row r="22956" spans="27:27" x14ac:dyDescent="0.2">
      <c r="AA22956" s="23">
        <v>58800</v>
      </c>
    </row>
    <row r="22957" spans="27:27" x14ac:dyDescent="0.2">
      <c r="AA22957" s="23">
        <v>58801</v>
      </c>
    </row>
    <row r="22958" spans="27:27" x14ac:dyDescent="0.2">
      <c r="AA22958" s="23">
        <v>58802</v>
      </c>
    </row>
    <row r="22959" spans="27:27" x14ac:dyDescent="0.2">
      <c r="AA22959" s="23">
        <v>58803</v>
      </c>
    </row>
    <row r="22960" spans="27:27" x14ac:dyDescent="0.2">
      <c r="AA22960" s="23">
        <v>58804</v>
      </c>
    </row>
    <row r="22961" spans="27:27" x14ac:dyDescent="0.2">
      <c r="AA22961" s="23">
        <v>58805</v>
      </c>
    </row>
    <row r="22962" spans="27:27" x14ac:dyDescent="0.2">
      <c r="AA22962" s="23">
        <v>58806</v>
      </c>
    </row>
    <row r="22963" spans="27:27" x14ac:dyDescent="0.2">
      <c r="AA22963" s="23">
        <v>58807</v>
      </c>
    </row>
    <row r="22964" spans="27:27" x14ac:dyDescent="0.2">
      <c r="AA22964" s="23">
        <v>58808</v>
      </c>
    </row>
    <row r="22965" spans="27:27" x14ac:dyDescent="0.2">
      <c r="AA22965" s="23">
        <v>58809</v>
      </c>
    </row>
    <row r="22966" spans="27:27" x14ac:dyDescent="0.2">
      <c r="AA22966" s="23">
        <v>58810</v>
      </c>
    </row>
    <row r="22967" spans="27:27" x14ac:dyDescent="0.2">
      <c r="AA22967" s="23">
        <v>58811</v>
      </c>
    </row>
    <row r="22968" spans="27:27" x14ac:dyDescent="0.2">
      <c r="AA22968" s="23">
        <v>58812</v>
      </c>
    </row>
    <row r="22969" spans="27:27" x14ac:dyDescent="0.2">
      <c r="AA22969" s="23">
        <v>58813</v>
      </c>
    </row>
    <row r="22970" spans="27:27" x14ac:dyDescent="0.2">
      <c r="AA22970" s="23">
        <v>58814</v>
      </c>
    </row>
    <row r="22971" spans="27:27" x14ac:dyDescent="0.2">
      <c r="AA22971" s="23">
        <v>58815</v>
      </c>
    </row>
    <row r="22972" spans="27:27" x14ac:dyDescent="0.2">
      <c r="AA22972" s="23">
        <v>58816</v>
      </c>
    </row>
    <row r="22973" spans="27:27" x14ac:dyDescent="0.2">
      <c r="AA22973" s="23">
        <v>58817</v>
      </c>
    </row>
    <row r="22974" spans="27:27" x14ac:dyDescent="0.2">
      <c r="AA22974" s="23">
        <v>58818</v>
      </c>
    </row>
    <row r="22975" spans="27:27" x14ac:dyDescent="0.2">
      <c r="AA22975" s="23">
        <v>58819</v>
      </c>
    </row>
    <row r="22976" spans="27:27" x14ac:dyDescent="0.2">
      <c r="AA22976" s="23">
        <v>58820</v>
      </c>
    </row>
    <row r="22977" spans="27:27" x14ac:dyDescent="0.2">
      <c r="AA22977" s="23">
        <v>58821</v>
      </c>
    </row>
    <row r="22978" spans="27:27" x14ac:dyDescent="0.2">
      <c r="AA22978" s="23">
        <v>58822</v>
      </c>
    </row>
    <row r="22979" spans="27:27" x14ac:dyDescent="0.2">
      <c r="AA22979" s="23">
        <v>58823</v>
      </c>
    </row>
    <row r="22980" spans="27:27" x14ac:dyDescent="0.2">
      <c r="AA22980" s="23">
        <v>58824</v>
      </c>
    </row>
    <row r="22981" spans="27:27" x14ac:dyDescent="0.2">
      <c r="AA22981" s="23">
        <v>58825</v>
      </c>
    </row>
    <row r="22982" spans="27:27" x14ac:dyDescent="0.2">
      <c r="AA22982" s="23">
        <v>58826</v>
      </c>
    </row>
    <row r="22983" spans="27:27" x14ac:dyDescent="0.2">
      <c r="AA22983" s="23">
        <v>58827</v>
      </c>
    </row>
    <row r="22984" spans="27:27" x14ac:dyDescent="0.2">
      <c r="AA22984" s="23">
        <v>58828</v>
      </c>
    </row>
    <row r="22985" spans="27:27" x14ac:dyDescent="0.2">
      <c r="AA22985" s="23">
        <v>58829</v>
      </c>
    </row>
    <row r="22986" spans="27:27" x14ac:dyDescent="0.2">
      <c r="AA22986" s="23">
        <v>58830</v>
      </c>
    </row>
    <row r="22987" spans="27:27" x14ac:dyDescent="0.2">
      <c r="AA22987" s="23">
        <v>58831</v>
      </c>
    </row>
    <row r="22988" spans="27:27" x14ac:dyDescent="0.2">
      <c r="AA22988" s="23">
        <v>58832</v>
      </c>
    </row>
    <row r="22989" spans="27:27" x14ac:dyDescent="0.2">
      <c r="AA22989" s="23">
        <v>58833</v>
      </c>
    </row>
    <row r="22990" spans="27:27" x14ac:dyDescent="0.2">
      <c r="AA22990" s="23">
        <v>58834</v>
      </c>
    </row>
    <row r="22991" spans="27:27" x14ac:dyDescent="0.2">
      <c r="AA22991" s="23">
        <v>58835</v>
      </c>
    </row>
    <row r="22992" spans="27:27" x14ac:dyDescent="0.2">
      <c r="AA22992" s="23">
        <v>58836</v>
      </c>
    </row>
    <row r="22993" spans="27:27" x14ac:dyDescent="0.2">
      <c r="AA22993" s="23">
        <v>58837</v>
      </c>
    </row>
    <row r="22994" spans="27:27" x14ac:dyDescent="0.2">
      <c r="AA22994" s="23">
        <v>58838</v>
      </c>
    </row>
    <row r="22995" spans="27:27" x14ac:dyDescent="0.2">
      <c r="AA22995" s="23">
        <v>58839</v>
      </c>
    </row>
    <row r="22996" spans="27:27" x14ac:dyDescent="0.2">
      <c r="AA22996" s="23">
        <v>58840</v>
      </c>
    </row>
    <row r="22997" spans="27:27" x14ac:dyDescent="0.2">
      <c r="AA22997" s="23">
        <v>58841</v>
      </c>
    </row>
    <row r="22998" spans="27:27" x14ac:dyDescent="0.2">
      <c r="AA22998" s="23">
        <v>58842</v>
      </c>
    </row>
    <row r="22999" spans="27:27" x14ac:dyDescent="0.2">
      <c r="AA22999" s="23">
        <v>58843</v>
      </c>
    </row>
    <row r="23000" spans="27:27" x14ac:dyDescent="0.2">
      <c r="AA23000" s="23">
        <v>58844</v>
      </c>
    </row>
    <row r="23001" spans="27:27" x14ac:dyDescent="0.2">
      <c r="AA23001" s="23">
        <v>58845</v>
      </c>
    </row>
    <row r="23002" spans="27:27" x14ac:dyDescent="0.2">
      <c r="AA23002" s="23">
        <v>58846</v>
      </c>
    </row>
    <row r="23003" spans="27:27" x14ac:dyDescent="0.2">
      <c r="AA23003" s="23">
        <v>58847</v>
      </c>
    </row>
    <row r="23004" spans="27:27" x14ac:dyDescent="0.2">
      <c r="AA23004" s="23">
        <v>58848</v>
      </c>
    </row>
    <row r="23005" spans="27:27" x14ac:dyDescent="0.2">
      <c r="AA23005" s="23">
        <v>58849</v>
      </c>
    </row>
    <row r="23006" spans="27:27" x14ac:dyDescent="0.2">
      <c r="AA23006" s="23">
        <v>58850</v>
      </c>
    </row>
    <row r="23007" spans="27:27" x14ac:dyDescent="0.2">
      <c r="AA23007" s="23">
        <v>58851</v>
      </c>
    </row>
    <row r="23008" spans="27:27" x14ac:dyDescent="0.2">
      <c r="AA23008" s="23">
        <v>58852</v>
      </c>
    </row>
    <row r="23009" spans="27:27" x14ac:dyDescent="0.2">
      <c r="AA23009" s="23">
        <v>58853</v>
      </c>
    </row>
    <row r="23010" spans="27:27" x14ac:dyDescent="0.2">
      <c r="AA23010" s="23">
        <v>58854</v>
      </c>
    </row>
    <row r="23011" spans="27:27" x14ac:dyDescent="0.2">
      <c r="AA23011" s="23">
        <v>58855</v>
      </c>
    </row>
    <row r="23012" spans="27:27" x14ac:dyDescent="0.2">
      <c r="AA23012" s="23">
        <v>58856</v>
      </c>
    </row>
    <row r="23013" spans="27:27" x14ac:dyDescent="0.2">
      <c r="AA23013" s="23">
        <v>58857</v>
      </c>
    </row>
    <row r="23014" spans="27:27" x14ac:dyDescent="0.2">
      <c r="AA23014" s="23">
        <v>58858</v>
      </c>
    </row>
    <row r="23015" spans="27:27" x14ac:dyDescent="0.2">
      <c r="AA23015" s="23">
        <v>58859</v>
      </c>
    </row>
    <row r="23016" spans="27:27" x14ac:dyDescent="0.2">
      <c r="AA23016" s="23">
        <v>58860</v>
      </c>
    </row>
    <row r="23017" spans="27:27" x14ac:dyDescent="0.2">
      <c r="AA23017" s="23">
        <v>58861</v>
      </c>
    </row>
    <row r="23018" spans="27:27" x14ac:dyDescent="0.2">
      <c r="AA23018" s="23">
        <v>58862</v>
      </c>
    </row>
    <row r="23019" spans="27:27" x14ac:dyDescent="0.2">
      <c r="AA23019" s="23">
        <v>58863</v>
      </c>
    </row>
    <row r="23020" spans="27:27" x14ac:dyDescent="0.2">
      <c r="AA23020" s="23">
        <v>58864</v>
      </c>
    </row>
    <row r="23021" spans="27:27" x14ac:dyDescent="0.2">
      <c r="AA23021" s="23">
        <v>58865</v>
      </c>
    </row>
    <row r="23022" spans="27:27" x14ac:dyDescent="0.2">
      <c r="AA23022" s="23">
        <v>58866</v>
      </c>
    </row>
    <row r="23023" spans="27:27" x14ac:dyDescent="0.2">
      <c r="AA23023" s="23">
        <v>58867</v>
      </c>
    </row>
    <row r="23024" spans="27:27" x14ac:dyDescent="0.2">
      <c r="AA23024" s="23">
        <v>58868</v>
      </c>
    </row>
    <row r="23025" spans="27:27" x14ac:dyDescent="0.2">
      <c r="AA23025" s="23">
        <v>58869</v>
      </c>
    </row>
    <row r="23026" spans="27:27" x14ac:dyDescent="0.2">
      <c r="AA23026" s="23">
        <v>58870</v>
      </c>
    </row>
    <row r="23027" spans="27:27" x14ac:dyDescent="0.2">
      <c r="AA23027" s="23">
        <v>58871</v>
      </c>
    </row>
    <row r="23028" spans="27:27" x14ac:dyDescent="0.2">
      <c r="AA23028" s="23">
        <v>58872</v>
      </c>
    </row>
    <row r="23029" spans="27:27" x14ac:dyDescent="0.2">
      <c r="AA23029" s="23">
        <v>58873</v>
      </c>
    </row>
    <row r="23030" spans="27:27" x14ac:dyDescent="0.2">
      <c r="AA23030" s="23">
        <v>58874</v>
      </c>
    </row>
    <row r="23031" spans="27:27" x14ac:dyDescent="0.2">
      <c r="AA23031" s="23">
        <v>58875</v>
      </c>
    </row>
    <row r="23032" spans="27:27" x14ac:dyDescent="0.2">
      <c r="AA23032" s="23">
        <v>58876</v>
      </c>
    </row>
    <row r="23033" spans="27:27" x14ac:dyDescent="0.2">
      <c r="AA23033" s="23">
        <v>58877</v>
      </c>
    </row>
    <row r="23034" spans="27:27" x14ac:dyDescent="0.2">
      <c r="AA23034" s="23">
        <v>58878</v>
      </c>
    </row>
    <row r="23035" spans="27:27" x14ac:dyDescent="0.2">
      <c r="AA23035" s="23">
        <v>58879</v>
      </c>
    </row>
    <row r="23036" spans="27:27" x14ac:dyDescent="0.2">
      <c r="AA23036" s="23">
        <v>58880</v>
      </c>
    </row>
    <row r="23037" spans="27:27" x14ac:dyDescent="0.2">
      <c r="AA23037" s="23">
        <v>58881</v>
      </c>
    </row>
    <row r="23038" spans="27:27" x14ac:dyDescent="0.2">
      <c r="AA23038" s="23">
        <v>58882</v>
      </c>
    </row>
    <row r="23039" spans="27:27" x14ac:dyDescent="0.2">
      <c r="AA23039" s="23">
        <v>58883</v>
      </c>
    </row>
    <row r="23040" spans="27:27" x14ac:dyDescent="0.2">
      <c r="AA23040" s="23">
        <v>58884</v>
      </c>
    </row>
    <row r="23041" spans="27:27" x14ac:dyDescent="0.2">
      <c r="AA23041" s="23">
        <v>58885</v>
      </c>
    </row>
    <row r="23042" spans="27:27" x14ac:dyDescent="0.2">
      <c r="AA23042" s="23">
        <v>58886</v>
      </c>
    </row>
    <row r="23043" spans="27:27" x14ac:dyDescent="0.2">
      <c r="AA23043" s="23">
        <v>58887</v>
      </c>
    </row>
    <row r="23044" spans="27:27" x14ac:dyDescent="0.2">
      <c r="AA23044" s="23">
        <v>58888</v>
      </c>
    </row>
    <row r="23045" spans="27:27" x14ac:dyDescent="0.2">
      <c r="AA23045" s="23">
        <v>58889</v>
      </c>
    </row>
    <row r="23046" spans="27:27" x14ac:dyDescent="0.2">
      <c r="AA23046" s="23">
        <v>58890</v>
      </c>
    </row>
    <row r="23047" spans="27:27" x14ac:dyDescent="0.2">
      <c r="AA23047" s="23">
        <v>58891</v>
      </c>
    </row>
    <row r="23048" spans="27:27" x14ac:dyDescent="0.2">
      <c r="AA23048" s="23">
        <v>58892</v>
      </c>
    </row>
    <row r="23049" spans="27:27" x14ac:dyDescent="0.2">
      <c r="AA23049" s="23">
        <v>58893</v>
      </c>
    </row>
    <row r="23050" spans="27:27" x14ac:dyDescent="0.2">
      <c r="AA23050" s="23">
        <v>58894</v>
      </c>
    </row>
    <row r="23051" spans="27:27" x14ac:dyDescent="0.2">
      <c r="AA23051" s="23">
        <v>58895</v>
      </c>
    </row>
    <row r="23052" spans="27:27" x14ac:dyDescent="0.2">
      <c r="AA23052" s="23">
        <v>58896</v>
      </c>
    </row>
    <row r="23053" spans="27:27" x14ac:dyDescent="0.2">
      <c r="AA23053" s="23">
        <v>58897</v>
      </c>
    </row>
    <row r="23054" spans="27:27" x14ac:dyDescent="0.2">
      <c r="AA23054" s="23">
        <v>58898</v>
      </c>
    </row>
    <row r="23055" spans="27:27" x14ac:dyDescent="0.2">
      <c r="AA23055" s="23">
        <v>58899</v>
      </c>
    </row>
    <row r="23056" spans="27:27" x14ac:dyDescent="0.2">
      <c r="AA23056" s="23">
        <v>58900</v>
      </c>
    </row>
    <row r="23057" spans="27:27" x14ac:dyDescent="0.2">
      <c r="AA23057" s="23">
        <v>58901</v>
      </c>
    </row>
    <row r="23058" spans="27:27" x14ac:dyDescent="0.2">
      <c r="AA23058" s="23">
        <v>58902</v>
      </c>
    </row>
    <row r="23059" spans="27:27" x14ac:dyDescent="0.2">
      <c r="AA23059" s="23">
        <v>58903</v>
      </c>
    </row>
    <row r="23060" spans="27:27" x14ac:dyDescent="0.2">
      <c r="AA23060" s="23">
        <v>58904</v>
      </c>
    </row>
    <row r="23061" spans="27:27" x14ac:dyDescent="0.2">
      <c r="AA23061" s="23">
        <v>58905</v>
      </c>
    </row>
    <row r="23062" spans="27:27" x14ac:dyDescent="0.2">
      <c r="AA23062" s="23">
        <v>58906</v>
      </c>
    </row>
    <row r="23063" spans="27:27" x14ac:dyDescent="0.2">
      <c r="AA23063" s="23">
        <v>58907</v>
      </c>
    </row>
    <row r="23064" spans="27:27" x14ac:dyDescent="0.2">
      <c r="AA23064" s="23">
        <v>58908</v>
      </c>
    </row>
    <row r="23065" spans="27:27" x14ac:dyDescent="0.2">
      <c r="AA23065" s="23">
        <v>58909</v>
      </c>
    </row>
    <row r="23066" spans="27:27" x14ac:dyDescent="0.2">
      <c r="AA23066" s="23">
        <v>58910</v>
      </c>
    </row>
    <row r="23067" spans="27:27" x14ac:dyDescent="0.2">
      <c r="AA23067" s="23">
        <v>58911</v>
      </c>
    </row>
    <row r="23068" spans="27:27" x14ac:dyDescent="0.2">
      <c r="AA23068" s="23">
        <v>58912</v>
      </c>
    </row>
    <row r="23069" spans="27:27" x14ac:dyDescent="0.2">
      <c r="AA23069" s="23">
        <v>58913</v>
      </c>
    </row>
    <row r="23070" spans="27:27" x14ac:dyDescent="0.2">
      <c r="AA23070" s="23">
        <v>58914</v>
      </c>
    </row>
    <row r="23071" spans="27:27" x14ac:dyDescent="0.2">
      <c r="AA23071" s="23">
        <v>58915</v>
      </c>
    </row>
    <row r="23072" spans="27:27" x14ac:dyDescent="0.2">
      <c r="AA23072" s="23">
        <v>58916</v>
      </c>
    </row>
    <row r="23073" spans="27:27" x14ac:dyDescent="0.2">
      <c r="AA23073" s="23">
        <v>58917</v>
      </c>
    </row>
    <row r="23074" spans="27:27" x14ac:dyDescent="0.2">
      <c r="AA23074" s="23">
        <v>58918</v>
      </c>
    </row>
    <row r="23075" spans="27:27" x14ac:dyDescent="0.2">
      <c r="AA23075" s="23">
        <v>58919</v>
      </c>
    </row>
    <row r="23076" spans="27:27" x14ac:dyDescent="0.2">
      <c r="AA23076" s="23">
        <v>58920</v>
      </c>
    </row>
    <row r="23077" spans="27:27" x14ac:dyDescent="0.2">
      <c r="AA23077" s="23">
        <v>58921</v>
      </c>
    </row>
    <row r="23078" spans="27:27" x14ac:dyDescent="0.2">
      <c r="AA23078" s="23">
        <v>58922</v>
      </c>
    </row>
    <row r="23079" spans="27:27" x14ac:dyDescent="0.2">
      <c r="AA23079" s="23">
        <v>58923</v>
      </c>
    </row>
    <row r="23080" spans="27:27" x14ac:dyDescent="0.2">
      <c r="AA23080" s="23">
        <v>58924</v>
      </c>
    </row>
    <row r="23081" spans="27:27" x14ac:dyDescent="0.2">
      <c r="AA23081" s="23">
        <v>58925</v>
      </c>
    </row>
    <row r="23082" spans="27:27" x14ac:dyDescent="0.2">
      <c r="AA23082" s="23">
        <v>58926</v>
      </c>
    </row>
    <row r="23083" spans="27:27" x14ac:dyDescent="0.2">
      <c r="AA23083" s="23">
        <v>58927</v>
      </c>
    </row>
    <row r="23084" spans="27:27" x14ac:dyDescent="0.2">
      <c r="AA23084" s="23">
        <v>58928</v>
      </c>
    </row>
    <row r="23085" spans="27:27" x14ac:dyDescent="0.2">
      <c r="AA23085" s="23">
        <v>58929</v>
      </c>
    </row>
    <row r="23086" spans="27:27" x14ac:dyDescent="0.2">
      <c r="AA23086" s="23">
        <v>58930</v>
      </c>
    </row>
    <row r="23087" spans="27:27" x14ac:dyDescent="0.2">
      <c r="AA23087" s="23">
        <v>58931</v>
      </c>
    </row>
    <row r="23088" spans="27:27" x14ac:dyDescent="0.2">
      <c r="AA23088" s="23">
        <v>58932</v>
      </c>
    </row>
    <row r="23089" spans="27:27" x14ac:dyDescent="0.2">
      <c r="AA23089" s="23">
        <v>58933</v>
      </c>
    </row>
    <row r="23090" spans="27:27" x14ac:dyDescent="0.2">
      <c r="AA23090" s="23">
        <v>58934</v>
      </c>
    </row>
    <row r="23091" spans="27:27" x14ac:dyDescent="0.2">
      <c r="AA23091" s="23">
        <v>58935</v>
      </c>
    </row>
    <row r="23092" spans="27:27" x14ac:dyDescent="0.2">
      <c r="AA23092" s="23">
        <v>58936</v>
      </c>
    </row>
    <row r="23093" spans="27:27" x14ac:dyDescent="0.2">
      <c r="AA23093" s="23">
        <v>58937</v>
      </c>
    </row>
    <row r="23094" spans="27:27" x14ac:dyDescent="0.2">
      <c r="AA23094" s="23">
        <v>58938</v>
      </c>
    </row>
    <row r="23095" spans="27:27" x14ac:dyDescent="0.2">
      <c r="AA23095" s="23">
        <v>58939</v>
      </c>
    </row>
    <row r="23096" spans="27:27" x14ac:dyDescent="0.2">
      <c r="AA23096" s="23">
        <v>58940</v>
      </c>
    </row>
    <row r="23097" spans="27:27" x14ac:dyDescent="0.2">
      <c r="AA23097" s="23">
        <v>58941</v>
      </c>
    </row>
    <row r="23098" spans="27:27" x14ac:dyDescent="0.2">
      <c r="AA23098" s="23">
        <v>58942</v>
      </c>
    </row>
    <row r="23099" spans="27:27" x14ac:dyDescent="0.2">
      <c r="AA23099" s="23">
        <v>58943</v>
      </c>
    </row>
    <row r="23100" spans="27:27" x14ac:dyDescent="0.2">
      <c r="AA23100" s="23">
        <v>58944</v>
      </c>
    </row>
    <row r="23101" spans="27:27" x14ac:dyDescent="0.2">
      <c r="AA23101" s="23">
        <v>58945</v>
      </c>
    </row>
    <row r="23102" spans="27:27" x14ac:dyDescent="0.2">
      <c r="AA23102" s="23">
        <v>58946</v>
      </c>
    </row>
    <row r="23103" spans="27:27" x14ac:dyDescent="0.2">
      <c r="AA23103" s="23">
        <v>58947</v>
      </c>
    </row>
    <row r="23104" spans="27:27" x14ac:dyDescent="0.2">
      <c r="AA23104" s="23">
        <v>58948</v>
      </c>
    </row>
    <row r="23105" spans="27:27" x14ac:dyDescent="0.2">
      <c r="AA23105" s="23">
        <v>58949</v>
      </c>
    </row>
    <row r="23106" spans="27:27" x14ac:dyDescent="0.2">
      <c r="AA23106" s="23">
        <v>58950</v>
      </c>
    </row>
    <row r="23107" spans="27:27" x14ac:dyDescent="0.2">
      <c r="AA23107" s="23">
        <v>58951</v>
      </c>
    </row>
    <row r="23108" spans="27:27" x14ac:dyDescent="0.2">
      <c r="AA23108" s="23">
        <v>58952</v>
      </c>
    </row>
    <row r="23109" spans="27:27" x14ac:dyDescent="0.2">
      <c r="AA23109" s="23">
        <v>58953</v>
      </c>
    </row>
    <row r="23110" spans="27:27" x14ac:dyDescent="0.2">
      <c r="AA23110" s="23">
        <v>58954</v>
      </c>
    </row>
    <row r="23111" spans="27:27" x14ac:dyDescent="0.2">
      <c r="AA23111" s="23">
        <v>58955</v>
      </c>
    </row>
    <row r="23112" spans="27:27" x14ac:dyDescent="0.2">
      <c r="AA23112" s="23">
        <v>58956</v>
      </c>
    </row>
    <row r="23113" spans="27:27" x14ac:dyDescent="0.2">
      <c r="AA23113" s="23">
        <v>58957</v>
      </c>
    </row>
    <row r="23114" spans="27:27" x14ac:dyDescent="0.2">
      <c r="AA23114" s="23">
        <v>58958</v>
      </c>
    </row>
    <row r="23115" spans="27:27" x14ac:dyDescent="0.2">
      <c r="AA23115" s="23">
        <v>58959</v>
      </c>
    </row>
    <row r="23116" spans="27:27" x14ac:dyDescent="0.2">
      <c r="AA23116" s="23">
        <v>58960</v>
      </c>
    </row>
    <row r="23117" spans="27:27" x14ac:dyDescent="0.2">
      <c r="AA23117" s="23">
        <v>58961</v>
      </c>
    </row>
    <row r="23118" spans="27:27" x14ac:dyDescent="0.2">
      <c r="AA23118" s="23">
        <v>58962</v>
      </c>
    </row>
    <row r="23119" spans="27:27" x14ac:dyDescent="0.2">
      <c r="AA23119" s="23">
        <v>58963</v>
      </c>
    </row>
    <row r="23120" spans="27:27" x14ac:dyDescent="0.2">
      <c r="AA23120" s="23">
        <v>58964</v>
      </c>
    </row>
    <row r="23121" spans="27:27" x14ac:dyDescent="0.2">
      <c r="AA23121" s="23">
        <v>58965</v>
      </c>
    </row>
    <row r="23122" spans="27:27" x14ac:dyDescent="0.2">
      <c r="AA23122" s="23">
        <v>58966</v>
      </c>
    </row>
    <row r="23123" spans="27:27" x14ac:dyDescent="0.2">
      <c r="AA23123" s="23">
        <v>58967</v>
      </c>
    </row>
    <row r="23124" spans="27:27" x14ac:dyDescent="0.2">
      <c r="AA23124" s="23">
        <v>58968</v>
      </c>
    </row>
    <row r="23125" spans="27:27" x14ac:dyDescent="0.2">
      <c r="AA23125" s="23">
        <v>58969</v>
      </c>
    </row>
    <row r="23126" spans="27:27" x14ac:dyDescent="0.2">
      <c r="AA23126" s="23">
        <v>58970</v>
      </c>
    </row>
    <row r="23127" spans="27:27" x14ac:dyDescent="0.2">
      <c r="AA23127" s="23">
        <v>58971</v>
      </c>
    </row>
    <row r="23128" spans="27:27" x14ac:dyDescent="0.2">
      <c r="AA23128" s="23">
        <v>58972</v>
      </c>
    </row>
    <row r="23129" spans="27:27" x14ac:dyDescent="0.2">
      <c r="AA23129" s="23">
        <v>58973</v>
      </c>
    </row>
    <row r="23130" spans="27:27" x14ac:dyDescent="0.2">
      <c r="AA23130" s="23">
        <v>58974</v>
      </c>
    </row>
    <row r="23131" spans="27:27" x14ac:dyDescent="0.2">
      <c r="AA23131" s="23">
        <v>58975</v>
      </c>
    </row>
    <row r="23132" spans="27:27" x14ac:dyDescent="0.2">
      <c r="AA23132" s="23">
        <v>58976</v>
      </c>
    </row>
    <row r="23133" spans="27:27" x14ac:dyDescent="0.2">
      <c r="AA23133" s="23">
        <v>58977</v>
      </c>
    </row>
    <row r="23134" spans="27:27" x14ac:dyDescent="0.2">
      <c r="AA23134" s="23">
        <v>58978</v>
      </c>
    </row>
    <row r="23135" spans="27:27" x14ac:dyDescent="0.2">
      <c r="AA23135" s="23">
        <v>58979</v>
      </c>
    </row>
    <row r="23136" spans="27:27" x14ac:dyDescent="0.2">
      <c r="AA23136" s="23">
        <v>58980</v>
      </c>
    </row>
    <row r="23137" spans="27:27" x14ac:dyDescent="0.2">
      <c r="AA23137" s="23">
        <v>58981</v>
      </c>
    </row>
    <row r="23138" spans="27:27" x14ac:dyDescent="0.2">
      <c r="AA23138" s="23">
        <v>58982</v>
      </c>
    </row>
    <row r="23139" spans="27:27" x14ac:dyDescent="0.2">
      <c r="AA23139" s="23">
        <v>58983</v>
      </c>
    </row>
    <row r="23140" spans="27:27" x14ac:dyDescent="0.2">
      <c r="AA23140" s="23">
        <v>58984</v>
      </c>
    </row>
    <row r="23141" spans="27:27" x14ac:dyDescent="0.2">
      <c r="AA23141" s="23">
        <v>58985</v>
      </c>
    </row>
    <row r="23142" spans="27:27" x14ac:dyDescent="0.2">
      <c r="AA23142" s="23">
        <v>58986</v>
      </c>
    </row>
    <row r="23143" spans="27:27" x14ac:dyDescent="0.2">
      <c r="AA23143" s="23">
        <v>58987</v>
      </c>
    </row>
    <row r="23144" spans="27:27" x14ac:dyDescent="0.2">
      <c r="AA23144" s="23">
        <v>58988</v>
      </c>
    </row>
    <row r="23145" spans="27:27" x14ac:dyDescent="0.2">
      <c r="AA23145" s="23">
        <v>58989</v>
      </c>
    </row>
    <row r="23146" spans="27:27" x14ac:dyDescent="0.2">
      <c r="AA23146" s="23">
        <v>58990</v>
      </c>
    </row>
    <row r="23147" spans="27:27" x14ac:dyDescent="0.2">
      <c r="AA23147" s="23">
        <v>58991</v>
      </c>
    </row>
    <row r="23148" spans="27:27" x14ac:dyDescent="0.2">
      <c r="AA23148" s="23">
        <v>58992</v>
      </c>
    </row>
    <row r="23149" spans="27:27" x14ac:dyDescent="0.2">
      <c r="AA23149" s="23">
        <v>58993</v>
      </c>
    </row>
    <row r="23150" spans="27:27" x14ac:dyDescent="0.2">
      <c r="AA23150" s="23">
        <v>58994</v>
      </c>
    </row>
    <row r="23151" spans="27:27" x14ac:dyDescent="0.2">
      <c r="AA23151" s="23">
        <v>58995</v>
      </c>
    </row>
    <row r="23152" spans="27:27" x14ac:dyDescent="0.2">
      <c r="AA23152" s="23">
        <v>58996</v>
      </c>
    </row>
    <row r="23153" spans="27:27" x14ac:dyDescent="0.2">
      <c r="AA23153" s="23">
        <v>58997</v>
      </c>
    </row>
    <row r="23154" spans="27:27" x14ac:dyDescent="0.2">
      <c r="AA23154" s="23">
        <v>58998</v>
      </c>
    </row>
    <row r="23155" spans="27:27" x14ac:dyDescent="0.2">
      <c r="AA23155" s="23">
        <v>58999</v>
      </c>
    </row>
    <row r="23156" spans="27:27" x14ac:dyDescent="0.2">
      <c r="AA23156" s="23">
        <v>59000</v>
      </c>
    </row>
    <row r="23157" spans="27:27" x14ac:dyDescent="0.2">
      <c r="AA23157" s="23">
        <v>59001</v>
      </c>
    </row>
    <row r="23158" spans="27:27" x14ac:dyDescent="0.2">
      <c r="AA23158" s="23">
        <v>59002</v>
      </c>
    </row>
    <row r="23159" spans="27:27" x14ac:dyDescent="0.2">
      <c r="AA23159" s="23">
        <v>59003</v>
      </c>
    </row>
    <row r="23160" spans="27:27" x14ac:dyDescent="0.2">
      <c r="AA23160" s="23">
        <v>59004</v>
      </c>
    </row>
    <row r="23161" spans="27:27" x14ac:dyDescent="0.2">
      <c r="AA23161" s="23">
        <v>59005</v>
      </c>
    </row>
    <row r="23162" spans="27:27" x14ac:dyDescent="0.2">
      <c r="AA23162" s="23">
        <v>59006</v>
      </c>
    </row>
    <row r="23163" spans="27:27" x14ac:dyDescent="0.2">
      <c r="AA23163" s="23">
        <v>59007</v>
      </c>
    </row>
    <row r="23164" spans="27:27" x14ac:dyDescent="0.2">
      <c r="AA23164" s="23">
        <v>59008</v>
      </c>
    </row>
    <row r="23165" spans="27:27" x14ac:dyDescent="0.2">
      <c r="AA23165" s="23">
        <v>59009</v>
      </c>
    </row>
    <row r="23166" spans="27:27" x14ac:dyDescent="0.2">
      <c r="AA23166" s="23">
        <v>59010</v>
      </c>
    </row>
    <row r="23167" spans="27:27" x14ac:dyDescent="0.2">
      <c r="AA23167" s="23">
        <v>59011</v>
      </c>
    </row>
    <row r="23168" spans="27:27" x14ac:dyDescent="0.2">
      <c r="AA23168" s="23">
        <v>59012</v>
      </c>
    </row>
    <row r="23169" spans="27:27" x14ac:dyDescent="0.2">
      <c r="AA23169" s="23">
        <v>59013</v>
      </c>
    </row>
    <row r="23170" spans="27:27" x14ac:dyDescent="0.2">
      <c r="AA23170" s="23">
        <v>59014</v>
      </c>
    </row>
    <row r="23171" spans="27:27" x14ac:dyDescent="0.2">
      <c r="AA23171" s="23">
        <v>59015</v>
      </c>
    </row>
    <row r="23172" spans="27:27" x14ac:dyDescent="0.2">
      <c r="AA23172" s="23">
        <v>59016</v>
      </c>
    </row>
    <row r="23173" spans="27:27" x14ac:dyDescent="0.2">
      <c r="AA23173" s="23">
        <v>59017</v>
      </c>
    </row>
    <row r="23174" spans="27:27" x14ac:dyDescent="0.2">
      <c r="AA23174" s="23">
        <v>59018</v>
      </c>
    </row>
    <row r="23175" spans="27:27" x14ac:dyDescent="0.2">
      <c r="AA23175" s="23">
        <v>59019</v>
      </c>
    </row>
    <row r="23176" spans="27:27" x14ac:dyDescent="0.2">
      <c r="AA23176" s="23">
        <v>59020</v>
      </c>
    </row>
    <row r="23177" spans="27:27" x14ac:dyDescent="0.2">
      <c r="AA23177" s="23">
        <v>59021</v>
      </c>
    </row>
    <row r="23178" spans="27:27" x14ac:dyDescent="0.2">
      <c r="AA23178" s="23">
        <v>59022</v>
      </c>
    </row>
    <row r="23179" spans="27:27" x14ac:dyDescent="0.2">
      <c r="AA23179" s="23">
        <v>59023</v>
      </c>
    </row>
    <row r="23180" spans="27:27" x14ac:dyDescent="0.2">
      <c r="AA23180" s="23">
        <v>59024</v>
      </c>
    </row>
    <row r="23181" spans="27:27" x14ac:dyDescent="0.2">
      <c r="AA23181" s="23">
        <v>59025</v>
      </c>
    </row>
    <row r="23182" spans="27:27" x14ac:dyDescent="0.2">
      <c r="AA23182" s="23">
        <v>59026</v>
      </c>
    </row>
    <row r="23183" spans="27:27" x14ac:dyDescent="0.2">
      <c r="AA23183" s="23">
        <v>59027</v>
      </c>
    </row>
    <row r="23184" spans="27:27" x14ac:dyDescent="0.2">
      <c r="AA23184" s="23">
        <v>59028</v>
      </c>
    </row>
    <row r="23185" spans="27:27" x14ac:dyDescent="0.2">
      <c r="AA23185" s="23">
        <v>59029</v>
      </c>
    </row>
    <row r="23186" spans="27:27" x14ac:dyDescent="0.2">
      <c r="AA23186" s="23">
        <v>59030</v>
      </c>
    </row>
    <row r="23187" spans="27:27" x14ac:dyDescent="0.2">
      <c r="AA23187" s="23">
        <v>59031</v>
      </c>
    </row>
    <row r="23188" spans="27:27" x14ac:dyDescent="0.2">
      <c r="AA23188" s="23">
        <v>59032</v>
      </c>
    </row>
    <row r="23189" spans="27:27" x14ac:dyDescent="0.2">
      <c r="AA23189" s="23">
        <v>59033</v>
      </c>
    </row>
    <row r="23190" spans="27:27" x14ac:dyDescent="0.2">
      <c r="AA23190" s="23">
        <v>59034</v>
      </c>
    </row>
    <row r="23191" spans="27:27" x14ac:dyDescent="0.2">
      <c r="AA23191" s="23">
        <v>59035</v>
      </c>
    </row>
    <row r="23192" spans="27:27" x14ac:dyDescent="0.2">
      <c r="AA23192" s="23">
        <v>59036</v>
      </c>
    </row>
    <row r="23193" spans="27:27" x14ac:dyDescent="0.2">
      <c r="AA23193" s="23">
        <v>59037</v>
      </c>
    </row>
    <row r="23194" spans="27:27" x14ac:dyDescent="0.2">
      <c r="AA23194" s="23">
        <v>59038</v>
      </c>
    </row>
    <row r="23195" spans="27:27" x14ac:dyDescent="0.2">
      <c r="AA23195" s="23">
        <v>59039</v>
      </c>
    </row>
    <row r="23196" spans="27:27" x14ac:dyDescent="0.2">
      <c r="AA23196" s="23">
        <v>59040</v>
      </c>
    </row>
    <row r="23197" spans="27:27" x14ac:dyDescent="0.2">
      <c r="AA23197" s="23">
        <v>59041</v>
      </c>
    </row>
    <row r="23198" spans="27:27" x14ac:dyDescent="0.2">
      <c r="AA23198" s="23">
        <v>59042</v>
      </c>
    </row>
    <row r="23199" spans="27:27" x14ac:dyDescent="0.2">
      <c r="AA23199" s="23">
        <v>59043</v>
      </c>
    </row>
    <row r="23200" spans="27:27" x14ac:dyDescent="0.2">
      <c r="AA23200" s="23">
        <v>59044</v>
      </c>
    </row>
    <row r="23201" spans="27:27" x14ac:dyDescent="0.2">
      <c r="AA23201" s="23">
        <v>59045</v>
      </c>
    </row>
    <row r="23202" spans="27:27" x14ac:dyDescent="0.2">
      <c r="AA23202" s="23">
        <v>59046</v>
      </c>
    </row>
    <row r="23203" spans="27:27" x14ac:dyDescent="0.2">
      <c r="AA23203" s="23">
        <v>59047</v>
      </c>
    </row>
    <row r="23204" spans="27:27" x14ac:dyDescent="0.2">
      <c r="AA23204" s="23">
        <v>59048</v>
      </c>
    </row>
    <row r="23205" spans="27:27" x14ac:dyDescent="0.2">
      <c r="AA23205" s="23">
        <v>59049</v>
      </c>
    </row>
    <row r="23206" spans="27:27" x14ac:dyDescent="0.2">
      <c r="AA23206" s="23">
        <v>59050</v>
      </c>
    </row>
    <row r="23207" spans="27:27" x14ac:dyDescent="0.2">
      <c r="AA23207" s="314" t="s">
        <v>303</v>
      </c>
    </row>
    <row r="23208" spans="27:27" x14ac:dyDescent="0.2">
      <c r="AA23208" s="314" t="s">
        <v>304</v>
      </c>
    </row>
    <row r="23209" spans="27:27" x14ac:dyDescent="0.2">
      <c r="AA23209" s="314" t="s">
        <v>305</v>
      </c>
    </row>
    <row r="23210" spans="27:27" x14ac:dyDescent="0.2">
      <c r="AA23210" s="314" t="s">
        <v>306</v>
      </c>
    </row>
    <row r="23211" spans="27:27" x14ac:dyDescent="0.2">
      <c r="AA23211" s="314" t="s">
        <v>307</v>
      </c>
    </row>
    <row r="23212" spans="27:27" x14ac:dyDescent="0.2">
      <c r="AA23212" s="314" t="s">
        <v>308</v>
      </c>
    </row>
    <row r="23213" spans="27:27" x14ac:dyDescent="0.2">
      <c r="AA23213" s="314" t="s">
        <v>309</v>
      </c>
    </row>
    <row r="23214" spans="27:27" x14ac:dyDescent="0.2">
      <c r="AA23214" s="314" t="s">
        <v>310</v>
      </c>
    </row>
    <row r="23215" spans="27:27" x14ac:dyDescent="0.2">
      <c r="AA23215" s="314" t="s">
        <v>311</v>
      </c>
    </row>
    <row r="23216" spans="27:27" x14ac:dyDescent="0.2">
      <c r="AA23216" s="314" t="s">
        <v>312</v>
      </c>
    </row>
    <row r="23217" spans="27:27" x14ac:dyDescent="0.2">
      <c r="AA23217" s="314" t="s">
        <v>313</v>
      </c>
    </row>
    <row r="23218" spans="27:27" x14ac:dyDescent="0.2">
      <c r="AA23218" s="314" t="s">
        <v>314</v>
      </c>
    </row>
    <row r="23219" spans="27:27" x14ac:dyDescent="0.2">
      <c r="AA23219" s="314" t="s">
        <v>315</v>
      </c>
    </row>
    <row r="23220" spans="27:27" x14ac:dyDescent="0.2">
      <c r="AA23220" s="314" t="s">
        <v>316</v>
      </c>
    </row>
    <row r="23221" spans="27:27" x14ac:dyDescent="0.2">
      <c r="AA23221" s="314" t="s">
        <v>317</v>
      </c>
    </row>
    <row r="23222" spans="27:27" x14ac:dyDescent="0.2">
      <c r="AA23222" s="314" t="s">
        <v>318</v>
      </c>
    </row>
    <row r="23223" spans="27:27" x14ac:dyDescent="0.2">
      <c r="AA23223" s="314" t="s">
        <v>319</v>
      </c>
    </row>
    <row r="23224" spans="27:27" x14ac:dyDescent="0.2">
      <c r="AA23224" s="314" t="s">
        <v>320</v>
      </c>
    </row>
    <row r="23225" spans="27:27" x14ac:dyDescent="0.2">
      <c r="AA23225" s="314" t="s">
        <v>321</v>
      </c>
    </row>
    <row r="23226" spans="27:27" x14ac:dyDescent="0.2">
      <c r="AA23226" s="314" t="s">
        <v>322</v>
      </c>
    </row>
    <row r="23227" spans="27:27" x14ac:dyDescent="0.2">
      <c r="AA23227" s="314" t="s">
        <v>323</v>
      </c>
    </row>
    <row r="23228" spans="27:27" x14ac:dyDescent="0.2">
      <c r="AA23228" s="314" t="s">
        <v>324</v>
      </c>
    </row>
    <row r="23229" spans="27:27" x14ac:dyDescent="0.2">
      <c r="AA23229" s="314" t="s">
        <v>325</v>
      </c>
    </row>
    <row r="23230" spans="27:27" x14ac:dyDescent="0.2">
      <c r="AA23230" s="314" t="s">
        <v>326</v>
      </c>
    </row>
    <row r="23231" spans="27:27" x14ac:dyDescent="0.2">
      <c r="AA23231" s="314" t="s">
        <v>327</v>
      </c>
    </row>
    <row r="23232" spans="27:27" x14ac:dyDescent="0.2">
      <c r="AA23232" s="314" t="s">
        <v>328</v>
      </c>
    </row>
    <row r="23233" spans="27:27" x14ac:dyDescent="0.2">
      <c r="AA23233" s="314" t="s">
        <v>329</v>
      </c>
    </row>
    <row r="23234" spans="27:27" x14ac:dyDescent="0.2">
      <c r="AA23234" s="314" t="s">
        <v>330</v>
      </c>
    </row>
    <row r="23235" spans="27:27" x14ac:dyDescent="0.2">
      <c r="AA23235" s="314" t="s">
        <v>331</v>
      </c>
    </row>
    <row r="23236" spans="27:27" x14ac:dyDescent="0.2">
      <c r="AA23236" s="314" t="s">
        <v>332</v>
      </c>
    </row>
    <row r="23237" spans="27:27" x14ac:dyDescent="0.2">
      <c r="AA23237" s="314" t="s">
        <v>333</v>
      </c>
    </row>
    <row r="23238" spans="27:27" x14ac:dyDescent="0.2">
      <c r="AA23238" s="314" t="s">
        <v>334</v>
      </c>
    </row>
    <row r="23239" spans="27:27" x14ac:dyDescent="0.2">
      <c r="AA23239" s="314" t="s">
        <v>335</v>
      </c>
    </row>
    <row r="23240" spans="27:27" x14ac:dyDescent="0.2">
      <c r="AA23240" s="314"/>
    </row>
    <row r="23241" spans="27:27" x14ac:dyDescent="0.2">
      <c r="AA23241" s="314"/>
    </row>
    <row r="23242" spans="27:27" x14ac:dyDescent="0.2">
      <c r="AA23242" s="314"/>
    </row>
    <row r="23243" spans="27:27" x14ac:dyDescent="0.2">
      <c r="AA23243" s="314"/>
    </row>
    <row r="23244" spans="27:27" x14ac:dyDescent="0.2">
      <c r="AA23244" s="314"/>
    </row>
    <row r="23245" spans="27:27" x14ac:dyDescent="0.2">
      <c r="AA23245" s="314"/>
    </row>
    <row r="23246" spans="27:27" x14ac:dyDescent="0.2">
      <c r="AA23246" s="314"/>
    </row>
    <row r="23247" spans="27:27" x14ac:dyDescent="0.2">
      <c r="AA23247" s="314"/>
    </row>
    <row r="23248" spans="27:27" x14ac:dyDescent="0.2">
      <c r="AA23248" s="314"/>
    </row>
    <row r="23249" spans="27:27" x14ac:dyDescent="0.2">
      <c r="AA23249" s="314"/>
    </row>
    <row r="23250" spans="27:27" x14ac:dyDescent="0.2">
      <c r="AA23250" s="314"/>
    </row>
    <row r="23251" spans="27:27" x14ac:dyDescent="0.2">
      <c r="AA23251" s="314"/>
    </row>
    <row r="23252" spans="27:27" x14ac:dyDescent="0.2">
      <c r="AA23252" s="314"/>
    </row>
    <row r="23253" spans="27:27" x14ac:dyDescent="0.2">
      <c r="AA23253" s="314"/>
    </row>
    <row r="23254" spans="27:27" x14ac:dyDescent="0.2">
      <c r="AA23254" s="314"/>
    </row>
    <row r="23255" spans="27:27" x14ac:dyDescent="0.2">
      <c r="AA23255" s="314" t="s">
        <v>413</v>
      </c>
    </row>
    <row r="23256" spans="27:27" x14ac:dyDescent="0.2">
      <c r="AA23256" s="414">
        <v>1</v>
      </c>
    </row>
    <row r="23257" spans="27:27" x14ac:dyDescent="0.2">
      <c r="AA23257" s="414">
        <v>2</v>
      </c>
    </row>
    <row r="23258" spans="27:27" x14ac:dyDescent="0.2">
      <c r="AA23258" s="414">
        <v>3</v>
      </c>
    </row>
    <row r="23259" spans="27:27" x14ac:dyDescent="0.2">
      <c r="AA23259" s="414">
        <v>4</v>
      </c>
    </row>
    <row r="23260" spans="27:27" x14ac:dyDescent="0.2">
      <c r="AA23260" s="414">
        <v>5</v>
      </c>
    </row>
    <row r="23261" spans="27:27" x14ac:dyDescent="0.2">
      <c r="AA23261" s="414">
        <v>6</v>
      </c>
    </row>
    <row r="23262" spans="27:27" x14ac:dyDescent="0.2">
      <c r="AA23262" s="414">
        <v>7</v>
      </c>
    </row>
    <row r="23263" spans="27:27" x14ac:dyDescent="0.2">
      <c r="AA23263" s="414">
        <v>8</v>
      </c>
    </row>
    <row r="23264" spans="27:27" x14ac:dyDescent="0.2">
      <c r="AA23264" s="414">
        <v>9</v>
      </c>
    </row>
    <row r="23265" spans="27:27" x14ac:dyDescent="0.2">
      <c r="AA23265" s="414">
        <v>10</v>
      </c>
    </row>
    <row r="23266" spans="27:27" x14ac:dyDescent="0.2">
      <c r="AA23266" s="414">
        <v>11</v>
      </c>
    </row>
    <row r="23267" spans="27:27" x14ac:dyDescent="0.2">
      <c r="AA23267" s="414">
        <v>12</v>
      </c>
    </row>
    <row r="23268" spans="27:27" x14ac:dyDescent="0.2">
      <c r="AA23268" s="414">
        <v>13</v>
      </c>
    </row>
    <row r="23269" spans="27:27" x14ac:dyDescent="0.2">
      <c r="AA23269" s="414">
        <v>14</v>
      </c>
    </row>
    <row r="23270" spans="27:27" x14ac:dyDescent="0.2">
      <c r="AA23270" s="414">
        <v>15</v>
      </c>
    </row>
    <row r="23271" spans="27:27" x14ac:dyDescent="0.2">
      <c r="AA23271" s="357"/>
    </row>
    <row r="23272" spans="27:27" x14ac:dyDescent="0.2">
      <c r="AA23272" s="357"/>
    </row>
    <row r="23273" spans="27:27" x14ac:dyDescent="0.2">
      <c r="AA23273" s="357"/>
    </row>
    <row r="23274" spans="27:27" x14ac:dyDescent="0.2">
      <c r="AA23274" s="357"/>
    </row>
    <row r="23275" spans="27:27" x14ac:dyDescent="0.2">
      <c r="AA23275" s="357"/>
    </row>
    <row r="23276" spans="27:27" x14ac:dyDescent="0.2">
      <c r="AA23276" s="357"/>
    </row>
    <row r="23277" spans="27:27" x14ac:dyDescent="0.2">
      <c r="AA23277" s="357"/>
    </row>
    <row r="23278" spans="27:27" x14ac:dyDescent="0.2">
      <c r="AA23278" s="357"/>
    </row>
    <row r="23279" spans="27:27" x14ac:dyDescent="0.2">
      <c r="AA23279" s="314"/>
    </row>
    <row r="23280" spans="27:27" x14ac:dyDescent="0.2">
      <c r="AA23280" s="314"/>
    </row>
    <row r="23281" spans="27:27" x14ac:dyDescent="0.2">
      <c r="AA23281" s="314"/>
    </row>
    <row r="23282" spans="27:27" x14ac:dyDescent="0.2">
      <c r="AA23282" s="314"/>
    </row>
    <row r="23283" spans="27:27" x14ac:dyDescent="0.2">
      <c r="AA23283" s="314"/>
    </row>
    <row r="23284" spans="27:27" x14ac:dyDescent="0.2">
      <c r="AA23284" s="314"/>
    </row>
    <row r="23285" spans="27:27" x14ac:dyDescent="0.2">
      <c r="AA23285" s="314"/>
    </row>
    <row r="23286" spans="27:27" x14ac:dyDescent="0.2">
      <c r="AA23286" s="314"/>
    </row>
    <row r="23287" spans="27:27" x14ac:dyDescent="0.2">
      <c r="AA23287" s="314"/>
    </row>
    <row r="23288" spans="27:27" x14ac:dyDescent="0.2">
      <c r="AA23288" s="314"/>
    </row>
    <row r="23289" spans="27:27" x14ac:dyDescent="0.2">
      <c r="AA23289" s="314"/>
    </row>
    <row r="23290" spans="27:27" x14ac:dyDescent="0.2">
      <c r="AA23290" s="314"/>
    </row>
    <row r="23291" spans="27:27" x14ac:dyDescent="0.2">
      <c r="AA23291" s="314"/>
    </row>
    <row r="23292" spans="27:27" x14ac:dyDescent="0.2">
      <c r="AA23292" s="314"/>
    </row>
    <row r="23293" spans="27:27" x14ac:dyDescent="0.2">
      <c r="AA23293" s="314"/>
    </row>
    <row r="23294" spans="27:27" x14ac:dyDescent="0.2">
      <c r="AA23294" s="314"/>
    </row>
    <row r="23295" spans="27:27" x14ac:dyDescent="0.2">
      <c r="AA23295" s="314"/>
    </row>
    <row r="23296" spans="27:27" x14ac:dyDescent="0.2">
      <c r="AA23296" s="314"/>
    </row>
    <row r="23297" spans="27:27" x14ac:dyDescent="0.2">
      <c r="AA23297" s="314"/>
    </row>
    <row r="23298" spans="27:27" x14ac:dyDescent="0.2">
      <c r="AA23298" s="314"/>
    </row>
    <row r="23299" spans="27:27" x14ac:dyDescent="0.2">
      <c r="AA23299" s="314"/>
    </row>
    <row r="23300" spans="27:27" x14ac:dyDescent="0.2">
      <c r="AA23300" s="314"/>
    </row>
    <row r="23301" spans="27:27" x14ac:dyDescent="0.2">
      <c r="AA23301" s="314"/>
    </row>
    <row r="23302" spans="27:27" x14ac:dyDescent="0.2">
      <c r="AA23302" s="314"/>
    </row>
    <row r="23303" spans="27:27" x14ac:dyDescent="0.2">
      <c r="AA23303" s="314"/>
    </row>
    <row r="23304" spans="27:27" x14ac:dyDescent="0.2">
      <c r="AA23304" s="314"/>
    </row>
    <row r="23305" spans="27:27" x14ac:dyDescent="0.2">
      <c r="AA23305" s="314"/>
    </row>
    <row r="23306" spans="27:27" x14ac:dyDescent="0.2">
      <c r="AA23306" s="314"/>
    </row>
    <row r="23307" spans="27:27" x14ac:dyDescent="0.2">
      <c r="AA23307" s="314"/>
    </row>
    <row r="23308" spans="27:27" x14ac:dyDescent="0.2">
      <c r="AA23308" s="314"/>
    </row>
    <row r="23309" spans="27:27" x14ac:dyDescent="0.2">
      <c r="AA23309" s="314"/>
    </row>
    <row r="23310" spans="27:27" x14ac:dyDescent="0.2">
      <c r="AA23310" s="314"/>
    </row>
    <row r="23311" spans="27:27" x14ac:dyDescent="0.2">
      <c r="AA23311" s="314"/>
    </row>
    <row r="23312" spans="27:27" x14ac:dyDescent="0.2">
      <c r="AA23312" s="314"/>
    </row>
    <row r="23313" spans="27:27" x14ac:dyDescent="0.2">
      <c r="AA23313" s="314"/>
    </row>
    <row r="23314" spans="27:27" x14ac:dyDescent="0.2">
      <c r="AA23314" s="314"/>
    </row>
    <row r="23315" spans="27:27" x14ac:dyDescent="0.2">
      <c r="AA23315" s="314"/>
    </row>
    <row r="23316" spans="27:27" x14ac:dyDescent="0.2">
      <c r="AA23316" s="314"/>
    </row>
    <row r="23317" spans="27:27" x14ac:dyDescent="0.2">
      <c r="AA23317" s="314"/>
    </row>
    <row r="23318" spans="27:27" x14ac:dyDescent="0.2">
      <c r="AA23318" s="314"/>
    </row>
    <row r="23319" spans="27:27" x14ac:dyDescent="0.2">
      <c r="AA23319" s="314"/>
    </row>
    <row r="23320" spans="27:27" x14ac:dyDescent="0.2">
      <c r="AA23320" s="314"/>
    </row>
    <row r="23321" spans="27:27" x14ac:dyDescent="0.2">
      <c r="AA23321" s="314"/>
    </row>
    <row r="23322" spans="27:27" x14ac:dyDescent="0.2">
      <c r="AA23322" s="314"/>
    </row>
    <row r="23323" spans="27:27" x14ac:dyDescent="0.2">
      <c r="AA23323" s="314"/>
    </row>
    <row r="23324" spans="27:27" x14ac:dyDescent="0.2">
      <c r="AA23324" s="314"/>
    </row>
    <row r="23325" spans="27:27" x14ac:dyDescent="0.2">
      <c r="AA23325" s="314"/>
    </row>
    <row r="23326" spans="27:27" x14ac:dyDescent="0.2">
      <c r="AA23326" s="314"/>
    </row>
    <row r="23327" spans="27:27" x14ac:dyDescent="0.2">
      <c r="AA23327" s="314"/>
    </row>
    <row r="23328" spans="27:27" x14ac:dyDescent="0.2">
      <c r="AA23328" s="314"/>
    </row>
    <row r="23329" spans="27:27" x14ac:dyDescent="0.2">
      <c r="AA23329" s="314"/>
    </row>
    <row r="23330" spans="27:27" x14ac:dyDescent="0.2">
      <c r="AA23330" s="314"/>
    </row>
    <row r="23331" spans="27:27" x14ac:dyDescent="0.2">
      <c r="AA23331" s="314"/>
    </row>
    <row r="23332" spans="27:27" x14ac:dyDescent="0.2">
      <c r="AA23332" s="314"/>
    </row>
    <row r="23333" spans="27:27" x14ac:dyDescent="0.2">
      <c r="AA23333" s="314"/>
    </row>
    <row r="23334" spans="27:27" x14ac:dyDescent="0.2">
      <c r="AA23334" s="314"/>
    </row>
    <row r="23335" spans="27:27" x14ac:dyDescent="0.2">
      <c r="AA23335" s="314"/>
    </row>
    <row r="23336" spans="27:27" x14ac:dyDescent="0.2">
      <c r="AA23336" s="314"/>
    </row>
    <row r="23337" spans="27:27" x14ac:dyDescent="0.2">
      <c r="AA23337" s="314"/>
    </row>
    <row r="23338" spans="27:27" x14ac:dyDescent="0.2">
      <c r="AA23338" s="314"/>
    </row>
    <row r="23339" spans="27:27" x14ac:dyDescent="0.2">
      <c r="AA23339" s="314"/>
    </row>
    <row r="23340" spans="27:27" x14ac:dyDescent="0.2">
      <c r="AA23340" s="314"/>
    </row>
    <row r="23341" spans="27:27" x14ac:dyDescent="0.2">
      <c r="AA23341" s="314"/>
    </row>
    <row r="23342" spans="27:27" x14ac:dyDescent="0.2">
      <c r="AA23342" s="314"/>
    </row>
    <row r="23343" spans="27:27" x14ac:dyDescent="0.2">
      <c r="AA23343" s="314"/>
    </row>
    <row r="23344" spans="27:27" x14ac:dyDescent="0.2">
      <c r="AA23344" s="314"/>
    </row>
    <row r="23345" spans="27:27" x14ac:dyDescent="0.2">
      <c r="AA23345" s="314"/>
    </row>
    <row r="23346" spans="27:27" x14ac:dyDescent="0.2">
      <c r="AA23346" s="314"/>
    </row>
    <row r="23347" spans="27:27" x14ac:dyDescent="0.2">
      <c r="AA23347" s="314"/>
    </row>
    <row r="23348" spans="27:27" x14ac:dyDescent="0.2">
      <c r="AA23348" s="314"/>
    </row>
    <row r="23349" spans="27:27" x14ac:dyDescent="0.2">
      <c r="AA23349" s="314"/>
    </row>
    <row r="23350" spans="27:27" x14ac:dyDescent="0.2">
      <c r="AA23350" s="314"/>
    </row>
    <row r="23351" spans="27:27" x14ac:dyDescent="0.2">
      <c r="AA23351" s="314"/>
    </row>
    <row r="23352" spans="27:27" x14ac:dyDescent="0.2">
      <c r="AA23352" s="314"/>
    </row>
    <row r="23353" spans="27:27" x14ac:dyDescent="0.2">
      <c r="AA23353" s="314"/>
    </row>
    <row r="23354" spans="27:27" x14ac:dyDescent="0.2">
      <c r="AA23354" s="314"/>
    </row>
    <row r="23355" spans="27:27" x14ac:dyDescent="0.2">
      <c r="AA23355" s="314"/>
    </row>
    <row r="23356" spans="27:27" x14ac:dyDescent="0.2">
      <c r="AA23356" s="314"/>
    </row>
    <row r="23357" spans="27:27" x14ac:dyDescent="0.2">
      <c r="AA23357" s="314"/>
    </row>
    <row r="23358" spans="27:27" x14ac:dyDescent="0.2">
      <c r="AA23358" s="314"/>
    </row>
    <row r="23359" spans="27:27" x14ac:dyDescent="0.2">
      <c r="AA23359" s="314"/>
    </row>
    <row r="23360" spans="27:27" x14ac:dyDescent="0.2">
      <c r="AA23360" s="314"/>
    </row>
    <row r="23361" spans="27:27" x14ac:dyDescent="0.2">
      <c r="AA23361" s="314"/>
    </row>
    <row r="23362" spans="27:27" x14ac:dyDescent="0.2">
      <c r="AA23362" s="314"/>
    </row>
    <row r="23363" spans="27:27" x14ac:dyDescent="0.2">
      <c r="AA23363" s="314"/>
    </row>
    <row r="23364" spans="27:27" x14ac:dyDescent="0.2">
      <c r="AA23364" s="314"/>
    </row>
    <row r="23365" spans="27:27" x14ac:dyDescent="0.2">
      <c r="AA23365" s="314"/>
    </row>
    <row r="23366" spans="27:27" x14ac:dyDescent="0.2">
      <c r="AA23366" s="314"/>
    </row>
    <row r="23367" spans="27:27" x14ac:dyDescent="0.2">
      <c r="AA23367" s="314"/>
    </row>
    <row r="23368" spans="27:27" x14ac:dyDescent="0.2">
      <c r="AA23368" s="314"/>
    </row>
    <row r="23369" spans="27:27" x14ac:dyDescent="0.2">
      <c r="AA23369" s="314"/>
    </row>
    <row r="23370" spans="27:27" x14ac:dyDescent="0.2">
      <c r="AA23370" s="314"/>
    </row>
    <row r="23371" spans="27:27" x14ac:dyDescent="0.2">
      <c r="AA23371" s="314"/>
    </row>
    <row r="23372" spans="27:27" x14ac:dyDescent="0.2">
      <c r="AA23372" s="314"/>
    </row>
    <row r="23373" spans="27:27" x14ac:dyDescent="0.2">
      <c r="AA23373" s="314"/>
    </row>
    <row r="23374" spans="27:27" x14ac:dyDescent="0.2">
      <c r="AA23374" s="314"/>
    </row>
    <row r="23375" spans="27:27" x14ac:dyDescent="0.2">
      <c r="AA23375" s="314"/>
    </row>
    <row r="23376" spans="27:27" x14ac:dyDescent="0.2">
      <c r="AA23376" s="314"/>
    </row>
    <row r="23377" spans="27:27" x14ac:dyDescent="0.2">
      <c r="AA23377" s="314"/>
    </row>
    <row r="23378" spans="27:27" x14ac:dyDescent="0.2">
      <c r="AA23378" s="314"/>
    </row>
    <row r="23379" spans="27:27" x14ac:dyDescent="0.2">
      <c r="AA23379" s="314"/>
    </row>
    <row r="23380" spans="27:27" x14ac:dyDescent="0.2">
      <c r="AA23380" s="314"/>
    </row>
    <row r="23381" spans="27:27" x14ac:dyDescent="0.2">
      <c r="AA23381" s="314"/>
    </row>
    <row r="23382" spans="27:27" x14ac:dyDescent="0.2">
      <c r="AA23382" s="314"/>
    </row>
    <row r="23383" spans="27:27" x14ac:dyDescent="0.2">
      <c r="AA23383" s="314"/>
    </row>
    <row r="23384" spans="27:27" x14ac:dyDescent="0.2">
      <c r="AA23384" s="314"/>
    </row>
    <row r="23385" spans="27:27" x14ac:dyDescent="0.2">
      <c r="AA23385" s="314"/>
    </row>
    <row r="23386" spans="27:27" x14ac:dyDescent="0.2">
      <c r="AA23386" s="314"/>
    </row>
    <row r="23387" spans="27:27" x14ac:dyDescent="0.2">
      <c r="AA23387" s="314"/>
    </row>
    <row r="23388" spans="27:27" x14ac:dyDescent="0.2">
      <c r="AA23388" s="314"/>
    </row>
    <row r="23389" spans="27:27" x14ac:dyDescent="0.2">
      <c r="AA23389" s="314"/>
    </row>
    <row r="23390" spans="27:27" x14ac:dyDescent="0.2">
      <c r="AA23390" s="314"/>
    </row>
    <row r="23391" spans="27:27" x14ac:dyDescent="0.2">
      <c r="AA23391" s="314"/>
    </row>
    <row r="23392" spans="27:27" x14ac:dyDescent="0.2">
      <c r="AA23392" s="314"/>
    </row>
    <row r="23393" spans="27:27" x14ac:dyDescent="0.2">
      <c r="AA23393" s="314"/>
    </row>
    <row r="23394" spans="27:27" x14ac:dyDescent="0.2">
      <c r="AA23394" s="314"/>
    </row>
    <row r="23395" spans="27:27" x14ac:dyDescent="0.2">
      <c r="AA23395" s="314"/>
    </row>
    <row r="23396" spans="27:27" x14ac:dyDescent="0.2">
      <c r="AA23396" s="314"/>
    </row>
    <row r="23397" spans="27:27" x14ac:dyDescent="0.2">
      <c r="AA23397" s="314"/>
    </row>
    <row r="23398" spans="27:27" x14ac:dyDescent="0.2">
      <c r="AA23398" s="314"/>
    </row>
    <row r="23399" spans="27:27" x14ac:dyDescent="0.2">
      <c r="AA23399" s="314"/>
    </row>
    <row r="23400" spans="27:27" x14ac:dyDescent="0.2">
      <c r="AA23400" s="314"/>
    </row>
    <row r="23401" spans="27:27" x14ac:dyDescent="0.2">
      <c r="AA23401" s="314"/>
    </row>
    <row r="23402" spans="27:27" x14ac:dyDescent="0.2">
      <c r="AA23402" s="314"/>
    </row>
    <row r="23403" spans="27:27" x14ac:dyDescent="0.2">
      <c r="AA23403" s="314"/>
    </row>
    <row r="23404" spans="27:27" x14ac:dyDescent="0.2">
      <c r="AA23404" s="314"/>
    </row>
    <row r="23405" spans="27:27" x14ac:dyDescent="0.2">
      <c r="AA23405" s="314"/>
    </row>
    <row r="23406" spans="27:27" x14ac:dyDescent="0.2">
      <c r="AA23406" s="314"/>
    </row>
    <row r="23407" spans="27:27" x14ac:dyDescent="0.2">
      <c r="AA23407" s="314"/>
    </row>
    <row r="23408" spans="27:27" x14ac:dyDescent="0.2">
      <c r="AA23408" s="314"/>
    </row>
    <row r="23409" spans="27:27" x14ac:dyDescent="0.2">
      <c r="AA23409" s="314"/>
    </row>
    <row r="23410" spans="27:27" x14ac:dyDescent="0.2">
      <c r="AA23410" s="314"/>
    </row>
    <row r="23411" spans="27:27" x14ac:dyDescent="0.2">
      <c r="AA23411" s="314"/>
    </row>
    <row r="23412" spans="27:27" x14ac:dyDescent="0.2">
      <c r="AA23412" s="314"/>
    </row>
    <row r="23413" spans="27:27" x14ac:dyDescent="0.2">
      <c r="AA23413" s="314"/>
    </row>
    <row r="23414" spans="27:27" x14ac:dyDescent="0.2">
      <c r="AA23414" s="314"/>
    </row>
    <row r="23415" spans="27:27" x14ac:dyDescent="0.2">
      <c r="AA23415" s="314"/>
    </row>
    <row r="23416" spans="27:27" x14ac:dyDescent="0.2">
      <c r="AA23416" s="314"/>
    </row>
    <row r="23417" spans="27:27" x14ac:dyDescent="0.2">
      <c r="AA23417" s="314"/>
    </row>
    <row r="23418" spans="27:27" x14ac:dyDescent="0.2">
      <c r="AA23418" s="314"/>
    </row>
    <row r="23419" spans="27:27" x14ac:dyDescent="0.2">
      <c r="AA23419" s="314"/>
    </row>
    <row r="23420" spans="27:27" x14ac:dyDescent="0.2">
      <c r="AA23420" s="314"/>
    </row>
    <row r="23421" spans="27:27" x14ac:dyDescent="0.2">
      <c r="AA23421" s="314"/>
    </row>
    <row r="23422" spans="27:27" x14ac:dyDescent="0.2">
      <c r="AA23422" s="314"/>
    </row>
    <row r="23423" spans="27:27" x14ac:dyDescent="0.2">
      <c r="AA23423" s="314"/>
    </row>
    <row r="23424" spans="27:27" x14ac:dyDescent="0.2">
      <c r="AA23424" s="314"/>
    </row>
    <row r="23425" spans="27:27" x14ac:dyDescent="0.2">
      <c r="AA23425" s="314"/>
    </row>
    <row r="23426" spans="27:27" x14ac:dyDescent="0.2">
      <c r="AA23426" s="314"/>
    </row>
    <row r="23427" spans="27:27" x14ac:dyDescent="0.2">
      <c r="AA23427" s="314"/>
    </row>
    <row r="23428" spans="27:27" x14ac:dyDescent="0.2">
      <c r="AA23428" s="314"/>
    </row>
    <row r="23429" spans="27:27" x14ac:dyDescent="0.2">
      <c r="AA23429" s="314"/>
    </row>
    <row r="23430" spans="27:27" x14ac:dyDescent="0.2">
      <c r="AA23430" s="314"/>
    </row>
    <row r="23431" spans="27:27" x14ac:dyDescent="0.2">
      <c r="AA23431" s="314"/>
    </row>
    <row r="23432" spans="27:27" x14ac:dyDescent="0.2">
      <c r="AA23432" s="314"/>
    </row>
    <row r="23433" spans="27:27" x14ac:dyDescent="0.2">
      <c r="AA23433" s="314"/>
    </row>
    <row r="23434" spans="27:27" x14ac:dyDescent="0.2">
      <c r="AA23434" s="314"/>
    </row>
    <row r="23435" spans="27:27" x14ac:dyDescent="0.2">
      <c r="AA23435" s="314"/>
    </row>
    <row r="23436" spans="27:27" x14ac:dyDescent="0.2">
      <c r="AA23436" s="314"/>
    </row>
    <row r="23437" spans="27:27" x14ac:dyDescent="0.2">
      <c r="AA23437" s="314"/>
    </row>
    <row r="23438" spans="27:27" x14ac:dyDescent="0.2">
      <c r="AA23438" s="314"/>
    </row>
    <row r="23439" spans="27:27" x14ac:dyDescent="0.2">
      <c r="AA23439" s="314"/>
    </row>
    <row r="23440" spans="27:27" x14ac:dyDescent="0.2">
      <c r="AA23440" s="314"/>
    </row>
    <row r="23441" spans="27:27" x14ac:dyDescent="0.2">
      <c r="AA23441" s="314"/>
    </row>
    <row r="23442" spans="27:27" x14ac:dyDescent="0.2">
      <c r="AA23442" s="314"/>
    </row>
    <row r="23443" spans="27:27" x14ac:dyDescent="0.2">
      <c r="AA23443" s="314"/>
    </row>
    <row r="23444" spans="27:27" x14ac:dyDescent="0.2">
      <c r="AA23444" s="314"/>
    </row>
    <row r="23445" spans="27:27" x14ac:dyDescent="0.2">
      <c r="AA23445" s="314"/>
    </row>
    <row r="23446" spans="27:27" x14ac:dyDescent="0.2">
      <c r="AA23446" s="314"/>
    </row>
    <row r="23447" spans="27:27" x14ac:dyDescent="0.2">
      <c r="AA23447" s="314"/>
    </row>
    <row r="23448" spans="27:27" x14ac:dyDescent="0.2">
      <c r="AA23448" s="314"/>
    </row>
    <row r="23449" spans="27:27" x14ac:dyDescent="0.2">
      <c r="AA23449" s="314"/>
    </row>
    <row r="23450" spans="27:27" x14ac:dyDescent="0.2">
      <c r="AA23450" s="314"/>
    </row>
    <row r="23451" spans="27:27" x14ac:dyDescent="0.2">
      <c r="AA23451" s="314"/>
    </row>
    <row r="23452" spans="27:27" x14ac:dyDescent="0.2">
      <c r="AA23452" s="314"/>
    </row>
    <row r="23453" spans="27:27" x14ac:dyDescent="0.2">
      <c r="AA23453" s="314"/>
    </row>
    <row r="23454" spans="27:27" x14ac:dyDescent="0.2">
      <c r="AA23454" s="314"/>
    </row>
    <row r="23455" spans="27:27" x14ac:dyDescent="0.2">
      <c r="AA23455" s="314"/>
    </row>
    <row r="23456" spans="27:27" x14ac:dyDescent="0.2">
      <c r="AA23456" s="314"/>
    </row>
    <row r="23457" spans="27:27" x14ac:dyDescent="0.2">
      <c r="AA23457" s="314"/>
    </row>
    <row r="23458" spans="27:27" x14ac:dyDescent="0.2">
      <c r="AA23458" s="314"/>
    </row>
    <row r="23459" spans="27:27" x14ac:dyDescent="0.2">
      <c r="AA23459" s="314"/>
    </row>
    <row r="23460" spans="27:27" x14ac:dyDescent="0.2">
      <c r="AA23460" s="314"/>
    </row>
    <row r="23461" spans="27:27" x14ac:dyDescent="0.2">
      <c r="AA23461" s="314"/>
    </row>
    <row r="23462" spans="27:27" x14ac:dyDescent="0.2">
      <c r="AA23462" s="314"/>
    </row>
    <row r="23463" spans="27:27" x14ac:dyDescent="0.2">
      <c r="AA23463" s="314"/>
    </row>
    <row r="23464" spans="27:27" x14ac:dyDescent="0.2">
      <c r="AA23464" s="314"/>
    </row>
    <row r="23465" spans="27:27" x14ac:dyDescent="0.2">
      <c r="AA23465" s="314"/>
    </row>
    <row r="23466" spans="27:27" x14ac:dyDescent="0.2">
      <c r="AA23466" s="314"/>
    </row>
    <row r="23467" spans="27:27" x14ac:dyDescent="0.2">
      <c r="AA23467" s="314"/>
    </row>
    <row r="23468" spans="27:27" x14ac:dyDescent="0.2">
      <c r="AA23468" s="314"/>
    </row>
    <row r="23469" spans="27:27" x14ac:dyDescent="0.2">
      <c r="AA23469" s="314"/>
    </row>
    <row r="23470" spans="27:27" x14ac:dyDescent="0.2">
      <c r="AA23470" s="314"/>
    </row>
    <row r="23471" spans="27:27" x14ac:dyDescent="0.2">
      <c r="AA23471" s="314"/>
    </row>
    <row r="23472" spans="27:27" x14ac:dyDescent="0.2">
      <c r="AA23472" s="314"/>
    </row>
    <row r="23473" spans="27:27" x14ac:dyDescent="0.2">
      <c r="AA23473" s="314"/>
    </row>
    <row r="23474" spans="27:27" x14ac:dyDescent="0.2">
      <c r="AA23474" s="314"/>
    </row>
    <row r="23475" spans="27:27" x14ac:dyDescent="0.2">
      <c r="AA23475" s="314"/>
    </row>
    <row r="23476" spans="27:27" x14ac:dyDescent="0.2">
      <c r="AA23476" s="314"/>
    </row>
    <row r="23477" spans="27:27" x14ac:dyDescent="0.2">
      <c r="AA23477" s="314"/>
    </row>
    <row r="23478" spans="27:27" x14ac:dyDescent="0.2">
      <c r="AA23478" s="314"/>
    </row>
    <row r="23479" spans="27:27" x14ac:dyDescent="0.2">
      <c r="AA23479" s="314"/>
    </row>
    <row r="23480" spans="27:27" x14ac:dyDescent="0.2">
      <c r="AA23480" s="314"/>
    </row>
    <row r="23481" spans="27:27" x14ac:dyDescent="0.2">
      <c r="AA23481" s="314"/>
    </row>
    <row r="23482" spans="27:27" x14ac:dyDescent="0.2">
      <c r="AA23482" s="314"/>
    </row>
    <row r="23483" spans="27:27" x14ac:dyDescent="0.2">
      <c r="AA23483" s="314"/>
    </row>
    <row r="23484" spans="27:27" x14ac:dyDescent="0.2">
      <c r="AA23484" s="314"/>
    </row>
    <row r="23485" spans="27:27" x14ac:dyDescent="0.2">
      <c r="AA23485" s="314"/>
    </row>
    <row r="23486" spans="27:27" x14ac:dyDescent="0.2">
      <c r="AA23486" s="314"/>
    </row>
    <row r="23487" spans="27:27" x14ac:dyDescent="0.2">
      <c r="AA23487" s="314"/>
    </row>
    <row r="23488" spans="27:27" x14ac:dyDescent="0.2">
      <c r="AA23488" s="314"/>
    </row>
    <row r="23489" spans="27:27" x14ac:dyDescent="0.2">
      <c r="AA23489" s="314"/>
    </row>
    <row r="23490" spans="27:27" x14ac:dyDescent="0.2">
      <c r="AA23490" s="314"/>
    </row>
    <row r="23491" spans="27:27" x14ac:dyDescent="0.2">
      <c r="AA23491" s="314"/>
    </row>
    <row r="23492" spans="27:27" x14ac:dyDescent="0.2">
      <c r="AA23492" s="314"/>
    </row>
    <row r="23493" spans="27:27" x14ac:dyDescent="0.2">
      <c r="AA23493" s="314"/>
    </row>
    <row r="23494" spans="27:27" x14ac:dyDescent="0.2">
      <c r="AA23494" s="314"/>
    </row>
    <row r="23495" spans="27:27" x14ac:dyDescent="0.2">
      <c r="AA23495" s="314"/>
    </row>
    <row r="23496" spans="27:27" x14ac:dyDescent="0.2">
      <c r="AA23496" s="314"/>
    </row>
    <row r="23497" spans="27:27" x14ac:dyDescent="0.2">
      <c r="AA23497" s="314"/>
    </row>
    <row r="23498" spans="27:27" x14ac:dyDescent="0.2">
      <c r="AA23498" s="314"/>
    </row>
    <row r="23499" spans="27:27" x14ac:dyDescent="0.2">
      <c r="AA23499" s="314"/>
    </row>
    <row r="23500" spans="27:27" x14ac:dyDescent="0.2">
      <c r="AA23500" s="314"/>
    </row>
    <row r="23501" spans="27:27" x14ac:dyDescent="0.2">
      <c r="AA23501" s="314"/>
    </row>
    <row r="23502" spans="27:27" x14ac:dyDescent="0.2">
      <c r="AA23502" s="314"/>
    </row>
    <row r="23503" spans="27:27" x14ac:dyDescent="0.2">
      <c r="AA23503" s="314"/>
    </row>
    <row r="23504" spans="27:27" x14ac:dyDescent="0.2">
      <c r="AA23504" s="314"/>
    </row>
    <row r="23505" spans="27:27" x14ac:dyDescent="0.2">
      <c r="AA23505" s="314"/>
    </row>
    <row r="23506" spans="27:27" x14ac:dyDescent="0.2">
      <c r="AA23506" s="314"/>
    </row>
    <row r="23507" spans="27:27" x14ac:dyDescent="0.2">
      <c r="AA23507" s="314"/>
    </row>
    <row r="23508" spans="27:27" x14ac:dyDescent="0.2">
      <c r="AA23508" s="314"/>
    </row>
    <row r="23509" spans="27:27" x14ac:dyDescent="0.2">
      <c r="AA23509" s="314"/>
    </row>
    <row r="23510" spans="27:27" x14ac:dyDescent="0.2">
      <c r="AA23510" s="314"/>
    </row>
    <row r="23511" spans="27:27" x14ac:dyDescent="0.2">
      <c r="AA23511" s="314"/>
    </row>
    <row r="23512" spans="27:27" x14ac:dyDescent="0.2">
      <c r="AA23512" s="314"/>
    </row>
    <row r="23513" spans="27:27" x14ac:dyDescent="0.2">
      <c r="AA23513" s="314"/>
    </row>
    <row r="23514" spans="27:27" x14ac:dyDescent="0.2">
      <c r="AA23514" s="314"/>
    </row>
    <row r="23515" spans="27:27" x14ac:dyDescent="0.2">
      <c r="AA23515" s="314"/>
    </row>
    <row r="23516" spans="27:27" x14ac:dyDescent="0.2">
      <c r="AA23516" s="314"/>
    </row>
    <row r="23517" spans="27:27" x14ac:dyDescent="0.2">
      <c r="AA23517" s="314"/>
    </row>
    <row r="23518" spans="27:27" x14ac:dyDescent="0.2">
      <c r="AA23518" s="314"/>
    </row>
    <row r="23519" spans="27:27" x14ac:dyDescent="0.2">
      <c r="AA23519" s="314"/>
    </row>
    <row r="23520" spans="27:27" x14ac:dyDescent="0.2">
      <c r="AA23520" s="314"/>
    </row>
    <row r="23521" spans="27:27" x14ac:dyDescent="0.2">
      <c r="AA23521" s="314"/>
    </row>
    <row r="23522" spans="27:27" x14ac:dyDescent="0.2">
      <c r="AA23522" s="314"/>
    </row>
    <row r="23523" spans="27:27" x14ac:dyDescent="0.2">
      <c r="AA23523" s="314"/>
    </row>
    <row r="23524" spans="27:27" x14ac:dyDescent="0.2">
      <c r="AA23524" s="314"/>
    </row>
    <row r="23525" spans="27:27" x14ac:dyDescent="0.2">
      <c r="AA23525" s="314"/>
    </row>
    <row r="23526" spans="27:27" x14ac:dyDescent="0.2">
      <c r="AA23526" s="314"/>
    </row>
    <row r="23527" spans="27:27" x14ac:dyDescent="0.2">
      <c r="AA23527" s="314"/>
    </row>
    <row r="23528" spans="27:27" x14ac:dyDescent="0.2">
      <c r="AA23528" s="314"/>
    </row>
    <row r="23529" spans="27:27" x14ac:dyDescent="0.2">
      <c r="AA23529" s="314"/>
    </row>
    <row r="23530" spans="27:27" x14ac:dyDescent="0.2">
      <c r="AA23530" s="314"/>
    </row>
    <row r="23531" spans="27:27" x14ac:dyDescent="0.2">
      <c r="AA23531" s="314"/>
    </row>
    <row r="23532" spans="27:27" x14ac:dyDescent="0.2">
      <c r="AA23532" s="314"/>
    </row>
    <row r="23533" spans="27:27" x14ac:dyDescent="0.2">
      <c r="AA23533" s="314"/>
    </row>
    <row r="23534" spans="27:27" x14ac:dyDescent="0.2">
      <c r="AA23534" s="314"/>
    </row>
    <row r="23535" spans="27:27" x14ac:dyDescent="0.2">
      <c r="AA23535" s="314"/>
    </row>
    <row r="23536" spans="27:27" x14ac:dyDescent="0.2">
      <c r="AA23536" s="314"/>
    </row>
    <row r="23537" spans="27:27" x14ac:dyDescent="0.2">
      <c r="AA23537" s="314"/>
    </row>
    <row r="23538" spans="27:27" x14ac:dyDescent="0.2">
      <c r="AA23538" s="314"/>
    </row>
    <row r="23539" spans="27:27" x14ac:dyDescent="0.2">
      <c r="AA23539" s="314"/>
    </row>
    <row r="23540" spans="27:27" x14ac:dyDescent="0.2">
      <c r="AA23540" s="314"/>
    </row>
    <row r="23541" spans="27:27" x14ac:dyDescent="0.2">
      <c r="AA23541" s="314"/>
    </row>
    <row r="23542" spans="27:27" x14ac:dyDescent="0.2">
      <c r="AA23542" s="314"/>
    </row>
    <row r="23543" spans="27:27" x14ac:dyDescent="0.2">
      <c r="AA23543" s="314"/>
    </row>
    <row r="23544" spans="27:27" x14ac:dyDescent="0.2">
      <c r="AA23544" s="314"/>
    </row>
    <row r="23545" spans="27:27" x14ac:dyDescent="0.2">
      <c r="AA23545" s="314"/>
    </row>
    <row r="23546" spans="27:27" x14ac:dyDescent="0.2">
      <c r="AA23546" s="314"/>
    </row>
    <row r="23547" spans="27:27" x14ac:dyDescent="0.2">
      <c r="AA23547" s="314"/>
    </row>
    <row r="23548" spans="27:27" x14ac:dyDescent="0.2">
      <c r="AA23548" s="314"/>
    </row>
    <row r="23549" spans="27:27" x14ac:dyDescent="0.2">
      <c r="AA23549" s="314"/>
    </row>
    <row r="23550" spans="27:27" x14ac:dyDescent="0.2">
      <c r="AA23550" s="314"/>
    </row>
    <row r="23551" spans="27:27" x14ac:dyDescent="0.2">
      <c r="AA23551" s="314"/>
    </row>
    <row r="23552" spans="27:27" x14ac:dyDescent="0.2">
      <c r="AA23552" s="314"/>
    </row>
    <row r="23553" spans="27:27" x14ac:dyDescent="0.2">
      <c r="AA23553" s="314"/>
    </row>
    <row r="23554" spans="27:27" x14ac:dyDescent="0.2">
      <c r="AA23554" s="314"/>
    </row>
    <row r="23555" spans="27:27" x14ac:dyDescent="0.2">
      <c r="AA23555" s="314"/>
    </row>
    <row r="23556" spans="27:27" x14ac:dyDescent="0.2">
      <c r="AA23556" s="314"/>
    </row>
    <row r="23557" spans="27:27" x14ac:dyDescent="0.2">
      <c r="AA23557" s="314"/>
    </row>
    <row r="23558" spans="27:27" x14ac:dyDescent="0.2">
      <c r="AA23558" s="314"/>
    </row>
    <row r="23559" spans="27:27" x14ac:dyDescent="0.2">
      <c r="AA23559" s="314"/>
    </row>
    <row r="23560" spans="27:27" x14ac:dyDescent="0.2">
      <c r="AA23560" s="314"/>
    </row>
    <row r="23561" spans="27:27" x14ac:dyDescent="0.2">
      <c r="AA23561" s="314"/>
    </row>
    <row r="23562" spans="27:27" x14ac:dyDescent="0.2">
      <c r="AA23562" s="314"/>
    </row>
    <row r="23563" spans="27:27" x14ac:dyDescent="0.2">
      <c r="AA23563" s="314"/>
    </row>
    <row r="23564" spans="27:27" x14ac:dyDescent="0.2">
      <c r="AA23564" s="314"/>
    </row>
    <row r="23565" spans="27:27" x14ac:dyDescent="0.2">
      <c r="AA23565" s="314"/>
    </row>
    <row r="23566" spans="27:27" x14ac:dyDescent="0.2">
      <c r="AA23566" s="314"/>
    </row>
    <row r="23567" spans="27:27" x14ac:dyDescent="0.2">
      <c r="AA23567" s="314"/>
    </row>
    <row r="23568" spans="27:27" x14ac:dyDescent="0.2">
      <c r="AA23568" s="314"/>
    </row>
    <row r="23569" spans="27:27" x14ac:dyDescent="0.2">
      <c r="AA23569" s="314"/>
    </row>
    <row r="23570" spans="27:27" x14ac:dyDescent="0.2">
      <c r="AA23570" s="314"/>
    </row>
    <row r="23571" spans="27:27" x14ac:dyDescent="0.2">
      <c r="AA23571" s="314"/>
    </row>
    <row r="23572" spans="27:27" x14ac:dyDescent="0.2">
      <c r="AA23572" s="314"/>
    </row>
    <row r="23573" spans="27:27" x14ac:dyDescent="0.2">
      <c r="AA23573" s="314"/>
    </row>
    <row r="23574" spans="27:27" x14ac:dyDescent="0.2">
      <c r="AA23574" s="314"/>
    </row>
    <row r="23575" spans="27:27" x14ac:dyDescent="0.2">
      <c r="AA23575" s="314"/>
    </row>
    <row r="23576" spans="27:27" x14ac:dyDescent="0.2">
      <c r="AA23576" s="314"/>
    </row>
    <row r="23577" spans="27:27" x14ac:dyDescent="0.2">
      <c r="AA23577" s="314"/>
    </row>
    <row r="23578" spans="27:27" x14ac:dyDescent="0.2">
      <c r="AA23578" s="314"/>
    </row>
    <row r="23579" spans="27:27" x14ac:dyDescent="0.2">
      <c r="AA23579" s="314"/>
    </row>
    <row r="23580" spans="27:27" x14ac:dyDescent="0.2">
      <c r="AA23580" s="314"/>
    </row>
    <row r="23581" spans="27:27" x14ac:dyDescent="0.2">
      <c r="AA23581" s="314"/>
    </row>
    <row r="23582" spans="27:27" x14ac:dyDescent="0.2">
      <c r="AA23582" s="314"/>
    </row>
    <row r="23583" spans="27:27" x14ac:dyDescent="0.2">
      <c r="AA23583" s="314"/>
    </row>
    <row r="23584" spans="27:27" x14ac:dyDescent="0.2">
      <c r="AA23584" s="314"/>
    </row>
    <row r="23585" spans="27:27" x14ac:dyDescent="0.2">
      <c r="AA23585" s="314"/>
    </row>
    <row r="23586" spans="27:27" x14ac:dyDescent="0.2">
      <c r="AA23586" s="314"/>
    </row>
    <row r="23587" spans="27:27" x14ac:dyDescent="0.2">
      <c r="AA23587" s="314"/>
    </row>
    <row r="23588" spans="27:27" x14ac:dyDescent="0.2">
      <c r="AA23588" s="314"/>
    </row>
    <row r="23589" spans="27:27" x14ac:dyDescent="0.2">
      <c r="AA23589" s="314"/>
    </row>
    <row r="23590" spans="27:27" x14ac:dyDescent="0.2">
      <c r="AA23590" s="314"/>
    </row>
    <row r="23591" spans="27:27" x14ac:dyDescent="0.2">
      <c r="AA23591" s="314"/>
    </row>
    <row r="23592" spans="27:27" x14ac:dyDescent="0.2">
      <c r="AA23592" s="314"/>
    </row>
    <row r="23593" spans="27:27" x14ac:dyDescent="0.2">
      <c r="AA23593" s="314"/>
    </row>
    <row r="23594" spans="27:27" x14ac:dyDescent="0.2">
      <c r="AA23594" s="314"/>
    </row>
    <row r="23595" spans="27:27" x14ac:dyDescent="0.2">
      <c r="AA23595" s="314"/>
    </row>
    <row r="23596" spans="27:27" x14ac:dyDescent="0.2">
      <c r="AA23596" s="314"/>
    </row>
    <row r="23597" spans="27:27" x14ac:dyDescent="0.2">
      <c r="AA23597" s="314"/>
    </row>
    <row r="23598" spans="27:27" x14ac:dyDescent="0.2">
      <c r="AA23598" s="314"/>
    </row>
    <row r="23599" spans="27:27" x14ac:dyDescent="0.2">
      <c r="AA23599" s="314"/>
    </row>
    <row r="23600" spans="27:27" x14ac:dyDescent="0.2">
      <c r="AA23600" s="314"/>
    </row>
    <row r="23601" spans="27:27" x14ac:dyDescent="0.2">
      <c r="AA23601" s="314"/>
    </row>
    <row r="23602" spans="27:27" x14ac:dyDescent="0.2">
      <c r="AA23602" s="314"/>
    </row>
    <row r="23603" spans="27:27" x14ac:dyDescent="0.2">
      <c r="AA23603" s="314"/>
    </row>
    <row r="23604" spans="27:27" x14ac:dyDescent="0.2">
      <c r="AA23604" s="314"/>
    </row>
    <row r="23605" spans="27:27" x14ac:dyDescent="0.2">
      <c r="AA23605" s="314"/>
    </row>
    <row r="23606" spans="27:27" x14ac:dyDescent="0.2">
      <c r="AA23606" s="314"/>
    </row>
    <row r="23607" spans="27:27" x14ac:dyDescent="0.2">
      <c r="AA23607" s="314"/>
    </row>
    <row r="23608" spans="27:27" x14ac:dyDescent="0.2">
      <c r="AA23608" s="314"/>
    </row>
    <row r="23609" spans="27:27" x14ac:dyDescent="0.2">
      <c r="AA23609" s="314"/>
    </row>
    <row r="23610" spans="27:27" x14ac:dyDescent="0.2">
      <c r="AA23610" s="314"/>
    </row>
    <row r="23611" spans="27:27" x14ac:dyDescent="0.2">
      <c r="AA23611" s="314"/>
    </row>
    <row r="23612" spans="27:27" x14ac:dyDescent="0.2">
      <c r="AA23612" s="314"/>
    </row>
    <row r="23613" spans="27:27" x14ac:dyDescent="0.2">
      <c r="AA23613" s="314"/>
    </row>
    <row r="23614" spans="27:27" x14ac:dyDescent="0.2">
      <c r="AA23614" s="314"/>
    </row>
    <row r="23615" spans="27:27" x14ac:dyDescent="0.2">
      <c r="AA23615" s="314"/>
    </row>
    <row r="23616" spans="27:27" x14ac:dyDescent="0.2">
      <c r="AA23616" s="314"/>
    </row>
    <row r="23617" spans="27:27" x14ac:dyDescent="0.2">
      <c r="AA23617" s="314"/>
    </row>
    <row r="23618" spans="27:27" x14ac:dyDescent="0.2">
      <c r="AA23618" s="314"/>
    </row>
    <row r="23619" spans="27:27" x14ac:dyDescent="0.2">
      <c r="AA23619" s="314"/>
    </row>
    <row r="23620" spans="27:27" x14ac:dyDescent="0.2">
      <c r="AA23620" s="314"/>
    </row>
    <row r="23621" spans="27:27" x14ac:dyDescent="0.2">
      <c r="AA23621" s="314"/>
    </row>
    <row r="23622" spans="27:27" x14ac:dyDescent="0.2">
      <c r="AA23622" s="314"/>
    </row>
    <row r="23623" spans="27:27" x14ac:dyDescent="0.2">
      <c r="AA23623" s="314"/>
    </row>
    <row r="23624" spans="27:27" x14ac:dyDescent="0.2">
      <c r="AA23624" s="314"/>
    </row>
    <row r="23625" spans="27:27" x14ac:dyDescent="0.2">
      <c r="AA23625" s="314"/>
    </row>
    <row r="23626" spans="27:27" x14ac:dyDescent="0.2">
      <c r="AA23626" s="314"/>
    </row>
    <row r="23627" spans="27:27" x14ac:dyDescent="0.2">
      <c r="AA23627" s="314"/>
    </row>
    <row r="23628" spans="27:27" x14ac:dyDescent="0.2">
      <c r="AA23628" s="314"/>
    </row>
    <row r="23629" spans="27:27" x14ac:dyDescent="0.2">
      <c r="AA23629" s="314"/>
    </row>
    <row r="23630" spans="27:27" x14ac:dyDescent="0.2">
      <c r="AA23630" s="314"/>
    </row>
  </sheetData>
  <sortState xmlns:xlrd2="http://schemas.microsoft.com/office/spreadsheetml/2017/richdata2" ref="BZ2:CA7">
    <sortCondition ref="BZ2"/>
  </sortState>
  <phoneticPr fontId="18"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CP56"/>
  <sheetViews>
    <sheetView workbookViewId="0">
      <selection activeCell="AJ1" sqref="AJ1:AL22"/>
    </sheetView>
  </sheetViews>
  <sheetFormatPr defaultRowHeight="12.75" x14ac:dyDescent="0.2"/>
  <cols>
    <col min="1" max="1" width="47.85546875" bestFit="1" customWidth="1"/>
    <col min="2" max="2" width="124.85546875" bestFit="1" customWidth="1"/>
    <col min="3" max="4" width="61.140625" bestFit="1" customWidth="1"/>
    <col min="5" max="5" width="98.140625" bestFit="1" customWidth="1"/>
    <col min="6" max="6" width="117.140625" style="405" customWidth="1"/>
    <col min="7" max="7" width="39.140625" bestFit="1" customWidth="1"/>
    <col min="8" max="8" width="47.85546875" bestFit="1" customWidth="1"/>
    <col min="9" max="9" width="61.140625" bestFit="1" customWidth="1"/>
    <col min="10" max="10" width="39.140625" bestFit="1" customWidth="1"/>
    <col min="11" max="11" width="47.85546875" bestFit="1" customWidth="1"/>
    <col min="12" max="13" width="39.140625" bestFit="1" customWidth="1"/>
    <col min="14" max="14" width="38.5703125" bestFit="1" customWidth="1"/>
    <col min="15" max="16" width="30.5703125" bestFit="1" customWidth="1"/>
    <col min="17" max="17" width="88.85546875" bestFit="1" customWidth="1"/>
    <col min="18" max="18" width="39.85546875" bestFit="1" customWidth="1"/>
    <col min="19" max="19" width="30.5703125" bestFit="1" customWidth="1"/>
    <col min="20" max="20" width="88.85546875" bestFit="1" customWidth="1"/>
    <col min="21" max="21" width="255.85546875" bestFit="1" customWidth="1"/>
    <col min="22" max="23" width="30.5703125" bestFit="1" customWidth="1"/>
    <col min="24" max="24" width="53.5703125" customWidth="1"/>
    <col min="25" max="25" width="34.85546875" customWidth="1"/>
    <col min="27" max="29" width="47.85546875" bestFit="1" customWidth="1"/>
    <col min="30" max="30" width="31.85546875" bestFit="1" customWidth="1"/>
    <col min="31" max="33" width="47.85546875" bestFit="1" customWidth="1"/>
    <col min="34" max="34" width="82" bestFit="1" customWidth="1"/>
    <col min="35" max="35" width="36.42578125" bestFit="1" customWidth="1"/>
    <col min="36" max="36" width="88.85546875" bestFit="1" customWidth="1"/>
    <col min="37" max="37" width="82" bestFit="1" customWidth="1"/>
    <col min="38" max="38" width="53.85546875" customWidth="1"/>
    <col min="39" max="39" width="47.140625" customWidth="1"/>
    <col min="40" max="40" width="52.42578125" customWidth="1"/>
    <col min="41" max="41" width="18.42578125" bestFit="1" customWidth="1"/>
    <col min="42" max="42" width="75.85546875" bestFit="1" customWidth="1"/>
    <col min="81" max="81" width="47.85546875" bestFit="1" customWidth="1"/>
    <col min="94" max="94" width="47.85546875" bestFit="1" customWidth="1"/>
    <col min="200" max="201" width="22.140625" bestFit="1" customWidth="1"/>
    <col min="202" max="202" width="41.85546875" bestFit="1" customWidth="1"/>
  </cols>
  <sheetData>
    <row r="1" spans="1:94" s="396" customFormat="1" ht="36.75" customHeight="1" x14ac:dyDescent="0.2">
      <c r="A1" t="s">
        <v>9</v>
      </c>
      <c r="B1" t="s">
        <v>391</v>
      </c>
      <c r="C1" t="s">
        <v>396</v>
      </c>
      <c r="D1" t="s">
        <v>397</v>
      </c>
      <c r="E1" s="313" t="s">
        <v>421</v>
      </c>
      <c r="F1" t="s">
        <v>398</v>
      </c>
      <c r="G1" t="s">
        <v>399</v>
      </c>
      <c r="H1" t="s">
        <v>400</v>
      </c>
      <c r="I1" t="s">
        <v>401</v>
      </c>
      <c r="J1" t="s">
        <v>402</v>
      </c>
      <c r="K1" t="s">
        <v>403</v>
      </c>
      <c r="L1" t="s">
        <v>404</v>
      </c>
      <c r="M1" t="s">
        <v>405</v>
      </c>
      <c r="N1" t="s">
        <v>406</v>
      </c>
      <c r="O1" t="s">
        <v>407</v>
      </c>
      <c r="P1" t="s">
        <v>409</v>
      </c>
      <c r="Q1"/>
      <c r="R1" t="s">
        <v>410</v>
      </c>
      <c r="S1" t="s">
        <v>411</v>
      </c>
      <c r="T1" t="s">
        <v>412</v>
      </c>
      <c r="U1" t="s">
        <v>408</v>
      </c>
      <c r="V1" t="str">
        <f>C1&amp;"###"&amp;D1</f>
        <v xml:space="preserve">Level1_Category ###Level2_Category </v>
      </c>
      <c r="W1"/>
      <c r="X1" t="s">
        <v>396</v>
      </c>
      <c r="Y1" t="s">
        <v>1418</v>
      </c>
      <c r="Z1"/>
      <c r="AA1" t="s">
        <v>397</v>
      </c>
      <c r="AB1" t="s">
        <v>1419</v>
      </c>
      <c r="AC1"/>
      <c r="AD1" t="s">
        <v>1420</v>
      </c>
      <c r="AE1" t="s">
        <v>1431</v>
      </c>
      <c r="AF1"/>
      <c r="AG1" t="s">
        <v>1432</v>
      </c>
      <c r="AH1" t="s">
        <v>1433</v>
      </c>
      <c r="AI1"/>
      <c r="AJ1" t="s">
        <v>1434</v>
      </c>
      <c r="AK1" t="s">
        <v>1435</v>
      </c>
      <c r="AL1"/>
      <c r="AM1"/>
      <c r="AN1"/>
      <c r="AO1"/>
      <c r="AP1"/>
    </row>
    <row r="2" spans="1:94" x14ac:dyDescent="0.2">
      <c r="A2" t="s">
        <v>1478</v>
      </c>
      <c r="B2" t="s">
        <v>1508</v>
      </c>
      <c r="C2" t="s">
        <v>336</v>
      </c>
      <c r="D2" t="s">
        <v>338</v>
      </c>
      <c r="F2" s="405" t="s">
        <v>9</v>
      </c>
      <c r="G2">
        <v>1</v>
      </c>
      <c r="H2" t="s">
        <v>42</v>
      </c>
      <c r="I2">
        <v>1</v>
      </c>
      <c r="J2">
        <v>1</v>
      </c>
      <c r="K2">
        <v>1</v>
      </c>
      <c r="L2" t="s">
        <v>160</v>
      </c>
      <c r="M2">
        <v>600000</v>
      </c>
      <c r="N2">
        <v>540000</v>
      </c>
      <c r="O2">
        <v>660000</v>
      </c>
      <c r="P2">
        <v>1</v>
      </c>
      <c r="Q2">
        <v>100</v>
      </c>
      <c r="R2">
        <v>600000</v>
      </c>
      <c r="S2">
        <v>540000</v>
      </c>
      <c r="T2">
        <v>660000</v>
      </c>
      <c r="U2" t="s">
        <v>1566</v>
      </c>
      <c r="V2" t="str">
        <f t="shared" ref="V2:V55" si="0">C2&amp;"###"&amp;D2</f>
        <v>A - PROJECT &amp; PROGRAM MANAGEMENT###A2 - Project Management - Development</v>
      </c>
      <c r="X2" t="s">
        <v>336</v>
      </c>
      <c r="Y2">
        <v>1</v>
      </c>
      <c r="AA2" t="s">
        <v>338</v>
      </c>
      <c r="AB2">
        <v>1</v>
      </c>
      <c r="AD2" t="s">
        <v>1421</v>
      </c>
      <c r="AE2">
        <v>1</v>
      </c>
      <c r="AG2" t="s">
        <v>336</v>
      </c>
      <c r="AH2">
        <v>1</v>
      </c>
      <c r="AJ2" t="s">
        <v>336</v>
      </c>
      <c r="AK2">
        <v>1</v>
      </c>
      <c r="AL2" t="s">
        <v>336</v>
      </c>
    </row>
    <row r="3" spans="1:94" x14ac:dyDescent="0.2">
      <c r="A3" t="s">
        <v>1479</v>
      </c>
      <c r="B3" t="s">
        <v>633</v>
      </c>
      <c r="C3" t="s">
        <v>336</v>
      </c>
      <c r="D3" t="s">
        <v>339</v>
      </c>
      <c r="F3" s="405" t="s">
        <v>1414</v>
      </c>
      <c r="G3">
        <v>1</v>
      </c>
      <c r="H3" t="s">
        <v>160</v>
      </c>
      <c r="I3">
        <v>40</v>
      </c>
      <c r="J3">
        <v>36</v>
      </c>
      <c r="K3">
        <v>44</v>
      </c>
      <c r="L3" t="s">
        <v>42</v>
      </c>
      <c r="M3">
        <v>6000</v>
      </c>
      <c r="N3">
        <v>6000</v>
      </c>
      <c r="O3">
        <v>6000</v>
      </c>
      <c r="P3">
        <v>1</v>
      </c>
      <c r="Q3">
        <v>100</v>
      </c>
      <c r="R3">
        <v>240000</v>
      </c>
      <c r="S3">
        <v>216000</v>
      </c>
      <c r="T3">
        <v>264000</v>
      </c>
      <c r="V3" t="str">
        <f t="shared" si="0"/>
        <v>A - PROJECT &amp; PROGRAM MANAGEMENT###A3 - Project Management - Construction</v>
      </c>
      <c r="X3" t="s">
        <v>349</v>
      </c>
      <c r="Y3">
        <v>2</v>
      </c>
      <c r="AA3" t="s">
        <v>339</v>
      </c>
      <c r="AB3">
        <v>2</v>
      </c>
      <c r="AD3" t="s">
        <v>1475</v>
      </c>
      <c r="AE3">
        <v>2</v>
      </c>
      <c r="AG3" t="s">
        <v>349</v>
      </c>
      <c r="AH3">
        <v>1</v>
      </c>
      <c r="AJ3" t="s">
        <v>338</v>
      </c>
      <c r="AK3">
        <v>3</v>
      </c>
      <c r="AL3" t="s">
        <v>1421</v>
      </c>
    </row>
    <row r="4" spans="1:94" x14ac:dyDescent="0.2">
      <c r="A4" t="s">
        <v>1480</v>
      </c>
      <c r="B4" t="s">
        <v>643</v>
      </c>
      <c r="C4" t="s">
        <v>336</v>
      </c>
      <c r="D4" t="s">
        <v>340</v>
      </c>
      <c r="F4" s="405" t="s">
        <v>9</v>
      </c>
      <c r="G4">
        <v>1</v>
      </c>
      <c r="H4" t="s">
        <v>42</v>
      </c>
      <c r="I4">
        <v>1</v>
      </c>
      <c r="J4">
        <v>1</v>
      </c>
      <c r="K4">
        <v>1</v>
      </c>
      <c r="L4" t="s">
        <v>160</v>
      </c>
      <c r="M4">
        <v>20000</v>
      </c>
      <c r="N4">
        <v>18000</v>
      </c>
      <c r="O4">
        <v>22000</v>
      </c>
      <c r="P4">
        <v>1</v>
      </c>
      <c r="Q4">
        <v>100</v>
      </c>
      <c r="R4">
        <v>20000</v>
      </c>
      <c r="S4">
        <v>18000</v>
      </c>
      <c r="T4">
        <v>22000</v>
      </c>
      <c r="V4" t="str">
        <f t="shared" si="0"/>
        <v>A - PROJECT &amp; PROGRAM MANAGEMENT###A4 - Stakeholder Management</v>
      </c>
      <c r="X4" t="s">
        <v>352</v>
      </c>
      <c r="Y4">
        <v>3</v>
      </c>
      <c r="AA4" t="s">
        <v>340</v>
      </c>
      <c r="AB4">
        <v>3</v>
      </c>
      <c r="AD4" t="s">
        <v>1422</v>
      </c>
      <c r="AE4">
        <v>3</v>
      </c>
      <c r="AG4" t="s">
        <v>352</v>
      </c>
      <c r="AH4">
        <v>1</v>
      </c>
      <c r="AJ4" t="s">
        <v>339</v>
      </c>
      <c r="AK4">
        <v>3</v>
      </c>
      <c r="AL4" t="s">
        <v>1475</v>
      </c>
    </row>
    <row r="5" spans="1:94" x14ac:dyDescent="0.2">
      <c r="A5" t="s">
        <v>1513</v>
      </c>
      <c r="B5" t="s">
        <v>1509</v>
      </c>
      <c r="C5" t="s">
        <v>336</v>
      </c>
      <c r="D5" t="s">
        <v>341</v>
      </c>
      <c r="F5" s="405" t="s">
        <v>92</v>
      </c>
      <c r="G5">
        <v>1</v>
      </c>
      <c r="H5" t="s">
        <v>42</v>
      </c>
      <c r="I5">
        <v>1</v>
      </c>
      <c r="J5">
        <v>1</v>
      </c>
      <c r="K5">
        <v>1</v>
      </c>
      <c r="L5" t="s">
        <v>40</v>
      </c>
      <c r="M5">
        <v>3.25</v>
      </c>
      <c r="N5">
        <v>3.25</v>
      </c>
      <c r="O5">
        <v>3.25</v>
      </c>
      <c r="P5">
        <v>1</v>
      </c>
      <c r="Q5">
        <v>100</v>
      </c>
      <c r="R5">
        <v>311132.09375</v>
      </c>
      <c r="S5">
        <v>311132.09375</v>
      </c>
      <c r="T5">
        <v>311132.09375</v>
      </c>
      <c r="U5" t="s">
        <v>1567</v>
      </c>
      <c r="V5" t="str">
        <f t="shared" si="0"/>
        <v>A - PROJECT &amp; PROGRAM MANAGEMENT###A5 - Program Administration</v>
      </c>
      <c r="X5" t="s">
        <v>380</v>
      </c>
      <c r="Y5">
        <v>4</v>
      </c>
      <c r="AA5" t="s">
        <v>341</v>
      </c>
      <c r="AB5">
        <v>4</v>
      </c>
      <c r="AD5" t="s">
        <v>1423</v>
      </c>
      <c r="AE5">
        <v>4</v>
      </c>
      <c r="AG5" t="s">
        <v>380</v>
      </c>
      <c r="AH5">
        <v>1</v>
      </c>
      <c r="AJ5" t="s">
        <v>340</v>
      </c>
      <c r="AK5">
        <v>3</v>
      </c>
      <c r="AL5" t="s">
        <v>1422</v>
      </c>
    </row>
    <row r="6" spans="1:94" x14ac:dyDescent="0.2">
      <c r="A6" t="s">
        <v>1514</v>
      </c>
      <c r="B6" t="s">
        <v>1400</v>
      </c>
      <c r="C6" t="s">
        <v>336</v>
      </c>
      <c r="D6" t="s">
        <v>341</v>
      </c>
      <c r="F6" s="405" t="s">
        <v>92</v>
      </c>
      <c r="G6">
        <v>1</v>
      </c>
      <c r="H6" t="s">
        <v>42</v>
      </c>
      <c r="I6">
        <v>1</v>
      </c>
      <c r="J6">
        <v>1</v>
      </c>
      <c r="K6">
        <v>1</v>
      </c>
      <c r="L6" t="s">
        <v>42</v>
      </c>
      <c r="M6">
        <v>1</v>
      </c>
      <c r="N6">
        <v>1</v>
      </c>
      <c r="O6">
        <v>1</v>
      </c>
      <c r="P6">
        <v>1</v>
      </c>
      <c r="Q6">
        <v>100</v>
      </c>
      <c r="R6">
        <v>95732.953125</v>
      </c>
      <c r="S6">
        <v>95732.953125</v>
      </c>
      <c r="T6">
        <v>95732.953125</v>
      </c>
      <c r="U6" t="s">
        <v>1401</v>
      </c>
      <c r="V6" t="str">
        <f t="shared" si="0"/>
        <v>A - PROJECT &amp; PROGRAM MANAGEMENT###A5 - Program Administration</v>
      </c>
      <c r="AA6" t="s">
        <v>351</v>
      </c>
      <c r="AB6">
        <v>5</v>
      </c>
      <c r="AD6" t="s">
        <v>1424</v>
      </c>
      <c r="AE6">
        <v>5</v>
      </c>
      <c r="AG6" t="s">
        <v>338</v>
      </c>
      <c r="AH6">
        <v>2</v>
      </c>
      <c r="AJ6" t="s">
        <v>341</v>
      </c>
      <c r="AK6">
        <v>3</v>
      </c>
      <c r="AL6" t="s">
        <v>1423</v>
      </c>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3"/>
      <c r="CJ6" s="313"/>
      <c r="CK6" s="313"/>
      <c r="CL6" s="313"/>
      <c r="CM6" s="313"/>
      <c r="CN6" s="313"/>
      <c r="CO6" s="313"/>
      <c r="CP6" s="313"/>
    </row>
    <row r="7" spans="1:94" x14ac:dyDescent="0.2">
      <c r="A7" t="s">
        <v>1515</v>
      </c>
      <c r="B7" t="s">
        <v>1516</v>
      </c>
      <c r="C7" t="s">
        <v>349</v>
      </c>
      <c r="D7" t="s">
        <v>351</v>
      </c>
      <c r="F7" s="405" t="s">
        <v>9</v>
      </c>
      <c r="G7">
        <v>1</v>
      </c>
      <c r="H7" t="s">
        <v>42</v>
      </c>
      <c r="I7">
        <v>1</v>
      </c>
      <c r="J7">
        <v>1</v>
      </c>
      <c r="K7">
        <v>1</v>
      </c>
      <c r="L7" t="s">
        <v>161</v>
      </c>
      <c r="M7">
        <v>500000</v>
      </c>
      <c r="N7">
        <v>440000</v>
      </c>
      <c r="O7">
        <v>660000</v>
      </c>
      <c r="P7">
        <v>3</v>
      </c>
      <c r="Q7">
        <v>100</v>
      </c>
      <c r="R7">
        <v>500000</v>
      </c>
      <c r="S7">
        <v>440000</v>
      </c>
      <c r="T7">
        <v>660000</v>
      </c>
      <c r="V7" s="313" t="str">
        <f t="shared" si="0"/>
        <v>C - LAND ACQUISITION###C2 - Land Compensation</v>
      </c>
      <c r="W7" s="313"/>
      <c r="Y7" s="313"/>
      <c r="Z7" s="313"/>
      <c r="AA7" t="s">
        <v>353</v>
      </c>
      <c r="AB7" s="313">
        <v>6</v>
      </c>
      <c r="AC7" s="313"/>
      <c r="AD7" t="s">
        <v>1425</v>
      </c>
      <c r="AE7" s="313">
        <v>6</v>
      </c>
      <c r="AF7" s="313"/>
      <c r="AG7" s="313" t="s">
        <v>339</v>
      </c>
      <c r="AH7" s="313">
        <v>2</v>
      </c>
      <c r="AI7" s="313"/>
      <c r="AJ7" s="313" t="s">
        <v>349</v>
      </c>
      <c r="AK7" s="313">
        <v>1</v>
      </c>
      <c r="AL7" s="313" t="s">
        <v>349</v>
      </c>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row>
    <row r="8" spans="1:94" x14ac:dyDescent="0.2">
      <c r="A8" t="s">
        <v>1517</v>
      </c>
      <c r="B8" t="s">
        <v>1568</v>
      </c>
      <c r="C8" t="s">
        <v>349</v>
      </c>
      <c r="D8" t="s">
        <v>351</v>
      </c>
      <c r="F8" s="405" t="s">
        <v>9</v>
      </c>
      <c r="G8">
        <v>1</v>
      </c>
      <c r="H8" t="s">
        <v>42</v>
      </c>
      <c r="I8">
        <v>1</v>
      </c>
      <c r="J8">
        <v>1</v>
      </c>
      <c r="K8">
        <v>1</v>
      </c>
      <c r="L8" t="s">
        <v>161</v>
      </c>
      <c r="M8">
        <v>250000</v>
      </c>
      <c r="N8">
        <v>200000</v>
      </c>
      <c r="O8">
        <v>300000</v>
      </c>
      <c r="P8">
        <v>3</v>
      </c>
      <c r="Q8">
        <v>100</v>
      </c>
      <c r="R8">
        <v>250000</v>
      </c>
      <c r="S8">
        <v>200000</v>
      </c>
      <c r="T8">
        <v>300000</v>
      </c>
      <c r="V8" t="str">
        <f t="shared" si="0"/>
        <v>C - LAND ACQUISITION###C2 - Land Compensation</v>
      </c>
      <c r="AA8" t="s">
        <v>354</v>
      </c>
      <c r="AB8">
        <v>7</v>
      </c>
      <c r="AD8" t="s">
        <v>1426</v>
      </c>
      <c r="AE8">
        <v>7</v>
      </c>
      <c r="AG8" t="s">
        <v>340</v>
      </c>
      <c r="AH8">
        <v>2</v>
      </c>
      <c r="AJ8" t="s">
        <v>351</v>
      </c>
      <c r="AK8">
        <v>3</v>
      </c>
      <c r="AL8" t="s">
        <v>1424</v>
      </c>
      <c r="AQ8" s="313"/>
      <c r="AR8" s="313"/>
      <c r="AS8" s="313"/>
      <c r="AT8" s="313"/>
      <c r="AU8" s="313"/>
      <c r="AV8" s="313"/>
      <c r="AW8" s="313"/>
      <c r="AX8" s="313"/>
      <c r="AY8" s="313"/>
      <c r="AZ8" s="313"/>
      <c r="BA8" s="313"/>
      <c r="BB8" s="313"/>
      <c r="BC8" s="313"/>
      <c r="BD8" s="313"/>
      <c r="BE8" s="313"/>
      <c r="BF8" s="313"/>
      <c r="BG8" s="313"/>
      <c r="BH8" s="313"/>
      <c r="BI8" s="313"/>
      <c r="BJ8" s="313"/>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313"/>
      <c r="CL8" s="313"/>
      <c r="CM8" s="313"/>
      <c r="CN8" s="313"/>
      <c r="CO8" s="313"/>
      <c r="CP8" s="313"/>
    </row>
    <row r="9" spans="1:94" x14ac:dyDescent="0.2">
      <c r="A9" t="s">
        <v>1576</v>
      </c>
      <c r="B9" t="s">
        <v>702</v>
      </c>
      <c r="C9" t="s">
        <v>352</v>
      </c>
      <c r="D9" t="s">
        <v>353</v>
      </c>
      <c r="F9" s="405" t="s">
        <v>622</v>
      </c>
      <c r="G9">
        <v>1</v>
      </c>
      <c r="H9" t="s">
        <v>42</v>
      </c>
      <c r="I9">
        <v>1</v>
      </c>
      <c r="J9">
        <v>1</v>
      </c>
      <c r="K9">
        <v>1</v>
      </c>
      <c r="L9" t="s">
        <v>160</v>
      </c>
      <c r="M9">
        <v>100000</v>
      </c>
      <c r="N9">
        <v>90000</v>
      </c>
      <c r="O9">
        <v>110000.00000000001</v>
      </c>
      <c r="P9">
        <v>4</v>
      </c>
      <c r="Q9">
        <v>100</v>
      </c>
      <c r="R9">
        <v>100000</v>
      </c>
      <c r="S9">
        <v>90000</v>
      </c>
      <c r="T9">
        <v>110000</v>
      </c>
      <c r="V9" t="str">
        <f t="shared" si="0"/>
        <v>D - PRECONSTRUCTION &amp; CONSTRUCTION WORKS###D1 - Contractor Management</v>
      </c>
      <c r="AA9" t="s">
        <v>358</v>
      </c>
      <c r="AB9">
        <v>8</v>
      </c>
      <c r="AD9" t="s">
        <v>1427</v>
      </c>
      <c r="AE9">
        <v>8</v>
      </c>
      <c r="AG9" t="s">
        <v>341</v>
      </c>
      <c r="AH9">
        <v>2</v>
      </c>
      <c r="AJ9" t="s">
        <v>352</v>
      </c>
      <c r="AK9">
        <v>1</v>
      </c>
      <c r="AL9" t="s">
        <v>352</v>
      </c>
      <c r="AQ9" s="313"/>
      <c r="AR9" s="313"/>
      <c r="AS9" s="313"/>
      <c r="AT9" s="313"/>
      <c r="AU9" s="313"/>
      <c r="AV9" s="313"/>
      <c r="AW9" s="313"/>
      <c r="AX9" s="313"/>
      <c r="AY9" s="313"/>
      <c r="AZ9" s="313"/>
      <c r="BA9" s="313"/>
      <c r="BB9" s="313"/>
      <c r="BC9" s="313"/>
      <c r="BD9" s="313"/>
      <c r="BE9" s="313"/>
      <c r="BF9" s="313"/>
      <c r="BG9" s="313"/>
      <c r="BH9" s="313"/>
      <c r="BI9" s="313"/>
      <c r="BJ9" s="313"/>
      <c r="BK9" s="313"/>
      <c r="BL9" s="313"/>
      <c r="BM9" s="313"/>
      <c r="BN9" s="313"/>
      <c r="BO9" s="313"/>
      <c r="BP9" s="313"/>
      <c r="BQ9" s="313"/>
      <c r="BR9" s="313"/>
      <c r="BS9" s="313"/>
      <c r="BT9" s="313"/>
      <c r="BU9" s="313"/>
      <c r="BV9" s="313"/>
      <c r="BW9" s="313"/>
      <c r="BX9" s="313"/>
      <c r="BY9" s="313"/>
      <c r="BZ9" s="313"/>
      <c r="CA9" s="313"/>
      <c r="CB9" s="313"/>
      <c r="CC9" s="313"/>
      <c r="CD9" s="313"/>
      <c r="CE9" s="313"/>
      <c r="CF9" s="313"/>
      <c r="CG9" s="313"/>
      <c r="CH9" s="313"/>
      <c r="CI9" s="313"/>
      <c r="CJ9" s="313"/>
      <c r="CK9" s="313"/>
      <c r="CL9" s="313"/>
      <c r="CM9" s="313"/>
      <c r="CN9" s="313"/>
      <c r="CO9" s="313"/>
      <c r="CP9" s="313"/>
    </row>
    <row r="10" spans="1:94" x14ac:dyDescent="0.2">
      <c r="A10" t="s">
        <v>1518</v>
      </c>
      <c r="B10" t="s">
        <v>704</v>
      </c>
      <c r="C10" t="s">
        <v>352</v>
      </c>
      <c r="D10" t="s">
        <v>353</v>
      </c>
      <c r="F10" s="405" t="s">
        <v>705</v>
      </c>
      <c r="G10">
        <v>1</v>
      </c>
      <c r="H10" t="s">
        <v>160</v>
      </c>
      <c r="I10">
        <v>30</v>
      </c>
      <c r="J10">
        <v>27</v>
      </c>
      <c r="K10">
        <v>33</v>
      </c>
      <c r="L10" t="s">
        <v>166</v>
      </c>
      <c r="M10">
        <v>18000</v>
      </c>
      <c r="N10">
        <v>17100</v>
      </c>
      <c r="O10">
        <v>21600</v>
      </c>
      <c r="P10">
        <v>4</v>
      </c>
      <c r="Q10">
        <v>100</v>
      </c>
      <c r="R10">
        <v>540000</v>
      </c>
      <c r="S10">
        <v>461700</v>
      </c>
      <c r="T10">
        <v>712800</v>
      </c>
      <c r="V10" t="str">
        <f t="shared" si="0"/>
        <v>D - PRECONSTRUCTION &amp; CONSTRUCTION WORKS###D1 - Contractor Management</v>
      </c>
      <c r="AA10" t="s">
        <v>359</v>
      </c>
      <c r="AB10">
        <v>9</v>
      </c>
      <c r="AD10" t="s">
        <v>1428</v>
      </c>
      <c r="AE10">
        <v>9</v>
      </c>
      <c r="AG10" t="s">
        <v>351</v>
      </c>
      <c r="AH10">
        <v>2</v>
      </c>
      <c r="AJ10" t="s">
        <v>353</v>
      </c>
      <c r="AK10">
        <v>3</v>
      </c>
      <c r="AL10" t="s">
        <v>1425</v>
      </c>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313"/>
      <c r="CM10" s="313"/>
      <c r="CN10" s="313"/>
      <c r="CO10" s="313"/>
      <c r="CP10" s="313"/>
    </row>
    <row r="11" spans="1:94" x14ac:dyDescent="0.2">
      <c r="A11" t="s">
        <v>1519</v>
      </c>
      <c r="B11" t="s">
        <v>707</v>
      </c>
      <c r="C11" t="s">
        <v>352</v>
      </c>
      <c r="D11" t="s">
        <v>353</v>
      </c>
      <c r="F11" s="405" t="s">
        <v>705</v>
      </c>
      <c r="G11">
        <v>1</v>
      </c>
      <c r="H11" t="s">
        <v>42</v>
      </c>
      <c r="I11">
        <v>30</v>
      </c>
      <c r="J11">
        <v>30</v>
      </c>
      <c r="K11">
        <v>30</v>
      </c>
      <c r="L11" t="s">
        <v>160</v>
      </c>
      <c r="M11">
        <v>500</v>
      </c>
      <c r="N11">
        <v>450</v>
      </c>
      <c r="O11">
        <v>550</v>
      </c>
      <c r="P11">
        <v>4</v>
      </c>
      <c r="Q11">
        <v>100</v>
      </c>
      <c r="R11">
        <v>15000</v>
      </c>
      <c r="S11">
        <v>13500</v>
      </c>
      <c r="T11">
        <v>16500</v>
      </c>
      <c r="V11" t="str">
        <f t="shared" si="0"/>
        <v>D - PRECONSTRUCTION &amp; CONSTRUCTION WORKS###D1 - Contractor Management</v>
      </c>
      <c r="AA11" t="s">
        <v>362</v>
      </c>
      <c r="AB11">
        <v>10</v>
      </c>
      <c r="AD11" t="s">
        <v>1429</v>
      </c>
      <c r="AE11">
        <v>10</v>
      </c>
      <c r="AG11" t="s">
        <v>353</v>
      </c>
      <c r="AH11">
        <v>2</v>
      </c>
      <c r="AJ11" t="s">
        <v>354</v>
      </c>
      <c r="AK11">
        <v>3</v>
      </c>
      <c r="AL11" t="s">
        <v>1426</v>
      </c>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c r="BN11" s="313"/>
      <c r="BO11" s="313"/>
      <c r="BP11" s="313"/>
      <c r="BQ11" s="313"/>
      <c r="BR11" s="313"/>
      <c r="BS11" s="313"/>
      <c r="BT11" s="313"/>
      <c r="BU11" s="313"/>
      <c r="BV11" s="313"/>
      <c r="BW11" s="313"/>
      <c r="BX11" s="313"/>
      <c r="BY11" s="313"/>
      <c r="BZ11" s="313"/>
      <c r="CA11" s="313"/>
      <c r="CB11" s="313"/>
      <c r="CC11" s="313"/>
      <c r="CD11" s="313"/>
      <c r="CE11" s="313"/>
      <c r="CF11" s="313"/>
      <c r="CG11" s="313"/>
      <c r="CH11" s="313"/>
      <c r="CI11" s="313"/>
      <c r="CJ11" s="313"/>
      <c r="CK11" s="313"/>
      <c r="CL11" s="313"/>
      <c r="CM11" s="313"/>
      <c r="CN11" s="313"/>
      <c r="CO11" s="313"/>
      <c r="CP11" s="313"/>
    </row>
    <row r="12" spans="1:94" x14ac:dyDescent="0.2">
      <c r="A12" t="s">
        <v>1520</v>
      </c>
      <c r="B12" t="s">
        <v>711</v>
      </c>
      <c r="C12" t="s">
        <v>352</v>
      </c>
      <c r="D12" t="s">
        <v>353</v>
      </c>
      <c r="F12" s="405" t="s">
        <v>9</v>
      </c>
      <c r="G12">
        <v>1</v>
      </c>
      <c r="H12" t="s">
        <v>42</v>
      </c>
      <c r="I12">
        <v>1</v>
      </c>
      <c r="J12">
        <v>1</v>
      </c>
      <c r="K12">
        <v>1</v>
      </c>
      <c r="L12" t="s">
        <v>42</v>
      </c>
      <c r="M12">
        <v>10000</v>
      </c>
      <c r="N12">
        <v>10000</v>
      </c>
      <c r="O12">
        <v>10000</v>
      </c>
      <c r="P12">
        <v>4</v>
      </c>
      <c r="Q12">
        <v>100</v>
      </c>
      <c r="R12">
        <v>10000</v>
      </c>
      <c r="S12">
        <v>10000</v>
      </c>
      <c r="T12">
        <v>10000</v>
      </c>
      <c r="V12" t="str">
        <f t="shared" si="0"/>
        <v>D - PRECONSTRUCTION &amp; CONSTRUCTION WORKS###D1 - Contractor Management</v>
      </c>
      <c r="AA12" t="s">
        <v>363</v>
      </c>
      <c r="AB12">
        <v>11</v>
      </c>
      <c r="AD12" t="s">
        <v>1451</v>
      </c>
      <c r="AE12">
        <v>11</v>
      </c>
      <c r="AG12" t="s">
        <v>354</v>
      </c>
      <c r="AH12">
        <v>2</v>
      </c>
      <c r="AJ12" t="s">
        <v>358</v>
      </c>
      <c r="AK12">
        <v>3</v>
      </c>
      <c r="AL12" t="s">
        <v>1427</v>
      </c>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313"/>
      <c r="BU12" s="313"/>
      <c r="BV12" s="313"/>
      <c r="BW12" s="313"/>
      <c r="BX12" s="313"/>
      <c r="BY12" s="313"/>
      <c r="BZ12" s="313"/>
      <c r="CA12" s="313"/>
      <c r="CB12" s="313"/>
      <c r="CC12" s="313"/>
      <c r="CD12" s="313"/>
      <c r="CE12" s="313"/>
      <c r="CF12" s="313"/>
      <c r="CG12" s="313"/>
      <c r="CH12" s="313"/>
      <c r="CI12" s="313"/>
      <c r="CJ12" s="313"/>
      <c r="CK12" s="313"/>
      <c r="CL12" s="313"/>
      <c r="CM12" s="313"/>
      <c r="CN12" s="313"/>
      <c r="CO12" s="313"/>
      <c r="CP12" s="313"/>
    </row>
    <row r="13" spans="1:94" x14ac:dyDescent="0.2">
      <c r="A13" t="s">
        <v>1521</v>
      </c>
      <c r="B13" t="s">
        <v>1415</v>
      </c>
      <c r="C13" t="s">
        <v>352</v>
      </c>
      <c r="D13" t="s">
        <v>353</v>
      </c>
      <c r="F13" s="405" t="s">
        <v>1414</v>
      </c>
      <c r="G13">
        <v>1</v>
      </c>
      <c r="H13" t="s">
        <v>42</v>
      </c>
      <c r="I13">
        <v>30</v>
      </c>
      <c r="J13">
        <v>30</v>
      </c>
      <c r="K13">
        <v>30</v>
      </c>
      <c r="L13" t="s">
        <v>42</v>
      </c>
      <c r="M13">
        <v>1000</v>
      </c>
      <c r="N13">
        <v>1000</v>
      </c>
      <c r="O13">
        <v>1000</v>
      </c>
      <c r="P13">
        <v>4</v>
      </c>
      <c r="Q13">
        <v>100</v>
      </c>
      <c r="R13">
        <v>30000</v>
      </c>
      <c r="S13">
        <v>30000</v>
      </c>
      <c r="T13">
        <v>30000</v>
      </c>
      <c r="V13" t="str">
        <f t="shared" si="0"/>
        <v>D - PRECONSTRUCTION &amp; CONSTRUCTION WORKS###D1 - Contractor Management</v>
      </c>
      <c r="AA13" t="s">
        <v>364</v>
      </c>
      <c r="AB13">
        <v>12</v>
      </c>
      <c r="AD13" t="s">
        <v>1452</v>
      </c>
      <c r="AE13">
        <v>12</v>
      </c>
      <c r="AG13" t="s">
        <v>358</v>
      </c>
      <c r="AH13">
        <v>2</v>
      </c>
      <c r="AJ13" t="s">
        <v>359</v>
      </c>
      <c r="AK13">
        <v>3</v>
      </c>
      <c r="AL13" t="s">
        <v>1428</v>
      </c>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row>
    <row r="14" spans="1:94" x14ac:dyDescent="0.2">
      <c r="A14" t="s">
        <v>1522</v>
      </c>
      <c r="B14" t="s">
        <v>717</v>
      </c>
      <c r="C14" t="s">
        <v>352</v>
      </c>
      <c r="D14" t="s">
        <v>354</v>
      </c>
      <c r="F14" s="405" t="s">
        <v>92</v>
      </c>
      <c r="G14">
        <v>1</v>
      </c>
      <c r="H14" t="s">
        <v>42</v>
      </c>
      <c r="I14">
        <v>1</v>
      </c>
      <c r="J14">
        <v>1</v>
      </c>
      <c r="K14">
        <v>1</v>
      </c>
      <c r="L14" t="s">
        <v>42</v>
      </c>
      <c r="M14">
        <v>10</v>
      </c>
      <c r="N14">
        <v>10</v>
      </c>
      <c r="O14">
        <v>10</v>
      </c>
      <c r="P14">
        <v>4</v>
      </c>
      <c r="Q14">
        <v>100</v>
      </c>
      <c r="R14">
        <v>957329.5</v>
      </c>
      <c r="S14">
        <v>957329.5</v>
      </c>
      <c r="T14">
        <v>957329.5</v>
      </c>
      <c r="V14" t="str">
        <f t="shared" si="0"/>
        <v xml:space="preserve">D - PRECONSTRUCTION &amp; CONSTRUCTION WORKS###D2 - Contractor's Offsite Overhead &amp; Margin </v>
      </c>
      <c r="AA14" t="s">
        <v>365</v>
      </c>
      <c r="AB14">
        <v>13</v>
      </c>
      <c r="AD14" t="s">
        <v>1438</v>
      </c>
      <c r="AE14">
        <v>13</v>
      </c>
      <c r="AG14" t="s">
        <v>359</v>
      </c>
      <c r="AH14">
        <v>2</v>
      </c>
      <c r="AJ14" t="s">
        <v>362</v>
      </c>
      <c r="AK14">
        <v>3</v>
      </c>
      <c r="AL14" t="s">
        <v>1429</v>
      </c>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c r="BP14" s="313"/>
      <c r="BQ14" s="313"/>
      <c r="BR14" s="313"/>
      <c r="BS14" s="313"/>
      <c r="BT14" s="313"/>
      <c r="BU14" s="313"/>
      <c r="BV14" s="313"/>
      <c r="BW14" s="313"/>
      <c r="BX14" s="313"/>
      <c r="BY14" s="313"/>
      <c r="BZ14" s="313"/>
      <c r="CA14" s="313"/>
      <c r="CB14" s="313"/>
      <c r="CC14" s="313"/>
      <c r="CD14" s="313"/>
      <c r="CE14" s="313"/>
      <c r="CF14" s="313"/>
      <c r="CG14" s="313"/>
      <c r="CH14" s="313"/>
      <c r="CI14" s="313"/>
      <c r="CJ14" s="313"/>
      <c r="CK14" s="313"/>
      <c r="CL14" s="313"/>
      <c r="CM14" s="313"/>
      <c r="CN14" s="313"/>
      <c r="CO14" s="313"/>
      <c r="CP14" s="313"/>
    </row>
    <row r="15" spans="1:94" x14ac:dyDescent="0.2">
      <c r="A15" t="s">
        <v>1523</v>
      </c>
      <c r="B15" t="s">
        <v>1441</v>
      </c>
      <c r="C15" t="s">
        <v>352</v>
      </c>
      <c r="D15" t="s">
        <v>358</v>
      </c>
      <c r="F15" s="405" t="s">
        <v>9</v>
      </c>
      <c r="G15">
        <v>1</v>
      </c>
      <c r="H15" t="s">
        <v>42</v>
      </c>
      <c r="I15">
        <v>1</v>
      </c>
      <c r="J15">
        <v>1</v>
      </c>
      <c r="K15">
        <v>1</v>
      </c>
      <c r="L15" t="s">
        <v>170</v>
      </c>
      <c r="M15">
        <v>400000</v>
      </c>
      <c r="N15">
        <v>360000</v>
      </c>
      <c r="O15">
        <v>480000</v>
      </c>
      <c r="P15">
        <v>4</v>
      </c>
      <c r="Q15">
        <v>100</v>
      </c>
      <c r="R15">
        <v>400000</v>
      </c>
      <c r="S15">
        <v>360000</v>
      </c>
      <c r="T15">
        <v>480000</v>
      </c>
      <c r="U15" t="s">
        <v>1569</v>
      </c>
      <c r="V15" t="str">
        <f t="shared" si="0"/>
        <v>D - PRECONSTRUCTION &amp; CONSTRUCTION WORKS###D6 - Utility Service Relocations</v>
      </c>
      <c r="AA15" t="s">
        <v>366</v>
      </c>
      <c r="AB15">
        <v>14</v>
      </c>
      <c r="AD15" t="s">
        <v>1439</v>
      </c>
      <c r="AE15">
        <v>14</v>
      </c>
      <c r="AG15" t="s">
        <v>362</v>
      </c>
      <c r="AH15">
        <v>2</v>
      </c>
      <c r="AJ15" t="s">
        <v>363</v>
      </c>
      <c r="AK15">
        <v>3</v>
      </c>
      <c r="AL15" t="s">
        <v>1451</v>
      </c>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I15" s="313"/>
      <c r="CJ15" s="313"/>
      <c r="CK15" s="313"/>
      <c r="CL15" s="313"/>
      <c r="CM15" s="313"/>
      <c r="CN15" s="313"/>
      <c r="CO15" s="313"/>
      <c r="CP15" s="313"/>
    </row>
    <row r="16" spans="1:94" x14ac:dyDescent="0.2">
      <c r="A16" t="s">
        <v>1524</v>
      </c>
      <c r="B16" t="s">
        <v>1501</v>
      </c>
      <c r="C16" t="s">
        <v>352</v>
      </c>
      <c r="D16" t="s">
        <v>358</v>
      </c>
      <c r="F16" s="405" t="s">
        <v>9</v>
      </c>
      <c r="G16">
        <v>1</v>
      </c>
      <c r="H16" t="s">
        <v>42</v>
      </c>
      <c r="I16">
        <v>1</v>
      </c>
      <c r="J16">
        <v>1</v>
      </c>
      <c r="K16">
        <v>1</v>
      </c>
      <c r="L16" t="s">
        <v>161</v>
      </c>
      <c r="M16">
        <v>500000</v>
      </c>
      <c r="N16">
        <v>400000</v>
      </c>
      <c r="O16">
        <v>600000</v>
      </c>
      <c r="P16">
        <v>4</v>
      </c>
      <c r="Q16">
        <v>100</v>
      </c>
      <c r="R16">
        <v>500000</v>
      </c>
      <c r="S16">
        <v>400000</v>
      </c>
      <c r="T16">
        <v>600000</v>
      </c>
      <c r="U16" t="s">
        <v>1571</v>
      </c>
      <c r="V16" t="str">
        <f t="shared" si="0"/>
        <v>D - PRECONSTRUCTION &amp; CONSTRUCTION WORKS###D6 - Utility Service Relocations</v>
      </c>
      <c r="AA16" t="s">
        <v>369</v>
      </c>
      <c r="AB16">
        <v>15</v>
      </c>
      <c r="AD16" t="s">
        <v>1473</v>
      </c>
      <c r="AE16">
        <v>15</v>
      </c>
      <c r="AG16" t="s">
        <v>363</v>
      </c>
      <c r="AH16">
        <v>2</v>
      </c>
      <c r="AJ16" t="s">
        <v>364</v>
      </c>
      <c r="AK16">
        <v>3</v>
      </c>
      <c r="AL16" t="s">
        <v>1452</v>
      </c>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13"/>
      <c r="BQ16" s="313"/>
      <c r="BR16" s="313"/>
      <c r="BS16" s="313"/>
      <c r="BT16" s="313"/>
      <c r="BU16" s="313"/>
      <c r="BV16" s="313"/>
      <c r="BW16" s="313"/>
      <c r="BX16" s="313"/>
      <c r="BY16" s="313"/>
      <c r="BZ16" s="313"/>
      <c r="CA16" s="313"/>
      <c r="CB16" s="313"/>
      <c r="CC16" s="313"/>
      <c r="CD16" s="313"/>
      <c r="CE16" s="313"/>
      <c r="CF16" s="313"/>
      <c r="CG16" s="313"/>
      <c r="CH16" s="313"/>
      <c r="CI16" s="313"/>
      <c r="CJ16" s="313"/>
      <c r="CK16" s="313"/>
      <c r="CL16" s="313"/>
      <c r="CM16" s="313"/>
      <c r="CN16" s="313"/>
      <c r="CO16" s="313"/>
      <c r="CP16" s="313"/>
    </row>
    <row r="17" spans="1:94" x14ac:dyDescent="0.2">
      <c r="A17" t="s">
        <v>1525</v>
      </c>
      <c r="B17" t="s">
        <v>1502</v>
      </c>
      <c r="C17" t="s">
        <v>352</v>
      </c>
      <c r="D17" t="s">
        <v>358</v>
      </c>
      <c r="G17">
        <v>1</v>
      </c>
      <c r="H17" t="s">
        <v>42</v>
      </c>
      <c r="I17">
        <v>1</v>
      </c>
      <c r="J17">
        <v>1</v>
      </c>
      <c r="K17">
        <v>1</v>
      </c>
      <c r="L17" t="s">
        <v>161</v>
      </c>
      <c r="M17">
        <v>350000</v>
      </c>
      <c r="N17">
        <v>280000</v>
      </c>
      <c r="O17">
        <v>420000</v>
      </c>
      <c r="P17">
        <v>4</v>
      </c>
      <c r="Q17">
        <v>100</v>
      </c>
      <c r="R17">
        <v>350000</v>
      </c>
      <c r="S17">
        <v>280000</v>
      </c>
      <c r="T17">
        <v>420000</v>
      </c>
      <c r="U17" t="s">
        <v>1571</v>
      </c>
      <c r="V17" t="str">
        <f t="shared" si="0"/>
        <v>D - PRECONSTRUCTION &amp; CONSTRUCTION WORKS###D6 - Utility Service Relocations</v>
      </c>
      <c r="AA17" t="s">
        <v>375</v>
      </c>
      <c r="AB17">
        <v>16</v>
      </c>
      <c r="AD17" t="s">
        <v>1440</v>
      </c>
      <c r="AE17">
        <v>16</v>
      </c>
      <c r="AG17" t="s">
        <v>364</v>
      </c>
      <c r="AH17">
        <v>2</v>
      </c>
      <c r="AJ17" t="s">
        <v>365</v>
      </c>
      <c r="AK17">
        <v>3</v>
      </c>
      <c r="AL17" t="s">
        <v>1438</v>
      </c>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313"/>
      <c r="BP17" s="313"/>
      <c r="BQ17" s="313"/>
      <c r="BR17" s="313"/>
      <c r="BS17" s="313"/>
      <c r="BT17" s="313"/>
      <c r="BU17" s="313"/>
      <c r="BV17" s="313"/>
      <c r="BW17" s="313"/>
      <c r="BX17" s="313"/>
      <c r="BY17" s="313"/>
      <c r="BZ17" s="313"/>
      <c r="CA17" s="313"/>
      <c r="CB17" s="313"/>
      <c r="CC17" s="313"/>
      <c r="CD17" s="313"/>
      <c r="CE17" s="313"/>
      <c r="CF17" s="313"/>
      <c r="CG17" s="313"/>
      <c r="CH17" s="313"/>
      <c r="CI17" s="313"/>
      <c r="CJ17" s="313"/>
      <c r="CK17" s="313"/>
      <c r="CL17" s="313"/>
      <c r="CM17" s="313"/>
      <c r="CN17" s="313"/>
      <c r="CO17" s="313"/>
      <c r="CP17" s="313"/>
    </row>
    <row r="18" spans="1:94" x14ac:dyDescent="0.2">
      <c r="A18" t="s">
        <v>1526</v>
      </c>
      <c r="B18" t="s">
        <v>1504</v>
      </c>
      <c r="C18" t="s">
        <v>352</v>
      </c>
      <c r="D18" t="s">
        <v>358</v>
      </c>
      <c r="F18" s="405" t="s">
        <v>9</v>
      </c>
      <c r="G18">
        <v>1</v>
      </c>
      <c r="H18" t="s">
        <v>42</v>
      </c>
      <c r="I18">
        <v>1</v>
      </c>
      <c r="J18">
        <v>1</v>
      </c>
      <c r="K18">
        <v>1</v>
      </c>
      <c r="L18" t="s">
        <v>42</v>
      </c>
      <c r="M18">
        <v>200000</v>
      </c>
      <c r="N18">
        <v>200000</v>
      </c>
      <c r="O18">
        <v>200000</v>
      </c>
      <c r="P18">
        <v>4</v>
      </c>
      <c r="Q18">
        <v>100</v>
      </c>
      <c r="R18">
        <v>200000</v>
      </c>
      <c r="S18">
        <v>200000</v>
      </c>
      <c r="T18">
        <v>200000</v>
      </c>
      <c r="U18" t="s">
        <v>1571</v>
      </c>
      <c r="V18" t="str">
        <f t="shared" si="0"/>
        <v>D - PRECONSTRUCTION &amp; CONSTRUCTION WORKS###D6 - Utility Service Relocations</v>
      </c>
      <c r="AA18" t="s">
        <v>381</v>
      </c>
      <c r="AB18">
        <v>17</v>
      </c>
      <c r="AD18" t="s">
        <v>1430</v>
      </c>
      <c r="AE18">
        <v>17</v>
      </c>
      <c r="AG18" t="s">
        <v>365</v>
      </c>
      <c r="AH18">
        <v>2</v>
      </c>
      <c r="AJ18" t="s">
        <v>366</v>
      </c>
      <c r="AK18">
        <v>3</v>
      </c>
      <c r="AL18" t="s">
        <v>1439</v>
      </c>
    </row>
    <row r="19" spans="1:94" x14ac:dyDescent="0.2">
      <c r="A19" t="s">
        <v>1527</v>
      </c>
      <c r="B19" t="s">
        <v>1506</v>
      </c>
      <c r="C19" t="s">
        <v>352</v>
      </c>
      <c r="D19" t="s">
        <v>358</v>
      </c>
      <c r="F19" s="405" t="s">
        <v>9</v>
      </c>
      <c r="G19">
        <v>1</v>
      </c>
      <c r="H19" t="s">
        <v>42</v>
      </c>
      <c r="I19">
        <v>1</v>
      </c>
      <c r="J19">
        <v>1</v>
      </c>
      <c r="K19">
        <v>1</v>
      </c>
      <c r="L19" t="s">
        <v>42</v>
      </c>
      <c r="M19">
        <v>6000</v>
      </c>
      <c r="N19">
        <v>6000</v>
      </c>
      <c r="O19">
        <v>6000</v>
      </c>
      <c r="P19">
        <v>4</v>
      </c>
      <c r="Q19">
        <v>100</v>
      </c>
      <c r="R19">
        <v>6000</v>
      </c>
      <c r="S19">
        <v>6000</v>
      </c>
      <c r="T19">
        <v>6000</v>
      </c>
      <c r="U19" t="s">
        <v>1570</v>
      </c>
      <c r="V19" t="str">
        <f t="shared" si="0"/>
        <v>D - PRECONSTRUCTION &amp; CONSTRUCTION WORKS###D6 - Utility Service Relocations</v>
      </c>
      <c r="AG19" t="s">
        <v>366</v>
      </c>
      <c r="AH19">
        <v>2</v>
      </c>
      <c r="AJ19" t="s">
        <v>369</v>
      </c>
      <c r="AK19">
        <v>3</v>
      </c>
      <c r="AL19" t="s">
        <v>1473</v>
      </c>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13"/>
      <c r="BP19" s="313"/>
      <c r="BQ19" s="313"/>
      <c r="BR19" s="313"/>
      <c r="BS19" s="313"/>
      <c r="BT19" s="313"/>
      <c r="BU19" s="313"/>
      <c r="BV19" s="313"/>
      <c r="BW19" s="313"/>
      <c r="BX19" s="313"/>
      <c r="BY19" s="313"/>
      <c r="BZ19" s="313"/>
      <c r="CA19" s="313"/>
      <c r="CB19" s="313"/>
      <c r="CC19" s="313"/>
      <c r="CD19" s="313"/>
      <c r="CE19" s="313"/>
      <c r="CF19" s="313"/>
      <c r="CG19" s="313"/>
      <c r="CH19" s="313"/>
      <c r="CI19" s="313"/>
      <c r="CJ19" s="313"/>
      <c r="CK19" s="313"/>
      <c r="CL19" s="313"/>
      <c r="CM19" s="313"/>
      <c r="CN19" s="313"/>
      <c r="CO19" s="313"/>
      <c r="CP19" s="313"/>
    </row>
    <row r="20" spans="1:94" x14ac:dyDescent="0.2">
      <c r="A20" t="s">
        <v>1528</v>
      </c>
      <c r="B20" t="s">
        <v>746</v>
      </c>
      <c r="C20" t="s">
        <v>352</v>
      </c>
      <c r="D20" t="s">
        <v>359</v>
      </c>
      <c r="F20" s="405" t="s">
        <v>705</v>
      </c>
      <c r="G20">
        <v>1</v>
      </c>
      <c r="H20" t="s">
        <v>160</v>
      </c>
      <c r="I20">
        <v>30</v>
      </c>
      <c r="J20">
        <v>27</v>
      </c>
      <c r="K20">
        <v>33</v>
      </c>
      <c r="L20" t="s">
        <v>170</v>
      </c>
      <c r="M20">
        <v>20000</v>
      </c>
      <c r="N20">
        <v>18000</v>
      </c>
      <c r="O20">
        <v>24000</v>
      </c>
      <c r="P20">
        <v>4</v>
      </c>
      <c r="Q20">
        <v>100</v>
      </c>
      <c r="R20">
        <v>600000</v>
      </c>
      <c r="S20">
        <v>486000</v>
      </c>
      <c r="T20">
        <v>792000</v>
      </c>
      <c r="U20" t="s">
        <v>1572</v>
      </c>
      <c r="V20" t="str">
        <f t="shared" si="0"/>
        <v>D - PRECONSTRUCTION &amp; CONSTRUCTION WORKS###D7 - Traffic Management</v>
      </c>
      <c r="AG20" t="s">
        <v>369</v>
      </c>
      <c r="AH20">
        <v>2</v>
      </c>
      <c r="AJ20" t="s">
        <v>375</v>
      </c>
      <c r="AK20">
        <v>3</v>
      </c>
      <c r="AL20" t="s">
        <v>1440</v>
      </c>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313"/>
    </row>
    <row r="21" spans="1:94" x14ac:dyDescent="0.2">
      <c r="A21" t="s">
        <v>1529</v>
      </c>
      <c r="B21" t="s">
        <v>748</v>
      </c>
      <c r="C21" t="s">
        <v>352</v>
      </c>
      <c r="D21" t="s">
        <v>359</v>
      </c>
      <c r="F21" s="405" t="s">
        <v>705</v>
      </c>
      <c r="G21">
        <v>1</v>
      </c>
      <c r="H21" t="s">
        <v>40</v>
      </c>
      <c r="I21">
        <v>30</v>
      </c>
      <c r="J21">
        <v>27</v>
      </c>
      <c r="K21">
        <v>33</v>
      </c>
      <c r="L21" t="s">
        <v>170</v>
      </c>
      <c r="M21">
        <v>1500</v>
      </c>
      <c r="N21">
        <v>1350</v>
      </c>
      <c r="O21">
        <v>1800</v>
      </c>
      <c r="P21">
        <v>4</v>
      </c>
      <c r="Q21">
        <v>100</v>
      </c>
      <c r="R21">
        <v>45000</v>
      </c>
      <c r="S21">
        <v>36450</v>
      </c>
      <c r="T21">
        <v>59400</v>
      </c>
      <c r="U21" t="s">
        <v>1472</v>
      </c>
      <c r="V21" t="str">
        <f t="shared" si="0"/>
        <v>D - PRECONSTRUCTION &amp; CONSTRUCTION WORKS###D7 - Traffic Management</v>
      </c>
      <c r="AG21" t="s">
        <v>375</v>
      </c>
      <c r="AH21">
        <v>2</v>
      </c>
      <c r="AJ21" t="s">
        <v>380</v>
      </c>
      <c r="AK21">
        <v>1</v>
      </c>
      <c r="AL21" t="s">
        <v>380</v>
      </c>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c r="BR21" s="313"/>
      <c r="BS21" s="313"/>
      <c r="BT21" s="313"/>
      <c r="BU21" s="313"/>
      <c r="BV21" s="313"/>
      <c r="BW21" s="313"/>
      <c r="BX21" s="313"/>
      <c r="BY21" s="313"/>
      <c r="BZ21" s="313"/>
      <c r="CA21" s="313"/>
      <c r="CB21" s="313"/>
      <c r="CC21" s="313"/>
      <c r="CD21" s="313"/>
      <c r="CE21" s="313"/>
      <c r="CF21" s="313"/>
      <c r="CG21" s="313"/>
      <c r="CH21" s="313"/>
      <c r="CI21" s="313"/>
      <c r="CJ21" s="313"/>
      <c r="CK21" s="313"/>
      <c r="CL21" s="313"/>
      <c r="CM21" s="313"/>
      <c r="CN21" s="313"/>
      <c r="CO21" s="313"/>
      <c r="CP21" s="313"/>
    </row>
    <row r="22" spans="1:94" x14ac:dyDescent="0.2">
      <c r="A22" t="s">
        <v>1564</v>
      </c>
      <c r="B22" t="s">
        <v>1563</v>
      </c>
      <c r="C22" t="s">
        <v>352</v>
      </c>
      <c r="D22" t="s">
        <v>359</v>
      </c>
      <c r="F22" s="405" t="s">
        <v>768</v>
      </c>
      <c r="G22">
        <v>1</v>
      </c>
      <c r="H22" t="s">
        <v>167</v>
      </c>
      <c r="I22">
        <v>300</v>
      </c>
      <c r="J22">
        <v>285</v>
      </c>
      <c r="K22">
        <v>390</v>
      </c>
      <c r="L22" t="s">
        <v>161</v>
      </c>
      <c r="M22">
        <v>250</v>
      </c>
      <c r="N22">
        <v>200</v>
      </c>
      <c r="O22">
        <v>300</v>
      </c>
      <c r="P22">
        <v>4</v>
      </c>
      <c r="Q22">
        <v>100</v>
      </c>
      <c r="R22">
        <v>75000</v>
      </c>
      <c r="S22">
        <v>57000</v>
      </c>
      <c r="T22">
        <v>117000</v>
      </c>
      <c r="V22" t="str">
        <f t="shared" si="0"/>
        <v>D - PRECONSTRUCTION &amp; CONSTRUCTION WORKS###D7 - Traffic Management</v>
      </c>
      <c r="AG22" t="s">
        <v>381</v>
      </c>
      <c r="AH22">
        <v>2</v>
      </c>
      <c r="AJ22" t="s">
        <v>381</v>
      </c>
      <c r="AK22">
        <v>3</v>
      </c>
      <c r="AL22" t="s">
        <v>1430</v>
      </c>
    </row>
    <row r="23" spans="1:94" x14ac:dyDescent="0.2">
      <c r="A23" t="s">
        <v>1530</v>
      </c>
      <c r="B23" t="s">
        <v>1470</v>
      </c>
      <c r="C23" t="s">
        <v>352</v>
      </c>
      <c r="D23" t="s">
        <v>362</v>
      </c>
      <c r="F23" s="405" t="s">
        <v>1465</v>
      </c>
      <c r="G23">
        <v>1</v>
      </c>
      <c r="H23" t="s">
        <v>40</v>
      </c>
      <c r="I23">
        <v>3</v>
      </c>
      <c r="J23">
        <v>2</v>
      </c>
      <c r="K23">
        <v>5</v>
      </c>
      <c r="L23" t="s">
        <v>161</v>
      </c>
      <c r="M23">
        <v>1500</v>
      </c>
      <c r="N23">
        <v>1200</v>
      </c>
      <c r="O23">
        <v>1800</v>
      </c>
      <c r="P23">
        <v>4</v>
      </c>
      <c r="Q23">
        <v>100</v>
      </c>
      <c r="R23">
        <v>4500</v>
      </c>
      <c r="S23">
        <v>2400</v>
      </c>
      <c r="T23">
        <v>9000</v>
      </c>
      <c r="V23" t="str">
        <f t="shared" si="0"/>
        <v>D - PRECONSTRUCTION &amp; CONSTRUCTION WORKS###D10 - Environmental Offsets</v>
      </c>
      <c r="AG23" t="s">
        <v>1421</v>
      </c>
      <c r="AH23">
        <v>3</v>
      </c>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3"/>
      <c r="BY23" s="313"/>
      <c r="BZ23" s="313"/>
      <c r="CA23" s="313"/>
      <c r="CB23" s="313"/>
      <c r="CC23" s="313"/>
      <c r="CD23" s="313"/>
      <c r="CE23" s="313"/>
      <c r="CF23" s="313"/>
      <c r="CG23" s="313"/>
      <c r="CH23" s="313"/>
      <c r="CI23" s="313"/>
      <c r="CJ23" s="313"/>
      <c r="CK23" s="313"/>
      <c r="CL23" s="313"/>
      <c r="CM23" s="313"/>
      <c r="CN23" s="313"/>
      <c r="CO23" s="313"/>
      <c r="CP23" s="313"/>
    </row>
    <row r="24" spans="1:94" x14ac:dyDescent="0.2">
      <c r="A24" t="s">
        <v>1531</v>
      </c>
      <c r="B24" t="s">
        <v>1468</v>
      </c>
      <c r="C24" t="s">
        <v>352</v>
      </c>
      <c r="D24" t="s">
        <v>362</v>
      </c>
      <c r="F24" s="405" t="s">
        <v>1408</v>
      </c>
      <c r="G24">
        <v>1</v>
      </c>
      <c r="H24" t="s">
        <v>161</v>
      </c>
      <c r="I24">
        <v>0.158</v>
      </c>
      <c r="J24">
        <v>0.12640000000000001</v>
      </c>
      <c r="K24">
        <v>0.18959999999999999</v>
      </c>
      <c r="L24" t="s">
        <v>161</v>
      </c>
      <c r="M24">
        <v>110000</v>
      </c>
      <c r="N24">
        <v>88000</v>
      </c>
      <c r="O24">
        <v>132000</v>
      </c>
      <c r="P24">
        <v>4</v>
      </c>
      <c r="Q24">
        <v>100</v>
      </c>
      <c r="R24">
        <v>17380</v>
      </c>
      <c r="S24">
        <v>11123.19921875</v>
      </c>
      <c r="T24">
        <v>25027.201171875</v>
      </c>
      <c r="V24" t="str">
        <f t="shared" si="0"/>
        <v>D - PRECONSTRUCTION &amp; CONSTRUCTION WORKS###D10 - Environmental Offsets</v>
      </c>
      <c r="AG24" t="s">
        <v>1475</v>
      </c>
      <c r="AH24">
        <v>3</v>
      </c>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c r="BY24" s="313"/>
      <c r="BZ24" s="313"/>
      <c r="CA24" s="313"/>
      <c r="CB24" s="313"/>
      <c r="CC24" s="313"/>
      <c r="CD24" s="313"/>
      <c r="CE24" s="313"/>
      <c r="CF24" s="313"/>
      <c r="CG24" s="313"/>
      <c r="CH24" s="313"/>
      <c r="CI24" s="313"/>
      <c r="CJ24" s="313"/>
      <c r="CK24" s="313"/>
      <c r="CL24" s="313"/>
      <c r="CM24" s="313"/>
      <c r="CN24" s="313"/>
      <c r="CO24" s="313"/>
      <c r="CP24" s="313"/>
    </row>
    <row r="25" spans="1:94" x14ac:dyDescent="0.2">
      <c r="A25" t="s">
        <v>1532</v>
      </c>
      <c r="B25" t="s">
        <v>772</v>
      </c>
      <c r="C25" t="s">
        <v>352</v>
      </c>
      <c r="D25" t="s">
        <v>363</v>
      </c>
      <c r="F25" s="405" t="s">
        <v>768</v>
      </c>
      <c r="G25">
        <v>1</v>
      </c>
      <c r="H25" t="s">
        <v>160</v>
      </c>
      <c r="I25">
        <v>1500</v>
      </c>
      <c r="J25">
        <v>1350</v>
      </c>
      <c r="K25">
        <v>1650.0000000000002</v>
      </c>
      <c r="L25" t="s">
        <v>160</v>
      </c>
      <c r="M25">
        <v>12</v>
      </c>
      <c r="N25">
        <v>10.8</v>
      </c>
      <c r="O25">
        <v>13.200000000000001</v>
      </c>
      <c r="P25">
        <v>4</v>
      </c>
      <c r="Q25">
        <v>100</v>
      </c>
      <c r="R25">
        <v>18000</v>
      </c>
      <c r="S25">
        <v>14580</v>
      </c>
      <c r="T25">
        <v>21780</v>
      </c>
      <c r="V25" t="str">
        <f t="shared" si="0"/>
        <v>D - PRECONSTRUCTION &amp; CONSTRUCTION WORKS###D11 - Earthworks</v>
      </c>
      <c r="AG25" t="s">
        <v>1422</v>
      </c>
      <c r="AH25">
        <v>3</v>
      </c>
    </row>
    <row r="26" spans="1:94" x14ac:dyDescent="0.2">
      <c r="A26" t="s">
        <v>1533</v>
      </c>
      <c r="B26" t="s">
        <v>1448</v>
      </c>
      <c r="C26" t="s">
        <v>352</v>
      </c>
      <c r="D26" t="s">
        <v>363</v>
      </c>
      <c r="F26" s="405" t="s">
        <v>775</v>
      </c>
      <c r="G26">
        <v>1</v>
      </c>
      <c r="H26" t="s">
        <v>160</v>
      </c>
      <c r="I26">
        <v>4000</v>
      </c>
      <c r="J26">
        <v>3600</v>
      </c>
      <c r="K26">
        <v>4400</v>
      </c>
      <c r="L26" t="s">
        <v>160</v>
      </c>
      <c r="M26">
        <v>100</v>
      </c>
      <c r="N26">
        <v>90</v>
      </c>
      <c r="O26">
        <v>110.00000000000001</v>
      </c>
      <c r="P26">
        <v>4</v>
      </c>
      <c r="Q26">
        <v>100</v>
      </c>
      <c r="R26">
        <v>400000</v>
      </c>
      <c r="S26">
        <v>324000</v>
      </c>
      <c r="T26">
        <v>484000</v>
      </c>
      <c r="U26" t="s">
        <v>1579</v>
      </c>
      <c r="V26" t="str">
        <f t="shared" si="0"/>
        <v>D - PRECONSTRUCTION &amp; CONSTRUCTION WORKS###D11 - Earthworks</v>
      </c>
      <c r="AG26" t="s">
        <v>1423</v>
      </c>
      <c r="AH26">
        <v>3</v>
      </c>
    </row>
    <row r="27" spans="1:94" x14ac:dyDescent="0.2">
      <c r="A27" t="s">
        <v>1534</v>
      </c>
      <c r="B27" t="s">
        <v>1449</v>
      </c>
      <c r="C27" t="s">
        <v>352</v>
      </c>
      <c r="D27" t="s">
        <v>363</v>
      </c>
      <c r="F27" s="405" t="s">
        <v>775</v>
      </c>
      <c r="G27">
        <v>1</v>
      </c>
      <c r="H27" t="s">
        <v>160</v>
      </c>
      <c r="I27">
        <v>1500</v>
      </c>
      <c r="J27">
        <v>1350</v>
      </c>
      <c r="K27">
        <v>1650.0000000000002</v>
      </c>
      <c r="L27" t="s">
        <v>160</v>
      </c>
      <c r="M27">
        <v>90</v>
      </c>
      <c r="N27">
        <v>81</v>
      </c>
      <c r="O27">
        <v>99.000000000000014</v>
      </c>
      <c r="P27">
        <v>4</v>
      </c>
      <c r="Q27">
        <v>100</v>
      </c>
      <c r="R27">
        <v>135000</v>
      </c>
      <c r="S27">
        <v>109350</v>
      </c>
      <c r="T27">
        <v>163350</v>
      </c>
      <c r="V27" t="str">
        <f t="shared" si="0"/>
        <v>D - PRECONSTRUCTION &amp; CONSTRUCTION WORKS###D11 - Earthworks</v>
      </c>
      <c r="AG27" t="s">
        <v>1424</v>
      </c>
      <c r="AH27">
        <v>3</v>
      </c>
    </row>
    <row r="28" spans="1:94" x14ac:dyDescent="0.2">
      <c r="A28" t="s">
        <v>1535</v>
      </c>
      <c r="B28" t="s">
        <v>1450</v>
      </c>
      <c r="C28" t="s">
        <v>352</v>
      </c>
      <c r="D28" t="s">
        <v>363</v>
      </c>
      <c r="F28" s="405" t="s">
        <v>785</v>
      </c>
      <c r="G28">
        <v>1</v>
      </c>
      <c r="H28" t="s">
        <v>160</v>
      </c>
      <c r="I28">
        <v>110</v>
      </c>
      <c r="J28">
        <v>99</v>
      </c>
      <c r="K28">
        <v>121.00000000000001</v>
      </c>
      <c r="L28" t="s">
        <v>170</v>
      </c>
      <c r="M28">
        <v>20</v>
      </c>
      <c r="N28">
        <v>18</v>
      </c>
      <c r="O28">
        <v>24</v>
      </c>
      <c r="P28">
        <v>4</v>
      </c>
      <c r="Q28">
        <v>100</v>
      </c>
      <c r="R28">
        <v>2200</v>
      </c>
      <c r="S28">
        <v>1782</v>
      </c>
      <c r="T28">
        <v>2904</v>
      </c>
      <c r="V28" t="str">
        <f t="shared" si="0"/>
        <v>D - PRECONSTRUCTION &amp; CONSTRUCTION WORKS###D11 - Earthworks</v>
      </c>
      <c r="AG28" t="s">
        <v>1425</v>
      </c>
      <c r="AH28">
        <v>3</v>
      </c>
    </row>
    <row r="29" spans="1:94" x14ac:dyDescent="0.2">
      <c r="A29" t="s">
        <v>1536</v>
      </c>
      <c r="B29" t="s">
        <v>791</v>
      </c>
      <c r="C29" t="s">
        <v>352</v>
      </c>
      <c r="D29" t="s">
        <v>363</v>
      </c>
      <c r="F29" s="405" t="s">
        <v>768</v>
      </c>
      <c r="G29">
        <v>1</v>
      </c>
      <c r="H29" t="s">
        <v>160</v>
      </c>
      <c r="I29">
        <v>1500</v>
      </c>
      <c r="J29">
        <v>1350</v>
      </c>
      <c r="K29">
        <v>1650.0000000000002</v>
      </c>
      <c r="L29" t="s">
        <v>160</v>
      </c>
      <c r="M29">
        <v>12</v>
      </c>
      <c r="N29">
        <v>10.8</v>
      </c>
      <c r="O29">
        <v>13.200000000000001</v>
      </c>
      <c r="P29">
        <v>4</v>
      </c>
      <c r="Q29">
        <v>100</v>
      </c>
      <c r="R29">
        <v>18000</v>
      </c>
      <c r="S29">
        <v>14580</v>
      </c>
      <c r="T29">
        <v>21780</v>
      </c>
      <c r="V29" t="str">
        <f t="shared" si="0"/>
        <v>D - PRECONSTRUCTION &amp; CONSTRUCTION WORKS###D11 - Earthworks</v>
      </c>
      <c r="AG29" t="s">
        <v>1426</v>
      </c>
      <c r="AH29">
        <v>3</v>
      </c>
    </row>
    <row r="30" spans="1:94" x14ac:dyDescent="0.2">
      <c r="A30" t="s">
        <v>1537</v>
      </c>
      <c r="B30" t="s">
        <v>1510</v>
      </c>
      <c r="C30" t="s">
        <v>352</v>
      </c>
      <c r="D30" t="s">
        <v>364</v>
      </c>
      <c r="F30" s="405" t="s">
        <v>785</v>
      </c>
      <c r="G30">
        <v>1</v>
      </c>
      <c r="H30" t="s">
        <v>165</v>
      </c>
      <c r="I30">
        <v>120</v>
      </c>
      <c r="J30">
        <v>114</v>
      </c>
      <c r="K30">
        <v>132</v>
      </c>
      <c r="L30" t="s">
        <v>161</v>
      </c>
      <c r="M30">
        <v>10000</v>
      </c>
      <c r="N30">
        <v>8000</v>
      </c>
      <c r="O30">
        <v>12000</v>
      </c>
      <c r="P30">
        <v>4</v>
      </c>
      <c r="Q30">
        <v>100</v>
      </c>
      <c r="R30">
        <v>1200000</v>
      </c>
      <c r="S30">
        <v>912000</v>
      </c>
      <c r="T30">
        <v>1584000</v>
      </c>
      <c r="U30" t="s">
        <v>1573</v>
      </c>
      <c r="V30" t="str">
        <f t="shared" si="0"/>
        <v>D - PRECONSTRUCTION &amp; CONSTRUCTION WORKS###D12 - Drainage</v>
      </c>
      <c r="AG30" t="s">
        <v>1427</v>
      </c>
      <c r="AH30">
        <v>3</v>
      </c>
    </row>
    <row r="31" spans="1:94" x14ac:dyDescent="0.2">
      <c r="A31" t="s">
        <v>1538</v>
      </c>
      <c r="B31" t="s">
        <v>1495</v>
      </c>
      <c r="C31" t="s">
        <v>352</v>
      </c>
      <c r="D31" t="s">
        <v>364</v>
      </c>
      <c r="F31" s="405" t="s">
        <v>785</v>
      </c>
      <c r="G31">
        <v>1</v>
      </c>
      <c r="H31" t="s">
        <v>161</v>
      </c>
      <c r="I31">
        <v>200</v>
      </c>
      <c r="J31">
        <v>160</v>
      </c>
      <c r="K31">
        <v>240</v>
      </c>
      <c r="L31" t="s">
        <v>161</v>
      </c>
      <c r="M31">
        <v>400</v>
      </c>
      <c r="N31">
        <v>320</v>
      </c>
      <c r="O31">
        <v>480</v>
      </c>
      <c r="P31">
        <v>4</v>
      </c>
      <c r="Q31">
        <v>100</v>
      </c>
      <c r="R31">
        <v>80000</v>
      </c>
      <c r="S31">
        <v>51200</v>
      </c>
      <c r="T31">
        <v>115200</v>
      </c>
      <c r="V31" t="str">
        <f t="shared" si="0"/>
        <v>D - PRECONSTRUCTION &amp; CONSTRUCTION WORKS###D12 - Drainage</v>
      </c>
      <c r="AG31" t="s">
        <v>1428</v>
      </c>
      <c r="AH31">
        <v>3</v>
      </c>
    </row>
    <row r="32" spans="1:94" x14ac:dyDescent="0.2">
      <c r="A32" t="s">
        <v>1539</v>
      </c>
      <c r="B32" t="s">
        <v>1496</v>
      </c>
      <c r="C32" t="s">
        <v>352</v>
      </c>
      <c r="D32" t="s">
        <v>364</v>
      </c>
      <c r="F32" s="405" t="s">
        <v>785</v>
      </c>
      <c r="G32">
        <v>1</v>
      </c>
      <c r="H32" t="s">
        <v>161</v>
      </c>
      <c r="I32">
        <v>50</v>
      </c>
      <c r="J32">
        <v>40</v>
      </c>
      <c r="K32">
        <v>60</v>
      </c>
      <c r="L32" t="s">
        <v>161</v>
      </c>
      <c r="M32">
        <v>550</v>
      </c>
      <c r="N32">
        <v>440</v>
      </c>
      <c r="O32">
        <v>660</v>
      </c>
      <c r="P32">
        <v>4</v>
      </c>
      <c r="Q32">
        <v>100</v>
      </c>
      <c r="R32">
        <v>27500</v>
      </c>
      <c r="S32">
        <v>17600</v>
      </c>
      <c r="T32">
        <v>39600</v>
      </c>
      <c r="V32" t="str">
        <f t="shared" si="0"/>
        <v>D - PRECONSTRUCTION &amp; CONSTRUCTION WORKS###D12 - Drainage</v>
      </c>
      <c r="AG32" t="s">
        <v>1429</v>
      </c>
      <c r="AH32">
        <v>3</v>
      </c>
    </row>
    <row r="33" spans="1:34" x14ac:dyDescent="0.2">
      <c r="A33" t="s">
        <v>1540</v>
      </c>
      <c r="B33" t="s">
        <v>1511</v>
      </c>
      <c r="C33" t="s">
        <v>352</v>
      </c>
      <c r="D33" t="s">
        <v>364</v>
      </c>
      <c r="F33" s="405" t="s">
        <v>828</v>
      </c>
      <c r="G33">
        <v>1</v>
      </c>
      <c r="H33" t="s">
        <v>40</v>
      </c>
      <c r="I33">
        <v>2</v>
      </c>
      <c r="J33">
        <v>2</v>
      </c>
      <c r="K33">
        <v>2</v>
      </c>
      <c r="L33" t="s">
        <v>161</v>
      </c>
      <c r="M33">
        <v>40000</v>
      </c>
      <c r="N33">
        <v>32000</v>
      </c>
      <c r="O33">
        <v>48000</v>
      </c>
      <c r="P33">
        <v>4</v>
      </c>
      <c r="Q33">
        <v>100</v>
      </c>
      <c r="R33">
        <v>80000</v>
      </c>
      <c r="S33">
        <v>64000</v>
      </c>
      <c r="T33">
        <v>96000</v>
      </c>
      <c r="V33" t="str">
        <f t="shared" si="0"/>
        <v>D - PRECONSTRUCTION &amp; CONSTRUCTION WORKS###D12 - Drainage</v>
      </c>
      <c r="AG33" t="s">
        <v>1451</v>
      </c>
      <c r="AH33">
        <v>3</v>
      </c>
    </row>
    <row r="34" spans="1:34" x14ac:dyDescent="0.2">
      <c r="A34" t="s">
        <v>1541</v>
      </c>
      <c r="B34" t="s">
        <v>1497</v>
      </c>
      <c r="C34" t="s">
        <v>352</v>
      </c>
      <c r="D34" t="s">
        <v>364</v>
      </c>
      <c r="F34" s="405" t="s">
        <v>828</v>
      </c>
      <c r="G34">
        <v>1</v>
      </c>
      <c r="H34" t="s">
        <v>40</v>
      </c>
      <c r="I34">
        <v>2</v>
      </c>
      <c r="J34">
        <v>2</v>
      </c>
      <c r="K34">
        <v>2</v>
      </c>
      <c r="L34" t="s">
        <v>161</v>
      </c>
      <c r="M34">
        <v>2500</v>
      </c>
      <c r="N34">
        <v>2000</v>
      </c>
      <c r="O34">
        <v>3000</v>
      </c>
      <c r="P34">
        <v>4</v>
      </c>
      <c r="Q34">
        <v>100</v>
      </c>
      <c r="R34">
        <v>5000</v>
      </c>
      <c r="S34">
        <v>4000</v>
      </c>
      <c r="T34">
        <v>6000</v>
      </c>
      <c r="V34" t="str">
        <f t="shared" si="0"/>
        <v>D - PRECONSTRUCTION &amp; CONSTRUCTION WORKS###D12 - Drainage</v>
      </c>
      <c r="AG34" t="s">
        <v>1452</v>
      </c>
      <c r="AH34">
        <v>3</v>
      </c>
    </row>
    <row r="35" spans="1:34" x14ac:dyDescent="0.2">
      <c r="A35" t="s">
        <v>1542</v>
      </c>
      <c r="B35" t="s">
        <v>1498</v>
      </c>
      <c r="C35" t="s">
        <v>352</v>
      </c>
      <c r="D35" t="s">
        <v>364</v>
      </c>
      <c r="F35" s="405" t="s">
        <v>828</v>
      </c>
      <c r="G35">
        <v>1</v>
      </c>
      <c r="H35" t="s">
        <v>40</v>
      </c>
      <c r="I35">
        <v>1</v>
      </c>
      <c r="J35">
        <v>0.8</v>
      </c>
      <c r="K35">
        <v>1.2</v>
      </c>
      <c r="L35" t="s">
        <v>161</v>
      </c>
      <c r="M35">
        <v>2000</v>
      </c>
      <c r="N35">
        <v>1600</v>
      </c>
      <c r="O35">
        <v>2400</v>
      </c>
      <c r="P35">
        <v>4</v>
      </c>
      <c r="Q35">
        <v>100</v>
      </c>
      <c r="R35">
        <v>2000</v>
      </c>
      <c r="S35">
        <v>1280</v>
      </c>
      <c r="T35">
        <v>2880</v>
      </c>
      <c r="V35" t="str">
        <f t="shared" si="0"/>
        <v>D - PRECONSTRUCTION &amp; CONSTRUCTION WORKS###D12 - Drainage</v>
      </c>
      <c r="AG35" t="s">
        <v>1438</v>
      </c>
      <c r="AH35">
        <v>3</v>
      </c>
    </row>
    <row r="36" spans="1:34" x14ac:dyDescent="0.2">
      <c r="A36" t="s">
        <v>1543</v>
      </c>
      <c r="B36" t="s">
        <v>1507</v>
      </c>
      <c r="C36" t="s">
        <v>352</v>
      </c>
      <c r="D36" t="s">
        <v>364</v>
      </c>
      <c r="F36" s="405" t="s">
        <v>785</v>
      </c>
      <c r="G36">
        <v>1</v>
      </c>
      <c r="H36" t="s">
        <v>42</v>
      </c>
      <c r="I36">
        <v>1500</v>
      </c>
      <c r="J36">
        <v>1500</v>
      </c>
      <c r="K36">
        <v>1500</v>
      </c>
      <c r="L36" t="s">
        <v>42</v>
      </c>
      <c r="M36">
        <v>110</v>
      </c>
      <c r="N36">
        <v>110</v>
      </c>
      <c r="O36">
        <v>110</v>
      </c>
      <c r="P36">
        <v>4</v>
      </c>
      <c r="Q36">
        <v>100</v>
      </c>
      <c r="R36">
        <v>165000</v>
      </c>
      <c r="S36">
        <v>165000</v>
      </c>
      <c r="T36">
        <v>165000</v>
      </c>
      <c r="V36" t="str">
        <f t="shared" si="0"/>
        <v>D - PRECONSTRUCTION &amp; CONSTRUCTION WORKS###D12 - Drainage</v>
      </c>
      <c r="AG36" t="s">
        <v>1439</v>
      </c>
      <c r="AH36">
        <v>3</v>
      </c>
    </row>
    <row r="37" spans="1:34" x14ac:dyDescent="0.2">
      <c r="A37" t="s">
        <v>1544</v>
      </c>
      <c r="B37" t="s">
        <v>843</v>
      </c>
      <c r="C37" t="s">
        <v>352</v>
      </c>
      <c r="D37" t="s">
        <v>364</v>
      </c>
      <c r="F37" s="405" t="s">
        <v>828</v>
      </c>
      <c r="G37">
        <v>1</v>
      </c>
      <c r="H37" t="s">
        <v>161</v>
      </c>
      <c r="I37">
        <v>5</v>
      </c>
      <c r="J37">
        <v>5</v>
      </c>
      <c r="K37">
        <v>5</v>
      </c>
      <c r="L37" t="s">
        <v>161</v>
      </c>
      <c r="M37">
        <v>5000</v>
      </c>
      <c r="N37">
        <v>4000</v>
      </c>
      <c r="O37">
        <v>6000</v>
      </c>
      <c r="P37">
        <v>4</v>
      </c>
      <c r="Q37">
        <v>100</v>
      </c>
      <c r="R37">
        <v>25000</v>
      </c>
      <c r="S37">
        <v>20000</v>
      </c>
      <c r="T37">
        <v>30000</v>
      </c>
      <c r="V37" t="str">
        <f t="shared" si="0"/>
        <v>D - PRECONSTRUCTION &amp; CONSTRUCTION WORKS###D12 - Drainage</v>
      </c>
      <c r="AG37" t="s">
        <v>1473</v>
      </c>
      <c r="AH37">
        <v>3</v>
      </c>
    </row>
    <row r="38" spans="1:34" x14ac:dyDescent="0.2">
      <c r="A38" t="s">
        <v>1545</v>
      </c>
      <c r="B38" t="s">
        <v>1581</v>
      </c>
      <c r="C38" t="s">
        <v>352</v>
      </c>
      <c r="D38" t="s">
        <v>365</v>
      </c>
      <c r="F38" s="405" t="s">
        <v>768</v>
      </c>
      <c r="G38">
        <v>1</v>
      </c>
      <c r="H38" t="s">
        <v>160</v>
      </c>
      <c r="I38">
        <v>4930</v>
      </c>
      <c r="J38">
        <v>4437</v>
      </c>
      <c r="K38">
        <v>5423</v>
      </c>
      <c r="L38" t="s">
        <v>161</v>
      </c>
      <c r="M38">
        <v>300</v>
      </c>
      <c r="N38">
        <v>240</v>
      </c>
      <c r="O38">
        <v>360</v>
      </c>
      <c r="P38">
        <v>4</v>
      </c>
      <c r="Q38">
        <v>100</v>
      </c>
      <c r="R38">
        <v>1479000</v>
      </c>
      <c r="S38">
        <v>1064880</v>
      </c>
      <c r="T38">
        <v>1952280</v>
      </c>
      <c r="U38" t="s">
        <v>1580</v>
      </c>
      <c r="V38" t="str">
        <f t="shared" si="0"/>
        <v>D - PRECONSTRUCTION &amp; CONSTRUCTION WORKS###D13 - Pavements</v>
      </c>
      <c r="AG38" t="s">
        <v>1440</v>
      </c>
      <c r="AH38">
        <v>3</v>
      </c>
    </row>
    <row r="39" spans="1:34" x14ac:dyDescent="0.2">
      <c r="A39" t="s">
        <v>1546</v>
      </c>
      <c r="B39" t="s">
        <v>1482</v>
      </c>
      <c r="C39" t="s">
        <v>352</v>
      </c>
      <c r="D39" t="s">
        <v>365</v>
      </c>
      <c r="F39" s="405" t="s">
        <v>768</v>
      </c>
      <c r="G39">
        <v>1</v>
      </c>
      <c r="H39" t="s">
        <v>160</v>
      </c>
      <c r="I39">
        <v>2500</v>
      </c>
      <c r="J39">
        <v>2250</v>
      </c>
      <c r="K39">
        <v>2750</v>
      </c>
      <c r="L39" t="s">
        <v>160</v>
      </c>
      <c r="M39">
        <v>30</v>
      </c>
      <c r="N39">
        <v>27</v>
      </c>
      <c r="O39">
        <v>33</v>
      </c>
      <c r="P39">
        <v>4</v>
      </c>
      <c r="Q39">
        <v>100</v>
      </c>
      <c r="R39">
        <v>75000</v>
      </c>
      <c r="S39">
        <v>60750</v>
      </c>
      <c r="T39">
        <v>90750</v>
      </c>
      <c r="V39" t="str">
        <f t="shared" si="0"/>
        <v>D - PRECONSTRUCTION &amp; CONSTRUCTION WORKS###D13 - Pavements</v>
      </c>
      <c r="AG39" t="s">
        <v>1430</v>
      </c>
      <c r="AH39">
        <v>3</v>
      </c>
    </row>
    <row r="40" spans="1:34" x14ac:dyDescent="0.2">
      <c r="A40" t="s">
        <v>1547</v>
      </c>
      <c r="B40" t="s">
        <v>913</v>
      </c>
      <c r="C40" t="s">
        <v>352</v>
      </c>
      <c r="D40" t="s">
        <v>365</v>
      </c>
      <c r="F40" s="405" t="s">
        <v>768</v>
      </c>
      <c r="G40">
        <v>1</v>
      </c>
      <c r="H40" t="s">
        <v>160</v>
      </c>
      <c r="I40">
        <v>70</v>
      </c>
      <c r="J40">
        <v>63</v>
      </c>
      <c r="K40">
        <v>77</v>
      </c>
      <c r="L40" t="s">
        <v>174</v>
      </c>
      <c r="M40">
        <v>250</v>
      </c>
      <c r="N40">
        <v>200</v>
      </c>
      <c r="O40">
        <v>325</v>
      </c>
      <c r="P40">
        <v>4</v>
      </c>
      <c r="Q40">
        <v>100</v>
      </c>
      <c r="R40">
        <v>17500</v>
      </c>
      <c r="S40">
        <v>12600</v>
      </c>
      <c r="T40">
        <v>25025</v>
      </c>
      <c r="V40" t="str">
        <f t="shared" si="0"/>
        <v>D - PRECONSTRUCTION &amp; CONSTRUCTION WORKS###D13 - Pavements</v>
      </c>
    </row>
    <row r="41" spans="1:34" x14ac:dyDescent="0.2">
      <c r="A41" t="s">
        <v>1548</v>
      </c>
      <c r="B41" t="s">
        <v>1578</v>
      </c>
      <c r="C41" t="s">
        <v>352</v>
      </c>
      <c r="D41" t="s">
        <v>365</v>
      </c>
      <c r="F41" s="405" t="s">
        <v>768</v>
      </c>
      <c r="G41">
        <v>1</v>
      </c>
      <c r="H41" t="s">
        <v>160</v>
      </c>
      <c r="I41">
        <v>4160</v>
      </c>
      <c r="J41">
        <v>3744</v>
      </c>
      <c r="K41">
        <v>4576</v>
      </c>
      <c r="L41" t="s">
        <v>170</v>
      </c>
      <c r="M41">
        <v>20</v>
      </c>
      <c r="N41">
        <v>18</v>
      </c>
      <c r="O41">
        <v>24</v>
      </c>
      <c r="P41">
        <v>4</v>
      </c>
      <c r="Q41">
        <v>100</v>
      </c>
      <c r="R41">
        <v>83200</v>
      </c>
      <c r="S41">
        <v>67392</v>
      </c>
      <c r="T41">
        <v>109824</v>
      </c>
      <c r="V41" t="str">
        <f t="shared" si="0"/>
        <v>D - PRECONSTRUCTION &amp; CONSTRUCTION WORKS###D13 - Pavements</v>
      </c>
    </row>
    <row r="42" spans="1:34" x14ac:dyDescent="0.2">
      <c r="A42" t="s">
        <v>1549</v>
      </c>
      <c r="B42" t="s">
        <v>1446</v>
      </c>
      <c r="C42" t="s">
        <v>352</v>
      </c>
      <c r="D42" t="s">
        <v>366</v>
      </c>
      <c r="F42" s="405" t="s">
        <v>9</v>
      </c>
      <c r="G42">
        <v>1</v>
      </c>
      <c r="H42" t="s">
        <v>160</v>
      </c>
      <c r="I42">
        <v>150</v>
      </c>
      <c r="J42">
        <v>135</v>
      </c>
      <c r="K42">
        <v>165</v>
      </c>
      <c r="L42" t="s">
        <v>161</v>
      </c>
      <c r="M42">
        <v>200</v>
      </c>
      <c r="N42">
        <v>160</v>
      </c>
      <c r="O42">
        <v>240</v>
      </c>
      <c r="P42">
        <v>4</v>
      </c>
      <c r="Q42">
        <v>100</v>
      </c>
      <c r="R42">
        <v>30000</v>
      </c>
      <c r="S42">
        <v>21600</v>
      </c>
      <c r="T42">
        <v>39600</v>
      </c>
      <c r="V42" t="str">
        <f t="shared" si="0"/>
        <v>D - PRECONSTRUCTION &amp; CONSTRUCTION WORKS###D14 - Structures</v>
      </c>
    </row>
    <row r="43" spans="1:34" x14ac:dyDescent="0.2">
      <c r="A43" t="s">
        <v>1550</v>
      </c>
      <c r="B43" t="s">
        <v>1445</v>
      </c>
      <c r="C43" t="s">
        <v>352</v>
      </c>
      <c r="D43" t="s">
        <v>366</v>
      </c>
      <c r="F43" s="405" t="s">
        <v>768</v>
      </c>
      <c r="G43">
        <v>1</v>
      </c>
      <c r="H43" t="s">
        <v>165</v>
      </c>
      <c r="I43">
        <v>1500</v>
      </c>
      <c r="J43">
        <v>1425</v>
      </c>
      <c r="K43">
        <v>1650.0000000000002</v>
      </c>
      <c r="L43" t="s">
        <v>160</v>
      </c>
      <c r="M43">
        <v>20</v>
      </c>
      <c r="N43">
        <v>18</v>
      </c>
      <c r="O43">
        <v>22</v>
      </c>
      <c r="P43">
        <v>4</v>
      </c>
      <c r="Q43">
        <v>100</v>
      </c>
      <c r="R43">
        <v>30000</v>
      </c>
      <c r="S43">
        <v>25650</v>
      </c>
      <c r="T43">
        <v>36300</v>
      </c>
      <c r="V43" t="str">
        <f t="shared" si="0"/>
        <v>D - PRECONSTRUCTION &amp; CONSTRUCTION WORKS###D14 - Structures</v>
      </c>
    </row>
    <row r="44" spans="1:34" x14ac:dyDescent="0.2">
      <c r="A44" t="s">
        <v>1551</v>
      </c>
      <c r="B44" t="s">
        <v>1489</v>
      </c>
      <c r="C44" t="s">
        <v>352</v>
      </c>
      <c r="D44" t="s">
        <v>366</v>
      </c>
      <c r="F44" s="405" t="s">
        <v>785</v>
      </c>
      <c r="G44">
        <v>1</v>
      </c>
      <c r="H44" t="s">
        <v>160</v>
      </c>
      <c r="I44">
        <v>630</v>
      </c>
      <c r="J44">
        <v>567</v>
      </c>
      <c r="K44">
        <v>693</v>
      </c>
      <c r="L44" t="s">
        <v>160</v>
      </c>
      <c r="M44">
        <v>115</v>
      </c>
      <c r="N44">
        <v>103.5</v>
      </c>
      <c r="O44">
        <v>126.50000000000001</v>
      </c>
      <c r="P44">
        <v>4</v>
      </c>
      <c r="Q44">
        <v>100</v>
      </c>
      <c r="R44">
        <v>72450</v>
      </c>
      <c r="S44">
        <v>58684.5</v>
      </c>
      <c r="T44">
        <v>87664.5</v>
      </c>
      <c r="V44" t="str">
        <f t="shared" si="0"/>
        <v>D - PRECONSTRUCTION &amp; CONSTRUCTION WORKS###D14 - Structures</v>
      </c>
    </row>
    <row r="45" spans="1:34" x14ac:dyDescent="0.2">
      <c r="A45" t="s">
        <v>1552</v>
      </c>
      <c r="B45" t="s">
        <v>1490</v>
      </c>
      <c r="C45" t="s">
        <v>352</v>
      </c>
      <c r="D45" t="s">
        <v>366</v>
      </c>
      <c r="F45" s="405" t="s">
        <v>785</v>
      </c>
      <c r="G45">
        <v>1</v>
      </c>
      <c r="H45" t="s">
        <v>160</v>
      </c>
      <c r="I45">
        <v>840</v>
      </c>
      <c r="J45">
        <v>756</v>
      </c>
      <c r="K45">
        <v>924.00000000000011</v>
      </c>
      <c r="L45" t="s">
        <v>160</v>
      </c>
      <c r="M45">
        <v>115</v>
      </c>
      <c r="N45">
        <v>103.5</v>
      </c>
      <c r="O45">
        <v>126.50000000000001</v>
      </c>
      <c r="P45">
        <v>4</v>
      </c>
      <c r="Q45">
        <v>100</v>
      </c>
      <c r="R45">
        <v>96600</v>
      </c>
      <c r="S45">
        <v>78246</v>
      </c>
      <c r="T45">
        <v>116886</v>
      </c>
      <c r="V45" t="str">
        <f t="shared" si="0"/>
        <v>D - PRECONSTRUCTION &amp; CONSTRUCTION WORKS###D14 - Structures</v>
      </c>
    </row>
    <row r="46" spans="1:34" x14ac:dyDescent="0.2">
      <c r="A46" t="s">
        <v>1553</v>
      </c>
      <c r="B46" t="s">
        <v>1493</v>
      </c>
      <c r="C46" t="s">
        <v>352</v>
      </c>
      <c r="D46" t="s">
        <v>366</v>
      </c>
      <c r="F46" s="405" t="s">
        <v>768</v>
      </c>
      <c r="G46">
        <v>1</v>
      </c>
      <c r="H46" t="s">
        <v>160</v>
      </c>
      <c r="I46">
        <v>360</v>
      </c>
      <c r="J46">
        <v>324</v>
      </c>
      <c r="K46">
        <v>396.00000000000006</v>
      </c>
      <c r="L46" t="s">
        <v>160</v>
      </c>
      <c r="M46">
        <v>250</v>
      </c>
      <c r="N46">
        <v>225</v>
      </c>
      <c r="O46">
        <v>275</v>
      </c>
      <c r="P46">
        <v>4</v>
      </c>
      <c r="Q46">
        <v>100</v>
      </c>
      <c r="R46">
        <v>90000</v>
      </c>
      <c r="S46">
        <v>72900</v>
      </c>
      <c r="T46">
        <v>108900</v>
      </c>
      <c r="V46" t="str">
        <f t="shared" si="0"/>
        <v>D - PRECONSTRUCTION &amp; CONSTRUCTION WORKS###D14 - Structures</v>
      </c>
    </row>
    <row r="47" spans="1:34" x14ac:dyDescent="0.2">
      <c r="A47" t="s">
        <v>1554</v>
      </c>
      <c r="B47" t="s">
        <v>1492</v>
      </c>
      <c r="C47" t="s">
        <v>352</v>
      </c>
      <c r="D47" t="s">
        <v>366</v>
      </c>
      <c r="F47" s="405" t="s">
        <v>768</v>
      </c>
      <c r="G47">
        <v>1</v>
      </c>
      <c r="H47" t="s">
        <v>160</v>
      </c>
      <c r="I47">
        <v>1715</v>
      </c>
      <c r="J47">
        <v>1543.5</v>
      </c>
      <c r="K47">
        <v>1886.5000000000002</v>
      </c>
      <c r="L47" t="s">
        <v>160</v>
      </c>
      <c r="M47">
        <v>25</v>
      </c>
      <c r="N47">
        <v>22.5</v>
      </c>
      <c r="O47">
        <v>27.500000000000004</v>
      </c>
      <c r="P47">
        <v>4</v>
      </c>
      <c r="Q47">
        <v>100</v>
      </c>
      <c r="R47">
        <v>42875</v>
      </c>
      <c r="S47">
        <v>34728.75</v>
      </c>
      <c r="T47">
        <v>51878.75</v>
      </c>
      <c r="V47" t="str">
        <f t="shared" si="0"/>
        <v>D - PRECONSTRUCTION &amp; CONSTRUCTION WORKS###D14 - Structures</v>
      </c>
    </row>
    <row r="48" spans="1:34" x14ac:dyDescent="0.2">
      <c r="A48" t="s">
        <v>1555</v>
      </c>
      <c r="B48" t="s">
        <v>1161</v>
      </c>
      <c r="C48" t="s">
        <v>352</v>
      </c>
      <c r="D48" t="s">
        <v>369</v>
      </c>
      <c r="F48" s="405" t="s">
        <v>828</v>
      </c>
      <c r="G48">
        <v>1</v>
      </c>
      <c r="H48" t="s">
        <v>42</v>
      </c>
      <c r="I48">
        <v>1</v>
      </c>
      <c r="J48">
        <v>1</v>
      </c>
      <c r="K48">
        <v>1</v>
      </c>
      <c r="L48" t="s">
        <v>42</v>
      </c>
      <c r="M48">
        <v>400000</v>
      </c>
      <c r="N48">
        <v>400000</v>
      </c>
      <c r="O48">
        <v>400000</v>
      </c>
      <c r="P48">
        <v>4</v>
      </c>
      <c r="Q48">
        <v>100</v>
      </c>
      <c r="R48">
        <v>400000</v>
      </c>
      <c r="S48">
        <v>400000</v>
      </c>
      <c r="T48">
        <v>400000</v>
      </c>
      <c r="U48" t="s">
        <v>1574</v>
      </c>
      <c r="V48" t="str">
        <f t="shared" si="0"/>
        <v>D - PRECONSTRUCTION &amp; CONSTRUCTION WORKS###D17 - Traffic Signals &amp; Lighting</v>
      </c>
    </row>
    <row r="49" spans="1:22" x14ac:dyDescent="0.2">
      <c r="A49" t="s">
        <v>1556</v>
      </c>
      <c r="B49" t="s">
        <v>1499</v>
      </c>
      <c r="C49" t="s">
        <v>352</v>
      </c>
      <c r="D49" t="s">
        <v>375</v>
      </c>
      <c r="F49" s="405" t="s">
        <v>9</v>
      </c>
      <c r="G49">
        <v>1</v>
      </c>
      <c r="H49" t="s">
        <v>42</v>
      </c>
      <c r="I49">
        <v>1</v>
      </c>
      <c r="J49">
        <v>1</v>
      </c>
      <c r="K49">
        <v>1</v>
      </c>
      <c r="L49" t="s">
        <v>170</v>
      </c>
      <c r="M49">
        <v>50000</v>
      </c>
      <c r="N49">
        <v>45000</v>
      </c>
      <c r="O49">
        <v>60000</v>
      </c>
      <c r="P49">
        <v>4</v>
      </c>
      <c r="Q49">
        <v>100</v>
      </c>
      <c r="R49">
        <v>50000</v>
      </c>
      <c r="S49">
        <v>45000</v>
      </c>
      <c r="T49">
        <v>60000</v>
      </c>
      <c r="V49" t="str">
        <f t="shared" si="0"/>
        <v>D - PRECONSTRUCTION &amp; CONSTRUCTION WORKS###D23 - Signage, Linemarking, Road Furniture</v>
      </c>
    </row>
    <row r="50" spans="1:22" x14ac:dyDescent="0.2">
      <c r="A50" t="s">
        <v>1557</v>
      </c>
      <c r="B50" t="s">
        <v>1500</v>
      </c>
      <c r="C50" t="s">
        <v>352</v>
      </c>
      <c r="D50" t="s">
        <v>375</v>
      </c>
      <c r="F50" s="405" t="s">
        <v>785</v>
      </c>
      <c r="G50">
        <v>1</v>
      </c>
      <c r="H50" t="s">
        <v>161</v>
      </c>
      <c r="I50">
        <v>240</v>
      </c>
      <c r="J50">
        <v>192</v>
      </c>
      <c r="K50">
        <v>288</v>
      </c>
      <c r="L50" t="s">
        <v>170</v>
      </c>
      <c r="M50">
        <v>170</v>
      </c>
      <c r="N50">
        <v>153</v>
      </c>
      <c r="O50">
        <v>204</v>
      </c>
      <c r="P50">
        <v>4</v>
      </c>
      <c r="Q50">
        <v>100</v>
      </c>
      <c r="R50">
        <v>40800</v>
      </c>
      <c r="S50">
        <v>29376</v>
      </c>
      <c r="T50">
        <v>58752</v>
      </c>
      <c r="V50" t="str">
        <f t="shared" si="0"/>
        <v>D - PRECONSTRUCTION &amp; CONSTRUCTION WORKS###D23 - Signage, Linemarking, Road Furniture</v>
      </c>
    </row>
    <row r="51" spans="1:22" x14ac:dyDescent="0.2">
      <c r="A51" t="s">
        <v>1558</v>
      </c>
      <c r="B51" t="s">
        <v>1235</v>
      </c>
      <c r="C51" t="s">
        <v>352</v>
      </c>
      <c r="D51" t="s">
        <v>375</v>
      </c>
      <c r="F51" s="405" t="s">
        <v>828</v>
      </c>
      <c r="G51">
        <v>1</v>
      </c>
      <c r="H51" t="s">
        <v>42</v>
      </c>
      <c r="I51">
        <v>8</v>
      </c>
      <c r="J51">
        <v>8</v>
      </c>
      <c r="K51">
        <v>8</v>
      </c>
      <c r="L51" t="s">
        <v>160</v>
      </c>
      <c r="M51">
        <v>7000</v>
      </c>
      <c r="N51">
        <v>6300</v>
      </c>
      <c r="O51">
        <v>7700.0000000000009</v>
      </c>
      <c r="P51">
        <v>4</v>
      </c>
      <c r="Q51">
        <v>100</v>
      </c>
      <c r="R51">
        <v>56000</v>
      </c>
      <c r="S51">
        <v>50400</v>
      </c>
      <c r="T51">
        <v>61600</v>
      </c>
      <c r="V51" t="str">
        <f t="shared" si="0"/>
        <v>D - PRECONSTRUCTION &amp; CONSTRUCTION WORKS###D23 - Signage, Linemarking, Road Furniture</v>
      </c>
    </row>
    <row r="52" spans="1:22" x14ac:dyDescent="0.2">
      <c r="A52" t="s">
        <v>1559</v>
      </c>
      <c r="B52" t="s">
        <v>1252</v>
      </c>
      <c r="C52" t="s">
        <v>352</v>
      </c>
      <c r="D52" t="s">
        <v>375</v>
      </c>
      <c r="F52" s="405" t="s">
        <v>1253</v>
      </c>
      <c r="G52">
        <v>1</v>
      </c>
      <c r="H52" t="s">
        <v>42</v>
      </c>
      <c r="I52">
        <v>16</v>
      </c>
      <c r="J52">
        <v>16</v>
      </c>
      <c r="K52">
        <v>16</v>
      </c>
      <c r="L52" t="s">
        <v>170</v>
      </c>
      <c r="M52">
        <v>450</v>
      </c>
      <c r="N52">
        <v>405</v>
      </c>
      <c r="O52">
        <v>540</v>
      </c>
      <c r="P52">
        <v>4</v>
      </c>
      <c r="Q52">
        <v>100</v>
      </c>
      <c r="R52">
        <v>7200</v>
      </c>
      <c r="S52">
        <v>6480</v>
      </c>
      <c r="T52">
        <v>8640</v>
      </c>
      <c r="V52" t="str">
        <f t="shared" si="0"/>
        <v>D - PRECONSTRUCTION &amp; CONSTRUCTION WORKS###D23 - Signage, Linemarking, Road Furniture</v>
      </c>
    </row>
    <row r="53" spans="1:22" x14ac:dyDescent="0.2">
      <c r="A53" t="s">
        <v>1560</v>
      </c>
      <c r="B53" t="s">
        <v>1389</v>
      </c>
      <c r="C53" t="s">
        <v>380</v>
      </c>
      <c r="D53" t="s">
        <v>381</v>
      </c>
      <c r="F53" s="405" t="s">
        <v>92</v>
      </c>
      <c r="G53">
        <v>0.99</v>
      </c>
      <c r="H53" t="s">
        <v>42</v>
      </c>
      <c r="I53">
        <v>1</v>
      </c>
      <c r="J53">
        <v>1</v>
      </c>
      <c r="K53">
        <v>1</v>
      </c>
      <c r="L53" t="s">
        <v>40</v>
      </c>
      <c r="M53">
        <v>10</v>
      </c>
      <c r="N53">
        <v>5</v>
      </c>
      <c r="O53">
        <v>20</v>
      </c>
      <c r="P53">
        <v>5</v>
      </c>
      <c r="Q53">
        <v>100</v>
      </c>
      <c r="R53">
        <v>947756.1875</v>
      </c>
      <c r="S53">
        <v>0</v>
      </c>
      <c r="T53">
        <v>1914659</v>
      </c>
      <c r="V53" t="str">
        <f t="shared" si="0"/>
        <v>E - CONTINGENT RISKS###E1 - Project Risks</v>
      </c>
    </row>
    <row r="54" spans="1:22" x14ac:dyDescent="0.2">
      <c r="A54" t="s">
        <v>1561</v>
      </c>
      <c r="B54" t="s">
        <v>1512</v>
      </c>
      <c r="C54" t="s">
        <v>380</v>
      </c>
      <c r="D54" t="s">
        <v>381</v>
      </c>
      <c r="F54" s="405" t="s">
        <v>622</v>
      </c>
      <c r="G54">
        <v>0.99</v>
      </c>
      <c r="H54" t="s">
        <v>161</v>
      </c>
      <c r="I54">
        <v>1200</v>
      </c>
      <c r="J54">
        <v>960</v>
      </c>
      <c r="K54">
        <v>1440</v>
      </c>
      <c r="L54" t="s">
        <v>161</v>
      </c>
      <c r="M54">
        <v>180</v>
      </c>
      <c r="N54">
        <v>144</v>
      </c>
      <c r="O54">
        <v>216</v>
      </c>
      <c r="P54">
        <v>5</v>
      </c>
      <c r="Q54">
        <v>100</v>
      </c>
      <c r="R54">
        <v>213840</v>
      </c>
      <c r="S54">
        <v>0</v>
      </c>
      <c r="T54">
        <v>311040</v>
      </c>
      <c r="V54" t="str">
        <f t="shared" si="0"/>
        <v>E - CONTINGENT RISKS###E1 - Project Risks</v>
      </c>
    </row>
    <row r="55" spans="1:22" x14ac:dyDescent="0.2">
      <c r="A55" t="s">
        <v>1577</v>
      </c>
      <c r="B55" t="s">
        <v>1575</v>
      </c>
      <c r="C55" t="s">
        <v>380</v>
      </c>
      <c r="D55" t="s">
        <v>381</v>
      </c>
      <c r="F55" s="405" t="s">
        <v>768</v>
      </c>
      <c r="G55">
        <v>0.95</v>
      </c>
      <c r="H55" t="s">
        <v>161</v>
      </c>
      <c r="I55">
        <v>600</v>
      </c>
      <c r="J55">
        <v>480</v>
      </c>
      <c r="K55">
        <v>720</v>
      </c>
      <c r="L55" t="s">
        <v>161</v>
      </c>
      <c r="M55">
        <v>225</v>
      </c>
      <c r="N55">
        <v>180</v>
      </c>
      <c r="O55">
        <v>270</v>
      </c>
      <c r="P55">
        <v>5</v>
      </c>
      <c r="Q55">
        <v>100</v>
      </c>
      <c r="R55">
        <v>128250</v>
      </c>
      <c r="S55">
        <v>0</v>
      </c>
      <c r="T55">
        <v>194400</v>
      </c>
      <c r="V55" t="str">
        <f t="shared" si="0"/>
        <v>E - CONTINGENT RISKS###E1 - Project Risks</v>
      </c>
    </row>
    <row r="56" spans="1:22" x14ac:dyDescent="0.2">
      <c r="F56"/>
    </row>
  </sheetData>
  <sortState xmlns:xlrd2="http://schemas.microsoft.com/office/spreadsheetml/2017/richdata2" ref="A2:U56">
    <sortCondition ref="C1"/>
  </sortState>
  <dataConsolidate>
    <dataRefs count="3">
      <dataRef ref="K2:K6" sheet="Data2"/>
      <dataRef ref="N2:N37" sheet="Data2"/>
      <dataRef ref="Q2:Q38" sheet="Data2"/>
    </dataRefs>
  </dataConsolidate>
  <dataValidations count="1">
    <dataValidation allowBlank="1" showInputMessage="1" sqref="B2:C1048576" xr:uid="{00000000-0002-0000-0E00-000000000000}"/>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dimension ref="A1:BB50003"/>
  <sheetViews>
    <sheetView workbookViewId="0">
      <selection activeCell="A2" sqref="A2"/>
    </sheetView>
  </sheetViews>
  <sheetFormatPr defaultRowHeight="12.75" x14ac:dyDescent="0.2"/>
  <cols>
    <col min="1" max="1" width="12" style="265" customWidth="1"/>
    <col min="2" max="2" width="17.140625" style="5" customWidth="1"/>
    <col min="3" max="3" width="40.85546875" style="88" bestFit="1" customWidth="1"/>
    <col min="4" max="4" width="30.5703125" bestFit="1" customWidth="1"/>
    <col min="5" max="5" width="21.42578125" style="88" bestFit="1" customWidth="1"/>
    <col min="6" max="6" width="47.85546875" bestFit="1" customWidth="1"/>
    <col min="7" max="7" width="30" bestFit="1" customWidth="1"/>
    <col min="8" max="8" width="23.85546875" bestFit="1" customWidth="1"/>
    <col min="9" max="9" width="18.140625" bestFit="1" customWidth="1"/>
    <col min="10" max="10" width="25.42578125" customWidth="1"/>
    <col min="11" max="11" width="34" bestFit="1" customWidth="1"/>
    <col min="12" max="12" width="16.85546875" bestFit="1" customWidth="1"/>
    <col min="13" max="13" width="28.5703125" bestFit="1" customWidth="1"/>
    <col min="14" max="14" width="28.42578125" bestFit="1" customWidth="1"/>
    <col min="15" max="15" width="24.140625" bestFit="1" customWidth="1"/>
    <col min="16" max="16" width="21.140625" bestFit="1" customWidth="1"/>
    <col min="17" max="17" width="20.5703125" bestFit="1" customWidth="1"/>
    <col min="18" max="18" width="21" bestFit="1" customWidth="1"/>
    <col min="19" max="19" width="14.42578125" bestFit="1" customWidth="1"/>
    <col min="20" max="20" width="42.140625" bestFit="1" customWidth="1"/>
    <col min="21" max="21" width="29.85546875" bestFit="1" customWidth="1"/>
    <col min="45" max="45" width="63.140625" bestFit="1" customWidth="1"/>
    <col min="46" max="46" width="61.140625" bestFit="1" customWidth="1"/>
    <col min="47" max="47" width="21" bestFit="1" customWidth="1"/>
    <col min="48" max="48" width="18.140625" bestFit="1" customWidth="1"/>
    <col min="49" max="49" width="43.85546875" bestFit="1" customWidth="1"/>
    <col min="51" max="51" width="12" bestFit="1" customWidth="1"/>
    <col min="72" max="72" width="77.140625" bestFit="1" customWidth="1"/>
    <col min="73" max="73" width="64.85546875" bestFit="1" customWidth="1"/>
    <col min="74" max="74" width="65.140625" bestFit="1" customWidth="1"/>
    <col min="75" max="75" width="68.140625" bestFit="1" customWidth="1"/>
    <col min="76" max="76" width="74.140625" bestFit="1" customWidth="1"/>
    <col min="77" max="77" width="88.42578125" bestFit="1" customWidth="1"/>
    <col min="78" max="78" width="67" bestFit="1" customWidth="1"/>
    <col min="79" max="79" width="67.140625" bestFit="1" customWidth="1"/>
  </cols>
  <sheetData>
    <row r="1" spans="5:54" x14ac:dyDescent="0.2">
      <c r="E1"/>
      <c r="F1" s="88"/>
      <c r="BB1" s="5"/>
    </row>
    <row r="2" spans="5:54" x14ac:dyDescent="0.2">
      <c r="E2"/>
      <c r="F2" s="88"/>
    </row>
    <row r="3" spans="5:54" x14ac:dyDescent="0.2">
      <c r="E3"/>
      <c r="F3" s="88"/>
    </row>
    <row r="4" spans="5:54" x14ac:dyDescent="0.2">
      <c r="E4"/>
      <c r="F4" s="88"/>
    </row>
    <row r="5" spans="5:54" x14ac:dyDescent="0.2">
      <c r="E5"/>
      <c r="F5" s="88"/>
    </row>
    <row r="6" spans="5:54" x14ac:dyDescent="0.2">
      <c r="E6"/>
      <c r="F6" s="88"/>
    </row>
    <row r="7" spans="5:54" x14ac:dyDescent="0.2">
      <c r="E7"/>
      <c r="F7" s="88"/>
    </row>
    <row r="8" spans="5:54" x14ac:dyDescent="0.2">
      <c r="E8"/>
      <c r="F8" s="88"/>
    </row>
    <row r="9" spans="5:54" x14ac:dyDescent="0.2">
      <c r="E9"/>
      <c r="F9" s="88"/>
    </row>
    <row r="10" spans="5:54" x14ac:dyDescent="0.2">
      <c r="E10"/>
      <c r="F10" s="88"/>
    </row>
    <row r="11" spans="5:54" x14ac:dyDescent="0.2">
      <c r="E11"/>
      <c r="F11" s="88"/>
    </row>
    <row r="12" spans="5:54" x14ac:dyDescent="0.2">
      <c r="E12"/>
      <c r="F12" s="88"/>
    </row>
    <row r="13" spans="5:54" x14ac:dyDescent="0.2">
      <c r="E13"/>
      <c r="F13" s="88"/>
    </row>
    <row r="14" spans="5:54" x14ac:dyDescent="0.2">
      <c r="E14"/>
      <c r="F14" s="88"/>
    </row>
    <row r="15" spans="5:54" x14ac:dyDescent="0.2">
      <c r="E15"/>
      <c r="F15" s="88"/>
    </row>
    <row r="16" spans="5:54" x14ac:dyDescent="0.2">
      <c r="E16"/>
      <c r="F16" s="88"/>
    </row>
    <row r="17" spans="5:6" x14ac:dyDescent="0.2">
      <c r="E17"/>
      <c r="F17" s="88"/>
    </row>
    <row r="18" spans="5:6" x14ac:dyDescent="0.2">
      <c r="E18"/>
      <c r="F18" s="88"/>
    </row>
    <row r="19" spans="5:6" x14ac:dyDescent="0.2">
      <c r="E19"/>
      <c r="F19" s="88"/>
    </row>
    <row r="20" spans="5:6" x14ac:dyDescent="0.2">
      <c r="E20"/>
      <c r="F20" s="88"/>
    </row>
    <row r="21" spans="5:6" x14ac:dyDescent="0.2">
      <c r="E21"/>
      <c r="F21" s="88"/>
    </row>
    <row r="22" spans="5:6" x14ac:dyDescent="0.2">
      <c r="E22"/>
      <c r="F22" s="88"/>
    </row>
    <row r="23" spans="5:6" x14ac:dyDescent="0.2">
      <c r="E23"/>
      <c r="F23" s="88"/>
    </row>
    <row r="24" spans="5:6" x14ac:dyDescent="0.2">
      <c r="E24"/>
      <c r="F24" s="88"/>
    </row>
    <row r="25" spans="5:6" x14ac:dyDescent="0.2">
      <c r="E25"/>
      <c r="F25" s="88"/>
    </row>
    <row r="26" spans="5:6" x14ac:dyDescent="0.2">
      <c r="E26"/>
      <c r="F26" s="88"/>
    </row>
    <row r="27" spans="5:6" x14ac:dyDescent="0.2">
      <c r="E27"/>
      <c r="F27" s="88"/>
    </row>
    <row r="28" spans="5:6" x14ac:dyDescent="0.2">
      <c r="E28"/>
      <c r="F28" s="88"/>
    </row>
    <row r="29" spans="5:6" x14ac:dyDescent="0.2">
      <c r="E29"/>
      <c r="F29" s="88"/>
    </row>
    <row r="30" spans="5:6" x14ac:dyDescent="0.2">
      <c r="E30"/>
      <c r="F30" s="88"/>
    </row>
    <row r="31" spans="5:6" x14ac:dyDescent="0.2">
      <c r="E31"/>
      <c r="F31" s="88"/>
    </row>
    <row r="32" spans="5:6" x14ac:dyDescent="0.2">
      <c r="E32"/>
      <c r="F32" s="88"/>
    </row>
    <row r="33" spans="5:6" x14ac:dyDescent="0.2">
      <c r="E33"/>
      <c r="F33" s="88"/>
    </row>
    <row r="34" spans="5:6" x14ac:dyDescent="0.2">
      <c r="E34"/>
      <c r="F34" s="88"/>
    </row>
    <row r="35" spans="5:6" x14ac:dyDescent="0.2">
      <c r="E35"/>
      <c r="F35" s="88"/>
    </row>
    <row r="36" spans="5:6" x14ac:dyDescent="0.2">
      <c r="E36"/>
      <c r="F36" s="88"/>
    </row>
    <row r="37" spans="5:6" x14ac:dyDescent="0.2">
      <c r="E37"/>
      <c r="F37" s="88"/>
    </row>
    <row r="38" spans="5:6" x14ac:dyDescent="0.2">
      <c r="E38"/>
      <c r="F38" s="88"/>
    </row>
    <row r="39" spans="5:6" x14ac:dyDescent="0.2">
      <c r="E39"/>
      <c r="F39" s="88"/>
    </row>
    <row r="40" spans="5:6" x14ac:dyDescent="0.2">
      <c r="E40"/>
      <c r="F40" s="88"/>
    </row>
    <row r="41" spans="5:6" x14ac:dyDescent="0.2">
      <c r="E41"/>
      <c r="F41" s="88"/>
    </row>
    <row r="42" spans="5:6" x14ac:dyDescent="0.2">
      <c r="E42"/>
      <c r="F42" s="88"/>
    </row>
    <row r="43" spans="5:6" x14ac:dyDescent="0.2">
      <c r="E43"/>
      <c r="F43" s="88"/>
    </row>
    <row r="44" spans="5:6" x14ac:dyDescent="0.2">
      <c r="E44"/>
      <c r="F44" s="88"/>
    </row>
    <row r="45" spans="5:6" x14ac:dyDescent="0.2">
      <c r="E45"/>
      <c r="F45" s="88"/>
    </row>
    <row r="46" spans="5:6" x14ac:dyDescent="0.2">
      <c r="E46"/>
      <c r="F46" s="88"/>
    </row>
    <row r="47" spans="5:6" x14ac:dyDescent="0.2">
      <c r="E47"/>
      <c r="F47" s="88"/>
    </row>
    <row r="48" spans="5:6" x14ac:dyDescent="0.2">
      <c r="E48"/>
      <c r="F48" s="88"/>
    </row>
    <row r="49" spans="5:6" x14ac:dyDescent="0.2">
      <c r="E49"/>
      <c r="F49" s="88"/>
    </row>
    <row r="50" spans="5:6" x14ac:dyDescent="0.2">
      <c r="E50"/>
      <c r="F50" s="88"/>
    </row>
    <row r="51" spans="5:6" x14ac:dyDescent="0.2">
      <c r="E51"/>
      <c r="F51" s="88"/>
    </row>
    <row r="52" spans="5:6" x14ac:dyDescent="0.2">
      <c r="E52"/>
      <c r="F52" s="88"/>
    </row>
    <row r="53" spans="5:6" x14ac:dyDescent="0.2">
      <c r="E53"/>
      <c r="F53" s="88"/>
    </row>
    <row r="54" spans="5:6" x14ac:dyDescent="0.2">
      <c r="E54"/>
      <c r="F54" s="88"/>
    </row>
    <row r="55" spans="5:6" x14ac:dyDescent="0.2">
      <c r="E55"/>
      <c r="F55" s="88"/>
    </row>
    <row r="56" spans="5:6" x14ac:dyDescent="0.2">
      <c r="E56"/>
      <c r="F56" s="88"/>
    </row>
    <row r="57" spans="5:6" x14ac:dyDescent="0.2">
      <c r="E57"/>
      <c r="F57" s="88"/>
    </row>
    <row r="58" spans="5:6" x14ac:dyDescent="0.2">
      <c r="E58"/>
      <c r="F58" s="88"/>
    </row>
    <row r="59" spans="5:6" x14ac:dyDescent="0.2">
      <c r="E59"/>
      <c r="F59" s="88"/>
    </row>
    <row r="60" spans="5:6" x14ac:dyDescent="0.2">
      <c r="E60"/>
      <c r="F60" s="88"/>
    </row>
    <row r="61" spans="5:6" x14ac:dyDescent="0.2">
      <c r="E61"/>
      <c r="F61" s="88"/>
    </row>
    <row r="62" spans="5:6" x14ac:dyDescent="0.2">
      <c r="E62"/>
      <c r="F62" s="88"/>
    </row>
    <row r="63" spans="5:6" x14ac:dyDescent="0.2">
      <c r="E63"/>
      <c r="F63" s="88"/>
    </row>
    <row r="64" spans="5:6" x14ac:dyDescent="0.2">
      <c r="E64"/>
      <c r="F64" s="88"/>
    </row>
    <row r="65" spans="5:6" x14ac:dyDescent="0.2">
      <c r="E65"/>
      <c r="F65" s="88"/>
    </row>
    <row r="66" spans="5:6" x14ac:dyDescent="0.2">
      <c r="E66"/>
      <c r="F66" s="88"/>
    </row>
    <row r="67" spans="5:6" x14ac:dyDescent="0.2">
      <c r="E67"/>
      <c r="F67" s="88"/>
    </row>
    <row r="68" spans="5:6" x14ac:dyDescent="0.2">
      <c r="E68"/>
      <c r="F68" s="88"/>
    </row>
    <row r="69" spans="5:6" x14ac:dyDescent="0.2">
      <c r="E69"/>
      <c r="F69" s="88"/>
    </row>
    <row r="70" spans="5:6" x14ac:dyDescent="0.2">
      <c r="E70"/>
      <c r="F70" s="88"/>
    </row>
    <row r="71" spans="5:6" x14ac:dyDescent="0.2">
      <c r="E71"/>
      <c r="F71" s="88"/>
    </row>
    <row r="72" spans="5:6" x14ac:dyDescent="0.2">
      <c r="E72"/>
      <c r="F72" s="88"/>
    </row>
    <row r="73" spans="5:6" x14ac:dyDescent="0.2">
      <c r="E73"/>
      <c r="F73" s="88"/>
    </row>
    <row r="74" spans="5:6" x14ac:dyDescent="0.2">
      <c r="E74"/>
      <c r="F74" s="88"/>
    </row>
    <row r="75" spans="5:6" x14ac:dyDescent="0.2">
      <c r="E75"/>
      <c r="F75" s="88"/>
    </row>
    <row r="76" spans="5:6" x14ac:dyDescent="0.2">
      <c r="E76"/>
      <c r="F76" s="88"/>
    </row>
    <row r="77" spans="5:6" x14ac:dyDescent="0.2">
      <c r="E77"/>
      <c r="F77" s="88"/>
    </row>
    <row r="78" spans="5:6" x14ac:dyDescent="0.2">
      <c r="E78"/>
      <c r="F78" s="88"/>
    </row>
    <row r="79" spans="5:6" x14ac:dyDescent="0.2">
      <c r="E79"/>
      <c r="F79" s="88"/>
    </row>
    <row r="80" spans="5:6" x14ac:dyDescent="0.2">
      <c r="E80"/>
      <c r="F80" s="88"/>
    </row>
    <row r="81" spans="5:6" x14ac:dyDescent="0.2">
      <c r="E81"/>
      <c r="F81" s="88"/>
    </row>
    <row r="82" spans="5:6" x14ac:dyDescent="0.2">
      <c r="E82"/>
      <c r="F82" s="88"/>
    </row>
    <row r="83" spans="5:6" x14ac:dyDescent="0.2">
      <c r="E83"/>
      <c r="F83" s="88"/>
    </row>
    <row r="84" spans="5:6" x14ac:dyDescent="0.2">
      <c r="E84"/>
      <c r="F84" s="88"/>
    </row>
    <row r="85" spans="5:6" x14ac:dyDescent="0.2">
      <c r="E85"/>
      <c r="F85" s="88"/>
    </row>
    <row r="86" spans="5:6" x14ac:dyDescent="0.2">
      <c r="E86"/>
      <c r="F86" s="88"/>
    </row>
    <row r="87" spans="5:6" x14ac:dyDescent="0.2">
      <c r="E87"/>
      <c r="F87" s="88"/>
    </row>
    <row r="88" spans="5:6" x14ac:dyDescent="0.2">
      <c r="E88"/>
      <c r="F88" s="88"/>
    </row>
    <row r="89" spans="5:6" x14ac:dyDescent="0.2">
      <c r="E89"/>
      <c r="F89" s="88"/>
    </row>
    <row r="90" spans="5:6" x14ac:dyDescent="0.2">
      <c r="E90"/>
      <c r="F90" s="88"/>
    </row>
    <row r="91" spans="5:6" x14ac:dyDescent="0.2">
      <c r="E91"/>
      <c r="F91" s="88"/>
    </row>
    <row r="92" spans="5:6" x14ac:dyDescent="0.2">
      <c r="E92"/>
      <c r="F92" s="88"/>
    </row>
    <row r="93" spans="5:6" x14ac:dyDescent="0.2">
      <c r="E93"/>
      <c r="F93" s="88"/>
    </row>
    <row r="94" spans="5:6" x14ac:dyDescent="0.2">
      <c r="E94"/>
      <c r="F94" s="88"/>
    </row>
    <row r="95" spans="5:6" x14ac:dyDescent="0.2">
      <c r="E95"/>
      <c r="F95" s="88"/>
    </row>
    <row r="96" spans="5:6" x14ac:dyDescent="0.2">
      <c r="E96"/>
      <c r="F96" s="88"/>
    </row>
    <row r="97" spans="5:54" x14ac:dyDescent="0.2">
      <c r="E97"/>
      <c r="F97" s="88"/>
    </row>
    <row r="98" spans="5:54" x14ac:dyDescent="0.2">
      <c r="E98"/>
      <c r="F98" s="88"/>
    </row>
    <row r="99" spans="5:54" x14ac:dyDescent="0.2">
      <c r="E99"/>
      <c r="F99" s="88"/>
    </row>
    <row r="100" spans="5:54" x14ac:dyDescent="0.2">
      <c r="E100"/>
      <c r="F100" s="88"/>
    </row>
    <row r="101" spans="5:54" x14ac:dyDescent="0.2">
      <c r="E101"/>
      <c r="F101" s="88"/>
    </row>
    <row r="102" spans="5:54" x14ac:dyDescent="0.2">
      <c r="E102"/>
      <c r="F102" s="88"/>
      <c r="BB102" s="5"/>
    </row>
    <row r="103" spans="5:54" x14ac:dyDescent="0.2">
      <c r="E103"/>
      <c r="F103" s="88"/>
      <c r="BB103" s="5"/>
    </row>
    <row r="104" spans="5:54" x14ac:dyDescent="0.2">
      <c r="E104"/>
      <c r="F104" s="88"/>
      <c r="BB104" s="5"/>
    </row>
    <row r="105" spans="5:54" x14ac:dyDescent="0.2">
      <c r="E105"/>
      <c r="F105" s="88"/>
      <c r="BB105" s="5"/>
    </row>
    <row r="106" spans="5:54" x14ac:dyDescent="0.2">
      <c r="E106"/>
      <c r="F106" s="88"/>
      <c r="BB106" s="5"/>
    </row>
    <row r="107" spans="5:54" x14ac:dyDescent="0.2">
      <c r="E107"/>
      <c r="F107" s="88"/>
      <c r="BB107" s="5"/>
    </row>
    <row r="108" spans="5:54" x14ac:dyDescent="0.2">
      <c r="E108"/>
      <c r="F108" s="88"/>
      <c r="BB108" s="5"/>
    </row>
    <row r="109" spans="5:54" x14ac:dyDescent="0.2">
      <c r="E109"/>
      <c r="F109" s="88"/>
      <c r="BB109" s="5"/>
    </row>
    <row r="110" spans="5:54" x14ac:dyDescent="0.2">
      <c r="E110"/>
      <c r="F110" s="88"/>
      <c r="BB110" s="5"/>
    </row>
    <row r="111" spans="5:54" x14ac:dyDescent="0.2">
      <c r="E111"/>
      <c r="F111" s="88"/>
      <c r="BB111" s="5"/>
    </row>
    <row r="112" spans="5:54" x14ac:dyDescent="0.2">
      <c r="E112"/>
      <c r="F112" s="88"/>
      <c r="BB112" s="5"/>
    </row>
    <row r="113" spans="5:54" x14ac:dyDescent="0.2">
      <c r="E113"/>
      <c r="F113" s="88"/>
      <c r="BB113" s="5"/>
    </row>
    <row r="114" spans="5:54" x14ac:dyDescent="0.2">
      <c r="E114"/>
      <c r="F114" s="88"/>
      <c r="BB114" s="5"/>
    </row>
    <row r="115" spans="5:54" x14ac:dyDescent="0.2">
      <c r="E115"/>
      <c r="F115" s="88"/>
      <c r="BB115" s="5"/>
    </row>
    <row r="116" spans="5:54" x14ac:dyDescent="0.2">
      <c r="E116"/>
      <c r="F116" s="88"/>
      <c r="BB116" s="5"/>
    </row>
    <row r="117" spans="5:54" x14ac:dyDescent="0.2">
      <c r="E117"/>
      <c r="F117" s="88"/>
      <c r="BB117" s="5"/>
    </row>
    <row r="118" spans="5:54" x14ac:dyDescent="0.2">
      <c r="E118"/>
      <c r="F118" s="88"/>
      <c r="BB118" s="5"/>
    </row>
    <row r="119" spans="5:54" x14ac:dyDescent="0.2">
      <c r="E119"/>
      <c r="F119" s="88"/>
      <c r="BB119" s="5"/>
    </row>
    <row r="120" spans="5:54" x14ac:dyDescent="0.2">
      <c r="E120"/>
      <c r="F120" s="88"/>
      <c r="BB120" s="5"/>
    </row>
    <row r="121" spans="5:54" x14ac:dyDescent="0.2">
      <c r="E121"/>
      <c r="F121" s="88"/>
      <c r="BB121" s="5"/>
    </row>
    <row r="122" spans="5:54" x14ac:dyDescent="0.2">
      <c r="E122"/>
      <c r="F122" s="88"/>
      <c r="BB122" s="5"/>
    </row>
    <row r="123" spans="5:54" x14ac:dyDescent="0.2">
      <c r="E123"/>
      <c r="F123" s="88"/>
      <c r="BB123" s="5"/>
    </row>
    <row r="124" spans="5:54" x14ac:dyDescent="0.2">
      <c r="E124"/>
      <c r="F124" s="88"/>
      <c r="BB124" s="5"/>
    </row>
    <row r="125" spans="5:54" x14ac:dyDescent="0.2">
      <c r="E125"/>
      <c r="F125" s="88"/>
      <c r="BB125" s="5"/>
    </row>
    <row r="126" spans="5:54" x14ac:dyDescent="0.2">
      <c r="E126"/>
      <c r="F126" s="88"/>
      <c r="BB126" s="5"/>
    </row>
    <row r="127" spans="5:54" x14ac:dyDescent="0.2">
      <c r="E127"/>
      <c r="F127" s="88"/>
      <c r="BB127" s="5"/>
    </row>
    <row r="128" spans="5:54" x14ac:dyDescent="0.2">
      <c r="E128"/>
      <c r="F128" s="88"/>
      <c r="BB128" s="5"/>
    </row>
    <row r="129" spans="5:54" x14ac:dyDescent="0.2">
      <c r="E129"/>
      <c r="F129" s="88"/>
      <c r="BB129" s="5"/>
    </row>
    <row r="130" spans="5:54" x14ac:dyDescent="0.2">
      <c r="E130"/>
      <c r="F130" s="88"/>
      <c r="BB130" s="5"/>
    </row>
    <row r="131" spans="5:54" x14ac:dyDescent="0.2">
      <c r="E131"/>
      <c r="F131" s="88"/>
      <c r="BB131" s="5"/>
    </row>
    <row r="132" spans="5:54" x14ac:dyDescent="0.2">
      <c r="E132"/>
      <c r="F132" s="88"/>
      <c r="BB132" s="5"/>
    </row>
    <row r="133" spans="5:54" x14ac:dyDescent="0.2">
      <c r="E133"/>
      <c r="F133" s="88"/>
      <c r="BB133" s="5"/>
    </row>
    <row r="134" spans="5:54" x14ac:dyDescent="0.2">
      <c r="E134"/>
      <c r="F134" s="88"/>
      <c r="BB134" s="5"/>
    </row>
    <row r="135" spans="5:54" x14ac:dyDescent="0.2">
      <c r="E135"/>
      <c r="F135" s="88"/>
      <c r="BB135" s="5"/>
    </row>
    <row r="136" spans="5:54" x14ac:dyDescent="0.2">
      <c r="E136"/>
      <c r="F136" s="88"/>
      <c r="BB136" s="5"/>
    </row>
    <row r="137" spans="5:54" x14ac:dyDescent="0.2">
      <c r="E137"/>
      <c r="F137" s="88"/>
      <c r="BB137" s="5"/>
    </row>
    <row r="138" spans="5:54" x14ac:dyDescent="0.2">
      <c r="E138"/>
      <c r="F138" s="88"/>
      <c r="BB138" s="5"/>
    </row>
    <row r="139" spans="5:54" x14ac:dyDescent="0.2">
      <c r="E139"/>
      <c r="F139" s="88"/>
      <c r="BB139" s="5"/>
    </row>
    <row r="140" spans="5:54" x14ac:dyDescent="0.2">
      <c r="E140"/>
      <c r="F140" s="88"/>
      <c r="BB140" s="5"/>
    </row>
    <row r="141" spans="5:54" x14ac:dyDescent="0.2">
      <c r="E141"/>
      <c r="F141" s="88"/>
      <c r="BB141" s="5"/>
    </row>
    <row r="142" spans="5:54" x14ac:dyDescent="0.2">
      <c r="E142"/>
      <c r="F142" s="88"/>
      <c r="BB142" s="5"/>
    </row>
    <row r="143" spans="5:54" x14ac:dyDescent="0.2">
      <c r="E143"/>
      <c r="F143" s="88"/>
      <c r="BB143" s="5"/>
    </row>
    <row r="144" spans="5:54" x14ac:dyDescent="0.2">
      <c r="E144"/>
      <c r="F144" s="88"/>
      <c r="BB144" s="5"/>
    </row>
    <row r="145" spans="5:54" x14ac:dyDescent="0.2">
      <c r="E145"/>
      <c r="F145" s="88"/>
      <c r="BB145" s="5"/>
    </row>
    <row r="146" spans="5:54" x14ac:dyDescent="0.2">
      <c r="E146"/>
      <c r="F146" s="88"/>
      <c r="BB146" s="5"/>
    </row>
    <row r="147" spans="5:54" x14ac:dyDescent="0.2">
      <c r="E147"/>
      <c r="F147" s="88"/>
      <c r="BB147" s="5"/>
    </row>
    <row r="148" spans="5:54" x14ac:dyDescent="0.2">
      <c r="E148"/>
      <c r="F148" s="88"/>
      <c r="BB148" s="5"/>
    </row>
    <row r="149" spans="5:54" x14ac:dyDescent="0.2">
      <c r="E149"/>
      <c r="F149" s="88"/>
      <c r="BB149" s="5"/>
    </row>
    <row r="150" spans="5:54" x14ac:dyDescent="0.2">
      <c r="E150"/>
      <c r="F150" s="88"/>
      <c r="BB150" s="5"/>
    </row>
    <row r="151" spans="5:54" x14ac:dyDescent="0.2">
      <c r="E151"/>
      <c r="F151" s="88"/>
      <c r="BB151" s="5"/>
    </row>
    <row r="152" spans="5:54" x14ac:dyDescent="0.2">
      <c r="E152"/>
      <c r="F152" s="88"/>
      <c r="BB152" s="5"/>
    </row>
    <row r="153" spans="5:54" x14ac:dyDescent="0.2">
      <c r="E153"/>
      <c r="F153" s="88"/>
      <c r="BB153" s="5"/>
    </row>
    <row r="154" spans="5:54" x14ac:dyDescent="0.2">
      <c r="E154"/>
      <c r="F154" s="88"/>
      <c r="BB154" s="5"/>
    </row>
    <row r="155" spans="5:54" x14ac:dyDescent="0.2">
      <c r="E155"/>
      <c r="F155" s="88"/>
      <c r="BB155" s="5"/>
    </row>
    <row r="156" spans="5:54" x14ac:dyDescent="0.2">
      <c r="E156"/>
      <c r="F156" s="88"/>
      <c r="BB156" s="5"/>
    </row>
    <row r="157" spans="5:54" x14ac:dyDescent="0.2">
      <c r="E157"/>
      <c r="F157" s="88"/>
      <c r="BB157" s="5"/>
    </row>
    <row r="158" spans="5:54" x14ac:dyDescent="0.2">
      <c r="E158"/>
      <c r="F158" s="88"/>
      <c r="BB158" s="5"/>
    </row>
    <row r="159" spans="5:54" x14ac:dyDescent="0.2">
      <c r="E159"/>
      <c r="F159" s="88"/>
      <c r="BB159" s="5"/>
    </row>
    <row r="160" spans="5:54" x14ac:dyDescent="0.2">
      <c r="E160"/>
      <c r="F160" s="88"/>
      <c r="BB160" s="5"/>
    </row>
    <row r="161" spans="5:54" x14ac:dyDescent="0.2">
      <c r="E161"/>
      <c r="F161" s="88"/>
      <c r="BB161" s="5"/>
    </row>
    <row r="162" spans="5:54" x14ac:dyDescent="0.2">
      <c r="E162"/>
      <c r="F162" s="88"/>
      <c r="BB162" s="5"/>
    </row>
    <row r="163" spans="5:54" x14ac:dyDescent="0.2">
      <c r="E163"/>
      <c r="F163" s="88"/>
      <c r="BB163" s="5"/>
    </row>
    <row r="164" spans="5:54" x14ac:dyDescent="0.2">
      <c r="E164"/>
      <c r="F164" s="88"/>
      <c r="BB164" s="5"/>
    </row>
    <row r="165" spans="5:54" x14ac:dyDescent="0.2">
      <c r="E165"/>
      <c r="F165" s="88"/>
      <c r="BB165" s="5"/>
    </row>
    <row r="166" spans="5:54" x14ac:dyDescent="0.2">
      <c r="E166"/>
      <c r="F166" s="88"/>
      <c r="BB166" s="5"/>
    </row>
    <row r="167" spans="5:54" x14ac:dyDescent="0.2">
      <c r="E167"/>
      <c r="F167" s="88"/>
      <c r="BB167" s="5"/>
    </row>
    <row r="168" spans="5:54" x14ac:dyDescent="0.2">
      <c r="E168"/>
      <c r="F168" s="88"/>
      <c r="BB168" s="5"/>
    </row>
    <row r="169" spans="5:54" x14ac:dyDescent="0.2">
      <c r="E169"/>
      <c r="F169" s="88"/>
      <c r="BB169" s="5"/>
    </row>
    <row r="170" spans="5:54" x14ac:dyDescent="0.2">
      <c r="E170"/>
      <c r="F170" s="88"/>
      <c r="BB170" s="5"/>
    </row>
    <row r="171" spans="5:54" x14ac:dyDescent="0.2">
      <c r="E171"/>
      <c r="F171" s="88"/>
      <c r="BB171" s="5"/>
    </row>
    <row r="172" spans="5:54" x14ac:dyDescent="0.2">
      <c r="E172"/>
      <c r="F172" s="88"/>
      <c r="BB172" s="5"/>
    </row>
    <row r="173" spans="5:54" x14ac:dyDescent="0.2">
      <c r="E173"/>
      <c r="F173" s="88"/>
      <c r="BB173" s="5"/>
    </row>
    <row r="174" spans="5:54" x14ac:dyDescent="0.2">
      <c r="E174"/>
      <c r="F174" s="88"/>
      <c r="BB174" s="5"/>
    </row>
    <row r="175" spans="5:54" x14ac:dyDescent="0.2">
      <c r="E175"/>
      <c r="F175" s="88"/>
      <c r="BB175" s="5"/>
    </row>
    <row r="176" spans="5:54" x14ac:dyDescent="0.2">
      <c r="E176"/>
      <c r="F176" s="88"/>
      <c r="BB176" s="5"/>
    </row>
    <row r="177" spans="5:54" x14ac:dyDescent="0.2">
      <c r="E177"/>
      <c r="F177" s="88"/>
      <c r="BB177" s="5"/>
    </row>
    <row r="178" spans="5:54" x14ac:dyDescent="0.2">
      <c r="E178"/>
      <c r="F178" s="88"/>
      <c r="BB178" s="5"/>
    </row>
    <row r="179" spans="5:54" x14ac:dyDescent="0.2">
      <c r="E179"/>
      <c r="F179" s="88"/>
      <c r="BB179" s="5"/>
    </row>
    <row r="180" spans="5:54" x14ac:dyDescent="0.2">
      <c r="E180"/>
      <c r="F180" s="88"/>
      <c r="BB180" s="5"/>
    </row>
    <row r="181" spans="5:54" x14ac:dyDescent="0.2">
      <c r="E181"/>
      <c r="F181" s="88"/>
      <c r="BB181" s="5"/>
    </row>
    <row r="182" spans="5:54" x14ac:dyDescent="0.2">
      <c r="E182"/>
      <c r="F182" s="88"/>
      <c r="BB182" s="5"/>
    </row>
    <row r="183" spans="5:54" x14ac:dyDescent="0.2">
      <c r="E183"/>
      <c r="F183" s="88"/>
      <c r="BB183" s="5"/>
    </row>
    <row r="184" spans="5:54" x14ac:dyDescent="0.2">
      <c r="E184"/>
      <c r="F184" s="88"/>
      <c r="BB184" s="5"/>
    </row>
    <row r="185" spans="5:54" x14ac:dyDescent="0.2">
      <c r="E185"/>
      <c r="F185" s="88"/>
      <c r="BB185" s="5"/>
    </row>
    <row r="186" spans="5:54" x14ac:dyDescent="0.2">
      <c r="E186"/>
      <c r="F186" s="88"/>
      <c r="BB186" s="5"/>
    </row>
    <row r="187" spans="5:54" x14ac:dyDescent="0.2">
      <c r="E187"/>
      <c r="F187" s="88"/>
      <c r="BB187" s="5"/>
    </row>
    <row r="188" spans="5:54" x14ac:dyDescent="0.2">
      <c r="E188"/>
      <c r="F188" s="88"/>
      <c r="BB188" s="5"/>
    </row>
    <row r="189" spans="5:54" x14ac:dyDescent="0.2">
      <c r="E189"/>
      <c r="F189" s="88"/>
      <c r="BB189" s="5"/>
    </row>
    <row r="190" spans="5:54" x14ac:dyDescent="0.2">
      <c r="E190"/>
      <c r="F190" s="88"/>
      <c r="BB190" s="5"/>
    </row>
    <row r="191" spans="5:54" x14ac:dyDescent="0.2">
      <c r="E191"/>
      <c r="F191" s="88"/>
      <c r="BB191" s="5"/>
    </row>
    <row r="192" spans="5:54" x14ac:dyDescent="0.2">
      <c r="E192"/>
      <c r="F192" s="88"/>
      <c r="BB192" s="5"/>
    </row>
    <row r="193" spans="5:54" x14ac:dyDescent="0.2">
      <c r="E193"/>
      <c r="F193" s="88"/>
      <c r="BB193" s="5"/>
    </row>
    <row r="194" spans="5:54" x14ac:dyDescent="0.2">
      <c r="E194"/>
      <c r="F194" s="88"/>
      <c r="BB194" s="5"/>
    </row>
    <row r="195" spans="5:54" x14ac:dyDescent="0.2">
      <c r="E195"/>
      <c r="F195" s="88"/>
      <c r="BB195" s="5"/>
    </row>
    <row r="196" spans="5:54" x14ac:dyDescent="0.2">
      <c r="E196"/>
      <c r="F196" s="88"/>
      <c r="BB196" s="5"/>
    </row>
    <row r="197" spans="5:54" x14ac:dyDescent="0.2">
      <c r="E197"/>
      <c r="F197" s="88"/>
      <c r="BB197" s="5"/>
    </row>
    <row r="198" spans="5:54" x14ac:dyDescent="0.2">
      <c r="E198"/>
      <c r="F198" s="88"/>
      <c r="BB198" s="5"/>
    </row>
    <row r="199" spans="5:54" x14ac:dyDescent="0.2">
      <c r="E199"/>
      <c r="F199" s="88"/>
      <c r="BB199" s="5"/>
    </row>
    <row r="200" spans="5:54" x14ac:dyDescent="0.2">
      <c r="E200"/>
      <c r="F200" s="88"/>
      <c r="BB200" s="5"/>
    </row>
    <row r="201" spans="5:54" x14ac:dyDescent="0.2">
      <c r="E201"/>
      <c r="F201" s="88"/>
      <c r="BB201" s="5"/>
    </row>
    <row r="202" spans="5:54" x14ac:dyDescent="0.2">
      <c r="E202"/>
      <c r="F202" s="88"/>
      <c r="BB202" s="5"/>
    </row>
    <row r="203" spans="5:54" x14ac:dyDescent="0.2">
      <c r="E203"/>
      <c r="F203" s="88"/>
      <c r="BB203" s="5"/>
    </row>
    <row r="204" spans="5:54" x14ac:dyDescent="0.2">
      <c r="E204"/>
      <c r="F204" s="88"/>
      <c r="BB204" s="5"/>
    </row>
    <row r="205" spans="5:54" x14ac:dyDescent="0.2">
      <c r="E205"/>
      <c r="F205" s="88"/>
      <c r="BB205" s="5"/>
    </row>
    <row r="206" spans="5:54" x14ac:dyDescent="0.2">
      <c r="E206"/>
      <c r="F206" s="88"/>
      <c r="BB206" s="5"/>
    </row>
    <row r="207" spans="5:54" x14ac:dyDescent="0.2">
      <c r="E207"/>
      <c r="F207" s="88"/>
      <c r="BB207" s="5"/>
    </row>
    <row r="208" spans="5:54" x14ac:dyDescent="0.2">
      <c r="E208"/>
      <c r="F208" s="88"/>
      <c r="BB208" s="5"/>
    </row>
    <row r="209" spans="5:54" x14ac:dyDescent="0.2">
      <c r="E209"/>
      <c r="F209" s="88"/>
      <c r="BB209" s="5"/>
    </row>
    <row r="210" spans="5:54" x14ac:dyDescent="0.2">
      <c r="E210"/>
      <c r="F210" s="88"/>
      <c r="BB210" s="5"/>
    </row>
    <row r="211" spans="5:54" x14ac:dyDescent="0.2">
      <c r="E211"/>
      <c r="F211" s="88"/>
      <c r="BB211" s="5"/>
    </row>
    <row r="212" spans="5:54" x14ac:dyDescent="0.2">
      <c r="E212"/>
      <c r="F212" s="88"/>
      <c r="BB212" s="5"/>
    </row>
    <row r="213" spans="5:54" x14ac:dyDescent="0.2">
      <c r="E213"/>
      <c r="F213" s="88"/>
      <c r="BB213" s="5"/>
    </row>
    <row r="214" spans="5:54" x14ac:dyDescent="0.2">
      <c r="E214"/>
      <c r="F214" s="88"/>
      <c r="BB214" s="5"/>
    </row>
    <row r="215" spans="5:54" x14ac:dyDescent="0.2">
      <c r="E215"/>
      <c r="F215" s="88"/>
      <c r="BB215" s="5"/>
    </row>
    <row r="216" spans="5:54" x14ac:dyDescent="0.2">
      <c r="E216"/>
      <c r="F216" s="88"/>
      <c r="BB216" s="5"/>
    </row>
    <row r="217" spans="5:54" x14ac:dyDescent="0.2">
      <c r="E217"/>
      <c r="F217" s="88"/>
      <c r="BB217" s="5"/>
    </row>
    <row r="218" spans="5:54" x14ac:dyDescent="0.2">
      <c r="E218"/>
      <c r="F218" s="88"/>
      <c r="BB218" s="5"/>
    </row>
    <row r="219" spans="5:54" x14ac:dyDescent="0.2">
      <c r="E219"/>
      <c r="F219" s="88"/>
      <c r="BB219" s="5"/>
    </row>
    <row r="220" spans="5:54" x14ac:dyDescent="0.2">
      <c r="E220"/>
      <c r="F220" s="88"/>
      <c r="BB220" s="5"/>
    </row>
    <row r="221" spans="5:54" x14ac:dyDescent="0.2">
      <c r="E221"/>
      <c r="F221" s="88"/>
      <c r="BB221" s="5"/>
    </row>
    <row r="222" spans="5:54" x14ac:dyDescent="0.2">
      <c r="E222"/>
      <c r="F222" s="88"/>
      <c r="BB222" s="5"/>
    </row>
    <row r="223" spans="5:54" x14ac:dyDescent="0.2">
      <c r="E223"/>
      <c r="F223" s="88"/>
      <c r="BB223" s="5"/>
    </row>
    <row r="224" spans="5:54" x14ac:dyDescent="0.2">
      <c r="E224"/>
      <c r="F224" s="88"/>
      <c r="BB224" s="5"/>
    </row>
    <row r="225" spans="5:54" x14ac:dyDescent="0.2">
      <c r="E225"/>
      <c r="F225" s="88"/>
      <c r="BB225" s="5"/>
    </row>
    <row r="226" spans="5:54" x14ac:dyDescent="0.2">
      <c r="E226"/>
      <c r="F226" s="88"/>
      <c r="BB226" s="5"/>
    </row>
    <row r="227" spans="5:54" x14ac:dyDescent="0.2">
      <c r="E227"/>
      <c r="F227" s="88"/>
      <c r="BB227" s="5"/>
    </row>
    <row r="228" spans="5:54" x14ac:dyDescent="0.2">
      <c r="E228"/>
      <c r="F228" s="88"/>
      <c r="BB228" s="5"/>
    </row>
    <row r="229" spans="5:54" x14ac:dyDescent="0.2">
      <c r="E229"/>
      <c r="F229" s="88"/>
      <c r="BB229" s="5"/>
    </row>
    <row r="230" spans="5:54" x14ac:dyDescent="0.2">
      <c r="E230"/>
      <c r="F230" s="88"/>
      <c r="BB230" s="5"/>
    </row>
    <row r="231" spans="5:54" x14ac:dyDescent="0.2">
      <c r="E231"/>
      <c r="F231" s="88"/>
      <c r="BB231" s="5"/>
    </row>
    <row r="232" spans="5:54" x14ac:dyDescent="0.2">
      <c r="E232"/>
      <c r="F232" s="88"/>
      <c r="BB232" s="5"/>
    </row>
    <row r="233" spans="5:54" x14ac:dyDescent="0.2">
      <c r="E233"/>
      <c r="F233" s="88"/>
      <c r="BB233" s="5"/>
    </row>
    <row r="234" spans="5:54" x14ac:dyDescent="0.2">
      <c r="E234"/>
      <c r="F234" s="88"/>
      <c r="BB234" s="5"/>
    </row>
    <row r="235" spans="5:54" x14ac:dyDescent="0.2">
      <c r="E235"/>
      <c r="F235" s="88"/>
      <c r="BB235" s="5"/>
    </row>
    <row r="236" spans="5:54" x14ac:dyDescent="0.2">
      <c r="E236"/>
      <c r="F236" s="88"/>
      <c r="BB236" s="5"/>
    </row>
    <row r="237" spans="5:54" x14ac:dyDescent="0.2">
      <c r="E237"/>
      <c r="F237" s="88"/>
      <c r="BB237" s="5"/>
    </row>
    <row r="238" spans="5:54" x14ac:dyDescent="0.2">
      <c r="E238"/>
      <c r="F238" s="88"/>
      <c r="BB238" s="5"/>
    </row>
    <row r="239" spans="5:54" x14ac:dyDescent="0.2">
      <c r="E239"/>
      <c r="F239" s="88"/>
      <c r="BB239" s="5"/>
    </row>
    <row r="240" spans="5:54" x14ac:dyDescent="0.2">
      <c r="E240"/>
      <c r="F240" s="88"/>
      <c r="BB240" s="5"/>
    </row>
    <row r="241" spans="5:54" x14ac:dyDescent="0.2">
      <c r="E241"/>
      <c r="F241" s="88"/>
      <c r="BB241" s="5"/>
    </row>
    <row r="242" spans="5:54" x14ac:dyDescent="0.2">
      <c r="E242"/>
      <c r="F242" s="88"/>
      <c r="BB242" s="5"/>
    </row>
    <row r="243" spans="5:54" x14ac:dyDescent="0.2">
      <c r="E243"/>
      <c r="F243" s="88"/>
      <c r="BB243" s="5"/>
    </row>
    <row r="244" spans="5:54" x14ac:dyDescent="0.2">
      <c r="E244"/>
      <c r="F244" s="88"/>
      <c r="BB244" s="5"/>
    </row>
    <row r="245" spans="5:54" x14ac:dyDescent="0.2">
      <c r="E245"/>
      <c r="F245" s="88"/>
      <c r="BB245" s="5"/>
    </row>
    <row r="246" spans="5:54" x14ac:dyDescent="0.2">
      <c r="E246"/>
      <c r="F246" s="88"/>
      <c r="BB246" s="5"/>
    </row>
    <row r="247" spans="5:54" x14ac:dyDescent="0.2">
      <c r="E247"/>
      <c r="F247" s="88"/>
      <c r="BB247" s="5"/>
    </row>
    <row r="248" spans="5:54" x14ac:dyDescent="0.2">
      <c r="E248"/>
      <c r="F248" s="88"/>
      <c r="BB248" s="5"/>
    </row>
    <row r="249" spans="5:54" x14ac:dyDescent="0.2">
      <c r="E249"/>
      <c r="F249" s="88"/>
      <c r="BB249" s="5"/>
    </row>
    <row r="250" spans="5:54" x14ac:dyDescent="0.2">
      <c r="E250"/>
      <c r="F250" s="88"/>
      <c r="BB250" s="5"/>
    </row>
    <row r="251" spans="5:54" x14ac:dyDescent="0.2">
      <c r="E251"/>
      <c r="F251" s="88"/>
      <c r="BB251" s="5"/>
    </row>
    <row r="252" spans="5:54" x14ac:dyDescent="0.2">
      <c r="E252"/>
      <c r="F252" s="88"/>
      <c r="BB252" s="5"/>
    </row>
    <row r="253" spans="5:54" x14ac:dyDescent="0.2">
      <c r="E253"/>
      <c r="F253" s="88"/>
      <c r="BB253" s="5"/>
    </row>
    <row r="254" spans="5:54" x14ac:dyDescent="0.2">
      <c r="E254"/>
      <c r="F254" s="88"/>
      <c r="BB254" s="5"/>
    </row>
    <row r="255" spans="5:54" x14ac:dyDescent="0.2">
      <c r="E255"/>
      <c r="F255" s="88"/>
      <c r="BB255" s="5"/>
    </row>
    <row r="256" spans="5:54" x14ac:dyDescent="0.2">
      <c r="E256"/>
      <c r="F256" s="88"/>
      <c r="BB256" s="5"/>
    </row>
    <row r="257" spans="5:54" x14ac:dyDescent="0.2">
      <c r="E257"/>
      <c r="F257" s="88"/>
      <c r="BB257" s="5"/>
    </row>
    <row r="258" spans="5:54" x14ac:dyDescent="0.2">
      <c r="E258"/>
      <c r="F258" s="88"/>
      <c r="BB258" s="5"/>
    </row>
    <row r="259" spans="5:54" x14ac:dyDescent="0.2">
      <c r="E259"/>
      <c r="F259" s="88"/>
      <c r="BB259" s="5"/>
    </row>
    <row r="260" spans="5:54" x14ac:dyDescent="0.2">
      <c r="E260"/>
      <c r="F260" s="88"/>
      <c r="BB260" s="5"/>
    </row>
    <row r="261" spans="5:54" x14ac:dyDescent="0.2">
      <c r="E261"/>
      <c r="F261" s="88"/>
      <c r="BB261" s="5"/>
    </row>
    <row r="262" spans="5:54" x14ac:dyDescent="0.2">
      <c r="E262"/>
      <c r="F262" s="88"/>
      <c r="BB262" s="5"/>
    </row>
    <row r="263" spans="5:54" x14ac:dyDescent="0.2">
      <c r="E263"/>
      <c r="F263" s="88"/>
      <c r="BB263" s="5"/>
    </row>
    <row r="264" spans="5:54" x14ac:dyDescent="0.2">
      <c r="E264"/>
      <c r="F264" s="88"/>
      <c r="BB264" s="5"/>
    </row>
    <row r="265" spans="5:54" x14ac:dyDescent="0.2">
      <c r="E265"/>
      <c r="F265" s="88"/>
      <c r="BB265" s="5"/>
    </row>
    <row r="266" spans="5:54" x14ac:dyDescent="0.2">
      <c r="E266"/>
      <c r="F266" s="88"/>
      <c r="BB266" s="5"/>
    </row>
    <row r="267" spans="5:54" x14ac:dyDescent="0.2">
      <c r="E267"/>
      <c r="F267" s="88"/>
      <c r="BB267" s="5"/>
    </row>
    <row r="268" spans="5:54" x14ac:dyDescent="0.2">
      <c r="E268"/>
      <c r="F268" s="88"/>
      <c r="BB268" s="5"/>
    </row>
    <row r="269" spans="5:54" x14ac:dyDescent="0.2">
      <c r="E269"/>
      <c r="F269" s="88"/>
      <c r="BB269" s="5"/>
    </row>
    <row r="270" spans="5:54" x14ac:dyDescent="0.2">
      <c r="E270"/>
      <c r="F270" s="88"/>
      <c r="BB270" s="5"/>
    </row>
    <row r="271" spans="5:54" x14ac:dyDescent="0.2">
      <c r="E271"/>
      <c r="F271" s="88"/>
      <c r="BB271" s="5"/>
    </row>
    <row r="272" spans="5:54" x14ac:dyDescent="0.2">
      <c r="E272"/>
      <c r="F272" s="88"/>
      <c r="BB272" s="5"/>
    </row>
    <row r="273" spans="5:54" x14ac:dyDescent="0.2">
      <c r="E273"/>
      <c r="F273" s="88"/>
      <c r="BB273" s="5"/>
    </row>
    <row r="274" spans="5:54" x14ac:dyDescent="0.2">
      <c r="E274"/>
      <c r="F274" s="88"/>
      <c r="BB274" s="5"/>
    </row>
    <row r="275" spans="5:54" x14ac:dyDescent="0.2">
      <c r="E275"/>
      <c r="F275" s="88"/>
      <c r="BB275" s="5"/>
    </row>
    <row r="276" spans="5:54" x14ac:dyDescent="0.2">
      <c r="E276"/>
      <c r="F276" s="88"/>
      <c r="BB276" s="5"/>
    </row>
    <row r="277" spans="5:54" x14ac:dyDescent="0.2">
      <c r="E277"/>
      <c r="F277" s="88"/>
      <c r="BB277" s="5"/>
    </row>
    <row r="278" spans="5:54" x14ac:dyDescent="0.2">
      <c r="E278"/>
      <c r="F278" s="88"/>
      <c r="BB278" s="5"/>
    </row>
    <row r="279" spans="5:54" x14ac:dyDescent="0.2">
      <c r="E279"/>
      <c r="F279" s="88"/>
      <c r="BB279" s="5"/>
    </row>
    <row r="280" spans="5:54" x14ac:dyDescent="0.2">
      <c r="E280"/>
      <c r="F280" s="88"/>
      <c r="BB280" s="5"/>
    </row>
    <row r="281" spans="5:54" x14ac:dyDescent="0.2">
      <c r="E281"/>
      <c r="F281" s="88"/>
      <c r="BB281" s="5"/>
    </row>
    <row r="282" spans="5:54" x14ac:dyDescent="0.2">
      <c r="E282"/>
      <c r="F282" s="88"/>
      <c r="BB282" s="5"/>
    </row>
    <row r="283" spans="5:54" x14ac:dyDescent="0.2">
      <c r="E283"/>
      <c r="F283" s="88"/>
      <c r="BB283" s="5"/>
    </row>
    <row r="284" spans="5:54" x14ac:dyDescent="0.2">
      <c r="E284"/>
      <c r="F284" s="88"/>
      <c r="BB284" s="5"/>
    </row>
    <row r="285" spans="5:54" x14ac:dyDescent="0.2">
      <c r="E285"/>
      <c r="F285" s="88"/>
      <c r="BB285" s="5"/>
    </row>
    <row r="286" spans="5:54" x14ac:dyDescent="0.2">
      <c r="E286"/>
      <c r="F286" s="88"/>
      <c r="BB286" s="5"/>
    </row>
    <row r="287" spans="5:54" x14ac:dyDescent="0.2">
      <c r="E287"/>
      <c r="F287" s="88"/>
      <c r="BB287" s="5"/>
    </row>
    <row r="288" spans="5:54" x14ac:dyDescent="0.2">
      <c r="E288"/>
      <c r="F288" s="88"/>
      <c r="BB288" s="5"/>
    </row>
    <row r="289" spans="5:54" x14ac:dyDescent="0.2">
      <c r="E289"/>
      <c r="F289" s="88"/>
      <c r="BB289" s="5"/>
    </row>
    <row r="290" spans="5:54" x14ac:dyDescent="0.2">
      <c r="E290"/>
      <c r="F290" s="88"/>
      <c r="BB290" s="5"/>
    </row>
    <row r="291" spans="5:54" x14ac:dyDescent="0.2">
      <c r="E291"/>
      <c r="F291" s="88"/>
      <c r="BB291" s="5"/>
    </row>
    <row r="292" spans="5:54" x14ac:dyDescent="0.2">
      <c r="E292"/>
      <c r="F292" s="88"/>
      <c r="BB292" s="5"/>
    </row>
    <row r="293" spans="5:54" x14ac:dyDescent="0.2">
      <c r="E293"/>
      <c r="F293" s="88"/>
      <c r="BB293" s="5"/>
    </row>
    <row r="294" spans="5:54" x14ac:dyDescent="0.2">
      <c r="E294"/>
      <c r="F294" s="88"/>
      <c r="BB294" s="5"/>
    </row>
    <row r="295" spans="5:54" x14ac:dyDescent="0.2">
      <c r="E295"/>
      <c r="F295" s="88"/>
      <c r="BB295" s="5"/>
    </row>
    <row r="296" spans="5:54" x14ac:dyDescent="0.2">
      <c r="E296"/>
      <c r="F296" s="88"/>
      <c r="BB296" s="5"/>
    </row>
    <row r="297" spans="5:54" x14ac:dyDescent="0.2">
      <c r="E297"/>
      <c r="F297" s="88"/>
      <c r="BB297" s="5"/>
    </row>
    <row r="298" spans="5:54" x14ac:dyDescent="0.2">
      <c r="E298"/>
      <c r="F298" s="88"/>
      <c r="BB298" s="5"/>
    </row>
    <row r="299" spans="5:54" x14ac:dyDescent="0.2">
      <c r="E299"/>
      <c r="F299" s="88"/>
      <c r="BB299" s="5"/>
    </row>
    <row r="300" spans="5:54" x14ac:dyDescent="0.2">
      <c r="E300"/>
      <c r="F300" s="88"/>
      <c r="BB300" s="5"/>
    </row>
    <row r="301" spans="5:54" x14ac:dyDescent="0.2">
      <c r="E301"/>
      <c r="F301" s="88"/>
      <c r="BB301" s="5"/>
    </row>
    <row r="302" spans="5:54" x14ac:dyDescent="0.2">
      <c r="E302"/>
      <c r="F302" s="88"/>
      <c r="BB302" s="5"/>
    </row>
    <row r="303" spans="5:54" x14ac:dyDescent="0.2">
      <c r="E303"/>
      <c r="F303" s="88"/>
      <c r="BB303" s="5"/>
    </row>
    <row r="304" spans="5:54" x14ac:dyDescent="0.2">
      <c r="E304"/>
      <c r="F304" s="88"/>
      <c r="BB304" s="5"/>
    </row>
    <row r="305" spans="5:54" x14ac:dyDescent="0.2">
      <c r="E305"/>
      <c r="F305" s="88"/>
      <c r="BB305" s="5"/>
    </row>
    <row r="306" spans="5:54" x14ac:dyDescent="0.2">
      <c r="E306"/>
      <c r="F306" s="88"/>
      <c r="BB306" s="5"/>
    </row>
    <row r="307" spans="5:54" x14ac:dyDescent="0.2">
      <c r="E307"/>
      <c r="F307" s="88"/>
      <c r="BB307" s="5"/>
    </row>
    <row r="308" spans="5:54" x14ac:dyDescent="0.2">
      <c r="E308"/>
      <c r="F308" s="88"/>
      <c r="BB308" s="5"/>
    </row>
    <row r="309" spans="5:54" x14ac:dyDescent="0.2">
      <c r="E309"/>
      <c r="F309" s="88"/>
      <c r="BB309" s="5"/>
    </row>
    <row r="310" spans="5:54" x14ac:dyDescent="0.2">
      <c r="E310"/>
      <c r="F310" s="88"/>
      <c r="BB310" s="5"/>
    </row>
    <row r="311" spans="5:54" x14ac:dyDescent="0.2">
      <c r="E311"/>
      <c r="F311" s="88"/>
      <c r="BB311" s="5"/>
    </row>
    <row r="312" spans="5:54" x14ac:dyDescent="0.2">
      <c r="E312"/>
      <c r="F312" s="88"/>
      <c r="BB312" s="5"/>
    </row>
    <row r="313" spans="5:54" x14ac:dyDescent="0.2">
      <c r="E313"/>
      <c r="F313" s="88"/>
      <c r="BB313" s="5"/>
    </row>
    <row r="314" spans="5:54" x14ac:dyDescent="0.2">
      <c r="E314"/>
      <c r="F314" s="88"/>
      <c r="BB314" s="5"/>
    </row>
    <row r="315" spans="5:54" x14ac:dyDescent="0.2">
      <c r="E315"/>
      <c r="F315" s="88"/>
      <c r="BB315" s="5"/>
    </row>
    <row r="316" spans="5:54" x14ac:dyDescent="0.2">
      <c r="E316"/>
      <c r="F316" s="88"/>
      <c r="BB316" s="5"/>
    </row>
    <row r="317" spans="5:54" x14ac:dyDescent="0.2">
      <c r="E317"/>
      <c r="F317" s="88"/>
      <c r="BB317" s="5"/>
    </row>
    <row r="318" spans="5:54" x14ac:dyDescent="0.2">
      <c r="E318"/>
      <c r="F318" s="88"/>
      <c r="BB318" s="5"/>
    </row>
    <row r="319" spans="5:54" x14ac:dyDescent="0.2">
      <c r="E319"/>
      <c r="F319" s="88"/>
      <c r="BB319" s="5"/>
    </row>
    <row r="320" spans="5:54" x14ac:dyDescent="0.2">
      <c r="E320"/>
      <c r="F320" s="88"/>
      <c r="BB320" s="5"/>
    </row>
    <row r="321" spans="5:54" x14ac:dyDescent="0.2">
      <c r="E321"/>
      <c r="F321" s="88"/>
      <c r="BB321" s="5"/>
    </row>
    <row r="322" spans="5:54" x14ac:dyDescent="0.2">
      <c r="E322"/>
      <c r="F322" s="88"/>
      <c r="BB322" s="5"/>
    </row>
    <row r="323" spans="5:54" x14ac:dyDescent="0.2">
      <c r="E323"/>
      <c r="F323" s="88"/>
      <c r="BB323" s="5"/>
    </row>
    <row r="324" spans="5:54" x14ac:dyDescent="0.2">
      <c r="E324"/>
      <c r="F324" s="88"/>
      <c r="BB324" s="5"/>
    </row>
    <row r="325" spans="5:54" x14ac:dyDescent="0.2">
      <c r="E325"/>
      <c r="F325" s="88"/>
      <c r="BB325" s="5"/>
    </row>
    <row r="326" spans="5:54" x14ac:dyDescent="0.2">
      <c r="E326"/>
      <c r="F326" s="88"/>
      <c r="BB326" s="5"/>
    </row>
    <row r="327" spans="5:54" x14ac:dyDescent="0.2">
      <c r="E327"/>
      <c r="F327" s="88"/>
      <c r="BB327" s="5"/>
    </row>
    <row r="328" spans="5:54" x14ac:dyDescent="0.2">
      <c r="E328"/>
      <c r="F328" s="88"/>
      <c r="BB328" s="5"/>
    </row>
    <row r="329" spans="5:54" x14ac:dyDescent="0.2">
      <c r="E329"/>
      <c r="F329" s="88"/>
      <c r="BB329" s="5"/>
    </row>
    <row r="330" spans="5:54" x14ac:dyDescent="0.2">
      <c r="E330"/>
      <c r="F330" s="88"/>
      <c r="BB330" s="5"/>
    </row>
    <row r="331" spans="5:54" x14ac:dyDescent="0.2">
      <c r="E331"/>
      <c r="F331" s="88"/>
      <c r="BB331" s="5"/>
    </row>
    <row r="332" spans="5:54" x14ac:dyDescent="0.2">
      <c r="E332"/>
      <c r="F332" s="88"/>
      <c r="BB332" s="5"/>
    </row>
    <row r="333" spans="5:54" x14ac:dyDescent="0.2">
      <c r="E333"/>
      <c r="F333" s="88"/>
      <c r="BB333" s="5"/>
    </row>
    <row r="334" spans="5:54" x14ac:dyDescent="0.2">
      <c r="E334"/>
      <c r="F334" s="88"/>
      <c r="BB334" s="5"/>
    </row>
    <row r="335" spans="5:54" x14ac:dyDescent="0.2">
      <c r="E335"/>
      <c r="F335" s="88"/>
      <c r="BB335" s="5"/>
    </row>
    <row r="336" spans="5:54" x14ac:dyDescent="0.2">
      <c r="E336"/>
      <c r="F336" s="88"/>
      <c r="BB336" s="5"/>
    </row>
    <row r="337" spans="5:54" x14ac:dyDescent="0.2">
      <c r="E337"/>
      <c r="F337" s="88"/>
      <c r="BB337" s="5"/>
    </row>
    <row r="338" spans="5:54" x14ac:dyDescent="0.2">
      <c r="E338"/>
      <c r="F338" s="88"/>
      <c r="BB338" s="5"/>
    </row>
    <row r="339" spans="5:54" x14ac:dyDescent="0.2">
      <c r="E339"/>
      <c r="F339" s="88"/>
      <c r="BB339" s="5"/>
    </row>
    <row r="340" spans="5:54" x14ac:dyDescent="0.2">
      <c r="E340"/>
      <c r="F340" s="88"/>
      <c r="BB340" s="5"/>
    </row>
    <row r="341" spans="5:54" x14ac:dyDescent="0.2">
      <c r="E341"/>
      <c r="F341" s="88"/>
      <c r="BB341" s="5"/>
    </row>
    <row r="342" spans="5:54" x14ac:dyDescent="0.2">
      <c r="E342"/>
      <c r="F342" s="88"/>
      <c r="BB342" s="5"/>
    </row>
    <row r="343" spans="5:54" x14ac:dyDescent="0.2">
      <c r="E343"/>
      <c r="F343" s="88"/>
      <c r="BB343" s="5"/>
    </row>
    <row r="344" spans="5:54" x14ac:dyDescent="0.2">
      <c r="E344"/>
      <c r="F344" s="88"/>
      <c r="BB344" s="5"/>
    </row>
    <row r="345" spans="5:54" x14ac:dyDescent="0.2">
      <c r="E345"/>
      <c r="F345" s="88"/>
      <c r="BB345" s="5"/>
    </row>
    <row r="346" spans="5:54" x14ac:dyDescent="0.2">
      <c r="E346"/>
      <c r="F346" s="88"/>
      <c r="BB346" s="5"/>
    </row>
    <row r="347" spans="5:54" x14ac:dyDescent="0.2">
      <c r="E347"/>
      <c r="F347" s="88"/>
      <c r="BB347" s="5"/>
    </row>
    <row r="348" spans="5:54" x14ac:dyDescent="0.2">
      <c r="E348"/>
      <c r="F348" s="88"/>
      <c r="BB348" s="5"/>
    </row>
    <row r="349" spans="5:54" x14ac:dyDescent="0.2">
      <c r="E349"/>
      <c r="F349" s="88"/>
      <c r="BB349" s="5"/>
    </row>
    <row r="350" spans="5:54" x14ac:dyDescent="0.2">
      <c r="E350"/>
      <c r="F350" s="88"/>
      <c r="BB350" s="5"/>
    </row>
    <row r="351" spans="5:54" x14ac:dyDescent="0.2">
      <c r="E351"/>
      <c r="F351" s="88"/>
      <c r="BB351" s="5"/>
    </row>
    <row r="352" spans="5:54" x14ac:dyDescent="0.2">
      <c r="E352"/>
      <c r="F352" s="88"/>
      <c r="BB352" s="5"/>
    </row>
    <row r="353" spans="5:54" x14ac:dyDescent="0.2">
      <c r="E353"/>
      <c r="F353" s="88"/>
      <c r="BB353" s="5"/>
    </row>
    <row r="354" spans="5:54" x14ac:dyDescent="0.2">
      <c r="E354"/>
      <c r="F354" s="88"/>
      <c r="BB354" s="5"/>
    </row>
    <row r="355" spans="5:54" x14ac:dyDescent="0.2">
      <c r="E355"/>
      <c r="F355" s="88"/>
      <c r="BB355" s="5"/>
    </row>
    <row r="356" spans="5:54" x14ac:dyDescent="0.2">
      <c r="E356"/>
      <c r="F356" s="88"/>
      <c r="BB356" s="5"/>
    </row>
    <row r="357" spans="5:54" x14ac:dyDescent="0.2">
      <c r="E357"/>
      <c r="F357" s="88"/>
      <c r="BB357" s="5"/>
    </row>
    <row r="358" spans="5:54" x14ac:dyDescent="0.2">
      <c r="E358"/>
      <c r="F358" s="88"/>
      <c r="BB358" s="5"/>
    </row>
    <row r="359" spans="5:54" x14ac:dyDescent="0.2">
      <c r="E359"/>
      <c r="F359" s="88"/>
      <c r="BB359" s="5"/>
    </row>
    <row r="360" spans="5:54" x14ac:dyDescent="0.2">
      <c r="E360"/>
      <c r="F360" s="88"/>
      <c r="BB360" s="5"/>
    </row>
    <row r="361" spans="5:54" x14ac:dyDescent="0.2">
      <c r="E361"/>
      <c r="F361" s="88"/>
      <c r="BB361" s="5"/>
    </row>
    <row r="362" spans="5:54" x14ac:dyDescent="0.2">
      <c r="E362"/>
      <c r="F362" s="88"/>
      <c r="BB362" s="5"/>
    </row>
    <row r="363" spans="5:54" x14ac:dyDescent="0.2">
      <c r="E363"/>
      <c r="F363" s="88"/>
      <c r="BB363" s="5"/>
    </row>
    <row r="364" spans="5:54" x14ac:dyDescent="0.2">
      <c r="E364"/>
      <c r="F364" s="88"/>
      <c r="BB364" s="5"/>
    </row>
    <row r="365" spans="5:54" x14ac:dyDescent="0.2">
      <c r="E365"/>
      <c r="F365" s="88"/>
      <c r="BB365" s="5"/>
    </row>
    <row r="366" spans="5:54" x14ac:dyDescent="0.2">
      <c r="E366"/>
      <c r="F366" s="88"/>
      <c r="BB366" s="5"/>
    </row>
    <row r="367" spans="5:54" x14ac:dyDescent="0.2">
      <c r="E367"/>
      <c r="F367" s="88"/>
      <c r="BB367" s="5"/>
    </row>
    <row r="368" spans="5:54" x14ac:dyDescent="0.2">
      <c r="E368"/>
      <c r="F368" s="88"/>
      <c r="BB368" s="5"/>
    </row>
    <row r="369" spans="5:54" x14ac:dyDescent="0.2">
      <c r="E369"/>
      <c r="F369" s="88"/>
      <c r="BB369" s="5"/>
    </row>
    <row r="370" spans="5:54" x14ac:dyDescent="0.2">
      <c r="E370"/>
      <c r="F370" s="88"/>
      <c r="BB370" s="5"/>
    </row>
    <row r="371" spans="5:54" x14ac:dyDescent="0.2">
      <c r="E371"/>
      <c r="F371" s="88"/>
      <c r="BB371" s="5"/>
    </row>
    <row r="372" spans="5:54" x14ac:dyDescent="0.2">
      <c r="E372"/>
      <c r="F372" s="88"/>
      <c r="BB372" s="5"/>
    </row>
    <row r="373" spans="5:54" x14ac:dyDescent="0.2">
      <c r="E373"/>
      <c r="F373" s="88"/>
      <c r="BB373" s="5"/>
    </row>
    <row r="374" spans="5:54" x14ac:dyDescent="0.2">
      <c r="E374"/>
      <c r="F374" s="88"/>
      <c r="BB374" s="5"/>
    </row>
    <row r="375" spans="5:54" x14ac:dyDescent="0.2">
      <c r="E375"/>
      <c r="F375" s="88"/>
      <c r="BB375" s="5"/>
    </row>
    <row r="376" spans="5:54" x14ac:dyDescent="0.2">
      <c r="E376"/>
      <c r="F376" s="88"/>
      <c r="BB376" s="5"/>
    </row>
    <row r="377" spans="5:54" x14ac:dyDescent="0.2">
      <c r="E377"/>
      <c r="F377" s="88"/>
      <c r="BB377" s="5"/>
    </row>
    <row r="378" spans="5:54" x14ac:dyDescent="0.2">
      <c r="E378"/>
      <c r="F378" s="88"/>
      <c r="BB378" s="5"/>
    </row>
    <row r="379" spans="5:54" x14ac:dyDescent="0.2">
      <c r="E379"/>
      <c r="F379" s="88"/>
      <c r="BB379" s="5"/>
    </row>
    <row r="380" spans="5:54" x14ac:dyDescent="0.2">
      <c r="E380"/>
      <c r="F380" s="88"/>
      <c r="BB380" s="5"/>
    </row>
    <row r="381" spans="5:54" x14ac:dyDescent="0.2">
      <c r="E381"/>
      <c r="F381" s="88"/>
      <c r="BB381" s="5"/>
    </row>
    <row r="382" spans="5:54" x14ac:dyDescent="0.2">
      <c r="E382"/>
      <c r="F382" s="88"/>
      <c r="BB382" s="5"/>
    </row>
    <row r="383" spans="5:54" x14ac:dyDescent="0.2">
      <c r="E383"/>
      <c r="F383" s="88"/>
      <c r="BB383" s="5"/>
    </row>
    <row r="384" spans="5:54" x14ac:dyDescent="0.2">
      <c r="E384"/>
      <c r="F384" s="88"/>
      <c r="BB384" s="5"/>
    </row>
    <row r="385" spans="5:54" x14ac:dyDescent="0.2">
      <c r="E385"/>
      <c r="F385" s="88"/>
      <c r="BB385" s="5"/>
    </row>
    <row r="386" spans="5:54" x14ac:dyDescent="0.2">
      <c r="E386"/>
      <c r="F386" s="88"/>
      <c r="BB386" s="5"/>
    </row>
    <row r="387" spans="5:54" x14ac:dyDescent="0.2">
      <c r="E387"/>
      <c r="F387" s="88"/>
      <c r="BB387" s="5"/>
    </row>
    <row r="388" spans="5:54" x14ac:dyDescent="0.2">
      <c r="E388"/>
      <c r="F388" s="88"/>
      <c r="BB388" s="5"/>
    </row>
    <row r="389" spans="5:54" x14ac:dyDescent="0.2">
      <c r="E389"/>
      <c r="F389" s="88"/>
      <c r="BB389" s="5"/>
    </row>
    <row r="390" spans="5:54" x14ac:dyDescent="0.2">
      <c r="E390"/>
      <c r="F390" s="88"/>
      <c r="BB390" s="5"/>
    </row>
    <row r="391" spans="5:54" x14ac:dyDescent="0.2">
      <c r="E391"/>
      <c r="F391" s="88"/>
      <c r="BB391" s="5"/>
    </row>
    <row r="392" spans="5:54" x14ac:dyDescent="0.2">
      <c r="E392"/>
      <c r="F392" s="88"/>
      <c r="BB392" s="5"/>
    </row>
    <row r="393" spans="5:54" x14ac:dyDescent="0.2">
      <c r="E393"/>
      <c r="F393" s="88"/>
      <c r="BB393" s="5"/>
    </row>
    <row r="394" spans="5:54" x14ac:dyDescent="0.2">
      <c r="E394"/>
      <c r="F394" s="88"/>
      <c r="BB394" s="5"/>
    </row>
    <row r="395" spans="5:54" x14ac:dyDescent="0.2">
      <c r="E395"/>
      <c r="F395" s="88"/>
      <c r="BB395" s="5"/>
    </row>
    <row r="396" spans="5:54" x14ac:dyDescent="0.2">
      <c r="E396"/>
      <c r="F396" s="88"/>
      <c r="BB396" s="5"/>
    </row>
    <row r="397" spans="5:54" x14ac:dyDescent="0.2">
      <c r="E397"/>
      <c r="F397" s="88"/>
      <c r="BB397" s="5"/>
    </row>
    <row r="398" spans="5:54" x14ac:dyDescent="0.2">
      <c r="E398"/>
      <c r="F398" s="88"/>
      <c r="BB398" s="5"/>
    </row>
    <row r="399" spans="5:54" x14ac:dyDescent="0.2">
      <c r="E399"/>
      <c r="F399" s="88"/>
      <c r="BB399" s="5"/>
    </row>
    <row r="400" spans="5:54" x14ac:dyDescent="0.2">
      <c r="E400"/>
      <c r="F400" s="88"/>
      <c r="BB400" s="5"/>
    </row>
    <row r="401" spans="5:54" x14ac:dyDescent="0.2">
      <c r="E401"/>
      <c r="F401" s="88"/>
      <c r="BB401" s="5"/>
    </row>
    <row r="402" spans="5:54" x14ac:dyDescent="0.2">
      <c r="E402"/>
      <c r="F402" s="88"/>
      <c r="BB402" s="5"/>
    </row>
    <row r="403" spans="5:54" x14ac:dyDescent="0.2">
      <c r="E403"/>
      <c r="F403" s="88"/>
      <c r="BB403" s="5"/>
    </row>
    <row r="404" spans="5:54" x14ac:dyDescent="0.2">
      <c r="E404"/>
      <c r="F404" s="88"/>
      <c r="BB404" s="5"/>
    </row>
    <row r="405" spans="5:54" x14ac:dyDescent="0.2">
      <c r="E405"/>
      <c r="F405" s="88"/>
      <c r="BB405" s="5"/>
    </row>
    <row r="406" spans="5:54" x14ac:dyDescent="0.2">
      <c r="E406"/>
      <c r="F406" s="88"/>
      <c r="BB406" s="5"/>
    </row>
    <row r="407" spans="5:54" x14ac:dyDescent="0.2">
      <c r="E407"/>
      <c r="F407" s="88"/>
      <c r="BB407" s="5"/>
    </row>
    <row r="408" spans="5:54" x14ac:dyDescent="0.2">
      <c r="E408"/>
      <c r="F408" s="88"/>
      <c r="BB408" s="5"/>
    </row>
    <row r="409" spans="5:54" x14ac:dyDescent="0.2">
      <c r="E409"/>
      <c r="F409" s="88"/>
      <c r="BB409" s="5"/>
    </row>
    <row r="410" spans="5:54" x14ac:dyDescent="0.2">
      <c r="E410"/>
      <c r="F410" s="88"/>
      <c r="BB410" s="5"/>
    </row>
    <row r="411" spans="5:54" x14ac:dyDescent="0.2">
      <c r="E411"/>
      <c r="F411" s="88"/>
      <c r="BB411" s="5"/>
    </row>
    <row r="412" spans="5:54" x14ac:dyDescent="0.2">
      <c r="E412"/>
      <c r="F412" s="88"/>
      <c r="BB412" s="5"/>
    </row>
    <row r="413" spans="5:54" x14ac:dyDescent="0.2">
      <c r="E413"/>
      <c r="F413" s="88"/>
      <c r="BB413" s="5"/>
    </row>
    <row r="414" spans="5:54" x14ac:dyDescent="0.2">
      <c r="E414"/>
      <c r="F414" s="88"/>
      <c r="BB414" s="5"/>
    </row>
    <row r="415" spans="5:54" x14ac:dyDescent="0.2">
      <c r="E415"/>
      <c r="F415" s="88"/>
      <c r="BB415" s="5"/>
    </row>
    <row r="416" spans="5:54" x14ac:dyDescent="0.2">
      <c r="E416"/>
      <c r="F416" s="88"/>
      <c r="BB416" s="5"/>
    </row>
    <row r="417" spans="5:54" x14ac:dyDescent="0.2">
      <c r="E417"/>
      <c r="F417" s="88"/>
      <c r="BB417" s="5"/>
    </row>
    <row r="418" spans="5:54" x14ac:dyDescent="0.2">
      <c r="E418"/>
      <c r="F418" s="88"/>
      <c r="BB418" s="5"/>
    </row>
    <row r="419" spans="5:54" x14ac:dyDescent="0.2">
      <c r="E419"/>
      <c r="F419" s="88"/>
      <c r="BB419" s="5"/>
    </row>
    <row r="420" spans="5:54" x14ac:dyDescent="0.2">
      <c r="E420"/>
      <c r="F420" s="88"/>
      <c r="BB420" s="5"/>
    </row>
    <row r="421" spans="5:54" x14ac:dyDescent="0.2">
      <c r="E421"/>
      <c r="F421" s="88"/>
      <c r="BB421" s="5"/>
    </row>
    <row r="422" spans="5:54" x14ac:dyDescent="0.2">
      <c r="E422"/>
      <c r="F422" s="88"/>
      <c r="BB422" s="5"/>
    </row>
    <row r="423" spans="5:54" x14ac:dyDescent="0.2">
      <c r="E423"/>
      <c r="F423" s="88"/>
      <c r="BB423" s="5"/>
    </row>
    <row r="424" spans="5:54" x14ac:dyDescent="0.2">
      <c r="E424"/>
      <c r="F424" s="88"/>
      <c r="BB424" s="5"/>
    </row>
    <row r="425" spans="5:54" x14ac:dyDescent="0.2">
      <c r="E425"/>
      <c r="F425" s="88"/>
      <c r="BB425" s="5"/>
    </row>
    <row r="426" spans="5:54" x14ac:dyDescent="0.2">
      <c r="E426"/>
      <c r="F426" s="88"/>
      <c r="BB426" s="5"/>
    </row>
    <row r="427" spans="5:54" x14ac:dyDescent="0.2">
      <c r="E427"/>
      <c r="F427" s="88"/>
      <c r="BB427" s="5"/>
    </row>
    <row r="428" spans="5:54" x14ac:dyDescent="0.2">
      <c r="E428"/>
      <c r="F428" s="88"/>
      <c r="BB428" s="5"/>
    </row>
    <row r="429" spans="5:54" x14ac:dyDescent="0.2">
      <c r="E429"/>
      <c r="F429" s="88"/>
      <c r="BB429" s="5"/>
    </row>
    <row r="430" spans="5:54" x14ac:dyDescent="0.2">
      <c r="E430"/>
      <c r="F430" s="88"/>
      <c r="BB430" s="5"/>
    </row>
    <row r="431" spans="5:54" x14ac:dyDescent="0.2">
      <c r="E431"/>
      <c r="F431" s="88"/>
      <c r="BB431" s="5"/>
    </row>
    <row r="432" spans="5:54" x14ac:dyDescent="0.2">
      <c r="E432"/>
      <c r="F432" s="88"/>
      <c r="BB432" s="5"/>
    </row>
    <row r="433" spans="5:54" x14ac:dyDescent="0.2">
      <c r="E433"/>
      <c r="F433" s="88"/>
      <c r="BB433" s="5"/>
    </row>
    <row r="434" spans="5:54" x14ac:dyDescent="0.2">
      <c r="E434"/>
      <c r="F434" s="88"/>
      <c r="BB434" s="5"/>
    </row>
    <row r="435" spans="5:54" x14ac:dyDescent="0.2">
      <c r="E435"/>
      <c r="F435" s="88"/>
      <c r="BB435" s="5"/>
    </row>
    <row r="436" spans="5:54" x14ac:dyDescent="0.2">
      <c r="E436"/>
      <c r="F436" s="88"/>
      <c r="BB436" s="5"/>
    </row>
    <row r="437" spans="5:54" x14ac:dyDescent="0.2">
      <c r="E437"/>
      <c r="F437" s="88"/>
      <c r="BB437" s="5"/>
    </row>
    <row r="438" spans="5:54" x14ac:dyDescent="0.2">
      <c r="E438"/>
      <c r="F438" s="88"/>
      <c r="BB438" s="5"/>
    </row>
    <row r="439" spans="5:54" x14ac:dyDescent="0.2">
      <c r="E439"/>
      <c r="F439" s="88"/>
      <c r="BB439" s="5"/>
    </row>
    <row r="440" spans="5:54" x14ac:dyDescent="0.2">
      <c r="E440"/>
      <c r="F440" s="88"/>
      <c r="BB440" s="5"/>
    </row>
    <row r="441" spans="5:54" x14ac:dyDescent="0.2">
      <c r="E441"/>
      <c r="F441" s="88"/>
      <c r="BB441" s="5"/>
    </row>
    <row r="442" spans="5:54" x14ac:dyDescent="0.2">
      <c r="E442"/>
      <c r="F442" s="88"/>
      <c r="BB442" s="5"/>
    </row>
    <row r="443" spans="5:54" x14ac:dyDescent="0.2">
      <c r="E443"/>
      <c r="F443" s="88"/>
      <c r="BB443" s="5"/>
    </row>
    <row r="444" spans="5:54" x14ac:dyDescent="0.2">
      <c r="E444"/>
      <c r="F444" s="88"/>
      <c r="BB444" s="5"/>
    </row>
    <row r="445" spans="5:54" x14ac:dyDescent="0.2">
      <c r="E445"/>
      <c r="F445" s="88"/>
      <c r="BB445" s="5"/>
    </row>
    <row r="446" spans="5:54" x14ac:dyDescent="0.2">
      <c r="E446"/>
      <c r="F446" s="88"/>
      <c r="BB446" s="5"/>
    </row>
    <row r="447" spans="5:54" x14ac:dyDescent="0.2">
      <c r="E447"/>
      <c r="F447" s="88"/>
      <c r="BB447" s="5"/>
    </row>
    <row r="448" spans="5:54" x14ac:dyDescent="0.2">
      <c r="E448"/>
      <c r="F448" s="88"/>
      <c r="BB448" s="5"/>
    </row>
    <row r="449" spans="5:54" x14ac:dyDescent="0.2">
      <c r="E449"/>
      <c r="F449" s="88"/>
      <c r="BB449" s="5"/>
    </row>
    <row r="450" spans="5:54" x14ac:dyDescent="0.2">
      <c r="E450"/>
      <c r="F450" s="88"/>
      <c r="BB450" s="5"/>
    </row>
    <row r="451" spans="5:54" x14ac:dyDescent="0.2">
      <c r="E451"/>
      <c r="F451" s="88"/>
      <c r="BB451" s="5"/>
    </row>
    <row r="452" spans="5:54" x14ac:dyDescent="0.2">
      <c r="E452"/>
      <c r="F452" s="88"/>
      <c r="BB452" s="5"/>
    </row>
    <row r="453" spans="5:54" x14ac:dyDescent="0.2">
      <c r="E453"/>
      <c r="F453" s="88"/>
      <c r="BB453" s="5"/>
    </row>
    <row r="454" spans="5:54" x14ac:dyDescent="0.2">
      <c r="E454"/>
      <c r="F454" s="88"/>
      <c r="BB454" s="5"/>
    </row>
    <row r="455" spans="5:54" x14ac:dyDescent="0.2">
      <c r="E455"/>
      <c r="F455" s="88"/>
      <c r="BB455" s="5"/>
    </row>
    <row r="456" spans="5:54" x14ac:dyDescent="0.2">
      <c r="E456"/>
      <c r="F456" s="88"/>
      <c r="BB456" s="5"/>
    </row>
    <row r="457" spans="5:54" x14ac:dyDescent="0.2">
      <c r="E457"/>
      <c r="F457" s="88"/>
      <c r="BB457" s="5"/>
    </row>
    <row r="458" spans="5:54" x14ac:dyDescent="0.2">
      <c r="E458"/>
      <c r="F458" s="88"/>
      <c r="BB458" s="5"/>
    </row>
    <row r="459" spans="5:54" x14ac:dyDescent="0.2">
      <c r="E459"/>
      <c r="F459" s="88"/>
      <c r="BB459" s="5"/>
    </row>
    <row r="460" spans="5:54" x14ac:dyDescent="0.2">
      <c r="E460"/>
      <c r="F460" s="88"/>
      <c r="BB460" s="5"/>
    </row>
    <row r="461" spans="5:54" x14ac:dyDescent="0.2">
      <c r="E461"/>
      <c r="F461" s="88"/>
      <c r="BB461" s="5"/>
    </row>
    <row r="462" spans="5:54" x14ac:dyDescent="0.2">
      <c r="E462"/>
      <c r="F462" s="88"/>
      <c r="BB462" s="5"/>
    </row>
    <row r="463" spans="5:54" x14ac:dyDescent="0.2">
      <c r="E463"/>
      <c r="F463" s="88"/>
      <c r="BB463" s="5"/>
    </row>
    <row r="464" spans="5:54" x14ac:dyDescent="0.2">
      <c r="E464"/>
      <c r="F464" s="88"/>
      <c r="BB464" s="5"/>
    </row>
    <row r="465" spans="5:54" x14ac:dyDescent="0.2">
      <c r="E465"/>
      <c r="F465" s="88"/>
      <c r="BB465" s="5"/>
    </row>
    <row r="466" spans="5:54" x14ac:dyDescent="0.2">
      <c r="E466"/>
      <c r="F466" s="88"/>
      <c r="BB466" s="5"/>
    </row>
    <row r="467" spans="5:54" x14ac:dyDescent="0.2">
      <c r="E467"/>
      <c r="F467" s="88"/>
      <c r="BB467" s="5"/>
    </row>
    <row r="468" spans="5:54" x14ac:dyDescent="0.2">
      <c r="E468"/>
      <c r="F468" s="88"/>
      <c r="BB468" s="5"/>
    </row>
    <row r="469" spans="5:54" x14ac:dyDescent="0.2">
      <c r="E469"/>
      <c r="F469" s="88"/>
      <c r="BB469" s="5"/>
    </row>
    <row r="470" spans="5:54" x14ac:dyDescent="0.2">
      <c r="E470"/>
      <c r="F470" s="88"/>
      <c r="BB470" s="5"/>
    </row>
    <row r="471" spans="5:54" x14ac:dyDescent="0.2">
      <c r="E471"/>
      <c r="F471" s="88"/>
      <c r="BB471" s="5"/>
    </row>
    <row r="472" spans="5:54" x14ac:dyDescent="0.2">
      <c r="E472"/>
      <c r="F472" s="88"/>
      <c r="BB472" s="5"/>
    </row>
    <row r="473" spans="5:54" x14ac:dyDescent="0.2">
      <c r="E473"/>
      <c r="F473" s="88"/>
      <c r="BB473" s="5"/>
    </row>
    <row r="474" spans="5:54" x14ac:dyDescent="0.2">
      <c r="E474"/>
      <c r="F474" s="88"/>
      <c r="BB474" s="5"/>
    </row>
    <row r="475" spans="5:54" x14ac:dyDescent="0.2">
      <c r="E475"/>
      <c r="F475" s="88"/>
      <c r="BB475" s="5"/>
    </row>
    <row r="476" spans="5:54" x14ac:dyDescent="0.2">
      <c r="E476"/>
      <c r="F476" s="88"/>
      <c r="BB476" s="5"/>
    </row>
    <row r="477" spans="5:54" x14ac:dyDescent="0.2">
      <c r="E477"/>
      <c r="F477" s="88"/>
      <c r="BB477" s="5"/>
    </row>
    <row r="478" spans="5:54" x14ac:dyDescent="0.2">
      <c r="E478"/>
      <c r="F478" s="88"/>
      <c r="BB478" s="5"/>
    </row>
    <row r="479" spans="5:54" x14ac:dyDescent="0.2">
      <c r="E479"/>
      <c r="F479" s="88"/>
      <c r="BB479" s="5"/>
    </row>
    <row r="480" spans="5:54" x14ac:dyDescent="0.2">
      <c r="E480"/>
      <c r="F480" s="88"/>
      <c r="BB480" s="5"/>
    </row>
    <row r="481" spans="5:54" x14ac:dyDescent="0.2">
      <c r="E481"/>
      <c r="F481" s="88"/>
      <c r="BB481" s="5"/>
    </row>
    <row r="482" spans="5:54" x14ac:dyDescent="0.2">
      <c r="E482"/>
      <c r="F482" s="88"/>
      <c r="BB482" s="5"/>
    </row>
    <row r="483" spans="5:54" x14ac:dyDescent="0.2">
      <c r="E483"/>
      <c r="F483" s="88"/>
      <c r="BB483" s="5"/>
    </row>
    <row r="484" spans="5:54" x14ac:dyDescent="0.2">
      <c r="E484"/>
      <c r="F484" s="88"/>
      <c r="BB484" s="5"/>
    </row>
    <row r="485" spans="5:54" x14ac:dyDescent="0.2">
      <c r="E485"/>
      <c r="F485" s="88"/>
      <c r="BB485" s="5"/>
    </row>
    <row r="486" spans="5:54" x14ac:dyDescent="0.2">
      <c r="E486"/>
      <c r="F486" s="88"/>
      <c r="BB486" s="5"/>
    </row>
    <row r="487" spans="5:54" x14ac:dyDescent="0.2">
      <c r="E487"/>
      <c r="F487" s="88"/>
      <c r="BB487" s="5"/>
    </row>
    <row r="488" spans="5:54" x14ac:dyDescent="0.2">
      <c r="E488"/>
      <c r="F488" s="88"/>
      <c r="BB488" s="5"/>
    </row>
    <row r="489" spans="5:54" x14ac:dyDescent="0.2">
      <c r="E489"/>
      <c r="F489" s="88"/>
      <c r="BB489" s="5"/>
    </row>
    <row r="490" spans="5:54" x14ac:dyDescent="0.2">
      <c r="E490"/>
      <c r="F490" s="88"/>
      <c r="BB490" s="5"/>
    </row>
    <row r="491" spans="5:54" x14ac:dyDescent="0.2">
      <c r="E491"/>
      <c r="F491" s="88"/>
      <c r="BB491" s="5"/>
    </row>
    <row r="492" spans="5:54" x14ac:dyDescent="0.2">
      <c r="E492"/>
      <c r="F492" s="88"/>
      <c r="BB492" s="5"/>
    </row>
    <row r="493" spans="5:54" x14ac:dyDescent="0.2">
      <c r="E493"/>
      <c r="F493" s="88"/>
      <c r="BB493" s="5"/>
    </row>
    <row r="494" spans="5:54" x14ac:dyDescent="0.2">
      <c r="E494"/>
      <c r="F494" s="88"/>
      <c r="BB494" s="5"/>
    </row>
    <row r="495" spans="5:54" x14ac:dyDescent="0.2">
      <c r="E495"/>
      <c r="F495" s="88"/>
      <c r="BB495" s="5"/>
    </row>
    <row r="496" spans="5:54" x14ac:dyDescent="0.2">
      <c r="E496"/>
      <c r="F496" s="88"/>
      <c r="BB496" s="5"/>
    </row>
    <row r="497" spans="5:54" x14ac:dyDescent="0.2">
      <c r="E497"/>
      <c r="F497" s="88"/>
      <c r="BB497" s="5"/>
    </row>
    <row r="498" spans="5:54" x14ac:dyDescent="0.2">
      <c r="E498"/>
      <c r="F498" s="88"/>
      <c r="BB498" s="5"/>
    </row>
    <row r="499" spans="5:54" x14ac:dyDescent="0.2">
      <c r="E499"/>
      <c r="F499" s="88"/>
      <c r="BB499" s="5"/>
    </row>
    <row r="500" spans="5:54" x14ac:dyDescent="0.2">
      <c r="E500"/>
      <c r="F500" s="88"/>
      <c r="BB500" s="5"/>
    </row>
    <row r="501" spans="5:54" x14ac:dyDescent="0.2">
      <c r="E501"/>
      <c r="F501" s="88"/>
      <c r="BB501" s="5"/>
    </row>
    <row r="502" spans="5:54" x14ac:dyDescent="0.2">
      <c r="E502"/>
      <c r="F502" s="88"/>
      <c r="BB502" s="5"/>
    </row>
    <row r="503" spans="5:54" x14ac:dyDescent="0.2">
      <c r="E503"/>
      <c r="F503" s="88"/>
      <c r="BB503" s="5"/>
    </row>
    <row r="504" spans="5:54" x14ac:dyDescent="0.2">
      <c r="E504"/>
      <c r="F504" s="88"/>
      <c r="BB504" s="5"/>
    </row>
    <row r="505" spans="5:54" x14ac:dyDescent="0.2">
      <c r="E505"/>
      <c r="F505" s="88"/>
      <c r="BB505" s="5"/>
    </row>
    <row r="506" spans="5:54" x14ac:dyDescent="0.2">
      <c r="E506"/>
      <c r="F506" s="88"/>
      <c r="BB506" s="5"/>
    </row>
    <row r="507" spans="5:54" x14ac:dyDescent="0.2">
      <c r="E507"/>
      <c r="F507" s="88"/>
      <c r="BB507" s="5"/>
    </row>
    <row r="508" spans="5:54" x14ac:dyDescent="0.2">
      <c r="E508"/>
      <c r="F508" s="88"/>
      <c r="BB508" s="5"/>
    </row>
    <row r="509" spans="5:54" x14ac:dyDescent="0.2">
      <c r="E509"/>
      <c r="F509" s="88"/>
      <c r="BB509" s="5"/>
    </row>
    <row r="510" spans="5:54" x14ac:dyDescent="0.2">
      <c r="E510"/>
      <c r="F510" s="88"/>
      <c r="BB510" s="5"/>
    </row>
    <row r="511" spans="5:54" x14ac:dyDescent="0.2">
      <c r="E511"/>
      <c r="F511" s="88"/>
      <c r="BB511" s="5"/>
    </row>
    <row r="512" spans="5:54" x14ac:dyDescent="0.2">
      <c r="E512"/>
      <c r="F512" s="88"/>
      <c r="BB512" s="5"/>
    </row>
    <row r="513" spans="5:54" x14ac:dyDescent="0.2">
      <c r="E513"/>
      <c r="F513" s="88"/>
      <c r="BB513" s="5"/>
    </row>
    <row r="514" spans="5:54" x14ac:dyDescent="0.2">
      <c r="E514"/>
      <c r="F514" s="88"/>
      <c r="BB514" s="5"/>
    </row>
    <row r="515" spans="5:54" x14ac:dyDescent="0.2">
      <c r="E515"/>
      <c r="F515" s="88"/>
      <c r="BB515" s="5"/>
    </row>
    <row r="516" spans="5:54" x14ac:dyDescent="0.2">
      <c r="E516"/>
      <c r="F516" s="88"/>
      <c r="BB516" s="5"/>
    </row>
    <row r="517" spans="5:54" x14ac:dyDescent="0.2">
      <c r="E517"/>
      <c r="F517" s="88"/>
      <c r="BB517" s="5"/>
    </row>
    <row r="518" spans="5:54" x14ac:dyDescent="0.2">
      <c r="E518"/>
      <c r="F518" s="88"/>
      <c r="BB518" s="5"/>
    </row>
    <row r="519" spans="5:54" x14ac:dyDescent="0.2">
      <c r="E519"/>
      <c r="F519" s="88"/>
      <c r="BB519" s="5"/>
    </row>
    <row r="520" spans="5:54" x14ac:dyDescent="0.2">
      <c r="E520"/>
      <c r="F520" s="88"/>
      <c r="BB520" s="5"/>
    </row>
    <row r="521" spans="5:54" x14ac:dyDescent="0.2">
      <c r="E521"/>
      <c r="F521" s="88"/>
      <c r="BB521" s="5"/>
    </row>
    <row r="522" spans="5:54" x14ac:dyDescent="0.2">
      <c r="E522"/>
      <c r="F522" s="88"/>
      <c r="BB522" s="5"/>
    </row>
    <row r="523" spans="5:54" x14ac:dyDescent="0.2">
      <c r="E523"/>
      <c r="F523" s="88"/>
      <c r="BB523" s="5"/>
    </row>
    <row r="524" spans="5:54" x14ac:dyDescent="0.2">
      <c r="E524"/>
      <c r="F524" s="88"/>
      <c r="BB524" s="5"/>
    </row>
    <row r="525" spans="5:54" x14ac:dyDescent="0.2">
      <c r="E525"/>
      <c r="F525" s="88"/>
      <c r="BB525" s="5"/>
    </row>
    <row r="526" spans="5:54" x14ac:dyDescent="0.2">
      <c r="E526"/>
      <c r="F526" s="88"/>
      <c r="BB526" s="5"/>
    </row>
    <row r="527" spans="5:54" x14ac:dyDescent="0.2">
      <c r="E527"/>
      <c r="F527" s="88"/>
      <c r="BB527" s="5"/>
    </row>
    <row r="528" spans="5:54" x14ac:dyDescent="0.2">
      <c r="E528"/>
      <c r="F528" s="88"/>
      <c r="BB528" s="5"/>
    </row>
    <row r="529" spans="5:54" x14ac:dyDescent="0.2">
      <c r="E529"/>
      <c r="F529" s="88"/>
      <c r="BB529" s="5"/>
    </row>
    <row r="530" spans="5:54" x14ac:dyDescent="0.2">
      <c r="E530"/>
      <c r="F530" s="88"/>
      <c r="BB530" s="5"/>
    </row>
    <row r="531" spans="5:54" x14ac:dyDescent="0.2">
      <c r="E531"/>
      <c r="F531" s="88"/>
      <c r="BB531" s="5"/>
    </row>
    <row r="532" spans="5:54" x14ac:dyDescent="0.2">
      <c r="E532"/>
      <c r="F532" s="88"/>
      <c r="BB532" s="5"/>
    </row>
    <row r="533" spans="5:54" x14ac:dyDescent="0.2">
      <c r="E533"/>
      <c r="F533" s="88"/>
      <c r="BB533" s="5"/>
    </row>
    <row r="534" spans="5:54" x14ac:dyDescent="0.2">
      <c r="E534"/>
      <c r="F534" s="88"/>
      <c r="BB534" s="5"/>
    </row>
    <row r="535" spans="5:54" x14ac:dyDescent="0.2">
      <c r="E535"/>
      <c r="F535" s="88"/>
      <c r="BB535" s="5"/>
    </row>
    <row r="536" spans="5:54" x14ac:dyDescent="0.2">
      <c r="E536"/>
      <c r="F536" s="88"/>
      <c r="BB536" s="5"/>
    </row>
    <row r="537" spans="5:54" x14ac:dyDescent="0.2">
      <c r="E537"/>
      <c r="F537" s="88"/>
      <c r="BB537" s="5"/>
    </row>
    <row r="538" spans="5:54" x14ac:dyDescent="0.2">
      <c r="E538"/>
      <c r="F538" s="88"/>
      <c r="BB538" s="5"/>
    </row>
    <row r="539" spans="5:54" x14ac:dyDescent="0.2">
      <c r="E539"/>
      <c r="F539" s="88"/>
      <c r="BB539" s="5"/>
    </row>
    <row r="540" spans="5:54" x14ac:dyDescent="0.2">
      <c r="E540"/>
      <c r="F540" s="88"/>
      <c r="BB540" s="5"/>
    </row>
    <row r="541" spans="5:54" x14ac:dyDescent="0.2">
      <c r="E541"/>
      <c r="F541" s="88"/>
      <c r="BB541" s="5"/>
    </row>
    <row r="542" spans="5:54" x14ac:dyDescent="0.2">
      <c r="E542"/>
      <c r="F542" s="88"/>
      <c r="BB542" s="5"/>
    </row>
    <row r="543" spans="5:54" x14ac:dyDescent="0.2">
      <c r="E543"/>
      <c r="F543" s="88"/>
      <c r="BB543" s="5"/>
    </row>
    <row r="544" spans="5:54" x14ac:dyDescent="0.2">
      <c r="E544"/>
      <c r="F544" s="88"/>
      <c r="BB544" s="5"/>
    </row>
    <row r="545" spans="5:54" x14ac:dyDescent="0.2">
      <c r="E545"/>
      <c r="F545" s="88"/>
      <c r="BB545" s="5"/>
    </row>
    <row r="546" spans="5:54" x14ac:dyDescent="0.2">
      <c r="E546"/>
      <c r="F546" s="88"/>
      <c r="BB546" s="5"/>
    </row>
    <row r="547" spans="5:54" x14ac:dyDescent="0.2">
      <c r="E547"/>
      <c r="F547" s="88"/>
      <c r="BB547" s="5"/>
    </row>
    <row r="548" spans="5:54" x14ac:dyDescent="0.2">
      <c r="E548"/>
      <c r="F548" s="88"/>
      <c r="BB548" s="5"/>
    </row>
    <row r="549" spans="5:54" x14ac:dyDescent="0.2">
      <c r="E549"/>
      <c r="F549" s="88"/>
      <c r="BB549" s="5"/>
    </row>
    <row r="550" spans="5:54" x14ac:dyDescent="0.2">
      <c r="E550"/>
      <c r="F550" s="88"/>
      <c r="BB550" s="5"/>
    </row>
    <row r="551" spans="5:54" x14ac:dyDescent="0.2">
      <c r="E551"/>
      <c r="F551" s="88"/>
      <c r="BB551" s="5"/>
    </row>
    <row r="552" spans="5:54" x14ac:dyDescent="0.2">
      <c r="E552"/>
      <c r="F552" s="88"/>
      <c r="BB552" s="5"/>
    </row>
    <row r="553" spans="5:54" x14ac:dyDescent="0.2">
      <c r="E553"/>
      <c r="F553" s="88"/>
      <c r="BB553" s="5"/>
    </row>
    <row r="554" spans="5:54" x14ac:dyDescent="0.2">
      <c r="E554"/>
      <c r="F554" s="88"/>
      <c r="BB554" s="5"/>
    </row>
    <row r="555" spans="5:54" x14ac:dyDescent="0.2">
      <c r="E555"/>
      <c r="F555" s="88"/>
      <c r="BB555" s="5"/>
    </row>
    <row r="556" spans="5:54" x14ac:dyDescent="0.2">
      <c r="E556"/>
      <c r="F556" s="88"/>
      <c r="BB556" s="5"/>
    </row>
    <row r="557" spans="5:54" x14ac:dyDescent="0.2">
      <c r="E557"/>
      <c r="F557" s="88"/>
      <c r="BB557" s="5"/>
    </row>
    <row r="558" spans="5:54" x14ac:dyDescent="0.2">
      <c r="E558"/>
      <c r="F558" s="88"/>
      <c r="BB558" s="5"/>
    </row>
    <row r="559" spans="5:54" x14ac:dyDescent="0.2">
      <c r="E559"/>
      <c r="F559" s="88"/>
      <c r="BB559" s="5"/>
    </row>
    <row r="560" spans="5:54" x14ac:dyDescent="0.2">
      <c r="E560"/>
      <c r="F560" s="88"/>
      <c r="BB560" s="5"/>
    </row>
    <row r="561" spans="5:54" x14ac:dyDescent="0.2">
      <c r="E561"/>
      <c r="F561" s="88"/>
      <c r="BB561" s="5"/>
    </row>
    <row r="562" spans="5:54" x14ac:dyDescent="0.2">
      <c r="E562"/>
      <c r="F562" s="88"/>
      <c r="BB562" s="5"/>
    </row>
    <row r="563" spans="5:54" x14ac:dyDescent="0.2">
      <c r="E563"/>
      <c r="F563" s="88"/>
      <c r="BB563" s="5"/>
    </row>
    <row r="564" spans="5:54" x14ac:dyDescent="0.2">
      <c r="E564"/>
      <c r="F564" s="88"/>
      <c r="BB564" s="5"/>
    </row>
    <row r="565" spans="5:54" x14ac:dyDescent="0.2">
      <c r="E565"/>
      <c r="F565" s="88"/>
      <c r="BB565" s="5"/>
    </row>
    <row r="566" spans="5:54" x14ac:dyDescent="0.2">
      <c r="E566"/>
      <c r="F566" s="88"/>
      <c r="BB566" s="5"/>
    </row>
    <row r="567" spans="5:54" x14ac:dyDescent="0.2">
      <c r="E567"/>
      <c r="F567" s="88"/>
      <c r="BB567" s="5"/>
    </row>
    <row r="568" spans="5:54" x14ac:dyDescent="0.2">
      <c r="E568"/>
      <c r="F568" s="88"/>
      <c r="BB568" s="5"/>
    </row>
    <row r="569" spans="5:54" x14ac:dyDescent="0.2">
      <c r="E569"/>
      <c r="F569" s="88"/>
      <c r="BB569" s="5"/>
    </row>
    <row r="570" spans="5:54" x14ac:dyDescent="0.2">
      <c r="E570"/>
      <c r="F570" s="88"/>
      <c r="BB570" s="5"/>
    </row>
    <row r="571" spans="5:54" x14ac:dyDescent="0.2">
      <c r="E571"/>
      <c r="F571" s="88"/>
      <c r="BB571" s="5"/>
    </row>
    <row r="572" spans="5:54" x14ac:dyDescent="0.2">
      <c r="E572"/>
      <c r="F572" s="88"/>
      <c r="BB572" s="5"/>
    </row>
    <row r="573" spans="5:54" x14ac:dyDescent="0.2">
      <c r="E573"/>
      <c r="F573" s="88"/>
      <c r="BB573" s="5"/>
    </row>
    <row r="574" spans="5:54" x14ac:dyDescent="0.2">
      <c r="E574"/>
      <c r="F574" s="88"/>
      <c r="BB574" s="5"/>
    </row>
    <row r="575" spans="5:54" x14ac:dyDescent="0.2">
      <c r="E575"/>
      <c r="F575" s="88"/>
      <c r="BB575" s="5"/>
    </row>
    <row r="576" spans="5:54" x14ac:dyDescent="0.2">
      <c r="E576"/>
      <c r="F576" s="88"/>
      <c r="BB576" s="5"/>
    </row>
    <row r="577" spans="5:54" x14ac:dyDescent="0.2">
      <c r="E577"/>
      <c r="F577" s="88"/>
      <c r="BB577" s="5"/>
    </row>
    <row r="578" spans="5:54" x14ac:dyDescent="0.2">
      <c r="E578"/>
      <c r="F578" s="88"/>
      <c r="BB578" s="5"/>
    </row>
    <row r="579" spans="5:54" x14ac:dyDescent="0.2">
      <c r="E579"/>
      <c r="F579" s="88"/>
      <c r="BB579" s="5"/>
    </row>
    <row r="580" spans="5:54" x14ac:dyDescent="0.2">
      <c r="E580"/>
      <c r="F580" s="88"/>
      <c r="BB580" s="5"/>
    </row>
    <row r="581" spans="5:54" x14ac:dyDescent="0.2">
      <c r="E581"/>
      <c r="F581" s="88"/>
      <c r="BB581" s="5"/>
    </row>
    <row r="582" spans="5:54" x14ac:dyDescent="0.2">
      <c r="E582"/>
      <c r="F582" s="88"/>
      <c r="BB582" s="5"/>
    </row>
    <row r="583" spans="5:54" x14ac:dyDescent="0.2">
      <c r="E583"/>
      <c r="F583" s="88"/>
      <c r="BB583" s="5"/>
    </row>
    <row r="584" spans="5:54" x14ac:dyDescent="0.2">
      <c r="E584"/>
      <c r="F584" s="88"/>
      <c r="BB584" s="5"/>
    </row>
    <row r="585" spans="5:54" x14ac:dyDescent="0.2">
      <c r="E585"/>
      <c r="F585" s="88"/>
      <c r="BB585" s="5"/>
    </row>
    <row r="586" spans="5:54" x14ac:dyDescent="0.2">
      <c r="E586"/>
      <c r="F586" s="88"/>
      <c r="BB586" s="5"/>
    </row>
    <row r="587" spans="5:54" x14ac:dyDescent="0.2">
      <c r="E587"/>
      <c r="F587" s="88"/>
      <c r="BB587" s="5"/>
    </row>
    <row r="588" spans="5:54" x14ac:dyDescent="0.2">
      <c r="E588"/>
      <c r="F588" s="88"/>
      <c r="BB588" s="5"/>
    </row>
    <row r="589" spans="5:54" x14ac:dyDescent="0.2">
      <c r="E589"/>
      <c r="F589" s="88"/>
      <c r="BB589" s="5"/>
    </row>
    <row r="590" spans="5:54" x14ac:dyDescent="0.2">
      <c r="E590"/>
      <c r="F590" s="88"/>
      <c r="BB590" s="5"/>
    </row>
    <row r="591" spans="5:54" x14ac:dyDescent="0.2">
      <c r="E591"/>
      <c r="F591" s="88"/>
      <c r="BB591" s="5"/>
    </row>
    <row r="592" spans="5:54" x14ac:dyDescent="0.2">
      <c r="E592"/>
      <c r="F592" s="88"/>
      <c r="BB592" s="5"/>
    </row>
    <row r="593" spans="5:54" x14ac:dyDescent="0.2">
      <c r="E593"/>
      <c r="F593" s="88"/>
      <c r="BB593" s="5"/>
    </row>
    <row r="594" spans="5:54" x14ac:dyDescent="0.2">
      <c r="E594"/>
      <c r="F594" s="88"/>
      <c r="BB594" s="5"/>
    </row>
    <row r="595" spans="5:54" x14ac:dyDescent="0.2">
      <c r="E595"/>
      <c r="F595" s="88"/>
      <c r="BB595" s="5"/>
    </row>
    <row r="596" spans="5:54" x14ac:dyDescent="0.2">
      <c r="E596"/>
      <c r="F596" s="88"/>
      <c r="BB596" s="5"/>
    </row>
    <row r="597" spans="5:54" x14ac:dyDescent="0.2">
      <c r="E597"/>
      <c r="F597" s="88"/>
      <c r="BB597" s="5"/>
    </row>
    <row r="598" spans="5:54" x14ac:dyDescent="0.2">
      <c r="E598"/>
      <c r="F598" s="88"/>
      <c r="BB598" s="5"/>
    </row>
    <row r="599" spans="5:54" x14ac:dyDescent="0.2">
      <c r="E599"/>
      <c r="F599" s="88"/>
      <c r="BB599" s="5"/>
    </row>
    <row r="600" spans="5:54" x14ac:dyDescent="0.2">
      <c r="E600"/>
      <c r="F600" s="88"/>
      <c r="BB600" s="5"/>
    </row>
    <row r="601" spans="5:54" x14ac:dyDescent="0.2">
      <c r="E601"/>
      <c r="F601" s="88"/>
      <c r="BB601" s="5"/>
    </row>
    <row r="602" spans="5:54" x14ac:dyDescent="0.2">
      <c r="E602"/>
      <c r="F602" s="88"/>
      <c r="BB602" s="5"/>
    </row>
    <row r="603" spans="5:54" x14ac:dyDescent="0.2">
      <c r="E603"/>
      <c r="F603" s="88"/>
      <c r="BB603" s="5"/>
    </row>
    <row r="604" spans="5:54" x14ac:dyDescent="0.2">
      <c r="E604"/>
      <c r="F604" s="88"/>
      <c r="BB604" s="5"/>
    </row>
    <row r="605" spans="5:54" x14ac:dyDescent="0.2">
      <c r="E605"/>
      <c r="F605" s="88"/>
      <c r="BB605" s="5"/>
    </row>
    <row r="606" spans="5:54" x14ac:dyDescent="0.2">
      <c r="E606"/>
      <c r="F606" s="88"/>
      <c r="BB606" s="5"/>
    </row>
    <row r="607" spans="5:54" x14ac:dyDescent="0.2">
      <c r="E607"/>
      <c r="F607" s="88"/>
      <c r="BB607" s="5"/>
    </row>
    <row r="608" spans="5:54" x14ac:dyDescent="0.2">
      <c r="E608"/>
      <c r="F608" s="88"/>
      <c r="BB608" s="5"/>
    </row>
    <row r="609" spans="5:54" x14ac:dyDescent="0.2">
      <c r="E609"/>
      <c r="F609" s="88"/>
      <c r="BB609" s="5"/>
    </row>
    <row r="610" spans="5:54" x14ac:dyDescent="0.2">
      <c r="E610"/>
      <c r="F610" s="88"/>
      <c r="BB610" s="5"/>
    </row>
    <row r="611" spans="5:54" x14ac:dyDescent="0.2">
      <c r="E611"/>
      <c r="F611" s="88"/>
      <c r="BB611" s="5"/>
    </row>
    <row r="612" spans="5:54" x14ac:dyDescent="0.2">
      <c r="E612"/>
      <c r="F612" s="88"/>
      <c r="BB612" s="5"/>
    </row>
    <row r="613" spans="5:54" x14ac:dyDescent="0.2">
      <c r="E613"/>
      <c r="F613" s="88"/>
      <c r="BB613" s="5"/>
    </row>
    <row r="614" spans="5:54" x14ac:dyDescent="0.2">
      <c r="E614"/>
      <c r="F614" s="88"/>
      <c r="BB614" s="5"/>
    </row>
    <row r="615" spans="5:54" x14ac:dyDescent="0.2">
      <c r="E615"/>
      <c r="F615" s="88"/>
      <c r="BB615" s="5"/>
    </row>
    <row r="616" spans="5:54" x14ac:dyDescent="0.2">
      <c r="E616"/>
      <c r="F616" s="88"/>
      <c r="BB616" s="5"/>
    </row>
    <row r="617" spans="5:54" x14ac:dyDescent="0.2">
      <c r="E617"/>
      <c r="F617" s="88"/>
      <c r="BB617" s="5"/>
    </row>
    <row r="618" spans="5:54" x14ac:dyDescent="0.2">
      <c r="E618"/>
      <c r="F618" s="88"/>
      <c r="BB618" s="5"/>
    </row>
    <row r="619" spans="5:54" x14ac:dyDescent="0.2">
      <c r="E619"/>
      <c r="F619" s="88"/>
      <c r="BB619" s="5"/>
    </row>
    <row r="620" spans="5:54" x14ac:dyDescent="0.2">
      <c r="E620"/>
      <c r="F620" s="88"/>
      <c r="BB620" s="5"/>
    </row>
    <row r="621" spans="5:54" x14ac:dyDescent="0.2">
      <c r="E621"/>
      <c r="F621" s="88"/>
      <c r="BB621" s="5"/>
    </row>
    <row r="622" spans="5:54" x14ac:dyDescent="0.2">
      <c r="E622"/>
      <c r="F622" s="88"/>
      <c r="BB622" s="5"/>
    </row>
    <row r="623" spans="5:54" x14ac:dyDescent="0.2">
      <c r="E623"/>
      <c r="F623" s="88"/>
      <c r="BB623" s="5"/>
    </row>
    <row r="624" spans="5:54" x14ac:dyDescent="0.2">
      <c r="E624"/>
      <c r="F624" s="88"/>
      <c r="BB624" s="5"/>
    </row>
    <row r="625" spans="5:54" x14ac:dyDescent="0.2">
      <c r="E625"/>
      <c r="F625" s="88"/>
      <c r="BB625" s="5"/>
    </row>
    <row r="626" spans="5:54" x14ac:dyDescent="0.2">
      <c r="E626"/>
      <c r="F626" s="88"/>
      <c r="BB626" s="5"/>
    </row>
    <row r="627" spans="5:54" x14ac:dyDescent="0.2">
      <c r="E627"/>
      <c r="F627" s="88"/>
      <c r="BB627" s="5"/>
    </row>
    <row r="628" spans="5:54" x14ac:dyDescent="0.2">
      <c r="E628"/>
      <c r="F628" s="88"/>
      <c r="BB628" s="5"/>
    </row>
    <row r="629" spans="5:54" x14ac:dyDescent="0.2">
      <c r="E629"/>
      <c r="F629" s="88"/>
      <c r="BB629" s="5"/>
    </row>
    <row r="630" spans="5:54" x14ac:dyDescent="0.2">
      <c r="E630"/>
      <c r="F630" s="88"/>
      <c r="BB630" s="5"/>
    </row>
    <row r="631" spans="5:54" x14ac:dyDescent="0.2">
      <c r="E631"/>
      <c r="F631" s="88"/>
      <c r="BB631" s="5"/>
    </row>
    <row r="632" spans="5:54" x14ac:dyDescent="0.2">
      <c r="E632"/>
      <c r="F632" s="88"/>
      <c r="BB632" s="5"/>
    </row>
    <row r="633" spans="5:54" x14ac:dyDescent="0.2">
      <c r="E633"/>
      <c r="F633" s="88"/>
      <c r="BB633" s="5"/>
    </row>
    <row r="634" spans="5:54" x14ac:dyDescent="0.2">
      <c r="E634"/>
      <c r="F634" s="88"/>
      <c r="BB634" s="5"/>
    </row>
    <row r="635" spans="5:54" x14ac:dyDescent="0.2">
      <c r="E635"/>
      <c r="F635" s="88"/>
      <c r="BB635" s="5"/>
    </row>
    <row r="636" spans="5:54" x14ac:dyDescent="0.2">
      <c r="E636"/>
      <c r="F636" s="88"/>
      <c r="BB636" s="5"/>
    </row>
    <row r="637" spans="5:54" x14ac:dyDescent="0.2">
      <c r="E637"/>
      <c r="F637" s="88"/>
      <c r="BB637" s="5"/>
    </row>
    <row r="638" spans="5:54" x14ac:dyDescent="0.2">
      <c r="E638"/>
      <c r="F638" s="88"/>
      <c r="BB638" s="5"/>
    </row>
    <row r="639" spans="5:54" x14ac:dyDescent="0.2">
      <c r="E639"/>
      <c r="F639" s="88"/>
      <c r="BB639" s="5"/>
    </row>
    <row r="640" spans="5:54" x14ac:dyDescent="0.2">
      <c r="E640"/>
      <c r="F640" s="88"/>
      <c r="BB640" s="5"/>
    </row>
    <row r="641" spans="5:54" x14ac:dyDescent="0.2">
      <c r="E641"/>
      <c r="F641" s="88"/>
      <c r="BB641" s="5"/>
    </row>
    <row r="642" spans="5:54" x14ac:dyDescent="0.2">
      <c r="E642"/>
      <c r="F642" s="88"/>
      <c r="BB642" s="5"/>
    </row>
    <row r="643" spans="5:54" x14ac:dyDescent="0.2">
      <c r="E643"/>
      <c r="F643" s="88"/>
      <c r="BB643" s="5"/>
    </row>
    <row r="644" spans="5:54" x14ac:dyDescent="0.2">
      <c r="E644"/>
      <c r="F644" s="88"/>
      <c r="BB644" s="5"/>
    </row>
    <row r="645" spans="5:54" x14ac:dyDescent="0.2">
      <c r="E645"/>
      <c r="F645" s="88"/>
      <c r="BB645" s="5"/>
    </row>
    <row r="646" spans="5:54" x14ac:dyDescent="0.2">
      <c r="E646"/>
      <c r="F646" s="88"/>
      <c r="BB646" s="5"/>
    </row>
    <row r="647" spans="5:54" x14ac:dyDescent="0.2">
      <c r="E647"/>
      <c r="F647" s="88"/>
      <c r="BB647" s="5"/>
    </row>
    <row r="648" spans="5:54" x14ac:dyDescent="0.2">
      <c r="E648"/>
      <c r="F648" s="88"/>
      <c r="BB648" s="5"/>
    </row>
    <row r="649" spans="5:54" x14ac:dyDescent="0.2">
      <c r="E649"/>
      <c r="F649" s="88"/>
      <c r="BB649" s="5"/>
    </row>
    <row r="650" spans="5:54" x14ac:dyDescent="0.2">
      <c r="E650"/>
      <c r="F650" s="88"/>
      <c r="BB650" s="5"/>
    </row>
    <row r="651" spans="5:54" x14ac:dyDescent="0.2">
      <c r="E651"/>
      <c r="F651" s="88"/>
      <c r="BB651" s="5"/>
    </row>
    <row r="652" spans="5:54" x14ac:dyDescent="0.2">
      <c r="E652"/>
      <c r="F652" s="88"/>
      <c r="BB652" s="5"/>
    </row>
    <row r="653" spans="5:54" x14ac:dyDescent="0.2">
      <c r="E653"/>
      <c r="F653" s="88"/>
      <c r="BB653" s="5"/>
    </row>
    <row r="654" spans="5:54" x14ac:dyDescent="0.2">
      <c r="E654"/>
      <c r="F654" s="88"/>
      <c r="BB654" s="5"/>
    </row>
    <row r="655" spans="5:54" x14ac:dyDescent="0.2">
      <c r="E655"/>
      <c r="F655" s="88"/>
      <c r="BB655" s="5"/>
    </row>
    <row r="656" spans="5:54" x14ac:dyDescent="0.2">
      <c r="E656"/>
      <c r="F656" s="88"/>
      <c r="BB656" s="5"/>
    </row>
    <row r="657" spans="5:54" x14ac:dyDescent="0.2">
      <c r="E657"/>
      <c r="F657" s="88"/>
      <c r="BB657" s="5"/>
    </row>
    <row r="658" spans="5:54" x14ac:dyDescent="0.2">
      <c r="E658"/>
      <c r="F658" s="88"/>
      <c r="BB658" s="5"/>
    </row>
    <row r="659" spans="5:54" x14ac:dyDescent="0.2">
      <c r="E659"/>
      <c r="F659" s="88"/>
      <c r="BB659" s="5"/>
    </row>
    <row r="660" spans="5:54" x14ac:dyDescent="0.2">
      <c r="E660"/>
      <c r="F660" s="88"/>
      <c r="BB660" s="5"/>
    </row>
    <row r="661" spans="5:54" x14ac:dyDescent="0.2">
      <c r="E661"/>
      <c r="F661" s="88"/>
      <c r="BB661" s="5"/>
    </row>
    <row r="662" spans="5:54" x14ac:dyDescent="0.2">
      <c r="E662"/>
      <c r="F662" s="88"/>
      <c r="BB662" s="5"/>
    </row>
    <row r="663" spans="5:54" x14ac:dyDescent="0.2">
      <c r="E663"/>
      <c r="F663" s="88"/>
      <c r="BB663" s="5"/>
    </row>
    <row r="664" spans="5:54" x14ac:dyDescent="0.2">
      <c r="E664"/>
      <c r="F664" s="88"/>
      <c r="BB664" s="5"/>
    </row>
    <row r="665" spans="5:54" x14ac:dyDescent="0.2">
      <c r="E665"/>
      <c r="F665" s="88"/>
      <c r="BB665" s="5"/>
    </row>
    <row r="666" spans="5:54" x14ac:dyDescent="0.2">
      <c r="E666"/>
      <c r="F666" s="88"/>
      <c r="BB666" s="5"/>
    </row>
    <row r="667" spans="5:54" x14ac:dyDescent="0.2">
      <c r="E667"/>
      <c r="F667" s="88"/>
      <c r="BB667" s="5"/>
    </row>
    <row r="668" spans="5:54" x14ac:dyDescent="0.2">
      <c r="E668"/>
      <c r="F668" s="88"/>
      <c r="BB668" s="5"/>
    </row>
    <row r="669" spans="5:54" x14ac:dyDescent="0.2">
      <c r="E669"/>
      <c r="F669" s="88"/>
      <c r="BB669" s="5"/>
    </row>
    <row r="670" spans="5:54" x14ac:dyDescent="0.2">
      <c r="E670"/>
      <c r="F670" s="88"/>
      <c r="BB670" s="5"/>
    </row>
    <row r="671" spans="5:54" x14ac:dyDescent="0.2">
      <c r="E671"/>
      <c r="F671" s="88"/>
      <c r="BB671" s="5"/>
    </row>
    <row r="672" spans="5:54" x14ac:dyDescent="0.2">
      <c r="E672"/>
      <c r="F672" s="88"/>
      <c r="BB672" s="5"/>
    </row>
    <row r="673" spans="5:54" x14ac:dyDescent="0.2">
      <c r="E673"/>
      <c r="F673" s="88"/>
      <c r="BB673" s="5"/>
    </row>
    <row r="674" spans="5:54" x14ac:dyDescent="0.2">
      <c r="E674"/>
      <c r="F674" s="88"/>
      <c r="BB674" s="5"/>
    </row>
    <row r="675" spans="5:54" x14ac:dyDescent="0.2">
      <c r="E675"/>
      <c r="F675" s="88"/>
      <c r="BB675" s="5"/>
    </row>
    <row r="676" spans="5:54" x14ac:dyDescent="0.2">
      <c r="E676"/>
      <c r="F676" s="88"/>
      <c r="BB676" s="5"/>
    </row>
    <row r="677" spans="5:54" x14ac:dyDescent="0.2">
      <c r="E677"/>
      <c r="F677" s="88"/>
      <c r="BB677" s="5"/>
    </row>
    <row r="678" spans="5:54" x14ac:dyDescent="0.2">
      <c r="E678"/>
      <c r="F678" s="88"/>
      <c r="BB678" s="5"/>
    </row>
    <row r="679" spans="5:54" x14ac:dyDescent="0.2">
      <c r="E679"/>
      <c r="F679" s="88"/>
      <c r="BB679" s="5"/>
    </row>
    <row r="680" spans="5:54" x14ac:dyDescent="0.2">
      <c r="E680"/>
      <c r="F680" s="88"/>
      <c r="BB680" s="5"/>
    </row>
    <row r="681" spans="5:54" x14ac:dyDescent="0.2">
      <c r="E681"/>
      <c r="F681" s="88"/>
      <c r="BB681" s="5"/>
    </row>
    <row r="682" spans="5:54" x14ac:dyDescent="0.2">
      <c r="E682"/>
      <c r="F682" s="88"/>
      <c r="BB682" s="5"/>
    </row>
    <row r="683" spans="5:54" x14ac:dyDescent="0.2">
      <c r="E683"/>
      <c r="F683" s="88"/>
      <c r="BB683" s="5"/>
    </row>
    <row r="684" spans="5:54" x14ac:dyDescent="0.2">
      <c r="E684"/>
      <c r="F684" s="88"/>
      <c r="BB684" s="5"/>
    </row>
    <row r="685" spans="5:54" x14ac:dyDescent="0.2">
      <c r="E685"/>
      <c r="F685" s="88"/>
      <c r="BB685" s="5"/>
    </row>
    <row r="686" spans="5:54" x14ac:dyDescent="0.2">
      <c r="E686"/>
      <c r="F686" s="88"/>
      <c r="BB686" s="5"/>
    </row>
    <row r="687" spans="5:54" x14ac:dyDescent="0.2">
      <c r="E687"/>
      <c r="F687" s="88"/>
      <c r="BB687" s="5"/>
    </row>
    <row r="688" spans="5:54" x14ac:dyDescent="0.2">
      <c r="E688"/>
      <c r="F688" s="88"/>
      <c r="BB688" s="5"/>
    </row>
    <row r="689" spans="5:54" x14ac:dyDescent="0.2">
      <c r="E689"/>
      <c r="F689" s="88"/>
      <c r="BB689" s="5"/>
    </row>
    <row r="690" spans="5:54" x14ac:dyDescent="0.2">
      <c r="E690"/>
      <c r="F690" s="88"/>
      <c r="BB690" s="5"/>
    </row>
    <row r="691" spans="5:54" x14ac:dyDescent="0.2">
      <c r="E691"/>
      <c r="F691" s="88"/>
      <c r="BB691" s="5"/>
    </row>
    <row r="692" spans="5:54" x14ac:dyDescent="0.2">
      <c r="E692"/>
      <c r="F692" s="88"/>
      <c r="BB692" s="5"/>
    </row>
    <row r="693" spans="5:54" x14ac:dyDescent="0.2">
      <c r="E693"/>
      <c r="F693" s="88"/>
      <c r="BB693" s="5"/>
    </row>
    <row r="694" spans="5:54" x14ac:dyDescent="0.2">
      <c r="E694"/>
      <c r="F694" s="88"/>
      <c r="BB694" s="5"/>
    </row>
    <row r="695" spans="5:54" x14ac:dyDescent="0.2">
      <c r="E695"/>
      <c r="F695" s="88"/>
      <c r="BB695" s="5"/>
    </row>
    <row r="696" spans="5:54" x14ac:dyDescent="0.2">
      <c r="E696"/>
      <c r="F696" s="88"/>
      <c r="BB696" s="5"/>
    </row>
    <row r="697" spans="5:54" x14ac:dyDescent="0.2">
      <c r="E697"/>
      <c r="F697" s="88"/>
      <c r="BB697" s="5"/>
    </row>
    <row r="698" spans="5:54" x14ac:dyDescent="0.2">
      <c r="E698"/>
      <c r="F698" s="88"/>
      <c r="BB698" s="5"/>
    </row>
    <row r="699" spans="5:54" x14ac:dyDescent="0.2">
      <c r="E699"/>
      <c r="F699" s="88"/>
      <c r="BB699" s="5"/>
    </row>
    <row r="700" spans="5:54" x14ac:dyDescent="0.2">
      <c r="E700"/>
      <c r="F700" s="88"/>
      <c r="BB700" s="5"/>
    </row>
    <row r="701" spans="5:54" x14ac:dyDescent="0.2">
      <c r="E701"/>
      <c r="F701" s="88"/>
      <c r="BB701" s="5"/>
    </row>
    <row r="702" spans="5:54" x14ac:dyDescent="0.2">
      <c r="E702"/>
      <c r="F702" s="88"/>
      <c r="BB702" s="5"/>
    </row>
    <row r="703" spans="5:54" x14ac:dyDescent="0.2">
      <c r="E703"/>
      <c r="F703" s="88"/>
      <c r="BB703" s="5"/>
    </row>
    <row r="704" spans="5:54" x14ac:dyDescent="0.2">
      <c r="E704"/>
      <c r="F704" s="88"/>
      <c r="BB704" s="5"/>
    </row>
    <row r="705" spans="5:54" x14ac:dyDescent="0.2">
      <c r="E705"/>
      <c r="F705" s="88"/>
      <c r="BB705" s="5"/>
    </row>
    <row r="706" spans="5:54" x14ac:dyDescent="0.2">
      <c r="E706"/>
      <c r="F706" s="88"/>
      <c r="BB706" s="5"/>
    </row>
    <row r="707" spans="5:54" x14ac:dyDescent="0.2">
      <c r="E707"/>
      <c r="F707" s="88"/>
      <c r="BB707" s="5"/>
    </row>
    <row r="708" spans="5:54" x14ac:dyDescent="0.2">
      <c r="E708"/>
      <c r="F708" s="88"/>
      <c r="BB708" s="5"/>
    </row>
    <row r="709" spans="5:54" x14ac:dyDescent="0.2">
      <c r="E709"/>
      <c r="F709" s="88"/>
      <c r="BB709" s="5"/>
    </row>
    <row r="710" spans="5:54" x14ac:dyDescent="0.2">
      <c r="E710"/>
      <c r="F710" s="88"/>
      <c r="BB710" s="5"/>
    </row>
    <row r="711" spans="5:54" x14ac:dyDescent="0.2">
      <c r="E711"/>
      <c r="F711" s="88"/>
      <c r="BB711" s="5"/>
    </row>
    <row r="712" spans="5:54" x14ac:dyDescent="0.2">
      <c r="E712"/>
      <c r="F712" s="88"/>
      <c r="BB712" s="5"/>
    </row>
    <row r="713" spans="5:54" x14ac:dyDescent="0.2">
      <c r="E713"/>
      <c r="F713" s="88"/>
      <c r="BB713" s="5"/>
    </row>
    <row r="714" spans="5:54" x14ac:dyDescent="0.2">
      <c r="E714"/>
      <c r="F714" s="88"/>
      <c r="BB714" s="5"/>
    </row>
    <row r="715" spans="5:54" x14ac:dyDescent="0.2">
      <c r="E715"/>
      <c r="F715" s="88"/>
      <c r="BB715" s="5"/>
    </row>
    <row r="716" spans="5:54" x14ac:dyDescent="0.2">
      <c r="E716"/>
      <c r="F716" s="88"/>
      <c r="BB716" s="5"/>
    </row>
    <row r="717" spans="5:54" x14ac:dyDescent="0.2">
      <c r="E717"/>
      <c r="F717" s="88"/>
      <c r="BB717" s="5"/>
    </row>
    <row r="718" spans="5:54" x14ac:dyDescent="0.2">
      <c r="E718"/>
      <c r="F718" s="88"/>
      <c r="BB718" s="5"/>
    </row>
    <row r="719" spans="5:54" x14ac:dyDescent="0.2">
      <c r="E719"/>
      <c r="F719" s="88"/>
      <c r="BB719" s="5"/>
    </row>
    <row r="720" spans="5:54" x14ac:dyDescent="0.2">
      <c r="E720"/>
      <c r="F720" s="88"/>
      <c r="BB720" s="5"/>
    </row>
    <row r="721" spans="5:54" x14ac:dyDescent="0.2">
      <c r="E721"/>
      <c r="F721" s="88"/>
      <c r="BB721" s="5"/>
    </row>
    <row r="722" spans="5:54" x14ac:dyDescent="0.2">
      <c r="E722"/>
      <c r="F722" s="88"/>
      <c r="BB722" s="5"/>
    </row>
    <row r="723" spans="5:54" x14ac:dyDescent="0.2">
      <c r="E723"/>
      <c r="F723" s="88"/>
      <c r="BB723" s="5"/>
    </row>
    <row r="724" spans="5:54" x14ac:dyDescent="0.2">
      <c r="E724"/>
      <c r="F724" s="88"/>
      <c r="BB724" s="5"/>
    </row>
    <row r="725" spans="5:54" x14ac:dyDescent="0.2">
      <c r="E725"/>
      <c r="F725" s="88"/>
      <c r="BB725" s="5"/>
    </row>
    <row r="726" spans="5:54" x14ac:dyDescent="0.2">
      <c r="E726"/>
      <c r="F726" s="88"/>
      <c r="BB726" s="5"/>
    </row>
    <row r="727" spans="5:54" x14ac:dyDescent="0.2">
      <c r="E727"/>
      <c r="F727" s="88"/>
      <c r="BB727" s="5"/>
    </row>
    <row r="728" spans="5:54" x14ac:dyDescent="0.2">
      <c r="E728"/>
      <c r="F728" s="88"/>
      <c r="BB728" s="5"/>
    </row>
    <row r="729" spans="5:54" x14ac:dyDescent="0.2">
      <c r="E729"/>
      <c r="F729" s="88"/>
      <c r="BB729" s="5"/>
    </row>
    <row r="730" spans="5:54" x14ac:dyDescent="0.2">
      <c r="E730"/>
      <c r="F730" s="88"/>
      <c r="BB730" s="5"/>
    </row>
    <row r="731" spans="5:54" x14ac:dyDescent="0.2">
      <c r="E731"/>
      <c r="F731" s="88"/>
      <c r="BB731" s="5"/>
    </row>
    <row r="732" spans="5:54" x14ac:dyDescent="0.2">
      <c r="E732"/>
      <c r="F732" s="88"/>
      <c r="BB732" s="5"/>
    </row>
    <row r="733" spans="5:54" x14ac:dyDescent="0.2">
      <c r="E733"/>
      <c r="F733" s="88"/>
      <c r="BB733" s="5"/>
    </row>
    <row r="734" spans="5:54" x14ac:dyDescent="0.2">
      <c r="E734"/>
      <c r="F734" s="88"/>
      <c r="BB734" s="5"/>
    </row>
    <row r="735" spans="5:54" x14ac:dyDescent="0.2">
      <c r="E735"/>
      <c r="F735" s="88"/>
      <c r="BB735" s="5"/>
    </row>
    <row r="736" spans="5:54" x14ac:dyDescent="0.2">
      <c r="E736"/>
      <c r="F736" s="88"/>
      <c r="BB736" s="5"/>
    </row>
    <row r="737" spans="5:54" x14ac:dyDescent="0.2">
      <c r="E737"/>
      <c r="F737" s="88"/>
      <c r="BB737" s="5"/>
    </row>
    <row r="738" spans="5:54" x14ac:dyDescent="0.2">
      <c r="E738"/>
      <c r="F738" s="88"/>
      <c r="BB738" s="5"/>
    </row>
    <row r="739" spans="5:54" x14ac:dyDescent="0.2">
      <c r="E739"/>
      <c r="F739" s="88"/>
      <c r="BB739" s="5"/>
    </row>
    <row r="740" spans="5:54" x14ac:dyDescent="0.2">
      <c r="E740"/>
      <c r="F740" s="88"/>
      <c r="BB740" s="5"/>
    </row>
    <row r="741" spans="5:54" x14ac:dyDescent="0.2">
      <c r="E741"/>
      <c r="F741" s="88"/>
      <c r="BB741" s="5"/>
    </row>
    <row r="742" spans="5:54" x14ac:dyDescent="0.2">
      <c r="E742"/>
      <c r="F742" s="88"/>
      <c r="BB742" s="5"/>
    </row>
    <row r="743" spans="5:54" x14ac:dyDescent="0.2">
      <c r="E743"/>
      <c r="F743" s="88"/>
      <c r="BB743" s="5"/>
    </row>
    <row r="744" spans="5:54" x14ac:dyDescent="0.2">
      <c r="E744"/>
      <c r="F744" s="88"/>
      <c r="BB744" s="5"/>
    </row>
    <row r="745" spans="5:54" x14ac:dyDescent="0.2">
      <c r="E745"/>
      <c r="F745" s="88"/>
      <c r="BB745" s="5"/>
    </row>
    <row r="746" spans="5:54" x14ac:dyDescent="0.2">
      <c r="E746"/>
      <c r="F746" s="88"/>
      <c r="BB746" s="5"/>
    </row>
    <row r="747" spans="5:54" x14ac:dyDescent="0.2">
      <c r="E747"/>
      <c r="F747" s="88"/>
      <c r="BB747" s="5"/>
    </row>
    <row r="748" spans="5:54" x14ac:dyDescent="0.2">
      <c r="E748"/>
      <c r="F748" s="88"/>
      <c r="BB748" s="5"/>
    </row>
    <row r="749" spans="5:54" x14ac:dyDescent="0.2">
      <c r="E749"/>
      <c r="F749" s="88"/>
      <c r="BB749" s="5"/>
    </row>
    <row r="750" spans="5:54" x14ac:dyDescent="0.2">
      <c r="E750"/>
      <c r="F750" s="88"/>
      <c r="BB750" s="5"/>
    </row>
    <row r="751" spans="5:54" x14ac:dyDescent="0.2">
      <c r="E751"/>
      <c r="F751" s="88"/>
      <c r="BB751" s="5"/>
    </row>
    <row r="752" spans="5:54" x14ac:dyDescent="0.2">
      <c r="E752"/>
      <c r="F752" s="88"/>
      <c r="BB752" s="5"/>
    </row>
    <row r="753" spans="5:54" x14ac:dyDescent="0.2">
      <c r="E753"/>
      <c r="F753" s="88"/>
      <c r="BB753" s="5"/>
    </row>
    <row r="754" spans="5:54" x14ac:dyDescent="0.2">
      <c r="E754"/>
      <c r="F754" s="88"/>
      <c r="BB754" s="5"/>
    </row>
    <row r="755" spans="5:54" x14ac:dyDescent="0.2">
      <c r="E755"/>
      <c r="F755" s="88"/>
      <c r="BB755" s="5"/>
    </row>
    <row r="756" spans="5:54" x14ac:dyDescent="0.2">
      <c r="E756"/>
      <c r="F756" s="88"/>
      <c r="BB756" s="5"/>
    </row>
    <row r="757" spans="5:54" x14ac:dyDescent="0.2">
      <c r="E757"/>
      <c r="F757" s="88"/>
      <c r="BB757" s="5"/>
    </row>
    <row r="758" spans="5:54" x14ac:dyDescent="0.2">
      <c r="E758"/>
      <c r="F758" s="88"/>
      <c r="BB758" s="5"/>
    </row>
    <row r="759" spans="5:54" x14ac:dyDescent="0.2">
      <c r="E759"/>
      <c r="F759" s="88"/>
      <c r="BB759" s="5"/>
    </row>
    <row r="760" spans="5:54" x14ac:dyDescent="0.2">
      <c r="E760"/>
      <c r="F760" s="88"/>
      <c r="BB760" s="5"/>
    </row>
    <row r="761" spans="5:54" x14ac:dyDescent="0.2">
      <c r="E761"/>
      <c r="F761" s="88"/>
      <c r="BB761" s="5"/>
    </row>
    <row r="762" spans="5:54" x14ac:dyDescent="0.2">
      <c r="E762"/>
      <c r="F762" s="88"/>
      <c r="BB762" s="5"/>
    </row>
    <row r="763" spans="5:54" x14ac:dyDescent="0.2">
      <c r="E763"/>
      <c r="F763" s="88"/>
      <c r="BB763" s="5"/>
    </row>
    <row r="764" spans="5:54" x14ac:dyDescent="0.2">
      <c r="E764"/>
      <c r="F764" s="88"/>
      <c r="BB764" s="5"/>
    </row>
    <row r="765" spans="5:54" x14ac:dyDescent="0.2">
      <c r="E765"/>
      <c r="F765" s="88"/>
      <c r="BB765" s="5"/>
    </row>
    <row r="766" spans="5:54" x14ac:dyDescent="0.2">
      <c r="E766"/>
      <c r="F766" s="88"/>
      <c r="BB766" s="5"/>
    </row>
    <row r="767" spans="5:54" x14ac:dyDescent="0.2">
      <c r="E767"/>
      <c r="F767" s="88"/>
      <c r="BB767" s="5"/>
    </row>
    <row r="768" spans="5:54" x14ac:dyDescent="0.2">
      <c r="E768"/>
      <c r="F768" s="88"/>
      <c r="BB768" s="5"/>
    </row>
    <row r="769" spans="5:54" x14ac:dyDescent="0.2">
      <c r="E769"/>
      <c r="F769" s="88"/>
      <c r="BB769" s="5"/>
    </row>
    <row r="770" spans="5:54" x14ac:dyDescent="0.2">
      <c r="E770"/>
      <c r="F770" s="88"/>
      <c r="BB770" s="5"/>
    </row>
    <row r="771" spans="5:54" x14ac:dyDescent="0.2">
      <c r="E771"/>
      <c r="F771" s="88"/>
      <c r="BB771" s="5"/>
    </row>
    <row r="772" spans="5:54" x14ac:dyDescent="0.2">
      <c r="E772"/>
      <c r="F772" s="88"/>
      <c r="BB772" s="5"/>
    </row>
    <row r="773" spans="5:54" x14ac:dyDescent="0.2">
      <c r="E773"/>
      <c r="F773" s="88"/>
      <c r="BB773" s="5"/>
    </row>
    <row r="774" spans="5:54" x14ac:dyDescent="0.2">
      <c r="E774"/>
      <c r="F774" s="88"/>
      <c r="BB774" s="5"/>
    </row>
    <row r="775" spans="5:54" x14ac:dyDescent="0.2">
      <c r="E775"/>
      <c r="F775" s="88"/>
      <c r="BB775" s="5"/>
    </row>
    <row r="776" spans="5:54" x14ac:dyDescent="0.2">
      <c r="E776"/>
      <c r="F776" s="88"/>
      <c r="BB776" s="5"/>
    </row>
    <row r="777" spans="5:54" x14ac:dyDescent="0.2">
      <c r="E777"/>
      <c r="F777" s="88"/>
      <c r="BB777" s="5"/>
    </row>
    <row r="778" spans="5:54" x14ac:dyDescent="0.2">
      <c r="E778"/>
      <c r="F778" s="88"/>
      <c r="BB778" s="5"/>
    </row>
    <row r="779" spans="5:54" x14ac:dyDescent="0.2">
      <c r="E779"/>
      <c r="F779" s="88"/>
      <c r="BB779" s="5"/>
    </row>
    <row r="780" spans="5:54" x14ac:dyDescent="0.2">
      <c r="E780"/>
      <c r="F780" s="88"/>
      <c r="BB780" s="5"/>
    </row>
    <row r="781" spans="5:54" x14ac:dyDescent="0.2">
      <c r="E781"/>
      <c r="F781" s="88"/>
      <c r="BB781" s="5"/>
    </row>
    <row r="782" spans="5:54" x14ac:dyDescent="0.2">
      <c r="E782"/>
      <c r="F782" s="88"/>
      <c r="BB782" s="5"/>
    </row>
    <row r="783" spans="5:54" x14ac:dyDescent="0.2">
      <c r="E783"/>
      <c r="F783" s="88"/>
      <c r="BB783" s="5"/>
    </row>
    <row r="784" spans="5:54" x14ac:dyDescent="0.2">
      <c r="E784"/>
      <c r="F784" s="88"/>
      <c r="BB784" s="5"/>
    </row>
    <row r="785" spans="5:54" x14ac:dyDescent="0.2">
      <c r="E785"/>
      <c r="F785" s="88"/>
      <c r="BB785" s="5"/>
    </row>
    <row r="786" spans="5:54" x14ac:dyDescent="0.2">
      <c r="E786"/>
      <c r="F786" s="88"/>
      <c r="BB786" s="5"/>
    </row>
    <row r="787" spans="5:54" x14ac:dyDescent="0.2">
      <c r="E787"/>
      <c r="F787" s="88"/>
      <c r="BB787" s="5"/>
    </row>
    <row r="788" spans="5:54" x14ac:dyDescent="0.2">
      <c r="E788"/>
      <c r="F788" s="88"/>
      <c r="BB788" s="5"/>
    </row>
    <row r="789" spans="5:54" x14ac:dyDescent="0.2">
      <c r="E789"/>
      <c r="F789" s="88"/>
      <c r="BB789" s="5"/>
    </row>
    <row r="790" spans="5:54" x14ac:dyDescent="0.2">
      <c r="E790"/>
      <c r="F790" s="88"/>
      <c r="BB790" s="5"/>
    </row>
    <row r="791" spans="5:54" x14ac:dyDescent="0.2">
      <c r="E791"/>
      <c r="F791" s="88"/>
      <c r="BB791" s="5"/>
    </row>
    <row r="792" spans="5:54" x14ac:dyDescent="0.2">
      <c r="E792"/>
      <c r="F792" s="88"/>
      <c r="BB792" s="5"/>
    </row>
    <row r="793" spans="5:54" x14ac:dyDescent="0.2">
      <c r="E793"/>
      <c r="F793" s="88"/>
      <c r="BB793" s="5"/>
    </row>
    <row r="794" spans="5:54" x14ac:dyDescent="0.2">
      <c r="E794"/>
      <c r="F794" s="88"/>
      <c r="BB794" s="5"/>
    </row>
    <row r="795" spans="5:54" x14ac:dyDescent="0.2">
      <c r="E795"/>
      <c r="F795" s="88"/>
      <c r="BB795" s="5"/>
    </row>
    <row r="796" spans="5:54" x14ac:dyDescent="0.2">
      <c r="E796"/>
      <c r="F796" s="88"/>
      <c r="BB796" s="5"/>
    </row>
    <row r="797" spans="5:54" x14ac:dyDescent="0.2">
      <c r="E797"/>
      <c r="F797" s="88"/>
      <c r="BB797" s="5"/>
    </row>
    <row r="798" spans="5:54" x14ac:dyDescent="0.2">
      <c r="E798"/>
      <c r="F798" s="88"/>
      <c r="BB798" s="5"/>
    </row>
    <row r="799" spans="5:54" x14ac:dyDescent="0.2">
      <c r="E799"/>
      <c r="F799" s="88"/>
      <c r="BB799" s="5"/>
    </row>
    <row r="800" spans="5:54" x14ac:dyDescent="0.2">
      <c r="E800"/>
      <c r="F800" s="88"/>
      <c r="BB800" s="5"/>
    </row>
    <row r="801" spans="5:54" x14ac:dyDescent="0.2">
      <c r="E801"/>
      <c r="F801" s="88"/>
      <c r="BB801" s="5"/>
    </row>
    <row r="802" spans="5:54" x14ac:dyDescent="0.2">
      <c r="E802"/>
      <c r="F802" s="88"/>
      <c r="BB802" s="5"/>
    </row>
    <row r="803" spans="5:54" x14ac:dyDescent="0.2">
      <c r="E803"/>
      <c r="F803" s="88"/>
      <c r="BB803" s="5"/>
    </row>
    <row r="804" spans="5:54" x14ac:dyDescent="0.2">
      <c r="E804"/>
      <c r="F804" s="88"/>
      <c r="BB804" s="5"/>
    </row>
    <row r="805" spans="5:54" x14ac:dyDescent="0.2">
      <c r="E805"/>
      <c r="F805" s="88"/>
      <c r="BB805" s="5"/>
    </row>
    <row r="806" spans="5:54" x14ac:dyDescent="0.2">
      <c r="E806"/>
      <c r="F806" s="88"/>
      <c r="BB806" s="5"/>
    </row>
    <row r="807" spans="5:54" x14ac:dyDescent="0.2">
      <c r="E807"/>
      <c r="F807" s="88"/>
      <c r="BB807" s="5"/>
    </row>
    <row r="808" spans="5:54" x14ac:dyDescent="0.2">
      <c r="E808"/>
      <c r="F808" s="88"/>
      <c r="BB808" s="5"/>
    </row>
    <row r="809" spans="5:54" x14ac:dyDescent="0.2">
      <c r="E809"/>
      <c r="F809" s="88"/>
      <c r="BB809" s="5"/>
    </row>
    <row r="810" spans="5:54" x14ac:dyDescent="0.2">
      <c r="E810"/>
      <c r="F810" s="88"/>
      <c r="BB810" s="5"/>
    </row>
    <row r="811" spans="5:54" x14ac:dyDescent="0.2">
      <c r="E811"/>
      <c r="F811" s="88"/>
      <c r="BB811" s="5"/>
    </row>
    <row r="812" spans="5:54" x14ac:dyDescent="0.2">
      <c r="E812"/>
      <c r="F812" s="88"/>
      <c r="BB812" s="5"/>
    </row>
    <row r="813" spans="5:54" x14ac:dyDescent="0.2">
      <c r="E813"/>
      <c r="F813" s="88"/>
      <c r="BB813" s="5"/>
    </row>
    <row r="814" spans="5:54" x14ac:dyDescent="0.2">
      <c r="E814"/>
      <c r="F814" s="88"/>
      <c r="BB814" s="5"/>
    </row>
    <row r="815" spans="5:54" x14ac:dyDescent="0.2">
      <c r="E815"/>
      <c r="F815" s="88"/>
      <c r="BB815" s="5"/>
    </row>
    <row r="816" spans="5:54" x14ac:dyDescent="0.2">
      <c r="E816"/>
      <c r="F816" s="88"/>
      <c r="BB816" s="5"/>
    </row>
    <row r="817" spans="5:54" x14ac:dyDescent="0.2">
      <c r="E817"/>
      <c r="F817" s="88"/>
      <c r="BB817" s="5"/>
    </row>
    <row r="818" spans="5:54" x14ac:dyDescent="0.2">
      <c r="E818"/>
      <c r="F818" s="88"/>
      <c r="BB818" s="5"/>
    </row>
    <row r="819" spans="5:54" x14ac:dyDescent="0.2">
      <c r="E819"/>
      <c r="F819" s="88"/>
      <c r="BB819" s="5"/>
    </row>
    <row r="820" spans="5:54" x14ac:dyDescent="0.2">
      <c r="E820"/>
      <c r="F820" s="88"/>
      <c r="BB820" s="5"/>
    </row>
    <row r="821" spans="5:54" x14ac:dyDescent="0.2">
      <c r="E821"/>
      <c r="F821" s="88"/>
      <c r="BB821" s="5"/>
    </row>
    <row r="822" spans="5:54" x14ac:dyDescent="0.2">
      <c r="E822"/>
      <c r="F822" s="88"/>
      <c r="BB822" s="5"/>
    </row>
    <row r="823" spans="5:54" x14ac:dyDescent="0.2">
      <c r="E823"/>
      <c r="F823" s="88"/>
      <c r="BB823" s="5"/>
    </row>
    <row r="824" spans="5:54" x14ac:dyDescent="0.2">
      <c r="E824"/>
      <c r="F824" s="88"/>
      <c r="BB824" s="5"/>
    </row>
    <row r="825" spans="5:54" x14ac:dyDescent="0.2">
      <c r="E825"/>
      <c r="F825" s="88"/>
      <c r="BB825" s="5"/>
    </row>
    <row r="826" spans="5:54" x14ac:dyDescent="0.2">
      <c r="E826"/>
      <c r="F826" s="88"/>
      <c r="BB826" s="5"/>
    </row>
    <row r="827" spans="5:54" x14ac:dyDescent="0.2">
      <c r="E827"/>
      <c r="F827" s="88"/>
      <c r="BB827" s="5"/>
    </row>
    <row r="828" spans="5:54" x14ac:dyDescent="0.2">
      <c r="E828"/>
      <c r="F828" s="88"/>
      <c r="BB828" s="5"/>
    </row>
    <row r="829" spans="5:54" x14ac:dyDescent="0.2">
      <c r="E829"/>
      <c r="F829" s="88"/>
      <c r="BB829" s="5"/>
    </row>
    <row r="830" spans="5:54" x14ac:dyDescent="0.2">
      <c r="E830"/>
      <c r="F830" s="88"/>
      <c r="BB830" s="5"/>
    </row>
    <row r="831" spans="5:54" x14ac:dyDescent="0.2">
      <c r="E831"/>
      <c r="F831" s="88"/>
      <c r="BB831" s="5"/>
    </row>
    <row r="832" spans="5:54" x14ac:dyDescent="0.2">
      <c r="E832"/>
      <c r="F832" s="88"/>
      <c r="BB832" s="5"/>
    </row>
    <row r="833" spans="5:54" x14ac:dyDescent="0.2">
      <c r="E833"/>
      <c r="F833" s="88"/>
      <c r="BB833" s="5"/>
    </row>
    <row r="834" spans="5:54" x14ac:dyDescent="0.2">
      <c r="E834"/>
      <c r="F834" s="88"/>
      <c r="BB834" s="5"/>
    </row>
    <row r="835" spans="5:54" x14ac:dyDescent="0.2">
      <c r="E835"/>
      <c r="F835" s="88"/>
      <c r="BB835" s="5"/>
    </row>
    <row r="836" spans="5:54" x14ac:dyDescent="0.2">
      <c r="E836"/>
      <c r="F836" s="88"/>
      <c r="BB836" s="5"/>
    </row>
    <row r="837" spans="5:54" x14ac:dyDescent="0.2">
      <c r="E837"/>
      <c r="F837" s="88"/>
      <c r="BB837" s="5"/>
    </row>
    <row r="838" spans="5:54" x14ac:dyDescent="0.2">
      <c r="E838"/>
      <c r="F838" s="88"/>
      <c r="BB838" s="5"/>
    </row>
    <row r="839" spans="5:54" x14ac:dyDescent="0.2">
      <c r="E839"/>
      <c r="F839" s="88"/>
      <c r="BB839" s="5"/>
    </row>
    <row r="840" spans="5:54" x14ac:dyDescent="0.2">
      <c r="E840"/>
      <c r="F840" s="88"/>
      <c r="BB840" s="5"/>
    </row>
    <row r="841" spans="5:54" x14ac:dyDescent="0.2">
      <c r="E841"/>
      <c r="F841" s="88"/>
      <c r="BB841" s="5"/>
    </row>
    <row r="842" spans="5:54" x14ac:dyDescent="0.2">
      <c r="E842"/>
      <c r="F842" s="88"/>
      <c r="BB842" s="5"/>
    </row>
    <row r="843" spans="5:54" x14ac:dyDescent="0.2">
      <c r="E843"/>
      <c r="F843" s="88"/>
      <c r="BB843" s="5"/>
    </row>
    <row r="844" spans="5:54" x14ac:dyDescent="0.2">
      <c r="E844"/>
      <c r="F844" s="88"/>
      <c r="BB844" s="5"/>
    </row>
    <row r="845" spans="5:54" x14ac:dyDescent="0.2">
      <c r="E845"/>
      <c r="F845" s="88"/>
      <c r="BB845" s="5"/>
    </row>
    <row r="846" spans="5:54" x14ac:dyDescent="0.2">
      <c r="E846"/>
      <c r="F846" s="88"/>
      <c r="BB846" s="5"/>
    </row>
    <row r="847" spans="5:54" x14ac:dyDescent="0.2">
      <c r="E847"/>
      <c r="F847" s="88"/>
      <c r="BB847" s="5"/>
    </row>
    <row r="848" spans="5:54" x14ac:dyDescent="0.2">
      <c r="E848"/>
      <c r="F848" s="88"/>
      <c r="BB848" s="5"/>
    </row>
    <row r="849" spans="5:54" x14ac:dyDescent="0.2">
      <c r="E849"/>
      <c r="F849" s="88"/>
      <c r="BB849" s="5"/>
    </row>
    <row r="850" spans="5:54" x14ac:dyDescent="0.2">
      <c r="E850"/>
      <c r="F850" s="88"/>
      <c r="BB850" s="5"/>
    </row>
    <row r="851" spans="5:54" x14ac:dyDescent="0.2">
      <c r="E851"/>
      <c r="F851" s="88"/>
      <c r="BB851" s="5"/>
    </row>
    <row r="852" spans="5:54" x14ac:dyDescent="0.2">
      <c r="E852"/>
      <c r="F852" s="88"/>
      <c r="BB852" s="5"/>
    </row>
    <row r="853" spans="5:54" x14ac:dyDescent="0.2">
      <c r="E853"/>
      <c r="F853" s="88"/>
      <c r="BB853" s="5"/>
    </row>
    <row r="854" spans="5:54" x14ac:dyDescent="0.2">
      <c r="E854"/>
      <c r="F854" s="88"/>
      <c r="BB854" s="5"/>
    </row>
    <row r="855" spans="5:54" x14ac:dyDescent="0.2">
      <c r="E855"/>
      <c r="F855" s="88"/>
      <c r="BB855" s="5"/>
    </row>
    <row r="856" spans="5:54" x14ac:dyDescent="0.2">
      <c r="E856"/>
      <c r="F856" s="88"/>
      <c r="BB856" s="5"/>
    </row>
    <row r="857" spans="5:54" x14ac:dyDescent="0.2">
      <c r="E857"/>
      <c r="F857" s="88"/>
      <c r="BB857" s="5"/>
    </row>
    <row r="858" spans="5:54" x14ac:dyDescent="0.2">
      <c r="E858"/>
      <c r="F858" s="88"/>
      <c r="BB858" s="5"/>
    </row>
    <row r="859" spans="5:54" x14ac:dyDescent="0.2">
      <c r="E859"/>
      <c r="F859" s="88"/>
      <c r="BB859" s="5"/>
    </row>
    <row r="860" spans="5:54" x14ac:dyDescent="0.2">
      <c r="E860"/>
      <c r="F860" s="88"/>
      <c r="BB860" s="5"/>
    </row>
    <row r="861" spans="5:54" x14ac:dyDescent="0.2">
      <c r="E861"/>
      <c r="F861" s="88"/>
      <c r="BB861" s="5"/>
    </row>
    <row r="862" spans="5:54" x14ac:dyDescent="0.2">
      <c r="E862"/>
      <c r="F862" s="88"/>
      <c r="BB862" s="5"/>
    </row>
    <row r="863" spans="5:54" x14ac:dyDescent="0.2">
      <c r="E863"/>
      <c r="F863" s="88"/>
      <c r="BB863" s="5"/>
    </row>
    <row r="864" spans="5:54" x14ac:dyDescent="0.2">
      <c r="E864"/>
      <c r="F864" s="88"/>
      <c r="BB864" s="5"/>
    </row>
    <row r="865" spans="5:54" x14ac:dyDescent="0.2">
      <c r="E865"/>
      <c r="F865" s="88"/>
      <c r="BB865" s="5"/>
    </row>
    <row r="866" spans="5:54" x14ac:dyDescent="0.2">
      <c r="E866"/>
      <c r="F866" s="88"/>
      <c r="BB866" s="5"/>
    </row>
    <row r="867" spans="5:54" x14ac:dyDescent="0.2">
      <c r="E867"/>
      <c r="F867" s="88"/>
      <c r="BB867" s="5"/>
    </row>
    <row r="868" spans="5:54" x14ac:dyDescent="0.2">
      <c r="E868"/>
      <c r="F868" s="88"/>
      <c r="BB868" s="5"/>
    </row>
    <row r="869" spans="5:54" x14ac:dyDescent="0.2">
      <c r="E869"/>
      <c r="F869" s="88"/>
      <c r="BB869" s="5"/>
    </row>
    <row r="870" spans="5:54" x14ac:dyDescent="0.2">
      <c r="E870"/>
      <c r="F870" s="88"/>
      <c r="BB870" s="5"/>
    </row>
    <row r="871" spans="5:54" x14ac:dyDescent="0.2">
      <c r="E871"/>
      <c r="F871" s="88"/>
      <c r="BB871" s="5"/>
    </row>
    <row r="872" spans="5:54" x14ac:dyDescent="0.2">
      <c r="E872"/>
      <c r="F872" s="88"/>
      <c r="BB872" s="5"/>
    </row>
    <row r="873" spans="5:54" x14ac:dyDescent="0.2">
      <c r="E873"/>
      <c r="F873" s="88"/>
      <c r="BB873" s="5"/>
    </row>
    <row r="874" spans="5:54" x14ac:dyDescent="0.2">
      <c r="E874"/>
      <c r="F874" s="88"/>
      <c r="BB874" s="5"/>
    </row>
    <row r="875" spans="5:54" x14ac:dyDescent="0.2">
      <c r="E875"/>
      <c r="F875" s="88"/>
      <c r="BB875" s="5"/>
    </row>
    <row r="876" spans="5:54" x14ac:dyDescent="0.2">
      <c r="E876"/>
      <c r="F876" s="88"/>
      <c r="BB876" s="5"/>
    </row>
    <row r="877" spans="5:54" x14ac:dyDescent="0.2">
      <c r="E877"/>
      <c r="F877" s="88"/>
      <c r="BB877" s="5"/>
    </row>
    <row r="878" spans="5:54" x14ac:dyDescent="0.2">
      <c r="E878"/>
      <c r="F878" s="88"/>
      <c r="BB878" s="5"/>
    </row>
    <row r="879" spans="5:54" x14ac:dyDescent="0.2">
      <c r="E879"/>
      <c r="F879" s="88"/>
      <c r="BB879" s="5"/>
    </row>
    <row r="880" spans="5:54" x14ac:dyDescent="0.2">
      <c r="E880"/>
      <c r="F880" s="88"/>
      <c r="BB880" s="5"/>
    </row>
    <row r="881" spans="5:54" x14ac:dyDescent="0.2">
      <c r="E881"/>
      <c r="F881" s="88"/>
      <c r="BB881" s="5"/>
    </row>
    <row r="882" spans="5:54" x14ac:dyDescent="0.2">
      <c r="E882"/>
      <c r="F882" s="88"/>
      <c r="BB882" s="5"/>
    </row>
    <row r="883" spans="5:54" x14ac:dyDescent="0.2">
      <c r="E883"/>
      <c r="F883" s="88"/>
      <c r="BB883" s="5"/>
    </row>
    <row r="884" spans="5:54" x14ac:dyDescent="0.2">
      <c r="E884"/>
      <c r="F884" s="88"/>
      <c r="BB884" s="5"/>
    </row>
    <row r="885" spans="5:54" x14ac:dyDescent="0.2">
      <c r="E885"/>
      <c r="F885" s="88"/>
      <c r="BB885" s="5"/>
    </row>
    <row r="886" spans="5:54" x14ac:dyDescent="0.2">
      <c r="E886"/>
      <c r="F886" s="88"/>
      <c r="BB886" s="5"/>
    </row>
    <row r="887" spans="5:54" x14ac:dyDescent="0.2">
      <c r="E887"/>
      <c r="F887" s="88"/>
      <c r="BB887" s="5"/>
    </row>
    <row r="888" spans="5:54" x14ac:dyDescent="0.2">
      <c r="E888"/>
      <c r="F888" s="88"/>
      <c r="BB888" s="5"/>
    </row>
    <row r="889" spans="5:54" x14ac:dyDescent="0.2">
      <c r="E889"/>
      <c r="F889" s="88"/>
      <c r="BB889" s="5"/>
    </row>
    <row r="890" spans="5:54" x14ac:dyDescent="0.2">
      <c r="E890"/>
      <c r="F890" s="88"/>
      <c r="BB890" s="5"/>
    </row>
    <row r="891" spans="5:54" x14ac:dyDescent="0.2">
      <c r="E891"/>
      <c r="F891" s="88"/>
      <c r="BB891" s="5"/>
    </row>
    <row r="892" spans="5:54" x14ac:dyDescent="0.2">
      <c r="E892"/>
      <c r="F892" s="88"/>
      <c r="BB892" s="5"/>
    </row>
    <row r="893" spans="5:54" x14ac:dyDescent="0.2">
      <c r="E893"/>
      <c r="F893" s="88"/>
      <c r="BB893" s="5"/>
    </row>
    <row r="894" spans="5:54" x14ac:dyDescent="0.2">
      <c r="E894"/>
      <c r="F894" s="88"/>
      <c r="BB894" s="5"/>
    </row>
    <row r="895" spans="5:54" x14ac:dyDescent="0.2">
      <c r="E895"/>
      <c r="F895" s="88"/>
      <c r="BB895" s="5"/>
    </row>
    <row r="896" spans="5:54" x14ac:dyDescent="0.2">
      <c r="E896"/>
      <c r="F896" s="88"/>
      <c r="BB896" s="5"/>
    </row>
    <row r="897" spans="5:54" x14ac:dyDescent="0.2">
      <c r="E897"/>
      <c r="F897" s="88"/>
      <c r="BB897" s="5"/>
    </row>
    <row r="898" spans="5:54" x14ac:dyDescent="0.2">
      <c r="E898"/>
      <c r="F898" s="88"/>
      <c r="BB898" s="5"/>
    </row>
    <row r="899" spans="5:54" x14ac:dyDescent="0.2">
      <c r="E899"/>
      <c r="F899" s="88"/>
      <c r="BB899" s="5"/>
    </row>
    <row r="900" spans="5:54" x14ac:dyDescent="0.2">
      <c r="E900"/>
      <c r="F900" s="88"/>
      <c r="BB900" s="5"/>
    </row>
    <row r="901" spans="5:54" x14ac:dyDescent="0.2">
      <c r="E901"/>
      <c r="F901" s="88"/>
      <c r="BB901" s="5"/>
    </row>
    <row r="902" spans="5:54" x14ac:dyDescent="0.2">
      <c r="E902"/>
      <c r="F902" s="88"/>
      <c r="BB902" s="5"/>
    </row>
    <row r="903" spans="5:54" x14ac:dyDescent="0.2">
      <c r="E903"/>
      <c r="F903" s="88"/>
      <c r="BB903" s="5"/>
    </row>
    <row r="904" spans="5:54" x14ac:dyDescent="0.2">
      <c r="E904"/>
      <c r="F904" s="88"/>
      <c r="BB904" s="5"/>
    </row>
    <row r="905" spans="5:54" x14ac:dyDescent="0.2">
      <c r="E905"/>
      <c r="F905" s="88"/>
      <c r="BB905" s="5"/>
    </row>
    <row r="906" spans="5:54" x14ac:dyDescent="0.2">
      <c r="E906"/>
      <c r="F906" s="88"/>
      <c r="BB906" s="5"/>
    </row>
    <row r="907" spans="5:54" x14ac:dyDescent="0.2">
      <c r="E907"/>
      <c r="F907" s="88"/>
      <c r="BB907" s="5"/>
    </row>
    <row r="908" spans="5:54" x14ac:dyDescent="0.2">
      <c r="E908"/>
      <c r="F908" s="88"/>
      <c r="BB908" s="5"/>
    </row>
    <row r="909" spans="5:54" x14ac:dyDescent="0.2">
      <c r="E909"/>
      <c r="F909" s="88"/>
      <c r="BB909" s="5"/>
    </row>
    <row r="910" spans="5:54" x14ac:dyDescent="0.2">
      <c r="E910"/>
      <c r="F910" s="88"/>
      <c r="BB910" s="5"/>
    </row>
    <row r="911" spans="5:54" x14ac:dyDescent="0.2">
      <c r="E911"/>
      <c r="F911" s="88"/>
      <c r="BB911" s="5"/>
    </row>
    <row r="912" spans="5:54" x14ac:dyDescent="0.2">
      <c r="E912"/>
      <c r="F912" s="88"/>
      <c r="BB912" s="5"/>
    </row>
    <row r="913" spans="5:54" x14ac:dyDescent="0.2">
      <c r="E913"/>
      <c r="F913" s="88"/>
      <c r="BB913" s="5"/>
    </row>
    <row r="914" spans="5:54" x14ac:dyDescent="0.2">
      <c r="E914"/>
      <c r="F914" s="88"/>
      <c r="BB914" s="5"/>
    </row>
    <row r="915" spans="5:54" x14ac:dyDescent="0.2">
      <c r="E915"/>
      <c r="F915" s="88"/>
      <c r="BB915" s="5"/>
    </row>
    <row r="916" spans="5:54" x14ac:dyDescent="0.2">
      <c r="E916"/>
      <c r="F916" s="88"/>
      <c r="BB916" s="5"/>
    </row>
    <row r="917" spans="5:54" x14ac:dyDescent="0.2">
      <c r="E917"/>
      <c r="F917" s="88"/>
      <c r="BB917" s="5"/>
    </row>
    <row r="918" spans="5:54" x14ac:dyDescent="0.2">
      <c r="E918"/>
      <c r="F918" s="88"/>
      <c r="BB918" s="5"/>
    </row>
    <row r="919" spans="5:54" x14ac:dyDescent="0.2">
      <c r="E919"/>
      <c r="F919" s="88"/>
      <c r="BB919" s="5"/>
    </row>
    <row r="920" spans="5:54" x14ac:dyDescent="0.2">
      <c r="E920"/>
      <c r="F920" s="88"/>
      <c r="BB920" s="5"/>
    </row>
    <row r="921" spans="5:54" x14ac:dyDescent="0.2">
      <c r="E921"/>
      <c r="F921" s="88"/>
      <c r="BB921" s="5"/>
    </row>
    <row r="922" spans="5:54" x14ac:dyDescent="0.2">
      <c r="E922"/>
      <c r="F922" s="88"/>
      <c r="BB922" s="5"/>
    </row>
    <row r="923" spans="5:54" x14ac:dyDescent="0.2">
      <c r="E923"/>
      <c r="F923" s="88"/>
      <c r="BB923" s="5"/>
    </row>
    <row r="924" spans="5:54" x14ac:dyDescent="0.2">
      <c r="E924"/>
      <c r="F924" s="88"/>
      <c r="BB924" s="5"/>
    </row>
    <row r="925" spans="5:54" x14ac:dyDescent="0.2">
      <c r="E925"/>
      <c r="F925" s="88"/>
      <c r="BB925" s="5"/>
    </row>
    <row r="926" spans="5:54" x14ac:dyDescent="0.2">
      <c r="E926"/>
      <c r="F926" s="88"/>
      <c r="BB926" s="5"/>
    </row>
    <row r="927" spans="5:54" x14ac:dyDescent="0.2">
      <c r="E927"/>
      <c r="F927" s="88"/>
      <c r="BB927" s="5"/>
    </row>
    <row r="928" spans="5:54" x14ac:dyDescent="0.2">
      <c r="E928"/>
      <c r="F928" s="88"/>
      <c r="BB928" s="5"/>
    </row>
    <row r="929" spans="5:54" x14ac:dyDescent="0.2">
      <c r="E929"/>
      <c r="F929" s="88"/>
      <c r="BB929" s="5"/>
    </row>
    <row r="930" spans="5:54" x14ac:dyDescent="0.2">
      <c r="E930"/>
      <c r="F930" s="88"/>
      <c r="BB930" s="5"/>
    </row>
    <row r="931" spans="5:54" x14ac:dyDescent="0.2">
      <c r="E931"/>
      <c r="F931" s="88"/>
      <c r="BB931" s="5"/>
    </row>
    <row r="932" spans="5:54" x14ac:dyDescent="0.2">
      <c r="E932"/>
      <c r="F932" s="88"/>
      <c r="BB932" s="5"/>
    </row>
    <row r="933" spans="5:54" x14ac:dyDescent="0.2">
      <c r="E933"/>
      <c r="F933" s="88"/>
      <c r="BB933" s="5"/>
    </row>
    <row r="934" spans="5:54" x14ac:dyDescent="0.2">
      <c r="E934"/>
      <c r="F934" s="88"/>
      <c r="BB934" s="5"/>
    </row>
    <row r="935" spans="5:54" x14ac:dyDescent="0.2">
      <c r="E935"/>
      <c r="F935" s="88"/>
      <c r="BB935" s="5"/>
    </row>
    <row r="936" spans="5:54" x14ac:dyDescent="0.2">
      <c r="E936"/>
      <c r="F936" s="88"/>
      <c r="BB936" s="5"/>
    </row>
    <row r="937" spans="5:54" x14ac:dyDescent="0.2">
      <c r="E937"/>
      <c r="F937" s="88"/>
      <c r="BB937" s="5"/>
    </row>
    <row r="938" spans="5:54" x14ac:dyDescent="0.2">
      <c r="E938"/>
      <c r="F938" s="88"/>
      <c r="BB938" s="5"/>
    </row>
    <row r="939" spans="5:54" x14ac:dyDescent="0.2">
      <c r="E939"/>
      <c r="F939" s="88"/>
      <c r="BB939" s="5"/>
    </row>
    <row r="940" spans="5:54" x14ac:dyDescent="0.2">
      <c r="E940"/>
      <c r="F940" s="88"/>
      <c r="BB940" s="5"/>
    </row>
    <row r="941" spans="5:54" x14ac:dyDescent="0.2">
      <c r="E941"/>
      <c r="F941" s="88"/>
      <c r="BB941" s="5"/>
    </row>
    <row r="942" spans="5:54" x14ac:dyDescent="0.2">
      <c r="E942"/>
      <c r="F942" s="88"/>
      <c r="BB942" s="5"/>
    </row>
    <row r="943" spans="5:54" x14ac:dyDescent="0.2">
      <c r="E943"/>
      <c r="F943" s="88"/>
      <c r="BB943" s="5"/>
    </row>
    <row r="944" spans="5:54" x14ac:dyDescent="0.2">
      <c r="E944"/>
      <c r="F944" s="88"/>
      <c r="BB944" s="5"/>
    </row>
    <row r="945" spans="5:54" x14ac:dyDescent="0.2">
      <c r="E945"/>
      <c r="F945" s="88"/>
      <c r="BB945" s="5"/>
    </row>
    <row r="946" spans="5:54" x14ac:dyDescent="0.2">
      <c r="E946"/>
      <c r="F946" s="88"/>
      <c r="BB946" s="5"/>
    </row>
    <row r="947" spans="5:54" x14ac:dyDescent="0.2">
      <c r="E947"/>
      <c r="F947" s="88"/>
      <c r="BB947" s="5"/>
    </row>
    <row r="948" spans="5:54" x14ac:dyDescent="0.2">
      <c r="E948"/>
      <c r="F948" s="88"/>
      <c r="BB948" s="5"/>
    </row>
    <row r="949" spans="5:54" x14ac:dyDescent="0.2">
      <c r="E949"/>
      <c r="F949" s="88"/>
      <c r="BB949" s="5"/>
    </row>
    <row r="950" spans="5:54" x14ac:dyDescent="0.2">
      <c r="E950"/>
      <c r="F950" s="88"/>
      <c r="BB950" s="5"/>
    </row>
    <row r="951" spans="5:54" x14ac:dyDescent="0.2">
      <c r="E951"/>
      <c r="F951" s="88"/>
      <c r="BB951" s="5"/>
    </row>
    <row r="952" spans="5:54" x14ac:dyDescent="0.2">
      <c r="E952"/>
      <c r="F952" s="88"/>
      <c r="BB952" s="5"/>
    </row>
    <row r="953" spans="5:54" x14ac:dyDescent="0.2">
      <c r="E953"/>
      <c r="F953" s="88"/>
      <c r="BB953" s="5"/>
    </row>
    <row r="954" spans="5:54" x14ac:dyDescent="0.2">
      <c r="E954"/>
      <c r="F954" s="88"/>
      <c r="BB954" s="5"/>
    </row>
    <row r="955" spans="5:54" x14ac:dyDescent="0.2">
      <c r="E955"/>
      <c r="F955" s="88"/>
      <c r="BB955" s="5"/>
    </row>
    <row r="956" spans="5:54" x14ac:dyDescent="0.2">
      <c r="E956"/>
      <c r="F956" s="88"/>
      <c r="BB956" s="5"/>
    </row>
    <row r="957" spans="5:54" x14ac:dyDescent="0.2">
      <c r="E957"/>
      <c r="F957" s="88"/>
      <c r="BB957" s="5"/>
    </row>
    <row r="958" spans="5:54" x14ac:dyDescent="0.2">
      <c r="E958"/>
      <c r="F958" s="88"/>
      <c r="BB958" s="5"/>
    </row>
    <row r="959" spans="5:54" x14ac:dyDescent="0.2">
      <c r="E959"/>
      <c r="F959" s="88"/>
      <c r="BB959" s="5"/>
    </row>
    <row r="960" spans="5:54" x14ac:dyDescent="0.2">
      <c r="E960"/>
      <c r="F960" s="88"/>
      <c r="BB960" s="5"/>
    </row>
    <row r="961" spans="5:54" x14ac:dyDescent="0.2">
      <c r="E961"/>
      <c r="F961" s="88"/>
      <c r="BB961" s="5"/>
    </row>
    <row r="962" spans="5:54" x14ac:dyDescent="0.2">
      <c r="E962"/>
      <c r="F962" s="88"/>
      <c r="BB962" s="5"/>
    </row>
    <row r="963" spans="5:54" x14ac:dyDescent="0.2">
      <c r="E963"/>
      <c r="F963" s="88"/>
      <c r="BB963" s="5"/>
    </row>
    <row r="964" spans="5:54" x14ac:dyDescent="0.2">
      <c r="E964"/>
      <c r="F964" s="88"/>
      <c r="BB964" s="5"/>
    </row>
    <row r="965" spans="5:54" x14ac:dyDescent="0.2">
      <c r="E965"/>
      <c r="F965" s="88"/>
      <c r="BB965" s="5"/>
    </row>
    <row r="966" spans="5:54" x14ac:dyDescent="0.2">
      <c r="E966"/>
      <c r="F966" s="88"/>
      <c r="BB966" s="5"/>
    </row>
    <row r="967" spans="5:54" x14ac:dyDescent="0.2">
      <c r="E967"/>
      <c r="F967" s="88"/>
      <c r="BB967" s="5"/>
    </row>
    <row r="968" spans="5:54" x14ac:dyDescent="0.2">
      <c r="E968"/>
      <c r="F968" s="88"/>
      <c r="BB968" s="5"/>
    </row>
    <row r="969" spans="5:54" x14ac:dyDescent="0.2">
      <c r="E969"/>
      <c r="F969" s="88"/>
      <c r="BB969" s="5"/>
    </row>
    <row r="970" spans="5:54" x14ac:dyDescent="0.2">
      <c r="E970"/>
      <c r="F970" s="88"/>
      <c r="BB970" s="5"/>
    </row>
    <row r="971" spans="5:54" x14ac:dyDescent="0.2">
      <c r="E971"/>
      <c r="F971" s="88"/>
      <c r="BB971" s="5"/>
    </row>
    <row r="972" spans="5:54" x14ac:dyDescent="0.2">
      <c r="E972"/>
      <c r="F972" s="88"/>
      <c r="BB972" s="5"/>
    </row>
    <row r="973" spans="5:54" x14ac:dyDescent="0.2">
      <c r="E973"/>
      <c r="F973" s="88"/>
      <c r="BB973" s="5"/>
    </row>
    <row r="974" spans="5:54" x14ac:dyDescent="0.2">
      <c r="E974"/>
      <c r="F974" s="88"/>
      <c r="BB974" s="5"/>
    </row>
    <row r="975" spans="5:54" x14ac:dyDescent="0.2">
      <c r="E975"/>
      <c r="F975" s="88"/>
      <c r="BB975" s="5"/>
    </row>
    <row r="976" spans="5:54" x14ac:dyDescent="0.2">
      <c r="E976"/>
      <c r="F976" s="88"/>
      <c r="BB976" s="5"/>
    </row>
    <row r="977" spans="5:54" x14ac:dyDescent="0.2">
      <c r="E977"/>
      <c r="F977" s="88"/>
      <c r="BB977" s="5"/>
    </row>
    <row r="978" spans="5:54" x14ac:dyDescent="0.2">
      <c r="E978"/>
      <c r="F978" s="88"/>
      <c r="BB978" s="5"/>
    </row>
    <row r="979" spans="5:54" x14ac:dyDescent="0.2">
      <c r="E979"/>
      <c r="F979" s="88"/>
      <c r="BB979" s="5"/>
    </row>
    <row r="980" spans="5:54" x14ac:dyDescent="0.2">
      <c r="E980"/>
      <c r="F980" s="88"/>
      <c r="BB980" s="5"/>
    </row>
    <row r="981" spans="5:54" x14ac:dyDescent="0.2">
      <c r="E981"/>
      <c r="F981" s="88"/>
      <c r="BB981" s="5"/>
    </row>
    <row r="982" spans="5:54" x14ac:dyDescent="0.2">
      <c r="E982"/>
      <c r="F982" s="88"/>
      <c r="BB982" s="5"/>
    </row>
    <row r="983" spans="5:54" x14ac:dyDescent="0.2">
      <c r="E983"/>
      <c r="F983" s="88"/>
      <c r="BB983" s="5"/>
    </row>
    <row r="984" spans="5:54" x14ac:dyDescent="0.2">
      <c r="E984"/>
      <c r="F984" s="88"/>
      <c r="BB984" s="5"/>
    </row>
    <row r="985" spans="5:54" x14ac:dyDescent="0.2">
      <c r="E985"/>
      <c r="F985" s="88"/>
      <c r="BB985" s="5"/>
    </row>
    <row r="986" spans="5:54" x14ac:dyDescent="0.2">
      <c r="E986"/>
      <c r="F986" s="88"/>
      <c r="BB986" s="5"/>
    </row>
    <row r="987" spans="5:54" x14ac:dyDescent="0.2">
      <c r="E987"/>
      <c r="F987" s="88"/>
      <c r="BB987" s="5"/>
    </row>
    <row r="988" spans="5:54" x14ac:dyDescent="0.2">
      <c r="E988"/>
      <c r="F988" s="88"/>
      <c r="BB988" s="5"/>
    </row>
    <row r="989" spans="5:54" x14ac:dyDescent="0.2">
      <c r="E989"/>
      <c r="F989" s="88"/>
      <c r="BB989" s="5"/>
    </row>
    <row r="990" spans="5:54" x14ac:dyDescent="0.2">
      <c r="E990"/>
      <c r="F990" s="88"/>
      <c r="BB990" s="5"/>
    </row>
    <row r="991" spans="5:54" x14ac:dyDescent="0.2">
      <c r="E991"/>
      <c r="F991" s="88"/>
      <c r="BB991" s="5"/>
    </row>
    <row r="992" spans="5:54" x14ac:dyDescent="0.2">
      <c r="E992"/>
      <c r="F992" s="88"/>
      <c r="BB992" s="5"/>
    </row>
    <row r="993" spans="5:54" x14ac:dyDescent="0.2">
      <c r="E993"/>
      <c r="F993" s="88"/>
      <c r="BB993" s="5"/>
    </row>
    <row r="994" spans="5:54" x14ac:dyDescent="0.2">
      <c r="E994"/>
      <c r="F994" s="88"/>
      <c r="BB994" s="5"/>
    </row>
    <row r="995" spans="5:54" x14ac:dyDescent="0.2">
      <c r="E995"/>
      <c r="F995" s="88"/>
      <c r="BB995" s="5"/>
    </row>
    <row r="996" spans="5:54" x14ac:dyDescent="0.2">
      <c r="E996"/>
      <c r="F996" s="88"/>
      <c r="BB996" s="5"/>
    </row>
    <row r="997" spans="5:54" x14ac:dyDescent="0.2">
      <c r="E997"/>
      <c r="F997" s="88"/>
      <c r="BB997" s="5"/>
    </row>
    <row r="998" spans="5:54" x14ac:dyDescent="0.2">
      <c r="E998"/>
      <c r="F998" s="88"/>
      <c r="BB998" s="5"/>
    </row>
    <row r="999" spans="5:54" x14ac:dyDescent="0.2">
      <c r="E999"/>
      <c r="F999" s="88"/>
      <c r="BB999" s="5"/>
    </row>
    <row r="1000" spans="5:54" x14ac:dyDescent="0.2">
      <c r="E1000"/>
      <c r="F1000" s="88"/>
      <c r="BB1000" s="5"/>
    </row>
    <row r="1001" spans="5:54" x14ac:dyDescent="0.2">
      <c r="E1001"/>
      <c r="F1001" s="88"/>
      <c r="BB1001" s="5"/>
    </row>
    <row r="1002" spans="5:54" x14ac:dyDescent="0.2">
      <c r="E1002"/>
      <c r="F1002" s="88"/>
      <c r="BB1002" s="5"/>
    </row>
    <row r="1003" spans="5:54" x14ac:dyDescent="0.2">
      <c r="E1003"/>
      <c r="F1003" s="88"/>
      <c r="BB1003" s="5"/>
    </row>
    <row r="1004" spans="5:54" x14ac:dyDescent="0.2">
      <c r="E1004"/>
      <c r="F1004" s="88"/>
      <c r="BB1004" s="5"/>
    </row>
    <row r="1005" spans="5:54" x14ac:dyDescent="0.2">
      <c r="E1005"/>
      <c r="F1005" s="88"/>
      <c r="BB1005" s="5"/>
    </row>
    <row r="1006" spans="5:54" x14ac:dyDescent="0.2">
      <c r="E1006"/>
      <c r="F1006" s="88"/>
      <c r="BB1006" s="5"/>
    </row>
    <row r="1007" spans="5:54" x14ac:dyDescent="0.2">
      <c r="E1007"/>
      <c r="F1007" s="88"/>
      <c r="BB1007" s="5"/>
    </row>
    <row r="1008" spans="5:54" x14ac:dyDescent="0.2">
      <c r="E1008"/>
      <c r="F1008" s="88"/>
      <c r="BB1008" s="5"/>
    </row>
    <row r="1009" spans="5:54" x14ac:dyDescent="0.2">
      <c r="E1009"/>
      <c r="F1009" s="88"/>
      <c r="BB1009" s="5"/>
    </row>
    <row r="1010" spans="5:54" x14ac:dyDescent="0.2">
      <c r="E1010"/>
      <c r="F1010" s="88"/>
      <c r="BB1010" s="5"/>
    </row>
    <row r="1011" spans="5:54" x14ac:dyDescent="0.2">
      <c r="E1011"/>
      <c r="F1011" s="88"/>
      <c r="BB1011" s="5"/>
    </row>
    <row r="1012" spans="5:54" x14ac:dyDescent="0.2">
      <c r="E1012"/>
      <c r="F1012" s="88"/>
      <c r="BB1012" s="5"/>
    </row>
    <row r="1013" spans="5:54" x14ac:dyDescent="0.2">
      <c r="E1013"/>
      <c r="F1013" s="88"/>
      <c r="BB1013" s="5"/>
    </row>
    <row r="1014" spans="5:54" x14ac:dyDescent="0.2">
      <c r="E1014"/>
      <c r="F1014" s="88"/>
      <c r="BB1014" s="5"/>
    </row>
    <row r="1015" spans="5:54" x14ac:dyDescent="0.2">
      <c r="E1015"/>
      <c r="F1015" s="88"/>
      <c r="BB1015" s="5"/>
    </row>
    <row r="1016" spans="5:54" x14ac:dyDescent="0.2">
      <c r="E1016"/>
      <c r="F1016" s="88"/>
      <c r="BB1016" s="5"/>
    </row>
    <row r="1017" spans="5:54" x14ac:dyDescent="0.2">
      <c r="E1017"/>
      <c r="F1017" s="88"/>
      <c r="BB1017" s="5"/>
    </row>
    <row r="1018" spans="5:54" x14ac:dyDescent="0.2">
      <c r="E1018"/>
      <c r="F1018" s="88"/>
      <c r="BB1018" s="5"/>
    </row>
    <row r="1019" spans="5:54" x14ac:dyDescent="0.2">
      <c r="E1019"/>
      <c r="F1019" s="88"/>
      <c r="BB1019" s="5"/>
    </row>
    <row r="1020" spans="5:54" x14ac:dyDescent="0.2">
      <c r="E1020"/>
      <c r="F1020" s="88"/>
      <c r="BB1020" s="5"/>
    </row>
    <row r="1021" spans="5:54" x14ac:dyDescent="0.2">
      <c r="E1021"/>
      <c r="F1021" s="88"/>
      <c r="BB1021" s="5"/>
    </row>
    <row r="1022" spans="5:54" x14ac:dyDescent="0.2">
      <c r="E1022"/>
      <c r="F1022" s="88"/>
      <c r="BB1022" s="5"/>
    </row>
    <row r="1023" spans="5:54" x14ac:dyDescent="0.2">
      <c r="E1023"/>
      <c r="F1023" s="88"/>
      <c r="BB1023" s="5"/>
    </row>
    <row r="1024" spans="5:54" x14ac:dyDescent="0.2">
      <c r="E1024"/>
      <c r="F1024" s="88"/>
      <c r="BB1024" s="5"/>
    </row>
    <row r="1025" spans="5:54" x14ac:dyDescent="0.2">
      <c r="E1025"/>
      <c r="F1025" s="88"/>
      <c r="BB1025" s="5"/>
    </row>
    <row r="1026" spans="5:54" x14ac:dyDescent="0.2">
      <c r="E1026"/>
      <c r="F1026" s="88"/>
      <c r="BB1026" s="5"/>
    </row>
    <row r="1027" spans="5:54" x14ac:dyDescent="0.2">
      <c r="E1027"/>
      <c r="F1027" s="88"/>
      <c r="BB1027" s="5"/>
    </row>
    <row r="1028" spans="5:54" x14ac:dyDescent="0.2">
      <c r="E1028"/>
      <c r="F1028" s="88"/>
      <c r="BB1028" s="5"/>
    </row>
    <row r="1029" spans="5:54" x14ac:dyDescent="0.2">
      <c r="E1029"/>
      <c r="F1029" s="88"/>
      <c r="BB1029" s="5"/>
    </row>
    <row r="1030" spans="5:54" x14ac:dyDescent="0.2">
      <c r="E1030"/>
      <c r="F1030" s="88"/>
      <c r="BB1030" s="5"/>
    </row>
    <row r="1031" spans="5:54" x14ac:dyDescent="0.2">
      <c r="E1031"/>
      <c r="F1031" s="88"/>
      <c r="BB1031" s="5"/>
    </row>
    <row r="1032" spans="5:54" x14ac:dyDescent="0.2">
      <c r="E1032"/>
      <c r="F1032" s="88"/>
      <c r="BB1032" s="5"/>
    </row>
    <row r="1033" spans="5:54" x14ac:dyDescent="0.2">
      <c r="E1033"/>
      <c r="F1033" s="88"/>
      <c r="BB1033" s="5"/>
    </row>
    <row r="1034" spans="5:54" x14ac:dyDescent="0.2">
      <c r="E1034"/>
      <c r="F1034" s="88"/>
      <c r="BB1034" s="5"/>
    </row>
    <row r="1035" spans="5:54" x14ac:dyDescent="0.2">
      <c r="E1035"/>
      <c r="F1035" s="88"/>
      <c r="BB1035" s="5"/>
    </row>
    <row r="1036" spans="5:54" x14ac:dyDescent="0.2">
      <c r="E1036"/>
      <c r="F1036" s="88"/>
      <c r="BB1036" s="5"/>
    </row>
    <row r="1037" spans="5:54" x14ac:dyDescent="0.2">
      <c r="E1037"/>
      <c r="F1037" s="88"/>
      <c r="BB1037" s="5"/>
    </row>
    <row r="1038" spans="5:54" x14ac:dyDescent="0.2">
      <c r="E1038"/>
      <c r="F1038" s="88"/>
      <c r="BB1038" s="5"/>
    </row>
    <row r="1039" spans="5:54" x14ac:dyDescent="0.2">
      <c r="E1039"/>
      <c r="F1039" s="88"/>
      <c r="BB1039" s="5"/>
    </row>
    <row r="1040" spans="5:54" x14ac:dyDescent="0.2">
      <c r="E1040"/>
      <c r="F1040" s="88"/>
      <c r="BB1040" s="5"/>
    </row>
    <row r="1041" spans="5:54" x14ac:dyDescent="0.2">
      <c r="E1041"/>
      <c r="F1041" s="88"/>
      <c r="BB1041" s="5"/>
    </row>
    <row r="1042" spans="5:54" x14ac:dyDescent="0.2">
      <c r="E1042"/>
      <c r="F1042" s="88"/>
      <c r="BB1042" s="5"/>
    </row>
    <row r="1043" spans="5:54" x14ac:dyDescent="0.2">
      <c r="E1043"/>
      <c r="F1043" s="88"/>
      <c r="BB1043" s="5"/>
    </row>
    <row r="1044" spans="5:54" x14ac:dyDescent="0.2">
      <c r="E1044"/>
      <c r="F1044" s="88"/>
      <c r="BB1044" s="5"/>
    </row>
    <row r="1045" spans="5:54" x14ac:dyDescent="0.2">
      <c r="E1045"/>
      <c r="F1045" s="88"/>
      <c r="BB1045" s="5"/>
    </row>
    <row r="1046" spans="5:54" x14ac:dyDescent="0.2">
      <c r="E1046"/>
      <c r="F1046" s="88"/>
      <c r="BB1046" s="5"/>
    </row>
    <row r="1047" spans="5:54" x14ac:dyDescent="0.2">
      <c r="E1047"/>
      <c r="F1047" s="88"/>
      <c r="BB1047" s="5"/>
    </row>
    <row r="1048" spans="5:54" x14ac:dyDescent="0.2">
      <c r="E1048"/>
      <c r="F1048" s="88"/>
      <c r="BB1048" s="5"/>
    </row>
    <row r="1049" spans="5:54" x14ac:dyDescent="0.2">
      <c r="E1049"/>
      <c r="F1049" s="88"/>
      <c r="BB1049" s="5"/>
    </row>
    <row r="1050" spans="5:54" x14ac:dyDescent="0.2">
      <c r="E1050"/>
      <c r="F1050" s="88"/>
      <c r="BB1050" s="5"/>
    </row>
    <row r="1051" spans="5:54" x14ac:dyDescent="0.2">
      <c r="E1051"/>
      <c r="F1051" s="88"/>
      <c r="BB1051" s="5"/>
    </row>
    <row r="1052" spans="5:54" x14ac:dyDescent="0.2">
      <c r="E1052"/>
      <c r="F1052" s="88"/>
      <c r="BB1052" s="5"/>
    </row>
    <row r="1053" spans="5:54" x14ac:dyDescent="0.2">
      <c r="E1053"/>
      <c r="F1053" s="88"/>
      <c r="BB1053" s="5"/>
    </row>
    <row r="1054" spans="5:54" x14ac:dyDescent="0.2">
      <c r="E1054"/>
      <c r="F1054" s="88"/>
      <c r="BB1054" s="5"/>
    </row>
    <row r="1055" spans="5:54" x14ac:dyDescent="0.2">
      <c r="E1055"/>
      <c r="F1055" s="88"/>
      <c r="BB1055" s="5"/>
    </row>
    <row r="1056" spans="5:54" x14ac:dyDescent="0.2">
      <c r="E1056"/>
      <c r="F1056" s="88"/>
      <c r="BB1056" s="5"/>
    </row>
    <row r="1057" spans="5:54" x14ac:dyDescent="0.2">
      <c r="E1057"/>
      <c r="F1057" s="88"/>
      <c r="BB1057" s="5"/>
    </row>
    <row r="1058" spans="5:54" x14ac:dyDescent="0.2">
      <c r="E1058"/>
      <c r="F1058" s="88"/>
      <c r="BB1058" s="5"/>
    </row>
    <row r="1059" spans="5:54" x14ac:dyDescent="0.2">
      <c r="E1059"/>
      <c r="F1059" s="88"/>
      <c r="BB1059" s="5"/>
    </row>
    <row r="1060" spans="5:54" x14ac:dyDescent="0.2">
      <c r="E1060"/>
      <c r="F1060" s="88"/>
      <c r="BB1060" s="5"/>
    </row>
    <row r="1061" spans="5:54" x14ac:dyDescent="0.2">
      <c r="E1061"/>
      <c r="F1061" s="88"/>
      <c r="BB1061" s="5"/>
    </row>
    <row r="1062" spans="5:54" x14ac:dyDescent="0.2">
      <c r="E1062"/>
      <c r="F1062" s="88"/>
      <c r="BB1062" s="5"/>
    </row>
    <row r="1063" spans="5:54" x14ac:dyDescent="0.2">
      <c r="E1063"/>
      <c r="F1063" s="88"/>
      <c r="BB1063" s="5"/>
    </row>
    <row r="1064" spans="5:54" x14ac:dyDescent="0.2">
      <c r="E1064"/>
      <c r="F1064" s="88"/>
      <c r="BB1064" s="5"/>
    </row>
    <row r="1065" spans="5:54" x14ac:dyDescent="0.2">
      <c r="E1065"/>
      <c r="F1065" s="88"/>
      <c r="BB1065" s="5"/>
    </row>
    <row r="1066" spans="5:54" x14ac:dyDescent="0.2">
      <c r="E1066"/>
      <c r="F1066" s="88"/>
      <c r="BB1066" s="5"/>
    </row>
    <row r="1067" spans="5:54" x14ac:dyDescent="0.2">
      <c r="E1067"/>
      <c r="F1067" s="88"/>
      <c r="BB1067" s="5"/>
    </row>
    <row r="1068" spans="5:54" x14ac:dyDescent="0.2">
      <c r="E1068"/>
      <c r="F1068" s="88"/>
      <c r="BB1068" s="5"/>
    </row>
    <row r="1069" spans="5:54" x14ac:dyDescent="0.2">
      <c r="E1069"/>
      <c r="F1069" s="88"/>
      <c r="BB1069" s="5"/>
    </row>
    <row r="1070" spans="5:54" x14ac:dyDescent="0.2">
      <c r="E1070"/>
      <c r="F1070" s="88"/>
      <c r="BB1070" s="5"/>
    </row>
    <row r="1071" spans="5:54" x14ac:dyDescent="0.2">
      <c r="E1071"/>
      <c r="F1071" s="88"/>
      <c r="BB1071" s="5"/>
    </row>
    <row r="1072" spans="5:54" x14ac:dyDescent="0.2">
      <c r="E1072"/>
      <c r="F1072" s="88"/>
      <c r="BB1072" s="5"/>
    </row>
    <row r="1073" spans="5:54" x14ac:dyDescent="0.2">
      <c r="E1073"/>
      <c r="F1073" s="88"/>
      <c r="BB1073" s="5"/>
    </row>
    <row r="1074" spans="5:54" x14ac:dyDescent="0.2">
      <c r="E1074"/>
      <c r="F1074" s="88"/>
      <c r="BB1074" s="5"/>
    </row>
    <row r="1075" spans="5:54" x14ac:dyDescent="0.2">
      <c r="E1075"/>
      <c r="F1075" s="88"/>
      <c r="BB1075" s="5"/>
    </row>
    <row r="1076" spans="5:54" x14ac:dyDescent="0.2">
      <c r="E1076"/>
      <c r="F1076" s="88"/>
      <c r="BB1076" s="5"/>
    </row>
    <row r="1077" spans="5:54" x14ac:dyDescent="0.2">
      <c r="E1077"/>
      <c r="F1077" s="88"/>
      <c r="BB1077" s="5"/>
    </row>
    <row r="1078" spans="5:54" x14ac:dyDescent="0.2">
      <c r="E1078"/>
      <c r="F1078" s="88"/>
      <c r="BB1078" s="5"/>
    </row>
    <row r="1079" spans="5:54" x14ac:dyDescent="0.2">
      <c r="E1079"/>
      <c r="F1079" s="88"/>
      <c r="BB1079" s="5"/>
    </row>
    <row r="1080" spans="5:54" x14ac:dyDescent="0.2">
      <c r="E1080"/>
      <c r="F1080" s="88"/>
      <c r="BB1080" s="5"/>
    </row>
    <row r="1081" spans="5:54" x14ac:dyDescent="0.2">
      <c r="E1081"/>
      <c r="F1081" s="88"/>
      <c r="BB1081" s="5"/>
    </row>
    <row r="1082" spans="5:54" x14ac:dyDescent="0.2">
      <c r="E1082"/>
      <c r="F1082" s="88"/>
      <c r="BB1082" s="5"/>
    </row>
    <row r="1083" spans="5:54" x14ac:dyDescent="0.2">
      <c r="E1083"/>
      <c r="F1083" s="88"/>
      <c r="BB1083" s="5"/>
    </row>
    <row r="1084" spans="5:54" x14ac:dyDescent="0.2">
      <c r="E1084"/>
      <c r="F1084" s="88"/>
      <c r="BB1084" s="5"/>
    </row>
    <row r="1085" spans="5:54" x14ac:dyDescent="0.2">
      <c r="E1085"/>
      <c r="F1085" s="88"/>
      <c r="BB1085" s="5"/>
    </row>
    <row r="1086" spans="5:54" x14ac:dyDescent="0.2">
      <c r="E1086"/>
      <c r="F1086" s="88"/>
      <c r="BB1086" s="5"/>
    </row>
    <row r="1087" spans="5:54" x14ac:dyDescent="0.2">
      <c r="E1087"/>
      <c r="F1087" s="88"/>
      <c r="BB1087" s="5"/>
    </row>
    <row r="1088" spans="5:54" x14ac:dyDescent="0.2">
      <c r="E1088"/>
      <c r="F1088" s="88"/>
      <c r="BB1088" s="5"/>
    </row>
    <row r="1089" spans="5:54" x14ac:dyDescent="0.2">
      <c r="E1089"/>
      <c r="F1089" s="88"/>
      <c r="BB1089" s="5"/>
    </row>
    <row r="1090" spans="5:54" x14ac:dyDescent="0.2">
      <c r="E1090"/>
      <c r="F1090" s="88"/>
      <c r="BB1090" s="5"/>
    </row>
    <row r="1091" spans="5:54" x14ac:dyDescent="0.2">
      <c r="E1091"/>
      <c r="F1091" s="88"/>
      <c r="BB1091" s="5"/>
    </row>
    <row r="1092" spans="5:54" x14ac:dyDescent="0.2">
      <c r="E1092"/>
      <c r="F1092" s="88"/>
      <c r="BB1092" s="5"/>
    </row>
    <row r="1093" spans="5:54" x14ac:dyDescent="0.2">
      <c r="E1093"/>
      <c r="F1093" s="88"/>
      <c r="BB1093" s="5"/>
    </row>
    <row r="1094" spans="5:54" x14ac:dyDescent="0.2">
      <c r="E1094"/>
      <c r="F1094" s="88"/>
      <c r="BB1094" s="5"/>
    </row>
    <row r="1095" spans="5:54" x14ac:dyDescent="0.2">
      <c r="E1095"/>
      <c r="F1095" s="88"/>
      <c r="BB1095" s="5"/>
    </row>
    <row r="1096" spans="5:54" x14ac:dyDescent="0.2">
      <c r="E1096"/>
      <c r="F1096" s="88"/>
      <c r="BB1096" s="5"/>
    </row>
    <row r="1097" spans="5:54" x14ac:dyDescent="0.2">
      <c r="E1097"/>
      <c r="F1097" s="88"/>
      <c r="BB1097" s="5"/>
    </row>
    <row r="1098" spans="5:54" x14ac:dyDescent="0.2">
      <c r="E1098"/>
      <c r="F1098" s="88"/>
      <c r="BB1098" s="5"/>
    </row>
    <row r="1099" spans="5:54" x14ac:dyDescent="0.2">
      <c r="E1099"/>
      <c r="F1099" s="88"/>
      <c r="BB1099" s="5"/>
    </row>
    <row r="1100" spans="5:54" x14ac:dyDescent="0.2">
      <c r="E1100"/>
      <c r="F1100" s="88"/>
      <c r="BB1100" s="5"/>
    </row>
    <row r="1101" spans="5:54" x14ac:dyDescent="0.2">
      <c r="E1101"/>
      <c r="F1101" s="88"/>
      <c r="BB1101" s="5"/>
    </row>
    <row r="1102" spans="5:54" x14ac:dyDescent="0.2">
      <c r="E1102"/>
      <c r="F1102" s="88"/>
      <c r="BB1102" s="5"/>
    </row>
    <row r="1103" spans="5:54" x14ac:dyDescent="0.2">
      <c r="E1103"/>
      <c r="F1103" s="88"/>
      <c r="BB1103" s="5"/>
    </row>
    <row r="1104" spans="5:54" x14ac:dyDescent="0.2">
      <c r="E1104"/>
      <c r="F1104" s="88"/>
      <c r="BB1104" s="5"/>
    </row>
    <row r="1105" spans="5:54" x14ac:dyDescent="0.2">
      <c r="E1105"/>
      <c r="F1105" s="88"/>
      <c r="BB1105" s="5"/>
    </row>
    <row r="1106" spans="5:54" x14ac:dyDescent="0.2">
      <c r="E1106"/>
      <c r="F1106" s="88"/>
      <c r="BB1106" s="5"/>
    </row>
    <row r="1107" spans="5:54" x14ac:dyDescent="0.2">
      <c r="E1107"/>
      <c r="F1107" s="88"/>
      <c r="BB1107" s="5"/>
    </row>
    <row r="1108" spans="5:54" x14ac:dyDescent="0.2">
      <c r="E1108"/>
      <c r="F1108" s="88"/>
      <c r="BB1108" s="5"/>
    </row>
    <row r="1109" spans="5:54" x14ac:dyDescent="0.2">
      <c r="E1109"/>
      <c r="F1109" s="88"/>
      <c r="BB1109" s="5"/>
    </row>
    <row r="1110" spans="5:54" x14ac:dyDescent="0.2">
      <c r="E1110"/>
      <c r="F1110" s="88"/>
      <c r="BB1110" s="5"/>
    </row>
    <row r="1111" spans="5:54" x14ac:dyDescent="0.2">
      <c r="E1111"/>
      <c r="F1111" s="88"/>
      <c r="BB1111" s="5"/>
    </row>
    <row r="1112" spans="5:54" x14ac:dyDescent="0.2">
      <c r="E1112"/>
      <c r="F1112" s="88"/>
      <c r="BB1112" s="5"/>
    </row>
    <row r="1113" spans="5:54" x14ac:dyDescent="0.2">
      <c r="E1113"/>
      <c r="F1113" s="88"/>
      <c r="BB1113" s="5"/>
    </row>
    <row r="1114" spans="5:54" x14ac:dyDescent="0.2">
      <c r="E1114"/>
      <c r="F1114" s="88"/>
      <c r="BB1114" s="5"/>
    </row>
    <row r="1115" spans="5:54" x14ac:dyDescent="0.2">
      <c r="E1115"/>
      <c r="F1115" s="88"/>
      <c r="BB1115" s="5"/>
    </row>
    <row r="1116" spans="5:54" x14ac:dyDescent="0.2">
      <c r="E1116"/>
      <c r="F1116" s="88"/>
      <c r="BB1116" s="5"/>
    </row>
    <row r="1117" spans="5:54" x14ac:dyDescent="0.2">
      <c r="E1117"/>
      <c r="F1117" s="88"/>
      <c r="BB1117" s="5"/>
    </row>
    <row r="1118" spans="5:54" x14ac:dyDescent="0.2">
      <c r="E1118"/>
      <c r="F1118" s="88"/>
      <c r="BB1118" s="5"/>
    </row>
    <row r="1119" spans="5:54" x14ac:dyDescent="0.2">
      <c r="E1119"/>
      <c r="F1119" s="88"/>
      <c r="BB1119" s="5"/>
    </row>
    <row r="1120" spans="5:54" x14ac:dyDescent="0.2">
      <c r="E1120"/>
      <c r="F1120" s="88"/>
      <c r="BB1120" s="5"/>
    </row>
    <row r="1121" spans="5:54" x14ac:dyDescent="0.2">
      <c r="E1121"/>
      <c r="F1121" s="88"/>
      <c r="BB1121" s="5"/>
    </row>
    <row r="1122" spans="5:54" x14ac:dyDescent="0.2">
      <c r="E1122"/>
      <c r="F1122" s="88"/>
      <c r="BB1122" s="5"/>
    </row>
    <row r="1123" spans="5:54" x14ac:dyDescent="0.2">
      <c r="E1123"/>
      <c r="F1123" s="88"/>
      <c r="BB1123" s="5"/>
    </row>
    <row r="1124" spans="5:54" x14ac:dyDescent="0.2">
      <c r="E1124"/>
      <c r="F1124" s="88"/>
      <c r="BB1124" s="5"/>
    </row>
    <row r="1125" spans="5:54" x14ac:dyDescent="0.2">
      <c r="E1125"/>
      <c r="F1125" s="88"/>
      <c r="BB1125" s="5"/>
    </row>
    <row r="1126" spans="5:54" x14ac:dyDescent="0.2">
      <c r="E1126"/>
      <c r="F1126" s="88"/>
      <c r="BB1126" s="5"/>
    </row>
    <row r="1127" spans="5:54" x14ac:dyDescent="0.2">
      <c r="E1127"/>
      <c r="F1127" s="88"/>
      <c r="BB1127" s="5"/>
    </row>
    <row r="1128" spans="5:54" x14ac:dyDescent="0.2">
      <c r="E1128"/>
      <c r="F1128" s="88"/>
      <c r="BB1128" s="5"/>
    </row>
    <row r="1129" spans="5:54" x14ac:dyDescent="0.2">
      <c r="E1129"/>
      <c r="F1129" s="88"/>
      <c r="BB1129" s="5"/>
    </row>
    <row r="1130" spans="5:54" x14ac:dyDescent="0.2">
      <c r="E1130"/>
      <c r="F1130" s="88"/>
      <c r="BB1130" s="5"/>
    </row>
    <row r="1131" spans="5:54" x14ac:dyDescent="0.2">
      <c r="E1131"/>
      <c r="F1131" s="88"/>
      <c r="BB1131" s="5"/>
    </row>
    <row r="1132" spans="5:54" x14ac:dyDescent="0.2">
      <c r="E1132"/>
      <c r="F1132" s="88"/>
      <c r="BB1132" s="5"/>
    </row>
    <row r="1133" spans="5:54" x14ac:dyDescent="0.2">
      <c r="E1133"/>
      <c r="F1133" s="88"/>
      <c r="BB1133" s="5"/>
    </row>
    <row r="1134" spans="5:54" x14ac:dyDescent="0.2">
      <c r="E1134"/>
      <c r="F1134" s="88"/>
      <c r="BB1134" s="5"/>
    </row>
    <row r="1135" spans="5:54" x14ac:dyDescent="0.2">
      <c r="E1135"/>
      <c r="F1135" s="88"/>
      <c r="BB1135" s="5"/>
    </row>
    <row r="1136" spans="5:54" x14ac:dyDescent="0.2">
      <c r="E1136"/>
      <c r="F1136" s="88"/>
      <c r="BB1136" s="5"/>
    </row>
    <row r="1137" spans="5:54" x14ac:dyDescent="0.2">
      <c r="E1137"/>
      <c r="F1137" s="88"/>
      <c r="BB1137" s="5"/>
    </row>
    <row r="1138" spans="5:54" x14ac:dyDescent="0.2">
      <c r="E1138"/>
      <c r="F1138" s="88"/>
      <c r="BB1138" s="5"/>
    </row>
    <row r="1139" spans="5:54" x14ac:dyDescent="0.2">
      <c r="E1139"/>
      <c r="F1139" s="88"/>
      <c r="BB1139" s="5"/>
    </row>
    <row r="1140" spans="5:54" x14ac:dyDescent="0.2">
      <c r="E1140"/>
      <c r="F1140" s="88"/>
      <c r="BB1140" s="5"/>
    </row>
    <row r="1141" spans="5:54" x14ac:dyDescent="0.2">
      <c r="E1141"/>
      <c r="F1141" s="88"/>
      <c r="BB1141" s="5"/>
    </row>
    <row r="1142" spans="5:54" x14ac:dyDescent="0.2">
      <c r="E1142"/>
      <c r="F1142" s="88"/>
      <c r="BB1142" s="5"/>
    </row>
    <row r="1143" spans="5:54" x14ac:dyDescent="0.2">
      <c r="E1143"/>
      <c r="F1143" s="88"/>
      <c r="BB1143" s="5"/>
    </row>
    <row r="1144" spans="5:54" x14ac:dyDescent="0.2">
      <c r="E1144"/>
      <c r="F1144" s="88"/>
      <c r="BB1144" s="5"/>
    </row>
    <row r="1145" spans="5:54" x14ac:dyDescent="0.2">
      <c r="E1145"/>
      <c r="F1145" s="88"/>
      <c r="BB1145" s="5"/>
    </row>
    <row r="1146" spans="5:54" x14ac:dyDescent="0.2">
      <c r="E1146"/>
      <c r="F1146" s="88"/>
      <c r="BB1146" s="5"/>
    </row>
    <row r="1147" spans="5:54" x14ac:dyDescent="0.2">
      <c r="E1147"/>
      <c r="F1147" s="88"/>
      <c r="BB1147" s="5"/>
    </row>
    <row r="1148" spans="5:54" x14ac:dyDescent="0.2">
      <c r="E1148"/>
      <c r="F1148" s="88"/>
      <c r="BB1148" s="5"/>
    </row>
    <row r="1149" spans="5:54" x14ac:dyDescent="0.2">
      <c r="E1149"/>
      <c r="F1149" s="88"/>
      <c r="BB1149" s="5"/>
    </row>
    <row r="1150" spans="5:54" x14ac:dyDescent="0.2">
      <c r="E1150"/>
      <c r="F1150" s="88"/>
      <c r="BB1150" s="5"/>
    </row>
    <row r="1151" spans="5:54" x14ac:dyDescent="0.2">
      <c r="E1151"/>
      <c r="F1151" s="88"/>
      <c r="BB1151" s="5"/>
    </row>
    <row r="1152" spans="5:54" x14ac:dyDescent="0.2">
      <c r="E1152"/>
      <c r="F1152" s="88"/>
      <c r="BB1152" s="5"/>
    </row>
    <row r="1153" spans="5:54" x14ac:dyDescent="0.2">
      <c r="E1153"/>
      <c r="F1153" s="88"/>
      <c r="BB1153" s="5"/>
    </row>
    <row r="1154" spans="5:54" x14ac:dyDescent="0.2">
      <c r="E1154"/>
      <c r="F1154" s="88"/>
      <c r="BB1154" s="5"/>
    </row>
    <row r="1155" spans="5:54" x14ac:dyDescent="0.2">
      <c r="E1155"/>
      <c r="F1155" s="88"/>
      <c r="BB1155" s="5"/>
    </row>
    <row r="1156" spans="5:54" x14ac:dyDescent="0.2">
      <c r="E1156"/>
      <c r="F1156" s="88"/>
      <c r="BB1156" s="5"/>
    </row>
    <row r="1157" spans="5:54" x14ac:dyDescent="0.2">
      <c r="E1157"/>
      <c r="F1157" s="88"/>
      <c r="BB1157" s="5"/>
    </row>
    <row r="1158" spans="5:54" x14ac:dyDescent="0.2">
      <c r="E1158"/>
      <c r="F1158" s="88"/>
      <c r="BB1158" s="5"/>
    </row>
    <row r="1159" spans="5:54" x14ac:dyDescent="0.2">
      <c r="E1159"/>
      <c r="F1159" s="88"/>
      <c r="BB1159" s="5"/>
    </row>
    <row r="1160" spans="5:54" x14ac:dyDescent="0.2">
      <c r="E1160"/>
      <c r="F1160" s="88"/>
      <c r="BB1160" s="5"/>
    </row>
    <row r="1161" spans="5:54" x14ac:dyDescent="0.2">
      <c r="E1161"/>
      <c r="F1161" s="88"/>
      <c r="BB1161" s="5"/>
    </row>
    <row r="1162" spans="5:54" x14ac:dyDescent="0.2">
      <c r="E1162"/>
      <c r="F1162" s="88"/>
      <c r="BB1162" s="5"/>
    </row>
    <row r="1163" spans="5:54" x14ac:dyDescent="0.2">
      <c r="E1163"/>
      <c r="F1163" s="88"/>
      <c r="BB1163" s="5"/>
    </row>
    <row r="1164" spans="5:54" x14ac:dyDescent="0.2">
      <c r="E1164"/>
      <c r="F1164" s="88"/>
      <c r="BB1164" s="5"/>
    </row>
    <row r="1165" spans="5:54" x14ac:dyDescent="0.2">
      <c r="E1165"/>
      <c r="F1165" s="88"/>
      <c r="BB1165" s="5"/>
    </row>
    <row r="1166" spans="5:54" x14ac:dyDescent="0.2">
      <c r="E1166"/>
      <c r="F1166" s="88"/>
      <c r="BB1166" s="5"/>
    </row>
    <row r="1167" spans="5:54" x14ac:dyDescent="0.2">
      <c r="E1167"/>
      <c r="F1167" s="88"/>
      <c r="BB1167" s="5"/>
    </row>
    <row r="1168" spans="5:54" x14ac:dyDescent="0.2">
      <c r="E1168"/>
      <c r="F1168" s="88"/>
      <c r="BB1168" s="5"/>
    </row>
    <row r="1169" spans="5:54" x14ac:dyDescent="0.2">
      <c r="E1169"/>
      <c r="F1169" s="88"/>
      <c r="BB1169" s="5"/>
    </row>
    <row r="1170" spans="5:54" x14ac:dyDescent="0.2">
      <c r="E1170"/>
      <c r="F1170" s="88"/>
      <c r="BB1170" s="5"/>
    </row>
    <row r="1171" spans="5:54" x14ac:dyDescent="0.2">
      <c r="E1171"/>
      <c r="F1171" s="88"/>
      <c r="BB1171" s="5"/>
    </row>
    <row r="1172" spans="5:54" x14ac:dyDescent="0.2">
      <c r="E1172"/>
      <c r="F1172" s="88"/>
      <c r="BB1172" s="5"/>
    </row>
    <row r="1173" spans="5:54" x14ac:dyDescent="0.2">
      <c r="E1173"/>
      <c r="F1173" s="88"/>
      <c r="BB1173" s="5"/>
    </row>
    <row r="1174" spans="5:54" x14ac:dyDescent="0.2">
      <c r="E1174"/>
      <c r="F1174" s="88"/>
      <c r="BB1174" s="5"/>
    </row>
    <row r="1175" spans="5:54" x14ac:dyDescent="0.2">
      <c r="E1175"/>
      <c r="F1175" s="88"/>
      <c r="BB1175" s="5"/>
    </row>
    <row r="1176" spans="5:54" x14ac:dyDescent="0.2">
      <c r="E1176"/>
      <c r="F1176" s="88"/>
      <c r="BB1176" s="5"/>
    </row>
    <row r="1177" spans="5:54" x14ac:dyDescent="0.2">
      <c r="E1177"/>
      <c r="F1177" s="88"/>
      <c r="BB1177" s="5"/>
    </row>
    <row r="1178" spans="5:54" x14ac:dyDescent="0.2">
      <c r="E1178"/>
      <c r="F1178" s="88"/>
      <c r="BB1178" s="5"/>
    </row>
    <row r="1179" spans="5:54" x14ac:dyDescent="0.2">
      <c r="E1179"/>
      <c r="F1179" s="88"/>
      <c r="BB1179" s="5"/>
    </row>
    <row r="1180" spans="5:54" x14ac:dyDescent="0.2">
      <c r="E1180"/>
      <c r="F1180" s="88"/>
      <c r="BB1180" s="5"/>
    </row>
    <row r="1181" spans="5:54" x14ac:dyDescent="0.2">
      <c r="E1181"/>
      <c r="F1181" s="88"/>
      <c r="BB1181" s="5"/>
    </row>
    <row r="1182" spans="5:54" x14ac:dyDescent="0.2">
      <c r="E1182"/>
      <c r="F1182" s="88"/>
      <c r="BB1182" s="5"/>
    </row>
    <row r="1183" spans="5:54" x14ac:dyDescent="0.2">
      <c r="E1183"/>
      <c r="F1183" s="88"/>
      <c r="BB1183" s="5"/>
    </row>
    <row r="1184" spans="5:54" x14ac:dyDescent="0.2">
      <c r="E1184"/>
      <c r="F1184" s="88"/>
      <c r="BB1184" s="5"/>
    </row>
    <row r="1185" spans="5:54" x14ac:dyDescent="0.2">
      <c r="E1185"/>
      <c r="F1185" s="88"/>
      <c r="BB1185" s="5"/>
    </row>
    <row r="1186" spans="5:54" x14ac:dyDescent="0.2">
      <c r="E1186"/>
      <c r="F1186" s="88"/>
      <c r="BB1186" s="5"/>
    </row>
    <row r="1187" spans="5:54" x14ac:dyDescent="0.2">
      <c r="E1187"/>
      <c r="F1187" s="88"/>
      <c r="BB1187" s="5"/>
    </row>
    <row r="1188" spans="5:54" x14ac:dyDescent="0.2">
      <c r="E1188"/>
      <c r="F1188" s="88"/>
      <c r="BB1188" s="5"/>
    </row>
    <row r="1189" spans="5:54" x14ac:dyDescent="0.2">
      <c r="E1189"/>
      <c r="F1189" s="88"/>
      <c r="BB1189" s="5"/>
    </row>
    <row r="1190" spans="5:54" x14ac:dyDescent="0.2">
      <c r="E1190"/>
      <c r="F1190" s="88"/>
      <c r="BB1190" s="5"/>
    </row>
    <row r="1191" spans="5:54" x14ac:dyDescent="0.2">
      <c r="E1191"/>
      <c r="F1191" s="88"/>
      <c r="BB1191" s="5"/>
    </row>
    <row r="1192" spans="5:54" x14ac:dyDescent="0.2">
      <c r="E1192"/>
      <c r="F1192" s="88"/>
      <c r="BB1192" s="5"/>
    </row>
    <row r="1193" spans="5:54" x14ac:dyDescent="0.2">
      <c r="E1193"/>
      <c r="F1193" s="88"/>
      <c r="BB1193" s="5"/>
    </row>
    <row r="1194" spans="5:54" x14ac:dyDescent="0.2">
      <c r="E1194"/>
      <c r="F1194" s="88"/>
      <c r="BB1194" s="5"/>
    </row>
    <row r="1195" spans="5:54" x14ac:dyDescent="0.2">
      <c r="E1195"/>
      <c r="F1195" s="88"/>
      <c r="BB1195" s="5"/>
    </row>
    <row r="1196" spans="5:54" x14ac:dyDescent="0.2">
      <c r="E1196"/>
      <c r="F1196" s="88"/>
      <c r="BB1196" s="5"/>
    </row>
    <row r="1197" spans="5:54" x14ac:dyDescent="0.2">
      <c r="E1197"/>
      <c r="F1197" s="88"/>
      <c r="BB1197" s="5"/>
    </row>
    <row r="1198" spans="5:54" x14ac:dyDescent="0.2">
      <c r="E1198"/>
      <c r="F1198" s="88"/>
      <c r="BB1198" s="5"/>
    </row>
    <row r="1199" spans="5:54" x14ac:dyDescent="0.2">
      <c r="E1199"/>
      <c r="F1199" s="88"/>
      <c r="BB1199" s="5"/>
    </row>
    <row r="1200" spans="5:54" x14ac:dyDescent="0.2">
      <c r="E1200"/>
      <c r="F1200" s="88"/>
      <c r="BB1200" s="5"/>
    </row>
    <row r="1201" spans="5:54" x14ac:dyDescent="0.2">
      <c r="E1201"/>
      <c r="F1201" s="88"/>
      <c r="BB1201" s="5"/>
    </row>
    <row r="1202" spans="5:54" x14ac:dyDescent="0.2">
      <c r="E1202"/>
      <c r="F1202" s="88"/>
      <c r="BB1202" s="5"/>
    </row>
    <row r="1203" spans="5:54" x14ac:dyDescent="0.2">
      <c r="E1203"/>
      <c r="F1203" s="88"/>
      <c r="BB1203" s="5"/>
    </row>
    <row r="1204" spans="5:54" x14ac:dyDescent="0.2">
      <c r="E1204"/>
      <c r="F1204" s="88"/>
      <c r="BB1204" s="5"/>
    </row>
    <row r="1205" spans="5:54" x14ac:dyDescent="0.2">
      <c r="E1205"/>
      <c r="F1205" s="88"/>
      <c r="BB1205" s="5"/>
    </row>
    <row r="1206" spans="5:54" x14ac:dyDescent="0.2">
      <c r="E1206"/>
      <c r="F1206" s="88"/>
      <c r="BB1206" s="5"/>
    </row>
    <row r="1207" spans="5:54" x14ac:dyDescent="0.2">
      <c r="E1207"/>
      <c r="F1207" s="88"/>
      <c r="BB1207" s="5"/>
    </row>
    <row r="1208" spans="5:54" x14ac:dyDescent="0.2">
      <c r="E1208"/>
      <c r="F1208" s="88"/>
      <c r="BB1208" s="5"/>
    </row>
    <row r="1209" spans="5:54" x14ac:dyDescent="0.2">
      <c r="E1209"/>
      <c r="F1209" s="88"/>
      <c r="BB1209" s="5"/>
    </row>
    <row r="1210" spans="5:54" x14ac:dyDescent="0.2">
      <c r="E1210"/>
      <c r="F1210" s="88"/>
      <c r="BB1210" s="5"/>
    </row>
    <row r="1211" spans="5:54" x14ac:dyDescent="0.2">
      <c r="E1211"/>
      <c r="F1211" s="88"/>
      <c r="BB1211" s="5"/>
    </row>
    <row r="1212" spans="5:54" x14ac:dyDescent="0.2">
      <c r="E1212"/>
      <c r="F1212" s="88"/>
      <c r="BB1212" s="5"/>
    </row>
    <row r="1213" spans="5:54" x14ac:dyDescent="0.2">
      <c r="E1213"/>
      <c r="F1213" s="88"/>
      <c r="BB1213" s="5"/>
    </row>
    <row r="1214" spans="5:54" x14ac:dyDescent="0.2">
      <c r="E1214"/>
      <c r="F1214" s="88"/>
      <c r="BB1214" s="5"/>
    </row>
    <row r="1215" spans="5:54" x14ac:dyDescent="0.2">
      <c r="E1215"/>
      <c r="F1215" s="88"/>
      <c r="BB1215" s="5"/>
    </row>
    <row r="1216" spans="5:54" x14ac:dyDescent="0.2">
      <c r="E1216"/>
      <c r="F1216" s="88"/>
      <c r="BB1216" s="5"/>
    </row>
    <row r="1217" spans="5:54" x14ac:dyDescent="0.2">
      <c r="E1217"/>
      <c r="F1217" s="88"/>
      <c r="BB1217" s="5"/>
    </row>
    <row r="1218" spans="5:54" x14ac:dyDescent="0.2">
      <c r="E1218"/>
      <c r="F1218" s="88"/>
      <c r="BB1218" s="5"/>
    </row>
    <row r="1219" spans="5:54" x14ac:dyDescent="0.2">
      <c r="E1219"/>
      <c r="F1219" s="88"/>
      <c r="BB1219" s="5"/>
    </row>
    <row r="1220" spans="5:54" x14ac:dyDescent="0.2">
      <c r="E1220"/>
      <c r="F1220" s="88"/>
      <c r="BB1220" s="5"/>
    </row>
    <row r="1221" spans="5:54" x14ac:dyDescent="0.2">
      <c r="E1221"/>
      <c r="F1221" s="88"/>
      <c r="BB1221" s="5"/>
    </row>
    <row r="1222" spans="5:54" x14ac:dyDescent="0.2">
      <c r="E1222"/>
      <c r="F1222" s="88"/>
      <c r="BB1222" s="5"/>
    </row>
    <row r="1223" spans="5:54" x14ac:dyDescent="0.2">
      <c r="E1223"/>
      <c r="F1223" s="88"/>
      <c r="BB1223" s="5"/>
    </row>
    <row r="1224" spans="5:54" x14ac:dyDescent="0.2">
      <c r="E1224"/>
      <c r="F1224" s="88"/>
      <c r="BB1224" s="5"/>
    </row>
    <row r="1225" spans="5:54" x14ac:dyDescent="0.2">
      <c r="E1225"/>
      <c r="F1225" s="88"/>
      <c r="BB1225" s="5"/>
    </row>
    <row r="1226" spans="5:54" x14ac:dyDescent="0.2">
      <c r="E1226"/>
      <c r="F1226" s="88"/>
      <c r="BB1226" s="5"/>
    </row>
    <row r="1227" spans="5:54" x14ac:dyDescent="0.2">
      <c r="E1227"/>
      <c r="F1227" s="88"/>
      <c r="BB1227" s="5"/>
    </row>
    <row r="1228" spans="5:54" x14ac:dyDescent="0.2">
      <c r="E1228"/>
      <c r="F1228" s="88"/>
      <c r="BB1228" s="5"/>
    </row>
    <row r="1229" spans="5:54" x14ac:dyDescent="0.2">
      <c r="E1229"/>
      <c r="F1229" s="88"/>
      <c r="BB1229" s="5"/>
    </row>
    <row r="1230" spans="5:54" x14ac:dyDescent="0.2">
      <c r="E1230"/>
      <c r="F1230" s="88"/>
      <c r="BB1230" s="5"/>
    </row>
    <row r="1231" spans="5:54" x14ac:dyDescent="0.2">
      <c r="E1231"/>
      <c r="F1231" s="88"/>
      <c r="BB1231" s="5"/>
    </row>
    <row r="1232" spans="5:54" x14ac:dyDescent="0.2">
      <c r="E1232"/>
      <c r="F1232" s="88"/>
      <c r="BB1232" s="5"/>
    </row>
    <row r="1233" spans="5:54" x14ac:dyDescent="0.2">
      <c r="E1233"/>
      <c r="F1233" s="88"/>
      <c r="BB1233" s="5"/>
    </row>
    <row r="1234" spans="5:54" x14ac:dyDescent="0.2">
      <c r="E1234"/>
      <c r="F1234" s="88"/>
      <c r="BB1234" s="5"/>
    </row>
    <row r="1235" spans="5:54" x14ac:dyDescent="0.2">
      <c r="E1235"/>
      <c r="F1235" s="88"/>
      <c r="BB1235" s="5"/>
    </row>
    <row r="1236" spans="5:54" x14ac:dyDescent="0.2">
      <c r="E1236"/>
      <c r="F1236" s="88"/>
      <c r="BB1236" s="5"/>
    </row>
    <row r="1237" spans="5:54" x14ac:dyDescent="0.2">
      <c r="E1237"/>
      <c r="F1237" s="88"/>
      <c r="BB1237" s="5"/>
    </row>
    <row r="1238" spans="5:54" x14ac:dyDescent="0.2">
      <c r="E1238"/>
      <c r="F1238" s="88"/>
      <c r="BB1238" s="5"/>
    </row>
    <row r="1239" spans="5:54" x14ac:dyDescent="0.2">
      <c r="E1239"/>
      <c r="F1239" s="88"/>
      <c r="BB1239" s="5"/>
    </row>
    <row r="1240" spans="5:54" x14ac:dyDescent="0.2">
      <c r="E1240"/>
      <c r="F1240" s="88"/>
      <c r="BB1240" s="5"/>
    </row>
    <row r="1241" spans="5:54" x14ac:dyDescent="0.2">
      <c r="E1241"/>
      <c r="F1241" s="88"/>
      <c r="BB1241" s="5"/>
    </row>
    <row r="1242" spans="5:54" x14ac:dyDescent="0.2">
      <c r="E1242"/>
      <c r="F1242" s="88"/>
      <c r="BB1242" s="5"/>
    </row>
    <row r="1243" spans="5:54" x14ac:dyDescent="0.2">
      <c r="E1243"/>
      <c r="F1243" s="88"/>
      <c r="BB1243" s="5"/>
    </row>
    <row r="1244" spans="5:54" x14ac:dyDescent="0.2">
      <c r="E1244"/>
      <c r="F1244" s="88"/>
      <c r="BB1244" s="5"/>
    </row>
    <row r="1245" spans="5:54" x14ac:dyDescent="0.2">
      <c r="E1245"/>
      <c r="F1245" s="88"/>
      <c r="BB1245" s="5"/>
    </row>
    <row r="1246" spans="5:54" x14ac:dyDescent="0.2">
      <c r="E1246"/>
      <c r="F1246" s="88"/>
      <c r="BB1246" s="5"/>
    </row>
    <row r="1247" spans="5:54" x14ac:dyDescent="0.2">
      <c r="E1247"/>
      <c r="F1247" s="88"/>
      <c r="BB1247" s="5"/>
    </row>
    <row r="1248" spans="5:54" x14ac:dyDescent="0.2">
      <c r="E1248"/>
      <c r="F1248" s="88"/>
      <c r="BB1248" s="5"/>
    </row>
    <row r="1249" spans="5:54" x14ac:dyDescent="0.2">
      <c r="E1249"/>
      <c r="F1249" s="88"/>
      <c r="BB1249" s="5"/>
    </row>
    <row r="1250" spans="5:54" x14ac:dyDescent="0.2">
      <c r="E1250"/>
      <c r="F1250" s="88"/>
      <c r="BB1250" s="5"/>
    </row>
    <row r="1251" spans="5:54" x14ac:dyDescent="0.2">
      <c r="E1251"/>
      <c r="F1251" s="88"/>
      <c r="BB1251" s="5"/>
    </row>
    <row r="1252" spans="5:54" x14ac:dyDescent="0.2">
      <c r="E1252"/>
      <c r="F1252" s="88"/>
      <c r="BB1252" s="5"/>
    </row>
    <row r="1253" spans="5:54" x14ac:dyDescent="0.2">
      <c r="E1253"/>
      <c r="F1253" s="88"/>
      <c r="BB1253" s="5"/>
    </row>
    <row r="1254" spans="5:54" x14ac:dyDescent="0.2">
      <c r="E1254"/>
      <c r="F1254" s="88"/>
      <c r="BB1254" s="5"/>
    </row>
    <row r="1255" spans="5:54" x14ac:dyDescent="0.2">
      <c r="E1255"/>
      <c r="F1255" s="88"/>
      <c r="BB1255" s="5"/>
    </row>
    <row r="1256" spans="5:54" x14ac:dyDescent="0.2">
      <c r="E1256"/>
      <c r="F1256" s="88"/>
      <c r="BB1256" s="5"/>
    </row>
    <row r="1257" spans="5:54" x14ac:dyDescent="0.2">
      <c r="E1257"/>
      <c r="F1257" s="88"/>
      <c r="BB1257" s="5"/>
    </row>
    <row r="1258" spans="5:54" x14ac:dyDescent="0.2">
      <c r="E1258"/>
      <c r="F1258" s="88"/>
      <c r="BB1258" s="5"/>
    </row>
    <row r="1259" spans="5:54" x14ac:dyDescent="0.2">
      <c r="E1259"/>
      <c r="F1259" s="88"/>
      <c r="BB1259" s="5"/>
    </row>
    <row r="1260" spans="5:54" x14ac:dyDescent="0.2">
      <c r="E1260"/>
      <c r="F1260" s="88"/>
      <c r="BB1260" s="5"/>
    </row>
    <row r="1261" spans="5:54" x14ac:dyDescent="0.2">
      <c r="E1261"/>
      <c r="F1261" s="88"/>
      <c r="BB1261" s="5"/>
    </row>
    <row r="1262" spans="5:54" x14ac:dyDescent="0.2">
      <c r="E1262"/>
      <c r="F1262" s="88"/>
      <c r="BB1262" s="5"/>
    </row>
    <row r="1263" spans="5:54" x14ac:dyDescent="0.2">
      <c r="E1263"/>
      <c r="F1263" s="88"/>
      <c r="BB1263" s="5"/>
    </row>
    <row r="1264" spans="5:54" x14ac:dyDescent="0.2">
      <c r="E1264"/>
      <c r="F1264" s="88"/>
      <c r="BB1264" s="5"/>
    </row>
    <row r="1265" spans="5:54" x14ac:dyDescent="0.2">
      <c r="E1265"/>
      <c r="F1265" s="88"/>
      <c r="BB1265" s="5"/>
    </row>
    <row r="1266" spans="5:54" x14ac:dyDescent="0.2">
      <c r="E1266"/>
      <c r="F1266" s="88"/>
      <c r="BB1266" s="5"/>
    </row>
    <row r="1267" spans="5:54" x14ac:dyDescent="0.2">
      <c r="E1267"/>
      <c r="F1267" s="88"/>
      <c r="BB1267" s="5"/>
    </row>
    <row r="1268" spans="5:54" x14ac:dyDescent="0.2">
      <c r="E1268"/>
      <c r="F1268" s="88"/>
      <c r="BB1268" s="5"/>
    </row>
    <row r="1269" spans="5:54" x14ac:dyDescent="0.2">
      <c r="E1269"/>
      <c r="F1269" s="88"/>
      <c r="BB1269" s="5"/>
    </row>
    <row r="1270" spans="5:54" x14ac:dyDescent="0.2">
      <c r="E1270"/>
      <c r="F1270" s="88"/>
      <c r="BB1270" s="5"/>
    </row>
    <row r="1271" spans="5:54" x14ac:dyDescent="0.2">
      <c r="E1271"/>
      <c r="F1271" s="88"/>
      <c r="BB1271" s="5"/>
    </row>
    <row r="1272" spans="5:54" x14ac:dyDescent="0.2">
      <c r="E1272"/>
      <c r="F1272" s="88"/>
      <c r="BB1272" s="5"/>
    </row>
    <row r="1273" spans="5:54" x14ac:dyDescent="0.2">
      <c r="E1273"/>
      <c r="F1273" s="88"/>
      <c r="BB1273" s="5"/>
    </row>
    <row r="1274" spans="5:54" x14ac:dyDescent="0.2">
      <c r="E1274"/>
      <c r="F1274" s="88"/>
      <c r="BB1274" s="5"/>
    </row>
    <row r="1275" spans="5:54" x14ac:dyDescent="0.2">
      <c r="E1275"/>
      <c r="F1275" s="88"/>
      <c r="BB1275" s="5"/>
    </row>
    <row r="1276" spans="5:54" x14ac:dyDescent="0.2">
      <c r="E1276"/>
      <c r="F1276" s="88"/>
      <c r="BB1276" s="5"/>
    </row>
    <row r="1277" spans="5:54" x14ac:dyDescent="0.2">
      <c r="E1277"/>
      <c r="F1277" s="88"/>
      <c r="BB1277" s="5"/>
    </row>
    <row r="1278" spans="5:54" x14ac:dyDescent="0.2">
      <c r="E1278"/>
      <c r="F1278" s="88"/>
      <c r="BB1278" s="5"/>
    </row>
    <row r="1279" spans="5:54" x14ac:dyDescent="0.2">
      <c r="E1279"/>
      <c r="F1279" s="88"/>
      <c r="BB1279" s="5"/>
    </row>
    <row r="1280" spans="5:54" x14ac:dyDescent="0.2">
      <c r="E1280"/>
      <c r="F1280" s="88"/>
      <c r="BB1280" s="5"/>
    </row>
    <row r="1281" spans="5:54" x14ac:dyDescent="0.2">
      <c r="E1281"/>
      <c r="F1281" s="88"/>
      <c r="BB1281" s="5"/>
    </row>
    <row r="1282" spans="5:54" x14ac:dyDescent="0.2">
      <c r="E1282"/>
      <c r="F1282" s="88"/>
      <c r="BB1282" s="5"/>
    </row>
    <row r="1283" spans="5:54" x14ac:dyDescent="0.2">
      <c r="E1283"/>
      <c r="F1283" s="88"/>
      <c r="BB1283" s="5"/>
    </row>
    <row r="1284" spans="5:54" x14ac:dyDescent="0.2">
      <c r="E1284"/>
      <c r="F1284" s="88"/>
      <c r="BB1284" s="5"/>
    </row>
    <row r="1285" spans="5:54" x14ac:dyDescent="0.2">
      <c r="E1285"/>
      <c r="F1285" s="88"/>
      <c r="BB1285" s="5"/>
    </row>
    <row r="1286" spans="5:54" x14ac:dyDescent="0.2">
      <c r="E1286"/>
      <c r="F1286" s="88"/>
      <c r="BB1286" s="5"/>
    </row>
    <row r="1287" spans="5:54" x14ac:dyDescent="0.2">
      <c r="E1287"/>
      <c r="F1287" s="88"/>
      <c r="BB1287" s="5"/>
    </row>
    <row r="1288" spans="5:54" x14ac:dyDescent="0.2">
      <c r="E1288"/>
      <c r="F1288" s="88"/>
      <c r="BB1288" s="5"/>
    </row>
    <row r="1289" spans="5:54" x14ac:dyDescent="0.2">
      <c r="E1289"/>
      <c r="F1289" s="88"/>
      <c r="BB1289" s="5"/>
    </row>
    <row r="1290" spans="5:54" x14ac:dyDescent="0.2">
      <c r="E1290"/>
      <c r="F1290" s="88"/>
      <c r="BB1290" s="5"/>
    </row>
    <row r="1291" spans="5:54" x14ac:dyDescent="0.2">
      <c r="E1291"/>
      <c r="F1291" s="88"/>
      <c r="BB1291" s="5"/>
    </row>
    <row r="1292" spans="5:54" x14ac:dyDescent="0.2">
      <c r="E1292"/>
      <c r="F1292" s="88"/>
      <c r="BB1292" s="5"/>
    </row>
    <row r="1293" spans="5:54" x14ac:dyDescent="0.2">
      <c r="E1293"/>
      <c r="F1293" s="88"/>
      <c r="BB1293" s="5"/>
    </row>
    <row r="1294" spans="5:54" x14ac:dyDescent="0.2">
      <c r="E1294"/>
      <c r="F1294" s="88"/>
      <c r="BB1294" s="5"/>
    </row>
    <row r="1295" spans="5:54" x14ac:dyDescent="0.2">
      <c r="E1295"/>
      <c r="F1295" s="88"/>
      <c r="BB1295" s="5"/>
    </row>
    <row r="1296" spans="5:54" x14ac:dyDescent="0.2">
      <c r="E1296"/>
      <c r="F1296" s="88"/>
      <c r="BB1296" s="5"/>
    </row>
    <row r="1297" spans="5:54" x14ac:dyDescent="0.2">
      <c r="E1297"/>
      <c r="F1297" s="88"/>
      <c r="BB1297" s="5"/>
    </row>
    <row r="1298" spans="5:54" x14ac:dyDescent="0.2">
      <c r="E1298"/>
      <c r="F1298" s="88"/>
      <c r="BB1298" s="5"/>
    </row>
    <row r="1299" spans="5:54" x14ac:dyDescent="0.2">
      <c r="E1299"/>
      <c r="F1299" s="88"/>
      <c r="BB1299" s="5"/>
    </row>
    <row r="1300" spans="5:54" x14ac:dyDescent="0.2">
      <c r="E1300"/>
      <c r="F1300" s="88"/>
      <c r="BB1300" s="5"/>
    </row>
    <row r="1301" spans="5:54" x14ac:dyDescent="0.2">
      <c r="E1301"/>
      <c r="F1301" s="88"/>
      <c r="BB1301" s="5"/>
    </row>
    <row r="1302" spans="5:54" x14ac:dyDescent="0.2">
      <c r="E1302"/>
      <c r="F1302" s="88"/>
      <c r="BB1302" s="5"/>
    </row>
    <row r="1303" spans="5:54" x14ac:dyDescent="0.2">
      <c r="E1303"/>
      <c r="F1303" s="88"/>
      <c r="BB1303" s="5"/>
    </row>
    <row r="1304" spans="5:54" x14ac:dyDescent="0.2">
      <c r="E1304"/>
      <c r="F1304" s="88"/>
      <c r="BB1304" s="5"/>
    </row>
    <row r="1305" spans="5:54" x14ac:dyDescent="0.2">
      <c r="E1305"/>
      <c r="F1305" s="88"/>
      <c r="BB1305" s="5"/>
    </row>
    <row r="1306" spans="5:54" x14ac:dyDescent="0.2">
      <c r="E1306"/>
      <c r="F1306" s="88"/>
      <c r="BB1306" s="5"/>
    </row>
    <row r="1307" spans="5:54" x14ac:dyDescent="0.2">
      <c r="E1307"/>
      <c r="F1307" s="88"/>
      <c r="BB1307" s="5"/>
    </row>
    <row r="1308" spans="5:54" x14ac:dyDescent="0.2">
      <c r="E1308"/>
      <c r="F1308" s="88"/>
      <c r="BB1308" s="5"/>
    </row>
    <row r="1309" spans="5:54" x14ac:dyDescent="0.2">
      <c r="E1309"/>
      <c r="F1309" s="88"/>
      <c r="BB1309" s="5"/>
    </row>
    <row r="1310" spans="5:54" x14ac:dyDescent="0.2">
      <c r="E1310"/>
      <c r="F1310" s="88"/>
      <c r="BB1310" s="5"/>
    </row>
    <row r="1311" spans="5:54" x14ac:dyDescent="0.2">
      <c r="E1311"/>
      <c r="F1311" s="88"/>
      <c r="BB1311" s="5"/>
    </row>
    <row r="1312" spans="5:54" x14ac:dyDescent="0.2">
      <c r="E1312"/>
      <c r="F1312" s="88"/>
      <c r="BB1312" s="5"/>
    </row>
    <row r="1313" spans="5:54" x14ac:dyDescent="0.2">
      <c r="E1313"/>
      <c r="F1313" s="88"/>
      <c r="BB1313" s="5"/>
    </row>
    <row r="1314" spans="5:54" x14ac:dyDescent="0.2">
      <c r="E1314"/>
      <c r="F1314" s="88"/>
      <c r="BB1314" s="5"/>
    </row>
    <row r="1315" spans="5:54" x14ac:dyDescent="0.2">
      <c r="E1315"/>
      <c r="F1315" s="88"/>
      <c r="BB1315" s="5"/>
    </row>
    <row r="1316" spans="5:54" x14ac:dyDescent="0.2">
      <c r="E1316"/>
      <c r="F1316" s="88"/>
      <c r="BB1316" s="5"/>
    </row>
    <row r="1317" spans="5:54" x14ac:dyDescent="0.2">
      <c r="E1317"/>
      <c r="F1317" s="88"/>
      <c r="BB1317" s="5"/>
    </row>
    <row r="1318" spans="5:54" x14ac:dyDescent="0.2">
      <c r="E1318"/>
      <c r="F1318" s="88"/>
      <c r="BB1318" s="5"/>
    </row>
    <row r="1319" spans="5:54" x14ac:dyDescent="0.2">
      <c r="E1319"/>
      <c r="F1319" s="88"/>
      <c r="BB1319" s="5"/>
    </row>
    <row r="1320" spans="5:54" x14ac:dyDescent="0.2">
      <c r="E1320"/>
      <c r="F1320" s="88"/>
      <c r="BB1320" s="5"/>
    </row>
    <row r="1321" spans="5:54" x14ac:dyDescent="0.2">
      <c r="E1321"/>
      <c r="F1321" s="88"/>
      <c r="BB1321" s="5"/>
    </row>
    <row r="1322" spans="5:54" x14ac:dyDescent="0.2">
      <c r="E1322"/>
      <c r="F1322" s="88"/>
      <c r="BB1322" s="5"/>
    </row>
    <row r="1323" spans="5:54" x14ac:dyDescent="0.2">
      <c r="E1323"/>
      <c r="F1323" s="88"/>
      <c r="BB1323" s="5"/>
    </row>
    <row r="1324" spans="5:54" x14ac:dyDescent="0.2">
      <c r="E1324"/>
      <c r="F1324" s="88"/>
      <c r="BB1324" s="5"/>
    </row>
    <row r="1325" spans="5:54" x14ac:dyDescent="0.2">
      <c r="E1325"/>
      <c r="F1325" s="88"/>
      <c r="BB1325" s="5"/>
    </row>
    <row r="1326" spans="5:54" x14ac:dyDescent="0.2">
      <c r="E1326"/>
      <c r="F1326" s="88"/>
      <c r="BB1326" s="5"/>
    </row>
    <row r="1327" spans="5:54" x14ac:dyDescent="0.2">
      <c r="E1327"/>
      <c r="F1327" s="88"/>
      <c r="BB1327" s="5"/>
    </row>
    <row r="1328" spans="5:54" x14ac:dyDescent="0.2">
      <c r="E1328"/>
      <c r="F1328" s="88"/>
      <c r="BB1328" s="5"/>
    </row>
    <row r="1329" spans="5:54" x14ac:dyDescent="0.2">
      <c r="E1329"/>
      <c r="F1329" s="88"/>
      <c r="BB1329" s="5"/>
    </row>
    <row r="1330" spans="5:54" x14ac:dyDescent="0.2">
      <c r="E1330"/>
      <c r="F1330" s="88"/>
      <c r="BB1330" s="5"/>
    </row>
    <row r="1331" spans="5:54" x14ac:dyDescent="0.2">
      <c r="E1331"/>
      <c r="F1331" s="88"/>
      <c r="BB1331" s="5"/>
    </row>
    <row r="1332" spans="5:54" x14ac:dyDescent="0.2">
      <c r="E1332"/>
      <c r="F1332" s="88"/>
      <c r="BB1332" s="5"/>
    </row>
    <row r="1333" spans="5:54" x14ac:dyDescent="0.2">
      <c r="E1333"/>
      <c r="F1333" s="88"/>
      <c r="BB1333" s="5"/>
    </row>
    <row r="1334" spans="5:54" x14ac:dyDescent="0.2">
      <c r="E1334"/>
      <c r="F1334" s="88"/>
      <c r="BB1334" s="5"/>
    </row>
    <row r="1335" spans="5:54" x14ac:dyDescent="0.2">
      <c r="E1335"/>
      <c r="F1335" s="88"/>
      <c r="BB1335" s="5"/>
    </row>
    <row r="1336" spans="5:54" x14ac:dyDescent="0.2">
      <c r="E1336"/>
      <c r="F1336" s="88"/>
      <c r="BB1336" s="5"/>
    </row>
    <row r="1337" spans="5:54" x14ac:dyDescent="0.2">
      <c r="E1337"/>
      <c r="F1337" s="88"/>
      <c r="BB1337" s="5"/>
    </row>
    <row r="1338" spans="5:54" x14ac:dyDescent="0.2">
      <c r="E1338"/>
      <c r="F1338" s="88"/>
      <c r="BB1338" s="5"/>
    </row>
    <row r="1339" spans="5:54" x14ac:dyDescent="0.2">
      <c r="E1339"/>
      <c r="F1339" s="88"/>
      <c r="BB1339" s="5"/>
    </row>
    <row r="1340" spans="5:54" x14ac:dyDescent="0.2">
      <c r="E1340"/>
      <c r="F1340" s="88"/>
      <c r="BB1340" s="5"/>
    </row>
    <row r="1341" spans="5:54" x14ac:dyDescent="0.2">
      <c r="E1341"/>
      <c r="F1341" s="88"/>
      <c r="BB1341" s="5"/>
    </row>
    <row r="1342" spans="5:54" x14ac:dyDescent="0.2">
      <c r="E1342"/>
      <c r="F1342" s="88"/>
      <c r="BB1342" s="5"/>
    </row>
    <row r="1343" spans="5:54" x14ac:dyDescent="0.2">
      <c r="E1343"/>
      <c r="F1343" s="88"/>
      <c r="BB1343" s="5"/>
    </row>
    <row r="1344" spans="5:54" x14ac:dyDescent="0.2">
      <c r="E1344"/>
      <c r="F1344" s="88"/>
      <c r="BB1344" s="5"/>
    </row>
    <row r="1345" spans="5:54" x14ac:dyDescent="0.2">
      <c r="E1345"/>
      <c r="F1345" s="88"/>
      <c r="BB1345" s="5"/>
    </row>
    <row r="1346" spans="5:54" x14ac:dyDescent="0.2">
      <c r="E1346"/>
      <c r="F1346" s="88"/>
      <c r="BB1346" s="5"/>
    </row>
    <row r="1347" spans="5:54" x14ac:dyDescent="0.2">
      <c r="E1347"/>
      <c r="F1347" s="88"/>
      <c r="BB1347" s="5"/>
    </row>
    <row r="1348" spans="5:54" x14ac:dyDescent="0.2">
      <c r="E1348"/>
      <c r="F1348" s="88"/>
      <c r="BB1348" s="5"/>
    </row>
    <row r="1349" spans="5:54" x14ac:dyDescent="0.2">
      <c r="E1349"/>
      <c r="F1349" s="88"/>
      <c r="BB1349" s="5"/>
    </row>
    <row r="1350" spans="5:54" x14ac:dyDescent="0.2">
      <c r="E1350"/>
      <c r="F1350" s="88"/>
      <c r="BB1350" s="5"/>
    </row>
    <row r="1351" spans="5:54" x14ac:dyDescent="0.2">
      <c r="E1351"/>
      <c r="F1351" s="88"/>
      <c r="BB1351" s="5"/>
    </row>
    <row r="1352" spans="5:54" x14ac:dyDescent="0.2">
      <c r="E1352"/>
      <c r="F1352" s="88"/>
      <c r="BB1352" s="5"/>
    </row>
    <row r="1353" spans="5:54" x14ac:dyDescent="0.2">
      <c r="E1353"/>
      <c r="F1353" s="88"/>
      <c r="BB1353" s="5"/>
    </row>
    <row r="1354" spans="5:54" x14ac:dyDescent="0.2">
      <c r="E1354"/>
      <c r="F1354" s="88"/>
      <c r="BB1354" s="5"/>
    </row>
    <row r="1355" spans="5:54" x14ac:dyDescent="0.2">
      <c r="E1355"/>
      <c r="F1355" s="88"/>
      <c r="BB1355" s="5"/>
    </row>
    <row r="1356" spans="5:54" x14ac:dyDescent="0.2">
      <c r="E1356"/>
      <c r="F1356" s="88"/>
      <c r="BB1356" s="5"/>
    </row>
    <row r="1357" spans="5:54" x14ac:dyDescent="0.2">
      <c r="E1357"/>
      <c r="F1357" s="88"/>
      <c r="BB1357" s="5"/>
    </row>
    <row r="1358" spans="5:54" x14ac:dyDescent="0.2">
      <c r="E1358"/>
      <c r="F1358" s="88"/>
      <c r="BB1358" s="5"/>
    </row>
    <row r="1359" spans="5:54" x14ac:dyDescent="0.2">
      <c r="E1359"/>
      <c r="F1359" s="88"/>
      <c r="BB1359" s="5"/>
    </row>
    <row r="1360" spans="5:54" x14ac:dyDescent="0.2">
      <c r="E1360"/>
      <c r="F1360" s="88"/>
      <c r="BB1360" s="5"/>
    </row>
    <row r="1361" spans="5:54" x14ac:dyDescent="0.2">
      <c r="E1361"/>
      <c r="F1361" s="88"/>
      <c r="BB1361" s="5"/>
    </row>
    <row r="1362" spans="5:54" x14ac:dyDescent="0.2">
      <c r="E1362"/>
      <c r="F1362" s="88"/>
      <c r="BB1362" s="5"/>
    </row>
    <row r="1363" spans="5:54" x14ac:dyDescent="0.2">
      <c r="E1363"/>
      <c r="F1363" s="88"/>
      <c r="BB1363" s="5"/>
    </row>
    <row r="1364" spans="5:54" x14ac:dyDescent="0.2">
      <c r="E1364"/>
      <c r="F1364" s="88"/>
      <c r="BB1364" s="5"/>
    </row>
    <row r="1365" spans="5:54" x14ac:dyDescent="0.2">
      <c r="E1365"/>
      <c r="F1365" s="88"/>
      <c r="BB1365" s="5"/>
    </row>
    <row r="1366" spans="5:54" x14ac:dyDescent="0.2">
      <c r="E1366"/>
      <c r="F1366" s="88"/>
      <c r="BB1366" s="5"/>
    </row>
    <row r="1367" spans="5:54" x14ac:dyDescent="0.2">
      <c r="E1367"/>
      <c r="F1367" s="88"/>
      <c r="BB1367" s="5"/>
    </row>
    <row r="1368" spans="5:54" x14ac:dyDescent="0.2">
      <c r="E1368"/>
      <c r="F1368" s="88"/>
      <c r="BB1368" s="5"/>
    </row>
    <row r="1369" spans="5:54" x14ac:dyDescent="0.2">
      <c r="E1369"/>
      <c r="F1369" s="88"/>
      <c r="BB1369" s="5"/>
    </row>
    <row r="1370" spans="5:54" x14ac:dyDescent="0.2">
      <c r="E1370"/>
      <c r="F1370" s="88"/>
      <c r="BB1370" s="5"/>
    </row>
    <row r="1371" spans="5:54" x14ac:dyDescent="0.2">
      <c r="E1371"/>
      <c r="F1371" s="88"/>
      <c r="BB1371" s="5"/>
    </row>
    <row r="1372" spans="5:54" x14ac:dyDescent="0.2">
      <c r="E1372"/>
      <c r="F1372" s="88"/>
      <c r="BB1372" s="5"/>
    </row>
    <row r="1373" spans="5:54" x14ac:dyDescent="0.2">
      <c r="E1373"/>
      <c r="F1373" s="88"/>
      <c r="BB1373" s="5"/>
    </row>
    <row r="1374" spans="5:54" x14ac:dyDescent="0.2">
      <c r="E1374"/>
      <c r="F1374" s="88"/>
      <c r="BB1374" s="5"/>
    </row>
    <row r="1375" spans="5:54" x14ac:dyDescent="0.2">
      <c r="E1375"/>
      <c r="F1375" s="88"/>
      <c r="BB1375" s="5"/>
    </row>
    <row r="1376" spans="5:54" x14ac:dyDescent="0.2">
      <c r="E1376"/>
      <c r="F1376" s="88"/>
      <c r="BB1376" s="5"/>
    </row>
    <row r="1377" spans="5:54" x14ac:dyDescent="0.2">
      <c r="E1377"/>
      <c r="F1377" s="88"/>
      <c r="BB1377" s="5"/>
    </row>
    <row r="1378" spans="5:54" x14ac:dyDescent="0.2">
      <c r="E1378"/>
      <c r="F1378" s="88"/>
      <c r="BB1378" s="5"/>
    </row>
    <row r="1379" spans="5:54" x14ac:dyDescent="0.2">
      <c r="E1379"/>
      <c r="F1379" s="88"/>
      <c r="BB1379" s="5"/>
    </row>
    <row r="1380" spans="5:54" x14ac:dyDescent="0.2">
      <c r="E1380"/>
      <c r="F1380" s="88"/>
      <c r="BB1380" s="5"/>
    </row>
    <row r="1381" spans="5:54" x14ac:dyDescent="0.2">
      <c r="E1381"/>
      <c r="F1381" s="88"/>
      <c r="BB1381" s="5"/>
    </row>
    <row r="1382" spans="5:54" x14ac:dyDescent="0.2">
      <c r="E1382"/>
      <c r="F1382" s="88"/>
      <c r="BB1382" s="5"/>
    </row>
    <row r="1383" spans="5:54" x14ac:dyDescent="0.2">
      <c r="E1383"/>
      <c r="F1383" s="88"/>
      <c r="BB1383" s="5"/>
    </row>
    <row r="1384" spans="5:54" x14ac:dyDescent="0.2">
      <c r="E1384"/>
      <c r="F1384" s="88"/>
      <c r="BB1384" s="5"/>
    </row>
    <row r="1385" spans="5:54" x14ac:dyDescent="0.2">
      <c r="E1385"/>
      <c r="F1385" s="88"/>
      <c r="BB1385" s="5"/>
    </row>
    <row r="1386" spans="5:54" x14ac:dyDescent="0.2">
      <c r="E1386"/>
      <c r="F1386" s="88"/>
      <c r="BB1386" s="5"/>
    </row>
    <row r="1387" spans="5:54" x14ac:dyDescent="0.2">
      <c r="E1387"/>
      <c r="F1387" s="88"/>
      <c r="BB1387" s="5"/>
    </row>
    <row r="1388" spans="5:54" x14ac:dyDescent="0.2">
      <c r="E1388"/>
      <c r="F1388" s="88"/>
      <c r="BB1388" s="5"/>
    </row>
    <row r="1389" spans="5:54" x14ac:dyDescent="0.2">
      <c r="E1389"/>
      <c r="F1389" s="88"/>
      <c r="BB1389" s="5"/>
    </row>
    <row r="1390" spans="5:54" x14ac:dyDescent="0.2">
      <c r="E1390"/>
      <c r="F1390" s="88"/>
      <c r="BB1390" s="5"/>
    </row>
    <row r="1391" spans="5:54" x14ac:dyDescent="0.2">
      <c r="E1391"/>
      <c r="F1391" s="88"/>
      <c r="BB1391" s="5"/>
    </row>
    <row r="1392" spans="5:54" x14ac:dyDescent="0.2">
      <c r="E1392"/>
      <c r="F1392" s="88"/>
      <c r="BB1392" s="5"/>
    </row>
    <row r="1393" spans="5:54" x14ac:dyDescent="0.2">
      <c r="E1393"/>
      <c r="F1393" s="88"/>
      <c r="BB1393" s="5"/>
    </row>
    <row r="1394" spans="5:54" x14ac:dyDescent="0.2">
      <c r="E1394"/>
      <c r="F1394" s="88"/>
      <c r="BB1394" s="5"/>
    </row>
    <row r="1395" spans="5:54" x14ac:dyDescent="0.2">
      <c r="E1395"/>
      <c r="F1395" s="88"/>
      <c r="BB1395" s="5"/>
    </row>
    <row r="1396" spans="5:54" x14ac:dyDescent="0.2">
      <c r="E1396"/>
      <c r="F1396" s="88"/>
      <c r="BB1396" s="5"/>
    </row>
    <row r="1397" spans="5:54" x14ac:dyDescent="0.2">
      <c r="E1397"/>
      <c r="F1397" s="88"/>
      <c r="BB1397" s="5"/>
    </row>
    <row r="1398" spans="5:54" x14ac:dyDescent="0.2">
      <c r="E1398"/>
      <c r="F1398" s="88"/>
      <c r="BB1398" s="5"/>
    </row>
    <row r="1399" spans="5:54" x14ac:dyDescent="0.2">
      <c r="E1399"/>
      <c r="F1399" s="88"/>
      <c r="BB1399" s="5"/>
    </row>
    <row r="1400" spans="5:54" x14ac:dyDescent="0.2">
      <c r="E1400"/>
      <c r="F1400" s="88"/>
      <c r="BB1400" s="5"/>
    </row>
    <row r="1401" spans="5:54" x14ac:dyDescent="0.2">
      <c r="E1401"/>
      <c r="F1401" s="88"/>
      <c r="BB1401" s="5"/>
    </row>
    <row r="1402" spans="5:54" x14ac:dyDescent="0.2">
      <c r="E1402"/>
      <c r="F1402" s="88"/>
      <c r="BB1402" s="5"/>
    </row>
    <row r="1403" spans="5:54" x14ac:dyDescent="0.2">
      <c r="E1403"/>
      <c r="F1403" s="88"/>
      <c r="BB1403" s="5"/>
    </row>
    <row r="1404" spans="5:54" x14ac:dyDescent="0.2">
      <c r="E1404"/>
      <c r="F1404" s="88"/>
      <c r="BB1404" s="5"/>
    </row>
    <row r="1405" spans="5:54" x14ac:dyDescent="0.2">
      <c r="E1405"/>
      <c r="F1405" s="88"/>
      <c r="BB1405" s="5"/>
    </row>
    <row r="1406" spans="5:54" x14ac:dyDescent="0.2">
      <c r="E1406"/>
      <c r="F1406" s="88"/>
      <c r="BB1406" s="5"/>
    </row>
    <row r="1407" spans="5:54" x14ac:dyDescent="0.2">
      <c r="E1407"/>
      <c r="F1407" s="88"/>
      <c r="BB1407" s="5"/>
    </row>
    <row r="1408" spans="5:54" x14ac:dyDescent="0.2">
      <c r="E1408"/>
      <c r="F1408" s="88"/>
      <c r="BB1408" s="5"/>
    </row>
    <row r="1409" spans="5:54" x14ac:dyDescent="0.2">
      <c r="E1409"/>
      <c r="F1409" s="88"/>
      <c r="BB1409" s="5"/>
    </row>
    <row r="1410" spans="5:54" x14ac:dyDescent="0.2">
      <c r="E1410"/>
      <c r="F1410" s="88"/>
      <c r="BB1410" s="5"/>
    </row>
    <row r="1411" spans="5:54" x14ac:dyDescent="0.2">
      <c r="E1411"/>
      <c r="F1411" s="88"/>
      <c r="BB1411" s="5"/>
    </row>
    <row r="1412" spans="5:54" x14ac:dyDescent="0.2">
      <c r="E1412"/>
      <c r="F1412" s="88"/>
      <c r="BB1412" s="5"/>
    </row>
    <row r="1413" spans="5:54" x14ac:dyDescent="0.2">
      <c r="E1413"/>
      <c r="F1413" s="88"/>
      <c r="BB1413" s="5"/>
    </row>
    <row r="1414" spans="5:54" x14ac:dyDescent="0.2">
      <c r="E1414"/>
      <c r="F1414" s="88"/>
      <c r="BB1414" s="5"/>
    </row>
    <row r="1415" spans="5:54" x14ac:dyDescent="0.2">
      <c r="E1415"/>
      <c r="F1415" s="88"/>
      <c r="BB1415" s="5"/>
    </row>
    <row r="1416" spans="5:54" x14ac:dyDescent="0.2">
      <c r="E1416"/>
      <c r="F1416" s="88"/>
      <c r="BB1416" s="5"/>
    </row>
    <row r="1417" spans="5:54" x14ac:dyDescent="0.2">
      <c r="E1417"/>
      <c r="F1417" s="88"/>
      <c r="BB1417" s="5"/>
    </row>
    <row r="1418" spans="5:54" x14ac:dyDescent="0.2">
      <c r="E1418"/>
      <c r="F1418" s="88"/>
      <c r="BB1418" s="5"/>
    </row>
    <row r="1419" spans="5:54" x14ac:dyDescent="0.2">
      <c r="E1419"/>
      <c r="F1419" s="88"/>
      <c r="BB1419" s="5"/>
    </row>
    <row r="1420" spans="5:54" x14ac:dyDescent="0.2">
      <c r="E1420"/>
      <c r="F1420" s="88"/>
      <c r="BB1420" s="5"/>
    </row>
    <row r="1421" spans="5:54" x14ac:dyDescent="0.2">
      <c r="E1421"/>
      <c r="F1421" s="88"/>
      <c r="BB1421" s="5"/>
    </row>
    <row r="1422" spans="5:54" x14ac:dyDescent="0.2">
      <c r="E1422"/>
      <c r="F1422" s="88"/>
      <c r="BB1422" s="5"/>
    </row>
    <row r="1423" spans="5:54" x14ac:dyDescent="0.2">
      <c r="E1423"/>
      <c r="F1423" s="88"/>
      <c r="BB1423" s="5"/>
    </row>
    <row r="1424" spans="5:54" x14ac:dyDescent="0.2">
      <c r="E1424"/>
      <c r="F1424" s="88"/>
      <c r="BB1424" s="5"/>
    </row>
    <row r="1425" spans="5:54" x14ac:dyDescent="0.2">
      <c r="E1425"/>
      <c r="F1425" s="88"/>
      <c r="BB1425" s="5"/>
    </row>
    <row r="1426" spans="5:54" x14ac:dyDescent="0.2">
      <c r="E1426"/>
      <c r="F1426" s="88"/>
      <c r="BB1426" s="5"/>
    </row>
    <row r="1427" spans="5:54" x14ac:dyDescent="0.2">
      <c r="E1427"/>
      <c r="F1427" s="88"/>
      <c r="BB1427" s="5"/>
    </row>
    <row r="1428" spans="5:54" x14ac:dyDescent="0.2">
      <c r="E1428"/>
      <c r="F1428" s="88"/>
      <c r="BB1428" s="5"/>
    </row>
    <row r="1429" spans="5:54" x14ac:dyDescent="0.2">
      <c r="E1429"/>
      <c r="F1429" s="88"/>
      <c r="BB1429" s="5"/>
    </row>
    <row r="1430" spans="5:54" x14ac:dyDescent="0.2">
      <c r="E1430"/>
      <c r="F1430" s="88"/>
      <c r="BB1430" s="5"/>
    </row>
    <row r="1431" spans="5:54" x14ac:dyDescent="0.2">
      <c r="E1431"/>
      <c r="F1431" s="88"/>
      <c r="BB1431" s="5"/>
    </row>
    <row r="1432" spans="5:54" x14ac:dyDescent="0.2">
      <c r="E1432"/>
      <c r="F1432" s="88"/>
      <c r="BB1432" s="5"/>
    </row>
    <row r="1433" spans="5:54" x14ac:dyDescent="0.2">
      <c r="E1433"/>
      <c r="F1433" s="88"/>
      <c r="BB1433" s="5"/>
    </row>
    <row r="1434" spans="5:54" x14ac:dyDescent="0.2">
      <c r="E1434"/>
      <c r="F1434" s="88"/>
      <c r="BB1434" s="5"/>
    </row>
    <row r="1435" spans="5:54" x14ac:dyDescent="0.2">
      <c r="E1435"/>
      <c r="F1435" s="88"/>
      <c r="BB1435" s="5"/>
    </row>
    <row r="1436" spans="5:54" x14ac:dyDescent="0.2">
      <c r="E1436"/>
      <c r="F1436" s="88"/>
      <c r="BB1436" s="5"/>
    </row>
    <row r="1437" spans="5:54" x14ac:dyDescent="0.2">
      <c r="E1437"/>
      <c r="F1437" s="88"/>
      <c r="BB1437" s="5"/>
    </row>
    <row r="1438" spans="5:54" x14ac:dyDescent="0.2">
      <c r="E1438"/>
      <c r="F1438" s="88"/>
      <c r="BB1438" s="5"/>
    </row>
    <row r="1439" spans="5:54" x14ac:dyDescent="0.2">
      <c r="E1439"/>
      <c r="F1439" s="88"/>
      <c r="BB1439" s="5"/>
    </row>
    <row r="1440" spans="5:54" x14ac:dyDescent="0.2">
      <c r="E1440"/>
      <c r="F1440" s="88"/>
      <c r="BB1440" s="5"/>
    </row>
    <row r="1441" spans="5:54" x14ac:dyDescent="0.2">
      <c r="E1441"/>
      <c r="F1441" s="88"/>
      <c r="BB1441" s="5"/>
    </row>
    <row r="1442" spans="5:54" x14ac:dyDescent="0.2">
      <c r="E1442"/>
      <c r="F1442" s="88"/>
      <c r="BB1442" s="5"/>
    </row>
    <row r="1443" spans="5:54" x14ac:dyDescent="0.2">
      <c r="E1443"/>
      <c r="F1443" s="88"/>
      <c r="BB1443" s="5"/>
    </row>
    <row r="1444" spans="5:54" x14ac:dyDescent="0.2">
      <c r="E1444"/>
      <c r="F1444" s="88"/>
      <c r="BB1444" s="5"/>
    </row>
    <row r="1445" spans="5:54" x14ac:dyDescent="0.2">
      <c r="E1445"/>
      <c r="F1445" s="88"/>
      <c r="BB1445" s="5"/>
    </row>
    <row r="1446" spans="5:54" x14ac:dyDescent="0.2">
      <c r="E1446"/>
      <c r="F1446" s="88"/>
      <c r="BB1446" s="5"/>
    </row>
    <row r="1447" spans="5:54" x14ac:dyDescent="0.2">
      <c r="E1447"/>
      <c r="F1447" s="88"/>
      <c r="BB1447" s="5"/>
    </row>
    <row r="1448" spans="5:54" x14ac:dyDescent="0.2">
      <c r="E1448"/>
      <c r="F1448" s="88"/>
      <c r="BB1448" s="5"/>
    </row>
    <row r="1449" spans="5:54" x14ac:dyDescent="0.2">
      <c r="E1449"/>
      <c r="F1449" s="88"/>
      <c r="BB1449" s="5"/>
    </row>
    <row r="1450" spans="5:54" x14ac:dyDescent="0.2">
      <c r="E1450"/>
      <c r="F1450" s="88"/>
      <c r="BB1450" s="5"/>
    </row>
    <row r="1451" spans="5:54" x14ac:dyDescent="0.2">
      <c r="E1451"/>
      <c r="F1451" s="88"/>
      <c r="BB1451" s="5"/>
    </row>
    <row r="1452" spans="5:54" x14ac:dyDescent="0.2">
      <c r="E1452"/>
      <c r="F1452" s="88"/>
      <c r="BB1452" s="5"/>
    </row>
    <row r="1453" spans="5:54" x14ac:dyDescent="0.2">
      <c r="E1453"/>
      <c r="F1453" s="88"/>
      <c r="BB1453" s="5"/>
    </row>
    <row r="1454" spans="5:54" x14ac:dyDescent="0.2">
      <c r="E1454"/>
      <c r="F1454" s="88"/>
      <c r="BB1454" s="5"/>
    </row>
    <row r="1455" spans="5:54" x14ac:dyDescent="0.2">
      <c r="E1455"/>
      <c r="F1455" s="88"/>
      <c r="BB1455" s="5"/>
    </row>
    <row r="1456" spans="5:54" x14ac:dyDescent="0.2">
      <c r="E1456"/>
      <c r="F1456" s="88"/>
      <c r="BB1456" s="5"/>
    </row>
    <row r="1457" spans="5:54" x14ac:dyDescent="0.2">
      <c r="E1457"/>
      <c r="F1457" s="88"/>
      <c r="BB1457" s="5"/>
    </row>
    <row r="1458" spans="5:54" x14ac:dyDescent="0.2">
      <c r="E1458"/>
      <c r="F1458" s="88"/>
      <c r="BB1458" s="5"/>
    </row>
    <row r="1459" spans="5:54" x14ac:dyDescent="0.2">
      <c r="E1459"/>
      <c r="F1459" s="88"/>
      <c r="BB1459" s="5"/>
    </row>
    <row r="1460" spans="5:54" x14ac:dyDescent="0.2">
      <c r="E1460"/>
      <c r="F1460" s="88"/>
      <c r="BB1460" s="5"/>
    </row>
    <row r="1461" spans="5:54" x14ac:dyDescent="0.2">
      <c r="E1461"/>
      <c r="F1461" s="88"/>
      <c r="BB1461" s="5"/>
    </row>
    <row r="1462" spans="5:54" x14ac:dyDescent="0.2">
      <c r="E1462"/>
      <c r="F1462" s="88"/>
      <c r="BB1462" s="5"/>
    </row>
    <row r="1463" spans="5:54" x14ac:dyDescent="0.2">
      <c r="E1463"/>
      <c r="F1463" s="88"/>
      <c r="BB1463" s="5"/>
    </row>
    <row r="1464" spans="5:54" x14ac:dyDescent="0.2">
      <c r="E1464"/>
      <c r="F1464" s="88"/>
      <c r="BB1464" s="5"/>
    </row>
    <row r="1465" spans="5:54" x14ac:dyDescent="0.2">
      <c r="E1465"/>
      <c r="F1465" s="88"/>
      <c r="BB1465" s="5"/>
    </row>
    <row r="1466" spans="5:54" x14ac:dyDescent="0.2">
      <c r="E1466"/>
      <c r="F1466" s="88"/>
      <c r="BB1466" s="5"/>
    </row>
    <row r="1467" spans="5:54" x14ac:dyDescent="0.2">
      <c r="E1467"/>
      <c r="F1467" s="88"/>
      <c r="BB1467" s="5"/>
    </row>
    <row r="1468" spans="5:54" x14ac:dyDescent="0.2">
      <c r="E1468"/>
      <c r="F1468" s="88"/>
      <c r="BB1468" s="5"/>
    </row>
    <row r="1469" spans="5:54" x14ac:dyDescent="0.2">
      <c r="E1469"/>
      <c r="F1469" s="88"/>
      <c r="BB1469" s="5"/>
    </row>
    <row r="1470" spans="5:54" x14ac:dyDescent="0.2">
      <c r="E1470"/>
      <c r="F1470" s="88"/>
      <c r="BB1470" s="5"/>
    </row>
    <row r="1471" spans="5:54" x14ac:dyDescent="0.2">
      <c r="E1471"/>
      <c r="F1471" s="88"/>
      <c r="BB1471" s="5"/>
    </row>
    <row r="1472" spans="5:54" x14ac:dyDescent="0.2">
      <c r="E1472"/>
      <c r="F1472" s="88"/>
      <c r="BB1472" s="5"/>
    </row>
    <row r="1473" spans="5:54" x14ac:dyDescent="0.2">
      <c r="E1473"/>
      <c r="F1473" s="88"/>
      <c r="BB1473" s="5"/>
    </row>
    <row r="1474" spans="5:54" x14ac:dyDescent="0.2">
      <c r="E1474"/>
      <c r="F1474" s="88"/>
      <c r="BB1474" s="5"/>
    </row>
    <row r="1475" spans="5:54" x14ac:dyDescent="0.2">
      <c r="E1475"/>
      <c r="F1475" s="88"/>
      <c r="BB1475" s="5"/>
    </row>
    <row r="1476" spans="5:54" x14ac:dyDescent="0.2">
      <c r="E1476"/>
      <c r="F1476" s="88"/>
      <c r="BB1476" s="5"/>
    </row>
    <row r="1477" spans="5:54" x14ac:dyDescent="0.2">
      <c r="E1477"/>
      <c r="F1477" s="88"/>
      <c r="BB1477" s="5"/>
    </row>
    <row r="1478" spans="5:54" x14ac:dyDescent="0.2">
      <c r="E1478"/>
      <c r="F1478" s="88"/>
      <c r="BB1478" s="5"/>
    </row>
    <row r="1479" spans="5:54" x14ac:dyDescent="0.2">
      <c r="E1479"/>
      <c r="F1479" s="88"/>
      <c r="BB1479" s="5"/>
    </row>
    <row r="1480" spans="5:54" x14ac:dyDescent="0.2">
      <c r="E1480"/>
      <c r="F1480" s="88"/>
      <c r="BB1480" s="5"/>
    </row>
    <row r="1481" spans="5:54" x14ac:dyDescent="0.2">
      <c r="E1481"/>
      <c r="F1481" s="88"/>
      <c r="BB1481" s="5"/>
    </row>
    <row r="1482" spans="5:54" x14ac:dyDescent="0.2">
      <c r="E1482"/>
      <c r="F1482" s="88"/>
      <c r="BB1482" s="5"/>
    </row>
    <row r="1483" spans="5:54" x14ac:dyDescent="0.2">
      <c r="E1483"/>
      <c r="F1483" s="88"/>
      <c r="BB1483" s="5"/>
    </row>
    <row r="1484" spans="5:54" x14ac:dyDescent="0.2">
      <c r="E1484"/>
      <c r="F1484" s="88"/>
      <c r="BB1484" s="5"/>
    </row>
    <row r="1485" spans="5:54" x14ac:dyDescent="0.2">
      <c r="E1485"/>
      <c r="F1485" s="88"/>
      <c r="BB1485" s="5"/>
    </row>
    <row r="1486" spans="5:54" x14ac:dyDescent="0.2">
      <c r="E1486"/>
      <c r="F1486" s="88"/>
      <c r="BB1486" s="5"/>
    </row>
    <row r="1487" spans="5:54" x14ac:dyDescent="0.2">
      <c r="E1487"/>
      <c r="F1487" s="88"/>
      <c r="BB1487" s="5"/>
    </row>
    <row r="1488" spans="5:54" x14ac:dyDescent="0.2">
      <c r="E1488"/>
      <c r="F1488" s="88"/>
      <c r="BB1488" s="5"/>
    </row>
    <row r="1489" spans="5:54" x14ac:dyDescent="0.2">
      <c r="E1489"/>
      <c r="F1489" s="88"/>
      <c r="BB1489" s="5"/>
    </row>
    <row r="1490" spans="5:54" x14ac:dyDescent="0.2">
      <c r="E1490"/>
      <c r="F1490" s="88"/>
      <c r="BB1490" s="5"/>
    </row>
    <row r="1491" spans="5:54" x14ac:dyDescent="0.2">
      <c r="E1491"/>
      <c r="F1491" s="88"/>
      <c r="BB1491" s="5"/>
    </row>
    <row r="1492" spans="5:54" x14ac:dyDescent="0.2">
      <c r="E1492"/>
      <c r="F1492" s="88"/>
      <c r="BB1492" s="5"/>
    </row>
    <row r="1493" spans="5:54" x14ac:dyDescent="0.2">
      <c r="E1493"/>
      <c r="F1493" s="88"/>
      <c r="BB1493" s="5"/>
    </row>
    <row r="1494" spans="5:54" x14ac:dyDescent="0.2">
      <c r="E1494"/>
      <c r="F1494" s="88"/>
      <c r="BB1494" s="5"/>
    </row>
    <row r="1495" spans="5:54" x14ac:dyDescent="0.2">
      <c r="E1495"/>
      <c r="F1495" s="88"/>
      <c r="BB1495" s="5"/>
    </row>
    <row r="1496" spans="5:54" x14ac:dyDescent="0.2">
      <c r="E1496"/>
      <c r="F1496" s="88"/>
      <c r="BB1496" s="5"/>
    </row>
    <row r="1497" spans="5:54" x14ac:dyDescent="0.2">
      <c r="E1497"/>
      <c r="F1497" s="88"/>
      <c r="BB1497" s="5"/>
    </row>
    <row r="1498" spans="5:54" x14ac:dyDescent="0.2">
      <c r="E1498"/>
      <c r="F1498" s="88"/>
      <c r="BB1498" s="5"/>
    </row>
    <row r="1499" spans="5:54" x14ac:dyDescent="0.2">
      <c r="E1499"/>
      <c r="F1499" s="88"/>
      <c r="BB1499" s="5"/>
    </row>
    <row r="1500" spans="5:54" x14ac:dyDescent="0.2">
      <c r="E1500"/>
      <c r="F1500" s="88"/>
      <c r="BB1500" s="5"/>
    </row>
    <row r="1501" spans="5:54" x14ac:dyDescent="0.2">
      <c r="E1501"/>
      <c r="F1501" s="88"/>
      <c r="BB1501" s="5"/>
    </row>
    <row r="1502" spans="5:54" x14ac:dyDescent="0.2">
      <c r="E1502"/>
      <c r="F1502" s="88"/>
      <c r="BB1502" s="5"/>
    </row>
    <row r="1503" spans="5:54" x14ac:dyDescent="0.2">
      <c r="E1503"/>
      <c r="F1503" s="88"/>
      <c r="BB1503" s="5"/>
    </row>
    <row r="1504" spans="5:54" x14ac:dyDescent="0.2">
      <c r="E1504"/>
      <c r="F1504" s="88"/>
      <c r="BB1504" s="5"/>
    </row>
    <row r="1505" spans="5:54" x14ac:dyDescent="0.2">
      <c r="E1505"/>
      <c r="F1505" s="88"/>
      <c r="BB1505" s="5"/>
    </row>
    <row r="1506" spans="5:54" x14ac:dyDescent="0.2">
      <c r="E1506"/>
      <c r="F1506" s="88"/>
      <c r="BB1506" s="5"/>
    </row>
    <row r="1507" spans="5:54" x14ac:dyDescent="0.2">
      <c r="E1507"/>
      <c r="F1507" s="88"/>
      <c r="BB1507" s="5"/>
    </row>
    <row r="1508" spans="5:54" x14ac:dyDescent="0.2">
      <c r="E1508"/>
      <c r="F1508" s="88"/>
      <c r="BB1508" s="5"/>
    </row>
    <row r="1509" spans="5:54" x14ac:dyDescent="0.2">
      <c r="E1509"/>
      <c r="F1509" s="88"/>
      <c r="BB1509" s="5"/>
    </row>
    <row r="1510" spans="5:54" x14ac:dyDescent="0.2">
      <c r="E1510"/>
      <c r="F1510" s="88"/>
      <c r="BB1510" s="5"/>
    </row>
    <row r="1511" spans="5:54" x14ac:dyDescent="0.2">
      <c r="E1511"/>
      <c r="F1511" s="88"/>
      <c r="BB1511" s="5"/>
    </row>
    <row r="1512" spans="5:54" x14ac:dyDescent="0.2">
      <c r="E1512"/>
      <c r="F1512" s="88"/>
      <c r="BB1512" s="5"/>
    </row>
    <row r="1513" spans="5:54" x14ac:dyDescent="0.2">
      <c r="E1513"/>
      <c r="F1513" s="88"/>
      <c r="BB1513" s="5"/>
    </row>
    <row r="1514" spans="5:54" x14ac:dyDescent="0.2">
      <c r="E1514"/>
      <c r="F1514" s="88"/>
      <c r="BB1514" s="5"/>
    </row>
    <row r="1515" spans="5:54" x14ac:dyDescent="0.2">
      <c r="E1515"/>
      <c r="F1515" s="88"/>
      <c r="BB1515" s="5"/>
    </row>
    <row r="1516" spans="5:54" x14ac:dyDescent="0.2">
      <c r="E1516"/>
      <c r="F1516" s="88"/>
      <c r="BB1516" s="5"/>
    </row>
    <row r="1517" spans="5:54" x14ac:dyDescent="0.2">
      <c r="E1517"/>
      <c r="F1517" s="88"/>
      <c r="BB1517" s="5"/>
    </row>
    <row r="1518" spans="5:54" x14ac:dyDescent="0.2">
      <c r="E1518"/>
      <c r="F1518" s="88"/>
      <c r="BB1518" s="5"/>
    </row>
    <row r="1519" spans="5:54" x14ac:dyDescent="0.2">
      <c r="E1519"/>
      <c r="F1519" s="88"/>
      <c r="BB1519" s="5"/>
    </row>
    <row r="1520" spans="5:54" x14ac:dyDescent="0.2">
      <c r="E1520"/>
      <c r="F1520" s="88"/>
      <c r="BB1520" s="5"/>
    </row>
    <row r="1521" spans="5:54" x14ac:dyDescent="0.2">
      <c r="E1521"/>
      <c r="F1521" s="88"/>
      <c r="BB1521" s="5"/>
    </row>
    <row r="1522" spans="5:54" x14ac:dyDescent="0.2">
      <c r="E1522"/>
      <c r="F1522" s="88"/>
      <c r="BB1522" s="5"/>
    </row>
    <row r="1523" spans="5:54" x14ac:dyDescent="0.2">
      <c r="E1523"/>
      <c r="F1523" s="88"/>
      <c r="BB1523" s="5"/>
    </row>
    <row r="1524" spans="5:54" x14ac:dyDescent="0.2">
      <c r="E1524"/>
      <c r="F1524" s="88"/>
      <c r="BB1524" s="5"/>
    </row>
    <row r="1525" spans="5:54" x14ac:dyDescent="0.2">
      <c r="E1525"/>
      <c r="F1525" s="88"/>
      <c r="BB1525" s="5"/>
    </row>
    <row r="1526" spans="5:54" x14ac:dyDescent="0.2">
      <c r="E1526"/>
      <c r="F1526" s="88"/>
      <c r="BB1526" s="5"/>
    </row>
    <row r="1527" spans="5:54" x14ac:dyDescent="0.2">
      <c r="E1527"/>
      <c r="F1527" s="88"/>
      <c r="BB1527" s="5"/>
    </row>
    <row r="1528" spans="5:54" x14ac:dyDescent="0.2">
      <c r="E1528"/>
      <c r="F1528" s="88"/>
      <c r="BB1528" s="5"/>
    </row>
    <row r="1529" spans="5:54" x14ac:dyDescent="0.2">
      <c r="E1529"/>
      <c r="F1529" s="88"/>
      <c r="BB1529" s="5"/>
    </row>
    <row r="1530" spans="5:54" x14ac:dyDescent="0.2">
      <c r="E1530"/>
      <c r="F1530" s="88"/>
      <c r="BB1530" s="5"/>
    </row>
    <row r="1531" spans="5:54" x14ac:dyDescent="0.2">
      <c r="E1531"/>
      <c r="F1531" s="88"/>
      <c r="BB1531" s="5"/>
    </row>
    <row r="1532" spans="5:54" x14ac:dyDescent="0.2">
      <c r="E1532"/>
      <c r="F1532" s="88"/>
      <c r="BB1532" s="5"/>
    </row>
    <row r="1533" spans="5:54" x14ac:dyDescent="0.2">
      <c r="E1533"/>
      <c r="F1533" s="88"/>
      <c r="BB1533" s="5"/>
    </row>
    <row r="1534" spans="5:54" x14ac:dyDescent="0.2">
      <c r="E1534"/>
      <c r="F1534" s="88"/>
      <c r="BB1534" s="5"/>
    </row>
    <row r="1535" spans="5:54" x14ac:dyDescent="0.2">
      <c r="E1535"/>
      <c r="F1535" s="88"/>
      <c r="BB1535" s="5"/>
    </row>
    <row r="1536" spans="5:54" x14ac:dyDescent="0.2">
      <c r="E1536"/>
      <c r="F1536" s="88"/>
      <c r="BB1536" s="5"/>
    </row>
    <row r="1537" spans="5:54" x14ac:dyDescent="0.2">
      <c r="E1537"/>
      <c r="F1537" s="88"/>
      <c r="BB1537" s="5"/>
    </row>
    <row r="1538" spans="5:54" x14ac:dyDescent="0.2">
      <c r="E1538"/>
      <c r="F1538" s="88"/>
      <c r="BB1538" s="5"/>
    </row>
    <row r="1539" spans="5:54" x14ac:dyDescent="0.2">
      <c r="E1539"/>
      <c r="F1539" s="88"/>
      <c r="BB1539" s="5"/>
    </row>
    <row r="1540" spans="5:54" x14ac:dyDescent="0.2">
      <c r="E1540"/>
      <c r="F1540" s="88"/>
      <c r="BB1540" s="5"/>
    </row>
    <row r="1541" spans="5:54" x14ac:dyDescent="0.2">
      <c r="E1541"/>
      <c r="F1541" s="88"/>
      <c r="BB1541" s="5"/>
    </row>
    <row r="1542" spans="5:54" x14ac:dyDescent="0.2">
      <c r="E1542"/>
      <c r="F1542" s="88"/>
      <c r="BB1542" s="5"/>
    </row>
    <row r="1543" spans="5:54" x14ac:dyDescent="0.2">
      <c r="E1543"/>
      <c r="F1543" s="88"/>
      <c r="BB1543" s="5"/>
    </row>
    <row r="1544" spans="5:54" x14ac:dyDescent="0.2">
      <c r="E1544"/>
      <c r="F1544" s="88"/>
      <c r="BB1544" s="5"/>
    </row>
    <row r="1545" spans="5:54" x14ac:dyDescent="0.2">
      <c r="E1545"/>
      <c r="F1545" s="88"/>
      <c r="BB1545" s="5"/>
    </row>
    <row r="1546" spans="5:54" x14ac:dyDescent="0.2">
      <c r="E1546"/>
      <c r="F1546" s="88"/>
      <c r="BB1546" s="5"/>
    </row>
    <row r="1547" spans="5:54" x14ac:dyDescent="0.2">
      <c r="E1547"/>
      <c r="F1547" s="88"/>
      <c r="BB1547" s="5"/>
    </row>
    <row r="1548" spans="5:54" x14ac:dyDescent="0.2">
      <c r="E1548"/>
      <c r="F1548" s="88"/>
      <c r="BB1548" s="5"/>
    </row>
    <row r="1549" spans="5:54" x14ac:dyDescent="0.2">
      <c r="E1549"/>
      <c r="F1549" s="88"/>
      <c r="BB1549" s="5"/>
    </row>
    <row r="1550" spans="5:54" x14ac:dyDescent="0.2">
      <c r="E1550"/>
      <c r="F1550" s="88"/>
      <c r="BB1550" s="5"/>
    </row>
    <row r="1551" spans="5:54" x14ac:dyDescent="0.2">
      <c r="E1551"/>
      <c r="F1551" s="88"/>
      <c r="BB1551" s="5"/>
    </row>
    <row r="1552" spans="5:54" x14ac:dyDescent="0.2">
      <c r="E1552"/>
      <c r="F1552" s="88"/>
      <c r="BB1552" s="5"/>
    </row>
    <row r="1553" spans="5:54" x14ac:dyDescent="0.2">
      <c r="E1553"/>
      <c r="F1553" s="88"/>
      <c r="BB1553" s="5"/>
    </row>
    <row r="1554" spans="5:54" x14ac:dyDescent="0.2">
      <c r="E1554"/>
      <c r="F1554" s="88"/>
      <c r="BB1554" s="5"/>
    </row>
    <row r="1555" spans="5:54" x14ac:dyDescent="0.2">
      <c r="E1555"/>
      <c r="F1555" s="88"/>
      <c r="BB1555" s="5"/>
    </row>
    <row r="1556" spans="5:54" x14ac:dyDescent="0.2">
      <c r="E1556"/>
      <c r="F1556" s="88"/>
      <c r="BB1556" s="5"/>
    </row>
    <row r="1557" spans="5:54" x14ac:dyDescent="0.2">
      <c r="E1557"/>
      <c r="F1557" s="88"/>
      <c r="BB1557" s="5"/>
    </row>
    <row r="1558" spans="5:54" x14ac:dyDescent="0.2">
      <c r="E1558"/>
      <c r="F1558" s="88"/>
      <c r="BB1558" s="5"/>
    </row>
    <row r="1559" spans="5:54" x14ac:dyDescent="0.2">
      <c r="E1559"/>
      <c r="F1559" s="88"/>
      <c r="BB1559" s="5"/>
    </row>
    <row r="1560" spans="5:54" x14ac:dyDescent="0.2">
      <c r="E1560"/>
      <c r="F1560" s="88"/>
      <c r="BB1560" s="5"/>
    </row>
    <row r="1561" spans="5:54" x14ac:dyDescent="0.2">
      <c r="E1561"/>
      <c r="F1561" s="88"/>
      <c r="BB1561" s="5"/>
    </row>
    <row r="1562" spans="5:54" x14ac:dyDescent="0.2">
      <c r="E1562"/>
      <c r="F1562" s="88"/>
      <c r="BB1562" s="5"/>
    </row>
    <row r="1563" spans="5:54" x14ac:dyDescent="0.2">
      <c r="E1563"/>
      <c r="F1563" s="88"/>
      <c r="BB1563" s="5"/>
    </row>
    <row r="1564" spans="5:54" x14ac:dyDescent="0.2">
      <c r="E1564"/>
      <c r="F1564" s="88"/>
      <c r="BB1564" s="5"/>
    </row>
    <row r="1565" spans="5:54" x14ac:dyDescent="0.2">
      <c r="E1565"/>
      <c r="F1565" s="88"/>
      <c r="BB1565" s="5"/>
    </row>
    <row r="1566" spans="5:54" x14ac:dyDescent="0.2">
      <c r="E1566"/>
      <c r="F1566" s="88"/>
      <c r="BB1566" s="5"/>
    </row>
    <row r="1567" spans="5:54" x14ac:dyDescent="0.2">
      <c r="E1567"/>
      <c r="F1567" s="88"/>
      <c r="BB1567" s="5"/>
    </row>
    <row r="1568" spans="5:54" x14ac:dyDescent="0.2">
      <c r="E1568"/>
      <c r="F1568" s="88"/>
      <c r="BB1568" s="5"/>
    </row>
    <row r="1569" spans="5:54" x14ac:dyDescent="0.2">
      <c r="E1569"/>
      <c r="F1569" s="88"/>
      <c r="BB1569" s="5"/>
    </row>
    <row r="1570" spans="5:54" x14ac:dyDescent="0.2">
      <c r="E1570"/>
      <c r="F1570" s="88"/>
      <c r="BB1570" s="5"/>
    </row>
    <row r="1571" spans="5:54" x14ac:dyDescent="0.2">
      <c r="E1571"/>
      <c r="F1571" s="88"/>
      <c r="BB1571" s="5"/>
    </row>
    <row r="1572" spans="5:54" x14ac:dyDescent="0.2">
      <c r="E1572"/>
      <c r="F1572" s="88"/>
      <c r="BB1572" s="5"/>
    </row>
    <row r="1573" spans="5:54" x14ac:dyDescent="0.2">
      <c r="E1573"/>
      <c r="F1573" s="88"/>
      <c r="BB1573" s="5"/>
    </row>
    <row r="1574" spans="5:54" x14ac:dyDescent="0.2">
      <c r="E1574"/>
      <c r="F1574" s="88"/>
      <c r="BB1574" s="5"/>
    </row>
    <row r="1575" spans="5:54" x14ac:dyDescent="0.2">
      <c r="E1575"/>
      <c r="F1575" s="88"/>
      <c r="BB1575" s="5"/>
    </row>
    <row r="1576" spans="5:54" x14ac:dyDescent="0.2">
      <c r="E1576"/>
      <c r="F1576" s="88"/>
      <c r="BB1576" s="5"/>
    </row>
    <row r="1577" spans="5:54" x14ac:dyDescent="0.2">
      <c r="E1577"/>
      <c r="F1577" s="88"/>
      <c r="BB1577" s="5"/>
    </row>
    <row r="1578" spans="5:54" x14ac:dyDescent="0.2">
      <c r="E1578"/>
      <c r="F1578" s="88"/>
      <c r="BB1578" s="5"/>
    </row>
    <row r="1579" spans="5:54" x14ac:dyDescent="0.2">
      <c r="E1579"/>
      <c r="F1579" s="88"/>
      <c r="BB1579" s="5"/>
    </row>
    <row r="1580" spans="5:54" x14ac:dyDescent="0.2">
      <c r="E1580"/>
      <c r="F1580" s="88"/>
      <c r="BB1580" s="5"/>
    </row>
    <row r="1581" spans="5:54" x14ac:dyDescent="0.2">
      <c r="E1581"/>
      <c r="F1581" s="88"/>
      <c r="BB1581" s="5"/>
    </row>
    <row r="1582" spans="5:54" x14ac:dyDescent="0.2">
      <c r="E1582"/>
      <c r="F1582" s="88"/>
      <c r="BB1582" s="5"/>
    </row>
    <row r="1583" spans="5:54" x14ac:dyDescent="0.2">
      <c r="E1583"/>
      <c r="F1583" s="88"/>
      <c r="BB1583" s="5"/>
    </row>
    <row r="1584" spans="5:54" x14ac:dyDescent="0.2">
      <c r="E1584"/>
      <c r="F1584" s="88"/>
      <c r="BB1584" s="5"/>
    </row>
    <row r="1585" spans="5:54" x14ac:dyDescent="0.2">
      <c r="E1585"/>
      <c r="F1585" s="88"/>
      <c r="BB1585" s="5"/>
    </row>
    <row r="1586" spans="5:54" x14ac:dyDescent="0.2">
      <c r="E1586"/>
      <c r="F1586" s="88"/>
      <c r="BB1586" s="5"/>
    </row>
    <row r="1587" spans="5:54" x14ac:dyDescent="0.2">
      <c r="E1587"/>
      <c r="F1587" s="88"/>
      <c r="BB1587" s="5"/>
    </row>
    <row r="1588" spans="5:54" x14ac:dyDescent="0.2">
      <c r="E1588"/>
      <c r="F1588" s="88"/>
      <c r="BB1588" s="5"/>
    </row>
    <row r="1589" spans="5:54" x14ac:dyDescent="0.2">
      <c r="E1589"/>
      <c r="F1589" s="88"/>
      <c r="BB1589" s="5"/>
    </row>
    <row r="1590" spans="5:54" x14ac:dyDescent="0.2">
      <c r="E1590"/>
      <c r="F1590" s="88"/>
      <c r="BB1590" s="5"/>
    </row>
    <row r="1591" spans="5:54" x14ac:dyDescent="0.2">
      <c r="E1591"/>
      <c r="F1591" s="88"/>
      <c r="BB1591" s="5"/>
    </row>
    <row r="1592" spans="5:54" x14ac:dyDescent="0.2">
      <c r="E1592"/>
      <c r="F1592" s="88"/>
      <c r="BB1592" s="5"/>
    </row>
    <row r="1593" spans="5:54" x14ac:dyDescent="0.2">
      <c r="E1593"/>
      <c r="F1593" s="88"/>
      <c r="BB1593" s="5"/>
    </row>
    <row r="1594" spans="5:54" x14ac:dyDescent="0.2">
      <c r="E1594"/>
      <c r="F1594" s="88"/>
      <c r="BB1594" s="5"/>
    </row>
    <row r="1595" spans="5:54" x14ac:dyDescent="0.2">
      <c r="E1595"/>
      <c r="F1595" s="88"/>
      <c r="BB1595" s="5"/>
    </row>
    <row r="1596" spans="5:54" x14ac:dyDescent="0.2">
      <c r="E1596"/>
      <c r="F1596" s="88"/>
      <c r="BB1596" s="5"/>
    </row>
    <row r="1597" spans="5:54" x14ac:dyDescent="0.2">
      <c r="E1597"/>
      <c r="F1597" s="88"/>
      <c r="BB1597" s="5"/>
    </row>
    <row r="1598" spans="5:54" x14ac:dyDescent="0.2">
      <c r="E1598"/>
      <c r="F1598" s="88"/>
      <c r="BB1598" s="5"/>
    </row>
    <row r="1599" spans="5:54" x14ac:dyDescent="0.2">
      <c r="E1599"/>
      <c r="F1599" s="88"/>
      <c r="BB1599" s="5"/>
    </row>
    <row r="1600" spans="5:54" x14ac:dyDescent="0.2">
      <c r="E1600"/>
      <c r="F1600" s="88"/>
      <c r="BB1600" s="5"/>
    </row>
    <row r="1601" spans="5:54" x14ac:dyDescent="0.2">
      <c r="E1601"/>
      <c r="F1601" s="88"/>
      <c r="BB1601" s="5"/>
    </row>
    <row r="1602" spans="5:54" x14ac:dyDescent="0.2">
      <c r="E1602"/>
      <c r="F1602" s="88"/>
      <c r="BB1602" s="5"/>
    </row>
    <row r="1603" spans="5:54" x14ac:dyDescent="0.2">
      <c r="E1603"/>
      <c r="F1603" s="88"/>
      <c r="BB1603" s="5"/>
    </row>
    <row r="1604" spans="5:54" x14ac:dyDescent="0.2">
      <c r="E1604"/>
      <c r="F1604" s="88"/>
      <c r="BB1604" s="5"/>
    </row>
    <row r="1605" spans="5:54" x14ac:dyDescent="0.2">
      <c r="E1605"/>
      <c r="F1605" s="88"/>
      <c r="BB1605" s="5"/>
    </row>
    <row r="1606" spans="5:54" x14ac:dyDescent="0.2">
      <c r="E1606"/>
      <c r="F1606" s="88"/>
      <c r="BB1606" s="5"/>
    </row>
    <row r="1607" spans="5:54" x14ac:dyDescent="0.2">
      <c r="E1607"/>
      <c r="F1607" s="88"/>
      <c r="BB1607" s="5"/>
    </row>
    <row r="1608" spans="5:54" x14ac:dyDescent="0.2">
      <c r="E1608"/>
      <c r="F1608" s="88"/>
      <c r="BB1608" s="5"/>
    </row>
    <row r="1609" spans="5:54" x14ac:dyDescent="0.2">
      <c r="E1609"/>
      <c r="F1609" s="88"/>
      <c r="BB1609" s="5"/>
    </row>
    <row r="1610" spans="5:54" x14ac:dyDescent="0.2">
      <c r="E1610"/>
      <c r="F1610" s="88"/>
      <c r="BB1610" s="5"/>
    </row>
    <row r="1611" spans="5:54" x14ac:dyDescent="0.2">
      <c r="E1611"/>
      <c r="F1611" s="88"/>
      <c r="BB1611" s="5"/>
    </row>
    <row r="1612" spans="5:54" x14ac:dyDescent="0.2">
      <c r="E1612"/>
      <c r="F1612" s="88"/>
      <c r="BB1612" s="5"/>
    </row>
    <row r="1613" spans="5:54" x14ac:dyDescent="0.2">
      <c r="E1613"/>
      <c r="F1613" s="88"/>
      <c r="BB1613" s="5"/>
    </row>
    <row r="1614" spans="5:54" x14ac:dyDescent="0.2">
      <c r="E1614"/>
      <c r="F1614" s="88"/>
      <c r="BB1614" s="5"/>
    </row>
    <row r="1615" spans="5:54" x14ac:dyDescent="0.2">
      <c r="E1615"/>
      <c r="F1615" s="88"/>
      <c r="BB1615" s="5"/>
    </row>
    <row r="1616" spans="5:54" x14ac:dyDescent="0.2">
      <c r="E1616"/>
      <c r="F1616" s="88"/>
      <c r="BB1616" s="5"/>
    </row>
    <row r="1617" spans="5:54" x14ac:dyDescent="0.2">
      <c r="E1617"/>
      <c r="F1617" s="88"/>
      <c r="BB1617" s="5"/>
    </row>
    <row r="1618" spans="5:54" x14ac:dyDescent="0.2">
      <c r="E1618"/>
      <c r="F1618" s="88"/>
      <c r="BB1618" s="5"/>
    </row>
    <row r="1619" spans="5:54" x14ac:dyDescent="0.2">
      <c r="E1619"/>
      <c r="F1619" s="88"/>
      <c r="BB1619" s="5"/>
    </row>
    <row r="1620" spans="5:54" x14ac:dyDescent="0.2">
      <c r="E1620"/>
      <c r="F1620" s="88"/>
      <c r="BB1620" s="5"/>
    </row>
    <row r="1621" spans="5:54" x14ac:dyDescent="0.2">
      <c r="E1621"/>
      <c r="F1621" s="88"/>
      <c r="BB1621" s="5"/>
    </row>
    <row r="1622" spans="5:54" x14ac:dyDescent="0.2">
      <c r="E1622"/>
      <c r="F1622" s="88"/>
      <c r="BB1622" s="5"/>
    </row>
    <row r="1623" spans="5:54" x14ac:dyDescent="0.2">
      <c r="E1623"/>
      <c r="F1623" s="88"/>
      <c r="BB1623" s="5"/>
    </row>
    <row r="1624" spans="5:54" x14ac:dyDescent="0.2">
      <c r="E1624"/>
      <c r="F1624" s="88"/>
      <c r="BB1624" s="5"/>
    </row>
    <row r="1625" spans="5:54" x14ac:dyDescent="0.2">
      <c r="E1625"/>
      <c r="F1625" s="88"/>
      <c r="BB1625" s="5"/>
    </row>
    <row r="1626" spans="5:54" x14ac:dyDescent="0.2">
      <c r="E1626"/>
      <c r="F1626" s="88"/>
      <c r="BB1626" s="5"/>
    </row>
    <row r="1627" spans="5:54" x14ac:dyDescent="0.2">
      <c r="E1627"/>
      <c r="F1627" s="88"/>
      <c r="BB1627" s="5"/>
    </row>
    <row r="1628" spans="5:54" x14ac:dyDescent="0.2">
      <c r="E1628"/>
      <c r="F1628" s="88"/>
      <c r="BB1628" s="5"/>
    </row>
    <row r="1629" spans="5:54" x14ac:dyDescent="0.2">
      <c r="E1629"/>
      <c r="F1629" s="88"/>
      <c r="BB1629" s="5"/>
    </row>
    <row r="1630" spans="5:54" x14ac:dyDescent="0.2">
      <c r="E1630"/>
      <c r="F1630" s="88"/>
      <c r="BB1630" s="5"/>
    </row>
    <row r="1631" spans="5:54" x14ac:dyDescent="0.2">
      <c r="E1631"/>
      <c r="F1631" s="88"/>
      <c r="BB1631" s="5"/>
    </row>
    <row r="1632" spans="5:54" x14ac:dyDescent="0.2">
      <c r="E1632"/>
      <c r="F1632" s="88"/>
      <c r="BB1632" s="5"/>
    </row>
    <row r="1633" spans="5:54" x14ac:dyDescent="0.2">
      <c r="E1633"/>
      <c r="F1633" s="88"/>
      <c r="BB1633" s="5"/>
    </row>
    <row r="1634" spans="5:54" x14ac:dyDescent="0.2">
      <c r="E1634"/>
      <c r="F1634" s="88"/>
      <c r="BB1634" s="5"/>
    </row>
    <row r="1635" spans="5:54" x14ac:dyDescent="0.2">
      <c r="E1635"/>
      <c r="F1635" s="88"/>
      <c r="BB1635" s="5"/>
    </row>
    <row r="1636" spans="5:54" x14ac:dyDescent="0.2">
      <c r="E1636"/>
      <c r="F1636" s="88"/>
      <c r="BB1636" s="5"/>
    </row>
    <row r="1637" spans="5:54" x14ac:dyDescent="0.2">
      <c r="E1637"/>
      <c r="F1637" s="88"/>
      <c r="BB1637" s="5"/>
    </row>
    <row r="1638" spans="5:54" x14ac:dyDescent="0.2">
      <c r="E1638"/>
      <c r="F1638" s="88"/>
      <c r="BB1638" s="5"/>
    </row>
    <row r="1639" spans="5:54" x14ac:dyDescent="0.2">
      <c r="E1639"/>
      <c r="F1639" s="88"/>
      <c r="BB1639" s="5"/>
    </row>
    <row r="1640" spans="5:54" x14ac:dyDescent="0.2">
      <c r="E1640"/>
      <c r="F1640" s="88"/>
      <c r="BB1640" s="5"/>
    </row>
    <row r="1641" spans="5:54" x14ac:dyDescent="0.2">
      <c r="E1641"/>
      <c r="F1641" s="88"/>
      <c r="BB1641" s="5"/>
    </row>
    <row r="1642" spans="5:54" x14ac:dyDescent="0.2">
      <c r="E1642"/>
      <c r="F1642" s="88"/>
      <c r="BB1642" s="5"/>
    </row>
    <row r="1643" spans="5:54" x14ac:dyDescent="0.2">
      <c r="E1643"/>
      <c r="F1643" s="88"/>
      <c r="BB1643" s="5"/>
    </row>
    <row r="1644" spans="5:54" x14ac:dyDescent="0.2">
      <c r="E1644"/>
      <c r="F1644" s="88"/>
      <c r="BB1644" s="5"/>
    </row>
    <row r="1645" spans="5:54" x14ac:dyDescent="0.2">
      <c r="E1645"/>
      <c r="F1645" s="88"/>
      <c r="BB1645" s="5"/>
    </row>
    <row r="1646" spans="5:54" x14ac:dyDescent="0.2">
      <c r="E1646"/>
      <c r="F1646" s="88"/>
      <c r="BB1646" s="5"/>
    </row>
    <row r="1647" spans="5:54" x14ac:dyDescent="0.2">
      <c r="E1647"/>
      <c r="F1647" s="88"/>
      <c r="BB1647" s="5"/>
    </row>
    <row r="1648" spans="5:54" x14ac:dyDescent="0.2">
      <c r="E1648"/>
      <c r="F1648" s="88"/>
      <c r="BB1648" s="5"/>
    </row>
    <row r="1649" spans="5:54" x14ac:dyDescent="0.2">
      <c r="E1649"/>
      <c r="F1649" s="88"/>
      <c r="BB1649" s="5"/>
    </row>
    <row r="1650" spans="5:54" x14ac:dyDescent="0.2">
      <c r="E1650"/>
      <c r="F1650" s="88"/>
      <c r="BB1650" s="5"/>
    </row>
    <row r="1651" spans="5:54" x14ac:dyDescent="0.2">
      <c r="E1651"/>
      <c r="F1651" s="88"/>
      <c r="BB1651" s="5"/>
    </row>
    <row r="1652" spans="5:54" x14ac:dyDescent="0.2">
      <c r="E1652"/>
      <c r="F1652" s="88"/>
      <c r="BB1652" s="5"/>
    </row>
    <row r="1653" spans="5:54" x14ac:dyDescent="0.2">
      <c r="E1653"/>
      <c r="F1653" s="88"/>
      <c r="BB1653" s="5"/>
    </row>
    <row r="1654" spans="5:54" x14ac:dyDescent="0.2">
      <c r="E1654"/>
      <c r="F1654" s="88"/>
      <c r="BB1654" s="5"/>
    </row>
    <row r="1655" spans="5:54" x14ac:dyDescent="0.2">
      <c r="E1655"/>
      <c r="F1655" s="88"/>
      <c r="BB1655" s="5"/>
    </row>
    <row r="1656" spans="5:54" x14ac:dyDescent="0.2">
      <c r="E1656"/>
      <c r="F1656" s="88"/>
      <c r="BB1656" s="5"/>
    </row>
    <row r="1657" spans="5:54" x14ac:dyDescent="0.2">
      <c r="E1657"/>
      <c r="F1657" s="88"/>
      <c r="BB1657" s="5"/>
    </row>
    <row r="1658" spans="5:54" x14ac:dyDescent="0.2">
      <c r="E1658"/>
      <c r="F1658" s="88"/>
      <c r="BB1658" s="5"/>
    </row>
    <row r="1659" spans="5:54" x14ac:dyDescent="0.2">
      <c r="E1659"/>
      <c r="F1659" s="88"/>
      <c r="BB1659" s="5"/>
    </row>
    <row r="1660" spans="5:54" x14ac:dyDescent="0.2">
      <c r="E1660"/>
      <c r="F1660" s="88"/>
      <c r="BB1660" s="5"/>
    </row>
    <row r="1661" spans="5:54" x14ac:dyDescent="0.2">
      <c r="E1661"/>
      <c r="F1661" s="88"/>
      <c r="BB1661" s="5"/>
    </row>
    <row r="1662" spans="5:54" x14ac:dyDescent="0.2">
      <c r="E1662"/>
      <c r="F1662" s="88"/>
      <c r="BB1662" s="5"/>
    </row>
    <row r="1663" spans="5:54" x14ac:dyDescent="0.2">
      <c r="E1663"/>
      <c r="F1663" s="88"/>
      <c r="BB1663" s="5"/>
    </row>
    <row r="1664" spans="5:54" x14ac:dyDescent="0.2">
      <c r="E1664"/>
      <c r="F1664" s="88"/>
      <c r="BB1664" s="5"/>
    </row>
    <row r="1665" spans="5:54" x14ac:dyDescent="0.2">
      <c r="E1665"/>
      <c r="F1665" s="88"/>
      <c r="BB1665" s="5"/>
    </row>
    <row r="1666" spans="5:54" x14ac:dyDescent="0.2">
      <c r="E1666"/>
      <c r="F1666" s="88"/>
      <c r="BB1666" s="5"/>
    </row>
    <row r="1667" spans="5:54" x14ac:dyDescent="0.2">
      <c r="E1667"/>
      <c r="F1667" s="88"/>
      <c r="BB1667" s="5"/>
    </row>
    <row r="1668" spans="5:54" x14ac:dyDescent="0.2">
      <c r="E1668"/>
      <c r="F1668" s="88"/>
      <c r="BB1668" s="5"/>
    </row>
    <row r="1669" spans="5:54" x14ac:dyDescent="0.2">
      <c r="E1669"/>
      <c r="F1669" s="88"/>
      <c r="BB1669" s="5"/>
    </row>
    <row r="1670" spans="5:54" x14ac:dyDescent="0.2">
      <c r="E1670"/>
      <c r="F1670" s="88"/>
      <c r="BB1670" s="5"/>
    </row>
    <row r="1671" spans="5:54" x14ac:dyDescent="0.2">
      <c r="E1671"/>
      <c r="F1671" s="88"/>
      <c r="BB1671" s="5"/>
    </row>
    <row r="1672" spans="5:54" x14ac:dyDescent="0.2">
      <c r="E1672"/>
      <c r="F1672" s="88"/>
      <c r="BB1672" s="5"/>
    </row>
    <row r="1673" spans="5:54" x14ac:dyDescent="0.2">
      <c r="E1673"/>
      <c r="F1673" s="88"/>
      <c r="BB1673" s="5"/>
    </row>
    <row r="1674" spans="5:54" x14ac:dyDescent="0.2">
      <c r="E1674"/>
      <c r="F1674" s="88"/>
      <c r="BB1674" s="5"/>
    </row>
    <row r="1675" spans="5:54" x14ac:dyDescent="0.2">
      <c r="E1675"/>
      <c r="F1675" s="88"/>
      <c r="BB1675" s="5"/>
    </row>
    <row r="1676" spans="5:54" x14ac:dyDescent="0.2">
      <c r="E1676"/>
      <c r="F1676" s="88"/>
      <c r="BB1676" s="5"/>
    </row>
    <row r="1677" spans="5:54" x14ac:dyDescent="0.2">
      <c r="E1677"/>
      <c r="F1677" s="88"/>
      <c r="BB1677" s="5"/>
    </row>
    <row r="1678" spans="5:54" x14ac:dyDescent="0.2">
      <c r="E1678"/>
      <c r="F1678" s="88"/>
      <c r="BB1678" s="5"/>
    </row>
    <row r="1679" spans="5:54" x14ac:dyDescent="0.2">
      <c r="E1679"/>
      <c r="F1679" s="88"/>
      <c r="BB1679" s="5"/>
    </row>
    <row r="1680" spans="5:54" x14ac:dyDescent="0.2">
      <c r="E1680"/>
      <c r="F1680" s="88"/>
      <c r="BB1680" s="5"/>
    </row>
    <row r="1681" spans="5:54" x14ac:dyDescent="0.2">
      <c r="E1681"/>
      <c r="F1681" s="88"/>
      <c r="BB1681" s="5"/>
    </row>
    <row r="1682" spans="5:54" x14ac:dyDescent="0.2">
      <c r="E1682"/>
      <c r="F1682" s="88"/>
      <c r="BB1682" s="5"/>
    </row>
    <row r="1683" spans="5:54" x14ac:dyDescent="0.2">
      <c r="E1683"/>
      <c r="F1683" s="88"/>
      <c r="BB1683" s="5"/>
    </row>
    <row r="1684" spans="5:54" x14ac:dyDescent="0.2">
      <c r="E1684"/>
      <c r="F1684" s="88"/>
      <c r="BB1684" s="5"/>
    </row>
    <row r="1685" spans="5:54" x14ac:dyDescent="0.2">
      <c r="E1685"/>
      <c r="F1685" s="88"/>
      <c r="BB1685" s="5"/>
    </row>
    <row r="1686" spans="5:54" x14ac:dyDescent="0.2">
      <c r="E1686"/>
      <c r="F1686" s="88"/>
      <c r="BB1686" s="5"/>
    </row>
    <row r="1687" spans="5:54" x14ac:dyDescent="0.2">
      <c r="E1687"/>
      <c r="F1687" s="88"/>
      <c r="BB1687" s="5"/>
    </row>
    <row r="1688" spans="5:54" x14ac:dyDescent="0.2">
      <c r="E1688"/>
      <c r="F1688" s="88"/>
      <c r="BB1688" s="5"/>
    </row>
    <row r="1689" spans="5:54" x14ac:dyDescent="0.2">
      <c r="E1689"/>
      <c r="F1689" s="88"/>
      <c r="BB1689" s="5"/>
    </row>
    <row r="1690" spans="5:54" x14ac:dyDescent="0.2">
      <c r="E1690"/>
      <c r="F1690" s="88"/>
      <c r="BB1690" s="5"/>
    </row>
    <row r="1691" spans="5:54" x14ac:dyDescent="0.2">
      <c r="E1691"/>
      <c r="F1691" s="88"/>
      <c r="BB1691" s="5"/>
    </row>
    <row r="1692" spans="5:54" x14ac:dyDescent="0.2">
      <c r="E1692"/>
      <c r="F1692" s="88"/>
      <c r="BB1692" s="5"/>
    </row>
    <row r="1693" spans="5:54" x14ac:dyDescent="0.2">
      <c r="E1693"/>
      <c r="F1693" s="88"/>
      <c r="BB1693" s="5"/>
    </row>
    <row r="1694" spans="5:54" x14ac:dyDescent="0.2">
      <c r="E1694"/>
      <c r="F1694" s="88"/>
      <c r="BB1694" s="5"/>
    </row>
    <row r="1695" spans="5:54" x14ac:dyDescent="0.2">
      <c r="E1695"/>
      <c r="F1695" s="88"/>
      <c r="BB1695" s="5"/>
    </row>
    <row r="1696" spans="5:54" x14ac:dyDescent="0.2">
      <c r="E1696"/>
      <c r="F1696" s="88"/>
      <c r="BB1696" s="5"/>
    </row>
    <row r="1697" spans="5:54" x14ac:dyDescent="0.2">
      <c r="E1697"/>
      <c r="F1697" s="88"/>
      <c r="BB1697" s="5"/>
    </row>
    <row r="1698" spans="5:54" x14ac:dyDescent="0.2">
      <c r="E1698"/>
      <c r="F1698" s="88"/>
      <c r="BB1698" s="5"/>
    </row>
    <row r="1699" spans="5:54" x14ac:dyDescent="0.2">
      <c r="E1699"/>
      <c r="F1699" s="88"/>
      <c r="BB1699" s="5"/>
    </row>
    <row r="1700" spans="5:54" x14ac:dyDescent="0.2">
      <c r="E1700"/>
      <c r="F1700" s="88"/>
      <c r="BB1700" s="5"/>
    </row>
    <row r="1701" spans="5:54" x14ac:dyDescent="0.2">
      <c r="E1701"/>
      <c r="F1701" s="88"/>
      <c r="BB1701" s="5"/>
    </row>
    <row r="1702" spans="5:54" x14ac:dyDescent="0.2">
      <c r="E1702"/>
      <c r="F1702" s="88"/>
      <c r="BB1702" s="5"/>
    </row>
    <row r="1703" spans="5:54" x14ac:dyDescent="0.2">
      <c r="E1703"/>
      <c r="F1703" s="88"/>
      <c r="BB1703" s="5"/>
    </row>
    <row r="1704" spans="5:54" x14ac:dyDescent="0.2">
      <c r="E1704"/>
      <c r="F1704" s="88"/>
      <c r="BB1704" s="5"/>
    </row>
    <row r="1705" spans="5:54" x14ac:dyDescent="0.2">
      <c r="E1705"/>
      <c r="F1705" s="88"/>
      <c r="BB1705" s="5"/>
    </row>
    <row r="1706" spans="5:54" x14ac:dyDescent="0.2">
      <c r="E1706"/>
      <c r="F1706" s="88"/>
      <c r="BB1706" s="5"/>
    </row>
    <row r="1707" spans="5:54" x14ac:dyDescent="0.2">
      <c r="E1707"/>
      <c r="F1707" s="88"/>
      <c r="BB1707" s="5"/>
    </row>
    <row r="1708" spans="5:54" x14ac:dyDescent="0.2">
      <c r="E1708"/>
      <c r="F1708" s="88"/>
      <c r="BB1708" s="5"/>
    </row>
    <row r="1709" spans="5:54" x14ac:dyDescent="0.2">
      <c r="E1709"/>
      <c r="F1709" s="88"/>
      <c r="BB1709" s="5"/>
    </row>
    <row r="1710" spans="5:54" x14ac:dyDescent="0.2">
      <c r="E1710"/>
      <c r="F1710" s="88"/>
      <c r="BB1710" s="5"/>
    </row>
    <row r="1711" spans="5:54" x14ac:dyDescent="0.2">
      <c r="E1711"/>
      <c r="F1711" s="88"/>
      <c r="BB1711" s="5"/>
    </row>
    <row r="1712" spans="5:54" x14ac:dyDescent="0.2">
      <c r="E1712"/>
      <c r="F1712" s="88"/>
      <c r="BB1712" s="5"/>
    </row>
    <row r="1713" spans="5:54" x14ac:dyDescent="0.2">
      <c r="E1713"/>
      <c r="F1713" s="88"/>
      <c r="BB1713" s="5"/>
    </row>
    <row r="1714" spans="5:54" x14ac:dyDescent="0.2">
      <c r="E1714"/>
      <c r="F1714" s="88"/>
      <c r="BB1714" s="5"/>
    </row>
    <row r="1715" spans="5:54" x14ac:dyDescent="0.2">
      <c r="E1715"/>
      <c r="F1715" s="88"/>
      <c r="BB1715" s="5"/>
    </row>
    <row r="1716" spans="5:54" x14ac:dyDescent="0.2">
      <c r="E1716"/>
      <c r="F1716" s="88"/>
      <c r="BB1716" s="5"/>
    </row>
    <row r="1717" spans="5:54" x14ac:dyDescent="0.2">
      <c r="E1717"/>
      <c r="F1717" s="88"/>
      <c r="BB1717" s="5"/>
    </row>
    <row r="1718" spans="5:54" x14ac:dyDescent="0.2">
      <c r="E1718"/>
      <c r="F1718" s="88"/>
      <c r="BB1718" s="5"/>
    </row>
    <row r="1719" spans="5:54" x14ac:dyDescent="0.2">
      <c r="E1719"/>
      <c r="F1719" s="88"/>
      <c r="BB1719" s="5"/>
    </row>
    <row r="1720" spans="5:54" x14ac:dyDescent="0.2">
      <c r="E1720"/>
      <c r="F1720" s="88"/>
      <c r="BB1720" s="5"/>
    </row>
    <row r="1721" spans="5:54" x14ac:dyDescent="0.2">
      <c r="E1721"/>
      <c r="F1721" s="88"/>
      <c r="BB1721" s="5"/>
    </row>
    <row r="1722" spans="5:54" x14ac:dyDescent="0.2">
      <c r="E1722"/>
      <c r="F1722" s="88"/>
      <c r="BB1722" s="5"/>
    </row>
    <row r="1723" spans="5:54" x14ac:dyDescent="0.2">
      <c r="E1723"/>
      <c r="F1723" s="88"/>
      <c r="BB1723" s="5"/>
    </row>
    <row r="1724" spans="5:54" x14ac:dyDescent="0.2">
      <c r="E1724"/>
      <c r="F1724" s="88"/>
      <c r="BB1724" s="5"/>
    </row>
    <row r="1725" spans="5:54" x14ac:dyDescent="0.2">
      <c r="E1725"/>
      <c r="F1725" s="88"/>
      <c r="BB1725" s="5"/>
    </row>
    <row r="1726" spans="5:54" x14ac:dyDescent="0.2">
      <c r="E1726"/>
      <c r="F1726" s="88"/>
      <c r="BB1726" s="5"/>
    </row>
    <row r="1727" spans="5:54" x14ac:dyDescent="0.2">
      <c r="E1727"/>
      <c r="F1727" s="88"/>
      <c r="BB1727" s="5"/>
    </row>
    <row r="1728" spans="5:54" x14ac:dyDescent="0.2">
      <c r="E1728"/>
      <c r="F1728" s="88"/>
      <c r="BB1728" s="5"/>
    </row>
    <row r="1729" spans="5:54" x14ac:dyDescent="0.2">
      <c r="E1729"/>
      <c r="F1729" s="88"/>
      <c r="BB1729" s="5"/>
    </row>
    <row r="1730" spans="5:54" x14ac:dyDescent="0.2">
      <c r="E1730"/>
      <c r="F1730" s="88"/>
      <c r="BB1730" s="5"/>
    </row>
    <row r="1731" spans="5:54" x14ac:dyDescent="0.2">
      <c r="E1731"/>
      <c r="F1731" s="88"/>
      <c r="BB1731" s="5"/>
    </row>
    <row r="1732" spans="5:54" x14ac:dyDescent="0.2">
      <c r="E1732"/>
      <c r="F1732" s="88"/>
      <c r="BB1732" s="5"/>
    </row>
    <row r="1733" spans="5:54" x14ac:dyDescent="0.2">
      <c r="E1733"/>
      <c r="F1733" s="88"/>
      <c r="BB1733" s="5"/>
    </row>
    <row r="1734" spans="5:54" x14ac:dyDescent="0.2">
      <c r="E1734"/>
      <c r="F1734" s="88"/>
      <c r="BB1734" s="5"/>
    </row>
    <row r="1735" spans="5:54" x14ac:dyDescent="0.2">
      <c r="E1735"/>
      <c r="F1735" s="88"/>
      <c r="BB1735" s="5"/>
    </row>
    <row r="1736" spans="5:54" x14ac:dyDescent="0.2">
      <c r="E1736"/>
      <c r="F1736" s="88"/>
      <c r="BB1736" s="5"/>
    </row>
    <row r="1737" spans="5:54" x14ac:dyDescent="0.2">
      <c r="E1737"/>
      <c r="F1737" s="88"/>
      <c r="BB1737" s="5"/>
    </row>
    <row r="1738" spans="5:54" x14ac:dyDescent="0.2">
      <c r="E1738"/>
      <c r="F1738" s="88"/>
      <c r="BB1738" s="5"/>
    </row>
    <row r="1739" spans="5:54" x14ac:dyDescent="0.2">
      <c r="E1739"/>
      <c r="F1739" s="88"/>
      <c r="BB1739" s="5"/>
    </row>
    <row r="1740" spans="5:54" x14ac:dyDescent="0.2">
      <c r="E1740"/>
      <c r="F1740" s="88"/>
      <c r="BB1740" s="5"/>
    </row>
    <row r="1741" spans="5:54" x14ac:dyDescent="0.2">
      <c r="E1741"/>
      <c r="F1741" s="88"/>
      <c r="BB1741" s="5"/>
    </row>
    <row r="1742" spans="5:54" x14ac:dyDescent="0.2">
      <c r="E1742"/>
      <c r="F1742" s="88"/>
      <c r="BB1742" s="5"/>
    </row>
    <row r="1743" spans="5:54" x14ac:dyDescent="0.2">
      <c r="E1743"/>
      <c r="F1743" s="88"/>
      <c r="BB1743" s="5"/>
    </row>
    <row r="1744" spans="5:54" x14ac:dyDescent="0.2">
      <c r="E1744"/>
      <c r="F1744" s="88"/>
      <c r="BB1744" s="5"/>
    </row>
    <row r="1745" spans="5:54" x14ac:dyDescent="0.2">
      <c r="E1745"/>
      <c r="F1745" s="88"/>
      <c r="BB1745" s="5"/>
    </row>
    <row r="1746" spans="5:54" x14ac:dyDescent="0.2">
      <c r="E1746"/>
      <c r="F1746" s="88"/>
      <c r="BB1746" s="5"/>
    </row>
    <row r="1747" spans="5:54" x14ac:dyDescent="0.2">
      <c r="E1747"/>
      <c r="F1747" s="88"/>
      <c r="BB1747" s="5"/>
    </row>
    <row r="1748" spans="5:54" x14ac:dyDescent="0.2">
      <c r="E1748"/>
      <c r="F1748" s="88"/>
      <c r="BB1748" s="5"/>
    </row>
    <row r="1749" spans="5:54" x14ac:dyDescent="0.2">
      <c r="E1749"/>
      <c r="F1749" s="88"/>
      <c r="BB1749" s="5"/>
    </row>
    <row r="1750" spans="5:54" x14ac:dyDescent="0.2">
      <c r="E1750"/>
      <c r="F1750" s="88"/>
      <c r="BB1750" s="5"/>
    </row>
    <row r="1751" spans="5:54" x14ac:dyDescent="0.2">
      <c r="E1751"/>
      <c r="F1751" s="88"/>
      <c r="BB1751" s="5"/>
    </row>
    <row r="1752" spans="5:54" x14ac:dyDescent="0.2">
      <c r="E1752"/>
      <c r="F1752" s="88"/>
      <c r="BB1752" s="5"/>
    </row>
    <row r="1753" spans="5:54" x14ac:dyDescent="0.2">
      <c r="E1753"/>
      <c r="F1753" s="88"/>
      <c r="BB1753" s="5"/>
    </row>
    <row r="1754" spans="5:54" x14ac:dyDescent="0.2">
      <c r="E1754"/>
      <c r="F1754" s="88"/>
      <c r="BB1754" s="5"/>
    </row>
    <row r="1755" spans="5:54" x14ac:dyDescent="0.2">
      <c r="E1755"/>
      <c r="F1755" s="88"/>
      <c r="BB1755" s="5"/>
    </row>
    <row r="1756" spans="5:54" x14ac:dyDescent="0.2">
      <c r="E1756"/>
      <c r="F1756" s="88"/>
      <c r="BB1756" s="5"/>
    </row>
    <row r="1757" spans="5:54" x14ac:dyDescent="0.2">
      <c r="E1757"/>
      <c r="F1757" s="88"/>
      <c r="BB1757" s="5"/>
    </row>
    <row r="1758" spans="5:54" x14ac:dyDescent="0.2">
      <c r="E1758"/>
      <c r="F1758" s="88"/>
      <c r="BB1758" s="5"/>
    </row>
    <row r="1759" spans="5:54" x14ac:dyDescent="0.2">
      <c r="E1759"/>
      <c r="F1759" s="88"/>
      <c r="BB1759" s="5"/>
    </row>
    <row r="1760" spans="5:54" x14ac:dyDescent="0.2">
      <c r="E1760"/>
      <c r="F1760" s="88"/>
      <c r="BB1760" s="5"/>
    </row>
    <row r="1761" spans="5:54" x14ac:dyDescent="0.2">
      <c r="E1761"/>
      <c r="F1761" s="88"/>
      <c r="BB1761" s="5"/>
    </row>
    <row r="1762" spans="5:54" x14ac:dyDescent="0.2">
      <c r="E1762"/>
      <c r="F1762" s="88"/>
      <c r="BB1762" s="5"/>
    </row>
    <row r="1763" spans="5:54" x14ac:dyDescent="0.2">
      <c r="E1763"/>
      <c r="F1763" s="88"/>
      <c r="BB1763" s="5"/>
    </row>
    <row r="1764" spans="5:54" x14ac:dyDescent="0.2">
      <c r="E1764"/>
      <c r="F1764" s="88"/>
      <c r="BB1764" s="5"/>
    </row>
    <row r="1765" spans="5:54" x14ac:dyDescent="0.2">
      <c r="E1765"/>
      <c r="F1765" s="88"/>
      <c r="BB1765" s="5"/>
    </row>
    <row r="1766" spans="5:54" x14ac:dyDescent="0.2">
      <c r="E1766"/>
      <c r="F1766" s="88"/>
      <c r="BB1766" s="5"/>
    </row>
    <row r="1767" spans="5:54" x14ac:dyDescent="0.2">
      <c r="E1767"/>
      <c r="F1767" s="88"/>
      <c r="BB1767" s="5"/>
    </row>
    <row r="1768" spans="5:54" x14ac:dyDescent="0.2">
      <c r="E1768"/>
      <c r="F1768" s="88"/>
      <c r="BB1768" s="5"/>
    </row>
    <row r="1769" spans="5:54" x14ac:dyDescent="0.2">
      <c r="E1769"/>
      <c r="F1769" s="88"/>
      <c r="BB1769" s="5"/>
    </row>
    <row r="1770" spans="5:54" x14ac:dyDescent="0.2">
      <c r="E1770"/>
      <c r="F1770" s="88"/>
      <c r="BB1770" s="5"/>
    </row>
    <row r="1771" spans="5:54" x14ac:dyDescent="0.2">
      <c r="E1771"/>
      <c r="F1771" s="88"/>
      <c r="BB1771" s="5"/>
    </row>
    <row r="1772" spans="5:54" x14ac:dyDescent="0.2">
      <c r="E1772"/>
      <c r="F1772" s="88"/>
      <c r="BB1772" s="5"/>
    </row>
    <row r="1773" spans="5:54" x14ac:dyDescent="0.2">
      <c r="E1773"/>
      <c r="F1773" s="88"/>
      <c r="BB1773" s="5"/>
    </row>
    <row r="1774" spans="5:54" x14ac:dyDescent="0.2">
      <c r="E1774"/>
      <c r="F1774" s="88"/>
      <c r="BB1774" s="5"/>
    </row>
    <row r="1775" spans="5:54" x14ac:dyDescent="0.2">
      <c r="E1775"/>
      <c r="F1775" s="88"/>
      <c r="BB1775" s="5"/>
    </row>
    <row r="1776" spans="5:54" x14ac:dyDescent="0.2">
      <c r="E1776"/>
      <c r="F1776" s="88"/>
      <c r="BB1776" s="5"/>
    </row>
    <row r="1777" spans="5:54" x14ac:dyDescent="0.2">
      <c r="E1777"/>
      <c r="F1777" s="88"/>
      <c r="BB1777" s="5"/>
    </row>
    <row r="1778" spans="5:54" x14ac:dyDescent="0.2">
      <c r="E1778"/>
      <c r="F1778" s="88"/>
      <c r="BB1778" s="5"/>
    </row>
    <row r="1779" spans="5:54" x14ac:dyDescent="0.2">
      <c r="E1779"/>
      <c r="F1779" s="88"/>
      <c r="BB1779" s="5"/>
    </row>
    <row r="1780" spans="5:54" x14ac:dyDescent="0.2">
      <c r="E1780"/>
      <c r="F1780" s="88"/>
      <c r="BB1780" s="5"/>
    </row>
    <row r="1781" spans="5:54" x14ac:dyDescent="0.2">
      <c r="E1781"/>
      <c r="F1781" s="88"/>
      <c r="BB1781" s="5"/>
    </row>
    <row r="1782" spans="5:54" x14ac:dyDescent="0.2">
      <c r="E1782"/>
      <c r="F1782" s="88"/>
      <c r="BB1782" s="5"/>
    </row>
    <row r="1783" spans="5:54" x14ac:dyDescent="0.2">
      <c r="E1783"/>
      <c r="F1783" s="88"/>
      <c r="BB1783" s="5"/>
    </row>
    <row r="1784" spans="5:54" x14ac:dyDescent="0.2">
      <c r="E1784"/>
      <c r="F1784" s="88"/>
      <c r="BB1784" s="5"/>
    </row>
    <row r="1785" spans="5:54" x14ac:dyDescent="0.2">
      <c r="E1785"/>
      <c r="F1785" s="88"/>
      <c r="BB1785" s="5"/>
    </row>
    <row r="1786" spans="5:54" x14ac:dyDescent="0.2">
      <c r="E1786"/>
      <c r="F1786" s="88"/>
      <c r="BB1786" s="5"/>
    </row>
    <row r="1787" spans="5:54" x14ac:dyDescent="0.2">
      <c r="E1787"/>
      <c r="F1787" s="88"/>
      <c r="BB1787" s="5"/>
    </row>
    <row r="1788" spans="5:54" x14ac:dyDescent="0.2">
      <c r="E1788"/>
      <c r="F1788" s="88"/>
      <c r="BB1788" s="5"/>
    </row>
    <row r="1789" spans="5:54" x14ac:dyDescent="0.2">
      <c r="E1789"/>
      <c r="F1789" s="88"/>
      <c r="BB1789" s="5"/>
    </row>
    <row r="1790" spans="5:54" x14ac:dyDescent="0.2">
      <c r="E1790"/>
      <c r="F1790" s="88"/>
      <c r="BB1790" s="5"/>
    </row>
    <row r="1791" spans="5:54" x14ac:dyDescent="0.2">
      <c r="E1791"/>
      <c r="F1791" s="88"/>
      <c r="BB1791" s="5"/>
    </row>
    <row r="1792" spans="5:54" x14ac:dyDescent="0.2">
      <c r="E1792"/>
      <c r="F1792" s="88"/>
      <c r="BB1792" s="5"/>
    </row>
    <row r="1793" spans="5:54" x14ac:dyDescent="0.2">
      <c r="E1793"/>
      <c r="F1793" s="88"/>
      <c r="BB1793" s="5"/>
    </row>
    <row r="1794" spans="5:54" x14ac:dyDescent="0.2">
      <c r="E1794"/>
      <c r="F1794" s="88"/>
      <c r="BB1794" s="5"/>
    </row>
    <row r="1795" spans="5:54" x14ac:dyDescent="0.2">
      <c r="E1795"/>
      <c r="F1795" s="88"/>
      <c r="BB1795" s="5"/>
    </row>
    <row r="1796" spans="5:54" x14ac:dyDescent="0.2">
      <c r="E1796"/>
      <c r="F1796" s="88"/>
      <c r="BB1796" s="5"/>
    </row>
    <row r="1797" spans="5:54" x14ac:dyDescent="0.2">
      <c r="E1797"/>
      <c r="F1797" s="88"/>
      <c r="BB1797" s="5"/>
    </row>
    <row r="1798" spans="5:54" x14ac:dyDescent="0.2">
      <c r="E1798"/>
      <c r="F1798" s="88"/>
      <c r="BB1798" s="5"/>
    </row>
    <row r="1799" spans="5:54" x14ac:dyDescent="0.2">
      <c r="E1799"/>
      <c r="F1799" s="88"/>
      <c r="BB1799" s="5"/>
    </row>
    <row r="1800" spans="5:54" x14ac:dyDescent="0.2">
      <c r="E1800"/>
      <c r="F1800" s="88"/>
      <c r="BB1800" s="5"/>
    </row>
    <row r="1801" spans="5:54" x14ac:dyDescent="0.2">
      <c r="E1801"/>
      <c r="F1801" s="88"/>
      <c r="BB1801" s="5"/>
    </row>
    <row r="1802" spans="5:54" x14ac:dyDescent="0.2">
      <c r="E1802"/>
      <c r="F1802" s="88"/>
      <c r="BB1802" s="5"/>
    </row>
    <row r="1803" spans="5:54" x14ac:dyDescent="0.2">
      <c r="E1803"/>
      <c r="F1803" s="88"/>
      <c r="BB1803" s="5"/>
    </row>
    <row r="1804" spans="5:54" x14ac:dyDescent="0.2">
      <c r="E1804"/>
      <c r="F1804" s="88"/>
      <c r="BB1804" s="5"/>
    </row>
    <row r="1805" spans="5:54" x14ac:dyDescent="0.2">
      <c r="E1805"/>
      <c r="F1805" s="88"/>
      <c r="BB1805" s="5"/>
    </row>
    <row r="1806" spans="5:54" x14ac:dyDescent="0.2">
      <c r="E1806"/>
      <c r="F1806" s="88"/>
      <c r="BB1806" s="5"/>
    </row>
    <row r="1807" spans="5:54" x14ac:dyDescent="0.2">
      <c r="E1807"/>
      <c r="F1807" s="88"/>
      <c r="BB1807" s="5"/>
    </row>
    <row r="1808" spans="5:54" x14ac:dyDescent="0.2">
      <c r="E1808"/>
      <c r="F1808" s="88"/>
      <c r="BB1808" s="5"/>
    </row>
    <row r="1809" spans="5:54" x14ac:dyDescent="0.2">
      <c r="E1809"/>
      <c r="F1809" s="88"/>
      <c r="BB1809" s="5"/>
    </row>
    <row r="1810" spans="5:54" x14ac:dyDescent="0.2">
      <c r="E1810"/>
      <c r="F1810" s="88"/>
      <c r="BB1810" s="5"/>
    </row>
    <row r="1811" spans="5:54" x14ac:dyDescent="0.2">
      <c r="E1811"/>
      <c r="F1811" s="88"/>
      <c r="BB1811" s="5"/>
    </row>
    <row r="1812" spans="5:54" x14ac:dyDescent="0.2">
      <c r="E1812"/>
      <c r="F1812" s="88"/>
      <c r="BB1812" s="5"/>
    </row>
    <row r="1813" spans="5:54" x14ac:dyDescent="0.2">
      <c r="E1813"/>
      <c r="F1813" s="88"/>
      <c r="BB1813" s="5"/>
    </row>
    <row r="1814" spans="5:54" x14ac:dyDescent="0.2">
      <c r="E1814"/>
      <c r="F1814" s="88"/>
      <c r="BB1814" s="5"/>
    </row>
    <row r="1815" spans="5:54" x14ac:dyDescent="0.2">
      <c r="E1815"/>
      <c r="F1815" s="88"/>
      <c r="BB1815" s="5"/>
    </row>
    <row r="1816" spans="5:54" x14ac:dyDescent="0.2">
      <c r="E1816"/>
      <c r="F1816" s="88"/>
      <c r="BB1816" s="5"/>
    </row>
    <row r="1817" spans="5:54" x14ac:dyDescent="0.2">
      <c r="E1817"/>
      <c r="F1817" s="88"/>
      <c r="BB1817" s="5"/>
    </row>
    <row r="1818" spans="5:54" x14ac:dyDescent="0.2">
      <c r="E1818"/>
      <c r="F1818" s="88"/>
      <c r="BB1818" s="5"/>
    </row>
    <row r="1819" spans="5:54" x14ac:dyDescent="0.2">
      <c r="E1819"/>
      <c r="F1819" s="88"/>
      <c r="BB1819" s="5"/>
    </row>
    <row r="1820" spans="5:54" x14ac:dyDescent="0.2">
      <c r="E1820"/>
      <c r="F1820" s="88"/>
      <c r="BB1820" s="5"/>
    </row>
    <row r="1821" spans="5:54" x14ac:dyDescent="0.2">
      <c r="E1821"/>
      <c r="F1821" s="88"/>
      <c r="BB1821" s="5"/>
    </row>
    <row r="1822" spans="5:54" x14ac:dyDescent="0.2">
      <c r="E1822"/>
      <c r="F1822" s="88"/>
      <c r="BB1822" s="5"/>
    </row>
    <row r="1823" spans="5:54" x14ac:dyDescent="0.2">
      <c r="E1823"/>
      <c r="F1823" s="88"/>
      <c r="BB1823" s="5"/>
    </row>
    <row r="1824" spans="5:54" x14ac:dyDescent="0.2">
      <c r="E1824"/>
      <c r="F1824" s="88"/>
      <c r="BB1824" s="5"/>
    </row>
    <row r="1825" spans="5:54" x14ac:dyDescent="0.2">
      <c r="E1825"/>
      <c r="F1825" s="88"/>
      <c r="BB1825" s="5"/>
    </row>
    <row r="1826" spans="5:54" x14ac:dyDescent="0.2">
      <c r="E1826"/>
      <c r="F1826" s="88"/>
      <c r="BB1826" s="5"/>
    </row>
    <row r="1827" spans="5:54" x14ac:dyDescent="0.2">
      <c r="E1827"/>
      <c r="F1827" s="88"/>
      <c r="BB1827" s="5"/>
    </row>
    <row r="1828" spans="5:54" x14ac:dyDescent="0.2">
      <c r="E1828"/>
      <c r="F1828" s="88"/>
      <c r="BB1828" s="5"/>
    </row>
    <row r="1829" spans="5:54" x14ac:dyDescent="0.2">
      <c r="E1829"/>
      <c r="F1829" s="88"/>
      <c r="BB1829" s="5"/>
    </row>
    <row r="1830" spans="5:54" x14ac:dyDescent="0.2">
      <c r="E1830"/>
      <c r="F1830" s="88"/>
      <c r="BB1830" s="5"/>
    </row>
    <row r="1831" spans="5:54" x14ac:dyDescent="0.2">
      <c r="E1831"/>
      <c r="F1831" s="88"/>
      <c r="BB1831" s="5"/>
    </row>
    <row r="1832" spans="5:54" x14ac:dyDescent="0.2">
      <c r="E1832"/>
      <c r="F1832" s="88"/>
      <c r="BB1832" s="5"/>
    </row>
    <row r="1833" spans="5:54" x14ac:dyDescent="0.2">
      <c r="E1833"/>
      <c r="F1833" s="88"/>
      <c r="BB1833" s="5"/>
    </row>
    <row r="1834" spans="5:54" x14ac:dyDescent="0.2">
      <c r="E1834"/>
      <c r="F1834" s="88"/>
      <c r="BB1834" s="5"/>
    </row>
    <row r="1835" spans="5:54" x14ac:dyDescent="0.2">
      <c r="E1835"/>
      <c r="F1835" s="88"/>
      <c r="BB1835" s="5"/>
    </row>
    <row r="1836" spans="5:54" x14ac:dyDescent="0.2">
      <c r="E1836"/>
      <c r="F1836" s="88"/>
      <c r="BB1836" s="5"/>
    </row>
    <row r="1837" spans="5:54" x14ac:dyDescent="0.2">
      <c r="E1837"/>
      <c r="F1837" s="88"/>
      <c r="BB1837" s="5"/>
    </row>
    <row r="1838" spans="5:54" x14ac:dyDescent="0.2">
      <c r="E1838"/>
      <c r="F1838" s="88"/>
      <c r="BB1838" s="5"/>
    </row>
    <row r="1839" spans="5:54" x14ac:dyDescent="0.2">
      <c r="E1839"/>
      <c r="F1839" s="88"/>
      <c r="BB1839" s="5"/>
    </row>
    <row r="1840" spans="5:54" x14ac:dyDescent="0.2">
      <c r="E1840"/>
      <c r="F1840" s="88"/>
      <c r="BB1840" s="5"/>
    </row>
    <row r="1841" spans="5:54" x14ac:dyDescent="0.2">
      <c r="E1841"/>
      <c r="F1841" s="88"/>
      <c r="BB1841" s="5"/>
    </row>
    <row r="1842" spans="5:54" x14ac:dyDescent="0.2">
      <c r="E1842"/>
      <c r="F1842" s="88"/>
      <c r="BB1842" s="5"/>
    </row>
    <row r="1843" spans="5:54" x14ac:dyDescent="0.2">
      <c r="E1843"/>
      <c r="F1843" s="88"/>
      <c r="BB1843" s="5"/>
    </row>
    <row r="1844" spans="5:54" x14ac:dyDescent="0.2">
      <c r="E1844"/>
      <c r="F1844" s="88"/>
      <c r="BB1844" s="5"/>
    </row>
    <row r="1845" spans="5:54" x14ac:dyDescent="0.2">
      <c r="E1845"/>
      <c r="F1845" s="88"/>
      <c r="BB1845" s="5"/>
    </row>
    <row r="1846" spans="5:54" x14ac:dyDescent="0.2">
      <c r="E1846"/>
      <c r="F1846" s="88"/>
      <c r="BB1846" s="5"/>
    </row>
    <row r="1847" spans="5:54" x14ac:dyDescent="0.2">
      <c r="E1847"/>
      <c r="F1847" s="88"/>
      <c r="BB1847" s="5"/>
    </row>
    <row r="1848" spans="5:54" x14ac:dyDescent="0.2">
      <c r="E1848"/>
      <c r="F1848" s="88"/>
      <c r="BB1848" s="5"/>
    </row>
    <row r="1849" spans="5:54" x14ac:dyDescent="0.2">
      <c r="E1849"/>
      <c r="F1849" s="88"/>
      <c r="BB1849" s="5"/>
    </row>
    <row r="1850" spans="5:54" x14ac:dyDescent="0.2">
      <c r="E1850"/>
      <c r="F1850" s="88"/>
      <c r="BB1850" s="5"/>
    </row>
    <row r="1851" spans="5:54" x14ac:dyDescent="0.2">
      <c r="E1851"/>
      <c r="F1851" s="88"/>
      <c r="BB1851" s="5"/>
    </row>
    <row r="1852" spans="5:54" x14ac:dyDescent="0.2">
      <c r="E1852"/>
      <c r="F1852" s="88"/>
      <c r="BB1852" s="5"/>
    </row>
    <row r="1853" spans="5:54" x14ac:dyDescent="0.2">
      <c r="E1853"/>
      <c r="F1853" s="88"/>
      <c r="BB1853" s="5"/>
    </row>
    <row r="1854" spans="5:54" x14ac:dyDescent="0.2">
      <c r="E1854"/>
      <c r="F1854" s="88"/>
      <c r="BB1854" s="5"/>
    </row>
    <row r="1855" spans="5:54" x14ac:dyDescent="0.2">
      <c r="E1855"/>
      <c r="F1855" s="88"/>
      <c r="BB1855" s="5"/>
    </row>
    <row r="1856" spans="5:54" x14ac:dyDescent="0.2">
      <c r="E1856"/>
      <c r="F1856" s="88"/>
      <c r="BB1856" s="5"/>
    </row>
    <row r="1857" spans="5:54" x14ac:dyDescent="0.2">
      <c r="E1857"/>
      <c r="F1857" s="88"/>
      <c r="BB1857" s="5"/>
    </row>
    <row r="1858" spans="5:54" x14ac:dyDescent="0.2">
      <c r="E1858"/>
      <c r="F1858" s="88"/>
      <c r="BB1858" s="5"/>
    </row>
    <row r="1859" spans="5:54" x14ac:dyDescent="0.2">
      <c r="E1859"/>
      <c r="F1859" s="88"/>
      <c r="BB1859" s="5"/>
    </row>
    <row r="1860" spans="5:54" x14ac:dyDescent="0.2">
      <c r="E1860"/>
      <c r="F1860" s="88"/>
      <c r="BB1860" s="5"/>
    </row>
    <row r="1861" spans="5:54" x14ac:dyDescent="0.2">
      <c r="E1861"/>
      <c r="F1861" s="88"/>
      <c r="BB1861" s="5"/>
    </row>
    <row r="1862" spans="5:54" x14ac:dyDescent="0.2">
      <c r="E1862"/>
      <c r="F1862" s="88"/>
      <c r="BB1862" s="5"/>
    </row>
    <row r="1863" spans="5:54" x14ac:dyDescent="0.2">
      <c r="E1863"/>
      <c r="F1863" s="88"/>
      <c r="BB1863" s="5"/>
    </row>
    <row r="1864" spans="5:54" x14ac:dyDescent="0.2">
      <c r="E1864"/>
      <c r="F1864" s="88"/>
      <c r="BB1864" s="5"/>
    </row>
    <row r="1865" spans="5:54" x14ac:dyDescent="0.2">
      <c r="E1865"/>
      <c r="F1865" s="88"/>
      <c r="BB1865" s="5"/>
    </row>
    <row r="1866" spans="5:54" x14ac:dyDescent="0.2">
      <c r="E1866"/>
      <c r="F1866" s="88"/>
      <c r="BB1866" s="5"/>
    </row>
    <row r="1867" spans="5:54" x14ac:dyDescent="0.2">
      <c r="E1867"/>
      <c r="F1867" s="88"/>
      <c r="BB1867" s="5"/>
    </row>
    <row r="1868" spans="5:54" x14ac:dyDescent="0.2">
      <c r="E1868"/>
      <c r="F1868" s="88"/>
      <c r="BB1868" s="5"/>
    </row>
    <row r="1869" spans="5:54" x14ac:dyDescent="0.2">
      <c r="E1869"/>
      <c r="F1869" s="88"/>
      <c r="BB1869" s="5"/>
    </row>
    <row r="1870" spans="5:54" x14ac:dyDescent="0.2">
      <c r="E1870"/>
      <c r="F1870" s="88"/>
      <c r="BB1870" s="5"/>
    </row>
    <row r="1871" spans="5:54" x14ac:dyDescent="0.2">
      <c r="E1871"/>
      <c r="F1871" s="88"/>
      <c r="BB1871" s="5"/>
    </row>
    <row r="1872" spans="5:54" x14ac:dyDescent="0.2">
      <c r="E1872"/>
      <c r="F1872" s="88"/>
      <c r="BB1872" s="5"/>
    </row>
    <row r="1873" spans="5:54" x14ac:dyDescent="0.2">
      <c r="E1873"/>
      <c r="F1873" s="88"/>
      <c r="BB1873" s="5"/>
    </row>
    <row r="1874" spans="5:54" x14ac:dyDescent="0.2">
      <c r="E1874"/>
      <c r="F1874" s="88"/>
      <c r="BB1874" s="5"/>
    </row>
    <row r="1875" spans="5:54" x14ac:dyDescent="0.2">
      <c r="E1875"/>
      <c r="F1875" s="88"/>
      <c r="BB1875" s="5"/>
    </row>
    <row r="1876" spans="5:54" x14ac:dyDescent="0.2">
      <c r="E1876"/>
      <c r="F1876" s="88"/>
      <c r="BB1876" s="5"/>
    </row>
    <row r="1877" spans="5:54" x14ac:dyDescent="0.2">
      <c r="E1877"/>
      <c r="F1877" s="88"/>
      <c r="BB1877" s="5"/>
    </row>
    <row r="1878" spans="5:54" x14ac:dyDescent="0.2">
      <c r="E1878"/>
      <c r="F1878" s="88"/>
      <c r="BB1878" s="5"/>
    </row>
    <row r="1879" spans="5:54" x14ac:dyDescent="0.2">
      <c r="E1879"/>
      <c r="F1879" s="88"/>
      <c r="BB1879" s="5"/>
    </row>
    <row r="1880" spans="5:54" x14ac:dyDescent="0.2">
      <c r="E1880"/>
      <c r="F1880" s="88"/>
      <c r="BB1880" s="5"/>
    </row>
    <row r="1881" spans="5:54" x14ac:dyDescent="0.2">
      <c r="E1881"/>
      <c r="F1881" s="88"/>
      <c r="BB1881" s="5"/>
    </row>
    <row r="1882" spans="5:54" x14ac:dyDescent="0.2">
      <c r="E1882"/>
      <c r="F1882" s="88"/>
      <c r="BB1882" s="5"/>
    </row>
    <row r="1883" spans="5:54" x14ac:dyDescent="0.2">
      <c r="E1883"/>
      <c r="F1883" s="88"/>
      <c r="BB1883" s="5"/>
    </row>
    <row r="1884" spans="5:54" x14ac:dyDescent="0.2">
      <c r="E1884"/>
      <c r="F1884" s="88"/>
      <c r="BB1884" s="5"/>
    </row>
    <row r="1885" spans="5:54" x14ac:dyDescent="0.2">
      <c r="E1885"/>
      <c r="F1885" s="88"/>
      <c r="BB1885" s="5"/>
    </row>
    <row r="1886" spans="5:54" x14ac:dyDescent="0.2">
      <c r="E1886"/>
      <c r="F1886" s="88"/>
      <c r="BB1886" s="5"/>
    </row>
    <row r="1887" spans="5:54" x14ac:dyDescent="0.2">
      <c r="E1887"/>
      <c r="F1887" s="88"/>
      <c r="BB1887" s="5"/>
    </row>
    <row r="1888" spans="5:54" x14ac:dyDescent="0.2">
      <c r="E1888"/>
      <c r="F1888" s="88"/>
      <c r="BB1888" s="5"/>
    </row>
    <row r="1889" spans="5:54" x14ac:dyDescent="0.2">
      <c r="E1889"/>
      <c r="F1889" s="88"/>
      <c r="BB1889" s="5"/>
    </row>
    <row r="1890" spans="5:54" x14ac:dyDescent="0.2">
      <c r="E1890"/>
      <c r="F1890" s="88"/>
      <c r="BB1890" s="5"/>
    </row>
    <row r="1891" spans="5:54" x14ac:dyDescent="0.2">
      <c r="E1891"/>
      <c r="F1891" s="88"/>
      <c r="BB1891" s="5"/>
    </row>
    <row r="1892" spans="5:54" x14ac:dyDescent="0.2">
      <c r="E1892"/>
      <c r="F1892" s="88"/>
      <c r="BB1892" s="5"/>
    </row>
    <row r="1893" spans="5:54" x14ac:dyDescent="0.2">
      <c r="E1893"/>
      <c r="F1893" s="88"/>
      <c r="BB1893" s="5"/>
    </row>
    <row r="1894" spans="5:54" x14ac:dyDescent="0.2">
      <c r="E1894"/>
      <c r="F1894" s="88"/>
      <c r="BB1894" s="5"/>
    </row>
    <row r="1895" spans="5:54" x14ac:dyDescent="0.2">
      <c r="E1895"/>
      <c r="F1895" s="88"/>
      <c r="BB1895" s="5"/>
    </row>
    <row r="1896" spans="5:54" x14ac:dyDescent="0.2">
      <c r="E1896"/>
      <c r="F1896" s="88"/>
      <c r="BB1896" s="5"/>
    </row>
    <row r="1897" spans="5:54" x14ac:dyDescent="0.2">
      <c r="E1897"/>
      <c r="F1897" s="88"/>
      <c r="BB1897" s="5"/>
    </row>
    <row r="1898" spans="5:54" x14ac:dyDescent="0.2">
      <c r="E1898"/>
      <c r="F1898" s="88"/>
      <c r="BB1898" s="5"/>
    </row>
    <row r="1899" spans="5:54" x14ac:dyDescent="0.2">
      <c r="E1899"/>
      <c r="F1899" s="88"/>
      <c r="BB1899" s="5"/>
    </row>
    <row r="1900" spans="5:54" x14ac:dyDescent="0.2">
      <c r="E1900"/>
      <c r="F1900" s="88"/>
      <c r="BB1900" s="5"/>
    </row>
    <row r="1901" spans="5:54" x14ac:dyDescent="0.2">
      <c r="E1901"/>
      <c r="F1901" s="88"/>
      <c r="BB1901" s="5"/>
    </row>
    <row r="1902" spans="5:54" x14ac:dyDescent="0.2">
      <c r="E1902"/>
      <c r="F1902" s="88"/>
      <c r="BB1902" s="5"/>
    </row>
    <row r="1903" spans="5:54" x14ac:dyDescent="0.2">
      <c r="E1903"/>
      <c r="F1903" s="88"/>
      <c r="BB1903" s="5"/>
    </row>
    <row r="1904" spans="5:54" x14ac:dyDescent="0.2">
      <c r="E1904"/>
      <c r="F1904" s="88"/>
      <c r="BB1904" s="5"/>
    </row>
    <row r="1905" spans="5:54" x14ac:dyDescent="0.2">
      <c r="E1905"/>
      <c r="F1905" s="88"/>
      <c r="BB1905" s="5"/>
    </row>
    <row r="1906" spans="5:54" x14ac:dyDescent="0.2">
      <c r="E1906"/>
      <c r="F1906" s="88"/>
      <c r="BB1906" s="5"/>
    </row>
    <row r="1907" spans="5:54" x14ac:dyDescent="0.2">
      <c r="E1907"/>
      <c r="F1907" s="88"/>
      <c r="BB1907" s="5"/>
    </row>
    <row r="1908" spans="5:54" x14ac:dyDescent="0.2">
      <c r="E1908"/>
      <c r="F1908" s="88"/>
      <c r="BB1908" s="5"/>
    </row>
    <row r="1909" spans="5:54" x14ac:dyDescent="0.2">
      <c r="E1909"/>
      <c r="F1909" s="88"/>
      <c r="BB1909" s="5"/>
    </row>
    <row r="1910" spans="5:54" x14ac:dyDescent="0.2">
      <c r="E1910"/>
      <c r="F1910" s="88"/>
      <c r="BB1910" s="5"/>
    </row>
    <row r="1911" spans="5:54" x14ac:dyDescent="0.2">
      <c r="E1911"/>
      <c r="F1911" s="88"/>
      <c r="BB1911" s="5"/>
    </row>
    <row r="1912" spans="5:54" x14ac:dyDescent="0.2">
      <c r="E1912"/>
      <c r="F1912" s="88"/>
      <c r="BB1912" s="5"/>
    </row>
    <row r="1913" spans="5:54" x14ac:dyDescent="0.2">
      <c r="E1913"/>
      <c r="F1913" s="88"/>
      <c r="BB1913" s="5"/>
    </row>
    <row r="1914" spans="5:54" x14ac:dyDescent="0.2">
      <c r="E1914"/>
      <c r="F1914" s="88"/>
      <c r="BB1914" s="5"/>
    </row>
    <row r="1915" spans="5:54" x14ac:dyDescent="0.2">
      <c r="E1915"/>
      <c r="F1915" s="88"/>
      <c r="BB1915" s="5"/>
    </row>
    <row r="1916" spans="5:54" x14ac:dyDescent="0.2">
      <c r="E1916"/>
      <c r="F1916" s="88"/>
      <c r="BB1916" s="5"/>
    </row>
    <row r="1917" spans="5:54" x14ac:dyDescent="0.2">
      <c r="E1917"/>
      <c r="F1917" s="88"/>
      <c r="BB1917" s="5"/>
    </row>
    <row r="1918" spans="5:54" x14ac:dyDescent="0.2">
      <c r="E1918"/>
      <c r="F1918" s="88"/>
      <c r="BB1918" s="5"/>
    </row>
    <row r="1919" spans="5:54" x14ac:dyDescent="0.2">
      <c r="E1919"/>
      <c r="F1919" s="88"/>
      <c r="BB1919" s="5"/>
    </row>
    <row r="1920" spans="5:54" x14ac:dyDescent="0.2">
      <c r="E1920"/>
      <c r="F1920" s="88"/>
      <c r="BB1920" s="5"/>
    </row>
    <row r="1921" spans="5:54" x14ac:dyDescent="0.2">
      <c r="E1921"/>
      <c r="F1921" s="88"/>
      <c r="BB1921" s="5"/>
    </row>
    <row r="1922" spans="5:54" x14ac:dyDescent="0.2">
      <c r="E1922"/>
      <c r="F1922" s="88"/>
      <c r="BB1922" s="5"/>
    </row>
    <row r="1923" spans="5:54" x14ac:dyDescent="0.2">
      <c r="E1923"/>
      <c r="F1923" s="88"/>
      <c r="BB1923" s="5"/>
    </row>
    <row r="1924" spans="5:54" x14ac:dyDescent="0.2">
      <c r="E1924"/>
      <c r="F1924" s="88"/>
      <c r="BB1924" s="5"/>
    </row>
    <row r="1925" spans="5:54" x14ac:dyDescent="0.2">
      <c r="E1925"/>
      <c r="F1925" s="88"/>
      <c r="BB1925" s="5"/>
    </row>
    <row r="1926" spans="5:54" x14ac:dyDescent="0.2">
      <c r="E1926"/>
      <c r="F1926" s="88"/>
      <c r="BB1926" s="5"/>
    </row>
    <row r="1927" spans="5:54" x14ac:dyDescent="0.2">
      <c r="E1927"/>
      <c r="F1927" s="88"/>
      <c r="BB1927" s="5"/>
    </row>
    <row r="1928" spans="5:54" x14ac:dyDescent="0.2">
      <c r="E1928"/>
      <c r="F1928" s="88"/>
      <c r="BB1928" s="5"/>
    </row>
    <row r="1929" spans="5:54" x14ac:dyDescent="0.2">
      <c r="E1929"/>
      <c r="F1929" s="88"/>
      <c r="BB1929" s="5"/>
    </row>
    <row r="1930" spans="5:54" x14ac:dyDescent="0.2">
      <c r="E1930"/>
      <c r="F1930" s="88"/>
      <c r="BB1930" s="5"/>
    </row>
    <row r="1931" spans="5:54" x14ac:dyDescent="0.2">
      <c r="E1931"/>
      <c r="F1931" s="88"/>
      <c r="BB1931" s="5"/>
    </row>
    <row r="1932" spans="5:54" x14ac:dyDescent="0.2">
      <c r="E1932"/>
      <c r="F1932" s="88"/>
      <c r="BB1932" s="5"/>
    </row>
    <row r="1933" spans="5:54" x14ac:dyDescent="0.2">
      <c r="E1933"/>
      <c r="F1933" s="88"/>
      <c r="BB1933" s="5"/>
    </row>
    <row r="1934" spans="5:54" x14ac:dyDescent="0.2">
      <c r="E1934"/>
      <c r="F1934" s="88"/>
      <c r="BB1934" s="5"/>
    </row>
    <row r="1935" spans="5:54" x14ac:dyDescent="0.2">
      <c r="E1935"/>
      <c r="F1935" s="88"/>
      <c r="BB1935" s="5"/>
    </row>
    <row r="1936" spans="5:54" x14ac:dyDescent="0.2">
      <c r="E1936"/>
      <c r="F1936" s="88"/>
      <c r="BB1936" s="5"/>
    </row>
    <row r="1937" spans="5:54" x14ac:dyDescent="0.2">
      <c r="E1937"/>
      <c r="F1937" s="88"/>
      <c r="BB1937" s="5"/>
    </row>
    <row r="1938" spans="5:54" x14ac:dyDescent="0.2">
      <c r="E1938"/>
      <c r="F1938" s="88"/>
      <c r="BB1938" s="5"/>
    </row>
    <row r="1939" spans="5:54" x14ac:dyDescent="0.2">
      <c r="E1939"/>
      <c r="F1939" s="88"/>
      <c r="BB1939" s="5"/>
    </row>
    <row r="1940" spans="5:54" x14ac:dyDescent="0.2">
      <c r="E1940"/>
      <c r="F1940" s="88"/>
      <c r="BB1940" s="5"/>
    </row>
    <row r="1941" spans="5:54" x14ac:dyDescent="0.2">
      <c r="E1941"/>
      <c r="F1941" s="88"/>
      <c r="BB1941" s="5"/>
    </row>
    <row r="1942" spans="5:54" x14ac:dyDescent="0.2">
      <c r="E1942"/>
      <c r="F1942" s="88"/>
      <c r="BB1942" s="5"/>
    </row>
    <row r="1943" spans="5:54" x14ac:dyDescent="0.2">
      <c r="E1943"/>
      <c r="F1943" s="88"/>
      <c r="BB1943" s="5"/>
    </row>
    <row r="1944" spans="5:54" x14ac:dyDescent="0.2">
      <c r="E1944"/>
      <c r="F1944" s="88"/>
      <c r="BB1944" s="5"/>
    </row>
    <row r="1945" spans="5:54" x14ac:dyDescent="0.2">
      <c r="E1945"/>
      <c r="F1945" s="88"/>
      <c r="BB1945" s="5"/>
    </row>
    <row r="1946" spans="5:54" x14ac:dyDescent="0.2">
      <c r="E1946"/>
      <c r="F1946" s="88"/>
      <c r="BB1946" s="5"/>
    </row>
    <row r="1947" spans="5:54" x14ac:dyDescent="0.2">
      <c r="E1947"/>
      <c r="F1947" s="88"/>
      <c r="BB1947" s="5"/>
    </row>
    <row r="1948" spans="5:54" x14ac:dyDescent="0.2">
      <c r="E1948"/>
      <c r="F1948" s="88"/>
      <c r="BB1948" s="5"/>
    </row>
    <row r="1949" spans="5:54" x14ac:dyDescent="0.2">
      <c r="E1949"/>
      <c r="F1949" s="88"/>
      <c r="BB1949" s="5"/>
    </row>
    <row r="1950" spans="5:54" x14ac:dyDescent="0.2">
      <c r="E1950"/>
      <c r="F1950" s="88"/>
      <c r="BB1950" s="5"/>
    </row>
    <row r="1951" spans="5:54" x14ac:dyDescent="0.2">
      <c r="E1951"/>
      <c r="F1951" s="88"/>
      <c r="BB1951" s="5"/>
    </row>
    <row r="1952" spans="5:54" x14ac:dyDescent="0.2">
      <c r="E1952"/>
      <c r="F1952" s="88"/>
      <c r="BB1952" s="5"/>
    </row>
    <row r="1953" spans="5:54" x14ac:dyDescent="0.2">
      <c r="E1953"/>
      <c r="F1953" s="88"/>
      <c r="BB1953" s="5"/>
    </row>
    <row r="1954" spans="5:54" x14ac:dyDescent="0.2">
      <c r="E1954"/>
      <c r="F1954" s="88"/>
      <c r="BB1954" s="5"/>
    </row>
    <row r="1955" spans="5:54" x14ac:dyDescent="0.2">
      <c r="E1955"/>
      <c r="F1955" s="88"/>
      <c r="BB1955" s="5"/>
    </row>
    <row r="1956" spans="5:54" x14ac:dyDescent="0.2">
      <c r="E1956"/>
      <c r="F1956" s="88"/>
      <c r="BB1956" s="5"/>
    </row>
    <row r="1957" spans="5:54" x14ac:dyDescent="0.2">
      <c r="E1957"/>
      <c r="F1957" s="88"/>
      <c r="BB1957" s="5"/>
    </row>
    <row r="1958" spans="5:54" x14ac:dyDescent="0.2">
      <c r="E1958"/>
      <c r="F1958" s="88"/>
      <c r="BB1958" s="5"/>
    </row>
    <row r="1959" spans="5:54" x14ac:dyDescent="0.2">
      <c r="E1959"/>
      <c r="F1959" s="88"/>
      <c r="BB1959" s="5"/>
    </row>
    <row r="1960" spans="5:54" x14ac:dyDescent="0.2">
      <c r="E1960"/>
      <c r="F1960" s="88"/>
      <c r="BB1960" s="5"/>
    </row>
    <row r="1961" spans="5:54" x14ac:dyDescent="0.2">
      <c r="E1961"/>
      <c r="F1961" s="88"/>
      <c r="BB1961" s="5"/>
    </row>
    <row r="1962" spans="5:54" x14ac:dyDescent="0.2">
      <c r="E1962"/>
      <c r="F1962" s="88"/>
      <c r="BB1962" s="5"/>
    </row>
    <row r="1963" spans="5:54" x14ac:dyDescent="0.2">
      <c r="E1963"/>
      <c r="F1963" s="88"/>
      <c r="BB1963" s="5"/>
    </row>
    <row r="1964" spans="5:54" x14ac:dyDescent="0.2">
      <c r="E1964"/>
      <c r="F1964" s="88"/>
      <c r="BB1964" s="5"/>
    </row>
    <row r="1965" spans="5:54" x14ac:dyDescent="0.2">
      <c r="E1965"/>
      <c r="F1965" s="88"/>
      <c r="BB1965" s="5"/>
    </row>
    <row r="1966" spans="5:54" x14ac:dyDescent="0.2">
      <c r="E1966"/>
      <c r="F1966" s="88"/>
      <c r="BB1966" s="5"/>
    </row>
    <row r="1967" spans="5:54" x14ac:dyDescent="0.2">
      <c r="E1967"/>
      <c r="F1967" s="88"/>
      <c r="BB1967" s="5"/>
    </row>
    <row r="1968" spans="5:54" x14ac:dyDescent="0.2">
      <c r="E1968"/>
      <c r="F1968" s="88"/>
      <c r="BB1968" s="5"/>
    </row>
    <row r="1969" spans="5:54" x14ac:dyDescent="0.2">
      <c r="E1969"/>
      <c r="F1969" s="88"/>
      <c r="BB1969" s="5"/>
    </row>
    <row r="1970" spans="5:54" x14ac:dyDescent="0.2">
      <c r="E1970"/>
      <c r="F1970" s="88"/>
      <c r="BB1970" s="5"/>
    </row>
    <row r="1971" spans="5:54" x14ac:dyDescent="0.2">
      <c r="E1971"/>
      <c r="F1971" s="88"/>
      <c r="BB1971" s="5"/>
    </row>
    <row r="1972" spans="5:54" x14ac:dyDescent="0.2">
      <c r="E1972"/>
      <c r="F1972" s="88"/>
      <c r="BB1972" s="5"/>
    </row>
    <row r="1973" spans="5:54" x14ac:dyDescent="0.2">
      <c r="E1973"/>
      <c r="F1973" s="88"/>
      <c r="BB1973" s="5"/>
    </row>
    <row r="1974" spans="5:54" x14ac:dyDescent="0.2">
      <c r="E1974"/>
      <c r="F1974" s="88"/>
      <c r="BB1974" s="5"/>
    </row>
    <row r="1975" spans="5:54" x14ac:dyDescent="0.2">
      <c r="E1975"/>
      <c r="F1975" s="88"/>
      <c r="BB1975" s="5"/>
    </row>
    <row r="1976" spans="5:54" x14ac:dyDescent="0.2">
      <c r="E1976"/>
      <c r="F1976" s="88"/>
      <c r="BB1976" s="5"/>
    </row>
    <row r="1977" spans="5:54" x14ac:dyDescent="0.2">
      <c r="E1977"/>
      <c r="F1977" s="88"/>
      <c r="BB1977" s="5"/>
    </row>
    <row r="1978" spans="5:54" x14ac:dyDescent="0.2">
      <c r="E1978"/>
      <c r="F1978" s="88"/>
      <c r="BB1978" s="5"/>
    </row>
    <row r="1979" spans="5:54" x14ac:dyDescent="0.2">
      <c r="E1979"/>
      <c r="F1979" s="88"/>
      <c r="BB1979" s="5"/>
    </row>
    <row r="1980" spans="5:54" x14ac:dyDescent="0.2">
      <c r="E1980"/>
      <c r="F1980" s="88"/>
      <c r="BB1980" s="5"/>
    </row>
    <row r="1981" spans="5:54" x14ac:dyDescent="0.2">
      <c r="E1981"/>
      <c r="F1981" s="88"/>
      <c r="BB1981" s="5"/>
    </row>
    <row r="1982" spans="5:54" x14ac:dyDescent="0.2">
      <c r="E1982"/>
      <c r="F1982" s="88"/>
      <c r="BB1982" s="5"/>
    </row>
    <row r="1983" spans="5:54" x14ac:dyDescent="0.2">
      <c r="E1983"/>
      <c r="F1983" s="88"/>
      <c r="BB1983" s="5"/>
    </row>
    <row r="1984" spans="5:54" x14ac:dyDescent="0.2">
      <c r="E1984"/>
      <c r="F1984" s="88"/>
      <c r="BB1984" s="5"/>
    </row>
    <row r="1985" spans="5:54" x14ac:dyDescent="0.2">
      <c r="E1985"/>
      <c r="F1985" s="88"/>
      <c r="BB1985" s="5"/>
    </row>
    <row r="1986" spans="5:54" x14ac:dyDescent="0.2">
      <c r="E1986"/>
      <c r="F1986" s="88"/>
      <c r="BB1986" s="5"/>
    </row>
    <row r="1987" spans="5:54" x14ac:dyDescent="0.2">
      <c r="E1987"/>
      <c r="F1987" s="88"/>
      <c r="BB1987" s="5"/>
    </row>
    <row r="1988" spans="5:54" x14ac:dyDescent="0.2">
      <c r="E1988"/>
      <c r="F1988" s="88"/>
      <c r="BB1988" s="5"/>
    </row>
    <row r="1989" spans="5:54" x14ac:dyDescent="0.2">
      <c r="E1989"/>
      <c r="F1989" s="88"/>
      <c r="BB1989" s="5"/>
    </row>
    <row r="1990" spans="5:54" x14ac:dyDescent="0.2">
      <c r="E1990"/>
      <c r="F1990" s="88"/>
      <c r="BB1990" s="5"/>
    </row>
    <row r="1991" spans="5:54" x14ac:dyDescent="0.2">
      <c r="E1991"/>
      <c r="F1991" s="88"/>
      <c r="BB1991" s="5"/>
    </row>
    <row r="1992" spans="5:54" x14ac:dyDescent="0.2">
      <c r="E1992"/>
      <c r="F1992" s="88"/>
      <c r="BB1992" s="5"/>
    </row>
    <row r="1993" spans="5:54" x14ac:dyDescent="0.2">
      <c r="E1993"/>
      <c r="F1993" s="88"/>
      <c r="BB1993" s="5"/>
    </row>
    <row r="1994" spans="5:54" x14ac:dyDescent="0.2">
      <c r="E1994"/>
      <c r="F1994" s="88"/>
      <c r="BB1994" s="5"/>
    </row>
    <row r="1995" spans="5:54" x14ac:dyDescent="0.2">
      <c r="E1995"/>
      <c r="F1995" s="88"/>
      <c r="BB1995" s="5"/>
    </row>
    <row r="1996" spans="5:54" x14ac:dyDescent="0.2">
      <c r="E1996"/>
      <c r="F1996" s="88"/>
      <c r="BB1996" s="5"/>
    </row>
    <row r="1997" spans="5:54" x14ac:dyDescent="0.2">
      <c r="E1997"/>
      <c r="F1997" s="88"/>
      <c r="BB1997" s="5"/>
    </row>
    <row r="1998" spans="5:54" x14ac:dyDescent="0.2">
      <c r="E1998"/>
      <c r="F1998" s="88"/>
      <c r="BB1998" s="5"/>
    </row>
    <row r="1999" spans="5:54" x14ac:dyDescent="0.2">
      <c r="E1999"/>
      <c r="F1999" s="88"/>
      <c r="BB1999" s="5"/>
    </row>
    <row r="2000" spans="5:54" x14ac:dyDescent="0.2">
      <c r="E2000"/>
      <c r="F2000" s="88"/>
      <c r="BB2000" s="5"/>
    </row>
    <row r="2001" spans="5:54" x14ac:dyDescent="0.2">
      <c r="E2001"/>
      <c r="F2001" s="88"/>
      <c r="BB2001" s="5"/>
    </row>
    <row r="2002" spans="5:54" x14ac:dyDescent="0.2">
      <c r="E2002"/>
      <c r="F2002" s="88"/>
      <c r="BB2002" s="5"/>
    </row>
    <row r="2003" spans="5:54" x14ac:dyDescent="0.2">
      <c r="E2003"/>
      <c r="F2003" s="88"/>
      <c r="BB2003" s="5"/>
    </row>
    <row r="2004" spans="5:54" x14ac:dyDescent="0.2">
      <c r="E2004"/>
      <c r="F2004" s="88"/>
      <c r="BB2004" s="5"/>
    </row>
    <row r="2005" spans="5:54" x14ac:dyDescent="0.2">
      <c r="E2005"/>
      <c r="F2005" s="88"/>
      <c r="BB2005" s="5"/>
    </row>
    <row r="2006" spans="5:54" x14ac:dyDescent="0.2">
      <c r="E2006"/>
      <c r="F2006" s="88"/>
      <c r="BB2006" s="5"/>
    </row>
    <row r="2007" spans="5:54" x14ac:dyDescent="0.2">
      <c r="E2007"/>
      <c r="F2007" s="88"/>
      <c r="BB2007" s="5"/>
    </row>
    <row r="2008" spans="5:54" x14ac:dyDescent="0.2">
      <c r="E2008"/>
      <c r="F2008" s="88"/>
      <c r="BB2008" s="5"/>
    </row>
    <row r="2009" spans="5:54" x14ac:dyDescent="0.2">
      <c r="E2009"/>
      <c r="F2009" s="88"/>
      <c r="BB2009" s="5"/>
    </row>
    <row r="2010" spans="5:54" x14ac:dyDescent="0.2">
      <c r="E2010"/>
      <c r="F2010" s="88"/>
      <c r="BB2010" s="5"/>
    </row>
    <row r="2011" spans="5:54" x14ac:dyDescent="0.2">
      <c r="E2011"/>
      <c r="F2011" s="88"/>
      <c r="BB2011" s="5"/>
    </row>
    <row r="2012" spans="5:54" x14ac:dyDescent="0.2">
      <c r="E2012"/>
      <c r="F2012" s="88"/>
      <c r="BB2012" s="5"/>
    </row>
    <row r="2013" spans="5:54" x14ac:dyDescent="0.2">
      <c r="E2013"/>
      <c r="F2013" s="88"/>
      <c r="BB2013" s="5"/>
    </row>
    <row r="2014" spans="5:54" x14ac:dyDescent="0.2">
      <c r="E2014"/>
      <c r="F2014" s="88"/>
      <c r="BB2014" s="5"/>
    </row>
    <row r="2015" spans="5:54" x14ac:dyDescent="0.2">
      <c r="E2015"/>
      <c r="F2015" s="88"/>
      <c r="BB2015" s="5"/>
    </row>
    <row r="2016" spans="5:54" x14ac:dyDescent="0.2">
      <c r="E2016"/>
      <c r="F2016" s="88"/>
      <c r="BB2016" s="5"/>
    </row>
    <row r="2017" spans="5:54" x14ac:dyDescent="0.2">
      <c r="E2017"/>
      <c r="F2017" s="88"/>
      <c r="BB2017" s="5"/>
    </row>
    <row r="2018" spans="5:54" x14ac:dyDescent="0.2">
      <c r="E2018"/>
      <c r="F2018" s="88"/>
      <c r="BB2018" s="5"/>
    </row>
    <row r="2019" spans="5:54" x14ac:dyDescent="0.2">
      <c r="E2019"/>
      <c r="F2019" s="88"/>
      <c r="BB2019" s="5"/>
    </row>
    <row r="2020" spans="5:54" x14ac:dyDescent="0.2">
      <c r="E2020"/>
      <c r="F2020" s="88"/>
      <c r="BB2020" s="5"/>
    </row>
    <row r="2021" spans="5:54" x14ac:dyDescent="0.2">
      <c r="E2021"/>
      <c r="F2021" s="88"/>
      <c r="BB2021" s="5"/>
    </row>
    <row r="2022" spans="5:54" x14ac:dyDescent="0.2">
      <c r="E2022"/>
      <c r="F2022" s="88"/>
      <c r="BB2022" s="5"/>
    </row>
    <row r="2023" spans="5:54" x14ac:dyDescent="0.2">
      <c r="E2023"/>
      <c r="F2023" s="88"/>
      <c r="BB2023" s="5"/>
    </row>
    <row r="2024" spans="5:54" x14ac:dyDescent="0.2">
      <c r="E2024"/>
      <c r="F2024" s="88"/>
      <c r="BB2024" s="5"/>
    </row>
    <row r="2025" spans="5:54" x14ac:dyDescent="0.2">
      <c r="E2025"/>
      <c r="F2025" s="88"/>
      <c r="BB2025" s="5"/>
    </row>
    <row r="2026" spans="5:54" x14ac:dyDescent="0.2">
      <c r="E2026"/>
      <c r="F2026" s="88"/>
      <c r="BB2026" s="5"/>
    </row>
    <row r="2027" spans="5:54" x14ac:dyDescent="0.2">
      <c r="E2027"/>
      <c r="F2027" s="88"/>
      <c r="BB2027" s="5"/>
    </row>
    <row r="2028" spans="5:54" x14ac:dyDescent="0.2">
      <c r="E2028"/>
      <c r="F2028" s="88"/>
      <c r="BB2028" s="5"/>
    </row>
    <row r="2029" spans="5:54" x14ac:dyDescent="0.2">
      <c r="E2029"/>
      <c r="F2029" s="88"/>
      <c r="BB2029" s="5"/>
    </row>
    <row r="2030" spans="5:54" x14ac:dyDescent="0.2">
      <c r="E2030"/>
      <c r="F2030" s="88"/>
      <c r="BB2030" s="5"/>
    </row>
    <row r="2031" spans="5:54" x14ac:dyDescent="0.2">
      <c r="E2031"/>
      <c r="F2031" s="88"/>
      <c r="BB2031" s="5"/>
    </row>
    <row r="2032" spans="5:54" x14ac:dyDescent="0.2">
      <c r="E2032"/>
      <c r="F2032" s="88"/>
      <c r="BB2032" s="5"/>
    </row>
    <row r="2033" spans="5:54" x14ac:dyDescent="0.2">
      <c r="E2033"/>
      <c r="F2033" s="88"/>
      <c r="BB2033" s="5"/>
    </row>
    <row r="2034" spans="5:54" x14ac:dyDescent="0.2">
      <c r="E2034"/>
      <c r="F2034" s="88"/>
      <c r="BB2034" s="5"/>
    </row>
    <row r="2035" spans="5:54" x14ac:dyDescent="0.2">
      <c r="E2035"/>
      <c r="F2035" s="88"/>
      <c r="BB2035" s="5"/>
    </row>
    <row r="2036" spans="5:54" x14ac:dyDescent="0.2">
      <c r="E2036"/>
      <c r="F2036" s="88"/>
      <c r="BB2036" s="5"/>
    </row>
    <row r="2037" spans="5:54" x14ac:dyDescent="0.2">
      <c r="E2037"/>
      <c r="F2037" s="88"/>
      <c r="BB2037" s="5"/>
    </row>
    <row r="2038" spans="5:54" x14ac:dyDescent="0.2">
      <c r="E2038"/>
      <c r="F2038" s="88"/>
      <c r="BB2038" s="5"/>
    </row>
    <row r="2039" spans="5:54" x14ac:dyDescent="0.2">
      <c r="E2039"/>
      <c r="F2039" s="88"/>
      <c r="BB2039" s="5"/>
    </row>
    <row r="2040" spans="5:54" x14ac:dyDescent="0.2">
      <c r="E2040"/>
      <c r="F2040" s="88"/>
      <c r="BB2040" s="5"/>
    </row>
    <row r="2041" spans="5:54" x14ac:dyDescent="0.2">
      <c r="E2041"/>
      <c r="F2041" s="88"/>
      <c r="BB2041" s="5"/>
    </row>
    <row r="2042" spans="5:54" x14ac:dyDescent="0.2">
      <c r="E2042"/>
      <c r="F2042" s="88"/>
      <c r="BB2042" s="5"/>
    </row>
    <row r="2043" spans="5:54" x14ac:dyDescent="0.2">
      <c r="E2043"/>
      <c r="F2043" s="88"/>
      <c r="BB2043" s="5"/>
    </row>
    <row r="2044" spans="5:54" x14ac:dyDescent="0.2">
      <c r="E2044"/>
      <c r="F2044" s="88"/>
      <c r="BB2044" s="5"/>
    </row>
    <row r="2045" spans="5:54" x14ac:dyDescent="0.2">
      <c r="E2045"/>
      <c r="F2045" s="88"/>
      <c r="BB2045" s="5"/>
    </row>
    <row r="2046" spans="5:54" x14ac:dyDescent="0.2">
      <c r="E2046"/>
      <c r="F2046" s="88"/>
      <c r="BB2046" s="5"/>
    </row>
    <row r="2047" spans="5:54" x14ac:dyDescent="0.2">
      <c r="E2047"/>
      <c r="F2047" s="88"/>
      <c r="BB2047" s="5"/>
    </row>
    <row r="2048" spans="5:54" x14ac:dyDescent="0.2">
      <c r="E2048"/>
      <c r="F2048" s="88"/>
      <c r="BB2048" s="5"/>
    </row>
    <row r="2049" spans="5:54" x14ac:dyDescent="0.2">
      <c r="E2049"/>
      <c r="F2049" s="88"/>
      <c r="BB2049" s="5"/>
    </row>
    <row r="2050" spans="5:54" x14ac:dyDescent="0.2">
      <c r="E2050"/>
      <c r="F2050" s="88"/>
      <c r="BB2050" s="5"/>
    </row>
    <row r="2051" spans="5:54" x14ac:dyDescent="0.2">
      <c r="E2051"/>
      <c r="F2051" s="88"/>
      <c r="BB2051" s="5"/>
    </row>
    <row r="2052" spans="5:54" x14ac:dyDescent="0.2">
      <c r="E2052"/>
      <c r="F2052" s="88"/>
      <c r="BB2052" s="5"/>
    </row>
    <row r="2053" spans="5:54" x14ac:dyDescent="0.2">
      <c r="E2053"/>
      <c r="F2053" s="88"/>
      <c r="BB2053" s="5"/>
    </row>
    <row r="2054" spans="5:54" x14ac:dyDescent="0.2">
      <c r="E2054"/>
      <c r="F2054" s="88"/>
      <c r="BB2054" s="5"/>
    </row>
    <row r="2055" spans="5:54" x14ac:dyDescent="0.2">
      <c r="E2055"/>
      <c r="F2055" s="88"/>
      <c r="BB2055" s="5"/>
    </row>
    <row r="2056" spans="5:54" x14ac:dyDescent="0.2">
      <c r="E2056"/>
      <c r="F2056" s="88"/>
      <c r="BB2056" s="5"/>
    </row>
    <row r="2057" spans="5:54" x14ac:dyDescent="0.2">
      <c r="E2057"/>
      <c r="F2057" s="88"/>
      <c r="BB2057" s="5"/>
    </row>
    <row r="2058" spans="5:54" x14ac:dyDescent="0.2">
      <c r="E2058"/>
      <c r="F2058" s="88"/>
      <c r="BB2058" s="5"/>
    </row>
    <row r="2059" spans="5:54" x14ac:dyDescent="0.2">
      <c r="E2059"/>
      <c r="F2059" s="88"/>
      <c r="BB2059" s="5"/>
    </row>
    <row r="2060" spans="5:54" x14ac:dyDescent="0.2">
      <c r="E2060"/>
      <c r="F2060" s="88"/>
      <c r="BB2060" s="5"/>
    </row>
    <row r="2061" spans="5:54" x14ac:dyDescent="0.2">
      <c r="E2061"/>
      <c r="F2061" s="88"/>
      <c r="BB2061" s="5"/>
    </row>
    <row r="2062" spans="5:54" x14ac:dyDescent="0.2">
      <c r="E2062"/>
      <c r="F2062" s="88"/>
      <c r="BB2062" s="5"/>
    </row>
    <row r="2063" spans="5:54" x14ac:dyDescent="0.2">
      <c r="E2063"/>
      <c r="F2063" s="88"/>
      <c r="BB2063" s="5"/>
    </row>
    <row r="2064" spans="5:54" x14ac:dyDescent="0.2">
      <c r="E2064"/>
      <c r="F2064" s="88"/>
      <c r="BB2064" s="5"/>
    </row>
    <row r="2065" spans="5:54" x14ac:dyDescent="0.2">
      <c r="E2065"/>
      <c r="F2065" s="88"/>
      <c r="BB2065" s="5"/>
    </row>
    <row r="2066" spans="5:54" x14ac:dyDescent="0.2">
      <c r="E2066"/>
      <c r="F2066" s="88"/>
      <c r="BB2066" s="5"/>
    </row>
    <row r="2067" spans="5:54" x14ac:dyDescent="0.2">
      <c r="E2067"/>
      <c r="F2067" s="88"/>
      <c r="BB2067" s="5"/>
    </row>
    <row r="2068" spans="5:54" x14ac:dyDescent="0.2">
      <c r="E2068"/>
      <c r="F2068" s="88"/>
      <c r="BB2068" s="5"/>
    </row>
    <row r="2069" spans="5:54" x14ac:dyDescent="0.2">
      <c r="E2069"/>
      <c r="F2069" s="88"/>
      <c r="BB2069" s="5"/>
    </row>
    <row r="2070" spans="5:54" x14ac:dyDescent="0.2">
      <c r="E2070"/>
      <c r="F2070" s="88"/>
      <c r="BB2070" s="5"/>
    </row>
    <row r="2071" spans="5:54" x14ac:dyDescent="0.2">
      <c r="E2071"/>
      <c r="F2071" s="88"/>
      <c r="BB2071" s="5"/>
    </row>
    <row r="2072" spans="5:54" x14ac:dyDescent="0.2">
      <c r="E2072"/>
      <c r="F2072" s="88"/>
      <c r="BB2072" s="5"/>
    </row>
    <row r="2073" spans="5:54" x14ac:dyDescent="0.2">
      <c r="E2073"/>
      <c r="F2073" s="88"/>
      <c r="BB2073" s="5"/>
    </row>
    <row r="2074" spans="5:54" x14ac:dyDescent="0.2">
      <c r="E2074"/>
      <c r="F2074" s="88"/>
      <c r="BB2074" s="5"/>
    </row>
    <row r="2075" spans="5:54" x14ac:dyDescent="0.2">
      <c r="E2075"/>
      <c r="F2075" s="88"/>
      <c r="BB2075" s="5"/>
    </row>
    <row r="2076" spans="5:54" x14ac:dyDescent="0.2">
      <c r="E2076"/>
      <c r="F2076" s="88"/>
      <c r="BB2076" s="5"/>
    </row>
    <row r="2077" spans="5:54" x14ac:dyDescent="0.2">
      <c r="E2077"/>
      <c r="F2077" s="88"/>
      <c r="BB2077" s="5"/>
    </row>
    <row r="2078" spans="5:54" x14ac:dyDescent="0.2">
      <c r="E2078"/>
      <c r="F2078" s="88"/>
      <c r="BB2078" s="5"/>
    </row>
    <row r="2079" spans="5:54" x14ac:dyDescent="0.2">
      <c r="E2079"/>
      <c r="F2079" s="88"/>
      <c r="BB2079" s="5"/>
    </row>
    <row r="2080" spans="5:54" x14ac:dyDescent="0.2">
      <c r="E2080"/>
      <c r="F2080" s="88"/>
      <c r="BB2080" s="5"/>
    </row>
    <row r="2081" spans="5:54" x14ac:dyDescent="0.2">
      <c r="E2081"/>
      <c r="F2081" s="88"/>
      <c r="BB2081" s="5"/>
    </row>
    <row r="2082" spans="5:54" x14ac:dyDescent="0.2">
      <c r="E2082"/>
      <c r="F2082" s="88"/>
      <c r="BB2082" s="5"/>
    </row>
    <row r="2083" spans="5:54" x14ac:dyDescent="0.2">
      <c r="E2083"/>
      <c r="F2083" s="88"/>
      <c r="BB2083" s="5"/>
    </row>
    <row r="2084" spans="5:54" x14ac:dyDescent="0.2">
      <c r="E2084"/>
      <c r="F2084" s="88"/>
      <c r="BB2084" s="5"/>
    </row>
    <row r="2085" spans="5:54" x14ac:dyDescent="0.2">
      <c r="E2085"/>
      <c r="F2085" s="88"/>
      <c r="BB2085" s="5"/>
    </row>
    <row r="2086" spans="5:54" x14ac:dyDescent="0.2">
      <c r="E2086"/>
      <c r="F2086" s="88"/>
      <c r="BB2086" s="5"/>
    </row>
    <row r="2087" spans="5:54" x14ac:dyDescent="0.2">
      <c r="E2087"/>
      <c r="F2087" s="88"/>
      <c r="BB2087" s="5"/>
    </row>
    <row r="2088" spans="5:54" x14ac:dyDescent="0.2">
      <c r="E2088"/>
      <c r="F2088" s="88"/>
      <c r="BB2088" s="5"/>
    </row>
    <row r="2089" spans="5:54" x14ac:dyDescent="0.2">
      <c r="E2089"/>
      <c r="F2089" s="88"/>
      <c r="BB2089" s="5"/>
    </row>
    <row r="2090" spans="5:54" x14ac:dyDescent="0.2">
      <c r="E2090"/>
      <c r="F2090" s="88"/>
      <c r="BB2090" s="5"/>
    </row>
    <row r="2091" spans="5:54" x14ac:dyDescent="0.2">
      <c r="E2091"/>
      <c r="F2091" s="88"/>
      <c r="BB2091" s="5"/>
    </row>
    <row r="2092" spans="5:54" x14ac:dyDescent="0.2">
      <c r="E2092"/>
      <c r="F2092" s="88"/>
      <c r="BB2092" s="5"/>
    </row>
    <row r="2093" spans="5:54" x14ac:dyDescent="0.2">
      <c r="E2093"/>
      <c r="F2093" s="88"/>
      <c r="BB2093" s="5"/>
    </row>
    <row r="2094" spans="5:54" x14ac:dyDescent="0.2">
      <c r="E2094"/>
      <c r="F2094" s="88"/>
      <c r="BB2094" s="5"/>
    </row>
    <row r="2095" spans="5:54" x14ac:dyDescent="0.2">
      <c r="E2095"/>
      <c r="F2095" s="88"/>
      <c r="BB2095" s="5"/>
    </row>
    <row r="2096" spans="5:54" x14ac:dyDescent="0.2">
      <c r="E2096"/>
      <c r="F2096" s="88"/>
      <c r="BB2096" s="5"/>
    </row>
    <row r="2097" spans="5:54" x14ac:dyDescent="0.2">
      <c r="E2097"/>
      <c r="F2097" s="88"/>
      <c r="BB2097" s="5"/>
    </row>
    <row r="2098" spans="5:54" x14ac:dyDescent="0.2">
      <c r="E2098"/>
      <c r="F2098" s="88"/>
      <c r="BB2098" s="5"/>
    </row>
    <row r="2099" spans="5:54" x14ac:dyDescent="0.2">
      <c r="E2099"/>
      <c r="F2099" s="88"/>
      <c r="BB2099" s="5"/>
    </row>
    <row r="2100" spans="5:54" x14ac:dyDescent="0.2">
      <c r="E2100"/>
      <c r="F2100" s="88"/>
      <c r="BB2100" s="5"/>
    </row>
    <row r="2101" spans="5:54" x14ac:dyDescent="0.2">
      <c r="E2101"/>
      <c r="F2101" s="88"/>
      <c r="BB2101" s="5"/>
    </row>
    <row r="2102" spans="5:54" x14ac:dyDescent="0.2">
      <c r="E2102"/>
      <c r="F2102" s="88"/>
      <c r="BB2102" s="5"/>
    </row>
    <row r="2103" spans="5:54" x14ac:dyDescent="0.2">
      <c r="E2103"/>
      <c r="F2103" s="88"/>
      <c r="BB2103" s="5"/>
    </row>
    <row r="2104" spans="5:54" x14ac:dyDescent="0.2">
      <c r="E2104"/>
      <c r="F2104" s="88"/>
      <c r="BB2104" s="5"/>
    </row>
    <row r="2105" spans="5:54" x14ac:dyDescent="0.2">
      <c r="E2105"/>
      <c r="F2105" s="88"/>
      <c r="BB2105" s="5"/>
    </row>
    <row r="2106" spans="5:54" x14ac:dyDescent="0.2">
      <c r="E2106"/>
      <c r="F2106" s="88"/>
      <c r="BB2106" s="5"/>
    </row>
    <row r="2107" spans="5:54" x14ac:dyDescent="0.2">
      <c r="E2107"/>
      <c r="F2107" s="88"/>
      <c r="BB2107" s="5"/>
    </row>
    <row r="2108" spans="5:54" x14ac:dyDescent="0.2">
      <c r="E2108"/>
      <c r="F2108" s="88"/>
      <c r="BB2108" s="5"/>
    </row>
    <row r="2109" spans="5:54" x14ac:dyDescent="0.2">
      <c r="E2109"/>
      <c r="F2109" s="88"/>
      <c r="BB2109" s="5"/>
    </row>
    <row r="2110" spans="5:54" x14ac:dyDescent="0.2">
      <c r="E2110"/>
      <c r="F2110" s="88"/>
      <c r="BB2110" s="5"/>
    </row>
    <row r="2111" spans="5:54" x14ac:dyDescent="0.2">
      <c r="E2111"/>
      <c r="F2111" s="88"/>
      <c r="BB2111" s="5"/>
    </row>
    <row r="2112" spans="5:54" x14ac:dyDescent="0.2">
      <c r="E2112"/>
      <c r="F2112" s="88"/>
      <c r="BB2112" s="5"/>
    </row>
    <row r="2113" spans="5:54" x14ac:dyDescent="0.2">
      <c r="E2113"/>
      <c r="F2113" s="88"/>
      <c r="BB2113" s="5"/>
    </row>
    <row r="2114" spans="5:54" x14ac:dyDescent="0.2">
      <c r="E2114"/>
      <c r="F2114" s="88"/>
      <c r="BB2114" s="5"/>
    </row>
    <row r="2115" spans="5:54" x14ac:dyDescent="0.2">
      <c r="E2115"/>
      <c r="F2115" s="88"/>
      <c r="BB2115" s="5"/>
    </row>
    <row r="2116" spans="5:54" x14ac:dyDescent="0.2">
      <c r="E2116"/>
      <c r="F2116" s="88"/>
      <c r="BB2116" s="5"/>
    </row>
    <row r="2117" spans="5:54" x14ac:dyDescent="0.2">
      <c r="E2117"/>
      <c r="F2117" s="88"/>
      <c r="BB2117" s="5"/>
    </row>
    <row r="2118" spans="5:54" x14ac:dyDescent="0.2">
      <c r="E2118"/>
      <c r="F2118" s="88"/>
      <c r="BB2118" s="5"/>
    </row>
    <row r="2119" spans="5:54" x14ac:dyDescent="0.2">
      <c r="E2119"/>
      <c r="F2119" s="88"/>
      <c r="BB2119" s="5"/>
    </row>
    <row r="2120" spans="5:54" x14ac:dyDescent="0.2">
      <c r="E2120"/>
      <c r="F2120" s="88"/>
      <c r="BB2120" s="5"/>
    </row>
    <row r="2121" spans="5:54" x14ac:dyDescent="0.2">
      <c r="E2121"/>
      <c r="F2121" s="88"/>
      <c r="BB2121" s="5"/>
    </row>
    <row r="2122" spans="5:54" x14ac:dyDescent="0.2">
      <c r="E2122"/>
      <c r="F2122" s="88"/>
      <c r="BB2122" s="5"/>
    </row>
    <row r="2123" spans="5:54" x14ac:dyDescent="0.2">
      <c r="E2123"/>
      <c r="F2123" s="88"/>
      <c r="BB2123" s="5"/>
    </row>
    <row r="2124" spans="5:54" x14ac:dyDescent="0.2">
      <c r="E2124"/>
      <c r="F2124" s="88"/>
      <c r="BB2124" s="5"/>
    </row>
    <row r="2125" spans="5:54" x14ac:dyDescent="0.2">
      <c r="E2125"/>
      <c r="F2125" s="88"/>
      <c r="BB2125" s="5"/>
    </row>
    <row r="2126" spans="5:54" x14ac:dyDescent="0.2">
      <c r="E2126"/>
      <c r="F2126" s="88"/>
      <c r="BB2126" s="5"/>
    </row>
    <row r="2127" spans="5:54" x14ac:dyDescent="0.2">
      <c r="E2127"/>
      <c r="F2127" s="88"/>
      <c r="BB2127" s="5"/>
    </row>
    <row r="2128" spans="5:54" x14ac:dyDescent="0.2">
      <c r="E2128"/>
      <c r="F2128" s="88"/>
      <c r="BB2128" s="5"/>
    </row>
    <row r="2129" spans="5:54" x14ac:dyDescent="0.2">
      <c r="E2129"/>
      <c r="F2129" s="88"/>
      <c r="BB2129" s="5"/>
    </row>
    <row r="2130" spans="5:54" x14ac:dyDescent="0.2">
      <c r="E2130"/>
      <c r="F2130" s="88"/>
      <c r="BB2130" s="5"/>
    </row>
    <row r="2131" spans="5:54" x14ac:dyDescent="0.2">
      <c r="E2131"/>
      <c r="F2131" s="88"/>
      <c r="BB2131" s="5"/>
    </row>
    <row r="2132" spans="5:54" x14ac:dyDescent="0.2">
      <c r="E2132"/>
      <c r="F2132" s="88"/>
      <c r="BB2132" s="5"/>
    </row>
    <row r="2133" spans="5:54" x14ac:dyDescent="0.2">
      <c r="E2133"/>
      <c r="F2133" s="88"/>
      <c r="BB2133" s="5"/>
    </row>
    <row r="2134" spans="5:54" x14ac:dyDescent="0.2">
      <c r="E2134"/>
      <c r="F2134" s="88"/>
      <c r="BB2134" s="5"/>
    </row>
    <row r="2135" spans="5:54" x14ac:dyDescent="0.2">
      <c r="E2135"/>
      <c r="F2135" s="88"/>
      <c r="BB2135" s="5"/>
    </row>
    <row r="2136" spans="5:54" x14ac:dyDescent="0.2">
      <c r="E2136"/>
      <c r="F2136" s="88"/>
      <c r="BB2136" s="5"/>
    </row>
    <row r="2137" spans="5:54" x14ac:dyDescent="0.2">
      <c r="E2137"/>
      <c r="F2137" s="88"/>
      <c r="BB2137" s="5"/>
    </row>
    <row r="2138" spans="5:54" x14ac:dyDescent="0.2">
      <c r="E2138"/>
      <c r="F2138" s="88"/>
      <c r="BB2138" s="5"/>
    </row>
    <row r="2139" spans="5:54" x14ac:dyDescent="0.2">
      <c r="E2139"/>
      <c r="F2139" s="88"/>
      <c r="BB2139" s="5"/>
    </row>
    <row r="2140" spans="5:54" x14ac:dyDescent="0.2">
      <c r="E2140"/>
      <c r="F2140" s="88"/>
      <c r="BB2140" s="5"/>
    </row>
    <row r="2141" spans="5:54" x14ac:dyDescent="0.2">
      <c r="E2141"/>
      <c r="F2141" s="88"/>
      <c r="BB2141" s="5"/>
    </row>
    <row r="2142" spans="5:54" x14ac:dyDescent="0.2">
      <c r="E2142"/>
      <c r="F2142" s="88"/>
      <c r="BB2142" s="5"/>
    </row>
    <row r="2143" spans="5:54" x14ac:dyDescent="0.2">
      <c r="E2143"/>
      <c r="F2143" s="88"/>
      <c r="BB2143" s="5"/>
    </row>
    <row r="2144" spans="5:54" x14ac:dyDescent="0.2">
      <c r="E2144"/>
      <c r="F2144" s="88"/>
      <c r="BB2144" s="5"/>
    </row>
    <row r="2145" spans="5:54" x14ac:dyDescent="0.2">
      <c r="E2145"/>
      <c r="F2145" s="88"/>
      <c r="BB2145" s="5"/>
    </row>
    <row r="2146" spans="5:54" x14ac:dyDescent="0.2">
      <c r="E2146"/>
      <c r="F2146" s="88"/>
      <c r="BB2146" s="5"/>
    </row>
    <row r="2147" spans="5:54" x14ac:dyDescent="0.2">
      <c r="E2147"/>
      <c r="F2147" s="88"/>
      <c r="BB2147" s="5"/>
    </row>
    <row r="2148" spans="5:54" x14ac:dyDescent="0.2">
      <c r="E2148"/>
      <c r="F2148" s="88"/>
      <c r="BB2148" s="5"/>
    </row>
    <row r="2149" spans="5:54" x14ac:dyDescent="0.2">
      <c r="E2149"/>
      <c r="F2149" s="88"/>
      <c r="BB2149" s="5"/>
    </row>
    <row r="2150" spans="5:54" x14ac:dyDescent="0.2">
      <c r="E2150"/>
      <c r="F2150" s="88"/>
      <c r="BB2150" s="5"/>
    </row>
    <row r="2151" spans="5:54" x14ac:dyDescent="0.2">
      <c r="E2151"/>
      <c r="F2151" s="88"/>
      <c r="BB2151" s="5"/>
    </row>
    <row r="2152" spans="5:54" x14ac:dyDescent="0.2">
      <c r="E2152"/>
      <c r="F2152" s="88"/>
      <c r="BB2152" s="5"/>
    </row>
    <row r="2153" spans="5:54" x14ac:dyDescent="0.2">
      <c r="E2153"/>
      <c r="F2153" s="88"/>
      <c r="BB2153" s="5"/>
    </row>
    <row r="2154" spans="5:54" x14ac:dyDescent="0.2">
      <c r="E2154"/>
      <c r="F2154" s="88"/>
      <c r="BB2154" s="5"/>
    </row>
    <row r="2155" spans="5:54" x14ac:dyDescent="0.2">
      <c r="E2155"/>
      <c r="F2155" s="88"/>
      <c r="BB2155" s="5"/>
    </row>
    <row r="2156" spans="5:54" x14ac:dyDescent="0.2">
      <c r="E2156"/>
      <c r="F2156" s="88"/>
      <c r="BB2156" s="5"/>
    </row>
    <row r="2157" spans="5:54" x14ac:dyDescent="0.2">
      <c r="E2157"/>
      <c r="F2157" s="88"/>
      <c r="BB2157" s="5"/>
    </row>
    <row r="2158" spans="5:54" x14ac:dyDescent="0.2">
      <c r="E2158"/>
      <c r="F2158" s="88"/>
      <c r="BB2158" s="5"/>
    </row>
    <row r="2159" spans="5:54" x14ac:dyDescent="0.2">
      <c r="E2159"/>
      <c r="F2159" s="88"/>
      <c r="BB2159" s="5"/>
    </row>
    <row r="2160" spans="5:54" x14ac:dyDescent="0.2">
      <c r="E2160"/>
      <c r="F2160" s="88"/>
      <c r="BB2160" s="5"/>
    </row>
    <row r="2161" spans="5:54" x14ac:dyDescent="0.2">
      <c r="E2161"/>
      <c r="F2161" s="88"/>
      <c r="BB2161" s="5"/>
    </row>
    <row r="2162" spans="5:54" x14ac:dyDescent="0.2">
      <c r="E2162"/>
      <c r="F2162" s="88"/>
      <c r="BB2162" s="5"/>
    </row>
    <row r="2163" spans="5:54" x14ac:dyDescent="0.2">
      <c r="E2163"/>
      <c r="F2163" s="88"/>
      <c r="BB2163" s="5"/>
    </row>
    <row r="2164" spans="5:54" x14ac:dyDescent="0.2">
      <c r="E2164"/>
      <c r="F2164" s="88"/>
      <c r="BB2164" s="5"/>
    </row>
    <row r="2165" spans="5:54" x14ac:dyDescent="0.2">
      <c r="E2165"/>
      <c r="F2165" s="88"/>
      <c r="BB2165" s="5"/>
    </row>
    <row r="2166" spans="5:54" x14ac:dyDescent="0.2">
      <c r="E2166"/>
      <c r="F2166" s="88"/>
      <c r="BB2166" s="5"/>
    </row>
    <row r="2167" spans="5:54" x14ac:dyDescent="0.2">
      <c r="E2167"/>
      <c r="F2167" s="88"/>
      <c r="BB2167" s="5"/>
    </row>
    <row r="2168" spans="5:54" x14ac:dyDescent="0.2">
      <c r="E2168"/>
      <c r="F2168" s="88"/>
      <c r="BB2168" s="5"/>
    </row>
    <row r="2169" spans="5:54" x14ac:dyDescent="0.2">
      <c r="E2169"/>
      <c r="F2169" s="88"/>
      <c r="BB2169" s="5"/>
    </row>
    <row r="2170" spans="5:54" x14ac:dyDescent="0.2">
      <c r="E2170"/>
      <c r="F2170" s="88"/>
      <c r="BB2170" s="5"/>
    </row>
    <row r="2171" spans="5:54" x14ac:dyDescent="0.2">
      <c r="E2171"/>
      <c r="F2171" s="88"/>
      <c r="BB2171" s="5"/>
    </row>
    <row r="2172" spans="5:54" x14ac:dyDescent="0.2">
      <c r="E2172"/>
      <c r="F2172" s="88"/>
      <c r="BB2172" s="5"/>
    </row>
    <row r="2173" spans="5:54" x14ac:dyDescent="0.2">
      <c r="E2173"/>
      <c r="F2173" s="88"/>
      <c r="BB2173" s="5"/>
    </row>
    <row r="2174" spans="5:54" x14ac:dyDescent="0.2">
      <c r="E2174"/>
      <c r="F2174" s="88"/>
      <c r="BB2174" s="5"/>
    </row>
    <row r="2175" spans="5:54" x14ac:dyDescent="0.2">
      <c r="E2175"/>
      <c r="F2175" s="88"/>
      <c r="BB2175" s="5"/>
    </row>
    <row r="2176" spans="5:54" x14ac:dyDescent="0.2">
      <c r="E2176"/>
      <c r="F2176" s="88"/>
      <c r="BB2176" s="5"/>
    </row>
    <row r="2177" spans="5:54" x14ac:dyDescent="0.2">
      <c r="E2177"/>
      <c r="F2177" s="88"/>
      <c r="BB2177" s="5"/>
    </row>
    <row r="2178" spans="5:54" x14ac:dyDescent="0.2">
      <c r="E2178"/>
      <c r="F2178" s="88"/>
      <c r="BB2178" s="5"/>
    </row>
    <row r="2179" spans="5:54" x14ac:dyDescent="0.2">
      <c r="E2179"/>
      <c r="F2179" s="88"/>
      <c r="BB2179" s="5"/>
    </row>
    <row r="2180" spans="5:54" x14ac:dyDescent="0.2">
      <c r="E2180"/>
      <c r="F2180" s="88"/>
      <c r="BB2180" s="5"/>
    </row>
    <row r="2181" spans="5:54" x14ac:dyDescent="0.2">
      <c r="E2181"/>
      <c r="F2181" s="88"/>
      <c r="BB2181" s="5"/>
    </row>
    <row r="2182" spans="5:54" x14ac:dyDescent="0.2">
      <c r="E2182"/>
      <c r="F2182" s="88"/>
      <c r="BB2182" s="5"/>
    </row>
    <row r="2183" spans="5:54" x14ac:dyDescent="0.2">
      <c r="E2183"/>
      <c r="F2183" s="88"/>
      <c r="BB2183" s="5"/>
    </row>
    <row r="2184" spans="5:54" x14ac:dyDescent="0.2">
      <c r="E2184"/>
      <c r="F2184" s="88"/>
      <c r="BB2184" s="5"/>
    </row>
    <row r="2185" spans="5:54" x14ac:dyDescent="0.2">
      <c r="E2185"/>
      <c r="F2185" s="88"/>
      <c r="BB2185" s="5"/>
    </row>
    <row r="2186" spans="5:54" x14ac:dyDescent="0.2">
      <c r="E2186"/>
      <c r="F2186" s="88"/>
      <c r="BB2186" s="5"/>
    </row>
    <row r="2187" spans="5:54" x14ac:dyDescent="0.2">
      <c r="E2187"/>
      <c r="F2187" s="88"/>
      <c r="BB2187" s="5"/>
    </row>
    <row r="2188" spans="5:54" x14ac:dyDescent="0.2">
      <c r="E2188"/>
      <c r="F2188" s="88"/>
      <c r="BB2188" s="5"/>
    </row>
    <row r="2189" spans="5:54" x14ac:dyDescent="0.2">
      <c r="E2189"/>
      <c r="F2189" s="88"/>
      <c r="BB2189" s="5"/>
    </row>
    <row r="2190" spans="5:54" x14ac:dyDescent="0.2">
      <c r="E2190"/>
      <c r="F2190" s="88"/>
      <c r="BB2190" s="5"/>
    </row>
    <row r="2191" spans="5:54" x14ac:dyDescent="0.2">
      <c r="E2191"/>
      <c r="F2191" s="88"/>
      <c r="BB2191" s="5"/>
    </row>
    <row r="2192" spans="5:54" x14ac:dyDescent="0.2">
      <c r="E2192"/>
      <c r="F2192" s="88"/>
      <c r="BB2192" s="5"/>
    </row>
    <row r="2193" spans="5:54" x14ac:dyDescent="0.2">
      <c r="E2193"/>
      <c r="F2193" s="88"/>
      <c r="BB2193" s="5"/>
    </row>
    <row r="2194" spans="5:54" x14ac:dyDescent="0.2">
      <c r="E2194"/>
      <c r="F2194" s="88"/>
      <c r="BB2194" s="5"/>
    </row>
    <row r="2195" spans="5:54" x14ac:dyDescent="0.2">
      <c r="E2195"/>
      <c r="F2195" s="88"/>
      <c r="BB2195" s="5"/>
    </row>
    <row r="2196" spans="5:54" x14ac:dyDescent="0.2">
      <c r="E2196"/>
      <c r="F2196" s="88"/>
      <c r="BB2196" s="5"/>
    </row>
    <row r="2197" spans="5:54" x14ac:dyDescent="0.2">
      <c r="E2197"/>
      <c r="F2197" s="88"/>
      <c r="BB2197" s="5"/>
    </row>
    <row r="2198" spans="5:54" x14ac:dyDescent="0.2">
      <c r="E2198"/>
      <c r="F2198" s="88"/>
      <c r="BB2198" s="5"/>
    </row>
    <row r="2199" spans="5:54" x14ac:dyDescent="0.2">
      <c r="E2199"/>
      <c r="F2199" s="88"/>
      <c r="BB2199" s="5"/>
    </row>
    <row r="2200" spans="5:54" x14ac:dyDescent="0.2">
      <c r="E2200"/>
      <c r="F2200" s="88"/>
      <c r="BB2200" s="5"/>
    </row>
    <row r="2201" spans="5:54" x14ac:dyDescent="0.2">
      <c r="E2201"/>
      <c r="F2201" s="88"/>
      <c r="BB2201" s="5"/>
    </row>
    <row r="2202" spans="5:54" x14ac:dyDescent="0.2">
      <c r="E2202"/>
      <c r="F2202" s="88"/>
      <c r="BB2202" s="5"/>
    </row>
    <row r="2203" spans="5:54" x14ac:dyDescent="0.2">
      <c r="E2203"/>
      <c r="F2203" s="88"/>
      <c r="BB2203" s="5"/>
    </row>
    <row r="2204" spans="5:54" x14ac:dyDescent="0.2">
      <c r="E2204"/>
      <c r="F2204" s="88"/>
      <c r="BB2204" s="5"/>
    </row>
    <row r="2205" spans="5:54" x14ac:dyDescent="0.2">
      <c r="E2205"/>
      <c r="F2205" s="88"/>
      <c r="BB2205" s="5"/>
    </row>
    <row r="2206" spans="5:54" x14ac:dyDescent="0.2">
      <c r="E2206"/>
      <c r="F2206" s="88"/>
      <c r="BB2206" s="5"/>
    </row>
    <row r="2207" spans="5:54" x14ac:dyDescent="0.2">
      <c r="E2207"/>
      <c r="F2207" s="88"/>
      <c r="BB2207" s="5"/>
    </row>
    <row r="2208" spans="5:54" x14ac:dyDescent="0.2">
      <c r="E2208"/>
      <c r="F2208" s="88"/>
      <c r="BB2208" s="5"/>
    </row>
    <row r="2209" spans="5:54" x14ac:dyDescent="0.2">
      <c r="E2209"/>
      <c r="F2209" s="88"/>
      <c r="BB2209" s="5"/>
    </row>
    <row r="2210" spans="5:54" x14ac:dyDescent="0.2">
      <c r="E2210"/>
      <c r="F2210" s="88"/>
      <c r="BB2210" s="5"/>
    </row>
    <row r="2211" spans="5:54" x14ac:dyDescent="0.2">
      <c r="E2211"/>
      <c r="F2211" s="88"/>
      <c r="BB2211" s="5"/>
    </row>
    <row r="2212" spans="5:54" x14ac:dyDescent="0.2">
      <c r="E2212"/>
      <c r="F2212" s="88"/>
      <c r="BB2212" s="5"/>
    </row>
    <row r="2213" spans="5:54" x14ac:dyDescent="0.2">
      <c r="E2213"/>
      <c r="F2213" s="88"/>
      <c r="BB2213" s="5"/>
    </row>
    <row r="2214" spans="5:54" x14ac:dyDescent="0.2">
      <c r="E2214"/>
      <c r="F2214" s="88"/>
      <c r="BB2214" s="5"/>
    </row>
    <row r="2215" spans="5:54" x14ac:dyDescent="0.2">
      <c r="E2215"/>
      <c r="F2215" s="88"/>
      <c r="BB2215" s="5"/>
    </row>
    <row r="2216" spans="5:54" x14ac:dyDescent="0.2">
      <c r="E2216"/>
      <c r="F2216" s="88"/>
      <c r="BB2216" s="5"/>
    </row>
    <row r="2217" spans="5:54" x14ac:dyDescent="0.2">
      <c r="E2217"/>
      <c r="F2217" s="88"/>
      <c r="BB2217" s="5"/>
    </row>
    <row r="2218" spans="5:54" x14ac:dyDescent="0.2">
      <c r="E2218"/>
      <c r="F2218" s="88"/>
      <c r="BB2218" s="5"/>
    </row>
    <row r="2219" spans="5:54" x14ac:dyDescent="0.2">
      <c r="E2219"/>
      <c r="F2219" s="88"/>
      <c r="BB2219" s="5"/>
    </row>
    <row r="2220" spans="5:54" x14ac:dyDescent="0.2">
      <c r="E2220"/>
      <c r="F2220" s="88"/>
      <c r="BB2220" s="5"/>
    </row>
    <row r="2221" spans="5:54" x14ac:dyDescent="0.2">
      <c r="E2221"/>
      <c r="F2221" s="88"/>
      <c r="BB2221" s="5"/>
    </row>
    <row r="2222" spans="5:54" x14ac:dyDescent="0.2">
      <c r="E2222"/>
      <c r="F2222" s="88"/>
      <c r="BB2222" s="5"/>
    </row>
    <row r="2223" spans="5:54" x14ac:dyDescent="0.2">
      <c r="E2223"/>
      <c r="F2223" s="88"/>
      <c r="BB2223" s="5"/>
    </row>
    <row r="2224" spans="5:54" x14ac:dyDescent="0.2">
      <c r="E2224"/>
      <c r="F2224" s="88"/>
      <c r="BB2224" s="5"/>
    </row>
    <row r="2225" spans="5:54" x14ac:dyDescent="0.2">
      <c r="E2225"/>
      <c r="F2225" s="88"/>
      <c r="BB2225" s="5"/>
    </row>
    <row r="2226" spans="5:54" x14ac:dyDescent="0.2">
      <c r="E2226"/>
      <c r="F2226" s="88"/>
      <c r="BB2226" s="5"/>
    </row>
    <row r="2227" spans="5:54" x14ac:dyDescent="0.2">
      <c r="E2227"/>
      <c r="F2227" s="88"/>
      <c r="BB2227" s="5"/>
    </row>
    <row r="2228" spans="5:54" x14ac:dyDescent="0.2">
      <c r="E2228"/>
      <c r="F2228" s="88"/>
      <c r="BB2228" s="5"/>
    </row>
    <row r="2229" spans="5:54" x14ac:dyDescent="0.2">
      <c r="E2229"/>
      <c r="F2229" s="88"/>
      <c r="BB2229" s="5"/>
    </row>
    <row r="2230" spans="5:54" x14ac:dyDescent="0.2">
      <c r="E2230"/>
      <c r="F2230" s="88"/>
      <c r="BB2230" s="5"/>
    </row>
    <row r="2231" spans="5:54" x14ac:dyDescent="0.2">
      <c r="E2231"/>
      <c r="F2231" s="88"/>
      <c r="BB2231" s="5"/>
    </row>
    <row r="2232" spans="5:54" x14ac:dyDescent="0.2">
      <c r="E2232"/>
      <c r="F2232" s="88"/>
      <c r="BB2232" s="5"/>
    </row>
    <row r="2233" spans="5:54" x14ac:dyDescent="0.2">
      <c r="E2233"/>
      <c r="F2233" s="88"/>
      <c r="BB2233" s="5"/>
    </row>
    <row r="2234" spans="5:54" x14ac:dyDescent="0.2">
      <c r="E2234"/>
      <c r="F2234" s="88"/>
      <c r="BB2234" s="5"/>
    </row>
    <row r="2235" spans="5:54" x14ac:dyDescent="0.2">
      <c r="E2235"/>
      <c r="F2235" s="88"/>
      <c r="BB2235" s="5"/>
    </row>
    <row r="2236" spans="5:54" x14ac:dyDescent="0.2">
      <c r="E2236"/>
      <c r="F2236" s="88"/>
      <c r="BB2236" s="5"/>
    </row>
    <row r="2237" spans="5:54" x14ac:dyDescent="0.2">
      <c r="E2237"/>
      <c r="F2237" s="88"/>
      <c r="BB2237" s="5"/>
    </row>
    <row r="2238" spans="5:54" x14ac:dyDescent="0.2">
      <c r="E2238"/>
      <c r="F2238" s="88"/>
      <c r="BB2238" s="5"/>
    </row>
    <row r="2239" spans="5:54" x14ac:dyDescent="0.2">
      <c r="E2239"/>
      <c r="F2239" s="88"/>
      <c r="BB2239" s="5"/>
    </row>
    <row r="2240" spans="5:54" x14ac:dyDescent="0.2">
      <c r="E2240"/>
      <c r="F2240" s="88"/>
      <c r="BB2240" s="5"/>
    </row>
    <row r="2241" spans="5:54" x14ac:dyDescent="0.2">
      <c r="E2241"/>
      <c r="F2241" s="88"/>
      <c r="BB2241" s="5"/>
    </row>
    <row r="2242" spans="5:54" x14ac:dyDescent="0.2">
      <c r="E2242"/>
      <c r="F2242" s="88"/>
      <c r="BB2242" s="5"/>
    </row>
    <row r="2243" spans="5:54" x14ac:dyDescent="0.2">
      <c r="E2243"/>
      <c r="F2243" s="88"/>
      <c r="BB2243" s="5"/>
    </row>
    <row r="2244" spans="5:54" x14ac:dyDescent="0.2">
      <c r="E2244"/>
      <c r="F2244" s="88"/>
      <c r="BB2244" s="5"/>
    </row>
    <row r="2245" spans="5:54" x14ac:dyDescent="0.2">
      <c r="E2245"/>
      <c r="F2245" s="88"/>
      <c r="BB2245" s="5"/>
    </row>
    <row r="2246" spans="5:54" x14ac:dyDescent="0.2">
      <c r="E2246"/>
      <c r="F2246" s="88"/>
      <c r="BB2246" s="5"/>
    </row>
    <row r="2247" spans="5:54" x14ac:dyDescent="0.2">
      <c r="E2247"/>
      <c r="F2247" s="88"/>
      <c r="BB2247" s="5"/>
    </row>
    <row r="2248" spans="5:54" x14ac:dyDescent="0.2">
      <c r="E2248"/>
      <c r="F2248" s="88"/>
      <c r="BB2248" s="5"/>
    </row>
    <row r="2249" spans="5:54" x14ac:dyDescent="0.2">
      <c r="E2249"/>
      <c r="F2249" s="88"/>
      <c r="BB2249" s="5"/>
    </row>
    <row r="2250" spans="5:54" x14ac:dyDescent="0.2">
      <c r="E2250"/>
      <c r="F2250" s="88"/>
      <c r="BB2250" s="5"/>
    </row>
    <row r="2251" spans="5:54" x14ac:dyDescent="0.2">
      <c r="E2251"/>
      <c r="F2251" s="88"/>
      <c r="BB2251" s="5"/>
    </row>
    <row r="2252" spans="5:54" x14ac:dyDescent="0.2">
      <c r="E2252"/>
      <c r="F2252" s="88"/>
      <c r="BB2252" s="5"/>
    </row>
    <row r="2253" spans="5:54" x14ac:dyDescent="0.2">
      <c r="E2253"/>
      <c r="F2253" s="88"/>
      <c r="BB2253" s="5"/>
    </row>
    <row r="2254" spans="5:54" x14ac:dyDescent="0.2">
      <c r="E2254"/>
      <c r="F2254" s="88"/>
      <c r="BB2254" s="5"/>
    </row>
    <row r="2255" spans="5:54" x14ac:dyDescent="0.2">
      <c r="E2255"/>
      <c r="F2255" s="88"/>
      <c r="BB2255" s="5"/>
    </row>
    <row r="2256" spans="5:54" x14ac:dyDescent="0.2">
      <c r="E2256"/>
      <c r="F2256" s="88"/>
      <c r="BB2256" s="5"/>
    </row>
    <row r="2257" spans="5:54" x14ac:dyDescent="0.2">
      <c r="E2257"/>
      <c r="F2257" s="88"/>
      <c r="BB2257" s="5"/>
    </row>
    <row r="2258" spans="5:54" x14ac:dyDescent="0.2">
      <c r="E2258"/>
      <c r="F2258" s="88"/>
      <c r="BB2258" s="5"/>
    </row>
    <row r="2259" spans="5:54" x14ac:dyDescent="0.2">
      <c r="E2259"/>
      <c r="F2259" s="88"/>
      <c r="BB2259" s="5"/>
    </row>
    <row r="2260" spans="5:54" x14ac:dyDescent="0.2">
      <c r="E2260"/>
      <c r="F2260" s="88"/>
      <c r="BB2260" s="5"/>
    </row>
    <row r="2261" spans="5:54" x14ac:dyDescent="0.2">
      <c r="E2261"/>
      <c r="F2261" s="88"/>
      <c r="BB2261" s="5"/>
    </row>
    <row r="2262" spans="5:54" x14ac:dyDescent="0.2">
      <c r="E2262"/>
      <c r="F2262" s="88"/>
      <c r="BB2262" s="5"/>
    </row>
    <row r="2263" spans="5:54" x14ac:dyDescent="0.2">
      <c r="E2263"/>
      <c r="F2263" s="88"/>
      <c r="BB2263" s="5"/>
    </row>
    <row r="2264" spans="5:54" x14ac:dyDescent="0.2">
      <c r="E2264"/>
      <c r="F2264" s="88"/>
      <c r="BB2264" s="5"/>
    </row>
    <row r="2265" spans="5:54" x14ac:dyDescent="0.2">
      <c r="E2265"/>
      <c r="F2265" s="88"/>
      <c r="BB2265" s="5"/>
    </row>
    <row r="2266" spans="5:54" x14ac:dyDescent="0.2">
      <c r="E2266"/>
      <c r="F2266" s="88"/>
      <c r="BB2266" s="5"/>
    </row>
    <row r="2267" spans="5:54" x14ac:dyDescent="0.2">
      <c r="E2267"/>
      <c r="F2267" s="88"/>
      <c r="BB2267" s="5"/>
    </row>
    <row r="2268" spans="5:54" x14ac:dyDescent="0.2">
      <c r="E2268"/>
      <c r="F2268" s="88"/>
      <c r="BB2268" s="5"/>
    </row>
    <row r="2269" spans="5:54" x14ac:dyDescent="0.2">
      <c r="E2269"/>
      <c r="F2269" s="88"/>
      <c r="BB2269" s="5"/>
    </row>
    <row r="2270" spans="5:54" x14ac:dyDescent="0.2">
      <c r="E2270"/>
      <c r="F2270" s="88"/>
      <c r="BB2270" s="5"/>
    </row>
    <row r="2271" spans="5:54" x14ac:dyDescent="0.2">
      <c r="E2271"/>
      <c r="F2271" s="88"/>
      <c r="BB2271" s="5"/>
    </row>
    <row r="2272" spans="5:54" x14ac:dyDescent="0.2">
      <c r="E2272"/>
      <c r="F2272" s="88"/>
      <c r="BB2272" s="5"/>
    </row>
    <row r="2273" spans="5:54" x14ac:dyDescent="0.2">
      <c r="E2273"/>
      <c r="F2273" s="88"/>
      <c r="BB2273" s="5"/>
    </row>
    <row r="2274" spans="5:54" x14ac:dyDescent="0.2">
      <c r="E2274"/>
      <c r="F2274" s="88"/>
      <c r="BB2274" s="5"/>
    </row>
    <row r="2275" spans="5:54" x14ac:dyDescent="0.2">
      <c r="E2275"/>
      <c r="F2275" s="88"/>
      <c r="BB2275" s="5"/>
    </row>
    <row r="2276" spans="5:54" x14ac:dyDescent="0.2">
      <c r="E2276"/>
      <c r="F2276" s="88"/>
      <c r="BB2276" s="5"/>
    </row>
    <row r="2277" spans="5:54" x14ac:dyDescent="0.2">
      <c r="E2277"/>
      <c r="F2277" s="88"/>
      <c r="BB2277" s="5"/>
    </row>
    <row r="2278" spans="5:54" x14ac:dyDescent="0.2">
      <c r="E2278"/>
      <c r="F2278" s="88"/>
      <c r="BB2278" s="5"/>
    </row>
    <row r="2279" spans="5:54" x14ac:dyDescent="0.2">
      <c r="E2279"/>
      <c r="F2279" s="88"/>
      <c r="BB2279" s="5"/>
    </row>
    <row r="2280" spans="5:54" x14ac:dyDescent="0.2">
      <c r="E2280"/>
      <c r="F2280" s="88"/>
      <c r="BB2280" s="5"/>
    </row>
    <row r="2281" spans="5:54" x14ac:dyDescent="0.2">
      <c r="E2281"/>
      <c r="F2281" s="88"/>
      <c r="BB2281" s="5"/>
    </row>
    <row r="2282" spans="5:54" x14ac:dyDescent="0.2">
      <c r="E2282"/>
      <c r="F2282" s="88"/>
      <c r="BB2282" s="5"/>
    </row>
    <row r="2283" spans="5:54" x14ac:dyDescent="0.2">
      <c r="E2283"/>
      <c r="F2283" s="88"/>
      <c r="BB2283" s="5"/>
    </row>
    <row r="2284" spans="5:54" x14ac:dyDescent="0.2">
      <c r="E2284"/>
      <c r="F2284" s="88"/>
      <c r="BB2284" s="5"/>
    </row>
    <row r="2285" spans="5:54" x14ac:dyDescent="0.2">
      <c r="E2285"/>
      <c r="F2285" s="88"/>
      <c r="BB2285" s="5"/>
    </row>
    <row r="2286" spans="5:54" x14ac:dyDescent="0.2">
      <c r="E2286"/>
      <c r="F2286" s="88"/>
      <c r="BB2286" s="5"/>
    </row>
    <row r="2287" spans="5:54" x14ac:dyDescent="0.2">
      <c r="E2287"/>
      <c r="F2287" s="88"/>
      <c r="BB2287" s="5"/>
    </row>
    <row r="2288" spans="5:54" x14ac:dyDescent="0.2">
      <c r="E2288"/>
      <c r="F2288" s="88"/>
      <c r="BB2288" s="5"/>
    </row>
    <row r="2289" spans="5:54" x14ac:dyDescent="0.2">
      <c r="E2289"/>
      <c r="F2289" s="88"/>
      <c r="BB2289" s="5"/>
    </row>
    <row r="2290" spans="5:54" x14ac:dyDescent="0.2">
      <c r="E2290"/>
      <c r="F2290" s="88"/>
      <c r="BB2290" s="5"/>
    </row>
    <row r="2291" spans="5:54" x14ac:dyDescent="0.2">
      <c r="E2291"/>
      <c r="F2291" s="88"/>
      <c r="BB2291" s="5"/>
    </row>
    <row r="2292" spans="5:54" x14ac:dyDescent="0.2">
      <c r="E2292"/>
      <c r="F2292" s="88"/>
      <c r="BB2292" s="5"/>
    </row>
    <row r="2293" spans="5:54" x14ac:dyDescent="0.2">
      <c r="E2293"/>
      <c r="F2293" s="88"/>
      <c r="BB2293" s="5"/>
    </row>
    <row r="2294" spans="5:54" x14ac:dyDescent="0.2">
      <c r="E2294"/>
      <c r="F2294" s="88"/>
      <c r="BB2294" s="5"/>
    </row>
    <row r="2295" spans="5:54" x14ac:dyDescent="0.2">
      <c r="E2295"/>
      <c r="F2295" s="88"/>
      <c r="BB2295" s="5"/>
    </row>
    <row r="2296" spans="5:54" x14ac:dyDescent="0.2">
      <c r="E2296"/>
      <c r="F2296" s="88"/>
      <c r="BB2296" s="5"/>
    </row>
    <row r="2297" spans="5:54" x14ac:dyDescent="0.2">
      <c r="E2297"/>
      <c r="F2297" s="88"/>
      <c r="BB2297" s="5"/>
    </row>
    <row r="2298" spans="5:54" x14ac:dyDescent="0.2">
      <c r="E2298"/>
      <c r="F2298" s="88"/>
      <c r="BB2298" s="5"/>
    </row>
    <row r="2299" spans="5:54" x14ac:dyDescent="0.2">
      <c r="E2299"/>
      <c r="F2299" s="88"/>
      <c r="BB2299" s="5"/>
    </row>
    <row r="2300" spans="5:54" x14ac:dyDescent="0.2">
      <c r="E2300"/>
      <c r="F2300" s="88"/>
      <c r="BB2300" s="5"/>
    </row>
    <row r="2301" spans="5:54" x14ac:dyDescent="0.2">
      <c r="E2301"/>
      <c r="F2301" s="88"/>
      <c r="BB2301" s="5"/>
    </row>
    <row r="2302" spans="5:54" x14ac:dyDescent="0.2">
      <c r="E2302"/>
      <c r="F2302" s="88"/>
      <c r="BB2302" s="5"/>
    </row>
    <row r="2303" spans="5:54" x14ac:dyDescent="0.2">
      <c r="E2303"/>
      <c r="F2303" s="88"/>
      <c r="BB2303" s="5"/>
    </row>
    <row r="2304" spans="5:54" x14ac:dyDescent="0.2">
      <c r="E2304"/>
      <c r="F2304" s="88"/>
      <c r="BB2304" s="5"/>
    </row>
    <row r="2305" spans="5:54" x14ac:dyDescent="0.2">
      <c r="E2305"/>
      <c r="F2305" s="88"/>
      <c r="BB2305" s="5"/>
    </row>
    <row r="2306" spans="5:54" x14ac:dyDescent="0.2">
      <c r="E2306"/>
      <c r="F2306" s="88"/>
      <c r="BB2306" s="5"/>
    </row>
    <row r="2307" spans="5:54" x14ac:dyDescent="0.2">
      <c r="E2307"/>
      <c r="F2307" s="88"/>
      <c r="BB2307" s="5"/>
    </row>
    <row r="2308" spans="5:54" x14ac:dyDescent="0.2">
      <c r="E2308"/>
      <c r="F2308" s="88"/>
      <c r="BB2308" s="5"/>
    </row>
    <row r="2309" spans="5:54" x14ac:dyDescent="0.2">
      <c r="E2309"/>
      <c r="F2309" s="88"/>
      <c r="BB2309" s="5"/>
    </row>
    <row r="2310" spans="5:54" x14ac:dyDescent="0.2">
      <c r="E2310"/>
      <c r="F2310" s="88"/>
      <c r="BB2310" s="5"/>
    </row>
    <row r="2311" spans="5:54" x14ac:dyDescent="0.2">
      <c r="E2311"/>
      <c r="F2311" s="88"/>
      <c r="BB2311" s="5"/>
    </row>
    <row r="2312" spans="5:54" x14ac:dyDescent="0.2">
      <c r="E2312"/>
      <c r="F2312" s="88"/>
      <c r="BB2312" s="5"/>
    </row>
    <row r="2313" spans="5:54" x14ac:dyDescent="0.2">
      <c r="E2313"/>
      <c r="F2313" s="88"/>
      <c r="BB2313" s="5"/>
    </row>
    <row r="2314" spans="5:54" x14ac:dyDescent="0.2">
      <c r="E2314"/>
      <c r="F2314" s="88"/>
      <c r="BB2314" s="5"/>
    </row>
    <row r="2315" spans="5:54" x14ac:dyDescent="0.2">
      <c r="E2315"/>
      <c r="F2315" s="88"/>
      <c r="BB2315" s="5"/>
    </row>
    <row r="2316" spans="5:54" x14ac:dyDescent="0.2">
      <c r="E2316"/>
      <c r="F2316" s="88"/>
      <c r="BB2316" s="5"/>
    </row>
    <row r="2317" spans="5:54" x14ac:dyDescent="0.2">
      <c r="E2317"/>
      <c r="F2317" s="88"/>
      <c r="BB2317" s="5"/>
    </row>
    <row r="2318" spans="5:54" x14ac:dyDescent="0.2">
      <c r="E2318"/>
      <c r="F2318" s="88"/>
      <c r="BB2318" s="5"/>
    </row>
    <row r="2319" spans="5:54" x14ac:dyDescent="0.2">
      <c r="E2319"/>
      <c r="F2319" s="88"/>
      <c r="BB2319" s="5"/>
    </row>
    <row r="2320" spans="5:54" x14ac:dyDescent="0.2">
      <c r="E2320"/>
      <c r="F2320" s="88"/>
      <c r="BB2320" s="5"/>
    </row>
    <row r="2321" spans="5:54" x14ac:dyDescent="0.2">
      <c r="E2321"/>
      <c r="F2321" s="88"/>
      <c r="BB2321" s="5"/>
    </row>
    <row r="2322" spans="5:54" x14ac:dyDescent="0.2">
      <c r="E2322"/>
      <c r="F2322" s="88"/>
      <c r="BB2322" s="5"/>
    </row>
    <row r="2323" spans="5:54" x14ac:dyDescent="0.2">
      <c r="E2323"/>
      <c r="F2323" s="88"/>
      <c r="BB2323" s="5"/>
    </row>
    <row r="2324" spans="5:54" x14ac:dyDescent="0.2">
      <c r="E2324"/>
      <c r="F2324" s="88"/>
      <c r="BB2324" s="5"/>
    </row>
    <row r="2325" spans="5:54" x14ac:dyDescent="0.2">
      <c r="E2325"/>
      <c r="F2325" s="88"/>
      <c r="BB2325" s="5"/>
    </row>
    <row r="2326" spans="5:54" x14ac:dyDescent="0.2">
      <c r="E2326"/>
      <c r="F2326" s="88"/>
      <c r="BB2326" s="5"/>
    </row>
    <row r="2327" spans="5:54" x14ac:dyDescent="0.2">
      <c r="E2327"/>
      <c r="F2327" s="88"/>
      <c r="BB2327" s="5"/>
    </row>
    <row r="2328" spans="5:54" x14ac:dyDescent="0.2">
      <c r="E2328"/>
      <c r="F2328" s="88"/>
      <c r="BB2328" s="5"/>
    </row>
    <row r="2329" spans="5:54" x14ac:dyDescent="0.2">
      <c r="E2329"/>
      <c r="F2329" s="88"/>
      <c r="BB2329" s="5"/>
    </row>
    <row r="2330" spans="5:54" x14ac:dyDescent="0.2">
      <c r="E2330"/>
      <c r="F2330" s="88"/>
      <c r="BB2330" s="5"/>
    </row>
    <row r="2331" spans="5:54" x14ac:dyDescent="0.2">
      <c r="E2331"/>
      <c r="F2331" s="88"/>
      <c r="BB2331" s="5"/>
    </row>
    <row r="2332" spans="5:54" x14ac:dyDescent="0.2">
      <c r="E2332"/>
      <c r="F2332" s="88"/>
      <c r="BB2332" s="5"/>
    </row>
    <row r="2333" spans="5:54" x14ac:dyDescent="0.2">
      <c r="E2333"/>
      <c r="F2333" s="88"/>
      <c r="BB2333" s="5"/>
    </row>
    <row r="2334" spans="5:54" x14ac:dyDescent="0.2">
      <c r="E2334"/>
      <c r="F2334" s="88"/>
      <c r="BB2334" s="5"/>
    </row>
    <row r="2335" spans="5:54" x14ac:dyDescent="0.2">
      <c r="E2335"/>
      <c r="F2335" s="88"/>
      <c r="BB2335" s="5"/>
    </row>
    <row r="2336" spans="5:54" x14ac:dyDescent="0.2">
      <c r="E2336"/>
      <c r="F2336" s="88"/>
      <c r="BB2336" s="5"/>
    </row>
    <row r="2337" spans="5:54" x14ac:dyDescent="0.2">
      <c r="E2337"/>
      <c r="F2337" s="88"/>
      <c r="BB2337" s="5"/>
    </row>
    <row r="2338" spans="5:54" x14ac:dyDescent="0.2">
      <c r="E2338"/>
      <c r="F2338" s="88"/>
      <c r="BB2338" s="5"/>
    </row>
    <row r="2339" spans="5:54" x14ac:dyDescent="0.2">
      <c r="E2339"/>
      <c r="F2339" s="88"/>
      <c r="BB2339" s="5"/>
    </row>
    <row r="2340" spans="5:54" x14ac:dyDescent="0.2">
      <c r="E2340"/>
      <c r="F2340" s="88"/>
      <c r="BB2340" s="5"/>
    </row>
    <row r="2341" spans="5:54" x14ac:dyDescent="0.2">
      <c r="E2341"/>
      <c r="F2341" s="88"/>
      <c r="BB2341" s="5"/>
    </row>
    <row r="2342" spans="5:54" x14ac:dyDescent="0.2">
      <c r="E2342"/>
      <c r="F2342" s="88"/>
      <c r="BB2342" s="5"/>
    </row>
    <row r="2343" spans="5:54" x14ac:dyDescent="0.2">
      <c r="E2343"/>
      <c r="F2343" s="88"/>
      <c r="BB2343" s="5"/>
    </row>
    <row r="2344" spans="5:54" x14ac:dyDescent="0.2">
      <c r="E2344"/>
      <c r="F2344" s="88"/>
      <c r="BB2344" s="5"/>
    </row>
    <row r="2345" spans="5:54" x14ac:dyDescent="0.2">
      <c r="E2345"/>
      <c r="F2345" s="88"/>
      <c r="BB2345" s="5"/>
    </row>
    <row r="2346" spans="5:54" x14ac:dyDescent="0.2">
      <c r="E2346"/>
      <c r="F2346" s="88"/>
      <c r="BB2346" s="5"/>
    </row>
    <row r="2347" spans="5:54" x14ac:dyDescent="0.2">
      <c r="E2347"/>
      <c r="F2347" s="88"/>
      <c r="BB2347" s="5"/>
    </row>
    <row r="2348" spans="5:54" x14ac:dyDescent="0.2">
      <c r="E2348"/>
      <c r="F2348" s="88"/>
      <c r="BB2348" s="5"/>
    </row>
    <row r="2349" spans="5:54" x14ac:dyDescent="0.2">
      <c r="E2349"/>
      <c r="F2349" s="88"/>
      <c r="BB2349" s="5"/>
    </row>
    <row r="2350" spans="5:54" x14ac:dyDescent="0.2">
      <c r="E2350"/>
      <c r="F2350" s="88"/>
      <c r="BB2350" s="5"/>
    </row>
    <row r="2351" spans="5:54" x14ac:dyDescent="0.2">
      <c r="E2351"/>
      <c r="F2351" s="88"/>
      <c r="BB2351" s="5"/>
    </row>
    <row r="2352" spans="5:54" x14ac:dyDescent="0.2">
      <c r="E2352"/>
      <c r="F2352" s="88"/>
      <c r="BB2352" s="5"/>
    </row>
    <row r="2353" spans="5:54" x14ac:dyDescent="0.2">
      <c r="E2353"/>
      <c r="F2353" s="88"/>
      <c r="BB2353" s="5"/>
    </row>
    <row r="2354" spans="5:54" x14ac:dyDescent="0.2">
      <c r="E2354"/>
      <c r="F2354" s="88"/>
      <c r="BB2354" s="5"/>
    </row>
    <row r="2355" spans="5:54" x14ac:dyDescent="0.2">
      <c r="E2355"/>
      <c r="F2355" s="88"/>
      <c r="BB2355" s="5"/>
    </row>
    <row r="2356" spans="5:54" x14ac:dyDescent="0.2">
      <c r="E2356"/>
      <c r="F2356" s="88"/>
      <c r="BB2356" s="5"/>
    </row>
    <row r="2357" spans="5:54" x14ac:dyDescent="0.2">
      <c r="E2357"/>
      <c r="F2357" s="88"/>
      <c r="BB2357" s="5"/>
    </row>
    <row r="2358" spans="5:54" x14ac:dyDescent="0.2">
      <c r="E2358"/>
      <c r="F2358" s="88"/>
      <c r="BB2358" s="5"/>
    </row>
    <row r="2359" spans="5:54" x14ac:dyDescent="0.2">
      <c r="E2359"/>
      <c r="F2359" s="88"/>
      <c r="BB2359" s="5"/>
    </row>
    <row r="2360" spans="5:54" x14ac:dyDescent="0.2">
      <c r="E2360"/>
      <c r="F2360" s="88"/>
      <c r="BB2360" s="5"/>
    </row>
    <row r="2361" spans="5:54" x14ac:dyDescent="0.2">
      <c r="E2361"/>
      <c r="F2361" s="88"/>
      <c r="BB2361" s="5"/>
    </row>
    <row r="2362" spans="5:54" x14ac:dyDescent="0.2">
      <c r="E2362"/>
      <c r="F2362" s="88"/>
      <c r="BB2362" s="5"/>
    </row>
    <row r="2363" spans="5:54" x14ac:dyDescent="0.2">
      <c r="E2363"/>
      <c r="F2363" s="88"/>
      <c r="BB2363" s="5"/>
    </row>
    <row r="2364" spans="5:54" x14ac:dyDescent="0.2">
      <c r="E2364"/>
      <c r="F2364" s="88"/>
      <c r="BB2364" s="5"/>
    </row>
    <row r="2365" spans="5:54" x14ac:dyDescent="0.2">
      <c r="E2365"/>
      <c r="F2365" s="88"/>
      <c r="BB2365" s="5"/>
    </row>
    <row r="2366" spans="5:54" x14ac:dyDescent="0.2">
      <c r="E2366"/>
      <c r="F2366" s="88"/>
      <c r="BB2366" s="5"/>
    </row>
    <row r="2367" spans="5:54" x14ac:dyDescent="0.2">
      <c r="E2367"/>
      <c r="F2367" s="88"/>
      <c r="BB2367" s="5"/>
    </row>
    <row r="2368" spans="5:54" x14ac:dyDescent="0.2">
      <c r="E2368"/>
      <c r="F2368" s="88"/>
      <c r="BB2368" s="5"/>
    </row>
    <row r="2369" spans="5:54" x14ac:dyDescent="0.2">
      <c r="E2369"/>
      <c r="F2369" s="88"/>
      <c r="BB2369" s="5"/>
    </row>
    <row r="2370" spans="5:54" x14ac:dyDescent="0.2">
      <c r="E2370"/>
      <c r="F2370" s="88"/>
      <c r="BB2370" s="5"/>
    </row>
    <row r="2371" spans="5:54" x14ac:dyDescent="0.2">
      <c r="E2371"/>
      <c r="F2371" s="88"/>
      <c r="BB2371" s="5"/>
    </row>
    <row r="2372" spans="5:54" x14ac:dyDescent="0.2">
      <c r="E2372"/>
      <c r="F2372" s="88"/>
      <c r="BB2372" s="5"/>
    </row>
    <row r="2373" spans="5:54" x14ac:dyDescent="0.2">
      <c r="E2373"/>
      <c r="F2373" s="88"/>
      <c r="BB2373" s="5"/>
    </row>
    <row r="2374" spans="5:54" x14ac:dyDescent="0.2">
      <c r="E2374"/>
      <c r="F2374" s="88"/>
      <c r="BB2374" s="5"/>
    </row>
    <row r="2375" spans="5:54" x14ac:dyDescent="0.2">
      <c r="E2375"/>
      <c r="F2375" s="88"/>
      <c r="BB2375" s="5"/>
    </row>
    <row r="2376" spans="5:54" x14ac:dyDescent="0.2">
      <c r="E2376"/>
      <c r="F2376" s="88"/>
      <c r="BB2376" s="5"/>
    </row>
    <row r="2377" spans="5:54" x14ac:dyDescent="0.2">
      <c r="E2377"/>
      <c r="F2377" s="88"/>
      <c r="BB2377" s="5"/>
    </row>
    <row r="2378" spans="5:54" x14ac:dyDescent="0.2">
      <c r="E2378"/>
      <c r="F2378" s="88"/>
      <c r="BB2378" s="5"/>
    </row>
    <row r="2379" spans="5:54" x14ac:dyDescent="0.2">
      <c r="E2379"/>
      <c r="F2379" s="88"/>
      <c r="BB2379" s="5"/>
    </row>
    <row r="2380" spans="5:54" x14ac:dyDescent="0.2">
      <c r="E2380"/>
      <c r="F2380" s="88"/>
      <c r="BB2380" s="5"/>
    </row>
    <row r="2381" spans="5:54" x14ac:dyDescent="0.2">
      <c r="E2381"/>
      <c r="F2381" s="88"/>
      <c r="BB2381" s="5"/>
    </row>
    <row r="2382" spans="5:54" x14ac:dyDescent="0.2">
      <c r="E2382"/>
      <c r="F2382" s="88"/>
      <c r="BB2382" s="5"/>
    </row>
    <row r="2383" spans="5:54" x14ac:dyDescent="0.2">
      <c r="E2383"/>
      <c r="F2383" s="88"/>
      <c r="BB2383" s="5"/>
    </row>
    <row r="2384" spans="5:54" x14ac:dyDescent="0.2">
      <c r="E2384"/>
      <c r="F2384" s="88"/>
      <c r="BB2384" s="5"/>
    </row>
    <row r="2385" spans="5:54" x14ac:dyDescent="0.2">
      <c r="E2385"/>
      <c r="F2385" s="88"/>
      <c r="BB2385" s="5"/>
    </row>
    <row r="2386" spans="5:54" x14ac:dyDescent="0.2">
      <c r="E2386"/>
      <c r="F2386" s="88"/>
      <c r="BB2386" s="5"/>
    </row>
    <row r="2387" spans="5:54" x14ac:dyDescent="0.2">
      <c r="E2387"/>
      <c r="F2387" s="88"/>
      <c r="BB2387" s="5"/>
    </row>
    <row r="2388" spans="5:54" x14ac:dyDescent="0.2">
      <c r="E2388"/>
      <c r="F2388" s="88"/>
      <c r="BB2388" s="5"/>
    </row>
    <row r="2389" spans="5:54" x14ac:dyDescent="0.2">
      <c r="E2389"/>
      <c r="F2389" s="88"/>
      <c r="BB2389" s="5"/>
    </row>
    <row r="2390" spans="5:54" x14ac:dyDescent="0.2">
      <c r="E2390"/>
      <c r="F2390" s="88"/>
      <c r="BB2390" s="5"/>
    </row>
    <row r="2391" spans="5:54" x14ac:dyDescent="0.2">
      <c r="E2391"/>
      <c r="F2391" s="88"/>
      <c r="BB2391" s="5"/>
    </row>
    <row r="2392" spans="5:54" x14ac:dyDescent="0.2">
      <c r="E2392"/>
      <c r="F2392" s="88"/>
      <c r="BB2392" s="5"/>
    </row>
    <row r="2393" spans="5:54" x14ac:dyDescent="0.2">
      <c r="E2393"/>
      <c r="F2393" s="88"/>
      <c r="BB2393" s="5"/>
    </row>
    <row r="2394" spans="5:54" x14ac:dyDescent="0.2">
      <c r="E2394"/>
      <c r="F2394" s="88"/>
      <c r="BB2394" s="5"/>
    </row>
    <row r="2395" spans="5:54" x14ac:dyDescent="0.2">
      <c r="E2395"/>
      <c r="F2395" s="88"/>
      <c r="BB2395" s="5"/>
    </row>
    <row r="2396" spans="5:54" x14ac:dyDescent="0.2">
      <c r="E2396"/>
      <c r="F2396" s="88"/>
      <c r="BB2396" s="5"/>
    </row>
    <row r="2397" spans="5:54" x14ac:dyDescent="0.2">
      <c r="E2397"/>
      <c r="F2397" s="88"/>
      <c r="BB2397" s="5"/>
    </row>
    <row r="2398" spans="5:54" x14ac:dyDescent="0.2">
      <c r="E2398"/>
      <c r="F2398" s="88"/>
      <c r="BB2398" s="5"/>
    </row>
    <row r="2399" spans="5:54" x14ac:dyDescent="0.2">
      <c r="E2399"/>
      <c r="F2399" s="88"/>
      <c r="BB2399" s="5"/>
    </row>
    <row r="2400" spans="5:54" x14ac:dyDescent="0.2">
      <c r="E2400"/>
      <c r="F2400" s="88"/>
      <c r="BB2400" s="5"/>
    </row>
    <row r="2401" spans="5:54" x14ac:dyDescent="0.2">
      <c r="E2401"/>
      <c r="F2401" s="88"/>
      <c r="BB2401" s="5"/>
    </row>
    <row r="2402" spans="5:54" x14ac:dyDescent="0.2">
      <c r="E2402"/>
      <c r="F2402" s="88"/>
      <c r="BB2402" s="5"/>
    </row>
    <row r="2403" spans="5:54" x14ac:dyDescent="0.2">
      <c r="E2403"/>
      <c r="F2403" s="88"/>
      <c r="BB2403" s="5"/>
    </row>
    <row r="2404" spans="5:54" x14ac:dyDescent="0.2">
      <c r="E2404"/>
      <c r="F2404" s="88"/>
      <c r="BB2404" s="5"/>
    </row>
    <row r="2405" spans="5:54" x14ac:dyDescent="0.2">
      <c r="E2405"/>
      <c r="F2405" s="88"/>
      <c r="BB2405" s="5"/>
    </row>
    <row r="2406" spans="5:54" x14ac:dyDescent="0.2">
      <c r="E2406"/>
      <c r="F2406" s="88"/>
      <c r="BB2406" s="5"/>
    </row>
    <row r="2407" spans="5:54" x14ac:dyDescent="0.2">
      <c r="E2407"/>
      <c r="F2407" s="88"/>
      <c r="BB2407" s="5"/>
    </row>
    <row r="2408" spans="5:54" x14ac:dyDescent="0.2">
      <c r="E2408"/>
      <c r="F2408" s="88"/>
      <c r="BB2408" s="5"/>
    </row>
    <row r="2409" spans="5:54" x14ac:dyDescent="0.2">
      <c r="E2409"/>
      <c r="F2409" s="88"/>
      <c r="BB2409" s="5"/>
    </row>
    <row r="2410" spans="5:54" x14ac:dyDescent="0.2">
      <c r="E2410"/>
      <c r="F2410" s="88"/>
      <c r="BB2410" s="5"/>
    </row>
    <row r="2411" spans="5:54" x14ac:dyDescent="0.2">
      <c r="E2411"/>
      <c r="F2411" s="88"/>
      <c r="BB2411" s="5"/>
    </row>
    <row r="2412" spans="5:54" x14ac:dyDescent="0.2">
      <c r="E2412"/>
      <c r="F2412" s="88"/>
      <c r="BB2412" s="5"/>
    </row>
    <row r="2413" spans="5:54" x14ac:dyDescent="0.2">
      <c r="E2413"/>
      <c r="F2413" s="88"/>
      <c r="BB2413" s="5"/>
    </row>
    <row r="2414" spans="5:54" x14ac:dyDescent="0.2">
      <c r="E2414"/>
      <c r="F2414" s="88"/>
      <c r="BB2414" s="5"/>
    </row>
    <row r="2415" spans="5:54" x14ac:dyDescent="0.2">
      <c r="E2415"/>
      <c r="F2415" s="88"/>
      <c r="BB2415" s="5"/>
    </row>
    <row r="2416" spans="5:54" x14ac:dyDescent="0.2">
      <c r="E2416"/>
      <c r="F2416" s="88"/>
      <c r="BB2416" s="5"/>
    </row>
    <row r="2417" spans="5:54" x14ac:dyDescent="0.2">
      <c r="E2417"/>
      <c r="F2417" s="88"/>
      <c r="BB2417" s="5"/>
    </row>
    <row r="2418" spans="5:54" x14ac:dyDescent="0.2">
      <c r="E2418"/>
      <c r="F2418" s="88"/>
      <c r="BB2418" s="5"/>
    </row>
    <row r="2419" spans="5:54" x14ac:dyDescent="0.2">
      <c r="E2419"/>
      <c r="F2419" s="88"/>
      <c r="BB2419" s="5"/>
    </row>
    <row r="2420" spans="5:54" x14ac:dyDescent="0.2">
      <c r="E2420"/>
      <c r="F2420" s="88"/>
      <c r="BB2420" s="5"/>
    </row>
    <row r="2421" spans="5:54" x14ac:dyDescent="0.2">
      <c r="E2421"/>
      <c r="F2421" s="88"/>
      <c r="BB2421" s="5"/>
    </row>
    <row r="2422" spans="5:54" x14ac:dyDescent="0.2">
      <c r="E2422"/>
      <c r="F2422" s="88"/>
      <c r="BB2422" s="5"/>
    </row>
    <row r="2423" spans="5:54" x14ac:dyDescent="0.2">
      <c r="E2423"/>
      <c r="F2423" s="88"/>
      <c r="BB2423" s="5"/>
    </row>
    <row r="2424" spans="5:54" x14ac:dyDescent="0.2">
      <c r="E2424"/>
      <c r="F2424" s="88"/>
      <c r="BB2424" s="5"/>
    </row>
    <row r="2425" spans="5:54" x14ac:dyDescent="0.2">
      <c r="E2425"/>
      <c r="F2425" s="88"/>
      <c r="BB2425" s="5"/>
    </row>
    <row r="2426" spans="5:54" x14ac:dyDescent="0.2">
      <c r="E2426"/>
      <c r="F2426" s="88"/>
      <c r="BB2426" s="5"/>
    </row>
    <row r="2427" spans="5:54" x14ac:dyDescent="0.2">
      <c r="E2427"/>
      <c r="F2427" s="88"/>
      <c r="BB2427" s="5"/>
    </row>
    <row r="2428" spans="5:54" x14ac:dyDescent="0.2">
      <c r="E2428"/>
      <c r="F2428" s="88"/>
      <c r="BB2428" s="5"/>
    </row>
    <row r="2429" spans="5:54" x14ac:dyDescent="0.2">
      <c r="E2429"/>
      <c r="F2429" s="88"/>
      <c r="BB2429" s="5"/>
    </row>
    <row r="2430" spans="5:54" x14ac:dyDescent="0.2">
      <c r="E2430"/>
      <c r="F2430" s="88"/>
      <c r="BB2430" s="5"/>
    </row>
    <row r="2431" spans="5:54" x14ac:dyDescent="0.2">
      <c r="E2431"/>
      <c r="F2431" s="88"/>
      <c r="BB2431" s="5"/>
    </row>
    <row r="2432" spans="5:54" x14ac:dyDescent="0.2">
      <c r="E2432"/>
      <c r="F2432" s="88"/>
      <c r="BB2432" s="5"/>
    </row>
    <row r="2433" spans="5:54" x14ac:dyDescent="0.2">
      <c r="E2433"/>
      <c r="F2433" s="88"/>
      <c r="BB2433" s="5"/>
    </row>
    <row r="2434" spans="5:54" x14ac:dyDescent="0.2">
      <c r="E2434"/>
      <c r="F2434" s="88"/>
      <c r="BB2434" s="5"/>
    </row>
    <row r="2435" spans="5:54" x14ac:dyDescent="0.2">
      <c r="E2435"/>
      <c r="F2435" s="88"/>
      <c r="BB2435" s="5"/>
    </row>
    <row r="2436" spans="5:54" x14ac:dyDescent="0.2">
      <c r="E2436"/>
      <c r="F2436" s="88"/>
      <c r="BB2436" s="5"/>
    </row>
    <row r="2437" spans="5:54" x14ac:dyDescent="0.2">
      <c r="E2437"/>
      <c r="F2437" s="88"/>
      <c r="BB2437" s="5"/>
    </row>
    <row r="2438" spans="5:54" x14ac:dyDescent="0.2">
      <c r="E2438"/>
      <c r="F2438" s="88"/>
      <c r="BB2438" s="5"/>
    </row>
    <row r="2439" spans="5:54" x14ac:dyDescent="0.2">
      <c r="E2439"/>
      <c r="F2439" s="88"/>
      <c r="BB2439" s="5"/>
    </row>
    <row r="2440" spans="5:54" x14ac:dyDescent="0.2">
      <c r="E2440"/>
      <c r="F2440" s="88"/>
      <c r="BB2440" s="5"/>
    </row>
    <row r="2441" spans="5:54" x14ac:dyDescent="0.2">
      <c r="E2441"/>
      <c r="F2441" s="88"/>
      <c r="BB2441" s="5"/>
    </row>
    <row r="2442" spans="5:54" x14ac:dyDescent="0.2">
      <c r="E2442"/>
      <c r="F2442" s="88"/>
      <c r="BB2442" s="5"/>
    </row>
    <row r="2443" spans="5:54" x14ac:dyDescent="0.2">
      <c r="E2443"/>
      <c r="F2443" s="88"/>
      <c r="BB2443" s="5"/>
    </row>
    <row r="2444" spans="5:54" x14ac:dyDescent="0.2">
      <c r="E2444"/>
      <c r="F2444" s="88"/>
      <c r="BB2444" s="5"/>
    </row>
    <row r="2445" spans="5:54" x14ac:dyDescent="0.2">
      <c r="E2445"/>
      <c r="F2445" s="88"/>
      <c r="BB2445" s="5"/>
    </row>
    <row r="2446" spans="5:54" x14ac:dyDescent="0.2">
      <c r="E2446"/>
      <c r="F2446" s="88"/>
      <c r="BB2446" s="5"/>
    </row>
    <row r="2447" spans="5:54" x14ac:dyDescent="0.2">
      <c r="E2447"/>
      <c r="F2447" s="88"/>
      <c r="BB2447" s="5"/>
    </row>
    <row r="2448" spans="5:54" x14ac:dyDescent="0.2">
      <c r="E2448"/>
      <c r="F2448" s="88"/>
      <c r="BB2448" s="5"/>
    </row>
    <row r="2449" spans="5:54" x14ac:dyDescent="0.2">
      <c r="E2449"/>
      <c r="F2449" s="88"/>
      <c r="BB2449" s="5"/>
    </row>
    <row r="2450" spans="5:54" x14ac:dyDescent="0.2">
      <c r="E2450"/>
      <c r="F2450" s="88"/>
      <c r="BB2450" s="5"/>
    </row>
    <row r="2451" spans="5:54" x14ac:dyDescent="0.2">
      <c r="E2451"/>
      <c r="F2451" s="88"/>
      <c r="BB2451" s="5"/>
    </row>
    <row r="2452" spans="5:54" x14ac:dyDescent="0.2">
      <c r="E2452"/>
      <c r="F2452" s="88"/>
      <c r="BB2452" s="5"/>
    </row>
    <row r="2453" spans="5:54" x14ac:dyDescent="0.2">
      <c r="E2453"/>
      <c r="F2453" s="88"/>
      <c r="BB2453" s="5"/>
    </row>
    <row r="2454" spans="5:54" x14ac:dyDescent="0.2">
      <c r="E2454"/>
      <c r="F2454" s="88"/>
      <c r="BB2454" s="5"/>
    </row>
    <row r="2455" spans="5:54" x14ac:dyDescent="0.2">
      <c r="E2455"/>
      <c r="F2455" s="88"/>
      <c r="BB2455" s="5"/>
    </row>
    <row r="2456" spans="5:54" x14ac:dyDescent="0.2">
      <c r="E2456"/>
      <c r="F2456" s="88"/>
      <c r="BB2456" s="5"/>
    </row>
    <row r="2457" spans="5:54" x14ac:dyDescent="0.2">
      <c r="E2457"/>
      <c r="F2457" s="88"/>
      <c r="BB2457" s="5"/>
    </row>
    <row r="2458" spans="5:54" x14ac:dyDescent="0.2">
      <c r="E2458"/>
      <c r="F2458" s="88"/>
      <c r="BB2458" s="5"/>
    </row>
    <row r="2459" spans="5:54" x14ac:dyDescent="0.2">
      <c r="E2459"/>
      <c r="F2459" s="88"/>
      <c r="BB2459" s="5"/>
    </row>
    <row r="2460" spans="5:54" x14ac:dyDescent="0.2">
      <c r="E2460"/>
      <c r="F2460" s="88"/>
      <c r="BB2460" s="5"/>
    </row>
    <row r="2461" spans="5:54" x14ac:dyDescent="0.2">
      <c r="E2461"/>
      <c r="F2461" s="88"/>
      <c r="BB2461" s="5"/>
    </row>
    <row r="2462" spans="5:54" x14ac:dyDescent="0.2">
      <c r="E2462"/>
      <c r="F2462" s="88"/>
      <c r="BB2462" s="5"/>
    </row>
    <row r="2463" spans="5:54" x14ac:dyDescent="0.2">
      <c r="E2463"/>
      <c r="F2463" s="88"/>
      <c r="BB2463" s="5"/>
    </row>
    <row r="2464" spans="5:54" x14ac:dyDescent="0.2">
      <c r="E2464"/>
      <c r="F2464" s="88"/>
      <c r="BB2464" s="5"/>
    </row>
    <row r="2465" spans="5:54" x14ac:dyDescent="0.2">
      <c r="E2465"/>
      <c r="F2465" s="88"/>
      <c r="BB2465" s="5"/>
    </row>
    <row r="2466" spans="5:54" x14ac:dyDescent="0.2">
      <c r="E2466"/>
      <c r="F2466" s="88"/>
      <c r="BB2466" s="5"/>
    </row>
    <row r="2467" spans="5:54" x14ac:dyDescent="0.2">
      <c r="E2467"/>
      <c r="F2467" s="88"/>
      <c r="BB2467" s="5"/>
    </row>
    <row r="2468" spans="5:54" x14ac:dyDescent="0.2">
      <c r="E2468"/>
      <c r="F2468" s="88"/>
      <c r="BB2468" s="5"/>
    </row>
    <row r="2469" spans="5:54" x14ac:dyDescent="0.2">
      <c r="E2469"/>
      <c r="F2469" s="88"/>
      <c r="BB2469" s="5"/>
    </row>
    <row r="2470" spans="5:54" x14ac:dyDescent="0.2">
      <c r="E2470"/>
      <c r="F2470" s="88"/>
      <c r="BB2470" s="5"/>
    </row>
    <row r="2471" spans="5:54" x14ac:dyDescent="0.2">
      <c r="E2471"/>
      <c r="F2471" s="88"/>
      <c r="BB2471" s="5"/>
    </row>
    <row r="2472" spans="5:54" x14ac:dyDescent="0.2">
      <c r="E2472"/>
      <c r="F2472" s="88"/>
      <c r="BB2472" s="5"/>
    </row>
    <row r="2473" spans="5:54" x14ac:dyDescent="0.2">
      <c r="E2473"/>
      <c r="F2473" s="88"/>
      <c r="BB2473" s="5"/>
    </row>
    <row r="2474" spans="5:54" x14ac:dyDescent="0.2">
      <c r="E2474"/>
      <c r="F2474" s="88"/>
      <c r="BB2474" s="5"/>
    </row>
    <row r="2475" spans="5:54" x14ac:dyDescent="0.2">
      <c r="E2475"/>
      <c r="F2475" s="88"/>
      <c r="BB2475" s="5"/>
    </row>
    <row r="2476" spans="5:54" x14ac:dyDescent="0.2">
      <c r="E2476"/>
      <c r="F2476" s="88"/>
      <c r="BB2476" s="5"/>
    </row>
    <row r="2477" spans="5:54" x14ac:dyDescent="0.2">
      <c r="E2477"/>
      <c r="F2477" s="88"/>
      <c r="BB2477" s="5"/>
    </row>
    <row r="2478" spans="5:54" x14ac:dyDescent="0.2">
      <c r="E2478"/>
      <c r="F2478" s="88"/>
      <c r="BB2478" s="5"/>
    </row>
    <row r="2479" spans="5:54" x14ac:dyDescent="0.2">
      <c r="E2479"/>
      <c r="F2479" s="88"/>
      <c r="BB2479" s="5"/>
    </row>
    <row r="2480" spans="5:54" x14ac:dyDescent="0.2">
      <c r="E2480"/>
      <c r="F2480" s="88"/>
      <c r="BB2480" s="5"/>
    </row>
    <row r="2481" spans="5:54" x14ac:dyDescent="0.2">
      <c r="E2481"/>
      <c r="F2481" s="88"/>
      <c r="BB2481" s="5"/>
    </row>
    <row r="2482" spans="5:54" x14ac:dyDescent="0.2">
      <c r="E2482"/>
      <c r="F2482" s="88"/>
      <c r="BB2482" s="5"/>
    </row>
    <row r="2483" spans="5:54" x14ac:dyDescent="0.2">
      <c r="E2483"/>
      <c r="F2483" s="88"/>
      <c r="BB2483" s="5"/>
    </row>
    <row r="2484" spans="5:54" x14ac:dyDescent="0.2">
      <c r="E2484"/>
      <c r="F2484" s="88"/>
      <c r="BB2484" s="5"/>
    </row>
    <row r="2485" spans="5:54" x14ac:dyDescent="0.2">
      <c r="E2485"/>
      <c r="F2485" s="88"/>
      <c r="BB2485" s="5"/>
    </row>
    <row r="2486" spans="5:54" x14ac:dyDescent="0.2">
      <c r="E2486"/>
      <c r="F2486" s="88"/>
      <c r="BB2486" s="5"/>
    </row>
    <row r="2487" spans="5:54" x14ac:dyDescent="0.2">
      <c r="E2487"/>
      <c r="F2487" s="88"/>
      <c r="BB2487" s="5"/>
    </row>
    <row r="2488" spans="5:54" x14ac:dyDescent="0.2">
      <c r="E2488"/>
      <c r="F2488" s="88"/>
      <c r="BB2488" s="5"/>
    </row>
    <row r="2489" spans="5:54" x14ac:dyDescent="0.2">
      <c r="E2489"/>
      <c r="F2489" s="88"/>
      <c r="BB2489" s="5"/>
    </row>
    <row r="2490" spans="5:54" x14ac:dyDescent="0.2">
      <c r="E2490"/>
      <c r="F2490" s="88"/>
      <c r="BB2490" s="5"/>
    </row>
    <row r="2491" spans="5:54" x14ac:dyDescent="0.2">
      <c r="E2491"/>
      <c r="F2491" s="88"/>
      <c r="BB2491" s="5"/>
    </row>
    <row r="2492" spans="5:54" x14ac:dyDescent="0.2">
      <c r="E2492"/>
      <c r="F2492" s="88"/>
      <c r="BB2492" s="5"/>
    </row>
    <row r="2493" spans="5:54" x14ac:dyDescent="0.2">
      <c r="E2493"/>
      <c r="F2493" s="88"/>
      <c r="BB2493" s="5"/>
    </row>
    <row r="2494" spans="5:54" x14ac:dyDescent="0.2">
      <c r="E2494"/>
      <c r="F2494" s="88"/>
      <c r="BB2494" s="5"/>
    </row>
    <row r="2495" spans="5:54" x14ac:dyDescent="0.2">
      <c r="E2495"/>
      <c r="F2495" s="88"/>
      <c r="BB2495" s="5"/>
    </row>
    <row r="2496" spans="5:54" x14ac:dyDescent="0.2">
      <c r="E2496"/>
      <c r="F2496" s="88"/>
      <c r="BB2496" s="5"/>
    </row>
    <row r="2497" spans="5:54" x14ac:dyDescent="0.2">
      <c r="E2497"/>
      <c r="F2497" s="88"/>
      <c r="BB2497" s="5"/>
    </row>
    <row r="2498" spans="5:54" x14ac:dyDescent="0.2">
      <c r="E2498"/>
      <c r="F2498" s="88"/>
      <c r="BB2498" s="5"/>
    </row>
    <row r="2499" spans="5:54" x14ac:dyDescent="0.2">
      <c r="E2499"/>
      <c r="F2499" s="88"/>
      <c r="BB2499" s="5"/>
    </row>
    <row r="2500" spans="5:54" x14ac:dyDescent="0.2">
      <c r="E2500"/>
      <c r="F2500" s="88"/>
      <c r="BB2500" s="5"/>
    </row>
    <row r="2501" spans="5:54" x14ac:dyDescent="0.2">
      <c r="E2501"/>
      <c r="F2501" s="88"/>
      <c r="BB2501" s="5"/>
    </row>
    <row r="2502" spans="5:54" x14ac:dyDescent="0.2">
      <c r="E2502"/>
      <c r="F2502" s="88"/>
      <c r="BB2502" s="5"/>
    </row>
    <row r="2503" spans="5:54" x14ac:dyDescent="0.2">
      <c r="E2503"/>
      <c r="F2503" s="88"/>
      <c r="BB2503" s="5"/>
    </row>
    <row r="2504" spans="5:54" x14ac:dyDescent="0.2">
      <c r="E2504"/>
      <c r="F2504" s="88"/>
      <c r="BB2504" s="5"/>
    </row>
    <row r="2505" spans="5:54" x14ac:dyDescent="0.2">
      <c r="E2505"/>
      <c r="F2505" s="88"/>
      <c r="BB2505" s="5"/>
    </row>
    <row r="2506" spans="5:54" x14ac:dyDescent="0.2">
      <c r="E2506"/>
      <c r="F2506" s="88"/>
      <c r="BB2506" s="5"/>
    </row>
    <row r="2507" spans="5:54" x14ac:dyDescent="0.2">
      <c r="E2507"/>
      <c r="F2507" s="88"/>
      <c r="BB2507" s="5"/>
    </row>
    <row r="2508" spans="5:54" x14ac:dyDescent="0.2">
      <c r="E2508"/>
      <c r="F2508" s="88"/>
      <c r="BB2508" s="5"/>
    </row>
    <row r="2509" spans="5:54" x14ac:dyDescent="0.2">
      <c r="E2509"/>
      <c r="F2509" s="88"/>
      <c r="BB2509" s="5"/>
    </row>
    <row r="2510" spans="5:54" x14ac:dyDescent="0.2">
      <c r="E2510"/>
      <c r="F2510" s="88"/>
      <c r="BB2510" s="5"/>
    </row>
    <row r="2511" spans="5:54" x14ac:dyDescent="0.2">
      <c r="E2511"/>
      <c r="F2511" s="88"/>
      <c r="BB2511" s="5"/>
    </row>
    <row r="2512" spans="5:54" x14ac:dyDescent="0.2">
      <c r="E2512"/>
      <c r="F2512" s="88"/>
      <c r="BB2512" s="5"/>
    </row>
    <row r="2513" spans="5:54" x14ac:dyDescent="0.2">
      <c r="E2513"/>
      <c r="F2513" s="88"/>
      <c r="BB2513" s="5"/>
    </row>
    <row r="2514" spans="5:54" x14ac:dyDescent="0.2">
      <c r="E2514"/>
      <c r="F2514" s="88"/>
      <c r="BB2514" s="5"/>
    </row>
    <row r="2515" spans="5:54" x14ac:dyDescent="0.2">
      <c r="E2515"/>
      <c r="F2515" s="88"/>
      <c r="BB2515" s="5"/>
    </row>
    <row r="2516" spans="5:54" x14ac:dyDescent="0.2">
      <c r="E2516"/>
      <c r="F2516" s="88"/>
      <c r="BB2516" s="5"/>
    </row>
    <row r="2517" spans="5:54" x14ac:dyDescent="0.2">
      <c r="E2517"/>
      <c r="F2517" s="88"/>
      <c r="BB2517" s="5"/>
    </row>
    <row r="2518" spans="5:54" x14ac:dyDescent="0.2">
      <c r="E2518"/>
      <c r="F2518" s="88"/>
      <c r="BB2518" s="5"/>
    </row>
    <row r="2519" spans="5:54" x14ac:dyDescent="0.2">
      <c r="E2519"/>
      <c r="F2519" s="88"/>
      <c r="BB2519" s="5"/>
    </row>
    <row r="2520" spans="5:54" x14ac:dyDescent="0.2">
      <c r="E2520"/>
      <c r="F2520" s="88"/>
      <c r="BB2520" s="5"/>
    </row>
    <row r="2521" spans="5:54" x14ac:dyDescent="0.2">
      <c r="E2521"/>
      <c r="F2521" s="88"/>
      <c r="BB2521" s="5"/>
    </row>
    <row r="2522" spans="5:54" x14ac:dyDescent="0.2">
      <c r="E2522"/>
      <c r="F2522" s="88"/>
      <c r="BB2522" s="5"/>
    </row>
    <row r="2523" spans="5:54" x14ac:dyDescent="0.2">
      <c r="E2523"/>
      <c r="F2523" s="88"/>
      <c r="BB2523" s="5"/>
    </row>
    <row r="2524" spans="5:54" x14ac:dyDescent="0.2">
      <c r="E2524"/>
      <c r="F2524" s="88"/>
      <c r="BB2524" s="5"/>
    </row>
    <row r="2525" spans="5:54" x14ac:dyDescent="0.2">
      <c r="E2525"/>
      <c r="F2525" s="88"/>
      <c r="BB2525" s="5"/>
    </row>
    <row r="2526" spans="5:54" x14ac:dyDescent="0.2">
      <c r="E2526"/>
      <c r="F2526" s="88"/>
      <c r="BB2526" s="5"/>
    </row>
    <row r="2527" spans="5:54" x14ac:dyDescent="0.2">
      <c r="E2527"/>
      <c r="F2527" s="88"/>
      <c r="BB2527" s="5"/>
    </row>
    <row r="2528" spans="5:54" x14ac:dyDescent="0.2">
      <c r="E2528"/>
      <c r="F2528" s="88"/>
      <c r="BB2528" s="5"/>
    </row>
    <row r="2529" spans="5:54" x14ac:dyDescent="0.2">
      <c r="E2529"/>
      <c r="F2529" s="88"/>
      <c r="BB2529" s="5"/>
    </row>
    <row r="2530" spans="5:54" x14ac:dyDescent="0.2">
      <c r="E2530"/>
      <c r="F2530" s="88"/>
      <c r="BB2530" s="5"/>
    </row>
    <row r="2531" spans="5:54" x14ac:dyDescent="0.2">
      <c r="E2531"/>
      <c r="F2531" s="88"/>
      <c r="BB2531" s="5"/>
    </row>
    <row r="2532" spans="5:54" x14ac:dyDescent="0.2">
      <c r="E2532"/>
      <c r="F2532" s="88"/>
      <c r="BB2532" s="5"/>
    </row>
    <row r="2533" spans="5:54" x14ac:dyDescent="0.2">
      <c r="E2533"/>
      <c r="F2533" s="88"/>
      <c r="BB2533" s="5"/>
    </row>
    <row r="2534" spans="5:54" x14ac:dyDescent="0.2">
      <c r="E2534"/>
      <c r="F2534" s="88"/>
      <c r="BB2534" s="5"/>
    </row>
    <row r="2535" spans="5:54" x14ac:dyDescent="0.2">
      <c r="E2535"/>
      <c r="F2535" s="88"/>
      <c r="BB2535" s="5"/>
    </row>
    <row r="2536" spans="5:54" x14ac:dyDescent="0.2">
      <c r="E2536"/>
      <c r="F2536" s="88"/>
      <c r="BB2536" s="5"/>
    </row>
    <row r="2537" spans="5:54" x14ac:dyDescent="0.2">
      <c r="E2537"/>
      <c r="F2537" s="88"/>
      <c r="BB2537" s="5"/>
    </row>
    <row r="2538" spans="5:54" x14ac:dyDescent="0.2">
      <c r="E2538"/>
      <c r="F2538" s="88"/>
      <c r="BB2538" s="5"/>
    </row>
    <row r="2539" spans="5:54" x14ac:dyDescent="0.2">
      <c r="E2539"/>
      <c r="F2539" s="88"/>
      <c r="BB2539" s="5"/>
    </row>
    <row r="2540" spans="5:54" x14ac:dyDescent="0.2">
      <c r="E2540"/>
      <c r="F2540" s="88"/>
      <c r="BB2540" s="5"/>
    </row>
    <row r="2541" spans="5:54" x14ac:dyDescent="0.2">
      <c r="E2541"/>
      <c r="F2541" s="88"/>
      <c r="BB2541" s="5"/>
    </row>
    <row r="2542" spans="5:54" x14ac:dyDescent="0.2">
      <c r="E2542"/>
      <c r="F2542" s="88"/>
      <c r="BB2542" s="5"/>
    </row>
    <row r="2543" spans="5:54" x14ac:dyDescent="0.2">
      <c r="E2543"/>
      <c r="F2543" s="88"/>
      <c r="BB2543" s="5"/>
    </row>
    <row r="2544" spans="5:54" x14ac:dyDescent="0.2">
      <c r="E2544"/>
      <c r="F2544" s="88"/>
      <c r="BB2544" s="5"/>
    </row>
    <row r="2545" spans="5:54" x14ac:dyDescent="0.2">
      <c r="E2545"/>
      <c r="F2545" s="88"/>
      <c r="BB2545" s="5"/>
    </row>
    <row r="2546" spans="5:54" x14ac:dyDescent="0.2">
      <c r="E2546"/>
      <c r="F2546" s="88"/>
      <c r="BB2546" s="5"/>
    </row>
    <row r="2547" spans="5:54" x14ac:dyDescent="0.2">
      <c r="E2547"/>
      <c r="F2547" s="88"/>
      <c r="BB2547" s="5"/>
    </row>
    <row r="2548" spans="5:54" x14ac:dyDescent="0.2">
      <c r="E2548"/>
      <c r="F2548" s="88"/>
      <c r="BB2548" s="5"/>
    </row>
    <row r="2549" spans="5:54" x14ac:dyDescent="0.2">
      <c r="E2549"/>
      <c r="F2549" s="88"/>
      <c r="BB2549" s="5"/>
    </row>
    <row r="2550" spans="5:54" x14ac:dyDescent="0.2">
      <c r="E2550"/>
      <c r="F2550" s="88"/>
      <c r="BB2550" s="5"/>
    </row>
    <row r="2551" spans="5:54" x14ac:dyDescent="0.2">
      <c r="E2551"/>
      <c r="F2551" s="88"/>
      <c r="BB2551" s="5"/>
    </row>
    <row r="2552" spans="5:54" x14ac:dyDescent="0.2">
      <c r="E2552"/>
      <c r="F2552" s="88"/>
      <c r="BB2552" s="5"/>
    </row>
    <row r="2553" spans="5:54" x14ac:dyDescent="0.2">
      <c r="E2553"/>
      <c r="F2553" s="88"/>
      <c r="BB2553" s="5"/>
    </row>
    <row r="2554" spans="5:54" x14ac:dyDescent="0.2">
      <c r="E2554"/>
      <c r="F2554" s="88"/>
      <c r="BB2554" s="5"/>
    </row>
    <row r="2555" spans="5:54" x14ac:dyDescent="0.2">
      <c r="E2555"/>
      <c r="F2555" s="88"/>
      <c r="BB2555" s="5"/>
    </row>
    <row r="2556" spans="5:54" x14ac:dyDescent="0.2">
      <c r="E2556"/>
      <c r="F2556" s="88"/>
      <c r="BB2556" s="5"/>
    </row>
    <row r="2557" spans="5:54" x14ac:dyDescent="0.2">
      <c r="E2557"/>
      <c r="F2557" s="88"/>
      <c r="BB2557" s="5"/>
    </row>
    <row r="2558" spans="5:54" x14ac:dyDescent="0.2">
      <c r="E2558"/>
      <c r="F2558" s="88"/>
      <c r="BB2558" s="5"/>
    </row>
    <row r="2559" spans="5:54" x14ac:dyDescent="0.2">
      <c r="E2559"/>
      <c r="F2559" s="88"/>
      <c r="BB2559" s="5"/>
    </row>
    <row r="2560" spans="5:54" x14ac:dyDescent="0.2">
      <c r="E2560"/>
      <c r="F2560" s="88"/>
      <c r="BB2560" s="5"/>
    </row>
    <row r="2561" spans="5:54" x14ac:dyDescent="0.2">
      <c r="E2561"/>
      <c r="F2561" s="88"/>
      <c r="BB2561" s="5"/>
    </row>
    <row r="2562" spans="5:54" x14ac:dyDescent="0.2">
      <c r="E2562"/>
      <c r="F2562" s="88"/>
      <c r="BB2562" s="5"/>
    </row>
    <row r="2563" spans="5:54" x14ac:dyDescent="0.2">
      <c r="E2563"/>
      <c r="F2563" s="88"/>
      <c r="BB2563" s="5"/>
    </row>
    <row r="2564" spans="5:54" x14ac:dyDescent="0.2">
      <c r="E2564"/>
      <c r="F2564" s="88"/>
      <c r="BB2564" s="5"/>
    </row>
    <row r="2565" spans="5:54" x14ac:dyDescent="0.2">
      <c r="E2565"/>
      <c r="F2565" s="88"/>
      <c r="BB2565" s="5"/>
    </row>
    <row r="2566" spans="5:54" x14ac:dyDescent="0.2">
      <c r="E2566"/>
      <c r="F2566" s="88"/>
      <c r="BB2566" s="5"/>
    </row>
    <row r="2567" spans="5:54" x14ac:dyDescent="0.2">
      <c r="E2567"/>
      <c r="F2567" s="88"/>
      <c r="BB2567" s="5"/>
    </row>
    <row r="2568" spans="5:54" x14ac:dyDescent="0.2">
      <c r="E2568"/>
      <c r="F2568" s="88"/>
      <c r="BB2568" s="5"/>
    </row>
    <row r="2569" spans="5:54" x14ac:dyDescent="0.2">
      <c r="E2569"/>
      <c r="F2569" s="88"/>
      <c r="BB2569" s="5"/>
    </row>
    <row r="2570" spans="5:54" x14ac:dyDescent="0.2">
      <c r="E2570"/>
      <c r="F2570" s="88"/>
      <c r="BB2570" s="5"/>
    </row>
    <row r="2571" spans="5:54" x14ac:dyDescent="0.2">
      <c r="E2571"/>
      <c r="F2571" s="88"/>
      <c r="BB2571" s="5"/>
    </row>
    <row r="2572" spans="5:54" x14ac:dyDescent="0.2">
      <c r="E2572"/>
      <c r="F2572" s="88"/>
      <c r="BB2572" s="5"/>
    </row>
    <row r="2573" spans="5:54" x14ac:dyDescent="0.2">
      <c r="E2573"/>
      <c r="F2573" s="88"/>
      <c r="BB2573" s="5"/>
    </row>
    <row r="2574" spans="5:54" x14ac:dyDescent="0.2">
      <c r="E2574"/>
      <c r="F2574" s="88"/>
      <c r="BB2574" s="5"/>
    </row>
    <row r="2575" spans="5:54" x14ac:dyDescent="0.2">
      <c r="E2575"/>
      <c r="F2575" s="88"/>
      <c r="BB2575" s="5"/>
    </row>
    <row r="2576" spans="5:54" x14ac:dyDescent="0.2">
      <c r="E2576"/>
      <c r="F2576" s="88"/>
      <c r="BB2576" s="5"/>
    </row>
    <row r="2577" spans="5:54" x14ac:dyDescent="0.2">
      <c r="E2577"/>
      <c r="F2577" s="88"/>
      <c r="BB2577" s="5"/>
    </row>
    <row r="2578" spans="5:54" x14ac:dyDescent="0.2">
      <c r="E2578"/>
      <c r="F2578" s="88"/>
      <c r="BB2578" s="5"/>
    </row>
    <row r="2579" spans="5:54" x14ac:dyDescent="0.2">
      <c r="E2579"/>
      <c r="F2579" s="88"/>
      <c r="BB2579" s="5"/>
    </row>
    <row r="2580" spans="5:54" x14ac:dyDescent="0.2">
      <c r="E2580"/>
      <c r="F2580" s="88"/>
      <c r="BB2580" s="5"/>
    </row>
    <row r="2581" spans="5:54" x14ac:dyDescent="0.2">
      <c r="E2581"/>
      <c r="F2581" s="88"/>
      <c r="BB2581" s="5"/>
    </row>
    <row r="2582" spans="5:54" x14ac:dyDescent="0.2">
      <c r="E2582"/>
      <c r="F2582" s="88"/>
      <c r="BB2582" s="5"/>
    </row>
    <row r="2583" spans="5:54" x14ac:dyDescent="0.2">
      <c r="E2583"/>
      <c r="F2583" s="88"/>
      <c r="BB2583" s="5"/>
    </row>
    <row r="2584" spans="5:54" x14ac:dyDescent="0.2">
      <c r="E2584"/>
      <c r="F2584" s="88"/>
      <c r="BB2584" s="5"/>
    </row>
    <row r="2585" spans="5:54" x14ac:dyDescent="0.2">
      <c r="E2585"/>
      <c r="F2585" s="88"/>
      <c r="BB2585" s="5"/>
    </row>
    <row r="2586" spans="5:54" x14ac:dyDescent="0.2">
      <c r="E2586"/>
      <c r="F2586" s="88"/>
      <c r="BB2586" s="5"/>
    </row>
    <row r="2587" spans="5:54" x14ac:dyDescent="0.2">
      <c r="E2587"/>
      <c r="F2587" s="88"/>
      <c r="BB2587" s="5"/>
    </row>
    <row r="2588" spans="5:54" x14ac:dyDescent="0.2">
      <c r="E2588"/>
      <c r="F2588" s="88"/>
      <c r="BB2588" s="5"/>
    </row>
    <row r="2589" spans="5:54" x14ac:dyDescent="0.2">
      <c r="E2589"/>
      <c r="F2589" s="88"/>
      <c r="BB2589" s="5"/>
    </row>
    <row r="2590" spans="5:54" x14ac:dyDescent="0.2">
      <c r="E2590"/>
      <c r="F2590" s="88"/>
      <c r="BB2590" s="5"/>
    </row>
    <row r="2591" spans="5:54" x14ac:dyDescent="0.2">
      <c r="E2591"/>
      <c r="F2591" s="88"/>
      <c r="BB2591" s="5"/>
    </row>
    <row r="2592" spans="5:54" x14ac:dyDescent="0.2">
      <c r="E2592"/>
      <c r="F2592" s="88"/>
      <c r="BB2592" s="5"/>
    </row>
    <row r="2593" spans="5:54" x14ac:dyDescent="0.2">
      <c r="E2593"/>
      <c r="F2593" s="88"/>
      <c r="BB2593" s="5"/>
    </row>
    <row r="2594" spans="5:54" x14ac:dyDescent="0.2">
      <c r="E2594"/>
      <c r="F2594" s="88"/>
      <c r="BB2594" s="5"/>
    </row>
    <row r="2595" spans="5:54" x14ac:dyDescent="0.2">
      <c r="E2595"/>
      <c r="F2595" s="88"/>
      <c r="BB2595" s="5"/>
    </row>
    <row r="2596" spans="5:54" x14ac:dyDescent="0.2">
      <c r="E2596"/>
      <c r="F2596" s="88"/>
      <c r="BB2596" s="5"/>
    </row>
    <row r="2597" spans="5:54" x14ac:dyDescent="0.2">
      <c r="E2597"/>
      <c r="F2597" s="88"/>
      <c r="BB2597" s="5"/>
    </row>
    <row r="2598" spans="5:54" x14ac:dyDescent="0.2">
      <c r="E2598"/>
      <c r="F2598" s="88"/>
      <c r="BB2598" s="5"/>
    </row>
    <row r="2599" spans="5:54" x14ac:dyDescent="0.2">
      <c r="E2599"/>
      <c r="F2599" s="88"/>
      <c r="BB2599" s="5"/>
    </row>
    <row r="2600" spans="5:54" x14ac:dyDescent="0.2">
      <c r="E2600"/>
      <c r="F2600" s="88"/>
      <c r="BB2600" s="5"/>
    </row>
    <row r="2601" spans="5:54" x14ac:dyDescent="0.2">
      <c r="E2601"/>
      <c r="F2601" s="88"/>
      <c r="BB2601" s="5"/>
    </row>
    <row r="2602" spans="5:54" x14ac:dyDescent="0.2">
      <c r="E2602"/>
      <c r="F2602" s="88"/>
      <c r="BB2602" s="5"/>
    </row>
    <row r="2603" spans="5:54" x14ac:dyDescent="0.2">
      <c r="E2603"/>
      <c r="F2603" s="88"/>
      <c r="BB2603" s="5"/>
    </row>
    <row r="2604" spans="5:54" x14ac:dyDescent="0.2">
      <c r="E2604"/>
      <c r="F2604" s="88"/>
      <c r="BB2604" s="5"/>
    </row>
    <row r="2605" spans="5:54" x14ac:dyDescent="0.2">
      <c r="E2605"/>
      <c r="F2605" s="88"/>
      <c r="BB2605" s="5"/>
    </row>
    <row r="2606" spans="5:54" x14ac:dyDescent="0.2">
      <c r="E2606"/>
      <c r="F2606" s="88"/>
      <c r="BB2606" s="5"/>
    </row>
    <row r="2607" spans="5:54" x14ac:dyDescent="0.2">
      <c r="E2607"/>
      <c r="F2607" s="88"/>
      <c r="BB2607" s="5"/>
    </row>
    <row r="2608" spans="5:54" x14ac:dyDescent="0.2">
      <c r="E2608"/>
      <c r="F2608" s="88"/>
      <c r="BB2608" s="5"/>
    </row>
    <row r="2609" spans="5:54" x14ac:dyDescent="0.2">
      <c r="E2609"/>
      <c r="F2609" s="88"/>
      <c r="BB2609" s="5"/>
    </row>
    <row r="2610" spans="5:54" x14ac:dyDescent="0.2">
      <c r="E2610"/>
      <c r="F2610" s="88"/>
      <c r="BB2610" s="5"/>
    </row>
    <row r="2611" spans="5:54" x14ac:dyDescent="0.2">
      <c r="E2611"/>
      <c r="F2611" s="88"/>
      <c r="BB2611" s="5"/>
    </row>
    <row r="2612" spans="5:54" x14ac:dyDescent="0.2">
      <c r="E2612"/>
      <c r="F2612" s="88"/>
      <c r="BB2612" s="5"/>
    </row>
    <row r="2613" spans="5:54" x14ac:dyDescent="0.2">
      <c r="E2613"/>
      <c r="F2613" s="88"/>
      <c r="BB2613" s="5"/>
    </row>
    <row r="2614" spans="5:54" x14ac:dyDescent="0.2">
      <c r="E2614"/>
      <c r="F2614" s="88"/>
      <c r="BB2614" s="5"/>
    </row>
    <row r="2615" spans="5:54" x14ac:dyDescent="0.2">
      <c r="E2615"/>
      <c r="F2615" s="88"/>
      <c r="BB2615" s="5"/>
    </row>
    <row r="2616" spans="5:54" x14ac:dyDescent="0.2">
      <c r="E2616"/>
      <c r="F2616" s="88"/>
      <c r="BB2616" s="5"/>
    </row>
    <row r="2617" spans="5:54" x14ac:dyDescent="0.2">
      <c r="E2617"/>
      <c r="F2617" s="88"/>
      <c r="BB2617" s="5"/>
    </row>
    <row r="2618" spans="5:54" x14ac:dyDescent="0.2">
      <c r="E2618"/>
      <c r="F2618" s="88"/>
      <c r="BB2618" s="5"/>
    </row>
    <row r="2619" spans="5:54" x14ac:dyDescent="0.2">
      <c r="E2619"/>
      <c r="F2619" s="88"/>
      <c r="BB2619" s="5"/>
    </row>
    <row r="2620" spans="5:54" x14ac:dyDescent="0.2">
      <c r="E2620"/>
      <c r="F2620" s="88"/>
      <c r="BB2620" s="5"/>
    </row>
    <row r="2621" spans="5:54" x14ac:dyDescent="0.2">
      <c r="E2621"/>
      <c r="F2621" s="88"/>
      <c r="BB2621" s="5"/>
    </row>
    <row r="2622" spans="5:54" x14ac:dyDescent="0.2">
      <c r="E2622"/>
      <c r="F2622" s="88"/>
      <c r="BB2622" s="5"/>
    </row>
    <row r="2623" spans="5:54" x14ac:dyDescent="0.2">
      <c r="E2623"/>
      <c r="F2623" s="88"/>
      <c r="BB2623" s="5"/>
    </row>
    <row r="2624" spans="5:54" x14ac:dyDescent="0.2">
      <c r="E2624"/>
      <c r="F2624" s="88"/>
      <c r="BB2624" s="5"/>
    </row>
    <row r="2625" spans="5:54" x14ac:dyDescent="0.2">
      <c r="E2625"/>
      <c r="F2625" s="88"/>
      <c r="BB2625" s="5"/>
    </row>
    <row r="2626" spans="5:54" x14ac:dyDescent="0.2">
      <c r="E2626"/>
      <c r="F2626" s="88"/>
      <c r="BB2626" s="5"/>
    </row>
    <row r="2627" spans="5:54" x14ac:dyDescent="0.2">
      <c r="E2627"/>
      <c r="F2627" s="88"/>
      <c r="BB2627" s="5"/>
    </row>
    <row r="2628" spans="5:54" x14ac:dyDescent="0.2">
      <c r="E2628"/>
      <c r="F2628" s="88"/>
      <c r="BB2628" s="5"/>
    </row>
    <row r="2629" spans="5:54" x14ac:dyDescent="0.2">
      <c r="E2629"/>
      <c r="F2629" s="88"/>
      <c r="BB2629" s="5"/>
    </row>
    <row r="2630" spans="5:54" x14ac:dyDescent="0.2">
      <c r="E2630"/>
      <c r="F2630" s="88"/>
      <c r="BB2630" s="5"/>
    </row>
    <row r="2631" spans="5:54" x14ac:dyDescent="0.2">
      <c r="E2631"/>
      <c r="F2631" s="88"/>
      <c r="BB2631" s="5"/>
    </row>
    <row r="2632" spans="5:54" x14ac:dyDescent="0.2">
      <c r="E2632"/>
      <c r="F2632" s="88"/>
      <c r="BB2632" s="5"/>
    </row>
    <row r="2633" spans="5:54" x14ac:dyDescent="0.2">
      <c r="E2633"/>
      <c r="F2633" s="88"/>
      <c r="BB2633" s="5"/>
    </row>
    <row r="2634" spans="5:54" x14ac:dyDescent="0.2">
      <c r="E2634"/>
      <c r="F2634" s="88"/>
      <c r="BB2634" s="5"/>
    </row>
    <row r="2635" spans="5:54" x14ac:dyDescent="0.2">
      <c r="E2635"/>
      <c r="F2635" s="88"/>
      <c r="BB2635" s="5"/>
    </row>
    <row r="2636" spans="5:54" x14ac:dyDescent="0.2">
      <c r="E2636"/>
      <c r="F2636" s="88"/>
      <c r="BB2636" s="5"/>
    </row>
    <row r="2637" spans="5:54" x14ac:dyDescent="0.2">
      <c r="E2637"/>
      <c r="F2637" s="88"/>
      <c r="BB2637" s="5"/>
    </row>
    <row r="2638" spans="5:54" x14ac:dyDescent="0.2">
      <c r="E2638"/>
      <c r="F2638" s="88"/>
      <c r="BB2638" s="5"/>
    </row>
    <row r="2639" spans="5:54" x14ac:dyDescent="0.2">
      <c r="E2639"/>
      <c r="F2639" s="88"/>
      <c r="BB2639" s="5"/>
    </row>
    <row r="2640" spans="5:54" x14ac:dyDescent="0.2">
      <c r="E2640"/>
      <c r="F2640" s="88"/>
      <c r="BB2640" s="5"/>
    </row>
    <row r="2641" spans="5:54" x14ac:dyDescent="0.2">
      <c r="E2641"/>
      <c r="F2641" s="88"/>
      <c r="BB2641" s="5"/>
    </row>
    <row r="2642" spans="5:54" x14ac:dyDescent="0.2">
      <c r="E2642"/>
      <c r="F2642" s="88"/>
      <c r="BB2642" s="5"/>
    </row>
    <row r="2643" spans="5:54" x14ac:dyDescent="0.2">
      <c r="E2643"/>
      <c r="F2643" s="88"/>
      <c r="BB2643" s="5"/>
    </row>
    <row r="2644" spans="5:54" x14ac:dyDescent="0.2">
      <c r="E2644"/>
      <c r="F2644" s="88"/>
      <c r="BB2644" s="5"/>
    </row>
    <row r="2645" spans="5:54" x14ac:dyDescent="0.2">
      <c r="E2645"/>
      <c r="F2645" s="88"/>
      <c r="BB2645" s="5"/>
    </row>
    <row r="2646" spans="5:54" x14ac:dyDescent="0.2">
      <c r="E2646"/>
      <c r="F2646" s="88"/>
      <c r="BB2646" s="5"/>
    </row>
    <row r="2647" spans="5:54" x14ac:dyDescent="0.2">
      <c r="E2647"/>
      <c r="F2647" s="88"/>
      <c r="BB2647" s="5"/>
    </row>
    <row r="2648" spans="5:54" x14ac:dyDescent="0.2">
      <c r="E2648"/>
      <c r="F2648" s="88"/>
      <c r="BB2648" s="5"/>
    </row>
    <row r="2649" spans="5:54" x14ac:dyDescent="0.2">
      <c r="E2649"/>
      <c r="F2649" s="88"/>
      <c r="BB2649" s="5"/>
    </row>
    <row r="2650" spans="5:54" x14ac:dyDescent="0.2">
      <c r="E2650"/>
      <c r="F2650" s="88"/>
      <c r="BB2650" s="5"/>
    </row>
    <row r="2651" spans="5:54" x14ac:dyDescent="0.2">
      <c r="E2651"/>
      <c r="F2651" s="88"/>
      <c r="BB2651" s="5"/>
    </row>
    <row r="2652" spans="5:54" x14ac:dyDescent="0.2">
      <c r="E2652"/>
      <c r="F2652" s="88"/>
      <c r="BB2652" s="5"/>
    </row>
    <row r="2653" spans="5:54" x14ac:dyDescent="0.2">
      <c r="E2653"/>
      <c r="F2653" s="88"/>
      <c r="BB2653" s="5"/>
    </row>
    <row r="2654" spans="5:54" x14ac:dyDescent="0.2">
      <c r="E2654"/>
      <c r="F2654" s="88"/>
      <c r="BB2654" s="5"/>
    </row>
    <row r="2655" spans="5:54" x14ac:dyDescent="0.2">
      <c r="E2655"/>
      <c r="F2655" s="88"/>
      <c r="BB2655" s="5"/>
    </row>
    <row r="2656" spans="5:54" x14ac:dyDescent="0.2">
      <c r="E2656"/>
      <c r="F2656" s="88"/>
      <c r="BB2656" s="5"/>
    </row>
    <row r="2657" spans="5:54" x14ac:dyDescent="0.2">
      <c r="E2657"/>
      <c r="F2657" s="88"/>
      <c r="BB2657" s="5"/>
    </row>
    <row r="2658" spans="5:54" x14ac:dyDescent="0.2">
      <c r="E2658"/>
      <c r="F2658" s="88"/>
      <c r="BB2658" s="5"/>
    </row>
    <row r="2659" spans="5:54" x14ac:dyDescent="0.2">
      <c r="E2659"/>
      <c r="F2659" s="88"/>
      <c r="BB2659" s="5"/>
    </row>
    <row r="2660" spans="5:54" x14ac:dyDescent="0.2">
      <c r="E2660"/>
      <c r="F2660" s="88"/>
      <c r="BB2660" s="5"/>
    </row>
    <row r="2661" spans="5:54" x14ac:dyDescent="0.2">
      <c r="E2661"/>
      <c r="F2661" s="88"/>
      <c r="BB2661" s="5"/>
    </row>
    <row r="2662" spans="5:54" x14ac:dyDescent="0.2">
      <c r="E2662"/>
      <c r="F2662" s="88"/>
      <c r="BB2662" s="5"/>
    </row>
    <row r="2663" spans="5:54" x14ac:dyDescent="0.2">
      <c r="E2663"/>
      <c r="F2663" s="88"/>
      <c r="BB2663" s="5"/>
    </row>
    <row r="2664" spans="5:54" x14ac:dyDescent="0.2">
      <c r="E2664"/>
      <c r="F2664" s="88"/>
      <c r="BB2664" s="5"/>
    </row>
    <row r="2665" spans="5:54" x14ac:dyDescent="0.2">
      <c r="E2665"/>
      <c r="F2665" s="88"/>
      <c r="BB2665" s="5"/>
    </row>
    <row r="2666" spans="5:54" x14ac:dyDescent="0.2">
      <c r="E2666"/>
      <c r="F2666" s="88"/>
      <c r="BB2666" s="5"/>
    </row>
    <row r="2667" spans="5:54" x14ac:dyDescent="0.2">
      <c r="E2667"/>
      <c r="F2667" s="88"/>
      <c r="BB2667" s="5"/>
    </row>
    <row r="2668" spans="5:54" x14ac:dyDescent="0.2">
      <c r="E2668"/>
      <c r="F2668" s="88"/>
      <c r="BB2668" s="5"/>
    </row>
    <row r="2669" spans="5:54" x14ac:dyDescent="0.2">
      <c r="E2669"/>
      <c r="F2669" s="88"/>
      <c r="BB2669" s="5"/>
    </row>
    <row r="2670" spans="5:54" x14ac:dyDescent="0.2">
      <c r="E2670"/>
      <c r="F2670" s="88"/>
      <c r="BB2670" s="5"/>
    </row>
    <row r="2671" spans="5:54" x14ac:dyDescent="0.2">
      <c r="E2671"/>
      <c r="F2671" s="88"/>
      <c r="BB2671" s="5"/>
    </row>
    <row r="2672" spans="5:54" x14ac:dyDescent="0.2">
      <c r="E2672"/>
      <c r="F2672" s="88"/>
      <c r="BB2672" s="5"/>
    </row>
    <row r="2673" spans="5:54" x14ac:dyDescent="0.2">
      <c r="E2673"/>
      <c r="F2673" s="88"/>
      <c r="BB2673" s="5"/>
    </row>
    <row r="2674" spans="5:54" x14ac:dyDescent="0.2">
      <c r="E2674"/>
      <c r="F2674" s="88"/>
      <c r="BB2674" s="5"/>
    </row>
    <row r="2675" spans="5:54" x14ac:dyDescent="0.2">
      <c r="E2675"/>
      <c r="F2675" s="88"/>
      <c r="BB2675" s="5"/>
    </row>
    <row r="2676" spans="5:54" x14ac:dyDescent="0.2">
      <c r="E2676"/>
      <c r="F2676" s="88"/>
      <c r="BB2676" s="5"/>
    </row>
    <row r="2677" spans="5:54" x14ac:dyDescent="0.2">
      <c r="E2677"/>
      <c r="F2677" s="88"/>
      <c r="BB2677" s="5"/>
    </row>
    <row r="2678" spans="5:54" x14ac:dyDescent="0.2">
      <c r="E2678"/>
      <c r="F2678" s="88"/>
      <c r="BB2678" s="5"/>
    </row>
    <row r="2679" spans="5:54" x14ac:dyDescent="0.2">
      <c r="E2679"/>
      <c r="F2679" s="88"/>
      <c r="BB2679" s="5"/>
    </row>
    <row r="2680" spans="5:54" x14ac:dyDescent="0.2">
      <c r="E2680"/>
      <c r="F2680" s="88"/>
      <c r="BB2680" s="5"/>
    </row>
    <row r="2681" spans="5:54" x14ac:dyDescent="0.2">
      <c r="E2681"/>
      <c r="F2681" s="88"/>
      <c r="BB2681" s="5"/>
    </row>
    <row r="2682" spans="5:54" x14ac:dyDescent="0.2">
      <c r="E2682"/>
      <c r="F2682" s="88"/>
      <c r="BB2682" s="5"/>
    </row>
    <row r="2683" spans="5:54" x14ac:dyDescent="0.2">
      <c r="E2683"/>
      <c r="F2683" s="88"/>
      <c r="BB2683" s="5"/>
    </row>
    <row r="2684" spans="5:54" x14ac:dyDescent="0.2">
      <c r="E2684"/>
      <c r="F2684" s="88"/>
      <c r="BB2684" s="5"/>
    </row>
    <row r="2685" spans="5:54" x14ac:dyDescent="0.2">
      <c r="E2685"/>
      <c r="F2685" s="88"/>
      <c r="BB2685" s="5"/>
    </row>
    <row r="2686" spans="5:54" x14ac:dyDescent="0.2">
      <c r="E2686"/>
      <c r="F2686" s="88"/>
      <c r="BB2686" s="5"/>
    </row>
    <row r="2687" spans="5:54" x14ac:dyDescent="0.2">
      <c r="E2687"/>
      <c r="F2687" s="88"/>
      <c r="BB2687" s="5"/>
    </row>
    <row r="2688" spans="5:54" x14ac:dyDescent="0.2">
      <c r="E2688"/>
      <c r="F2688" s="88"/>
      <c r="BB2688" s="5"/>
    </row>
    <row r="2689" spans="5:54" x14ac:dyDescent="0.2">
      <c r="E2689"/>
      <c r="F2689" s="88"/>
      <c r="BB2689" s="5"/>
    </row>
    <row r="2690" spans="5:54" x14ac:dyDescent="0.2">
      <c r="E2690"/>
      <c r="F2690" s="88"/>
      <c r="BB2690" s="5"/>
    </row>
    <row r="2691" spans="5:54" x14ac:dyDescent="0.2">
      <c r="E2691"/>
      <c r="F2691" s="88"/>
      <c r="BB2691" s="5"/>
    </row>
    <row r="2692" spans="5:54" x14ac:dyDescent="0.2">
      <c r="E2692"/>
      <c r="F2692" s="88"/>
      <c r="BB2692" s="5"/>
    </row>
    <row r="2693" spans="5:54" x14ac:dyDescent="0.2">
      <c r="E2693"/>
      <c r="F2693" s="88"/>
      <c r="BB2693" s="5"/>
    </row>
    <row r="2694" spans="5:54" x14ac:dyDescent="0.2">
      <c r="E2694"/>
      <c r="F2694" s="88"/>
      <c r="BB2694" s="5"/>
    </row>
    <row r="2695" spans="5:54" x14ac:dyDescent="0.2">
      <c r="E2695"/>
      <c r="F2695" s="88"/>
      <c r="BB2695" s="5"/>
    </row>
    <row r="2696" spans="5:54" x14ac:dyDescent="0.2">
      <c r="E2696"/>
      <c r="F2696" s="88"/>
      <c r="BB2696" s="5"/>
    </row>
    <row r="2697" spans="5:54" x14ac:dyDescent="0.2">
      <c r="E2697"/>
      <c r="F2697" s="88"/>
      <c r="BB2697" s="5"/>
    </row>
    <row r="2698" spans="5:54" x14ac:dyDescent="0.2">
      <c r="E2698"/>
      <c r="F2698" s="88"/>
      <c r="BB2698" s="5"/>
    </row>
    <row r="2699" spans="5:54" x14ac:dyDescent="0.2">
      <c r="E2699"/>
      <c r="F2699" s="88"/>
      <c r="BB2699" s="5"/>
    </row>
    <row r="2700" spans="5:54" x14ac:dyDescent="0.2">
      <c r="E2700"/>
      <c r="F2700" s="88"/>
      <c r="BB2700" s="5"/>
    </row>
    <row r="2701" spans="5:54" x14ac:dyDescent="0.2">
      <c r="E2701"/>
      <c r="F2701" s="88"/>
      <c r="BB2701" s="5"/>
    </row>
    <row r="2702" spans="5:54" x14ac:dyDescent="0.2">
      <c r="E2702"/>
      <c r="F2702" s="88"/>
      <c r="BB2702" s="5"/>
    </row>
    <row r="2703" spans="5:54" x14ac:dyDescent="0.2">
      <c r="E2703"/>
      <c r="F2703" s="88"/>
      <c r="BB2703" s="5"/>
    </row>
    <row r="2704" spans="5:54" x14ac:dyDescent="0.2">
      <c r="E2704"/>
      <c r="F2704" s="88"/>
      <c r="BB2704" s="5"/>
    </row>
    <row r="2705" spans="5:54" x14ac:dyDescent="0.2">
      <c r="E2705"/>
      <c r="F2705" s="88"/>
      <c r="BB2705" s="5"/>
    </row>
    <row r="2706" spans="5:54" x14ac:dyDescent="0.2">
      <c r="E2706"/>
      <c r="F2706" s="88"/>
      <c r="BB2706" s="5"/>
    </row>
    <row r="2707" spans="5:54" x14ac:dyDescent="0.2">
      <c r="E2707"/>
      <c r="F2707" s="88"/>
      <c r="BB2707" s="5"/>
    </row>
    <row r="2708" spans="5:54" x14ac:dyDescent="0.2">
      <c r="E2708"/>
      <c r="F2708" s="88"/>
      <c r="BB2708" s="5"/>
    </row>
    <row r="2709" spans="5:54" x14ac:dyDescent="0.2">
      <c r="E2709"/>
      <c r="F2709" s="88"/>
      <c r="BB2709" s="5"/>
    </row>
    <row r="2710" spans="5:54" x14ac:dyDescent="0.2">
      <c r="E2710"/>
      <c r="F2710" s="88"/>
      <c r="BB2710" s="5"/>
    </row>
    <row r="2711" spans="5:54" x14ac:dyDescent="0.2">
      <c r="E2711"/>
      <c r="F2711" s="88"/>
      <c r="BB2711" s="5"/>
    </row>
    <row r="2712" spans="5:54" x14ac:dyDescent="0.2">
      <c r="E2712"/>
      <c r="F2712" s="88"/>
      <c r="BB2712" s="5"/>
    </row>
    <row r="2713" spans="5:54" x14ac:dyDescent="0.2">
      <c r="E2713"/>
      <c r="F2713" s="88"/>
      <c r="BB2713" s="5"/>
    </row>
    <row r="2714" spans="5:54" x14ac:dyDescent="0.2">
      <c r="E2714"/>
      <c r="F2714" s="88"/>
      <c r="BB2714" s="5"/>
    </row>
    <row r="2715" spans="5:54" x14ac:dyDescent="0.2">
      <c r="E2715"/>
      <c r="F2715" s="88"/>
      <c r="BB2715" s="5"/>
    </row>
    <row r="2716" spans="5:54" x14ac:dyDescent="0.2">
      <c r="E2716"/>
      <c r="F2716" s="88"/>
      <c r="BB2716" s="5"/>
    </row>
    <row r="2717" spans="5:54" x14ac:dyDescent="0.2">
      <c r="E2717"/>
      <c r="F2717" s="88"/>
      <c r="BB2717" s="5"/>
    </row>
    <row r="2718" spans="5:54" x14ac:dyDescent="0.2">
      <c r="E2718"/>
      <c r="F2718" s="88"/>
      <c r="BB2718" s="5"/>
    </row>
    <row r="2719" spans="5:54" x14ac:dyDescent="0.2">
      <c r="E2719"/>
      <c r="F2719" s="88"/>
      <c r="BB2719" s="5"/>
    </row>
    <row r="2720" spans="5:54" x14ac:dyDescent="0.2">
      <c r="E2720"/>
      <c r="F2720" s="88"/>
      <c r="BB2720" s="5"/>
    </row>
    <row r="2721" spans="5:54" x14ac:dyDescent="0.2">
      <c r="E2721"/>
      <c r="F2721" s="88"/>
      <c r="BB2721" s="5"/>
    </row>
    <row r="2722" spans="5:54" x14ac:dyDescent="0.2">
      <c r="E2722"/>
      <c r="F2722" s="88"/>
      <c r="BB2722" s="5"/>
    </row>
    <row r="2723" spans="5:54" x14ac:dyDescent="0.2">
      <c r="E2723"/>
      <c r="F2723" s="88"/>
      <c r="BB2723" s="5"/>
    </row>
    <row r="2724" spans="5:54" x14ac:dyDescent="0.2">
      <c r="E2724"/>
      <c r="F2724" s="88"/>
      <c r="BB2724" s="5"/>
    </row>
    <row r="2725" spans="5:54" x14ac:dyDescent="0.2">
      <c r="E2725"/>
      <c r="F2725" s="88"/>
      <c r="BB2725" s="5"/>
    </row>
    <row r="2726" spans="5:54" x14ac:dyDescent="0.2">
      <c r="E2726"/>
      <c r="F2726" s="88"/>
      <c r="BB2726" s="5"/>
    </row>
    <row r="2727" spans="5:54" x14ac:dyDescent="0.2">
      <c r="E2727"/>
      <c r="F2727" s="88"/>
      <c r="BB2727" s="5"/>
    </row>
    <row r="2728" spans="5:54" x14ac:dyDescent="0.2">
      <c r="E2728"/>
      <c r="F2728" s="88"/>
      <c r="BB2728" s="5"/>
    </row>
    <row r="2729" spans="5:54" x14ac:dyDescent="0.2">
      <c r="E2729"/>
      <c r="F2729" s="88"/>
      <c r="BB2729" s="5"/>
    </row>
    <row r="2730" spans="5:54" x14ac:dyDescent="0.2">
      <c r="E2730"/>
      <c r="F2730" s="88"/>
      <c r="BB2730" s="5"/>
    </row>
    <row r="2731" spans="5:54" x14ac:dyDescent="0.2">
      <c r="E2731"/>
      <c r="F2731" s="88"/>
      <c r="BB2731" s="5"/>
    </row>
    <row r="2732" spans="5:54" x14ac:dyDescent="0.2">
      <c r="E2732"/>
      <c r="F2732" s="88"/>
      <c r="BB2732" s="5"/>
    </row>
    <row r="2733" spans="5:54" x14ac:dyDescent="0.2">
      <c r="E2733"/>
      <c r="F2733" s="88"/>
      <c r="BB2733" s="5"/>
    </row>
    <row r="2734" spans="5:54" x14ac:dyDescent="0.2">
      <c r="E2734"/>
      <c r="F2734" s="88"/>
      <c r="BB2734" s="5"/>
    </row>
    <row r="2735" spans="5:54" x14ac:dyDescent="0.2">
      <c r="E2735"/>
      <c r="F2735" s="88"/>
      <c r="BB2735" s="5"/>
    </row>
    <row r="2736" spans="5:54" x14ac:dyDescent="0.2">
      <c r="E2736"/>
      <c r="F2736" s="88"/>
      <c r="BB2736" s="5"/>
    </row>
    <row r="2737" spans="5:54" x14ac:dyDescent="0.2">
      <c r="E2737"/>
      <c r="F2737" s="88"/>
      <c r="BB2737" s="5"/>
    </row>
    <row r="2738" spans="5:54" x14ac:dyDescent="0.2">
      <c r="E2738"/>
      <c r="F2738" s="88"/>
      <c r="BB2738" s="5"/>
    </row>
    <row r="2739" spans="5:54" x14ac:dyDescent="0.2">
      <c r="E2739"/>
      <c r="F2739" s="88"/>
      <c r="BB2739" s="5"/>
    </row>
    <row r="2740" spans="5:54" x14ac:dyDescent="0.2">
      <c r="E2740"/>
      <c r="F2740" s="88"/>
      <c r="BB2740" s="5"/>
    </row>
    <row r="2741" spans="5:54" x14ac:dyDescent="0.2">
      <c r="E2741"/>
      <c r="F2741" s="88"/>
      <c r="BB2741" s="5"/>
    </row>
    <row r="2742" spans="5:54" x14ac:dyDescent="0.2">
      <c r="E2742"/>
      <c r="F2742" s="88"/>
      <c r="BB2742" s="5"/>
    </row>
    <row r="2743" spans="5:54" x14ac:dyDescent="0.2">
      <c r="E2743"/>
      <c r="F2743" s="88"/>
      <c r="BB2743" s="5"/>
    </row>
    <row r="2744" spans="5:54" x14ac:dyDescent="0.2">
      <c r="E2744"/>
      <c r="F2744" s="88"/>
      <c r="BB2744" s="5"/>
    </row>
    <row r="2745" spans="5:54" x14ac:dyDescent="0.2">
      <c r="E2745"/>
      <c r="F2745" s="88"/>
      <c r="BB2745" s="5"/>
    </row>
    <row r="2746" spans="5:54" x14ac:dyDescent="0.2">
      <c r="E2746"/>
      <c r="F2746" s="88"/>
      <c r="BB2746" s="5"/>
    </row>
    <row r="2747" spans="5:54" x14ac:dyDescent="0.2">
      <c r="E2747"/>
      <c r="F2747" s="88"/>
      <c r="BB2747" s="5"/>
    </row>
    <row r="2748" spans="5:54" x14ac:dyDescent="0.2">
      <c r="E2748"/>
      <c r="F2748" s="88"/>
      <c r="BB2748" s="5"/>
    </row>
    <row r="2749" spans="5:54" x14ac:dyDescent="0.2">
      <c r="E2749"/>
      <c r="F2749" s="88"/>
      <c r="BB2749" s="5"/>
    </row>
    <row r="2750" spans="5:54" x14ac:dyDescent="0.2">
      <c r="E2750"/>
      <c r="F2750" s="88"/>
      <c r="BB2750" s="5"/>
    </row>
    <row r="2751" spans="5:54" x14ac:dyDescent="0.2">
      <c r="E2751"/>
      <c r="F2751" s="88"/>
      <c r="BB2751" s="5"/>
    </row>
    <row r="2752" spans="5:54" x14ac:dyDescent="0.2">
      <c r="E2752"/>
      <c r="F2752" s="88"/>
      <c r="BB2752" s="5"/>
    </row>
    <row r="2753" spans="5:54" x14ac:dyDescent="0.2">
      <c r="E2753"/>
      <c r="F2753" s="88"/>
      <c r="BB2753" s="5"/>
    </row>
    <row r="2754" spans="5:54" x14ac:dyDescent="0.2">
      <c r="E2754"/>
      <c r="F2754" s="88"/>
      <c r="BB2754" s="5"/>
    </row>
    <row r="2755" spans="5:54" x14ac:dyDescent="0.2">
      <c r="E2755"/>
      <c r="F2755" s="88"/>
      <c r="BB2755" s="5"/>
    </row>
    <row r="2756" spans="5:54" x14ac:dyDescent="0.2">
      <c r="E2756"/>
      <c r="F2756" s="88"/>
      <c r="BB2756" s="5"/>
    </row>
    <row r="2757" spans="5:54" x14ac:dyDescent="0.2">
      <c r="E2757"/>
      <c r="F2757" s="88"/>
      <c r="BB2757" s="5"/>
    </row>
    <row r="2758" spans="5:54" x14ac:dyDescent="0.2">
      <c r="E2758"/>
      <c r="F2758" s="88"/>
      <c r="BB2758" s="5"/>
    </row>
    <row r="2759" spans="5:54" x14ac:dyDescent="0.2">
      <c r="E2759"/>
      <c r="F2759" s="88"/>
      <c r="BB2759" s="5"/>
    </row>
    <row r="2760" spans="5:54" x14ac:dyDescent="0.2">
      <c r="E2760"/>
      <c r="F2760" s="88"/>
      <c r="BB2760" s="5"/>
    </row>
    <row r="2761" spans="5:54" x14ac:dyDescent="0.2">
      <c r="E2761"/>
      <c r="F2761" s="88"/>
      <c r="BB2761" s="5"/>
    </row>
    <row r="2762" spans="5:54" x14ac:dyDescent="0.2">
      <c r="E2762"/>
      <c r="F2762" s="88"/>
      <c r="BB2762" s="5"/>
    </row>
    <row r="2763" spans="5:54" x14ac:dyDescent="0.2">
      <c r="E2763"/>
      <c r="F2763" s="88"/>
      <c r="BB2763" s="5"/>
    </row>
    <row r="2764" spans="5:54" x14ac:dyDescent="0.2">
      <c r="E2764"/>
      <c r="F2764" s="88"/>
      <c r="BB2764" s="5"/>
    </row>
    <row r="2765" spans="5:54" x14ac:dyDescent="0.2">
      <c r="E2765"/>
      <c r="F2765" s="88"/>
      <c r="BB2765" s="5"/>
    </row>
    <row r="2766" spans="5:54" x14ac:dyDescent="0.2">
      <c r="E2766"/>
      <c r="F2766" s="88"/>
      <c r="BB2766" s="5"/>
    </row>
    <row r="2767" spans="5:54" x14ac:dyDescent="0.2">
      <c r="E2767"/>
      <c r="F2767" s="88"/>
      <c r="BB2767" s="5"/>
    </row>
    <row r="2768" spans="5:54" x14ac:dyDescent="0.2">
      <c r="E2768"/>
      <c r="F2768" s="88"/>
      <c r="BB2768" s="5"/>
    </row>
    <row r="2769" spans="5:54" x14ac:dyDescent="0.2">
      <c r="E2769"/>
      <c r="F2769" s="88"/>
      <c r="BB2769" s="5"/>
    </row>
    <row r="2770" spans="5:54" x14ac:dyDescent="0.2">
      <c r="E2770"/>
      <c r="F2770" s="88"/>
      <c r="BB2770" s="5"/>
    </row>
    <row r="2771" spans="5:54" x14ac:dyDescent="0.2">
      <c r="E2771"/>
      <c r="F2771" s="88"/>
      <c r="BB2771" s="5"/>
    </row>
    <row r="2772" spans="5:54" x14ac:dyDescent="0.2">
      <c r="E2772"/>
      <c r="F2772" s="88"/>
      <c r="BB2772" s="5"/>
    </row>
    <row r="2773" spans="5:54" x14ac:dyDescent="0.2">
      <c r="E2773"/>
      <c r="F2773" s="88"/>
      <c r="BB2773" s="5"/>
    </row>
    <row r="2774" spans="5:54" x14ac:dyDescent="0.2">
      <c r="E2774"/>
      <c r="F2774" s="88"/>
      <c r="BB2774" s="5"/>
    </row>
    <row r="2775" spans="5:54" x14ac:dyDescent="0.2">
      <c r="E2775"/>
      <c r="F2775" s="88"/>
      <c r="BB2775" s="5"/>
    </row>
    <row r="2776" spans="5:54" x14ac:dyDescent="0.2">
      <c r="E2776"/>
      <c r="F2776" s="88"/>
      <c r="BB2776" s="5"/>
    </row>
    <row r="2777" spans="5:54" x14ac:dyDescent="0.2">
      <c r="E2777"/>
      <c r="F2777" s="88"/>
      <c r="BB2777" s="5"/>
    </row>
    <row r="2778" spans="5:54" x14ac:dyDescent="0.2">
      <c r="E2778"/>
      <c r="F2778" s="88"/>
      <c r="BB2778" s="5"/>
    </row>
    <row r="2779" spans="5:54" x14ac:dyDescent="0.2">
      <c r="E2779"/>
      <c r="F2779" s="88"/>
      <c r="BB2779" s="5"/>
    </row>
    <row r="2780" spans="5:54" x14ac:dyDescent="0.2">
      <c r="E2780"/>
      <c r="F2780" s="88"/>
      <c r="BB2780" s="5"/>
    </row>
    <row r="2781" spans="5:54" x14ac:dyDescent="0.2">
      <c r="E2781"/>
      <c r="F2781" s="88"/>
      <c r="BB2781" s="5"/>
    </row>
    <row r="2782" spans="5:54" x14ac:dyDescent="0.2">
      <c r="E2782"/>
      <c r="F2782" s="88"/>
      <c r="BB2782" s="5"/>
    </row>
    <row r="2783" spans="5:54" x14ac:dyDescent="0.2">
      <c r="E2783"/>
      <c r="F2783" s="88"/>
      <c r="BB2783" s="5"/>
    </row>
    <row r="2784" spans="5:54" x14ac:dyDescent="0.2">
      <c r="E2784"/>
      <c r="F2784" s="88"/>
      <c r="BB2784" s="5"/>
    </row>
    <row r="2785" spans="5:54" x14ac:dyDescent="0.2">
      <c r="E2785"/>
      <c r="F2785" s="88"/>
      <c r="BB2785" s="5"/>
    </row>
    <row r="2786" spans="5:54" x14ac:dyDescent="0.2">
      <c r="E2786"/>
      <c r="F2786" s="88"/>
      <c r="BB2786" s="5"/>
    </row>
    <row r="2787" spans="5:54" x14ac:dyDescent="0.2">
      <c r="E2787"/>
      <c r="F2787" s="88"/>
      <c r="BB2787" s="5"/>
    </row>
    <row r="2788" spans="5:54" x14ac:dyDescent="0.2">
      <c r="E2788"/>
      <c r="F2788" s="88"/>
      <c r="BB2788" s="5"/>
    </row>
    <row r="2789" spans="5:54" x14ac:dyDescent="0.2">
      <c r="E2789"/>
      <c r="F2789" s="88"/>
      <c r="BB2789" s="5"/>
    </row>
    <row r="2790" spans="5:54" x14ac:dyDescent="0.2">
      <c r="E2790"/>
      <c r="F2790" s="88"/>
      <c r="BB2790" s="5"/>
    </row>
    <row r="2791" spans="5:54" x14ac:dyDescent="0.2">
      <c r="E2791"/>
      <c r="F2791" s="88"/>
      <c r="BB2791" s="5"/>
    </row>
    <row r="2792" spans="5:54" x14ac:dyDescent="0.2">
      <c r="E2792"/>
      <c r="F2792" s="88"/>
      <c r="BB2792" s="5"/>
    </row>
    <row r="2793" spans="5:54" x14ac:dyDescent="0.2">
      <c r="E2793"/>
      <c r="F2793" s="88"/>
      <c r="BB2793" s="5"/>
    </row>
    <row r="2794" spans="5:54" x14ac:dyDescent="0.2">
      <c r="E2794"/>
      <c r="F2794" s="88"/>
      <c r="BB2794" s="5"/>
    </row>
    <row r="2795" spans="5:54" x14ac:dyDescent="0.2">
      <c r="E2795"/>
      <c r="F2795" s="88"/>
      <c r="BB2795" s="5"/>
    </row>
    <row r="2796" spans="5:54" x14ac:dyDescent="0.2">
      <c r="E2796"/>
      <c r="F2796" s="88"/>
      <c r="BB2796" s="5"/>
    </row>
    <row r="2797" spans="5:54" x14ac:dyDescent="0.2">
      <c r="E2797"/>
      <c r="F2797" s="88"/>
      <c r="BB2797" s="5"/>
    </row>
    <row r="2798" spans="5:54" x14ac:dyDescent="0.2">
      <c r="E2798"/>
      <c r="F2798" s="88"/>
      <c r="BB2798" s="5"/>
    </row>
    <row r="2799" spans="5:54" x14ac:dyDescent="0.2">
      <c r="E2799"/>
      <c r="F2799" s="88"/>
      <c r="BB2799" s="5"/>
    </row>
    <row r="2800" spans="5:54" x14ac:dyDescent="0.2">
      <c r="E2800"/>
      <c r="F2800" s="88"/>
      <c r="BB2800" s="5"/>
    </row>
    <row r="2801" spans="5:54" x14ac:dyDescent="0.2">
      <c r="E2801"/>
      <c r="F2801" s="88"/>
      <c r="BB2801" s="5"/>
    </row>
    <row r="2802" spans="5:54" x14ac:dyDescent="0.2">
      <c r="E2802"/>
      <c r="F2802" s="88"/>
      <c r="BB2802" s="5"/>
    </row>
    <row r="2803" spans="5:54" x14ac:dyDescent="0.2">
      <c r="E2803"/>
      <c r="F2803" s="88"/>
      <c r="BB2803" s="5"/>
    </row>
    <row r="2804" spans="5:54" x14ac:dyDescent="0.2">
      <c r="E2804"/>
      <c r="F2804" s="88"/>
      <c r="BB2804" s="5"/>
    </row>
    <row r="2805" spans="5:54" x14ac:dyDescent="0.2">
      <c r="E2805"/>
      <c r="F2805" s="88"/>
      <c r="BB2805" s="5"/>
    </row>
    <row r="2806" spans="5:54" x14ac:dyDescent="0.2">
      <c r="E2806"/>
      <c r="F2806" s="88"/>
      <c r="BB2806" s="5"/>
    </row>
    <row r="2807" spans="5:54" x14ac:dyDescent="0.2">
      <c r="E2807"/>
      <c r="F2807" s="88"/>
      <c r="BB2807" s="5"/>
    </row>
    <row r="2808" spans="5:54" x14ac:dyDescent="0.2">
      <c r="E2808"/>
      <c r="F2808" s="88"/>
      <c r="BB2808" s="5"/>
    </row>
    <row r="2809" spans="5:54" x14ac:dyDescent="0.2">
      <c r="E2809"/>
      <c r="F2809" s="88"/>
      <c r="BB2809" s="5"/>
    </row>
    <row r="2810" spans="5:54" x14ac:dyDescent="0.2">
      <c r="E2810"/>
      <c r="F2810" s="88"/>
      <c r="BB2810" s="5"/>
    </row>
    <row r="2811" spans="5:54" x14ac:dyDescent="0.2">
      <c r="E2811"/>
      <c r="F2811" s="88"/>
      <c r="BB2811" s="5"/>
    </row>
    <row r="2812" spans="5:54" x14ac:dyDescent="0.2">
      <c r="E2812"/>
      <c r="F2812" s="88"/>
      <c r="BB2812" s="5"/>
    </row>
    <row r="2813" spans="5:54" x14ac:dyDescent="0.2">
      <c r="E2813"/>
      <c r="F2813" s="88"/>
      <c r="BB2813" s="5"/>
    </row>
    <row r="2814" spans="5:54" x14ac:dyDescent="0.2">
      <c r="E2814"/>
      <c r="F2814" s="88"/>
      <c r="BB2814" s="5"/>
    </row>
    <row r="2815" spans="5:54" x14ac:dyDescent="0.2">
      <c r="E2815"/>
      <c r="F2815" s="88"/>
      <c r="BB2815" s="5"/>
    </row>
    <row r="2816" spans="5:54" x14ac:dyDescent="0.2">
      <c r="E2816"/>
      <c r="F2816" s="88"/>
      <c r="BB2816" s="5"/>
    </row>
    <row r="2817" spans="5:54" x14ac:dyDescent="0.2">
      <c r="E2817"/>
      <c r="F2817" s="88"/>
      <c r="BB2817" s="5"/>
    </row>
    <row r="2818" spans="5:54" x14ac:dyDescent="0.2">
      <c r="E2818"/>
      <c r="F2818" s="88"/>
      <c r="BB2818" s="5"/>
    </row>
    <row r="2819" spans="5:54" x14ac:dyDescent="0.2">
      <c r="E2819"/>
      <c r="F2819" s="88"/>
      <c r="BB2819" s="5"/>
    </row>
    <row r="2820" spans="5:54" x14ac:dyDescent="0.2">
      <c r="E2820"/>
      <c r="F2820" s="88"/>
      <c r="BB2820" s="5"/>
    </row>
    <row r="2821" spans="5:54" x14ac:dyDescent="0.2">
      <c r="E2821"/>
      <c r="F2821" s="88"/>
      <c r="BB2821" s="5"/>
    </row>
    <row r="2822" spans="5:54" x14ac:dyDescent="0.2">
      <c r="E2822"/>
      <c r="F2822" s="88"/>
      <c r="BB2822" s="5"/>
    </row>
    <row r="2823" spans="5:54" x14ac:dyDescent="0.2">
      <c r="E2823"/>
      <c r="F2823" s="88"/>
      <c r="BB2823" s="5"/>
    </row>
    <row r="2824" spans="5:54" x14ac:dyDescent="0.2">
      <c r="E2824"/>
      <c r="F2824" s="88"/>
      <c r="BB2824" s="5"/>
    </row>
    <row r="2825" spans="5:54" x14ac:dyDescent="0.2">
      <c r="E2825"/>
      <c r="F2825" s="88"/>
      <c r="BB2825" s="5"/>
    </row>
    <row r="2826" spans="5:54" x14ac:dyDescent="0.2">
      <c r="E2826"/>
      <c r="F2826" s="88"/>
      <c r="BB2826" s="5"/>
    </row>
    <row r="2827" spans="5:54" x14ac:dyDescent="0.2">
      <c r="E2827"/>
      <c r="F2827" s="88"/>
      <c r="BB2827" s="5"/>
    </row>
    <row r="2828" spans="5:54" x14ac:dyDescent="0.2">
      <c r="E2828"/>
      <c r="F2828" s="88"/>
      <c r="BB2828" s="5"/>
    </row>
    <row r="2829" spans="5:54" x14ac:dyDescent="0.2">
      <c r="E2829"/>
      <c r="F2829" s="88"/>
      <c r="BB2829" s="5"/>
    </row>
    <row r="2830" spans="5:54" x14ac:dyDescent="0.2">
      <c r="E2830"/>
      <c r="F2830" s="88"/>
      <c r="BB2830" s="5"/>
    </row>
    <row r="2831" spans="5:54" x14ac:dyDescent="0.2">
      <c r="E2831"/>
      <c r="F2831" s="88"/>
      <c r="BB2831" s="5"/>
    </row>
    <row r="2832" spans="5:54" x14ac:dyDescent="0.2">
      <c r="E2832"/>
      <c r="F2832" s="88"/>
      <c r="BB2832" s="5"/>
    </row>
    <row r="2833" spans="5:54" x14ac:dyDescent="0.2">
      <c r="E2833"/>
      <c r="F2833" s="88"/>
      <c r="BB2833" s="5"/>
    </row>
    <row r="2834" spans="5:54" x14ac:dyDescent="0.2">
      <c r="E2834"/>
      <c r="F2834" s="88"/>
      <c r="BB2834" s="5"/>
    </row>
    <row r="2835" spans="5:54" x14ac:dyDescent="0.2">
      <c r="E2835"/>
      <c r="F2835" s="88"/>
      <c r="BB2835" s="5"/>
    </row>
    <row r="2836" spans="5:54" x14ac:dyDescent="0.2">
      <c r="E2836"/>
      <c r="F2836" s="88"/>
      <c r="BB2836" s="5"/>
    </row>
    <row r="2837" spans="5:54" x14ac:dyDescent="0.2">
      <c r="E2837"/>
      <c r="F2837" s="88"/>
      <c r="BB2837" s="5"/>
    </row>
    <row r="2838" spans="5:54" x14ac:dyDescent="0.2">
      <c r="E2838"/>
      <c r="F2838" s="88"/>
      <c r="BB2838" s="5"/>
    </row>
    <row r="2839" spans="5:54" x14ac:dyDescent="0.2">
      <c r="E2839"/>
      <c r="F2839" s="88"/>
      <c r="BB2839" s="5"/>
    </row>
    <row r="2840" spans="5:54" x14ac:dyDescent="0.2">
      <c r="E2840"/>
      <c r="F2840" s="88"/>
      <c r="BB2840" s="5"/>
    </row>
    <row r="2841" spans="5:54" x14ac:dyDescent="0.2">
      <c r="E2841"/>
      <c r="F2841" s="88"/>
      <c r="BB2841" s="5"/>
    </row>
    <row r="2842" spans="5:54" x14ac:dyDescent="0.2">
      <c r="E2842"/>
      <c r="F2842" s="88"/>
      <c r="BB2842" s="5"/>
    </row>
    <row r="2843" spans="5:54" x14ac:dyDescent="0.2">
      <c r="E2843"/>
      <c r="F2843" s="88"/>
      <c r="BB2843" s="5"/>
    </row>
    <row r="2844" spans="5:54" x14ac:dyDescent="0.2">
      <c r="E2844"/>
      <c r="F2844" s="88"/>
      <c r="BB2844" s="5"/>
    </row>
    <row r="2845" spans="5:54" x14ac:dyDescent="0.2">
      <c r="E2845"/>
      <c r="F2845" s="88"/>
      <c r="BB2845" s="5"/>
    </row>
    <row r="2846" spans="5:54" x14ac:dyDescent="0.2">
      <c r="E2846"/>
      <c r="F2846" s="88"/>
      <c r="BB2846" s="5"/>
    </row>
    <row r="2847" spans="5:54" x14ac:dyDescent="0.2">
      <c r="E2847"/>
      <c r="F2847" s="88"/>
      <c r="BB2847" s="5"/>
    </row>
    <row r="2848" spans="5:54" x14ac:dyDescent="0.2">
      <c r="E2848"/>
      <c r="F2848" s="88"/>
      <c r="BB2848" s="5"/>
    </row>
    <row r="2849" spans="5:54" x14ac:dyDescent="0.2">
      <c r="E2849"/>
      <c r="F2849" s="88"/>
      <c r="BB2849" s="5"/>
    </row>
    <row r="2850" spans="5:54" x14ac:dyDescent="0.2">
      <c r="E2850"/>
      <c r="F2850" s="88"/>
      <c r="BB2850" s="5"/>
    </row>
    <row r="2851" spans="5:54" x14ac:dyDescent="0.2">
      <c r="E2851"/>
      <c r="F2851" s="88"/>
      <c r="BB2851" s="5"/>
    </row>
    <row r="2852" spans="5:54" x14ac:dyDescent="0.2">
      <c r="E2852"/>
      <c r="F2852" s="88"/>
      <c r="BB2852" s="5"/>
    </row>
    <row r="2853" spans="5:54" x14ac:dyDescent="0.2">
      <c r="E2853"/>
      <c r="F2853" s="88"/>
      <c r="BB2853" s="5"/>
    </row>
    <row r="2854" spans="5:54" x14ac:dyDescent="0.2">
      <c r="E2854"/>
      <c r="F2854" s="88"/>
      <c r="BB2854" s="5"/>
    </row>
    <row r="2855" spans="5:54" x14ac:dyDescent="0.2">
      <c r="E2855"/>
      <c r="F2855" s="88"/>
      <c r="BB2855" s="5"/>
    </row>
    <row r="2856" spans="5:54" x14ac:dyDescent="0.2">
      <c r="E2856"/>
      <c r="F2856" s="88"/>
      <c r="BB2856" s="5"/>
    </row>
    <row r="2857" spans="5:54" x14ac:dyDescent="0.2">
      <c r="E2857"/>
      <c r="F2857" s="88"/>
      <c r="BB2857" s="5"/>
    </row>
    <row r="2858" spans="5:54" x14ac:dyDescent="0.2">
      <c r="E2858"/>
      <c r="F2858" s="88"/>
      <c r="BB2858" s="5"/>
    </row>
    <row r="2859" spans="5:54" x14ac:dyDescent="0.2">
      <c r="E2859"/>
      <c r="F2859" s="88"/>
      <c r="BB2859" s="5"/>
    </row>
    <row r="2860" spans="5:54" x14ac:dyDescent="0.2">
      <c r="E2860"/>
      <c r="F2860" s="88"/>
      <c r="BB2860" s="5"/>
    </row>
    <row r="2861" spans="5:54" x14ac:dyDescent="0.2">
      <c r="E2861"/>
      <c r="F2861" s="88"/>
      <c r="BB2861" s="5"/>
    </row>
    <row r="2862" spans="5:54" x14ac:dyDescent="0.2">
      <c r="E2862"/>
      <c r="F2862" s="88"/>
      <c r="BB2862" s="5"/>
    </row>
    <row r="2863" spans="5:54" x14ac:dyDescent="0.2">
      <c r="E2863"/>
      <c r="F2863" s="88"/>
      <c r="BB2863" s="5"/>
    </row>
    <row r="2864" spans="5:54" x14ac:dyDescent="0.2">
      <c r="E2864"/>
      <c r="F2864" s="88"/>
      <c r="BB2864" s="5"/>
    </row>
    <row r="2865" spans="5:54" x14ac:dyDescent="0.2">
      <c r="E2865"/>
      <c r="F2865" s="88"/>
      <c r="BB2865" s="5"/>
    </row>
    <row r="2866" spans="5:54" x14ac:dyDescent="0.2">
      <c r="E2866"/>
      <c r="F2866" s="88"/>
      <c r="BB2866" s="5"/>
    </row>
    <row r="2867" spans="5:54" x14ac:dyDescent="0.2">
      <c r="E2867"/>
      <c r="F2867" s="88"/>
      <c r="BB2867" s="5"/>
    </row>
    <row r="2868" spans="5:54" x14ac:dyDescent="0.2">
      <c r="E2868"/>
      <c r="F2868" s="88"/>
      <c r="BB2868" s="5"/>
    </row>
    <row r="2869" spans="5:54" x14ac:dyDescent="0.2">
      <c r="E2869"/>
      <c r="F2869" s="88"/>
      <c r="BB2869" s="5"/>
    </row>
    <row r="2870" spans="5:54" x14ac:dyDescent="0.2">
      <c r="E2870"/>
      <c r="F2870" s="88"/>
      <c r="BB2870" s="5"/>
    </row>
    <row r="2871" spans="5:54" x14ac:dyDescent="0.2">
      <c r="E2871"/>
      <c r="F2871" s="88"/>
      <c r="BB2871" s="5"/>
    </row>
    <row r="2872" spans="5:54" x14ac:dyDescent="0.2">
      <c r="E2872"/>
      <c r="F2872" s="88"/>
      <c r="BB2872" s="5"/>
    </row>
    <row r="2873" spans="5:54" x14ac:dyDescent="0.2">
      <c r="E2873"/>
      <c r="F2873" s="88"/>
      <c r="BB2873" s="5"/>
    </row>
    <row r="2874" spans="5:54" x14ac:dyDescent="0.2">
      <c r="E2874"/>
      <c r="F2874" s="88"/>
      <c r="BB2874" s="5"/>
    </row>
    <row r="2875" spans="5:54" x14ac:dyDescent="0.2">
      <c r="E2875"/>
      <c r="F2875" s="88"/>
      <c r="BB2875" s="5"/>
    </row>
    <row r="2876" spans="5:54" x14ac:dyDescent="0.2">
      <c r="E2876"/>
      <c r="F2876" s="88"/>
      <c r="BB2876" s="5"/>
    </row>
    <row r="2877" spans="5:54" x14ac:dyDescent="0.2">
      <c r="E2877"/>
      <c r="F2877" s="88"/>
      <c r="BB2877" s="5"/>
    </row>
    <row r="2878" spans="5:54" x14ac:dyDescent="0.2">
      <c r="E2878"/>
      <c r="F2878" s="88"/>
      <c r="BB2878" s="5"/>
    </row>
    <row r="2879" spans="5:54" x14ac:dyDescent="0.2">
      <c r="E2879"/>
      <c r="F2879" s="88"/>
      <c r="BB2879" s="5"/>
    </row>
    <row r="2880" spans="5:54" x14ac:dyDescent="0.2">
      <c r="E2880"/>
      <c r="F2880" s="88"/>
      <c r="BB2880" s="5"/>
    </row>
    <row r="2881" spans="5:54" x14ac:dyDescent="0.2">
      <c r="E2881"/>
      <c r="F2881" s="88"/>
      <c r="BB2881" s="5"/>
    </row>
    <row r="2882" spans="5:54" x14ac:dyDescent="0.2">
      <c r="E2882"/>
      <c r="F2882" s="88"/>
      <c r="BB2882" s="5"/>
    </row>
    <row r="2883" spans="5:54" x14ac:dyDescent="0.2">
      <c r="E2883"/>
      <c r="F2883" s="88"/>
      <c r="BB2883" s="5"/>
    </row>
    <row r="2884" spans="5:54" x14ac:dyDescent="0.2">
      <c r="E2884"/>
      <c r="F2884" s="88"/>
      <c r="BB2884" s="5"/>
    </row>
    <row r="2885" spans="5:54" x14ac:dyDescent="0.2">
      <c r="E2885"/>
      <c r="F2885" s="88"/>
      <c r="BB2885" s="5"/>
    </row>
    <row r="2886" spans="5:54" x14ac:dyDescent="0.2">
      <c r="E2886"/>
      <c r="F2886" s="88"/>
      <c r="BB2886" s="5"/>
    </row>
    <row r="2887" spans="5:54" x14ac:dyDescent="0.2">
      <c r="E2887"/>
      <c r="F2887" s="88"/>
      <c r="BB2887" s="5"/>
    </row>
    <row r="2888" spans="5:54" x14ac:dyDescent="0.2">
      <c r="E2888"/>
      <c r="F2888" s="88"/>
      <c r="BB2888" s="5"/>
    </row>
    <row r="2889" spans="5:54" x14ac:dyDescent="0.2">
      <c r="E2889"/>
      <c r="F2889" s="88"/>
      <c r="BB2889" s="5"/>
    </row>
    <row r="2890" spans="5:54" x14ac:dyDescent="0.2">
      <c r="E2890"/>
      <c r="F2890" s="88"/>
      <c r="BB2890" s="5"/>
    </row>
    <row r="2891" spans="5:54" x14ac:dyDescent="0.2">
      <c r="E2891"/>
      <c r="F2891" s="88"/>
      <c r="BB2891" s="5"/>
    </row>
    <row r="2892" spans="5:54" x14ac:dyDescent="0.2">
      <c r="E2892"/>
      <c r="F2892" s="88"/>
      <c r="BB2892" s="5"/>
    </row>
    <row r="2893" spans="5:54" x14ac:dyDescent="0.2">
      <c r="E2893"/>
      <c r="F2893" s="88"/>
      <c r="BB2893" s="5"/>
    </row>
    <row r="2894" spans="5:54" x14ac:dyDescent="0.2">
      <c r="E2894"/>
      <c r="F2894" s="88"/>
      <c r="BB2894" s="5"/>
    </row>
    <row r="2895" spans="5:54" x14ac:dyDescent="0.2">
      <c r="E2895"/>
      <c r="F2895" s="88"/>
      <c r="BB2895" s="5"/>
    </row>
    <row r="2896" spans="5:54" x14ac:dyDescent="0.2">
      <c r="E2896"/>
      <c r="F2896" s="88"/>
      <c r="BB2896" s="5"/>
    </row>
    <row r="2897" spans="5:54" x14ac:dyDescent="0.2">
      <c r="E2897"/>
      <c r="F2897" s="88"/>
      <c r="BB2897" s="5"/>
    </row>
    <row r="2898" spans="5:54" x14ac:dyDescent="0.2">
      <c r="E2898"/>
      <c r="F2898" s="88"/>
      <c r="BB2898" s="5"/>
    </row>
    <row r="2899" spans="5:54" x14ac:dyDescent="0.2">
      <c r="E2899"/>
      <c r="F2899" s="88"/>
      <c r="BB2899" s="5"/>
    </row>
    <row r="2900" spans="5:54" x14ac:dyDescent="0.2">
      <c r="E2900"/>
      <c r="F2900" s="88"/>
      <c r="BB2900" s="5"/>
    </row>
    <row r="2901" spans="5:54" x14ac:dyDescent="0.2">
      <c r="E2901"/>
      <c r="F2901" s="88"/>
      <c r="BB2901" s="5"/>
    </row>
    <row r="2902" spans="5:54" x14ac:dyDescent="0.2">
      <c r="E2902"/>
      <c r="F2902" s="88"/>
      <c r="BB2902" s="5"/>
    </row>
    <row r="2903" spans="5:54" x14ac:dyDescent="0.2">
      <c r="E2903"/>
      <c r="F2903" s="88"/>
      <c r="BB2903" s="5"/>
    </row>
    <row r="2904" spans="5:54" x14ac:dyDescent="0.2">
      <c r="E2904"/>
      <c r="F2904" s="88"/>
      <c r="BB2904" s="5"/>
    </row>
    <row r="2905" spans="5:54" x14ac:dyDescent="0.2">
      <c r="E2905"/>
      <c r="F2905" s="88"/>
      <c r="BB2905" s="5"/>
    </row>
    <row r="2906" spans="5:54" x14ac:dyDescent="0.2">
      <c r="E2906"/>
      <c r="F2906" s="88"/>
      <c r="BB2906" s="5"/>
    </row>
    <row r="2907" spans="5:54" x14ac:dyDescent="0.2">
      <c r="E2907"/>
      <c r="F2907" s="88"/>
      <c r="BB2907" s="5"/>
    </row>
    <row r="2908" spans="5:54" x14ac:dyDescent="0.2">
      <c r="E2908"/>
      <c r="F2908" s="88"/>
      <c r="BB2908" s="5"/>
    </row>
    <row r="2909" spans="5:54" x14ac:dyDescent="0.2">
      <c r="E2909"/>
      <c r="F2909" s="88"/>
      <c r="BB2909" s="5"/>
    </row>
    <row r="2910" spans="5:54" x14ac:dyDescent="0.2">
      <c r="E2910"/>
      <c r="F2910" s="88"/>
      <c r="BB2910" s="5"/>
    </row>
    <row r="2911" spans="5:54" x14ac:dyDescent="0.2">
      <c r="E2911"/>
      <c r="F2911" s="88"/>
      <c r="BB2911" s="5"/>
    </row>
    <row r="2912" spans="5:54" x14ac:dyDescent="0.2">
      <c r="E2912"/>
      <c r="F2912" s="88"/>
      <c r="BB2912" s="5"/>
    </row>
    <row r="2913" spans="5:54" x14ac:dyDescent="0.2">
      <c r="E2913"/>
      <c r="F2913" s="88"/>
      <c r="BB2913" s="5"/>
    </row>
    <row r="2914" spans="5:54" x14ac:dyDescent="0.2">
      <c r="E2914"/>
      <c r="F2914" s="88"/>
      <c r="BB2914" s="5"/>
    </row>
    <row r="2915" spans="5:54" x14ac:dyDescent="0.2">
      <c r="E2915"/>
      <c r="F2915" s="88"/>
      <c r="BB2915" s="5"/>
    </row>
    <row r="2916" spans="5:54" x14ac:dyDescent="0.2">
      <c r="E2916"/>
      <c r="F2916" s="88"/>
      <c r="BB2916" s="5"/>
    </row>
    <row r="2917" spans="5:54" x14ac:dyDescent="0.2">
      <c r="E2917"/>
      <c r="F2917" s="88"/>
      <c r="BB2917" s="5"/>
    </row>
    <row r="2918" spans="5:54" x14ac:dyDescent="0.2">
      <c r="E2918"/>
      <c r="F2918" s="88"/>
      <c r="BB2918" s="5"/>
    </row>
    <row r="2919" spans="5:54" x14ac:dyDescent="0.2">
      <c r="E2919"/>
      <c r="F2919" s="88"/>
      <c r="BB2919" s="5"/>
    </row>
    <row r="2920" spans="5:54" x14ac:dyDescent="0.2">
      <c r="E2920"/>
      <c r="F2920" s="88"/>
      <c r="BB2920" s="5"/>
    </row>
    <row r="2921" spans="5:54" x14ac:dyDescent="0.2">
      <c r="E2921"/>
      <c r="F2921" s="88"/>
      <c r="BB2921" s="5"/>
    </row>
    <row r="2922" spans="5:54" x14ac:dyDescent="0.2">
      <c r="E2922"/>
      <c r="F2922" s="88"/>
      <c r="BB2922" s="5"/>
    </row>
    <row r="2923" spans="5:54" x14ac:dyDescent="0.2">
      <c r="E2923"/>
      <c r="F2923" s="88"/>
      <c r="BB2923" s="5"/>
    </row>
    <row r="2924" spans="5:54" x14ac:dyDescent="0.2">
      <c r="E2924"/>
      <c r="F2924" s="88"/>
      <c r="BB2924" s="5"/>
    </row>
    <row r="2925" spans="5:54" x14ac:dyDescent="0.2">
      <c r="E2925"/>
      <c r="F2925" s="88"/>
      <c r="BB2925" s="5"/>
    </row>
    <row r="2926" spans="5:54" x14ac:dyDescent="0.2">
      <c r="E2926"/>
      <c r="F2926" s="88"/>
      <c r="BB2926" s="5"/>
    </row>
    <row r="2927" spans="5:54" x14ac:dyDescent="0.2">
      <c r="E2927"/>
      <c r="F2927" s="88"/>
      <c r="BB2927" s="5"/>
    </row>
    <row r="2928" spans="5:54" x14ac:dyDescent="0.2">
      <c r="E2928"/>
      <c r="F2928" s="88"/>
      <c r="BB2928" s="5"/>
    </row>
    <row r="2929" spans="5:54" x14ac:dyDescent="0.2">
      <c r="E2929"/>
      <c r="F2929" s="88"/>
      <c r="BB2929" s="5"/>
    </row>
    <row r="2930" spans="5:54" x14ac:dyDescent="0.2">
      <c r="E2930"/>
      <c r="F2930" s="88"/>
      <c r="BB2930" s="5"/>
    </row>
    <row r="2931" spans="5:54" x14ac:dyDescent="0.2">
      <c r="E2931"/>
      <c r="F2931" s="88"/>
      <c r="BB2931" s="5"/>
    </row>
    <row r="2932" spans="5:54" x14ac:dyDescent="0.2">
      <c r="E2932"/>
      <c r="F2932" s="88"/>
      <c r="BB2932" s="5"/>
    </row>
    <row r="2933" spans="5:54" x14ac:dyDescent="0.2">
      <c r="E2933"/>
      <c r="F2933" s="88"/>
      <c r="BB2933" s="5"/>
    </row>
    <row r="2934" spans="5:54" x14ac:dyDescent="0.2">
      <c r="E2934"/>
      <c r="F2934" s="88"/>
      <c r="BB2934" s="5"/>
    </row>
    <row r="2935" spans="5:54" x14ac:dyDescent="0.2">
      <c r="E2935"/>
      <c r="F2935" s="88"/>
      <c r="BB2935" s="5"/>
    </row>
    <row r="2936" spans="5:54" x14ac:dyDescent="0.2">
      <c r="E2936"/>
      <c r="F2936" s="88"/>
      <c r="BB2936" s="5"/>
    </row>
    <row r="2937" spans="5:54" x14ac:dyDescent="0.2">
      <c r="E2937"/>
      <c r="F2937" s="88"/>
      <c r="BB2937" s="5"/>
    </row>
    <row r="2938" spans="5:54" x14ac:dyDescent="0.2">
      <c r="E2938"/>
      <c r="F2938" s="88"/>
      <c r="BB2938" s="5"/>
    </row>
    <row r="2939" spans="5:54" x14ac:dyDescent="0.2">
      <c r="E2939"/>
      <c r="F2939" s="88"/>
      <c r="BB2939" s="5"/>
    </row>
    <row r="2940" spans="5:54" x14ac:dyDescent="0.2">
      <c r="E2940"/>
      <c r="F2940" s="88"/>
      <c r="BB2940" s="5"/>
    </row>
    <row r="2941" spans="5:54" x14ac:dyDescent="0.2">
      <c r="E2941"/>
      <c r="F2941" s="88"/>
      <c r="BB2941" s="5"/>
    </row>
    <row r="2942" spans="5:54" x14ac:dyDescent="0.2">
      <c r="E2942"/>
      <c r="F2942" s="88"/>
      <c r="BB2942" s="5"/>
    </row>
    <row r="2943" spans="5:54" x14ac:dyDescent="0.2">
      <c r="E2943"/>
      <c r="F2943" s="88"/>
      <c r="BB2943" s="5"/>
    </row>
    <row r="2944" spans="5:54" x14ac:dyDescent="0.2">
      <c r="E2944"/>
      <c r="F2944" s="88"/>
      <c r="BB2944" s="5"/>
    </row>
    <row r="2945" spans="5:54" x14ac:dyDescent="0.2">
      <c r="E2945"/>
      <c r="F2945" s="88"/>
      <c r="BB2945" s="5"/>
    </row>
    <row r="2946" spans="5:54" x14ac:dyDescent="0.2">
      <c r="E2946"/>
      <c r="F2946" s="88"/>
      <c r="BB2946" s="5"/>
    </row>
    <row r="2947" spans="5:54" x14ac:dyDescent="0.2">
      <c r="E2947"/>
      <c r="F2947" s="88"/>
      <c r="BB2947" s="5"/>
    </row>
    <row r="2948" spans="5:54" x14ac:dyDescent="0.2">
      <c r="E2948"/>
      <c r="F2948" s="88"/>
      <c r="BB2948" s="5"/>
    </row>
    <row r="2949" spans="5:54" x14ac:dyDescent="0.2">
      <c r="E2949"/>
      <c r="F2949" s="88"/>
      <c r="BB2949" s="5"/>
    </row>
    <row r="2950" spans="5:54" x14ac:dyDescent="0.2">
      <c r="E2950"/>
      <c r="F2950" s="88"/>
      <c r="BB2950" s="5"/>
    </row>
    <row r="2951" spans="5:54" x14ac:dyDescent="0.2">
      <c r="E2951"/>
      <c r="F2951" s="88"/>
      <c r="BB2951" s="5"/>
    </row>
    <row r="2952" spans="5:54" x14ac:dyDescent="0.2">
      <c r="E2952"/>
      <c r="F2952" s="88"/>
      <c r="BB2952" s="5"/>
    </row>
    <row r="2953" spans="5:54" x14ac:dyDescent="0.2">
      <c r="E2953"/>
      <c r="F2953" s="88"/>
      <c r="BB2953" s="5"/>
    </row>
    <row r="2954" spans="5:54" x14ac:dyDescent="0.2">
      <c r="E2954"/>
      <c r="F2954" s="88"/>
      <c r="BB2954" s="5"/>
    </row>
    <row r="2955" spans="5:54" x14ac:dyDescent="0.2">
      <c r="E2955"/>
      <c r="F2955" s="88"/>
      <c r="BB2955" s="5"/>
    </row>
    <row r="2956" spans="5:54" x14ac:dyDescent="0.2">
      <c r="E2956"/>
      <c r="F2956" s="88"/>
      <c r="BB2956" s="5"/>
    </row>
    <row r="2957" spans="5:54" x14ac:dyDescent="0.2">
      <c r="E2957"/>
      <c r="F2957" s="88"/>
      <c r="BB2957" s="5"/>
    </row>
    <row r="2958" spans="5:54" x14ac:dyDescent="0.2">
      <c r="E2958"/>
      <c r="F2958" s="88"/>
      <c r="BB2958" s="5"/>
    </row>
    <row r="2959" spans="5:54" x14ac:dyDescent="0.2">
      <c r="E2959"/>
      <c r="F2959" s="88"/>
      <c r="BB2959" s="5"/>
    </row>
    <row r="2960" spans="5:54" x14ac:dyDescent="0.2">
      <c r="E2960"/>
      <c r="F2960" s="88"/>
      <c r="BB2960" s="5"/>
    </row>
    <row r="2961" spans="5:54" x14ac:dyDescent="0.2">
      <c r="E2961"/>
      <c r="F2961" s="88"/>
      <c r="BB2961" s="5"/>
    </row>
    <row r="2962" spans="5:54" x14ac:dyDescent="0.2">
      <c r="E2962"/>
      <c r="F2962" s="88"/>
      <c r="BB2962" s="5"/>
    </row>
    <row r="2963" spans="5:54" x14ac:dyDescent="0.2">
      <c r="E2963"/>
      <c r="F2963" s="88"/>
      <c r="BB2963" s="5"/>
    </row>
    <row r="2964" spans="5:54" x14ac:dyDescent="0.2">
      <c r="E2964"/>
      <c r="F2964" s="88"/>
      <c r="BB2964" s="5"/>
    </row>
    <row r="2965" spans="5:54" x14ac:dyDescent="0.2">
      <c r="E2965"/>
      <c r="F2965" s="88"/>
      <c r="BB2965" s="5"/>
    </row>
    <row r="2966" spans="5:54" x14ac:dyDescent="0.2">
      <c r="E2966"/>
      <c r="F2966" s="88"/>
      <c r="BB2966" s="5"/>
    </row>
    <row r="2967" spans="5:54" x14ac:dyDescent="0.2">
      <c r="E2967"/>
      <c r="F2967" s="88"/>
      <c r="BB2967" s="5"/>
    </row>
    <row r="2968" spans="5:54" x14ac:dyDescent="0.2">
      <c r="E2968"/>
      <c r="F2968" s="88"/>
      <c r="BB2968" s="5"/>
    </row>
    <row r="2969" spans="5:54" x14ac:dyDescent="0.2">
      <c r="E2969"/>
      <c r="F2969" s="88"/>
      <c r="BB2969" s="5"/>
    </row>
    <row r="2970" spans="5:54" x14ac:dyDescent="0.2">
      <c r="E2970"/>
      <c r="F2970" s="88"/>
      <c r="BB2970" s="5"/>
    </row>
    <row r="2971" spans="5:54" x14ac:dyDescent="0.2">
      <c r="E2971"/>
      <c r="F2971" s="88"/>
      <c r="BB2971" s="5"/>
    </row>
    <row r="2972" spans="5:54" x14ac:dyDescent="0.2">
      <c r="E2972"/>
      <c r="F2972" s="88"/>
      <c r="BB2972" s="5"/>
    </row>
    <row r="2973" spans="5:54" x14ac:dyDescent="0.2">
      <c r="E2973"/>
      <c r="F2973" s="88"/>
      <c r="BB2973" s="5"/>
    </row>
    <row r="2974" spans="5:54" x14ac:dyDescent="0.2">
      <c r="E2974"/>
      <c r="F2974" s="88"/>
      <c r="BB2974" s="5"/>
    </row>
    <row r="2975" spans="5:54" x14ac:dyDescent="0.2">
      <c r="E2975"/>
      <c r="F2975" s="88"/>
      <c r="BB2975" s="5"/>
    </row>
    <row r="2976" spans="5:54" x14ac:dyDescent="0.2">
      <c r="E2976"/>
      <c r="F2976" s="88"/>
      <c r="BB2976" s="5"/>
    </row>
    <row r="2977" spans="5:54" x14ac:dyDescent="0.2">
      <c r="E2977"/>
      <c r="F2977" s="88"/>
      <c r="BB2977" s="5"/>
    </row>
    <row r="2978" spans="5:54" x14ac:dyDescent="0.2">
      <c r="E2978"/>
      <c r="F2978" s="88"/>
      <c r="BB2978" s="5"/>
    </row>
    <row r="2979" spans="5:54" x14ac:dyDescent="0.2">
      <c r="E2979"/>
      <c r="F2979" s="88"/>
      <c r="BB2979" s="5"/>
    </row>
    <row r="2980" spans="5:54" x14ac:dyDescent="0.2">
      <c r="E2980"/>
      <c r="F2980" s="88"/>
      <c r="BB2980" s="5"/>
    </row>
    <row r="2981" spans="5:54" x14ac:dyDescent="0.2">
      <c r="E2981"/>
      <c r="F2981" s="88"/>
      <c r="BB2981" s="5"/>
    </row>
    <row r="2982" spans="5:54" x14ac:dyDescent="0.2">
      <c r="E2982"/>
      <c r="F2982" s="88"/>
      <c r="BB2982" s="5"/>
    </row>
    <row r="2983" spans="5:54" x14ac:dyDescent="0.2">
      <c r="E2983"/>
      <c r="F2983" s="88"/>
      <c r="BB2983" s="5"/>
    </row>
    <row r="2984" spans="5:54" x14ac:dyDescent="0.2">
      <c r="E2984"/>
      <c r="F2984" s="88"/>
      <c r="BB2984" s="5"/>
    </row>
    <row r="2985" spans="5:54" x14ac:dyDescent="0.2">
      <c r="E2985"/>
      <c r="F2985" s="88"/>
      <c r="BB2985" s="5"/>
    </row>
    <row r="2986" spans="5:54" x14ac:dyDescent="0.2">
      <c r="E2986"/>
      <c r="F2986" s="88"/>
      <c r="BB2986" s="5"/>
    </row>
    <row r="2987" spans="5:54" x14ac:dyDescent="0.2">
      <c r="E2987"/>
      <c r="F2987" s="88"/>
      <c r="BB2987" s="5"/>
    </row>
    <row r="2988" spans="5:54" x14ac:dyDescent="0.2">
      <c r="E2988"/>
      <c r="F2988" s="88"/>
      <c r="BB2988" s="5"/>
    </row>
    <row r="2989" spans="5:54" x14ac:dyDescent="0.2">
      <c r="E2989"/>
      <c r="F2989" s="88"/>
      <c r="BB2989" s="5"/>
    </row>
    <row r="2990" spans="5:54" x14ac:dyDescent="0.2">
      <c r="E2990"/>
      <c r="F2990" s="88"/>
      <c r="BB2990" s="5"/>
    </row>
    <row r="2991" spans="5:54" x14ac:dyDescent="0.2">
      <c r="E2991"/>
      <c r="F2991" s="88"/>
      <c r="BB2991" s="5"/>
    </row>
    <row r="2992" spans="5:54" x14ac:dyDescent="0.2">
      <c r="E2992"/>
      <c r="F2992" s="88"/>
      <c r="BB2992" s="5"/>
    </row>
    <row r="2993" spans="5:54" x14ac:dyDescent="0.2">
      <c r="E2993"/>
      <c r="F2993" s="88"/>
      <c r="BB2993" s="5"/>
    </row>
    <row r="2994" spans="5:54" x14ac:dyDescent="0.2">
      <c r="E2994"/>
      <c r="F2994" s="88"/>
      <c r="BB2994" s="5"/>
    </row>
    <row r="2995" spans="5:54" x14ac:dyDescent="0.2">
      <c r="E2995"/>
      <c r="F2995" s="88"/>
      <c r="BB2995" s="5"/>
    </row>
    <row r="2996" spans="5:54" x14ac:dyDescent="0.2">
      <c r="E2996"/>
      <c r="F2996" s="88"/>
      <c r="BB2996" s="5"/>
    </row>
    <row r="2997" spans="5:54" x14ac:dyDescent="0.2">
      <c r="E2997"/>
      <c r="F2997" s="88"/>
      <c r="BB2997" s="5"/>
    </row>
    <row r="2998" spans="5:54" x14ac:dyDescent="0.2">
      <c r="E2998"/>
      <c r="F2998" s="88"/>
      <c r="BB2998" s="5"/>
    </row>
    <row r="2999" spans="5:54" x14ac:dyDescent="0.2">
      <c r="E2999"/>
      <c r="F2999" s="88"/>
      <c r="BB2999" s="5"/>
    </row>
    <row r="3000" spans="5:54" x14ac:dyDescent="0.2">
      <c r="E3000"/>
      <c r="F3000" s="88"/>
      <c r="BB3000" s="5"/>
    </row>
    <row r="3001" spans="5:54" x14ac:dyDescent="0.2">
      <c r="E3001"/>
      <c r="F3001" s="88"/>
      <c r="BB3001" s="5"/>
    </row>
    <row r="3002" spans="5:54" x14ac:dyDescent="0.2">
      <c r="E3002"/>
      <c r="F3002" s="88"/>
      <c r="BB3002" s="5"/>
    </row>
    <row r="3003" spans="5:54" x14ac:dyDescent="0.2">
      <c r="E3003"/>
      <c r="F3003" s="88"/>
      <c r="BB3003" s="5"/>
    </row>
    <row r="3004" spans="5:54" x14ac:dyDescent="0.2">
      <c r="E3004"/>
      <c r="F3004" s="88"/>
      <c r="BB3004" s="5"/>
    </row>
    <row r="3005" spans="5:54" x14ac:dyDescent="0.2">
      <c r="E3005"/>
      <c r="F3005" s="88"/>
      <c r="BB3005" s="5"/>
    </row>
    <row r="3006" spans="5:54" x14ac:dyDescent="0.2">
      <c r="E3006"/>
      <c r="F3006" s="88"/>
      <c r="BB3006" s="5"/>
    </row>
    <row r="3007" spans="5:54" x14ac:dyDescent="0.2">
      <c r="E3007"/>
      <c r="F3007" s="88"/>
      <c r="BB3007" s="5"/>
    </row>
    <row r="3008" spans="5:54" x14ac:dyDescent="0.2">
      <c r="E3008"/>
      <c r="F3008" s="88"/>
      <c r="BB3008" s="5"/>
    </row>
    <row r="3009" spans="5:54" x14ac:dyDescent="0.2">
      <c r="E3009"/>
      <c r="F3009" s="88"/>
      <c r="BB3009" s="5"/>
    </row>
    <row r="3010" spans="5:54" x14ac:dyDescent="0.2">
      <c r="E3010"/>
      <c r="F3010" s="88"/>
      <c r="BB3010" s="5"/>
    </row>
    <row r="3011" spans="5:54" x14ac:dyDescent="0.2">
      <c r="E3011"/>
      <c r="F3011" s="88"/>
      <c r="BB3011" s="5"/>
    </row>
    <row r="3012" spans="5:54" x14ac:dyDescent="0.2">
      <c r="E3012"/>
      <c r="F3012" s="88"/>
      <c r="BB3012" s="5"/>
    </row>
    <row r="3013" spans="5:54" x14ac:dyDescent="0.2">
      <c r="E3013"/>
      <c r="F3013" s="88"/>
      <c r="BB3013" s="5"/>
    </row>
    <row r="3014" spans="5:54" x14ac:dyDescent="0.2">
      <c r="E3014"/>
      <c r="F3014" s="88"/>
      <c r="BB3014" s="5"/>
    </row>
    <row r="3015" spans="5:54" x14ac:dyDescent="0.2">
      <c r="E3015"/>
      <c r="F3015" s="88"/>
      <c r="BB3015" s="5"/>
    </row>
    <row r="3016" spans="5:54" x14ac:dyDescent="0.2">
      <c r="E3016"/>
      <c r="F3016" s="88"/>
      <c r="BB3016" s="5"/>
    </row>
    <row r="3017" spans="5:54" x14ac:dyDescent="0.2">
      <c r="E3017"/>
      <c r="F3017" s="88"/>
      <c r="BB3017" s="5"/>
    </row>
    <row r="3018" spans="5:54" x14ac:dyDescent="0.2">
      <c r="E3018"/>
      <c r="F3018" s="88"/>
      <c r="BB3018" s="5"/>
    </row>
    <row r="3019" spans="5:54" x14ac:dyDescent="0.2">
      <c r="E3019"/>
      <c r="F3019" s="88"/>
      <c r="BB3019" s="5"/>
    </row>
    <row r="3020" spans="5:54" x14ac:dyDescent="0.2">
      <c r="E3020"/>
      <c r="F3020" s="88"/>
      <c r="BB3020" s="5"/>
    </row>
    <row r="3021" spans="5:54" x14ac:dyDescent="0.2">
      <c r="E3021"/>
      <c r="F3021" s="88"/>
      <c r="BB3021" s="5"/>
    </row>
    <row r="3022" spans="5:54" x14ac:dyDescent="0.2">
      <c r="E3022"/>
      <c r="F3022" s="88"/>
      <c r="BB3022" s="5"/>
    </row>
    <row r="3023" spans="5:54" x14ac:dyDescent="0.2">
      <c r="E3023"/>
      <c r="F3023" s="88"/>
      <c r="BB3023" s="5"/>
    </row>
    <row r="3024" spans="5:54" x14ac:dyDescent="0.2">
      <c r="E3024"/>
      <c r="F3024" s="88"/>
      <c r="BB3024" s="5"/>
    </row>
    <row r="3025" spans="5:54" x14ac:dyDescent="0.2">
      <c r="E3025"/>
      <c r="F3025" s="88"/>
      <c r="BB3025" s="5"/>
    </row>
    <row r="3026" spans="5:54" x14ac:dyDescent="0.2">
      <c r="E3026"/>
      <c r="F3026" s="88"/>
      <c r="BB3026" s="5"/>
    </row>
    <row r="3027" spans="5:54" x14ac:dyDescent="0.2">
      <c r="E3027"/>
      <c r="F3027" s="88"/>
      <c r="BB3027" s="5"/>
    </row>
    <row r="3028" spans="5:54" x14ac:dyDescent="0.2">
      <c r="E3028"/>
      <c r="F3028" s="88"/>
      <c r="BB3028" s="5"/>
    </row>
    <row r="3029" spans="5:54" x14ac:dyDescent="0.2">
      <c r="E3029"/>
      <c r="F3029" s="88"/>
      <c r="BB3029" s="5"/>
    </row>
    <row r="3030" spans="5:54" x14ac:dyDescent="0.2">
      <c r="E3030"/>
      <c r="F3030" s="88"/>
      <c r="BB3030" s="5"/>
    </row>
    <row r="3031" spans="5:54" x14ac:dyDescent="0.2">
      <c r="E3031"/>
      <c r="F3031" s="88"/>
      <c r="BB3031" s="5"/>
    </row>
    <row r="3032" spans="5:54" x14ac:dyDescent="0.2">
      <c r="E3032"/>
      <c r="F3032" s="88"/>
      <c r="BB3032" s="5"/>
    </row>
    <row r="3033" spans="5:54" x14ac:dyDescent="0.2">
      <c r="E3033"/>
      <c r="F3033" s="88"/>
      <c r="BB3033" s="5"/>
    </row>
    <row r="3034" spans="5:54" x14ac:dyDescent="0.2">
      <c r="E3034"/>
      <c r="F3034" s="88"/>
      <c r="BB3034" s="5"/>
    </row>
    <row r="3035" spans="5:54" x14ac:dyDescent="0.2">
      <c r="E3035"/>
      <c r="F3035" s="88"/>
      <c r="BB3035" s="5"/>
    </row>
    <row r="3036" spans="5:54" x14ac:dyDescent="0.2">
      <c r="E3036"/>
      <c r="F3036" s="88"/>
      <c r="BB3036" s="5"/>
    </row>
    <row r="3037" spans="5:54" x14ac:dyDescent="0.2">
      <c r="E3037"/>
      <c r="F3037" s="88"/>
      <c r="BB3037" s="5"/>
    </row>
    <row r="3038" spans="5:54" x14ac:dyDescent="0.2">
      <c r="E3038"/>
      <c r="F3038" s="88"/>
      <c r="BB3038" s="5"/>
    </row>
    <row r="3039" spans="5:54" x14ac:dyDescent="0.2">
      <c r="E3039"/>
      <c r="F3039" s="88"/>
      <c r="BB3039" s="5"/>
    </row>
    <row r="3040" spans="5:54" x14ac:dyDescent="0.2">
      <c r="E3040"/>
      <c r="F3040" s="88"/>
      <c r="BB3040" s="5"/>
    </row>
    <row r="3041" spans="5:54" x14ac:dyDescent="0.2">
      <c r="E3041"/>
      <c r="F3041" s="88"/>
      <c r="BB3041" s="5"/>
    </row>
    <row r="3042" spans="5:54" x14ac:dyDescent="0.2">
      <c r="E3042"/>
      <c r="F3042" s="88"/>
      <c r="BB3042" s="5"/>
    </row>
    <row r="3043" spans="5:54" x14ac:dyDescent="0.2">
      <c r="E3043"/>
      <c r="F3043" s="88"/>
      <c r="BB3043" s="5"/>
    </row>
    <row r="3044" spans="5:54" x14ac:dyDescent="0.2">
      <c r="E3044"/>
      <c r="F3044" s="88"/>
      <c r="BB3044" s="5"/>
    </row>
    <row r="3045" spans="5:54" x14ac:dyDescent="0.2">
      <c r="E3045"/>
      <c r="F3045" s="88"/>
      <c r="BB3045" s="5"/>
    </row>
    <row r="3046" spans="5:54" x14ac:dyDescent="0.2">
      <c r="E3046"/>
      <c r="F3046" s="88"/>
      <c r="BB3046" s="5"/>
    </row>
    <row r="3047" spans="5:54" x14ac:dyDescent="0.2">
      <c r="E3047"/>
      <c r="F3047" s="88"/>
      <c r="BB3047" s="5"/>
    </row>
    <row r="3048" spans="5:54" x14ac:dyDescent="0.2">
      <c r="E3048"/>
      <c r="F3048" s="88"/>
      <c r="BB3048" s="5"/>
    </row>
    <row r="3049" spans="5:54" x14ac:dyDescent="0.2">
      <c r="E3049"/>
      <c r="F3049" s="88"/>
      <c r="BB3049" s="5"/>
    </row>
    <row r="3050" spans="5:54" x14ac:dyDescent="0.2">
      <c r="E3050"/>
      <c r="F3050" s="88"/>
      <c r="BB3050" s="5"/>
    </row>
    <row r="3051" spans="5:54" x14ac:dyDescent="0.2">
      <c r="E3051"/>
      <c r="F3051" s="88"/>
      <c r="BB3051" s="5"/>
    </row>
    <row r="3052" spans="5:54" x14ac:dyDescent="0.2">
      <c r="E3052"/>
      <c r="F3052" s="88"/>
      <c r="BB3052" s="5"/>
    </row>
    <row r="3053" spans="5:54" x14ac:dyDescent="0.2">
      <c r="E3053"/>
      <c r="F3053" s="88"/>
      <c r="BB3053" s="5"/>
    </row>
    <row r="3054" spans="5:54" x14ac:dyDescent="0.2">
      <c r="E3054"/>
      <c r="F3054" s="88"/>
      <c r="BB3054" s="5"/>
    </row>
    <row r="3055" spans="5:54" x14ac:dyDescent="0.2">
      <c r="E3055"/>
      <c r="F3055" s="88"/>
      <c r="BB3055" s="5"/>
    </row>
    <row r="3056" spans="5:54" x14ac:dyDescent="0.2">
      <c r="E3056"/>
      <c r="F3056" s="88"/>
      <c r="BB3056" s="5"/>
    </row>
    <row r="3057" spans="5:54" x14ac:dyDescent="0.2">
      <c r="E3057"/>
      <c r="F3057" s="88"/>
      <c r="BB3057" s="5"/>
    </row>
    <row r="3058" spans="5:54" x14ac:dyDescent="0.2">
      <c r="E3058"/>
      <c r="F3058" s="88"/>
      <c r="BB3058" s="5"/>
    </row>
    <row r="3059" spans="5:54" x14ac:dyDescent="0.2">
      <c r="E3059"/>
      <c r="F3059" s="88"/>
      <c r="BB3059" s="5"/>
    </row>
    <row r="3060" spans="5:54" x14ac:dyDescent="0.2">
      <c r="E3060"/>
      <c r="F3060" s="88"/>
      <c r="BB3060" s="5"/>
    </row>
    <row r="3061" spans="5:54" x14ac:dyDescent="0.2">
      <c r="E3061"/>
      <c r="F3061" s="88"/>
      <c r="BB3061" s="5"/>
    </row>
    <row r="3062" spans="5:54" x14ac:dyDescent="0.2">
      <c r="E3062"/>
      <c r="F3062" s="88"/>
      <c r="BB3062" s="5"/>
    </row>
    <row r="3063" spans="5:54" x14ac:dyDescent="0.2">
      <c r="E3063"/>
      <c r="F3063" s="88"/>
      <c r="BB3063" s="5"/>
    </row>
    <row r="3064" spans="5:54" x14ac:dyDescent="0.2">
      <c r="E3064"/>
      <c r="F3064" s="88"/>
      <c r="BB3064" s="5"/>
    </row>
    <row r="3065" spans="5:54" x14ac:dyDescent="0.2">
      <c r="E3065"/>
      <c r="F3065" s="88"/>
      <c r="BB3065" s="5"/>
    </row>
    <row r="3066" spans="5:54" x14ac:dyDescent="0.2">
      <c r="E3066"/>
      <c r="F3066" s="88"/>
      <c r="BB3066" s="5"/>
    </row>
    <row r="3067" spans="5:54" x14ac:dyDescent="0.2">
      <c r="E3067"/>
      <c r="F3067" s="88"/>
      <c r="BB3067" s="5"/>
    </row>
    <row r="3068" spans="5:54" x14ac:dyDescent="0.2">
      <c r="E3068"/>
      <c r="F3068" s="88"/>
      <c r="BB3068" s="5"/>
    </row>
    <row r="3069" spans="5:54" x14ac:dyDescent="0.2">
      <c r="E3069"/>
      <c r="F3069" s="88"/>
      <c r="BB3069" s="5"/>
    </row>
    <row r="3070" spans="5:54" x14ac:dyDescent="0.2">
      <c r="E3070"/>
      <c r="F3070" s="88"/>
      <c r="BB3070" s="5"/>
    </row>
    <row r="3071" spans="5:54" x14ac:dyDescent="0.2">
      <c r="E3071"/>
      <c r="F3071" s="88"/>
      <c r="BB3071" s="5"/>
    </row>
    <row r="3072" spans="5:54" x14ac:dyDescent="0.2">
      <c r="E3072"/>
      <c r="F3072" s="88"/>
      <c r="BB3072" s="5"/>
    </row>
    <row r="3073" spans="5:54" x14ac:dyDescent="0.2">
      <c r="E3073"/>
      <c r="F3073" s="88"/>
      <c r="BB3073" s="5"/>
    </row>
    <row r="3074" spans="5:54" x14ac:dyDescent="0.2">
      <c r="E3074"/>
      <c r="F3074" s="88"/>
      <c r="BB3074" s="5"/>
    </row>
    <row r="3075" spans="5:54" x14ac:dyDescent="0.2">
      <c r="E3075"/>
      <c r="F3075" s="88"/>
      <c r="BB3075" s="5"/>
    </row>
    <row r="3076" spans="5:54" x14ac:dyDescent="0.2">
      <c r="E3076"/>
      <c r="F3076" s="88"/>
      <c r="BB3076" s="5"/>
    </row>
    <row r="3077" spans="5:54" x14ac:dyDescent="0.2">
      <c r="E3077"/>
      <c r="F3077" s="88"/>
      <c r="BB3077" s="5"/>
    </row>
    <row r="3078" spans="5:54" x14ac:dyDescent="0.2">
      <c r="E3078"/>
      <c r="F3078" s="88"/>
      <c r="BB3078" s="5"/>
    </row>
    <row r="3079" spans="5:54" x14ac:dyDescent="0.2">
      <c r="E3079"/>
      <c r="F3079" s="88"/>
      <c r="BB3079" s="5"/>
    </row>
    <row r="3080" spans="5:54" x14ac:dyDescent="0.2">
      <c r="E3080"/>
      <c r="F3080" s="88"/>
      <c r="BB3080" s="5"/>
    </row>
    <row r="3081" spans="5:54" x14ac:dyDescent="0.2">
      <c r="E3081"/>
      <c r="F3081" s="88"/>
      <c r="BB3081" s="5"/>
    </row>
    <row r="3082" spans="5:54" x14ac:dyDescent="0.2">
      <c r="E3082"/>
      <c r="F3082" s="88"/>
      <c r="BB3082" s="5"/>
    </row>
    <row r="3083" spans="5:54" x14ac:dyDescent="0.2">
      <c r="E3083"/>
      <c r="F3083" s="88"/>
      <c r="BB3083" s="5"/>
    </row>
    <row r="3084" spans="5:54" x14ac:dyDescent="0.2">
      <c r="E3084"/>
      <c r="F3084" s="88"/>
      <c r="BB3084" s="5"/>
    </row>
    <row r="3085" spans="5:54" x14ac:dyDescent="0.2">
      <c r="E3085"/>
      <c r="F3085" s="88"/>
      <c r="BB3085" s="5"/>
    </row>
    <row r="3086" spans="5:54" x14ac:dyDescent="0.2">
      <c r="E3086"/>
      <c r="F3086" s="88"/>
      <c r="BB3086" s="5"/>
    </row>
    <row r="3087" spans="5:54" x14ac:dyDescent="0.2">
      <c r="E3087"/>
      <c r="F3087" s="88"/>
      <c r="BB3087" s="5"/>
    </row>
    <row r="3088" spans="5:54" x14ac:dyDescent="0.2">
      <c r="E3088"/>
      <c r="F3088" s="88"/>
      <c r="BB3088" s="5"/>
    </row>
    <row r="3089" spans="5:54" x14ac:dyDescent="0.2">
      <c r="E3089"/>
      <c r="F3089" s="88"/>
      <c r="BB3089" s="5"/>
    </row>
    <row r="3090" spans="5:54" x14ac:dyDescent="0.2">
      <c r="E3090"/>
      <c r="F3090" s="88"/>
      <c r="BB3090" s="5"/>
    </row>
    <row r="3091" spans="5:54" x14ac:dyDescent="0.2">
      <c r="E3091"/>
      <c r="F3091" s="88"/>
      <c r="BB3091" s="5"/>
    </row>
    <row r="3092" spans="5:54" x14ac:dyDescent="0.2">
      <c r="E3092"/>
      <c r="F3092" s="88"/>
      <c r="BB3092" s="5"/>
    </row>
    <row r="3093" spans="5:54" x14ac:dyDescent="0.2">
      <c r="E3093"/>
      <c r="F3093" s="88"/>
      <c r="BB3093" s="5"/>
    </row>
    <row r="3094" spans="5:54" x14ac:dyDescent="0.2">
      <c r="E3094"/>
      <c r="F3094" s="88"/>
      <c r="BB3094" s="5"/>
    </row>
    <row r="3095" spans="5:54" x14ac:dyDescent="0.2">
      <c r="E3095"/>
      <c r="F3095" s="88"/>
      <c r="BB3095" s="5"/>
    </row>
    <row r="3096" spans="5:54" x14ac:dyDescent="0.2">
      <c r="E3096"/>
      <c r="F3096" s="88"/>
      <c r="BB3096" s="5"/>
    </row>
    <row r="3097" spans="5:54" x14ac:dyDescent="0.2">
      <c r="E3097"/>
      <c r="F3097" s="88"/>
      <c r="BB3097" s="5"/>
    </row>
    <row r="3098" spans="5:54" x14ac:dyDescent="0.2">
      <c r="E3098"/>
      <c r="F3098" s="88"/>
      <c r="BB3098" s="5"/>
    </row>
    <row r="3099" spans="5:54" x14ac:dyDescent="0.2">
      <c r="E3099"/>
      <c r="F3099" s="88"/>
      <c r="BB3099" s="5"/>
    </row>
    <row r="3100" spans="5:54" x14ac:dyDescent="0.2">
      <c r="E3100"/>
      <c r="F3100" s="88"/>
      <c r="BB3100" s="5"/>
    </row>
    <row r="3101" spans="5:54" x14ac:dyDescent="0.2">
      <c r="E3101"/>
      <c r="F3101" s="88"/>
      <c r="BB3101" s="5"/>
    </row>
    <row r="3102" spans="5:54" x14ac:dyDescent="0.2">
      <c r="E3102"/>
      <c r="F3102" s="88"/>
      <c r="BB3102" s="5"/>
    </row>
    <row r="3103" spans="5:54" x14ac:dyDescent="0.2">
      <c r="E3103"/>
      <c r="F3103" s="88"/>
      <c r="BB3103" s="5"/>
    </row>
    <row r="3104" spans="5:54" x14ac:dyDescent="0.2">
      <c r="E3104"/>
      <c r="F3104" s="88"/>
      <c r="BB3104" s="5"/>
    </row>
    <row r="3105" spans="5:54" x14ac:dyDescent="0.2">
      <c r="E3105"/>
      <c r="F3105" s="88"/>
      <c r="BB3105" s="5"/>
    </row>
    <row r="3106" spans="5:54" x14ac:dyDescent="0.2">
      <c r="E3106"/>
      <c r="F3106" s="88"/>
      <c r="BB3106" s="5"/>
    </row>
    <row r="3107" spans="5:54" x14ac:dyDescent="0.2">
      <c r="E3107"/>
      <c r="F3107" s="88"/>
      <c r="BB3107" s="5"/>
    </row>
    <row r="3108" spans="5:54" x14ac:dyDescent="0.2">
      <c r="E3108"/>
      <c r="F3108" s="88"/>
      <c r="BB3108" s="5"/>
    </row>
    <row r="3109" spans="5:54" x14ac:dyDescent="0.2">
      <c r="E3109"/>
      <c r="F3109" s="88"/>
      <c r="BB3109" s="5"/>
    </row>
    <row r="3110" spans="5:54" x14ac:dyDescent="0.2">
      <c r="E3110"/>
      <c r="F3110" s="88"/>
      <c r="BB3110" s="5"/>
    </row>
    <row r="3111" spans="5:54" x14ac:dyDescent="0.2">
      <c r="E3111"/>
      <c r="F3111" s="88"/>
      <c r="BB3111" s="5"/>
    </row>
    <row r="3112" spans="5:54" x14ac:dyDescent="0.2">
      <c r="E3112"/>
      <c r="F3112" s="88"/>
      <c r="BB3112" s="5"/>
    </row>
    <row r="3113" spans="5:54" x14ac:dyDescent="0.2">
      <c r="E3113"/>
      <c r="F3113" s="88"/>
      <c r="BB3113" s="5"/>
    </row>
    <row r="3114" spans="5:54" x14ac:dyDescent="0.2">
      <c r="E3114"/>
      <c r="F3114" s="88"/>
      <c r="BB3114" s="5"/>
    </row>
    <row r="3115" spans="5:54" x14ac:dyDescent="0.2">
      <c r="E3115"/>
      <c r="F3115" s="88"/>
      <c r="BB3115" s="5"/>
    </row>
    <row r="3116" spans="5:54" x14ac:dyDescent="0.2">
      <c r="E3116"/>
      <c r="F3116" s="88"/>
      <c r="BB3116" s="5"/>
    </row>
    <row r="3117" spans="5:54" x14ac:dyDescent="0.2">
      <c r="E3117"/>
      <c r="F3117" s="88"/>
      <c r="BB3117" s="5"/>
    </row>
    <row r="3118" spans="5:54" x14ac:dyDescent="0.2">
      <c r="E3118"/>
      <c r="F3118" s="88"/>
      <c r="BB3118" s="5"/>
    </row>
    <row r="3119" spans="5:54" x14ac:dyDescent="0.2">
      <c r="E3119"/>
      <c r="F3119" s="88"/>
      <c r="BB3119" s="5"/>
    </row>
    <row r="3120" spans="5:54" x14ac:dyDescent="0.2">
      <c r="E3120"/>
      <c r="F3120" s="88"/>
      <c r="BB3120" s="5"/>
    </row>
    <row r="3121" spans="5:54" x14ac:dyDescent="0.2">
      <c r="E3121"/>
      <c r="F3121" s="88"/>
      <c r="BB3121" s="5"/>
    </row>
    <row r="3122" spans="5:54" x14ac:dyDescent="0.2">
      <c r="E3122"/>
      <c r="F3122" s="88"/>
      <c r="BB3122" s="5"/>
    </row>
    <row r="3123" spans="5:54" x14ac:dyDescent="0.2">
      <c r="E3123"/>
      <c r="F3123" s="88"/>
      <c r="BB3123" s="5"/>
    </row>
    <row r="3124" spans="5:54" x14ac:dyDescent="0.2">
      <c r="E3124"/>
      <c r="F3124" s="88"/>
      <c r="BB3124" s="5"/>
    </row>
    <row r="3125" spans="5:54" x14ac:dyDescent="0.2">
      <c r="E3125"/>
      <c r="F3125" s="88"/>
      <c r="BB3125" s="5"/>
    </row>
    <row r="3126" spans="5:54" x14ac:dyDescent="0.2">
      <c r="E3126"/>
      <c r="F3126" s="88"/>
      <c r="BB3126" s="5"/>
    </row>
    <row r="3127" spans="5:54" x14ac:dyDescent="0.2">
      <c r="E3127"/>
      <c r="F3127" s="88"/>
      <c r="BB3127" s="5"/>
    </row>
    <row r="3128" spans="5:54" x14ac:dyDescent="0.2">
      <c r="E3128"/>
      <c r="F3128" s="88"/>
      <c r="BB3128" s="5"/>
    </row>
    <row r="3129" spans="5:54" x14ac:dyDescent="0.2">
      <c r="E3129"/>
      <c r="F3129" s="88"/>
      <c r="BB3129" s="5"/>
    </row>
    <row r="3130" spans="5:54" x14ac:dyDescent="0.2">
      <c r="E3130"/>
      <c r="F3130" s="88"/>
      <c r="BB3130" s="5"/>
    </row>
    <row r="3131" spans="5:54" x14ac:dyDescent="0.2">
      <c r="E3131"/>
      <c r="F3131" s="88"/>
      <c r="BB3131" s="5"/>
    </row>
    <row r="3132" spans="5:54" x14ac:dyDescent="0.2">
      <c r="E3132"/>
      <c r="F3132" s="88"/>
      <c r="BB3132" s="5"/>
    </row>
    <row r="3133" spans="5:54" x14ac:dyDescent="0.2">
      <c r="E3133"/>
      <c r="F3133" s="88"/>
      <c r="BB3133" s="5"/>
    </row>
    <row r="3134" spans="5:54" x14ac:dyDescent="0.2">
      <c r="E3134"/>
      <c r="F3134" s="88"/>
      <c r="BB3134" s="5"/>
    </row>
    <row r="3135" spans="5:54" x14ac:dyDescent="0.2">
      <c r="E3135"/>
      <c r="F3135" s="88"/>
      <c r="BB3135" s="5"/>
    </row>
    <row r="3136" spans="5:54" x14ac:dyDescent="0.2">
      <c r="E3136"/>
      <c r="F3136" s="88"/>
      <c r="BB3136" s="5"/>
    </row>
    <row r="3137" spans="5:54" x14ac:dyDescent="0.2">
      <c r="E3137"/>
      <c r="F3137" s="88"/>
      <c r="BB3137" s="5"/>
    </row>
    <row r="3138" spans="5:54" x14ac:dyDescent="0.2">
      <c r="E3138"/>
      <c r="F3138" s="88"/>
      <c r="BB3138" s="5"/>
    </row>
    <row r="3139" spans="5:54" x14ac:dyDescent="0.2">
      <c r="E3139"/>
      <c r="F3139" s="88"/>
      <c r="BB3139" s="5"/>
    </row>
    <row r="3140" spans="5:54" x14ac:dyDescent="0.2">
      <c r="E3140"/>
      <c r="F3140" s="88"/>
      <c r="BB3140" s="5"/>
    </row>
    <row r="3141" spans="5:54" x14ac:dyDescent="0.2">
      <c r="E3141"/>
      <c r="F3141" s="88"/>
      <c r="BB3141" s="5"/>
    </row>
    <row r="3142" spans="5:54" x14ac:dyDescent="0.2">
      <c r="E3142"/>
      <c r="F3142" s="88"/>
      <c r="BB3142" s="5"/>
    </row>
    <row r="3143" spans="5:54" x14ac:dyDescent="0.2">
      <c r="E3143"/>
      <c r="F3143" s="88"/>
      <c r="BB3143" s="5"/>
    </row>
    <row r="3144" spans="5:54" x14ac:dyDescent="0.2">
      <c r="E3144"/>
      <c r="F3144" s="88"/>
      <c r="BB3144" s="5"/>
    </row>
    <row r="3145" spans="5:54" x14ac:dyDescent="0.2">
      <c r="E3145"/>
      <c r="F3145" s="88"/>
      <c r="BB3145" s="5"/>
    </row>
    <row r="3146" spans="5:54" x14ac:dyDescent="0.2">
      <c r="E3146"/>
      <c r="F3146" s="88"/>
      <c r="BB3146" s="5"/>
    </row>
    <row r="3147" spans="5:54" x14ac:dyDescent="0.2">
      <c r="E3147"/>
      <c r="F3147" s="88"/>
      <c r="BB3147" s="5"/>
    </row>
    <row r="3148" spans="5:54" x14ac:dyDescent="0.2">
      <c r="E3148"/>
      <c r="F3148" s="88"/>
      <c r="BB3148" s="5"/>
    </row>
    <row r="3149" spans="5:54" x14ac:dyDescent="0.2">
      <c r="E3149"/>
      <c r="F3149" s="88"/>
      <c r="BB3149" s="5"/>
    </row>
    <row r="3150" spans="5:54" x14ac:dyDescent="0.2">
      <c r="E3150"/>
      <c r="F3150" s="88"/>
      <c r="BB3150" s="5"/>
    </row>
    <row r="3151" spans="5:54" x14ac:dyDescent="0.2">
      <c r="E3151"/>
      <c r="F3151" s="88"/>
      <c r="BB3151" s="5"/>
    </row>
    <row r="3152" spans="5:54" x14ac:dyDescent="0.2">
      <c r="E3152"/>
      <c r="F3152" s="88"/>
      <c r="BB3152" s="5"/>
    </row>
    <row r="3153" spans="5:54" x14ac:dyDescent="0.2">
      <c r="E3153"/>
      <c r="F3153" s="88"/>
      <c r="BB3153" s="5"/>
    </row>
    <row r="3154" spans="5:54" x14ac:dyDescent="0.2">
      <c r="E3154"/>
      <c r="F3154" s="88"/>
      <c r="BB3154" s="5"/>
    </row>
    <row r="3155" spans="5:54" x14ac:dyDescent="0.2">
      <c r="E3155"/>
      <c r="F3155" s="88"/>
      <c r="BB3155" s="5"/>
    </row>
    <row r="3156" spans="5:54" x14ac:dyDescent="0.2">
      <c r="E3156"/>
      <c r="F3156" s="88"/>
      <c r="BB3156" s="5"/>
    </row>
    <row r="3157" spans="5:54" x14ac:dyDescent="0.2">
      <c r="E3157"/>
      <c r="F3157" s="88"/>
      <c r="BB3157" s="5"/>
    </row>
    <row r="3158" spans="5:54" x14ac:dyDescent="0.2">
      <c r="E3158"/>
      <c r="F3158" s="88"/>
      <c r="BB3158" s="5"/>
    </row>
    <row r="3159" spans="5:54" x14ac:dyDescent="0.2">
      <c r="E3159"/>
      <c r="F3159" s="88"/>
      <c r="BB3159" s="5"/>
    </row>
    <row r="3160" spans="5:54" x14ac:dyDescent="0.2">
      <c r="E3160"/>
      <c r="F3160" s="88"/>
      <c r="BB3160" s="5"/>
    </row>
    <row r="3161" spans="5:54" x14ac:dyDescent="0.2">
      <c r="E3161"/>
      <c r="F3161" s="88"/>
      <c r="BB3161" s="5"/>
    </row>
    <row r="3162" spans="5:54" x14ac:dyDescent="0.2">
      <c r="E3162"/>
      <c r="F3162" s="88"/>
      <c r="BB3162" s="5"/>
    </row>
    <row r="3163" spans="5:54" x14ac:dyDescent="0.2">
      <c r="E3163"/>
      <c r="F3163" s="88"/>
      <c r="BB3163" s="5"/>
    </row>
    <row r="3164" spans="5:54" x14ac:dyDescent="0.2">
      <c r="E3164"/>
      <c r="F3164" s="88"/>
      <c r="BB3164" s="5"/>
    </row>
    <row r="3165" spans="5:54" x14ac:dyDescent="0.2">
      <c r="E3165"/>
      <c r="F3165" s="88"/>
      <c r="BB3165" s="5"/>
    </row>
    <row r="3166" spans="5:54" x14ac:dyDescent="0.2">
      <c r="E3166"/>
      <c r="F3166" s="88"/>
      <c r="BB3166" s="5"/>
    </row>
    <row r="3167" spans="5:54" x14ac:dyDescent="0.2">
      <c r="E3167"/>
      <c r="F3167" s="88"/>
      <c r="BB3167" s="5"/>
    </row>
    <row r="3168" spans="5:54" x14ac:dyDescent="0.2">
      <c r="E3168"/>
      <c r="F3168" s="88"/>
      <c r="BB3168" s="5"/>
    </row>
    <row r="3169" spans="5:54" x14ac:dyDescent="0.2">
      <c r="E3169"/>
      <c r="F3169" s="88"/>
      <c r="BB3169" s="5"/>
    </row>
    <row r="3170" spans="5:54" x14ac:dyDescent="0.2">
      <c r="E3170"/>
      <c r="F3170" s="88"/>
      <c r="BB3170" s="5"/>
    </row>
    <row r="3171" spans="5:54" x14ac:dyDescent="0.2">
      <c r="E3171"/>
      <c r="F3171" s="88"/>
      <c r="BB3171" s="5"/>
    </row>
    <row r="3172" spans="5:54" x14ac:dyDescent="0.2">
      <c r="E3172"/>
      <c r="F3172" s="88"/>
      <c r="BB3172" s="5"/>
    </row>
    <row r="3173" spans="5:54" x14ac:dyDescent="0.2">
      <c r="E3173"/>
      <c r="F3173" s="88"/>
      <c r="BB3173" s="5"/>
    </row>
    <row r="3174" spans="5:54" x14ac:dyDescent="0.2">
      <c r="E3174"/>
      <c r="F3174" s="88"/>
      <c r="BB3174" s="5"/>
    </row>
    <row r="3175" spans="5:54" x14ac:dyDescent="0.2">
      <c r="E3175"/>
      <c r="F3175" s="88"/>
      <c r="BB3175" s="5"/>
    </row>
    <row r="3176" spans="5:54" x14ac:dyDescent="0.2">
      <c r="E3176"/>
      <c r="F3176" s="88"/>
      <c r="BB3176" s="5"/>
    </row>
    <row r="3177" spans="5:54" x14ac:dyDescent="0.2">
      <c r="E3177"/>
      <c r="F3177" s="88"/>
      <c r="BB3177" s="5"/>
    </row>
    <row r="3178" spans="5:54" x14ac:dyDescent="0.2">
      <c r="E3178"/>
      <c r="F3178" s="88"/>
      <c r="BB3178" s="5"/>
    </row>
    <row r="3179" spans="5:54" x14ac:dyDescent="0.2">
      <c r="E3179"/>
      <c r="F3179" s="88"/>
      <c r="BB3179" s="5"/>
    </row>
    <row r="3180" spans="5:54" x14ac:dyDescent="0.2">
      <c r="E3180"/>
      <c r="F3180" s="88"/>
      <c r="BB3180" s="5"/>
    </row>
    <row r="3181" spans="5:54" x14ac:dyDescent="0.2">
      <c r="E3181"/>
      <c r="F3181" s="88"/>
      <c r="BB3181" s="5"/>
    </row>
    <row r="3182" spans="5:54" x14ac:dyDescent="0.2">
      <c r="E3182"/>
      <c r="F3182" s="88"/>
      <c r="BB3182" s="5"/>
    </row>
    <row r="3183" spans="5:54" x14ac:dyDescent="0.2">
      <c r="E3183"/>
      <c r="F3183" s="88"/>
      <c r="BB3183" s="5"/>
    </row>
    <row r="3184" spans="5:54" x14ac:dyDescent="0.2">
      <c r="E3184"/>
      <c r="F3184" s="88"/>
      <c r="BB3184" s="5"/>
    </row>
    <row r="3185" spans="5:54" x14ac:dyDescent="0.2">
      <c r="E3185"/>
      <c r="F3185" s="88"/>
      <c r="BB3185" s="5"/>
    </row>
    <row r="3186" spans="5:54" x14ac:dyDescent="0.2">
      <c r="E3186"/>
      <c r="F3186" s="88"/>
      <c r="BB3186" s="5"/>
    </row>
    <row r="3187" spans="5:54" x14ac:dyDescent="0.2">
      <c r="E3187"/>
      <c r="F3187" s="88"/>
      <c r="BB3187" s="5"/>
    </row>
    <row r="3188" spans="5:54" x14ac:dyDescent="0.2">
      <c r="E3188"/>
      <c r="F3188" s="88"/>
      <c r="BB3188" s="5"/>
    </row>
    <row r="3189" spans="5:54" x14ac:dyDescent="0.2">
      <c r="E3189"/>
      <c r="F3189" s="88"/>
      <c r="BB3189" s="5"/>
    </row>
    <row r="3190" spans="5:54" x14ac:dyDescent="0.2">
      <c r="E3190"/>
      <c r="F3190" s="88"/>
      <c r="BB3190" s="5"/>
    </row>
    <row r="3191" spans="5:54" x14ac:dyDescent="0.2">
      <c r="E3191"/>
      <c r="F3191" s="88"/>
      <c r="BB3191" s="5"/>
    </row>
    <row r="3192" spans="5:54" x14ac:dyDescent="0.2">
      <c r="E3192"/>
      <c r="F3192" s="88"/>
      <c r="BB3192" s="5"/>
    </row>
    <row r="3193" spans="5:54" x14ac:dyDescent="0.2">
      <c r="E3193"/>
      <c r="F3193" s="88"/>
      <c r="BB3193" s="5"/>
    </row>
    <row r="3194" spans="5:54" x14ac:dyDescent="0.2">
      <c r="E3194"/>
      <c r="F3194" s="88"/>
      <c r="BB3194" s="5"/>
    </row>
    <row r="3195" spans="5:54" x14ac:dyDescent="0.2">
      <c r="E3195"/>
      <c r="F3195" s="88"/>
      <c r="BB3195" s="5"/>
    </row>
    <row r="3196" spans="5:54" x14ac:dyDescent="0.2">
      <c r="E3196"/>
      <c r="F3196" s="88"/>
      <c r="BB3196" s="5"/>
    </row>
    <row r="3197" spans="5:54" x14ac:dyDescent="0.2">
      <c r="E3197"/>
      <c r="F3197" s="88"/>
      <c r="BB3197" s="5"/>
    </row>
    <row r="3198" spans="5:54" x14ac:dyDescent="0.2">
      <c r="E3198"/>
      <c r="F3198" s="88"/>
      <c r="BB3198" s="5"/>
    </row>
    <row r="3199" spans="5:54" x14ac:dyDescent="0.2">
      <c r="E3199"/>
      <c r="F3199" s="88"/>
      <c r="BB3199" s="5"/>
    </row>
    <row r="3200" spans="5:54" x14ac:dyDescent="0.2">
      <c r="E3200"/>
      <c r="F3200" s="88"/>
      <c r="BB3200" s="5"/>
    </row>
    <row r="3201" spans="5:54" x14ac:dyDescent="0.2">
      <c r="E3201"/>
      <c r="F3201" s="88"/>
      <c r="BB3201" s="5"/>
    </row>
    <row r="3202" spans="5:54" x14ac:dyDescent="0.2">
      <c r="E3202"/>
      <c r="F3202" s="88"/>
      <c r="BB3202" s="5"/>
    </row>
    <row r="3203" spans="5:54" x14ac:dyDescent="0.2">
      <c r="E3203"/>
      <c r="F3203" s="88"/>
      <c r="BB3203" s="5"/>
    </row>
    <row r="3204" spans="5:54" x14ac:dyDescent="0.2">
      <c r="E3204"/>
      <c r="F3204" s="88"/>
      <c r="BB3204" s="5"/>
    </row>
    <row r="3205" spans="5:54" x14ac:dyDescent="0.2">
      <c r="E3205"/>
      <c r="F3205" s="88"/>
      <c r="BB3205" s="5"/>
    </row>
    <row r="3206" spans="5:54" x14ac:dyDescent="0.2">
      <c r="E3206"/>
      <c r="F3206" s="88"/>
      <c r="BB3206" s="5"/>
    </row>
    <row r="3207" spans="5:54" x14ac:dyDescent="0.2">
      <c r="E3207"/>
      <c r="F3207" s="88"/>
      <c r="BB3207" s="5"/>
    </row>
    <row r="3208" spans="5:54" x14ac:dyDescent="0.2">
      <c r="E3208"/>
      <c r="F3208" s="88"/>
      <c r="BB3208" s="5"/>
    </row>
    <row r="3209" spans="5:54" x14ac:dyDescent="0.2">
      <c r="E3209"/>
      <c r="F3209" s="88"/>
      <c r="BB3209" s="5"/>
    </row>
    <row r="3210" spans="5:54" x14ac:dyDescent="0.2">
      <c r="E3210"/>
      <c r="F3210" s="88"/>
      <c r="BB3210" s="5"/>
    </row>
    <row r="3211" spans="5:54" x14ac:dyDescent="0.2">
      <c r="E3211"/>
      <c r="F3211" s="88"/>
      <c r="BB3211" s="5"/>
    </row>
    <row r="3212" spans="5:54" x14ac:dyDescent="0.2">
      <c r="E3212"/>
      <c r="F3212" s="88"/>
      <c r="BB3212" s="5"/>
    </row>
    <row r="3213" spans="5:54" x14ac:dyDescent="0.2">
      <c r="E3213"/>
      <c r="F3213" s="88"/>
      <c r="BB3213" s="5"/>
    </row>
    <row r="3214" spans="5:54" x14ac:dyDescent="0.2">
      <c r="E3214"/>
      <c r="F3214" s="88"/>
      <c r="BB3214" s="5"/>
    </row>
    <row r="3215" spans="5:54" x14ac:dyDescent="0.2">
      <c r="E3215"/>
      <c r="F3215" s="88"/>
      <c r="BB3215" s="5"/>
    </row>
    <row r="3216" spans="5:54" x14ac:dyDescent="0.2">
      <c r="E3216"/>
      <c r="F3216" s="88"/>
      <c r="BB3216" s="5"/>
    </row>
    <row r="3217" spans="5:54" x14ac:dyDescent="0.2">
      <c r="E3217"/>
      <c r="F3217" s="88"/>
      <c r="BB3217" s="5"/>
    </row>
    <row r="3218" spans="5:54" x14ac:dyDescent="0.2">
      <c r="E3218"/>
      <c r="F3218" s="88"/>
      <c r="BB3218" s="5"/>
    </row>
    <row r="3219" spans="5:54" x14ac:dyDescent="0.2">
      <c r="E3219"/>
      <c r="F3219" s="88"/>
      <c r="BB3219" s="5"/>
    </row>
    <row r="3220" spans="5:54" x14ac:dyDescent="0.2">
      <c r="E3220"/>
      <c r="F3220" s="88"/>
      <c r="BB3220" s="5"/>
    </row>
    <row r="3221" spans="5:54" x14ac:dyDescent="0.2">
      <c r="E3221"/>
      <c r="F3221" s="88"/>
      <c r="BB3221" s="5"/>
    </row>
    <row r="3222" spans="5:54" x14ac:dyDescent="0.2">
      <c r="E3222"/>
      <c r="F3222" s="88"/>
      <c r="BB3222" s="5"/>
    </row>
    <row r="3223" spans="5:54" x14ac:dyDescent="0.2">
      <c r="E3223"/>
      <c r="F3223" s="88"/>
      <c r="BB3223" s="5"/>
    </row>
    <row r="3224" spans="5:54" x14ac:dyDescent="0.2">
      <c r="E3224"/>
      <c r="F3224" s="88"/>
      <c r="BB3224" s="5"/>
    </row>
    <row r="3225" spans="5:54" x14ac:dyDescent="0.2">
      <c r="E3225"/>
      <c r="F3225" s="88"/>
      <c r="BB3225" s="5"/>
    </row>
    <row r="3226" spans="5:54" x14ac:dyDescent="0.2">
      <c r="E3226"/>
      <c r="F3226" s="88"/>
      <c r="BB3226" s="5"/>
    </row>
    <row r="3227" spans="5:54" x14ac:dyDescent="0.2">
      <c r="E3227"/>
      <c r="F3227" s="88"/>
      <c r="BB3227" s="5"/>
    </row>
    <row r="3228" spans="5:54" x14ac:dyDescent="0.2">
      <c r="E3228"/>
      <c r="F3228" s="88"/>
      <c r="BB3228" s="5"/>
    </row>
    <row r="3229" spans="5:54" x14ac:dyDescent="0.2">
      <c r="E3229"/>
      <c r="F3229" s="88"/>
      <c r="BB3229" s="5"/>
    </row>
    <row r="3230" spans="5:54" x14ac:dyDescent="0.2">
      <c r="E3230"/>
      <c r="F3230" s="88"/>
      <c r="BB3230" s="5"/>
    </row>
    <row r="3231" spans="5:54" x14ac:dyDescent="0.2">
      <c r="E3231"/>
      <c r="F3231" s="88"/>
      <c r="BB3231" s="5"/>
    </row>
    <row r="3232" spans="5:54" x14ac:dyDescent="0.2">
      <c r="E3232"/>
      <c r="F3232" s="88"/>
      <c r="BB3232" s="5"/>
    </row>
    <row r="3233" spans="5:54" x14ac:dyDescent="0.2">
      <c r="E3233"/>
      <c r="F3233" s="88"/>
      <c r="BB3233" s="5"/>
    </row>
    <row r="3234" spans="5:54" x14ac:dyDescent="0.2">
      <c r="E3234"/>
      <c r="F3234" s="88"/>
      <c r="BB3234" s="5"/>
    </row>
    <row r="3235" spans="5:54" x14ac:dyDescent="0.2">
      <c r="E3235"/>
      <c r="F3235" s="88"/>
      <c r="BB3235" s="5"/>
    </row>
    <row r="3236" spans="5:54" x14ac:dyDescent="0.2">
      <c r="E3236"/>
      <c r="F3236" s="88"/>
      <c r="BB3236" s="5"/>
    </row>
    <row r="3237" spans="5:54" x14ac:dyDescent="0.2">
      <c r="E3237"/>
      <c r="F3237" s="88"/>
      <c r="BB3237" s="5"/>
    </row>
    <row r="3238" spans="5:54" x14ac:dyDescent="0.2">
      <c r="E3238"/>
      <c r="F3238" s="88"/>
      <c r="BB3238" s="5"/>
    </row>
    <row r="3239" spans="5:54" x14ac:dyDescent="0.2">
      <c r="E3239"/>
      <c r="F3239" s="88"/>
      <c r="BB3239" s="5"/>
    </row>
    <row r="3240" spans="5:54" x14ac:dyDescent="0.2">
      <c r="E3240"/>
      <c r="F3240" s="88"/>
      <c r="BB3240" s="5"/>
    </row>
    <row r="3241" spans="5:54" x14ac:dyDescent="0.2">
      <c r="E3241"/>
      <c r="F3241" s="88"/>
      <c r="BB3241" s="5"/>
    </row>
    <row r="3242" spans="5:54" x14ac:dyDescent="0.2">
      <c r="E3242"/>
      <c r="F3242" s="88"/>
      <c r="BB3242" s="5"/>
    </row>
    <row r="3243" spans="5:54" x14ac:dyDescent="0.2">
      <c r="E3243"/>
      <c r="F3243" s="88"/>
      <c r="BB3243" s="5"/>
    </row>
    <row r="3244" spans="5:54" x14ac:dyDescent="0.2">
      <c r="E3244"/>
      <c r="F3244" s="88"/>
      <c r="BB3244" s="5"/>
    </row>
    <row r="3245" spans="5:54" x14ac:dyDescent="0.2">
      <c r="E3245"/>
      <c r="F3245" s="88"/>
      <c r="BB3245" s="5"/>
    </row>
    <row r="3246" spans="5:54" x14ac:dyDescent="0.2">
      <c r="E3246"/>
      <c r="F3246" s="88"/>
      <c r="BB3246" s="5"/>
    </row>
    <row r="3247" spans="5:54" x14ac:dyDescent="0.2">
      <c r="E3247"/>
      <c r="F3247" s="88"/>
      <c r="BB3247" s="5"/>
    </row>
    <row r="3248" spans="5:54" x14ac:dyDescent="0.2">
      <c r="E3248"/>
      <c r="F3248" s="88"/>
      <c r="BB3248" s="5"/>
    </row>
    <row r="3249" spans="5:54" x14ac:dyDescent="0.2">
      <c r="E3249"/>
      <c r="F3249" s="88"/>
      <c r="BB3249" s="5"/>
    </row>
    <row r="3250" spans="5:54" x14ac:dyDescent="0.2">
      <c r="E3250"/>
      <c r="F3250" s="88"/>
      <c r="BB3250" s="5"/>
    </row>
    <row r="3251" spans="5:54" x14ac:dyDescent="0.2">
      <c r="E3251"/>
      <c r="F3251" s="88"/>
      <c r="BB3251" s="5"/>
    </row>
    <row r="3252" spans="5:54" x14ac:dyDescent="0.2">
      <c r="E3252"/>
      <c r="F3252" s="88"/>
      <c r="BB3252" s="5"/>
    </row>
    <row r="3253" spans="5:54" x14ac:dyDescent="0.2">
      <c r="E3253"/>
      <c r="F3253" s="88"/>
      <c r="BB3253" s="5"/>
    </row>
    <row r="3254" spans="5:54" x14ac:dyDescent="0.2">
      <c r="E3254"/>
      <c r="F3254" s="88"/>
      <c r="BB3254" s="5"/>
    </row>
    <row r="3255" spans="5:54" x14ac:dyDescent="0.2">
      <c r="E3255"/>
      <c r="F3255" s="88"/>
      <c r="BB3255" s="5"/>
    </row>
    <row r="3256" spans="5:54" x14ac:dyDescent="0.2">
      <c r="E3256"/>
      <c r="F3256" s="88"/>
      <c r="BB3256" s="5"/>
    </row>
    <row r="3257" spans="5:54" x14ac:dyDescent="0.2">
      <c r="E3257"/>
      <c r="F3257" s="88"/>
      <c r="BB3257" s="5"/>
    </row>
    <row r="3258" spans="5:54" x14ac:dyDescent="0.2">
      <c r="E3258"/>
      <c r="F3258" s="88"/>
      <c r="BB3258" s="5"/>
    </row>
    <row r="3259" spans="5:54" x14ac:dyDescent="0.2">
      <c r="E3259"/>
      <c r="F3259" s="88"/>
      <c r="BB3259" s="5"/>
    </row>
    <row r="3260" spans="5:54" x14ac:dyDescent="0.2">
      <c r="E3260"/>
      <c r="F3260" s="88"/>
      <c r="BB3260" s="5"/>
    </row>
    <row r="3261" spans="5:54" x14ac:dyDescent="0.2">
      <c r="E3261"/>
      <c r="F3261" s="88"/>
      <c r="BB3261" s="5"/>
    </row>
    <row r="3262" spans="5:54" x14ac:dyDescent="0.2">
      <c r="E3262"/>
      <c r="F3262" s="88"/>
      <c r="BB3262" s="5"/>
    </row>
    <row r="3263" spans="5:54" x14ac:dyDescent="0.2">
      <c r="E3263"/>
      <c r="F3263" s="88"/>
      <c r="BB3263" s="5"/>
    </row>
    <row r="3264" spans="5:54" x14ac:dyDescent="0.2">
      <c r="E3264"/>
      <c r="F3264" s="88"/>
      <c r="BB3264" s="5"/>
    </row>
    <row r="3265" spans="5:54" x14ac:dyDescent="0.2">
      <c r="E3265"/>
      <c r="F3265" s="88"/>
      <c r="BB3265" s="5"/>
    </row>
    <row r="3266" spans="5:54" x14ac:dyDescent="0.2">
      <c r="E3266"/>
      <c r="F3266" s="88"/>
      <c r="BB3266" s="5"/>
    </row>
    <row r="3267" spans="5:54" x14ac:dyDescent="0.2">
      <c r="E3267"/>
      <c r="F3267" s="88"/>
      <c r="BB3267" s="5"/>
    </row>
    <row r="3268" spans="5:54" x14ac:dyDescent="0.2">
      <c r="E3268"/>
      <c r="F3268" s="88"/>
      <c r="BB3268" s="5"/>
    </row>
    <row r="3269" spans="5:54" x14ac:dyDescent="0.2">
      <c r="E3269"/>
      <c r="F3269" s="88"/>
      <c r="BB3269" s="5"/>
    </row>
    <row r="3270" spans="5:54" x14ac:dyDescent="0.2">
      <c r="E3270"/>
      <c r="F3270" s="88"/>
      <c r="BB3270" s="5"/>
    </row>
    <row r="3271" spans="5:54" x14ac:dyDescent="0.2">
      <c r="E3271"/>
      <c r="F3271" s="88"/>
      <c r="BB3271" s="5"/>
    </row>
    <row r="3272" spans="5:54" x14ac:dyDescent="0.2">
      <c r="E3272"/>
      <c r="F3272" s="88"/>
      <c r="BB3272" s="5"/>
    </row>
    <row r="3273" spans="5:54" x14ac:dyDescent="0.2">
      <c r="E3273"/>
      <c r="F3273" s="88"/>
      <c r="BB3273" s="5"/>
    </row>
    <row r="3274" spans="5:54" x14ac:dyDescent="0.2">
      <c r="E3274"/>
      <c r="F3274" s="88"/>
      <c r="BB3274" s="5"/>
    </row>
    <row r="3275" spans="5:54" x14ac:dyDescent="0.2">
      <c r="E3275"/>
      <c r="F3275" s="88"/>
      <c r="BB3275" s="5"/>
    </row>
    <row r="3276" spans="5:54" x14ac:dyDescent="0.2">
      <c r="E3276"/>
      <c r="F3276" s="88"/>
      <c r="BB3276" s="5"/>
    </row>
    <row r="3277" spans="5:54" x14ac:dyDescent="0.2">
      <c r="E3277"/>
      <c r="F3277" s="88"/>
      <c r="BB3277" s="5"/>
    </row>
    <row r="3278" spans="5:54" x14ac:dyDescent="0.2">
      <c r="E3278"/>
      <c r="F3278" s="88"/>
      <c r="BB3278" s="5"/>
    </row>
    <row r="3279" spans="5:54" x14ac:dyDescent="0.2">
      <c r="E3279"/>
      <c r="F3279" s="88"/>
      <c r="BB3279" s="5"/>
    </row>
    <row r="3280" spans="5:54" x14ac:dyDescent="0.2">
      <c r="E3280"/>
      <c r="F3280" s="88"/>
      <c r="BB3280" s="5"/>
    </row>
    <row r="3281" spans="5:54" x14ac:dyDescent="0.2">
      <c r="E3281"/>
      <c r="F3281" s="88"/>
      <c r="BB3281" s="5"/>
    </row>
    <row r="3282" spans="5:54" x14ac:dyDescent="0.2">
      <c r="E3282"/>
      <c r="F3282" s="88"/>
      <c r="BB3282" s="5"/>
    </row>
    <row r="3283" spans="5:54" x14ac:dyDescent="0.2">
      <c r="E3283"/>
      <c r="F3283" s="88"/>
      <c r="BB3283" s="5"/>
    </row>
    <row r="3284" spans="5:54" x14ac:dyDescent="0.2">
      <c r="E3284"/>
      <c r="F3284" s="88"/>
      <c r="BB3284" s="5"/>
    </row>
    <row r="3285" spans="5:54" x14ac:dyDescent="0.2">
      <c r="E3285"/>
      <c r="F3285" s="88"/>
      <c r="BB3285" s="5"/>
    </row>
    <row r="3286" spans="5:54" x14ac:dyDescent="0.2">
      <c r="E3286"/>
      <c r="F3286" s="88"/>
      <c r="BB3286" s="5"/>
    </row>
    <row r="3287" spans="5:54" x14ac:dyDescent="0.2">
      <c r="E3287"/>
      <c r="F3287" s="88"/>
      <c r="BB3287" s="5"/>
    </row>
    <row r="3288" spans="5:54" x14ac:dyDescent="0.2">
      <c r="E3288"/>
      <c r="F3288" s="88"/>
      <c r="BB3288" s="5"/>
    </row>
    <row r="3289" spans="5:54" x14ac:dyDescent="0.2">
      <c r="E3289"/>
      <c r="F3289" s="88"/>
      <c r="BB3289" s="5"/>
    </row>
    <row r="3290" spans="5:54" x14ac:dyDescent="0.2">
      <c r="E3290"/>
      <c r="F3290" s="88"/>
      <c r="BB3290" s="5"/>
    </row>
    <row r="3291" spans="5:54" x14ac:dyDescent="0.2">
      <c r="E3291"/>
      <c r="F3291" s="88"/>
      <c r="BB3291" s="5"/>
    </row>
    <row r="3292" spans="5:54" x14ac:dyDescent="0.2">
      <c r="E3292"/>
      <c r="F3292" s="88"/>
      <c r="BB3292" s="5"/>
    </row>
    <row r="3293" spans="5:54" x14ac:dyDescent="0.2">
      <c r="E3293"/>
      <c r="F3293" s="88"/>
      <c r="BB3293" s="5"/>
    </row>
    <row r="3294" spans="5:54" x14ac:dyDescent="0.2">
      <c r="E3294"/>
      <c r="F3294" s="88"/>
      <c r="BB3294" s="5"/>
    </row>
    <row r="3295" spans="5:54" x14ac:dyDescent="0.2">
      <c r="E3295"/>
      <c r="F3295" s="88"/>
      <c r="BB3295" s="5"/>
    </row>
    <row r="3296" spans="5:54" x14ac:dyDescent="0.2">
      <c r="E3296"/>
      <c r="F3296" s="88"/>
      <c r="BB3296" s="5"/>
    </row>
    <row r="3297" spans="5:54" x14ac:dyDescent="0.2">
      <c r="E3297"/>
      <c r="F3297" s="88"/>
      <c r="BB3297" s="5"/>
    </row>
    <row r="3298" spans="5:54" x14ac:dyDescent="0.2">
      <c r="E3298"/>
      <c r="F3298" s="88"/>
      <c r="BB3298" s="5"/>
    </row>
    <row r="3299" spans="5:54" x14ac:dyDescent="0.2">
      <c r="E3299"/>
      <c r="F3299" s="88"/>
      <c r="BB3299" s="5"/>
    </row>
    <row r="3300" spans="5:54" x14ac:dyDescent="0.2">
      <c r="E3300"/>
      <c r="F3300" s="88"/>
      <c r="BB3300" s="5"/>
    </row>
    <row r="3301" spans="5:54" x14ac:dyDescent="0.2">
      <c r="E3301"/>
      <c r="F3301" s="88"/>
      <c r="BB3301" s="5"/>
    </row>
    <row r="3302" spans="5:54" x14ac:dyDescent="0.2">
      <c r="E3302"/>
      <c r="F3302" s="88"/>
      <c r="BB3302" s="5"/>
    </row>
    <row r="3303" spans="5:54" x14ac:dyDescent="0.2">
      <c r="E3303"/>
      <c r="F3303" s="88"/>
      <c r="BB3303" s="5"/>
    </row>
    <row r="3304" spans="5:54" x14ac:dyDescent="0.2">
      <c r="E3304"/>
      <c r="F3304" s="88"/>
      <c r="BB3304" s="5"/>
    </row>
    <row r="3305" spans="5:54" x14ac:dyDescent="0.2">
      <c r="E3305"/>
      <c r="F3305" s="88"/>
      <c r="BB3305" s="5"/>
    </row>
    <row r="3306" spans="5:54" x14ac:dyDescent="0.2">
      <c r="E3306"/>
      <c r="F3306" s="88"/>
      <c r="BB3306" s="5"/>
    </row>
    <row r="3307" spans="5:54" x14ac:dyDescent="0.2">
      <c r="E3307"/>
      <c r="F3307" s="88"/>
      <c r="BB3307" s="5"/>
    </row>
    <row r="3308" spans="5:54" x14ac:dyDescent="0.2">
      <c r="E3308"/>
      <c r="F3308" s="88"/>
      <c r="BB3308" s="5"/>
    </row>
    <row r="3309" spans="5:54" x14ac:dyDescent="0.2">
      <c r="E3309"/>
      <c r="F3309" s="88"/>
      <c r="BB3309" s="5"/>
    </row>
    <row r="3310" spans="5:54" x14ac:dyDescent="0.2">
      <c r="E3310"/>
      <c r="F3310" s="88"/>
      <c r="BB3310" s="5"/>
    </row>
    <row r="3311" spans="5:54" x14ac:dyDescent="0.2">
      <c r="E3311"/>
      <c r="F3311" s="88"/>
      <c r="BB3311" s="5"/>
    </row>
    <row r="3312" spans="5:54" x14ac:dyDescent="0.2">
      <c r="E3312"/>
      <c r="F3312" s="88"/>
      <c r="BB3312" s="5"/>
    </row>
    <row r="3313" spans="5:54" x14ac:dyDescent="0.2">
      <c r="E3313"/>
      <c r="F3313" s="88"/>
      <c r="BB3313" s="5"/>
    </row>
    <row r="3314" spans="5:54" x14ac:dyDescent="0.2">
      <c r="E3314"/>
      <c r="F3314" s="88"/>
      <c r="BB3314" s="5"/>
    </row>
    <row r="3315" spans="5:54" x14ac:dyDescent="0.2">
      <c r="E3315"/>
      <c r="F3315" s="88"/>
      <c r="BB3315" s="5"/>
    </row>
    <row r="3316" spans="5:54" x14ac:dyDescent="0.2">
      <c r="E3316"/>
      <c r="F3316" s="88"/>
      <c r="BB3316" s="5"/>
    </row>
    <row r="3317" spans="5:54" x14ac:dyDescent="0.2">
      <c r="E3317"/>
      <c r="F3317" s="88"/>
      <c r="BB3317" s="5"/>
    </row>
    <row r="3318" spans="5:54" x14ac:dyDescent="0.2">
      <c r="E3318"/>
      <c r="F3318" s="88"/>
      <c r="BB3318" s="5"/>
    </row>
    <row r="3319" spans="5:54" x14ac:dyDescent="0.2">
      <c r="E3319"/>
      <c r="F3319" s="88"/>
      <c r="BB3319" s="5"/>
    </row>
    <row r="3320" spans="5:54" x14ac:dyDescent="0.2">
      <c r="E3320"/>
      <c r="F3320" s="88"/>
      <c r="BB3320" s="5"/>
    </row>
    <row r="3321" spans="5:54" x14ac:dyDescent="0.2">
      <c r="E3321"/>
      <c r="F3321" s="88"/>
      <c r="BB3321" s="5"/>
    </row>
    <row r="3322" spans="5:54" x14ac:dyDescent="0.2">
      <c r="E3322"/>
      <c r="F3322" s="88"/>
      <c r="BB3322" s="5"/>
    </row>
    <row r="3323" spans="5:54" x14ac:dyDescent="0.2">
      <c r="E3323"/>
      <c r="F3323" s="88"/>
      <c r="BB3323" s="5"/>
    </row>
    <row r="3324" spans="5:54" x14ac:dyDescent="0.2">
      <c r="E3324"/>
      <c r="F3324" s="88"/>
      <c r="BB3324" s="5"/>
    </row>
    <row r="3325" spans="5:54" x14ac:dyDescent="0.2">
      <c r="E3325"/>
      <c r="F3325" s="88"/>
      <c r="BB3325" s="5"/>
    </row>
    <row r="3326" spans="5:54" x14ac:dyDescent="0.2">
      <c r="E3326"/>
      <c r="F3326" s="88"/>
      <c r="BB3326" s="5"/>
    </row>
    <row r="3327" spans="5:54" x14ac:dyDescent="0.2">
      <c r="E3327"/>
      <c r="F3327" s="88"/>
      <c r="BB3327" s="5"/>
    </row>
    <row r="3328" spans="5:54" x14ac:dyDescent="0.2">
      <c r="E3328"/>
      <c r="F3328" s="88"/>
      <c r="BB3328" s="5"/>
    </row>
    <row r="3329" spans="5:54" x14ac:dyDescent="0.2">
      <c r="E3329"/>
      <c r="F3329" s="88"/>
      <c r="BB3329" s="5"/>
    </row>
    <row r="3330" spans="5:54" x14ac:dyDescent="0.2">
      <c r="E3330"/>
      <c r="F3330" s="88"/>
      <c r="BB3330" s="5"/>
    </row>
    <row r="3331" spans="5:54" x14ac:dyDescent="0.2">
      <c r="E3331"/>
      <c r="F3331" s="88"/>
      <c r="BB3331" s="5"/>
    </row>
    <row r="3332" spans="5:54" x14ac:dyDescent="0.2">
      <c r="E3332"/>
      <c r="F3332" s="88"/>
      <c r="BB3332" s="5"/>
    </row>
    <row r="3333" spans="5:54" x14ac:dyDescent="0.2">
      <c r="E3333"/>
      <c r="F3333" s="88"/>
      <c r="BB3333" s="5"/>
    </row>
    <row r="3334" spans="5:54" x14ac:dyDescent="0.2">
      <c r="E3334"/>
      <c r="F3334" s="88"/>
      <c r="BB3334" s="5"/>
    </row>
    <row r="3335" spans="5:54" x14ac:dyDescent="0.2">
      <c r="E3335"/>
      <c r="F3335" s="88"/>
      <c r="BB3335" s="5"/>
    </row>
    <row r="3336" spans="5:54" x14ac:dyDescent="0.2">
      <c r="E3336"/>
      <c r="F3336" s="88"/>
      <c r="BB3336" s="5"/>
    </row>
    <row r="3337" spans="5:54" x14ac:dyDescent="0.2">
      <c r="E3337"/>
      <c r="F3337" s="88"/>
      <c r="BB3337" s="5"/>
    </row>
    <row r="3338" spans="5:54" x14ac:dyDescent="0.2">
      <c r="E3338"/>
      <c r="F3338" s="88"/>
      <c r="BB3338" s="5"/>
    </row>
    <row r="3339" spans="5:54" x14ac:dyDescent="0.2">
      <c r="E3339"/>
      <c r="F3339" s="88"/>
      <c r="BB3339" s="5"/>
    </row>
    <row r="3340" spans="5:54" x14ac:dyDescent="0.2">
      <c r="E3340"/>
      <c r="F3340" s="88"/>
      <c r="BB3340" s="5"/>
    </row>
    <row r="3341" spans="5:54" x14ac:dyDescent="0.2">
      <c r="E3341"/>
      <c r="F3341" s="88"/>
      <c r="BB3341" s="5"/>
    </row>
    <row r="3342" spans="5:54" x14ac:dyDescent="0.2">
      <c r="E3342"/>
      <c r="F3342" s="88"/>
      <c r="BB3342" s="5"/>
    </row>
    <row r="3343" spans="5:54" x14ac:dyDescent="0.2">
      <c r="E3343"/>
      <c r="F3343" s="88"/>
      <c r="BB3343" s="5"/>
    </row>
    <row r="3344" spans="5:54" x14ac:dyDescent="0.2">
      <c r="E3344"/>
      <c r="F3344" s="88"/>
      <c r="BB3344" s="5"/>
    </row>
    <row r="3345" spans="5:54" x14ac:dyDescent="0.2">
      <c r="E3345"/>
      <c r="F3345" s="88"/>
      <c r="BB3345" s="5"/>
    </row>
    <row r="3346" spans="5:54" x14ac:dyDescent="0.2">
      <c r="E3346"/>
      <c r="F3346" s="88"/>
      <c r="BB3346" s="5"/>
    </row>
    <row r="3347" spans="5:54" x14ac:dyDescent="0.2">
      <c r="E3347"/>
      <c r="F3347" s="88"/>
      <c r="BB3347" s="5"/>
    </row>
    <row r="3348" spans="5:54" x14ac:dyDescent="0.2">
      <c r="E3348"/>
      <c r="F3348" s="88"/>
      <c r="BB3348" s="5"/>
    </row>
    <row r="3349" spans="5:54" x14ac:dyDescent="0.2">
      <c r="E3349"/>
      <c r="F3349" s="88"/>
      <c r="BB3349" s="5"/>
    </row>
    <row r="3350" spans="5:54" x14ac:dyDescent="0.2">
      <c r="E3350"/>
      <c r="F3350" s="88"/>
      <c r="BB3350" s="5"/>
    </row>
    <row r="3351" spans="5:54" x14ac:dyDescent="0.2">
      <c r="E3351"/>
      <c r="F3351" s="88"/>
      <c r="BB3351" s="5"/>
    </row>
    <row r="3352" spans="5:54" x14ac:dyDescent="0.2">
      <c r="E3352"/>
      <c r="F3352" s="88"/>
      <c r="BB3352" s="5"/>
    </row>
    <row r="3353" spans="5:54" x14ac:dyDescent="0.2">
      <c r="E3353"/>
      <c r="F3353" s="88"/>
      <c r="BB3353" s="5"/>
    </row>
    <row r="3354" spans="5:54" x14ac:dyDescent="0.2">
      <c r="E3354"/>
      <c r="F3354" s="88"/>
      <c r="BB3354" s="5"/>
    </row>
    <row r="3355" spans="5:54" x14ac:dyDescent="0.2">
      <c r="E3355"/>
      <c r="F3355" s="88"/>
      <c r="BB3355" s="5"/>
    </row>
    <row r="3356" spans="5:54" x14ac:dyDescent="0.2">
      <c r="E3356"/>
      <c r="F3356" s="88"/>
      <c r="BB3356" s="5"/>
    </row>
    <row r="3357" spans="5:54" x14ac:dyDescent="0.2">
      <c r="E3357"/>
      <c r="F3357" s="88"/>
      <c r="BB3357" s="5"/>
    </row>
    <row r="3358" spans="5:54" x14ac:dyDescent="0.2">
      <c r="E3358"/>
      <c r="F3358" s="88"/>
      <c r="BB3358" s="5"/>
    </row>
    <row r="3359" spans="5:54" x14ac:dyDescent="0.2">
      <c r="E3359"/>
      <c r="F3359" s="88"/>
      <c r="BB3359" s="5"/>
    </row>
    <row r="3360" spans="5:54" x14ac:dyDescent="0.2">
      <c r="E3360"/>
      <c r="F3360" s="88"/>
      <c r="BB3360" s="5"/>
    </row>
    <row r="3361" spans="5:54" x14ac:dyDescent="0.2">
      <c r="E3361"/>
      <c r="F3361" s="88"/>
      <c r="BB3361" s="5"/>
    </row>
    <row r="3362" spans="5:54" x14ac:dyDescent="0.2">
      <c r="E3362"/>
      <c r="F3362" s="88"/>
      <c r="BB3362" s="5"/>
    </row>
    <row r="3363" spans="5:54" x14ac:dyDescent="0.2">
      <c r="E3363"/>
      <c r="F3363" s="88"/>
      <c r="BB3363" s="5"/>
    </row>
    <row r="3364" spans="5:54" x14ac:dyDescent="0.2">
      <c r="E3364"/>
      <c r="F3364" s="88"/>
      <c r="BB3364" s="5"/>
    </row>
    <row r="3365" spans="5:54" x14ac:dyDescent="0.2">
      <c r="E3365"/>
      <c r="F3365" s="88"/>
      <c r="BB3365" s="5"/>
    </row>
    <row r="3366" spans="5:54" x14ac:dyDescent="0.2">
      <c r="E3366"/>
      <c r="F3366" s="88"/>
      <c r="BB3366" s="5"/>
    </row>
    <row r="3367" spans="5:54" x14ac:dyDescent="0.2">
      <c r="E3367"/>
      <c r="F3367" s="88"/>
      <c r="BB3367" s="5"/>
    </row>
    <row r="3368" spans="5:54" x14ac:dyDescent="0.2">
      <c r="E3368"/>
      <c r="F3368" s="88"/>
      <c r="BB3368" s="5"/>
    </row>
    <row r="3369" spans="5:54" x14ac:dyDescent="0.2">
      <c r="E3369"/>
      <c r="F3369" s="88"/>
      <c r="BB3369" s="5"/>
    </row>
    <row r="3370" spans="5:54" x14ac:dyDescent="0.2">
      <c r="E3370"/>
      <c r="F3370" s="88"/>
      <c r="BB3370" s="5"/>
    </row>
    <row r="3371" spans="5:54" x14ac:dyDescent="0.2">
      <c r="E3371"/>
      <c r="F3371" s="88"/>
      <c r="BB3371" s="5"/>
    </row>
    <row r="3372" spans="5:54" x14ac:dyDescent="0.2">
      <c r="E3372"/>
      <c r="F3372" s="88"/>
      <c r="BB3372" s="5"/>
    </row>
    <row r="3373" spans="5:54" x14ac:dyDescent="0.2">
      <c r="E3373"/>
      <c r="F3373" s="88"/>
      <c r="BB3373" s="5"/>
    </row>
    <row r="3374" spans="5:54" x14ac:dyDescent="0.2">
      <c r="E3374"/>
      <c r="F3374" s="88"/>
      <c r="BB3374" s="5"/>
    </row>
    <row r="3375" spans="5:54" x14ac:dyDescent="0.2">
      <c r="E3375"/>
      <c r="F3375" s="88"/>
      <c r="BB3375" s="5"/>
    </row>
    <row r="3376" spans="5:54" x14ac:dyDescent="0.2">
      <c r="E3376"/>
      <c r="F3376" s="88"/>
      <c r="BB3376" s="5"/>
    </row>
    <row r="3377" spans="5:54" x14ac:dyDescent="0.2">
      <c r="E3377"/>
      <c r="F3377" s="88"/>
      <c r="BB3377" s="5"/>
    </row>
    <row r="3378" spans="5:54" x14ac:dyDescent="0.2">
      <c r="E3378"/>
      <c r="F3378" s="88"/>
      <c r="BB3378" s="5"/>
    </row>
    <row r="3379" spans="5:54" x14ac:dyDescent="0.2">
      <c r="E3379"/>
      <c r="F3379" s="88"/>
      <c r="BB3379" s="5"/>
    </row>
    <row r="3380" spans="5:54" x14ac:dyDescent="0.2">
      <c r="E3380"/>
      <c r="F3380" s="88"/>
      <c r="BB3380" s="5"/>
    </row>
    <row r="3381" spans="5:54" x14ac:dyDescent="0.2">
      <c r="E3381"/>
      <c r="F3381" s="88"/>
      <c r="BB3381" s="5"/>
    </row>
    <row r="3382" spans="5:54" x14ac:dyDescent="0.2">
      <c r="E3382"/>
      <c r="F3382" s="88"/>
      <c r="BB3382" s="5"/>
    </row>
    <row r="3383" spans="5:54" x14ac:dyDescent="0.2">
      <c r="E3383"/>
      <c r="F3383" s="88"/>
      <c r="BB3383" s="5"/>
    </row>
    <row r="3384" spans="5:54" x14ac:dyDescent="0.2">
      <c r="E3384"/>
      <c r="F3384" s="88"/>
      <c r="BB3384" s="5"/>
    </row>
    <row r="3385" spans="5:54" x14ac:dyDescent="0.2">
      <c r="E3385"/>
      <c r="F3385" s="88"/>
      <c r="BB3385" s="5"/>
    </row>
    <row r="3386" spans="5:54" x14ac:dyDescent="0.2">
      <c r="E3386"/>
      <c r="F3386" s="88"/>
      <c r="BB3386" s="5"/>
    </row>
    <row r="3387" spans="5:54" x14ac:dyDescent="0.2">
      <c r="E3387"/>
      <c r="F3387" s="88"/>
      <c r="BB3387" s="5"/>
    </row>
    <row r="3388" spans="5:54" x14ac:dyDescent="0.2">
      <c r="E3388"/>
      <c r="F3388" s="88"/>
      <c r="BB3388" s="5"/>
    </row>
    <row r="3389" spans="5:54" x14ac:dyDescent="0.2">
      <c r="E3389"/>
      <c r="F3389" s="88"/>
      <c r="BB3389" s="5"/>
    </row>
    <row r="3390" spans="5:54" x14ac:dyDescent="0.2">
      <c r="E3390"/>
      <c r="F3390" s="88"/>
      <c r="BB3390" s="5"/>
    </row>
    <row r="3391" spans="5:54" x14ac:dyDescent="0.2">
      <c r="E3391"/>
      <c r="F3391" s="88"/>
      <c r="BB3391" s="5"/>
    </row>
    <row r="3392" spans="5:54" x14ac:dyDescent="0.2">
      <c r="E3392"/>
      <c r="F3392" s="88"/>
      <c r="BB3392" s="5"/>
    </row>
    <row r="3393" spans="5:54" x14ac:dyDescent="0.2">
      <c r="E3393"/>
      <c r="F3393" s="88"/>
      <c r="BB3393" s="5"/>
    </row>
    <row r="3394" spans="5:54" x14ac:dyDescent="0.2">
      <c r="E3394"/>
      <c r="F3394" s="88"/>
      <c r="BB3394" s="5"/>
    </row>
    <row r="3395" spans="5:54" x14ac:dyDescent="0.2">
      <c r="E3395"/>
      <c r="F3395" s="88"/>
      <c r="BB3395" s="5"/>
    </row>
    <row r="3396" spans="5:54" x14ac:dyDescent="0.2">
      <c r="E3396"/>
      <c r="F3396" s="88"/>
      <c r="BB3396" s="5"/>
    </row>
    <row r="3397" spans="5:54" x14ac:dyDescent="0.2">
      <c r="E3397"/>
      <c r="F3397" s="88"/>
      <c r="BB3397" s="5"/>
    </row>
    <row r="3398" spans="5:54" x14ac:dyDescent="0.2">
      <c r="E3398"/>
      <c r="F3398" s="88"/>
      <c r="BB3398" s="5"/>
    </row>
    <row r="3399" spans="5:54" x14ac:dyDescent="0.2">
      <c r="E3399"/>
      <c r="F3399" s="88"/>
      <c r="BB3399" s="5"/>
    </row>
    <row r="3400" spans="5:54" x14ac:dyDescent="0.2">
      <c r="E3400"/>
      <c r="F3400" s="88"/>
      <c r="BB3400" s="5"/>
    </row>
    <row r="3401" spans="5:54" x14ac:dyDescent="0.2">
      <c r="E3401"/>
      <c r="F3401" s="88"/>
      <c r="BB3401" s="5"/>
    </row>
    <row r="3402" spans="5:54" x14ac:dyDescent="0.2">
      <c r="E3402"/>
      <c r="F3402" s="88"/>
      <c r="BB3402" s="5"/>
    </row>
    <row r="3403" spans="5:54" x14ac:dyDescent="0.2">
      <c r="E3403"/>
      <c r="F3403" s="88"/>
      <c r="BB3403" s="5"/>
    </row>
    <row r="3404" spans="5:54" x14ac:dyDescent="0.2">
      <c r="E3404"/>
      <c r="F3404" s="88"/>
      <c r="BB3404" s="5"/>
    </row>
    <row r="3405" spans="5:54" x14ac:dyDescent="0.2">
      <c r="E3405"/>
      <c r="F3405" s="88"/>
      <c r="BB3405" s="5"/>
    </row>
    <row r="3406" spans="5:54" x14ac:dyDescent="0.2">
      <c r="E3406"/>
      <c r="F3406" s="88"/>
      <c r="BB3406" s="5"/>
    </row>
    <row r="3407" spans="5:54" x14ac:dyDescent="0.2">
      <c r="E3407"/>
      <c r="F3407" s="88"/>
      <c r="BB3407" s="5"/>
    </row>
    <row r="3408" spans="5:54" x14ac:dyDescent="0.2">
      <c r="E3408"/>
      <c r="F3408" s="88"/>
      <c r="BB3408" s="5"/>
    </row>
    <row r="3409" spans="5:54" x14ac:dyDescent="0.2">
      <c r="E3409"/>
      <c r="F3409" s="88"/>
      <c r="BB3409" s="5"/>
    </row>
    <row r="3410" spans="5:54" x14ac:dyDescent="0.2">
      <c r="E3410"/>
      <c r="F3410" s="88"/>
      <c r="BB3410" s="5"/>
    </row>
    <row r="3411" spans="5:54" x14ac:dyDescent="0.2">
      <c r="E3411"/>
      <c r="F3411" s="88"/>
      <c r="BB3411" s="5"/>
    </row>
    <row r="3412" spans="5:54" x14ac:dyDescent="0.2">
      <c r="E3412"/>
      <c r="F3412" s="88"/>
      <c r="BB3412" s="5"/>
    </row>
    <row r="3413" spans="5:54" x14ac:dyDescent="0.2">
      <c r="E3413"/>
      <c r="F3413" s="88"/>
      <c r="BB3413" s="5"/>
    </row>
    <row r="3414" spans="5:54" x14ac:dyDescent="0.2">
      <c r="E3414"/>
      <c r="F3414" s="88"/>
      <c r="BB3414" s="5"/>
    </row>
    <row r="3415" spans="5:54" x14ac:dyDescent="0.2">
      <c r="E3415"/>
      <c r="F3415" s="88"/>
      <c r="BB3415" s="5"/>
    </row>
    <row r="3416" spans="5:54" x14ac:dyDescent="0.2">
      <c r="E3416"/>
      <c r="F3416" s="88"/>
      <c r="BB3416" s="5"/>
    </row>
    <row r="3417" spans="5:54" x14ac:dyDescent="0.2">
      <c r="E3417"/>
      <c r="F3417" s="88"/>
      <c r="BB3417" s="5"/>
    </row>
    <row r="3418" spans="5:54" x14ac:dyDescent="0.2">
      <c r="E3418"/>
      <c r="F3418" s="88"/>
      <c r="BB3418" s="5"/>
    </row>
    <row r="3419" spans="5:54" x14ac:dyDescent="0.2">
      <c r="E3419"/>
      <c r="F3419" s="88"/>
      <c r="BB3419" s="5"/>
    </row>
    <row r="3420" spans="5:54" x14ac:dyDescent="0.2">
      <c r="E3420"/>
      <c r="F3420" s="88"/>
      <c r="BB3420" s="5"/>
    </row>
    <row r="3421" spans="5:54" x14ac:dyDescent="0.2">
      <c r="E3421"/>
      <c r="F3421" s="88"/>
      <c r="BB3421" s="5"/>
    </row>
    <row r="3422" spans="5:54" x14ac:dyDescent="0.2">
      <c r="E3422"/>
      <c r="F3422" s="88"/>
      <c r="BB3422" s="5"/>
    </row>
    <row r="3423" spans="5:54" x14ac:dyDescent="0.2">
      <c r="E3423"/>
      <c r="F3423" s="88"/>
      <c r="BB3423" s="5"/>
    </row>
    <row r="3424" spans="5:54" x14ac:dyDescent="0.2">
      <c r="E3424"/>
      <c r="F3424" s="88"/>
      <c r="BB3424" s="5"/>
    </row>
    <row r="3425" spans="5:54" x14ac:dyDescent="0.2">
      <c r="E3425"/>
      <c r="F3425" s="88"/>
      <c r="BB3425" s="5"/>
    </row>
    <row r="3426" spans="5:54" x14ac:dyDescent="0.2">
      <c r="E3426"/>
      <c r="F3426" s="88"/>
      <c r="BB3426" s="5"/>
    </row>
    <row r="3427" spans="5:54" x14ac:dyDescent="0.2">
      <c r="E3427"/>
      <c r="F3427" s="88"/>
      <c r="BB3427" s="5"/>
    </row>
    <row r="3428" spans="5:54" x14ac:dyDescent="0.2">
      <c r="E3428"/>
      <c r="F3428" s="88"/>
      <c r="BB3428" s="5"/>
    </row>
    <row r="3429" spans="5:54" x14ac:dyDescent="0.2">
      <c r="E3429"/>
      <c r="F3429" s="88"/>
      <c r="BB3429" s="5"/>
    </row>
    <row r="3430" spans="5:54" x14ac:dyDescent="0.2">
      <c r="E3430"/>
      <c r="F3430" s="88"/>
      <c r="BB3430" s="5"/>
    </row>
    <row r="3431" spans="5:54" x14ac:dyDescent="0.2">
      <c r="E3431"/>
      <c r="F3431" s="88"/>
      <c r="BB3431" s="5"/>
    </row>
    <row r="3432" spans="5:54" x14ac:dyDescent="0.2">
      <c r="E3432"/>
      <c r="F3432" s="88"/>
      <c r="BB3432" s="5"/>
    </row>
    <row r="3433" spans="5:54" x14ac:dyDescent="0.2">
      <c r="E3433"/>
      <c r="F3433" s="88"/>
      <c r="BB3433" s="5"/>
    </row>
    <row r="3434" spans="5:54" x14ac:dyDescent="0.2">
      <c r="E3434"/>
      <c r="F3434" s="88"/>
      <c r="BB3434" s="5"/>
    </row>
    <row r="3435" spans="5:54" x14ac:dyDescent="0.2">
      <c r="E3435"/>
      <c r="F3435" s="88"/>
      <c r="BB3435" s="5"/>
    </row>
    <row r="3436" spans="5:54" x14ac:dyDescent="0.2">
      <c r="E3436"/>
      <c r="F3436" s="88"/>
      <c r="BB3436" s="5"/>
    </row>
    <row r="3437" spans="5:54" x14ac:dyDescent="0.2">
      <c r="E3437"/>
      <c r="F3437" s="88"/>
      <c r="BB3437" s="5"/>
    </row>
    <row r="3438" spans="5:54" x14ac:dyDescent="0.2">
      <c r="E3438"/>
      <c r="F3438" s="88"/>
      <c r="BB3438" s="5"/>
    </row>
    <row r="3439" spans="5:54" x14ac:dyDescent="0.2">
      <c r="E3439"/>
      <c r="F3439" s="88"/>
      <c r="BB3439" s="5"/>
    </row>
    <row r="3440" spans="5:54" x14ac:dyDescent="0.2">
      <c r="E3440"/>
      <c r="F3440" s="88"/>
      <c r="BB3440" s="5"/>
    </row>
    <row r="3441" spans="5:54" x14ac:dyDescent="0.2">
      <c r="E3441"/>
      <c r="F3441" s="88"/>
      <c r="BB3441" s="5"/>
    </row>
    <row r="3442" spans="5:54" x14ac:dyDescent="0.2">
      <c r="E3442"/>
      <c r="F3442" s="88"/>
      <c r="BB3442" s="5"/>
    </row>
    <row r="3443" spans="5:54" x14ac:dyDescent="0.2">
      <c r="E3443"/>
      <c r="F3443" s="88"/>
      <c r="BB3443" s="5"/>
    </row>
    <row r="3444" spans="5:54" x14ac:dyDescent="0.2">
      <c r="E3444"/>
      <c r="F3444" s="88"/>
      <c r="BB3444" s="5"/>
    </row>
    <row r="3445" spans="5:54" x14ac:dyDescent="0.2">
      <c r="E3445"/>
      <c r="F3445" s="88"/>
      <c r="BB3445" s="5"/>
    </row>
    <row r="3446" spans="5:54" x14ac:dyDescent="0.2">
      <c r="E3446"/>
      <c r="F3446" s="88"/>
      <c r="BB3446" s="5"/>
    </row>
    <row r="3447" spans="5:54" x14ac:dyDescent="0.2">
      <c r="E3447"/>
      <c r="F3447" s="88"/>
      <c r="BB3447" s="5"/>
    </row>
    <row r="3448" spans="5:54" x14ac:dyDescent="0.2">
      <c r="E3448"/>
      <c r="F3448" s="88"/>
      <c r="BB3448" s="5"/>
    </row>
    <row r="3449" spans="5:54" x14ac:dyDescent="0.2">
      <c r="E3449"/>
      <c r="F3449" s="88"/>
      <c r="BB3449" s="5"/>
    </row>
    <row r="3450" spans="5:54" x14ac:dyDescent="0.2">
      <c r="E3450"/>
      <c r="F3450" s="88"/>
      <c r="BB3450" s="5"/>
    </row>
    <row r="3451" spans="5:54" x14ac:dyDescent="0.2">
      <c r="E3451"/>
      <c r="F3451" s="88"/>
      <c r="BB3451" s="5"/>
    </row>
    <row r="3452" spans="5:54" x14ac:dyDescent="0.2">
      <c r="E3452"/>
      <c r="F3452" s="88"/>
      <c r="BB3452" s="5"/>
    </row>
    <row r="3453" spans="5:54" x14ac:dyDescent="0.2">
      <c r="E3453"/>
      <c r="F3453" s="88"/>
      <c r="BB3453" s="5"/>
    </row>
    <row r="3454" spans="5:54" x14ac:dyDescent="0.2">
      <c r="E3454"/>
      <c r="F3454" s="88"/>
      <c r="BB3454" s="5"/>
    </row>
    <row r="3455" spans="5:54" x14ac:dyDescent="0.2">
      <c r="E3455"/>
      <c r="F3455" s="88"/>
      <c r="BB3455" s="5"/>
    </row>
    <row r="3456" spans="5:54" x14ac:dyDescent="0.2">
      <c r="E3456"/>
      <c r="F3456" s="88"/>
      <c r="BB3456" s="5"/>
    </row>
    <row r="3457" spans="5:54" x14ac:dyDescent="0.2">
      <c r="E3457"/>
      <c r="F3457" s="88"/>
      <c r="BB3457" s="5"/>
    </row>
    <row r="3458" spans="5:54" x14ac:dyDescent="0.2">
      <c r="E3458"/>
      <c r="F3458" s="88"/>
      <c r="BB3458" s="5"/>
    </row>
    <row r="3459" spans="5:54" x14ac:dyDescent="0.2">
      <c r="E3459"/>
      <c r="F3459" s="88"/>
      <c r="BB3459" s="5"/>
    </row>
    <row r="3460" spans="5:54" x14ac:dyDescent="0.2">
      <c r="E3460"/>
      <c r="F3460" s="88"/>
      <c r="BB3460" s="5"/>
    </row>
    <row r="3461" spans="5:54" x14ac:dyDescent="0.2">
      <c r="E3461"/>
      <c r="F3461" s="88"/>
      <c r="BB3461" s="5"/>
    </row>
    <row r="3462" spans="5:54" x14ac:dyDescent="0.2">
      <c r="E3462"/>
      <c r="F3462" s="88"/>
      <c r="BB3462" s="5"/>
    </row>
    <row r="3463" spans="5:54" x14ac:dyDescent="0.2">
      <c r="E3463"/>
      <c r="F3463" s="88"/>
      <c r="BB3463" s="5"/>
    </row>
    <row r="3464" spans="5:54" x14ac:dyDescent="0.2">
      <c r="E3464"/>
      <c r="F3464" s="88"/>
      <c r="BB3464" s="5"/>
    </row>
    <row r="3465" spans="5:54" x14ac:dyDescent="0.2">
      <c r="E3465"/>
      <c r="F3465" s="88"/>
      <c r="BB3465" s="5"/>
    </row>
    <row r="3466" spans="5:54" x14ac:dyDescent="0.2">
      <c r="E3466"/>
      <c r="F3466" s="88"/>
      <c r="BB3466" s="5"/>
    </row>
    <row r="3467" spans="5:54" x14ac:dyDescent="0.2">
      <c r="E3467"/>
      <c r="F3467" s="88"/>
      <c r="BB3467" s="5"/>
    </row>
    <row r="3468" spans="5:54" x14ac:dyDescent="0.2">
      <c r="E3468"/>
      <c r="F3468" s="88"/>
      <c r="BB3468" s="5"/>
    </row>
    <row r="3469" spans="5:54" x14ac:dyDescent="0.2">
      <c r="E3469"/>
      <c r="F3469" s="88"/>
      <c r="BB3469" s="5"/>
    </row>
    <row r="3470" spans="5:54" x14ac:dyDescent="0.2">
      <c r="E3470"/>
      <c r="F3470" s="88"/>
      <c r="BB3470" s="5"/>
    </row>
    <row r="3471" spans="5:54" x14ac:dyDescent="0.2">
      <c r="E3471"/>
      <c r="F3471" s="88"/>
      <c r="BB3471" s="5"/>
    </row>
    <row r="3472" spans="5:54" x14ac:dyDescent="0.2">
      <c r="E3472"/>
      <c r="F3472" s="88"/>
      <c r="BB3472" s="5"/>
    </row>
    <row r="3473" spans="5:54" x14ac:dyDescent="0.2">
      <c r="E3473"/>
      <c r="F3473" s="88"/>
      <c r="BB3473" s="5"/>
    </row>
    <row r="3474" spans="5:54" x14ac:dyDescent="0.2">
      <c r="E3474"/>
      <c r="F3474" s="88"/>
      <c r="BB3474" s="5"/>
    </row>
    <row r="3475" spans="5:54" x14ac:dyDescent="0.2">
      <c r="E3475"/>
      <c r="F3475" s="88"/>
      <c r="BB3475" s="5"/>
    </row>
    <row r="3476" spans="5:54" x14ac:dyDescent="0.2">
      <c r="E3476"/>
      <c r="F3476" s="88"/>
      <c r="BB3476" s="5"/>
    </row>
    <row r="3477" spans="5:54" x14ac:dyDescent="0.2">
      <c r="E3477"/>
      <c r="F3477" s="88"/>
      <c r="BB3477" s="5"/>
    </row>
    <row r="3478" spans="5:54" x14ac:dyDescent="0.2">
      <c r="E3478"/>
      <c r="F3478" s="88"/>
      <c r="BB3478" s="5"/>
    </row>
    <row r="3479" spans="5:54" x14ac:dyDescent="0.2">
      <c r="E3479"/>
      <c r="F3479" s="88"/>
      <c r="BB3479" s="5"/>
    </row>
    <row r="3480" spans="5:54" x14ac:dyDescent="0.2">
      <c r="E3480"/>
      <c r="F3480" s="88"/>
      <c r="BB3480" s="5"/>
    </row>
    <row r="3481" spans="5:54" x14ac:dyDescent="0.2">
      <c r="E3481"/>
      <c r="F3481" s="88"/>
      <c r="BB3481" s="5"/>
    </row>
    <row r="3482" spans="5:54" x14ac:dyDescent="0.2">
      <c r="E3482"/>
      <c r="F3482" s="88"/>
      <c r="BB3482" s="5"/>
    </row>
    <row r="3483" spans="5:54" x14ac:dyDescent="0.2">
      <c r="E3483"/>
      <c r="F3483" s="88"/>
      <c r="BB3483" s="5"/>
    </row>
    <row r="3484" spans="5:54" x14ac:dyDescent="0.2">
      <c r="E3484"/>
      <c r="F3484" s="88"/>
      <c r="BB3484" s="5"/>
    </row>
    <row r="3485" spans="5:54" x14ac:dyDescent="0.2">
      <c r="E3485"/>
      <c r="F3485" s="88"/>
      <c r="BB3485" s="5"/>
    </row>
    <row r="3486" spans="5:54" x14ac:dyDescent="0.2">
      <c r="E3486"/>
      <c r="F3486" s="88"/>
      <c r="BB3486" s="5"/>
    </row>
    <row r="3487" spans="5:54" x14ac:dyDescent="0.2">
      <c r="E3487"/>
      <c r="F3487" s="88"/>
      <c r="BB3487" s="5"/>
    </row>
    <row r="3488" spans="5:54" x14ac:dyDescent="0.2">
      <c r="E3488"/>
      <c r="F3488" s="88"/>
      <c r="BB3488" s="5"/>
    </row>
    <row r="3489" spans="5:54" x14ac:dyDescent="0.2">
      <c r="E3489"/>
      <c r="F3489" s="88"/>
      <c r="BB3489" s="5"/>
    </row>
    <row r="3490" spans="5:54" x14ac:dyDescent="0.2">
      <c r="E3490"/>
      <c r="F3490" s="88"/>
      <c r="BB3490" s="5"/>
    </row>
    <row r="3491" spans="5:54" x14ac:dyDescent="0.2">
      <c r="E3491"/>
      <c r="F3491" s="88"/>
      <c r="BB3491" s="5"/>
    </row>
    <row r="3492" spans="5:54" x14ac:dyDescent="0.2">
      <c r="E3492"/>
      <c r="F3492" s="88"/>
      <c r="BB3492" s="5"/>
    </row>
    <row r="3493" spans="5:54" x14ac:dyDescent="0.2">
      <c r="E3493"/>
      <c r="F3493" s="88"/>
      <c r="BB3493" s="5"/>
    </row>
    <row r="3494" spans="5:54" x14ac:dyDescent="0.2">
      <c r="E3494"/>
      <c r="F3494" s="88"/>
      <c r="BB3494" s="5"/>
    </row>
    <row r="3495" spans="5:54" x14ac:dyDescent="0.2">
      <c r="E3495"/>
      <c r="F3495" s="88"/>
      <c r="BB3495" s="5"/>
    </row>
    <row r="3496" spans="5:54" x14ac:dyDescent="0.2">
      <c r="E3496"/>
      <c r="F3496" s="88"/>
      <c r="BB3496" s="5"/>
    </row>
    <row r="3497" spans="5:54" x14ac:dyDescent="0.2">
      <c r="E3497"/>
      <c r="F3497" s="88"/>
      <c r="BB3497" s="5"/>
    </row>
    <row r="3498" spans="5:54" x14ac:dyDescent="0.2">
      <c r="E3498"/>
      <c r="F3498" s="88"/>
      <c r="BB3498" s="5"/>
    </row>
    <row r="3499" spans="5:54" x14ac:dyDescent="0.2">
      <c r="E3499"/>
      <c r="F3499" s="88"/>
      <c r="BB3499" s="5"/>
    </row>
    <row r="3500" spans="5:54" x14ac:dyDescent="0.2">
      <c r="E3500"/>
      <c r="F3500" s="88"/>
      <c r="BB3500" s="5"/>
    </row>
    <row r="3501" spans="5:54" x14ac:dyDescent="0.2">
      <c r="E3501"/>
      <c r="F3501" s="88"/>
      <c r="BB3501" s="5"/>
    </row>
    <row r="3502" spans="5:54" x14ac:dyDescent="0.2">
      <c r="E3502"/>
      <c r="F3502" s="88"/>
      <c r="BB3502" s="5"/>
    </row>
    <row r="3503" spans="5:54" x14ac:dyDescent="0.2">
      <c r="E3503"/>
      <c r="F3503" s="88"/>
      <c r="BB3503" s="5"/>
    </row>
    <row r="3504" spans="5:54" x14ac:dyDescent="0.2">
      <c r="E3504"/>
      <c r="F3504" s="88"/>
      <c r="BB3504" s="5"/>
    </row>
    <row r="3505" spans="5:54" x14ac:dyDescent="0.2">
      <c r="E3505"/>
      <c r="F3505" s="88"/>
      <c r="BB3505" s="5"/>
    </row>
    <row r="3506" spans="5:54" x14ac:dyDescent="0.2">
      <c r="E3506"/>
      <c r="F3506" s="88"/>
      <c r="BB3506" s="5"/>
    </row>
    <row r="3507" spans="5:54" x14ac:dyDescent="0.2">
      <c r="E3507"/>
      <c r="F3507" s="88"/>
      <c r="BB3507" s="5"/>
    </row>
    <row r="3508" spans="5:54" x14ac:dyDescent="0.2">
      <c r="E3508"/>
      <c r="F3508" s="88"/>
      <c r="BB3508" s="5"/>
    </row>
    <row r="3509" spans="5:54" x14ac:dyDescent="0.2">
      <c r="E3509"/>
      <c r="F3509" s="88"/>
      <c r="BB3509" s="5"/>
    </row>
    <row r="3510" spans="5:54" x14ac:dyDescent="0.2">
      <c r="E3510"/>
      <c r="F3510" s="88"/>
      <c r="BB3510" s="5"/>
    </row>
    <row r="3511" spans="5:54" x14ac:dyDescent="0.2">
      <c r="E3511"/>
      <c r="F3511" s="88"/>
      <c r="BB3511" s="5"/>
    </row>
    <row r="3512" spans="5:54" x14ac:dyDescent="0.2">
      <c r="E3512"/>
      <c r="F3512" s="88"/>
      <c r="BB3512" s="5"/>
    </row>
    <row r="3513" spans="5:54" x14ac:dyDescent="0.2">
      <c r="E3513"/>
      <c r="F3513" s="88"/>
      <c r="BB3513" s="5"/>
    </row>
    <row r="3514" spans="5:54" x14ac:dyDescent="0.2">
      <c r="E3514"/>
      <c r="F3514" s="88"/>
      <c r="BB3514" s="5"/>
    </row>
    <row r="3515" spans="5:54" x14ac:dyDescent="0.2">
      <c r="E3515"/>
      <c r="F3515" s="88"/>
      <c r="BB3515" s="5"/>
    </row>
    <row r="3516" spans="5:54" x14ac:dyDescent="0.2">
      <c r="E3516"/>
      <c r="F3516" s="88"/>
      <c r="BB3516" s="5"/>
    </row>
    <row r="3517" spans="5:54" x14ac:dyDescent="0.2">
      <c r="E3517"/>
      <c r="F3517" s="88"/>
      <c r="BB3517" s="5"/>
    </row>
    <row r="3518" spans="5:54" x14ac:dyDescent="0.2">
      <c r="E3518"/>
      <c r="F3518" s="88"/>
      <c r="BB3518" s="5"/>
    </row>
    <row r="3519" spans="5:54" x14ac:dyDescent="0.2">
      <c r="E3519"/>
      <c r="F3519" s="88"/>
      <c r="BB3519" s="5"/>
    </row>
    <row r="3520" spans="5:54" x14ac:dyDescent="0.2">
      <c r="E3520"/>
      <c r="F3520" s="88"/>
      <c r="BB3520" s="5"/>
    </row>
    <row r="3521" spans="5:54" x14ac:dyDescent="0.2">
      <c r="E3521"/>
      <c r="F3521" s="88"/>
      <c r="BB3521" s="5"/>
    </row>
    <row r="3522" spans="5:54" x14ac:dyDescent="0.2">
      <c r="E3522"/>
      <c r="F3522" s="88"/>
      <c r="BB3522" s="5"/>
    </row>
    <row r="3523" spans="5:54" x14ac:dyDescent="0.2">
      <c r="E3523"/>
      <c r="F3523" s="88"/>
      <c r="BB3523" s="5"/>
    </row>
    <row r="3524" spans="5:54" x14ac:dyDescent="0.2">
      <c r="E3524"/>
      <c r="F3524" s="88"/>
      <c r="BB3524" s="5"/>
    </row>
    <row r="3525" spans="5:54" x14ac:dyDescent="0.2">
      <c r="E3525"/>
      <c r="F3525" s="88"/>
      <c r="BB3525" s="5"/>
    </row>
    <row r="3526" spans="5:54" x14ac:dyDescent="0.2">
      <c r="E3526"/>
      <c r="F3526" s="88"/>
      <c r="BB3526" s="5"/>
    </row>
    <row r="3527" spans="5:54" x14ac:dyDescent="0.2">
      <c r="E3527"/>
      <c r="F3527" s="88"/>
      <c r="BB3527" s="5"/>
    </row>
    <row r="3528" spans="5:54" x14ac:dyDescent="0.2">
      <c r="E3528"/>
      <c r="F3528" s="88"/>
      <c r="BB3528" s="5"/>
    </row>
    <row r="3529" spans="5:54" x14ac:dyDescent="0.2">
      <c r="E3529"/>
      <c r="F3529" s="88"/>
      <c r="BB3529" s="5"/>
    </row>
    <row r="3530" spans="5:54" x14ac:dyDescent="0.2">
      <c r="E3530"/>
      <c r="F3530" s="88"/>
      <c r="BB3530" s="5"/>
    </row>
    <row r="3531" spans="5:54" x14ac:dyDescent="0.2">
      <c r="E3531"/>
      <c r="F3531" s="88"/>
      <c r="BB3531" s="5"/>
    </row>
    <row r="3532" spans="5:54" x14ac:dyDescent="0.2">
      <c r="E3532"/>
      <c r="F3532" s="88"/>
      <c r="BB3532" s="5"/>
    </row>
    <row r="3533" spans="5:54" x14ac:dyDescent="0.2">
      <c r="E3533"/>
      <c r="F3533" s="88"/>
      <c r="BB3533" s="5"/>
    </row>
    <row r="3534" spans="5:54" x14ac:dyDescent="0.2">
      <c r="E3534"/>
      <c r="F3534" s="88"/>
      <c r="BB3534" s="5"/>
    </row>
    <row r="3535" spans="5:54" x14ac:dyDescent="0.2">
      <c r="E3535"/>
      <c r="F3535" s="88"/>
      <c r="BB3535" s="5"/>
    </row>
    <row r="3536" spans="5:54" x14ac:dyDescent="0.2">
      <c r="E3536"/>
      <c r="F3536" s="88"/>
      <c r="BB3536" s="5"/>
    </row>
    <row r="3537" spans="5:54" x14ac:dyDescent="0.2">
      <c r="E3537"/>
      <c r="F3537" s="88"/>
      <c r="BB3537" s="5"/>
    </row>
    <row r="3538" spans="5:54" x14ac:dyDescent="0.2">
      <c r="E3538"/>
      <c r="F3538" s="88"/>
      <c r="BB3538" s="5"/>
    </row>
    <row r="3539" spans="5:54" x14ac:dyDescent="0.2">
      <c r="E3539"/>
      <c r="F3539" s="88"/>
      <c r="BB3539" s="5"/>
    </row>
    <row r="3540" spans="5:54" x14ac:dyDescent="0.2">
      <c r="E3540"/>
      <c r="F3540" s="88"/>
      <c r="BB3540" s="5"/>
    </row>
    <row r="3541" spans="5:54" x14ac:dyDescent="0.2">
      <c r="E3541"/>
      <c r="F3541" s="88"/>
      <c r="BB3541" s="5"/>
    </row>
    <row r="3542" spans="5:54" x14ac:dyDescent="0.2">
      <c r="E3542"/>
      <c r="F3542" s="88"/>
      <c r="BB3542" s="5"/>
    </row>
    <row r="3543" spans="5:54" x14ac:dyDescent="0.2">
      <c r="E3543"/>
      <c r="F3543" s="88"/>
      <c r="BB3543" s="5"/>
    </row>
    <row r="3544" spans="5:54" x14ac:dyDescent="0.2">
      <c r="E3544"/>
      <c r="F3544" s="88"/>
      <c r="BB3544" s="5"/>
    </row>
    <row r="3545" spans="5:54" x14ac:dyDescent="0.2">
      <c r="E3545"/>
      <c r="F3545" s="88"/>
      <c r="BB3545" s="5"/>
    </row>
    <row r="3546" spans="5:54" x14ac:dyDescent="0.2">
      <c r="E3546"/>
      <c r="F3546" s="88"/>
      <c r="BB3546" s="5"/>
    </row>
    <row r="3547" spans="5:54" x14ac:dyDescent="0.2">
      <c r="E3547"/>
      <c r="F3547" s="88"/>
      <c r="BB3547" s="5"/>
    </row>
    <row r="3548" spans="5:54" x14ac:dyDescent="0.2">
      <c r="E3548"/>
      <c r="F3548" s="88"/>
      <c r="BB3548" s="5"/>
    </row>
    <row r="3549" spans="5:54" x14ac:dyDescent="0.2">
      <c r="E3549"/>
      <c r="F3549" s="88"/>
      <c r="BB3549" s="5"/>
    </row>
    <row r="3550" spans="5:54" x14ac:dyDescent="0.2">
      <c r="E3550"/>
      <c r="F3550" s="88"/>
      <c r="BB3550" s="5"/>
    </row>
    <row r="3551" spans="5:54" x14ac:dyDescent="0.2">
      <c r="E3551"/>
      <c r="F3551" s="88"/>
      <c r="BB3551" s="5"/>
    </row>
    <row r="3552" spans="5:54" x14ac:dyDescent="0.2">
      <c r="E3552"/>
      <c r="F3552" s="88"/>
      <c r="BB3552" s="5"/>
    </row>
    <row r="3553" spans="5:54" x14ac:dyDescent="0.2">
      <c r="E3553"/>
      <c r="F3553" s="88"/>
      <c r="BB3553" s="5"/>
    </row>
    <row r="3554" spans="5:54" x14ac:dyDescent="0.2">
      <c r="E3554"/>
      <c r="F3554" s="88"/>
      <c r="BB3554" s="5"/>
    </row>
    <row r="3555" spans="5:54" x14ac:dyDescent="0.2">
      <c r="E3555"/>
      <c r="F3555" s="88"/>
      <c r="BB3555" s="5"/>
    </row>
    <row r="3556" spans="5:54" x14ac:dyDescent="0.2">
      <c r="E3556"/>
      <c r="F3556" s="88"/>
      <c r="BB3556" s="5"/>
    </row>
    <row r="3557" spans="5:54" x14ac:dyDescent="0.2">
      <c r="E3557"/>
      <c r="F3557" s="88"/>
      <c r="BB3557" s="5"/>
    </row>
    <row r="3558" spans="5:54" x14ac:dyDescent="0.2">
      <c r="E3558"/>
      <c r="F3558" s="88"/>
      <c r="BB3558" s="5"/>
    </row>
    <row r="3559" spans="5:54" x14ac:dyDescent="0.2">
      <c r="E3559"/>
      <c r="F3559" s="88"/>
      <c r="BB3559" s="5"/>
    </row>
    <row r="3560" spans="5:54" x14ac:dyDescent="0.2">
      <c r="E3560"/>
      <c r="F3560" s="88"/>
      <c r="BB3560" s="5"/>
    </row>
    <row r="3561" spans="5:54" x14ac:dyDescent="0.2">
      <c r="E3561"/>
      <c r="F3561" s="88"/>
      <c r="BB3561" s="5"/>
    </row>
    <row r="3562" spans="5:54" x14ac:dyDescent="0.2">
      <c r="E3562"/>
      <c r="F3562" s="88"/>
      <c r="BB3562" s="5"/>
    </row>
    <row r="3563" spans="5:54" x14ac:dyDescent="0.2">
      <c r="E3563"/>
      <c r="F3563" s="88"/>
      <c r="BB3563" s="5"/>
    </row>
    <row r="3564" spans="5:54" x14ac:dyDescent="0.2">
      <c r="E3564"/>
      <c r="F3564" s="88"/>
      <c r="BB3564" s="5"/>
    </row>
    <row r="3565" spans="5:54" x14ac:dyDescent="0.2">
      <c r="E3565"/>
      <c r="F3565" s="88"/>
      <c r="BB3565" s="5"/>
    </row>
    <row r="3566" spans="5:54" x14ac:dyDescent="0.2">
      <c r="E3566"/>
      <c r="F3566" s="88"/>
      <c r="BB3566" s="5"/>
    </row>
    <row r="3567" spans="5:54" x14ac:dyDescent="0.2">
      <c r="E3567"/>
      <c r="F3567" s="88"/>
      <c r="BB3567" s="5"/>
    </row>
    <row r="3568" spans="5:54" x14ac:dyDescent="0.2">
      <c r="E3568"/>
      <c r="F3568" s="88"/>
      <c r="BB3568" s="5"/>
    </row>
    <row r="3569" spans="5:54" x14ac:dyDescent="0.2">
      <c r="E3569"/>
      <c r="F3569" s="88"/>
      <c r="BB3569" s="5"/>
    </row>
    <row r="3570" spans="5:54" x14ac:dyDescent="0.2">
      <c r="E3570"/>
      <c r="F3570" s="88"/>
      <c r="BB3570" s="5"/>
    </row>
    <row r="3571" spans="5:54" x14ac:dyDescent="0.2">
      <c r="E3571"/>
      <c r="F3571" s="88"/>
      <c r="BB3571" s="5"/>
    </row>
    <row r="3572" spans="5:54" x14ac:dyDescent="0.2">
      <c r="E3572"/>
      <c r="F3572" s="88"/>
      <c r="BB3572" s="5"/>
    </row>
    <row r="3573" spans="5:54" x14ac:dyDescent="0.2">
      <c r="E3573"/>
      <c r="F3573" s="88"/>
      <c r="BB3573" s="5"/>
    </row>
    <row r="3574" spans="5:54" x14ac:dyDescent="0.2">
      <c r="E3574"/>
      <c r="F3574" s="88"/>
      <c r="BB3574" s="5"/>
    </row>
    <row r="3575" spans="5:54" x14ac:dyDescent="0.2">
      <c r="E3575"/>
      <c r="F3575" s="88"/>
      <c r="BB3575" s="5"/>
    </row>
    <row r="3576" spans="5:54" x14ac:dyDescent="0.2">
      <c r="E3576"/>
      <c r="F3576" s="88"/>
      <c r="BB3576" s="5"/>
    </row>
    <row r="3577" spans="5:54" x14ac:dyDescent="0.2">
      <c r="E3577"/>
      <c r="F3577" s="88"/>
      <c r="BB3577" s="5"/>
    </row>
    <row r="3578" spans="5:54" x14ac:dyDescent="0.2">
      <c r="E3578"/>
      <c r="F3578" s="88"/>
      <c r="BB3578" s="5"/>
    </row>
    <row r="3579" spans="5:54" x14ac:dyDescent="0.2">
      <c r="E3579"/>
      <c r="F3579" s="88"/>
      <c r="BB3579" s="5"/>
    </row>
    <row r="3580" spans="5:54" x14ac:dyDescent="0.2">
      <c r="E3580"/>
      <c r="F3580" s="88"/>
      <c r="BB3580" s="5"/>
    </row>
    <row r="3581" spans="5:54" x14ac:dyDescent="0.2">
      <c r="E3581"/>
      <c r="F3581" s="88"/>
      <c r="BB3581" s="5"/>
    </row>
    <row r="3582" spans="5:54" x14ac:dyDescent="0.2">
      <c r="E3582"/>
      <c r="F3582" s="88"/>
      <c r="BB3582" s="5"/>
    </row>
    <row r="3583" spans="5:54" x14ac:dyDescent="0.2">
      <c r="E3583"/>
      <c r="F3583" s="88"/>
      <c r="BB3583" s="5"/>
    </row>
    <row r="3584" spans="5:54" x14ac:dyDescent="0.2">
      <c r="E3584"/>
      <c r="F3584" s="88"/>
      <c r="BB3584" s="5"/>
    </row>
    <row r="3585" spans="5:54" x14ac:dyDescent="0.2">
      <c r="E3585"/>
      <c r="F3585" s="88"/>
      <c r="BB3585" s="5"/>
    </row>
    <row r="3586" spans="5:54" x14ac:dyDescent="0.2">
      <c r="E3586"/>
      <c r="F3586" s="88"/>
      <c r="BB3586" s="5"/>
    </row>
    <row r="3587" spans="5:54" x14ac:dyDescent="0.2">
      <c r="E3587"/>
      <c r="F3587" s="88"/>
      <c r="BB3587" s="5"/>
    </row>
    <row r="3588" spans="5:54" x14ac:dyDescent="0.2">
      <c r="E3588"/>
      <c r="F3588" s="88"/>
      <c r="BB3588" s="5"/>
    </row>
    <row r="3589" spans="5:54" x14ac:dyDescent="0.2">
      <c r="E3589"/>
      <c r="F3589" s="88"/>
      <c r="BB3589" s="5"/>
    </row>
    <row r="3590" spans="5:54" x14ac:dyDescent="0.2">
      <c r="E3590"/>
      <c r="F3590" s="88"/>
      <c r="BB3590" s="5"/>
    </row>
    <row r="3591" spans="5:54" x14ac:dyDescent="0.2">
      <c r="E3591"/>
      <c r="F3591" s="88"/>
      <c r="BB3591" s="5"/>
    </row>
    <row r="3592" spans="5:54" x14ac:dyDescent="0.2">
      <c r="E3592"/>
      <c r="F3592" s="88"/>
      <c r="BB3592" s="5"/>
    </row>
    <row r="3593" spans="5:54" x14ac:dyDescent="0.2">
      <c r="E3593"/>
      <c r="F3593" s="88"/>
      <c r="BB3593" s="5"/>
    </row>
    <row r="3594" spans="5:54" x14ac:dyDescent="0.2">
      <c r="E3594"/>
      <c r="F3594" s="88"/>
      <c r="BB3594" s="5"/>
    </row>
    <row r="3595" spans="5:54" x14ac:dyDescent="0.2">
      <c r="E3595"/>
      <c r="F3595" s="88"/>
      <c r="BB3595" s="5"/>
    </row>
    <row r="3596" spans="5:54" x14ac:dyDescent="0.2">
      <c r="E3596"/>
      <c r="F3596" s="88"/>
      <c r="BB3596" s="5"/>
    </row>
    <row r="3597" spans="5:54" x14ac:dyDescent="0.2">
      <c r="E3597"/>
      <c r="F3597" s="88"/>
      <c r="BB3597" s="5"/>
    </row>
    <row r="3598" spans="5:54" x14ac:dyDescent="0.2">
      <c r="E3598"/>
      <c r="F3598" s="88"/>
      <c r="BB3598" s="5"/>
    </row>
    <row r="3599" spans="5:54" x14ac:dyDescent="0.2">
      <c r="E3599"/>
      <c r="F3599" s="88"/>
      <c r="BB3599" s="5"/>
    </row>
    <row r="3600" spans="5:54" x14ac:dyDescent="0.2">
      <c r="E3600"/>
      <c r="F3600" s="88"/>
      <c r="BB3600" s="5"/>
    </row>
    <row r="3601" spans="5:54" x14ac:dyDescent="0.2">
      <c r="E3601"/>
      <c r="F3601" s="88"/>
      <c r="BB3601" s="5"/>
    </row>
    <row r="3602" spans="5:54" x14ac:dyDescent="0.2">
      <c r="E3602"/>
      <c r="F3602" s="88"/>
      <c r="BB3602" s="5"/>
    </row>
    <row r="3603" spans="5:54" x14ac:dyDescent="0.2">
      <c r="E3603"/>
      <c r="F3603" s="88"/>
      <c r="BB3603" s="5"/>
    </row>
    <row r="3604" spans="5:54" x14ac:dyDescent="0.2">
      <c r="E3604"/>
      <c r="F3604" s="88"/>
      <c r="BB3604" s="5"/>
    </row>
    <row r="3605" spans="5:54" x14ac:dyDescent="0.2">
      <c r="E3605"/>
      <c r="F3605" s="88"/>
      <c r="BB3605" s="5"/>
    </row>
    <row r="3606" spans="5:54" x14ac:dyDescent="0.2">
      <c r="E3606"/>
      <c r="F3606" s="88"/>
      <c r="BB3606" s="5"/>
    </row>
    <row r="3607" spans="5:54" x14ac:dyDescent="0.2">
      <c r="E3607"/>
      <c r="F3607" s="88"/>
      <c r="BB3607" s="5"/>
    </row>
    <row r="3608" spans="5:54" x14ac:dyDescent="0.2">
      <c r="E3608"/>
      <c r="F3608" s="88"/>
      <c r="BB3608" s="5"/>
    </row>
    <row r="3609" spans="5:54" x14ac:dyDescent="0.2">
      <c r="E3609"/>
      <c r="F3609" s="88"/>
      <c r="BB3609" s="5"/>
    </row>
    <row r="3610" spans="5:54" x14ac:dyDescent="0.2">
      <c r="E3610"/>
      <c r="F3610" s="88"/>
      <c r="BB3610" s="5"/>
    </row>
    <row r="3611" spans="5:54" x14ac:dyDescent="0.2">
      <c r="E3611"/>
      <c r="F3611" s="88"/>
      <c r="BB3611" s="5"/>
    </row>
    <row r="3612" spans="5:54" x14ac:dyDescent="0.2">
      <c r="E3612"/>
      <c r="F3612" s="88"/>
      <c r="BB3612" s="5"/>
    </row>
    <row r="3613" spans="5:54" x14ac:dyDescent="0.2">
      <c r="E3613"/>
      <c r="F3613" s="88"/>
      <c r="BB3613" s="5"/>
    </row>
    <row r="3614" spans="5:54" x14ac:dyDescent="0.2">
      <c r="E3614"/>
      <c r="F3614" s="88"/>
      <c r="BB3614" s="5"/>
    </row>
    <row r="3615" spans="5:54" x14ac:dyDescent="0.2">
      <c r="E3615"/>
      <c r="F3615" s="88"/>
      <c r="BB3615" s="5"/>
    </row>
    <row r="3616" spans="5:54" x14ac:dyDescent="0.2">
      <c r="E3616"/>
      <c r="F3616" s="88"/>
      <c r="BB3616" s="5"/>
    </row>
    <row r="3617" spans="5:54" x14ac:dyDescent="0.2">
      <c r="E3617"/>
      <c r="F3617" s="88"/>
      <c r="BB3617" s="5"/>
    </row>
    <row r="3618" spans="5:54" x14ac:dyDescent="0.2">
      <c r="E3618"/>
      <c r="F3618" s="88"/>
      <c r="BB3618" s="5"/>
    </row>
    <row r="3619" spans="5:54" x14ac:dyDescent="0.2">
      <c r="E3619"/>
      <c r="F3619" s="88"/>
      <c r="BB3619" s="5"/>
    </row>
    <row r="3620" spans="5:54" x14ac:dyDescent="0.2">
      <c r="E3620"/>
      <c r="F3620" s="88"/>
      <c r="BB3620" s="5"/>
    </row>
    <row r="3621" spans="5:54" x14ac:dyDescent="0.2">
      <c r="E3621"/>
      <c r="F3621" s="88"/>
      <c r="BB3621" s="5"/>
    </row>
    <row r="3622" spans="5:54" x14ac:dyDescent="0.2">
      <c r="E3622"/>
      <c r="F3622" s="88"/>
      <c r="BB3622" s="5"/>
    </row>
    <row r="3623" spans="5:54" x14ac:dyDescent="0.2">
      <c r="E3623"/>
      <c r="F3623" s="88"/>
      <c r="BB3623" s="5"/>
    </row>
    <row r="3624" spans="5:54" x14ac:dyDescent="0.2">
      <c r="E3624"/>
      <c r="F3624" s="88"/>
      <c r="BB3624" s="5"/>
    </row>
    <row r="3625" spans="5:54" x14ac:dyDescent="0.2">
      <c r="E3625"/>
      <c r="F3625" s="88"/>
      <c r="BB3625" s="5"/>
    </row>
    <row r="3626" spans="5:54" x14ac:dyDescent="0.2">
      <c r="E3626"/>
      <c r="F3626" s="88"/>
      <c r="BB3626" s="5"/>
    </row>
    <row r="3627" spans="5:54" x14ac:dyDescent="0.2">
      <c r="E3627"/>
      <c r="F3627" s="88"/>
      <c r="BB3627" s="5"/>
    </row>
    <row r="3628" spans="5:54" x14ac:dyDescent="0.2">
      <c r="E3628"/>
      <c r="F3628" s="88"/>
      <c r="BB3628" s="5"/>
    </row>
    <row r="3629" spans="5:54" x14ac:dyDescent="0.2">
      <c r="E3629"/>
      <c r="F3629" s="88"/>
      <c r="BB3629" s="5"/>
    </row>
    <row r="3630" spans="5:54" x14ac:dyDescent="0.2">
      <c r="E3630"/>
      <c r="F3630" s="88"/>
      <c r="BB3630" s="5"/>
    </row>
    <row r="3631" spans="5:54" x14ac:dyDescent="0.2">
      <c r="E3631"/>
      <c r="F3631" s="88"/>
      <c r="BB3631" s="5"/>
    </row>
    <row r="3632" spans="5:54" x14ac:dyDescent="0.2">
      <c r="E3632"/>
      <c r="F3632" s="88"/>
      <c r="BB3632" s="5"/>
    </row>
    <row r="3633" spans="5:54" x14ac:dyDescent="0.2">
      <c r="E3633"/>
      <c r="F3633" s="88"/>
      <c r="BB3633" s="5"/>
    </row>
    <row r="3634" spans="5:54" x14ac:dyDescent="0.2">
      <c r="E3634"/>
      <c r="F3634" s="88"/>
      <c r="BB3634" s="5"/>
    </row>
    <row r="3635" spans="5:54" x14ac:dyDescent="0.2">
      <c r="E3635"/>
      <c r="F3635" s="88"/>
      <c r="BB3635" s="5"/>
    </row>
    <row r="3636" spans="5:54" x14ac:dyDescent="0.2">
      <c r="E3636"/>
      <c r="F3636" s="88"/>
      <c r="BB3636" s="5"/>
    </row>
    <row r="3637" spans="5:54" x14ac:dyDescent="0.2">
      <c r="E3637"/>
      <c r="F3637" s="88"/>
      <c r="BB3637" s="5"/>
    </row>
    <row r="3638" spans="5:54" x14ac:dyDescent="0.2">
      <c r="E3638"/>
      <c r="F3638" s="88"/>
      <c r="BB3638" s="5"/>
    </row>
    <row r="3639" spans="5:54" x14ac:dyDescent="0.2">
      <c r="E3639"/>
      <c r="F3639" s="88"/>
      <c r="BB3639" s="5"/>
    </row>
    <row r="3640" spans="5:54" x14ac:dyDescent="0.2">
      <c r="E3640"/>
      <c r="F3640" s="88"/>
      <c r="BB3640" s="5"/>
    </row>
    <row r="3641" spans="5:54" x14ac:dyDescent="0.2">
      <c r="E3641"/>
      <c r="F3641" s="88"/>
      <c r="BB3641" s="5"/>
    </row>
    <row r="3642" spans="5:54" x14ac:dyDescent="0.2">
      <c r="E3642"/>
      <c r="F3642" s="88"/>
      <c r="BB3642" s="5"/>
    </row>
    <row r="3643" spans="5:54" x14ac:dyDescent="0.2">
      <c r="E3643"/>
      <c r="F3643" s="88"/>
      <c r="BB3643" s="5"/>
    </row>
    <row r="3644" spans="5:54" x14ac:dyDescent="0.2">
      <c r="E3644"/>
      <c r="F3644" s="88"/>
      <c r="BB3644" s="5"/>
    </row>
    <row r="3645" spans="5:54" x14ac:dyDescent="0.2">
      <c r="E3645"/>
      <c r="F3645" s="88"/>
      <c r="BB3645" s="5"/>
    </row>
    <row r="3646" spans="5:54" x14ac:dyDescent="0.2">
      <c r="E3646"/>
      <c r="F3646" s="88"/>
      <c r="BB3646" s="5"/>
    </row>
    <row r="3647" spans="5:54" x14ac:dyDescent="0.2">
      <c r="E3647"/>
      <c r="F3647" s="88"/>
      <c r="BB3647" s="5"/>
    </row>
    <row r="3648" spans="5:54" x14ac:dyDescent="0.2">
      <c r="E3648"/>
      <c r="F3648" s="88"/>
      <c r="BB3648" s="5"/>
    </row>
    <row r="3649" spans="5:54" x14ac:dyDescent="0.2">
      <c r="E3649"/>
      <c r="F3649" s="88"/>
      <c r="BB3649" s="5"/>
    </row>
    <row r="3650" spans="5:54" x14ac:dyDescent="0.2">
      <c r="E3650"/>
      <c r="F3650" s="88"/>
      <c r="BB3650" s="5"/>
    </row>
    <row r="3651" spans="5:54" x14ac:dyDescent="0.2">
      <c r="E3651"/>
      <c r="F3651" s="88"/>
      <c r="BB3651" s="5"/>
    </row>
    <row r="3652" spans="5:54" x14ac:dyDescent="0.2">
      <c r="E3652"/>
      <c r="F3652" s="88"/>
      <c r="BB3652" s="5"/>
    </row>
    <row r="3653" spans="5:54" x14ac:dyDescent="0.2">
      <c r="E3653"/>
      <c r="F3653" s="88"/>
      <c r="BB3653" s="5"/>
    </row>
    <row r="3654" spans="5:54" x14ac:dyDescent="0.2">
      <c r="E3654"/>
      <c r="F3654" s="88"/>
      <c r="BB3654" s="5"/>
    </row>
    <row r="3655" spans="5:54" x14ac:dyDescent="0.2">
      <c r="E3655"/>
      <c r="F3655" s="88"/>
      <c r="BB3655" s="5"/>
    </row>
    <row r="3656" spans="5:54" x14ac:dyDescent="0.2">
      <c r="E3656"/>
      <c r="F3656" s="88"/>
      <c r="BB3656" s="5"/>
    </row>
    <row r="3657" spans="5:54" x14ac:dyDescent="0.2">
      <c r="E3657"/>
      <c r="F3657" s="88"/>
      <c r="BB3657" s="5"/>
    </row>
    <row r="3658" spans="5:54" x14ac:dyDescent="0.2">
      <c r="E3658"/>
      <c r="F3658" s="88"/>
      <c r="BB3658" s="5"/>
    </row>
    <row r="3659" spans="5:54" x14ac:dyDescent="0.2">
      <c r="E3659"/>
      <c r="F3659" s="88"/>
      <c r="BB3659" s="5"/>
    </row>
    <row r="3660" spans="5:54" x14ac:dyDescent="0.2">
      <c r="E3660"/>
      <c r="F3660" s="88"/>
      <c r="BB3660" s="5"/>
    </row>
    <row r="3661" spans="5:54" x14ac:dyDescent="0.2">
      <c r="E3661"/>
      <c r="F3661" s="88"/>
      <c r="BB3661" s="5"/>
    </row>
    <row r="3662" spans="5:54" x14ac:dyDescent="0.2">
      <c r="E3662"/>
      <c r="F3662" s="88"/>
      <c r="BB3662" s="5"/>
    </row>
    <row r="3663" spans="5:54" x14ac:dyDescent="0.2">
      <c r="E3663"/>
      <c r="F3663" s="88"/>
      <c r="BB3663" s="5"/>
    </row>
    <row r="3664" spans="5:54" x14ac:dyDescent="0.2">
      <c r="E3664"/>
      <c r="F3664" s="88"/>
      <c r="BB3664" s="5"/>
    </row>
    <row r="3665" spans="5:54" x14ac:dyDescent="0.2">
      <c r="E3665"/>
      <c r="F3665" s="88"/>
      <c r="BB3665" s="5"/>
    </row>
    <row r="3666" spans="5:54" x14ac:dyDescent="0.2">
      <c r="E3666"/>
      <c r="F3666" s="88"/>
      <c r="BB3666" s="5"/>
    </row>
    <row r="3667" spans="5:54" x14ac:dyDescent="0.2">
      <c r="E3667"/>
      <c r="F3667" s="88"/>
      <c r="BB3667" s="5"/>
    </row>
    <row r="3668" spans="5:54" x14ac:dyDescent="0.2">
      <c r="E3668"/>
      <c r="F3668" s="88"/>
      <c r="BB3668" s="5"/>
    </row>
    <row r="3669" spans="5:54" x14ac:dyDescent="0.2">
      <c r="E3669"/>
      <c r="F3669" s="88"/>
      <c r="BB3669" s="5"/>
    </row>
    <row r="3670" spans="5:54" x14ac:dyDescent="0.2">
      <c r="E3670"/>
      <c r="F3670" s="88"/>
      <c r="BB3670" s="5"/>
    </row>
    <row r="3671" spans="5:54" x14ac:dyDescent="0.2">
      <c r="E3671"/>
      <c r="F3671" s="88"/>
      <c r="BB3671" s="5"/>
    </row>
    <row r="3672" spans="5:54" x14ac:dyDescent="0.2">
      <c r="E3672"/>
      <c r="F3672" s="88"/>
      <c r="BB3672" s="5"/>
    </row>
    <row r="3673" spans="5:54" x14ac:dyDescent="0.2">
      <c r="E3673"/>
      <c r="F3673" s="88"/>
      <c r="BB3673" s="5"/>
    </row>
    <row r="3674" spans="5:54" x14ac:dyDescent="0.2">
      <c r="E3674"/>
      <c r="F3674" s="88"/>
      <c r="BB3674" s="5"/>
    </row>
    <row r="3675" spans="5:54" x14ac:dyDescent="0.2">
      <c r="E3675"/>
      <c r="F3675" s="88"/>
      <c r="BB3675" s="5"/>
    </row>
    <row r="3676" spans="5:54" x14ac:dyDescent="0.2">
      <c r="E3676"/>
      <c r="F3676" s="88"/>
      <c r="BB3676" s="5"/>
    </row>
    <row r="3677" spans="5:54" x14ac:dyDescent="0.2">
      <c r="E3677"/>
      <c r="F3677" s="88"/>
      <c r="BB3677" s="5"/>
    </row>
    <row r="3678" spans="5:54" x14ac:dyDescent="0.2">
      <c r="E3678"/>
      <c r="F3678" s="88"/>
      <c r="BB3678" s="5"/>
    </row>
    <row r="3679" spans="5:54" x14ac:dyDescent="0.2">
      <c r="E3679"/>
      <c r="F3679" s="88"/>
      <c r="BB3679" s="5"/>
    </row>
    <row r="3680" spans="5:54" x14ac:dyDescent="0.2">
      <c r="E3680"/>
      <c r="F3680" s="88"/>
      <c r="BB3680" s="5"/>
    </row>
    <row r="3681" spans="5:54" x14ac:dyDescent="0.2">
      <c r="E3681"/>
      <c r="F3681" s="88"/>
      <c r="BB3681" s="5"/>
    </row>
    <row r="3682" spans="5:54" x14ac:dyDescent="0.2">
      <c r="E3682"/>
      <c r="F3682" s="88"/>
      <c r="BB3682" s="5"/>
    </row>
    <row r="3683" spans="5:54" x14ac:dyDescent="0.2">
      <c r="E3683"/>
      <c r="F3683" s="88"/>
      <c r="BB3683" s="5"/>
    </row>
    <row r="3684" spans="5:54" x14ac:dyDescent="0.2">
      <c r="E3684"/>
      <c r="F3684" s="88"/>
      <c r="BB3684" s="5"/>
    </row>
    <row r="3685" spans="5:54" x14ac:dyDescent="0.2">
      <c r="E3685"/>
      <c r="F3685" s="88"/>
      <c r="BB3685" s="5"/>
    </row>
    <row r="3686" spans="5:54" x14ac:dyDescent="0.2">
      <c r="E3686"/>
      <c r="F3686" s="88"/>
      <c r="BB3686" s="5"/>
    </row>
    <row r="3687" spans="5:54" x14ac:dyDescent="0.2">
      <c r="E3687"/>
      <c r="F3687" s="88"/>
      <c r="BB3687" s="5"/>
    </row>
    <row r="3688" spans="5:54" x14ac:dyDescent="0.2">
      <c r="E3688"/>
      <c r="F3688" s="88"/>
      <c r="BB3688" s="5"/>
    </row>
    <row r="3689" spans="5:54" x14ac:dyDescent="0.2">
      <c r="E3689"/>
      <c r="F3689" s="88"/>
      <c r="BB3689" s="5"/>
    </row>
    <row r="3690" spans="5:54" x14ac:dyDescent="0.2">
      <c r="E3690"/>
      <c r="F3690" s="88"/>
      <c r="BB3690" s="5"/>
    </row>
    <row r="3691" spans="5:54" x14ac:dyDescent="0.2">
      <c r="E3691"/>
      <c r="F3691" s="88"/>
      <c r="BB3691" s="5"/>
    </row>
    <row r="3692" spans="5:54" x14ac:dyDescent="0.2">
      <c r="E3692"/>
      <c r="F3692" s="88"/>
      <c r="BB3692" s="5"/>
    </row>
    <row r="3693" spans="5:54" x14ac:dyDescent="0.2">
      <c r="E3693"/>
      <c r="F3693" s="88"/>
      <c r="BB3693" s="5"/>
    </row>
    <row r="3694" spans="5:54" x14ac:dyDescent="0.2">
      <c r="E3694"/>
      <c r="F3694" s="88"/>
      <c r="BB3694" s="5"/>
    </row>
    <row r="3695" spans="5:54" x14ac:dyDescent="0.2">
      <c r="E3695"/>
      <c r="F3695" s="88"/>
      <c r="BB3695" s="5"/>
    </row>
    <row r="3696" spans="5:54" x14ac:dyDescent="0.2">
      <c r="E3696"/>
      <c r="F3696" s="88"/>
      <c r="BB3696" s="5"/>
    </row>
    <row r="3697" spans="5:54" x14ac:dyDescent="0.2">
      <c r="E3697"/>
      <c r="F3697" s="88"/>
      <c r="BB3697" s="5"/>
    </row>
    <row r="3698" spans="5:54" x14ac:dyDescent="0.2">
      <c r="E3698"/>
      <c r="F3698" s="88"/>
      <c r="BB3698" s="5"/>
    </row>
    <row r="3699" spans="5:54" x14ac:dyDescent="0.2">
      <c r="E3699"/>
      <c r="F3699" s="88"/>
      <c r="BB3699" s="5"/>
    </row>
    <row r="3700" spans="5:54" x14ac:dyDescent="0.2">
      <c r="E3700"/>
      <c r="F3700" s="88"/>
      <c r="BB3700" s="5"/>
    </row>
    <row r="3701" spans="5:54" x14ac:dyDescent="0.2">
      <c r="E3701"/>
      <c r="F3701" s="88"/>
      <c r="BB3701" s="5"/>
    </row>
    <row r="3702" spans="5:54" x14ac:dyDescent="0.2">
      <c r="E3702"/>
      <c r="F3702" s="88"/>
      <c r="BB3702" s="5"/>
    </row>
    <row r="3703" spans="5:54" x14ac:dyDescent="0.2">
      <c r="E3703"/>
      <c r="F3703" s="88"/>
      <c r="BB3703" s="5"/>
    </row>
    <row r="3704" spans="5:54" x14ac:dyDescent="0.2">
      <c r="E3704"/>
      <c r="F3704" s="88"/>
      <c r="BB3704" s="5"/>
    </row>
    <row r="3705" spans="5:54" x14ac:dyDescent="0.2">
      <c r="E3705"/>
      <c r="F3705" s="88"/>
      <c r="BB3705" s="5"/>
    </row>
    <row r="3706" spans="5:54" x14ac:dyDescent="0.2">
      <c r="E3706"/>
      <c r="F3706" s="88"/>
      <c r="BB3706" s="5"/>
    </row>
    <row r="3707" spans="5:54" x14ac:dyDescent="0.2">
      <c r="E3707"/>
      <c r="F3707" s="88"/>
      <c r="BB3707" s="5"/>
    </row>
    <row r="3708" spans="5:54" x14ac:dyDescent="0.2">
      <c r="E3708"/>
      <c r="F3708" s="88"/>
      <c r="BB3708" s="5"/>
    </row>
    <row r="3709" spans="5:54" x14ac:dyDescent="0.2">
      <c r="E3709"/>
      <c r="F3709" s="88"/>
      <c r="BB3709" s="5"/>
    </row>
    <row r="3710" spans="5:54" x14ac:dyDescent="0.2">
      <c r="E3710"/>
      <c r="F3710" s="88"/>
      <c r="BB3710" s="5"/>
    </row>
    <row r="3711" spans="5:54" x14ac:dyDescent="0.2">
      <c r="E3711"/>
      <c r="F3711" s="88"/>
      <c r="BB3711" s="5"/>
    </row>
    <row r="3712" spans="5:54" x14ac:dyDescent="0.2">
      <c r="E3712"/>
      <c r="F3712" s="88"/>
      <c r="BB3712" s="5"/>
    </row>
    <row r="3713" spans="5:54" x14ac:dyDescent="0.2">
      <c r="E3713"/>
      <c r="F3713" s="88"/>
      <c r="BB3713" s="5"/>
    </row>
    <row r="3714" spans="5:54" x14ac:dyDescent="0.2">
      <c r="E3714"/>
      <c r="F3714" s="88"/>
      <c r="BB3714" s="5"/>
    </row>
    <row r="3715" spans="5:54" x14ac:dyDescent="0.2">
      <c r="E3715"/>
      <c r="F3715" s="88"/>
      <c r="BB3715" s="5"/>
    </row>
    <row r="3716" spans="5:54" x14ac:dyDescent="0.2">
      <c r="E3716"/>
      <c r="F3716" s="88"/>
      <c r="BB3716" s="5"/>
    </row>
    <row r="3717" spans="5:54" x14ac:dyDescent="0.2">
      <c r="E3717"/>
      <c r="F3717" s="88"/>
      <c r="BB3717" s="5"/>
    </row>
    <row r="3718" spans="5:54" x14ac:dyDescent="0.2">
      <c r="E3718"/>
      <c r="F3718" s="88"/>
      <c r="BB3718" s="5"/>
    </row>
    <row r="3719" spans="5:54" x14ac:dyDescent="0.2">
      <c r="E3719"/>
      <c r="F3719" s="88"/>
      <c r="BB3719" s="5"/>
    </row>
    <row r="3720" spans="5:54" x14ac:dyDescent="0.2">
      <c r="E3720"/>
      <c r="F3720" s="88"/>
      <c r="BB3720" s="5"/>
    </row>
    <row r="3721" spans="5:54" x14ac:dyDescent="0.2">
      <c r="E3721"/>
      <c r="F3721" s="88"/>
      <c r="BB3721" s="5"/>
    </row>
    <row r="3722" spans="5:54" x14ac:dyDescent="0.2">
      <c r="E3722"/>
      <c r="F3722" s="88"/>
      <c r="BB3722" s="5"/>
    </row>
    <row r="3723" spans="5:54" x14ac:dyDescent="0.2">
      <c r="E3723"/>
      <c r="F3723" s="88"/>
      <c r="BB3723" s="5"/>
    </row>
    <row r="3724" spans="5:54" x14ac:dyDescent="0.2">
      <c r="E3724"/>
      <c r="F3724" s="88"/>
      <c r="BB3724" s="5"/>
    </row>
    <row r="3725" spans="5:54" x14ac:dyDescent="0.2">
      <c r="E3725"/>
      <c r="F3725" s="88"/>
      <c r="BB3725" s="5"/>
    </row>
    <row r="3726" spans="5:54" x14ac:dyDescent="0.2">
      <c r="E3726"/>
      <c r="F3726" s="88"/>
      <c r="BB3726" s="5"/>
    </row>
    <row r="3727" spans="5:54" x14ac:dyDescent="0.2">
      <c r="E3727"/>
      <c r="F3727" s="88"/>
      <c r="BB3727" s="5"/>
    </row>
    <row r="3728" spans="5:54" x14ac:dyDescent="0.2">
      <c r="E3728"/>
      <c r="F3728" s="88"/>
      <c r="BB3728" s="5"/>
    </row>
    <row r="3729" spans="5:54" x14ac:dyDescent="0.2">
      <c r="E3729"/>
      <c r="F3729" s="88"/>
      <c r="BB3729" s="5"/>
    </row>
    <row r="3730" spans="5:54" x14ac:dyDescent="0.2">
      <c r="E3730"/>
      <c r="F3730" s="88"/>
      <c r="BB3730" s="5"/>
    </row>
    <row r="3731" spans="5:54" x14ac:dyDescent="0.2">
      <c r="E3731"/>
      <c r="F3731" s="88"/>
      <c r="BB3731" s="5"/>
    </row>
    <row r="3732" spans="5:54" x14ac:dyDescent="0.2">
      <c r="E3732"/>
      <c r="F3732" s="88"/>
      <c r="BB3732" s="5"/>
    </row>
    <row r="3733" spans="5:54" x14ac:dyDescent="0.2">
      <c r="E3733"/>
      <c r="F3733" s="88"/>
      <c r="BB3733" s="5"/>
    </row>
    <row r="3734" spans="5:54" x14ac:dyDescent="0.2">
      <c r="E3734"/>
      <c r="F3734" s="88"/>
      <c r="BB3734" s="5"/>
    </row>
    <row r="3735" spans="5:54" x14ac:dyDescent="0.2">
      <c r="E3735"/>
      <c r="F3735" s="88"/>
      <c r="BB3735" s="5"/>
    </row>
    <row r="3736" spans="5:54" x14ac:dyDescent="0.2">
      <c r="E3736"/>
      <c r="F3736" s="88"/>
      <c r="BB3736" s="5"/>
    </row>
    <row r="3737" spans="5:54" x14ac:dyDescent="0.2">
      <c r="E3737"/>
      <c r="F3737" s="88"/>
      <c r="BB3737" s="5"/>
    </row>
    <row r="3738" spans="5:54" x14ac:dyDescent="0.2">
      <c r="E3738"/>
      <c r="F3738" s="88"/>
      <c r="BB3738" s="5"/>
    </row>
    <row r="3739" spans="5:54" x14ac:dyDescent="0.2">
      <c r="E3739"/>
      <c r="F3739" s="88"/>
      <c r="BB3739" s="5"/>
    </row>
    <row r="3740" spans="5:54" x14ac:dyDescent="0.2">
      <c r="E3740"/>
      <c r="F3740" s="88"/>
      <c r="BB3740" s="5"/>
    </row>
    <row r="3741" spans="5:54" x14ac:dyDescent="0.2">
      <c r="E3741"/>
      <c r="F3741" s="88"/>
      <c r="BB3741" s="5"/>
    </row>
    <row r="3742" spans="5:54" x14ac:dyDescent="0.2">
      <c r="E3742"/>
      <c r="F3742" s="88"/>
      <c r="BB3742" s="5"/>
    </row>
    <row r="3743" spans="5:54" x14ac:dyDescent="0.2">
      <c r="E3743"/>
      <c r="F3743" s="88"/>
      <c r="BB3743" s="5"/>
    </row>
    <row r="3744" spans="5:54" x14ac:dyDescent="0.2">
      <c r="E3744"/>
      <c r="F3744" s="88"/>
      <c r="BB3744" s="5"/>
    </row>
    <row r="3745" spans="5:54" x14ac:dyDescent="0.2">
      <c r="E3745"/>
      <c r="F3745" s="88"/>
      <c r="BB3745" s="5"/>
    </row>
    <row r="3746" spans="5:54" x14ac:dyDescent="0.2">
      <c r="E3746"/>
      <c r="F3746" s="88"/>
      <c r="BB3746" s="5"/>
    </row>
    <row r="3747" spans="5:54" x14ac:dyDescent="0.2">
      <c r="E3747"/>
      <c r="F3747" s="88"/>
      <c r="BB3747" s="5"/>
    </row>
    <row r="3748" spans="5:54" x14ac:dyDescent="0.2">
      <c r="E3748"/>
      <c r="F3748" s="88"/>
      <c r="BB3748" s="5"/>
    </row>
    <row r="3749" spans="5:54" x14ac:dyDescent="0.2">
      <c r="E3749"/>
      <c r="F3749" s="88"/>
      <c r="BB3749" s="5"/>
    </row>
    <row r="3750" spans="5:54" x14ac:dyDescent="0.2">
      <c r="E3750"/>
      <c r="F3750" s="88"/>
      <c r="BB3750" s="5"/>
    </row>
    <row r="3751" spans="5:54" x14ac:dyDescent="0.2">
      <c r="E3751"/>
      <c r="F3751" s="88"/>
      <c r="BB3751" s="5"/>
    </row>
    <row r="3752" spans="5:54" x14ac:dyDescent="0.2">
      <c r="E3752"/>
      <c r="F3752" s="88"/>
      <c r="BB3752" s="5"/>
    </row>
    <row r="3753" spans="5:54" x14ac:dyDescent="0.2">
      <c r="E3753"/>
      <c r="F3753" s="88"/>
      <c r="BB3753" s="5"/>
    </row>
    <row r="3754" spans="5:54" x14ac:dyDescent="0.2">
      <c r="E3754"/>
      <c r="F3754" s="88"/>
      <c r="BB3754" s="5"/>
    </row>
    <row r="3755" spans="5:54" x14ac:dyDescent="0.2">
      <c r="E3755"/>
      <c r="F3755" s="88"/>
      <c r="BB3755" s="5"/>
    </row>
    <row r="3756" spans="5:54" x14ac:dyDescent="0.2">
      <c r="E3756"/>
      <c r="F3756" s="88"/>
      <c r="BB3756" s="5"/>
    </row>
    <row r="3757" spans="5:54" x14ac:dyDescent="0.2">
      <c r="E3757"/>
      <c r="F3757" s="88"/>
      <c r="BB3757" s="5"/>
    </row>
    <row r="3758" spans="5:54" x14ac:dyDescent="0.2">
      <c r="E3758"/>
      <c r="F3758" s="88"/>
      <c r="BB3758" s="5"/>
    </row>
    <row r="3759" spans="5:54" x14ac:dyDescent="0.2">
      <c r="E3759"/>
      <c r="F3759" s="88"/>
      <c r="BB3759" s="5"/>
    </row>
    <row r="3760" spans="5:54" x14ac:dyDescent="0.2">
      <c r="E3760"/>
      <c r="F3760" s="88"/>
      <c r="BB3760" s="5"/>
    </row>
    <row r="3761" spans="5:54" x14ac:dyDescent="0.2">
      <c r="E3761"/>
      <c r="F3761" s="88"/>
      <c r="BB3761" s="5"/>
    </row>
    <row r="3762" spans="5:54" x14ac:dyDescent="0.2">
      <c r="E3762"/>
      <c r="F3762" s="88"/>
      <c r="BB3762" s="5"/>
    </row>
    <row r="3763" spans="5:54" x14ac:dyDescent="0.2">
      <c r="E3763"/>
      <c r="F3763" s="88"/>
      <c r="BB3763" s="5"/>
    </row>
    <row r="3764" spans="5:54" x14ac:dyDescent="0.2">
      <c r="E3764"/>
      <c r="F3764" s="88"/>
      <c r="BB3764" s="5"/>
    </row>
    <row r="3765" spans="5:54" x14ac:dyDescent="0.2">
      <c r="E3765"/>
      <c r="F3765" s="88"/>
      <c r="BB3765" s="5"/>
    </row>
    <row r="3766" spans="5:54" x14ac:dyDescent="0.2">
      <c r="E3766"/>
      <c r="F3766" s="88"/>
      <c r="BB3766" s="5"/>
    </row>
    <row r="3767" spans="5:54" x14ac:dyDescent="0.2">
      <c r="E3767"/>
      <c r="F3767" s="88"/>
      <c r="BB3767" s="5"/>
    </row>
    <row r="3768" spans="5:54" x14ac:dyDescent="0.2">
      <c r="E3768"/>
      <c r="F3768" s="88"/>
      <c r="BB3768" s="5"/>
    </row>
    <row r="3769" spans="5:54" x14ac:dyDescent="0.2">
      <c r="E3769"/>
      <c r="F3769" s="88"/>
      <c r="BB3769" s="5"/>
    </row>
    <row r="3770" spans="5:54" x14ac:dyDescent="0.2">
      <c r="E3770"/>
      <c r="F3770" s="88"/>
      <c r="BB3770" s="5"/>
    </row>
    <row r="3771" spans="5:54" x14ac:dyDescent="0.2">
      <c r="E3771"/>
      <c r="F3771" s="88"/>
      <c r="BB3771" s="5"/>
    </row>
    <row r="3772" spans="5:54" x14ac:dyDescent="0.2">
      <c r="E3772"/>
      <c r="F3772" s="88"/>
      <c r="BB3772" s="5"/>
    </row>
    <row r="3773" spans="5:54" x14ac:dyDescent="0.2">
      <c r="E3773"/>
      <c r="F3773" s="88"/>
      <c r="BB3773" s="5"/>
    </row>
    <row r="3774" spans="5:54" x14ac:dyDescent="0.2">
      <c r="E3774"/>
      <c r="F3774" s="88"/>
      <c r="BB3774" s="5"/>
    </row>
    <row r="3775" spans="5:54" x14ac:dyDescent="0.2">
      <c r="E3775"/>
      <c r="F3775" s="88"/>
      <c r="BB3775" s="5"/>
    </row>
    <row r="3776" spans="5:54" x14ac:dyDescent="0.2">
      <c r="E3776"/>
      <c r="F3776" s="88"/>
      <c r="BB3776" s="5"/>
    </row>
    <row r="3777" spans="5:54" x14ac:dyDescent="0.2">
      <c r="E3777"/>
      <c r="F3777" s="88"/>
      <c r="BB3777" s="5"/>
    </row>
    <row r="3778" spans="5:54" x14ac:dyDescent="0.2">
      <c r="E3778"/>
      <c r="F3778" s="88"/>
      <c r="BB3778" s="5"/>
    </row>
    <row r="3779" spans="5:54" x14ac:dyDescent="0.2">
      <c r="E3779"/>
      <c r="F3779" s="88"/>
      <c r="BB3779" s="5"/>
    </row>
    <row r="3780" spans="5:54" x14ac:dyDescent="0.2">
      <c r="E3780"/>
      <c r="F3780" s="88"/>
      <c r="BB3780" s="5"/>
    </row>
    <row r="3781" spans="5:54" x14ac:dyDescent="0.2">
      <c r="E3781"/>
      <c r="F3781" s="88"/>
      <c r="BB3781" s="5"/>
    </row>
    <row r="3782" spans="5:54" x14ac:dyDescent="0.2">
      <c r="E3782"/>
      <c r="F3782" s="88"/>
      <c r="BB3782" s="5"/>
    </row>
    <row r="3783" spans="5:54" x14ac:dyDescent="0.2">
      <c r="E3783"/>
      <c r="F3783" s="88"/>
      <c r="BB3783" s="5"/>
    </row>
    <row r="3784" spans="5:54" x14ac:dyDescent="0.2">
      <c r="E3784"/>
      <c r="F3784" s="88"/>
      <c r="BB3784" s="5"/>
    </row>
    <row r="3785" spans="5:54" x14ac:dyDescent="0.2">
      <c r="E3785"/>
      <c r="F3785" s="88"/>
      <c r="BB3785" s="5"/>
    </row>
    <row r="3786" spans="5:54" x14ac:dyDescent="0.2">
      <c r="E3786"/>
      <c r="F3786" s="88"/>
      <c r="BB3786" s="5"/>
    </row>
    <row r="3787" spans="5:54" x14ac:dyDescent="0.2">
      <c r="E3787"/>
      <c r="F3787" s="88"/>
      <c r="BB3787" s="5"/>
    </row>
    <row r="3788" spans="5:54" x14ac:dyDescent="0.2">
      <c r="E3788"/>
      <c r="F3788" s="88"/>
      <c r="BB3788" s="5"/>
    </row>
    <row r="3789" spans="5:54" x14ac:dyDescent="0.2">
      <c r="E3789"/>
      <c r="F3789" s="88"/>
      <c r="BB3789" s="5"/>
    </row>
    <row r="3790" spans="5:54" x14ac:dyDescent="0.2">
      <c r="E3790"/>
      <c r="F3790" s="88"/>
      <c r="BB3790" s="5"/>
    </row>
    <row r="3791" spans="5:54" x14ac:dyDescent="0.2">
      <c r="E3791"/>
      <c r="F3791" s="88"/>
      <c r="BB3791" s="5"/>
    </row>
    <row r="3792" spans="5:54" x14ac:dyDescent="0.2">
      <c r="E3792"/>
      <c r="F3792" s="88"/>
      <c r="BB3792" s="5"/>
    </row>
    <row r="3793" spans="5:54" x14ac:dyDescent="0.2">
      <c r="E3793"/>
      <c r="F3793" s="88"/>
      <c r="BB3793" s="5"/>
    </row>
    <row r="3794" spans="5:54" x14ac:dyDescent="0.2">
      <c r="E3794"/>
      <c r="F3794" s="88"/>
      <c r="BB3794" s="5"/>
    </row>
    <row r="3795" spans="5:54" x14ac:dyDescent="0.2">
      <c r="E3795"/>
      <c r="F3795" s="88"/>
      <c r="BB3795" s="5"/>
    </row>
    <row r="3796" spans="5:54" x14ac:dyDescent="0.2">
      <c r="E3796"/>
      <c r="F3796" s="88"/>
      <c r="BB3796" s="5"/>
    </row>
    <row r="3797" spans="5:54" x14ac:dyDescent="0.2">
      <c r="E3797"/>
      <c r="F3797" s="88"/>
      <c r="BB3797" s="5"/>
    </row>
    <row r="3798" spans="5:54" x14ac:dyDescent="0.2">
      <c r="E3798"/>
      <c r="F3798" s="88"/>
      <c r="BB3798" s="5"/>
    </row>
    <row r="3799" spans="5:54" x14ac:dyDescent="0.2">
      <c r="E3799"/>
      <c r="F3799" s="88"/>
      <c r="BB3799" s="5"/>
    </row>
    <row r="3800" spans="5:54" x14ac:dyDescent="0.2">
      <c r="E3800"/>
      <c r="F3800" s="88"/>
      <c r="BB3800" s="5"/>
    </row>
    <row r="3801" spans="5:54" x14ac:dyDescent="0.2">
      <c r="E3801"/>
      <c r="F3801" s="88"/>
      <c r="BB3801" s="5"/>
    </row>
    <row r="3802" spans="5:54" x14ac:dyDescent="0.2">
      <c r="E3802"/>
      <c r="F3802" s="88"/>
      <c r="BB3802" s="5"/>
    </row>
    <row r="3803" spans="5:54" x14ac:dyDescent="0.2">
      <c r="E3803"/>
      <c r="F3803" s="88"/>
      <c r="BB3803" s="5"/>
    </row>
    <row r="3804" spans="5:54" x14ac:dyDescent="0.2">
      <c r="E3804"/>
      <c r="F3804" s="88"/>
      <c r="BB3804" s="5"/>
    </row>
    <row r="3805" spans="5:54" x14ac:dyDescent="0.2">
      <c r="E3805"/>
      <c r="F3805" s="88"/>
      <c r="BB3805" s="5"/>
    </row>
    <row r="3806" spans="5:54" x14ac:dyDescent="0.2">
      <c r="E3806"/>
      <c r="F3806" s="88"/>
      <c r="BB3806" s="5"/>
    </row>
    <row r="3807" spans="5:54" x14ac:dyDescent="0.2">
      <c r="E3807"/>
      <c r="F3807" s="88"/>
      <c r="BB3807" s="5"/>
    </row>
    <row r="3808" spans="5:54" x14ac:dyDescent="0.2">
      <c r="E3808"/>
      <c r="F3808" s="88"/>
      <c r="BB3808" s="5"/>
    </row>
    <row r="3809" spans="5:54" x14ac:dyDescent="0.2">
      <c r="E3809"/>
      <c r="F3809" s="88"/>
      <c r="BB3809" s="5"/>
    </row>
    <row r="3810" spans="5:54" x14ac:dyDescent="0.2">
      <c r="E3810"/>
      <c r="F3810" s="88"/>
      <c r="BB3810" s="5"/>
    </row>
    <row r="3811" spans="5:54" x14ac:dyDescent="0.2">
      <c r="E3811"/>
      <c r="F3811" s="88"/>
      <c r="BB3811" s="5"/>
    </row>
    <row r="3812" spans="5:54" x14ac:dyDescent="0.2">
      <c r="E3812"/>
      <c r="F3812" s="88"/>
      <c r="BB3812" s="5"/>
    </row>
    <row r="3813" spans="5:54" x14ac:dyDescent="0.2">
      <c r="E3813"/>
      <c r="F3813" s="88"/>
      <c r="BB3813" s="5"/>
    </row>
    <row r="3814" spans="5:54" x14ac:dyDescent="0.2">
      <c r="E3814"/>
      <c r="F3814" s="88"/>
      <c r="BB3814" s="5"/>
    </row>
    <row r="3815" spans="5:54" x14ac:dyDescent="0.2">
      <c r="E3815"/>
      <c r="F3815" s="88"/>
      <c r="BB3815" s="5"/>
    </row>
    <row r="3816" spans="5:54" x14ac:dyDescent="0.2">
      <c r="E3816"/>
      <c r="F3816" s="88"/>
      <c r="BB3816" s="5"/>
    </row>
    <row r="3817" spans="5:54" x14ac:dyDescent="0.2">
      <c r="E3817"/>
      <c r="F3817" s="88"/>
      <c r="BB3817" s="5"/>
    </row>
    <row r="3818" spans="5:54" x14ac:dyDescent="0.2">
      <c r="E3818"/>
      <c r="F3818" s="88"/>
      <c r="BB3818" s="5"/>
    </row>
    <row r="3819" spans="5:54" x14ac:dyDescent="0.2">
      <c r="E3819"/>
      <c r="F3819" s="88"/>
      <c r="BB3819" s="5"/>
    </row>
    <row r="3820" spans="5:54" x14ac:dyDescent="0.2">
      <c r="E3820"/>
      <c r="F3820" s="88"/>
      <c r="BB3820" s="5"/>
    </row>
    <row r="3821" spans="5:54" x14ac:dyDescent="0.2">
      <c r="E3821"/>
      <c r="F3821" s="88"/>
      <c r="BB3821" s="5"/>
    </row>
    <row r="3822" spans="5:54" x14ac:dyDescent="0.2">
      <c r="E3822"/>
      <c r="F3822" s="88"/>
      <c r="BB3822" s="5"/>
    </row>
    <row r="3823" spans="5:54" x14ac:dyDescent="0.2">
      <c r="E3823"/>
      <c r="F3823" s="88"/>
      <c r="BB3823" s="5"/>
    </row>
    <row r="3824" spans="5:54" x14ac:dyDescent="0.2">
      <c r="E3824"/>
      <c r="F3824" s="88"/>
      <c r="BB3824" s="5"/>
    </row>
    <row r="3825" spans="5:54" x14ac:dyDescent="0.2">
      <c r="E3825"/>
      <c r="F3825" s="88"/>
      <c r="BB3825" s="5"/>
    </row>
    <row r="3826" spans="5:54" x14ac:dyDescent="0.2">
      <c r="E3826"/>
      <c r="F3826" s="88"/>
      <c r="BB3826" s="5"/>
    </row>
    <row r="3827" spans="5:54" x14ac:dyDescent="0.2">
      <c r="E3827"/>
      <c r="F3827" s="88"/>
      <c r="BB3827" s="5"/>
    </row>
    <row r="3828" spans="5:54" x14ac:dyDescent="0.2">
      <c r="E3828"/>
      <c r="F3828" s="88"/>
      <c r="BB3828" s="5"/>
    </row>
    <row r="3829" spans="5:54" x14ac:dyDescent="0.2">
      <c r="E3829"/>
      <c r="F3829" s="88"/>
      <c r="BB3829" s="5"/>
    </row>
    <row r="3830" spans="5:54" x14ac:dyDescent="0.2">
      <c r="E3830"/>
      <c r="F3830" s="88"/>
      <c r="BB3830" s="5"/>
    </row>
    <row r="3831" spans="5:54" x14ac:dyDescent="0.2">
      <c r="E3831"/>
      <c r="F3831" s="88"/>
      <c r="BB3831" s="5"/>
    </row>
    <row r="3832" spans="5:54" x14ac:dyDescent="0.2">
      <c r="E3832"/>
      <c r="F3832" s="88"/>
      <c r="BB3832" s="5"/>
    </row>
    <row r="3833" spans="5:54" x14ac:dyDescent="0.2">
      <c r="E3833"/>
      <c r="F3833" s="88"/>
      <c r="BB3833" s="5"/>
    </row>
    <row r="3834" spans="5:54" x14ac:dyDescent="0.2">
      <c r="E3834"/>
      <c r="F3834" s="88"/>
      <c r="BB3834" s="5"/>
    </row>
    <row r="3835" spans="5:54" x14ac:dyDescent="0.2">
      <c r="E3835"/>
      <c r="F3835" s="88"/>
      <c r="BB3835" s="5"/>
    </row>
    <row r="3836" spans="5:54" x14ac:dyDescent="0.2">
      <c r="E3836"/>
      <c r="F3836" s="88"/>
      <c r="BB3836" s="5"/>
    </row>
    <row r="3837" spans="5:54" x14ac:dyDescent="0.2">
      <c r="E3837"/>
      <c r="F3837" s="88"/>
      <c r="BB3837" s="5"/>
    </row>
    <row r="3838" spans="5:54" x14ac:dyDescent="0.2">
      <c r="E3838"/>
      <c r="F3838" s="88"/>
      <c r="BB3838" s="5"/>
    </row>
    <row r="3839" spans="5:54" x14ac:dyDescent="0.2">
      <c r="E3839"/>
      <c r="F3839" s="88"/>
      <c r="BB3839" s="5"/>
    </row>
    <row r="3840" spans="5:54" x14ac:dyDescent="0.2">
      <c r="E3840"/>
      <c r="F3840" s="88"/>
      <c r="BB3840" s="5"/>
    </row>
    <row r="3841" spans="5:54" x14ac:dyDescent="0.2">
      <c r="E3841"/>
      <c r="F3841" s="88"/>
      <c r="BB3841" s="5"/>
    </row>
    <row r="3842" spans="5:54" x14ac:dyDescent="0.2">
      <c r="E3842"/>
      <c r="F3842" s="88"/>
      <c r="BB3842" s="5"/>
    </row>
    <row r="3843" spans="5:54" x14ac:dyDescent="0.2">
      <c r="E3843"/>
      <c r="F3843" s="88"/>
      <c r="BB3843" s="5"/>
    </row>
    <row r="3844" spans="5:54" x14ac:dyDescent="0.2">
      <c r="E3844"/>
      <c r="F3844" s="88"/>
      <c r="BB3844" s="5"/>
    </row>
    <row r="3845" spans="5:54" x14ac:dyDescent="0.2">
      <c r="E3845"/>
      <c r="F3845" s="88"/>
      <c r="BB3845" s="5"/>
    </row>
    <row r="3846" spans="5:54" x14ac:dyDescent="0.2">
      <c r="E3846"/>
      <c r="F3846" s="88"/>
      <c r="BB3846" s="5"/>
    </row>
    <row r="3847" spans="5:54" x14ac:dyDescent="0.2">
      <c r="E3847"/>
      <c r="F3847" s="88"/>
      <c r="BB3847" s="5"/>
    </row>
    <row r="3848" spans="5:54" x14ac:dyDescent="0.2">
      <c r="E3848"/>
      <c r="F3848" s="88"/>
      <c r="BB3848" s="5"/>
    </row>
    <row r="3849" spans="5:54" x14ac:dyDescent="0.2">
      <c r="E3849"/>
      <c r="F3849" s="88"/>
      <c r="BB3849" s="5"/>
    </row>
    <row r="3850" spans="5:54" x14ac:dyDescent="0.2">
      <c r="E3850"/>
      <c r="F3850" s="88"/>
      <c r="BB3850" s="5"/>
    </row>
    <row r="3851" spans="5:54" x14ac:dyDescent="0.2">
      <c r="E3851"/>
      <c r="F3851" s="88"/>
      <c r="BB3851" s="5"/>
    </row>
    <row r="3852" spans="5:54" x14ac:dyDescent="0.2">
      <c r="E3852"/>
      <c r="F3852" s="88"/>
      <c r="BB3852" s="5"/>
    </row>
    <row r="3853" spans="5:54" x14ac:dyDescent="0.2">
      <c r="E3853"/>
      <c r="F3853" s="88"/>
      <c r="BB3853" s="5"/>
    </row>
    <row r="3854" spans="5:54" x14ac:dyDescent="0.2">
      <c r="E3854"/>
      <c r="F3854" s="88"/>
      <c r="BB3854" s="5"/>
    </row>
    <row r="3855" spans="5:54" x14ac:dyDescent="0.2">
      <c r="E3855"/>
      <c r="F3855" s="88"/>
      <c r="BB3855" s="5"/>
    </row>
    <row r="3856" spans="5:54" x14ac:dyDescent="0.2">
      <c r="E3856"/>
      <c r="F3856" s="88"/>
      <c r="BB3856" s="5"/>
    </row>
    <row r="3857" spans="5:54" x14ac:dyDescent="0.2">
      <c r="E3857"/>
      <c r="F3857" s="88"/>
      <c r="BB3857" s="5"/>
    </row>
    <row r="3858" spans="5:54" x14ac:dyDescent="0.2">
      <c r="E3858"/>
      <c r="F3858" s="88"/>
      <c r="BB3858" s="5"/>
    </row>
    <row r="3859" spans="5:54" x14ac:dyDescent="0.2">
      <c r="E3859"/>
      <c r="F3859" s="88"/>
      <c r="BB3859" s="5"/>
    </row>
    <row r="3860" spans="5:54" x14ac:dyDescent="0.2">
      <c r="E3860"/>
      <c r="F3860" s="88"/>
      <c r="BB3860" s="5"/>
    </row>
    <row r="3861" spans="5:54" x14ac:dyDescent="0.2">
      <c r="E3861"/>
      <c r="F3861" s="88"/>
      <c r="BB3861" s="5"/>
    </row>
    <row r="3862" spans="5:54" x14ac:dyDescent="0.2">
      <c r="E3862"/>
      <c r="F3862" s="88"/>
      <c r="BB3862" s="5"/>
    </row>
    <row r="3863" spans="5:54" x14ac:dyDescent="0.2">
      <c r="E3863"/>
      <c r="F3863" s="88"/>
      <c r="BB3863" s="5"/>
    </row>
    <row r="3864" spans="5:54" x14ac:dyDescent="0.2">
      <c r="E3864"/>
      <c r="F3864" s="88"/>
      <c r="BB3864" s="5"/>
    </row>
    <row r="3865" spans="5:54" x14ac:dyDescent="0.2">
      <c r="E3865"/>
      <c r="F3865" s="88"/>
      <c r="BB3865" s="5"/>
    </row>
    <row r="3866" spans="5:54" x14ac:dyDescent="0.2">
      <c r="E3866"/>
      <c r="F3866" s="88"/>
      <c r="BB3866" s="5"/>
    </row>
    <row r="3867" spans="5:54" x14ac:dyDescent="0.2">
      <c r="E3867"/>
      <c r="F3867" s="88"/>
      <c r="BB3867" s="5"/>
    </row>
    <row r="3868" spans="5:54" x14ac:dyDescent="0.2">
      <c r="E3868"/>
      <c r="F3868" s="88"/>
      <c r="BB3868" s="5"/>
    </row>
    <row r="3869" spans="5:54" x14ac:dyDescent="0.2">
      <c r="E3869"/>
      <c r="F3869" s="88"/>
      <c r="BB3869" s="5"/>
    </row>
    <row r="3870" spans="5:54" x14ac:dyDescent="0.2">
      <c r="E3870"/>
      <c r="F3870" s="88"/>
      <c r="BB3870" s="5"/>
    </row>
    <row r="3871" spans="5:54" x14ac:dyDescent="0.2">
      <c r="E3871"/>
      <c r="F3871" s="88"/>
      <c r="BB3871" s="5"/>
    </row>
    <row r="3872" spans="5:54" x14ac:dyDescent="0.2">
      <c r="E3872"/>
      <c r="F3872" s="88"/>
      <c r="BB3872" s="5"/>
    </row>
    <row r="3873" spans="5:54" x14ac:dyDescent="0.2">
      <c r="E3873"/>
      <c r="F3873" s="88"/>
      <c r="BB3873" s="5"/>
    </row>
    <row r="3874" spans="5:54" x14ac:dyDescent="0.2">
      <c r="E3874"/>
      <c r="F3874" s="88"/>
      <c r="BB3874" s="5"/>
    </row>
    <row r="3875" spans="5:54" x14ac:dyDescent="0.2">
      <c r="E3875"/>
      <c r="F3875" s="88"/>
      <c r="BB3875" s="5"/>
    </row>
    <row r="3876" spans="5:54" x14ac:dyDescent="0.2">
      <c r="E3876"/>
      <c r="F3876" s="88"/>
      <c r="BB3876" s="5"/>
    </row>
    <row r="3877" spans="5:54" x14ac:dyDescent="0.2">
      <c r="E3877"/>
      <c r="F3877" s="88"/>
      <c r="BB3877" s="5"/>
    </row>
    <row r="3878" spans="5:54" x14ac:dyDescent="0.2">
      <c r="E3878"/>
      <c r="F3878" s="88"/>
      <c r="BB3878" s="5"/>
    </row>
    <row r="3879" spans="5:54" x14ac:dyDescent="0.2">
      <c r="E3879"/>
      <c r="F3879" s="88"/>
      <c r="BB3879" s="5"/>
    </row>
    <row r="3880" spans="5:54" x14ac:dyDescent="0.2">
      <c r="E3880"/>
      <c r="F3880" s="88"/>
      <c r="BB3880" s="5"/>
    </row>
    <row r="3881" spans="5:54" x14ac:dyDescent="0.2">
      <c r="E3881"/>
      <c r="F3881" s="88"/>
      <c r="BB3881" s="5"/>
    </row>
    <row r="3882" spans="5:54" x14ac:dyDescent="0.2">
      <c r="E3882"/>
      <c r="F3882" s="88"/>
      <c r="BB3882" s="5"/>
    </row>
    <row r="3883" spans="5:54" x14ac:dyDescent="0.2">
      <c r="E3883"/>
      <c r="F3883" s="88"/>
      <c r="BB3883" s="5"/>
    </row>
    <row r="3884" spans="5:54" x14ac:dyDescent="0.2">
      <c r="E3884"/>
      <c r="F3884" s="88"/>
      <c r="BB3884" s="5"/>
    </row>
    <row r="3885" spans="5:54" x14ac:dyDescent="0.2">
      <c r="E3885"/>
      <c r="F3885" s="88"/>
      <c r="BB3885" s="5"/>
    </row>
    <row r="3886" spans="5:54" x14ac:dyDescent="0.2">
      <c r="E3886"/>
      <c r="F3886" s="88"/>
      <c r="BB3886" s="5"/>
    </row>
    <row r="3887" spans="5:54" x14ac:dyDescent="0.2">
      <c r="E3887"/>
      <c r="F3887" s="88"/>
      <c r="BB3887" s="5"/>
    </row>
    <row r="3888" spans="5:54" x14ac:dyDescent="0.2">
      <c r="E3888"/>
      <c r="F3888" s="88"/>
      <c r="BB3888" s="5"/>
    </row>
    <row r="3889" spans="5:54" x14ac:dyDescent="0.2">
      <c r="E3889"/>
      <c r="F3889" s="88"/>
      <c r="BB3889" s="5"/>
    </row>
    <row r="3890" spans="5:54" x14ac:dyDescent="0.2">
      <c r="E3890"/>
      <c r="F3890" s="88"/>
      <c r="BB3890" s="5"/>
    </row>
    <row r="3891" spans="5:54" x14ac:dyDescent="0.2">
      <c r="E3891"/>
      <c r="F3891" s="88"/>
      <c r="BB3891" s="5"/>
    </row>
    <row r="3892" spans="5:54" x14ac:dyDescent="0.2">
      <c r="E3892"/>
      <c r="F3892" s="88"/>
      <c r="BB3892" s="5"/>
    </row>
    <row r="3893" spans="5:54" x14ac:dyDescent="0.2">
      <c r="E3893"/>
      <c r="F3893" s="88"/>
      <c r="BB3893" s="5"/>
    </row>
    <row r="3894" spans="5:54" x14ac:dyDescent="0.2">
      <c r="E3894"/>
      <c r="F3894" s="88"/>
      <c r="BB3894" s="5"/>
    </row>
    <row r="3895" spans="5:54" x14ac:dyDescent="0.2">
      <c r="E3895"/>
      <c r="F3895" s="88"/>
      <c r="BB3895" s="5"/>
    </row>
    <row r="3896" spans="5:54" x14ac:dyDescent="0.2">
      <c r="E3896"/>
      <c r="F3896" s="88"/>
      <c r="BB3896" s="5"/>
    </row>
    <row r="3897" spans="5:54" x14ac:dyDescent="0.2">
      <c r="E3897"/>
      <c r="F3897" s="88"/>
      <c r="BB3897" s="5"/>
    </row>
    <row r="3898" spans="5:54" x14ac:dyDescent="0.2">
      <c r="E3898"/>
      <c r="F3898" s="88"/>
      <c r="BB3898" s="5"/>
    </row>
    <row r="3899" spans="5:54" x14ac:dyDescent="0.2">
      <c r="E3899"/>
      <c r="F3899" s="88"/>
      <c r="BB3899" s="5"/>
    </row>
    <row r="3900" spans="5:54" x14ac:dyDescent="0.2">
      <c r="E3900"/>
      <c r="F3900" s="88"/>
      <c r="BB3900" s="5"/>
    </row>
    <row r="3901" spans="5:54" x14ac:dyDescent="0.2">
      <c r="E3901"/>
      <c r="F3901" s="88"/>
      <c r="BB3901" s="5"/>
    </row>
    <row r="3902" spans="5:54" x14ac:dyDescent="0.2">
      <c r="E3902"/>
      <c r="F3902" s="88"/>
      <c r="BB3902" s="5"/>
    </row>
    <row r="3903" spans="5:54" x14ac:dyDescent="0.2">
      <c r="E3903"/>
      <c r="F3903" s="88"/>
      <c r="BB3903" s="5"/>
    </row>
    <row r="3904" spans="5:54" x14ac:dyDescent="0.2">
      <c r="E3904"/>
      <c r="F3904" s="88"/>
      <c r="BB3904" s="5"/>
    </row>
    <row r="3905" spans="5:54" x14ac:dyDescent="0.2">
      <c r="E3905"/>
      <c r="F3905" s="88"/>
      <c r="BB3905" s="5"/>
    </row>
    <row r="3906" spans="5:54" x14ac:dyDescent="0.2">
      <c r="E3906"/>
      <c r="F3906" s="88"/>
      <c r="BB3906" s="5"/>
    </row>
    <row r="3907" spans="5:54" x14ac:dyDescent="0.2">
      <c r="E3907"/>
      <c r="F3907" s="88"/>
      <c r="BB3907" s="5"/>
    </row>
    <row r="3908" spans="5:54" x14ac:dyDescent="0.2">
      <c r="E3908"/>
      <c r="F3908" s="88"/>
      <c r="BB3908" s="5"/>
    </row>
    <row r="3909" spans="5:54" x14ac:dyDescent="0.2">
      <c r="E3909"/>
      <c r="F3909" s="88"/>
      <c r="BB3909" s="5"/>
    </row>
    <row r="3910" spans="5:54" x14ac:dyDescent="0.2">
      <c r="E3910"/>
      <c r="F3910" s="88"/>
      <c r="BB3910" s="5"/>
    </row>
    <row r="3911" spans="5:54" x14ac:dyDescent="0.2">
      <c r="E3911"/>
      <c r="F3911" s="88"/>
      <c r="BB3911" s="5"/>
    </row>
    <row r="3912" spans="5:54" x14ac:dyDescent="0.2">
      <c r="E3912"/>
      <c r="F3912" s="88"/>
      <c r="BB3912" s="5"/>
    </row>
    <row r="3913" spans="5:54" x14ac:dyDescent="0.2">
      <c r="E3913"/>
      <c r="F3913" s="88"/>
      <c r="BB3913" s="5"/>
    </row>
    <row r="3914" spans="5:54" x14ac:dyDescent="0.2">
      <c r="E3914"/>
      <c r="F3914" s="88"/>
      <c r="BB3914" s="5"/>
    </row>
    <row r="3915" spans="5:54" x14ac:dyDescent="0.2">
      <c r="E3915"/>
      <c r="F3915" s="88"/>
      <c r="BB3915" s="5"/>
    </row>
    <row r="3916" spans="5:54" x14ac:dyDescent="0.2">
      <c r="E3916"/>
      <c r="F3916" s="88"/>
      <c r="BB3916" s="5"/>
    </row>
    <row r="3917" spans="5:54" x14ac:dyDescent="0.2">
      <c r="E3917"/>
      <c r="F3917" s="88"/>
      <c r="BB3917" s="5"/>
    </row>
    <row r="3918" spans="5:54" x14ac:dyDescent="0.2">
      <c r="E3918"/>
      <c r="F3918" s="88"/>
      <c r="BB3918" s="5"/>
    </row>
    <row r="3919" spans="5:54" x14ac:dyDescent="0.2">
      <c r="E3919"/>
      <c r="F3919" s="88"/>
      <c r="BB3919" s="5"/>
    </row>
    <row r="3920" spans="5:54" x14ac:dyDescent="0.2">
      <c r="E3920"/>
      <c r="F3920" s="88"/>
      <c r="BB3920" s="5"/>
    </row>
    <row r="3921" spans="5:54" x14ac:dyDescent="0.2">
      <c r="E3921"/>
      <c r="F3921" s="88"/>
      <c r="BB3921" s="5"/>
    </row>
    <row r="3922" spans="5:54" x14ac:dyDescent="0.2">
      <c r="E3922"/>
      <c r="F3922" s="88"/>
      <c r="BB3922" s="5"/>
    </row>
    <row r="3923" spans="5:54" x14ac:dyDescent="0.2">
      <c r="E3923"/>
      <c r="F3923" s="88"/>
      <c r="BB3923" s="5"/>
    </row>
    <row r="3924" spans="5:54" x14ac:dyDescent="0.2">
      <c r="E3924"/>
      <c r="F3924" s="88"/>
      <c r="BB3924" s="5"/>
    </row>
    <row r="3925" spans="5:54" x14ac:dyDescent="0.2">
      <c r="E3925"/>
      <c r="F3925" s="88"/>
      <c r="BB3925" s="5"/>
    </row>
    <row r="3926" spans="5:54" x14ac:dyDescent="0.2">
      <c r="E3926"/>
      <c r="F3926" s="88"/>
      <c r="BB3926" s="5"/>
    </row>
    <row r="3927" spans="5:54" x14ac:dyDescent="0.2">
      <c r="E3927"/>
      <c r="F3927" s="88"/>
      <c r="BB3927" s="5"/>
    </row>
    <row r="3928" spans="5:54" x14ac:dyDescent="0.2">
      <c r="E3928"/>
      <c r="F3928" s="88"/>
      <c r="BB3928" s="5"/>
    </row>
    <row r="3929" spans="5:54" x14ac:dyDescent="0.2">
      <c r="E3929"/>
      <c r="F3929" s="88"/>
      <c r="BB3929" s="5"/>
    </row>
    <row r="3930" spans="5:54" x14ac:dyDescent="0.2">
      <c r="E3930"/>
      <c r="F3930" s="88"/>
      <c r="BB3930" s="5"/>
    </row>
    <row r="3931" spans="5:54" x14ac:dyDescent="0.2">
      <c r="E3931"/>
      <c r="F3931" s="88"/>
      <c r="BB3931" s="5"/>
    </row>
    <row r="3932" spans="5:54" x14ac:dyDescent="0.2">
      <c r="E3932"/>
      <c r="F3932" s="88"/>
      <c r="BB3932" s="5"/>
    </row>
    <row r="3933" spans="5:54" x14ac:dyDescent="0.2">
      <c r="E3933"/>
      <c r="F3933" s="88"/>
      <c r="BB3933" s="5"/>
    </row>
    <row r="3934" spans="5:54" x14ac:dyDescent="0.2">
      <c r="E3934"/>
      <c r="F3934" s="88"/>
      <c r="BB3934" s="5"/>
    </row>
    <row r="3935" spans="5:54" x14ac:dyDescent="0.2">
      <c r="E3935"/>
      <c r="F3935" s="88"/>
      <c r="BB3935" s="5"/>
    </row>
    <row r="3936" spans="5:54" x14ac:dyDescent="0.2">
      <c r="E3936"/>
      <c r="F3936" s="88"/>
      <c r="BB3936" s="5"/>
    </row>
    <row r="3937" spans="5:54" x14ac:dyDescent="0.2">
      <c r="E3937"/>
      <c r="F3937" s="88"/>
      <c r="BB3937" s="5"/>
    </row>
    <row r="3938" spans="5:54" x14ac:dyDescent="0.2">
      <c r="E3938"/>
      <c r="F3938" s="88"/>
      <c r="BB3938" s="5"/>
    </row>
    <row r="3939" spans="5:54" x14ac:dyDescent="0.2">
      <c r="E3939"/>
      <c r="F3939" s="88"/>
      <c r="BB3939" s="5"/>
    </row>
    <row r="3940" spans="5:54" x14ac:dyDescent="0.2">
      <c r="E3940"/>
      <c r="F3940" s="88"/>
      <c r="BB3940" s="5"/>
    </row>
    <row r="3941" spans="5:54" x14ac:dyDescent="0.2">
      <c r="E3941"/>
      <c r="F3941" s="88"/>
      <c r="BB3941" s="5"/>
    </row>
    <row r="3942" spans="5:54" x14ac:dyDescent="0.2">
      <c r="E3942"/>
      <c r="F3942" s="88"/>
      <c r="BB3942" s="5"/>
    </row>
    <row r="3943" spans="5:54" x14ac:dyDescent="0.2">
      <c r="E3943"/>
      <c r="F3943" s="88"/>
      <c r="BB3943" s="5"/>
    </row>
    <row r="3944" spans="5:54" x14ac:dyDescent="0.2">
      <c r="E3944"/>
      <c r="F3944" s="88"/>
      <c r="BB3944" s="5"/>
    </row>
    <row r="3945" spans="5:54" x14ac:dyDescent="0.2">
      <c r="E3945"/>
      <c r="F3945" s="88"/>
      <c r="BB3945" s="5"/>
    </row>
    <row r="3946" spans="5:54" x14ac:dyDescent="0.2">
      <c r="E3946"/>
      <c r="F3946" s="88"/>
      <c r="BB3946" s="5"/>
    </row>
    <row r="3947" spans="5:54" x14ac:dyDescent="0.2">
      <c r="E3947"/>
      <c r="F3947" s="88"/>
      <c r="BB3947" s="5"/>
    </row>
    <row r="3948" spans="5:54" x14ac:dyDescent="0.2">
      <c r="E3948"/>
      <c r="F3948" s="88"/>
      <c r="BB3948" s="5"/>
    </row>
    <row r="3949" spans="5:54" x14ac:dyDescent="0.2">
      <c r="E3949"/>
      <c r="F3949" s="88"/>
      <c r="BB3949" s="5"/>
    </row>
    <row r="3950" spans="5:54" x14ac:dyDescent="0.2">
      <c r="E3950"/>
      <c r="F3950" s="88"/>
      <c r="BB3950" s="5"/>
    </row>
    <row r="3951" spans="5:54" x14ac:dyDescent="0.2">
      <c r="E3951"/>
      <c r="F3951" s="88"/>
      <c r="BB3951" s="5"/>
    </row>
    <row r="3952" spans="5:54" x14ac:dyDescent="0.2">
      <c r="E3952"/>
      <c r="F3952" s="88"/>
      <c r="BB3952" s="5"/>
    </row>
    <row r="3953" spans="5:54" x14ac:dyDescent="0.2">
      <c r="E3953"/>
      <c r="F3953" s="88"/>
      <c r="BB3953" s="5"/>
    </row>
    <row r="3954" spans="5:54" x14ac:dyDescent="0.2">
      <c r="E3954"/>
      <c r="F3954" s="88"/>
      <c r="BB3954" s="5"/>
    </row>
    <row r="3955" spans="5:54" x14ac:dyDescent="0.2">
      <c r="E3955"/>
      <c r="F3955" s="88"/>
      <c r="BB3955" s="5"/>
    </row>
    <row r="3956" spans="5:54" x14ac:dyDescent="0.2">
      <c r="E3956"/>
      <c r="F3956" s="88"/>
      <c r="BB3956" s="5"/>
    </row>
    <row r="3957" spans="5:54" x14ac:dyDescent="0.2">
      <c r="E3957"/>
      <c r="F3957" s="88"/>
      <c r="BB3957" s="5"/>
    </row>
    <row r="3958" spans="5:54" x14ac:dyDescent="0.2">
      <c r="E3958"/>
      <c r="F3958" s="88"/>
      <c r="BB3958" s="5"/>
    </row>
    <row r="3959" spans="5:54" x14ac:dyDescent="0.2">
      <c r="E3959"/>
      <c r="F3959" s="88"/>
      <c r="BB3959" s="5"/>
    </row>
    <row r="3960" spans="5:54" x14ac:dyDescent="0.2">
      <c r="E3960"/>
      <c r="F3960" s="88"/>
      <c r="BB3960" s="5"/>
    </row>
    <row r="3961" spans="5:54" x14ac:dyDescent="0.2">
      <c r="E3961"/>
      <c r="F3961" s="88"/>
      <c r="BB3961" s="5"/>
    </row>
    <row r="3962" spans="5:54" x14ac:dyDescent="0.2">
      <c r="E3962"/>
      <c r="F3962" s="88"/>
      <c r="BB3962" s="5"/>
    </row>
    <row r="3963" spans="5:54" x14ac:dyDescent="0.2">
      <c r="E3963"/>
      <c r="F3963" s="88"/>
      <c r="BB3963" s="5"/>
    </row>
    <row r="3964" spans="5:54" x14ac:dyDescent="0.2">
      <c r="E3964"/>
      <c r="F3964" s="88"/>
      <c r="BB3964" s="5"/>
    </row>
    <row r="3965" spans="5:54" x14ac:dyDescent="0.2">
      <c r="E3965"/>
      <c r="F3965" s="88"/>
      <c r="BB3965" s="5"/>
    </row>
    <row r="3966" spans="5:54" x14ac:dyDescent="0.2">
      <c r="E3966"/>
      <c r="F3966" s="88"/>
      <c r="BB3966" s="5"/>
    </row>
    <row r="3967" spans="5:54" x14ac:dyDescent="0.2">
      <c r="E3967"/>
      <c r="F3967" s="88"/>
      <c r="BB3967" s="5"/>
    </row>
    <row r="3968" spans="5:54" x14ac:dyDescent="0.2">
      <c r="E3968"/>
      <c r="F3968" s="88"/>
      <c r="BB3968" s="5"/>
    </row>
    <row r="3969" spans="5:54" x14ac:dyDescent="0.2">
      <c r="E3969"/>
      <c r="F3969" s="88"/>
      <c r="BB3969" s="5"/>
    </row>
    <row r="3970" spans="5:54" x14ac:dyDescent="0.2">
      <c r="E3970"/>
      <c r="F3970" s="88"/>
      <c r="BB3970" s="5"/>
    </row>
    <row r="3971" spans="5:54" x14ac:dyDescent="0.2">
      <c r="E3971"/>
      <c r="F3971" s="88"/>
      <c r="BB3971" s="5"/>
    </row>
    <row r="3972" spans="5:54" x14ac:dyDescent="0.2">
      <c r="E3972"/>
      <c r="F3972" s="88"/>
      <c r="BB3972" s="5"/>
    </row>
    <row r="3973" spans="5:54" x14ac:dyDescent="0.2">
      <c r="E3973"/>
      <c r="F3973" s="88"/>
      <c r="BB3973" s="5"/>
    </row>
    <row r="3974" spans="5:54" x14ac:dyDescent="0.2">
      <c r="E3974"/>
      <c r="F3974" s="88"/>
      <c r="BB3974" s="5"/>
    </row>
    <row r="3975" spans="5:54" x14ac:dyDescent="0.2">
      <c r="E3975"/>
      <c r="F3975" s="88"/>
      <c r="BB3975" s="5"/>
    </row>
    <row r="3976" spans="5:54" x14ac:dyDescent="0.2">
      <c r="E3976"/>
      <c r="F3976" s="88"/>
      <c r="BB3976" s="5"/>
    </row>
    <row r="3977" spans="5:54" x14ac:dyDescent="0.2">
      <c r="E3977"/>
      <c r="F3977" s="88"/>
      <c r="BB3977" s="5"/>
    </row>
    <row r="3978" spans="5:54" x14ac:dyDescent="0.2">
      <c r="E3978"/>
      <c r="F3978" s="88"/>
      <c r="BB3978" s="5"/>
    </row>
    <row r="3979" spans="5:54" x14ac:dyDescent="0.2">
      <c r="E3979"/>
      <c r="F3979" s="88"/>
      <c r="BB3979" s="5"/>
    </row>
    <row r="3980" spans="5:54" x14ac:dyDescent="0.2">
      <c r="E3980"/>
      <c r="F3980" s="88"/>
      <c r="BB3980" s="5"/>
    </row>
    <row r="3981" spans="5:54" x14ac:dyDescent="0.2">
      <c r="E3981"/>
      <c r="F3981" s="88"/>
      <c r="BB3981" s="5"/>
    </row>
    <row r="3982" spans="5:54" x14ac:dyDescent="0.2">
      <c r="E3982"/>
      <c r="F3982" s="88"/>
      <c r="BB3982" s="5"/>
    </row>
    <row r="3983" spans="5:54" x14ac:dyDescent="0.2">
      <c r="E3983"/>
      <c r="F3983" s="88"/>
      <c r="BB3983" s="5"/>
    </row>
    <row r="3984" spans="5:54" x14ac:dyDescent="0.2">
      <c r="E3984"/>
      <c r="F3984" s="88"/>
      <c r="BB3984" s="5"/>
    </row>
    <row r="3985" spans="5:54" x14ac:dyDescent="0.2">
      <c r="E3985"/>
      <c r="F3985" s="88"/>
      <c r="BB3985" s="5"/>
    </row>
    <row r="3986" spans="5:54" x14ac:dyDescent="0.2">
      <c r="E3986"/>
      <c r="F3986" s="88"/>
      <c r="BB3986" s="5"/>
    </row>
    <row r="3987" spans="5:54" x14ac:dyDescent="0.2">
      <c r="E3987"/>
      <c r="F3987" s="88"/>
      <c r="BB3987" s="5"/>
    </row>
    <row r="3988" spans="5:54" x14ac:dyDescent="0.2">
      <c r="E3988"/>
      <c r="F3988" s="88"/>
      <c r="BB3988" s="5"/>
    </row>
    <row r="3989" spans="5:54" x14ac:dyDescent="0.2">
      <c r="E3989"/>
      <c r="F3989" s="88"/>
      <c r="BB3989" s="5"/>
    </row>
    <row r="3990" spans="5:54" x14ac:dyDescent="0.2">
      <c r="E3990"/>
      <c r="F3990" s="88"/>
      <c r="BB3990" s="5"/>
    </row>
    <row r="3991" spans="5:54" x14ac:dyDescent="0.2">
      <c r="E3991"/>
      <c r="F3991" s="88"/>
      <c r="BB3991" s="5"/>
    </row>
    <row r="3992" spans="5:54" x14ac:dyDescent="0.2">
      <c r="E3992"/>
      <c r="F3992" s="88"/>
      <c r="BB3992" s="5"/>
    </row>
    <row r="3993" spans="5:54" x14ac:dyDescent="0.2">
      <c r="E3993"/>
      <c r="F3993" s="88"/>
      <c r="BB3993" s="5"/>
    </row>
    <row r="3994" spans="5:54" x14ac:dyDescent="0.2">
      <c r="E3994"/>
      <c r="F3994" s="88"/>
      <c r="BB3994" s="5"/>
    </row>
    <row r="3995" spans="5:54" x14ac:dyDescent="0.2">
      <c r="E3995"/>
      <c r="F3995" s="88"/>
      <c r="BB3995" s="5"/>
    </row>
    <row r="3996" spans="5:54" x14ac:dyDescent="0.2">
      <c r="E3996"/>
      <c r="F3996" s="88"/>
      <c r="BB3996" s="5"/>
    </row>
    <row r="3997" spans="5:54" x14ac:dyDescent="0.2">
      <c r="E3997"/>
      <c r="F3997" s="88"/>
      <c r="BB3997" s="5"/>
    </row>
    <row r="3998" spans="5:54" x14ac:dyDescent="0.2">
      <c r="E3998"/>
      <c r="F3998" s="88"/>
      <c r="BB3998" s="5"/>
    </row>
    <row r="3999" spans="5:54" x14ac:dyDescent="0.2">
      <c r="E3999"/>
      <c r="F3999" s="88"/>
      <c r="BB3999" s="5"/>
    </row>
    <row r="4000" spans="5:54" x14ac:dyDescent="0.2">
      <c r="E4000"/>
      <c r="F4000" s="88"/>
      <c r="BB4000" s="5"/>
    </row>
    <row r="4001" spans="5:54" x14ac:dyDescent="0.2">
      <c r="E4001"/>
      <c r="F4001" s="88"/>
      <c r="BB4001" s="5"/>
    </row>
    <row r="4002" spans="5:54" x14ac:dyDescent="0.2">
      <c r="E4002"/>
      <c r="F4002" s="88"/>
      <c r="BB4002" s="5"/>
    </row>
    <row r="4003" spans="5:54" x14ac:dyDescent="0.2">
      <c r="E4003"/>
      <c r="F4003" s="88"/>
      <c r="BB4003" s="5"/>
    </row>
    <row r="4004" spans="5:54" x14ac:dyDescent="0.2">
      <c r="E4004"/>
      <c r="F4004" s="88"/>
      <c r="BB4004" s="5"/>
    </row>
    <row r="4005" spans="5:54" x14ac:dyDescent="0.2">
      <c r="E4005"/>
      <c r="F4005" s="88"/>
      <c r="BB4005" s="5"/>
    </row>
    <row r="4006" spans="5:54" x14ac:dyDescent="0.2">
      <c r="E4006"/>
      <c r="F4006" s="88"/>
      <c r="BB4006" s="5"/>
    </row>
    <row r="4007" spans="5:54" x14ac:dyDescent="0.2">
      <c r="E4007"/>
      <c r="F4007" s="88"/>
      <c r="BB4007" s="5"/>
    </row>
    <row r="4008" spans="5:54" x14ac:dyDescent="0.2">
      <c r="E4008"/>
      <c r="F4008" s="88"/>
      <c r="BB4008" s="5"/>
    </row>
    <row r="4009" spans="5:54" x14ac:dyDescent="0.2">
      <c r="E4009"/>
      <c r="F4009" s="88"/>
      <c r="BB4009" s="5"/>
    </row>
    <row r="4010" spans="5:54" x14ac:dyDescent="0.2">
      <c r="E4010"/>
      <c r="F4010" s="88"/>
      <c r="BB4010" s="5"/>
    </row>
    <row r="4011" spans="5:54" x14ac:dyDescent="0.2">
      <c r="E4011"/>
      <c r="F4011" s="88"/>
      <c r="BB4011" s="5"/>
    </row>
    <row r="4012" spans="5:54" x14ac:dyDescent="0.2">
      <c r="E4012"/>
      <c r="F4012" s="88"/>
      <c r="BB4012" s="5"/>
    </row>
    <row r="4013" spans="5:54" x14ac:dyDescent="0.2">
      <c r="E4013"/>
      <c r="F4013" s="88"/>
      <c r="BB4013" s="5"/>
    </row>
    <row r="4014" spans="5:54" x14ac:dyDescent="0.2">
      <c r="E4014"/>
      <c r="F4014" s="88"/>
      <c r="BB4014" s="5"/>
    </row>
    <row r="4015" spans="5:54" x14ac:dyDescent="0.2">
      <c r="E4015"/>
      <c r="F4015" s="88"/>
      <c r="BB4015" s="5"/>
    </row>
    <row r="4016" spans="5:54" x14ac:dyDescent="0.2">
      <c r="E4016"/>
      <c r="F4016" s="88"/>
      <c r="BB4016" s="5"/>
    </row>
    <row r="4017" spans="5:54" x14ac:dyDescent="0.2">
      <c r="E4017"/>
      <c r="F4017" s="88"/>
      <c r="BB4017" s="5"/>
    </row>
    <row r="4018" spans="5:54" x14ac:dyDescent="0.2">
      <c r="E4018"/>
      <c r="F4018" s="88"/>
      <c r="BB4018" s="5"/>
    </row>
    <row r="4019" spans="5:54" x14ac:dyDescent="0.2">
      <c r="E4019"/>
      <c r="F4019" s="88"/>
      <c r="BB4019" s="5"/>
    </row>
    <row r="4020" spans="5:54" x14ac:dyDescent="0.2">
      <c r="E4020"/>
      <c r="F4020" s="88"/>
      <c r="BB4020" s="5"/>
    </row>
    <row r="4021" spans="5:54" x14ac:dyDescent="0.2">
      <c r="E4021"/>
      <c r="F4021" s="88"/>
      <c r="BB4021" s="5"/>
    </row>
    <row r="4022" spans="5:54" x14ac:dyDescent="0.2">
      <c r="E4022"/>
      <c r="F4022" s="88"/>
      <c r="BB4022" s="5"/>
    </row>
    <row r="4023" spans="5:54" x14ac:dyDescent="0.2">
      <c r="E4023"/>
      <c r="F4023" s="88"/>
      <c r="BB4023" s="5"/>
    </row>
    <row r="4024" spans="5:54" x14ac:dyDescent="0.2">
      <c r="E4024"/>
      <c r="F4024" s="88"/>
      <c r="BB4024" s="5"/>
    </row>
    <row r="4025" spans="5:54" x14ac:dyDescent="0.2">
      <c r="E4025"/>
      <c r="F4025" s="88"/>
      <c r="BB4025" s="5"/>
    </row>
    <row r="4026" spans="5:54" x14ac:dyDescent="0.2">
      <c r="E4026"/>
      <c r="F4026" s="88"/>
      <c r="BB4026" s="5"/>
    </row>
    <row r="4027" spans="5:54" x14ac:dyDescent="0.2">
      <c r="E4027"/>
      <c r="F4027" s="88"/>
      <c r="BB4027" s="5"/>
    </row>
    <row r="4028" spans="5:54" x14ac:dyDescent="0.2">
      <c r="E4028"/>
      <c r="F4028" s="88"/>
      <c r="BB4028" s="5"/>
    </row>
    <row r="4029" spans="5:54" x14ac:dyDescent="0.2">
      <c r="E4029"/>
      <c r="F4029" s="88"/>
      <c r="BB4029" s="5"/>
    </row>
    <row r="4030" spans="5:54" x14ac:dyDescent="0.2">
      <c r="E4030"/>
      <c r="F4030" s="88"/>
      <c r="BB4030" s="5"/>
    </row>
    <row r="4031" spans="5:54" x14ac:dyDescent="0.2">
      <c r="E4031"/>
      <c r="F4031" s="88"/>
      <c r="BB4031" s="5"/>
    </row>
    <row r="4032" spans="5:54" x14ac:dyDescent="0.2">
      <c r="E4032"/>
      <c r="F4032" s="88"/>
      <c r="BB4032" s="5"/>
    </row>
    <row r="4033" spans="5:54" x14ac:dyDescent="0.2">
      <c r="E4033"/>
      <c r="F4033" s="88"/>
      <c r="BB4033" s="5"/>
    </row>
    <row r="4034" spans="5:54" x14ac:dyDescent="0.2">
      <c r="E4034"/>
      <c r="F4034" s="88"/>
      <c r="BB4034" s="5"/>
    </row>
    <row r="4035" spans="5:54" x14ac:dyDescent="0.2">
      <c r="E4035"/>
      <c r="F4035" s="88"/>
      <c r="BB4035" s="5"/>
    </row>
    <row r="4036" spans="5:54" x14ac:dyDescent="0.2">
      <c r="E4036"/>
      <c r="F4036" s="88"/>
      <c r="BB4036" s="5"/>
    </row>
    <row r="4037" spans="5:54" x14ac:dyDescent="0.2">
      <c r="E4037"/>
      <c r="F4037" s="88"/>
      <c r="BB4037" s="5"/>
    </row>
    <row r="4038" spans="5:54" x14ac:dyDescent="0.2">
      <c r="E4038"/>
      <c r="F4038" s="88"/>
      <c r="BB4038" s="5"/>
    </row>
    <row r="4039" spans="5:54" x14ac:dyDescent="0.2">
      <c r="E4039"/>
      <c r="F4039" s="88"/>
      <c r="BB4039" s="5"/>
    </row>
    <row r="4040" spans="5:54" x14ac:dyDescent="0.2">
      <c r="E4040"/>
      <c r="F4040" s="88"/>
      <c r="BB4040" s="5"/>
    </row>
    <row r="4041" spans="5:54" x14ac:dyDescent="0.2">
      <c r="E4041"/>
      <c r="F4041" s="88"/>
      <c r="BB4041" s="5"/>
    </row>
    <row r="4042" spans="5:54" x14ac:dyDescent="0.2">
      <c r="E4042"/>
      <c r="F4042" s="88"/>
      <c r="BB4042" s="5"/>
    </row>
    <row r="4043" spans="5:54" x14ac:dyDescent="0.2">
      <c r="E4043"/>
      <c r="F4043" s="88"/>
      <c r="BB4043" s="5"/>
    </row>
    <row r="4044" spans="5:54" x14ac:dyDescent="0.2">
      <c r="E4044"/>
      <c r="F4044" s="88"/>
      <c r="BB4044" s="5"/>
    </row>
    <row r="4045" spans="5:54" x14ac:dyDescent="0.2">
      <c r="E4045"/>
      <c r="F4045" s="88"/>
      <c r="BB4045" s="5"/>
    </row>
    <row r="4046" spans="5:54" x14ac:dyDescent="0.2">
      <c r="E4046"/>
      <c r="F4046" s="88"/>
      <c r="BB4046" s="5"/>
    </row>
    <row r="4047" spans="5:54" x14ac:dyDescent="0.2">
      <c r="E4047"/>
      <c r="F4047" s="88"/>
      <c r="BB4047" s="5"/>
    </row>
    <row r="4048" spans="5:54" x14ac:dyDescent="0.2">
      <c r="E4048"/>
      <c r="F4048" s="88"/>
      <c r="BB4048" s="5"/>
    </row>
    <row r="4049" spans="5:54" x14ac:dyDescent="0.2">
      <c r="E4049"/>
      <c r="F4049" s="88"/>
      <c r="BB4049" s="5"/>
    </row>
    <row r="4050" spans="5:54" x14ac:dyDescent="0.2">
      <c r="E4050"/>
      <c r="F4050" s="88"/>
      <c r="BB4050" s="5"/>
    </row>
    <row r="4051" spans="5:54" x14ac:dyDescent="0.2">
      <c r="E4051"/>
      <c r="F4051" s="88"/>
      <c r="BB4051" s="5"/>
    </row>
    <row r="4052" spans="5:54" x14ac:dyDescent="0.2">
      <c r="E4052"/>
      <c r="F4052" s="88"/>
      <c r="BB4052" s="5"/>
    </row>
    <row r="4053" spans="5:54" x14ac:dyDescent="0.2">
      <c r="E4053"/>
      <c r="F4053" s="88"/>
      <c r="BB4053" s="5"/>
    </row>
    <row r="4054" spans="5:54" x14ac:dyDescent="0.2">
      <c r="E4054"/>
      <c r="F4054" s="88"/>
      <c r="BB4054" s="5"/>
    </row>
    <row r="4055" spans="5:54" x14ac:dyDescent="0.2">
      <c r="E4055"/>
      <c r="F4055" s="88"/>
      <c r="BB4055" s="5"/>
    </row>
    <row r="4056" spans="5:54" x14ac:dyDescent="0.2">
      <c r="E4056"/>
      <c r="F4056" s="88"/>
      <c r="BB4056" s="5"/>
    </row>
    <row r="4057" spans="5:54" x14ac:dyDescent="0.2">
      <c r="E4057"/>
      <c r="F4057" s="88"/>
      <c r="BB4057" s="5"/>
    </row>
    <row r="4058" spans="5:54" x14ac:dyDescent="0.2">
      <c r="E4058"/>
      <c r="F4058" s="88"/>
      <c r="BB4058" s="5"/>
    </row>
    <row r="4059" spans="5:54" x14ac:dyDescent="0.2">
      <c r="E4059"/>
      <c r="F4059" s="88"/>
      <c r="BB4059" s="5"/>
    </row>
    <row r="4060" spans="5:54" x14ac:dyDescent="0.2">
      <c r="E4060"/>
      <c r="F4060" s="88"/>
      <c r="BB4060" s="5"/>
    </row>
    <row r="4061" spans="5:54" x14ac:dyDescent="0.2">
      <c r="E4061"/>
      <c r="F4061" s="88"/>
      <c r="BB4061" s="5"/>
    </row>
    <row r="4062" spans="5:54" x14ac:dyDescent="0.2">
      <c r="E4062"/>
      <c r="F4062" s="88"/>
      <c r="BB4062" s="5"/>
    </row>
    <row r="4063" spans="5:54" x14ac:dyDescent="0.2">
      <c r="E4063"/>
      <c r="F4063" s="88"/>
      <c r="BB4063" s="5"/>
    </row>
    <row r="4064" spans="5:54" x14ac:dyDescent="0.2">
      <c r="E4064"/>
      <c r="F4064" s="88"/>
      <c r="BB4064" s="5"/>
    </row>
    <row r="4065" spans="5:54" x14ac:dyDescent="0.2">
      <c r="E4065"/>
      <c r="F4065" s="88"/>
      <c r="BB4065" s="5"/>
    </row>
    <row r="4066" spans="5:54" x14ac:dyDescent="0.2">
      <c r="E4066"/>
      <c r="F4066" s="88"/>
      <c r="BB4066" s="5"/>
    </row>
    <row r="4067" spans="5:54" x14ac:dyDescent="0.2">
      <c r="E4067"/>
      <c r="F4067" s="88"/>
      <c r="BB4067" s="5"/>
    </row>
    <row r="4068" spans="5:54" x14ac:dyDescent="0.2">
      <c r="E4068"/>
      <c r="F4068" s="88"/>
      <c r="BB4068" s="5"/>
    </row>
    <row r="4069" spans="5:54" x14ac:dyDescent="0.2">
      <c r="E4069"/>
      <c r="F4069" s="88"/>
      <c r="BB4069" s="5"/>
    </row>
    <row r="4070" spans="5:54" x14ac:dyDescent="0.2">
      <c r="E4070"/>
      <c r="F4070" s="88"/>
      <c r="BB4070" s="5"/>
    </row>
    <row r="4071" spans="5:54" x14ac:dyDescent="0.2">
      <c r="E4071"/>
      <c r="F4071" s="88"/>
      <c r="BB4071" s="5"/>
    </row>
    <row r="4072" spans="5:54" x14ac:dyDescent="0.2">
      <c r="E4072"/>
      <c r="F4072" s="88"/>
      <c r="BB4072" s="5"/>
    </row>
    <row r="4073" spans="5:54" x14ac:dyDescent="0.2">
      <c r="E4073"/>
      <c r="F4073" s="88"/>
      <c r="BB4073" s="5"/>
    </row>
    <row r="4074" spans="5:54" x14ac:dyDescent="0.2">
      <c r="E4074"/>
      <c r="F4074" s="88"/>
      <c r="BB4074" s="5"/>
    </row>
    <row r="4075" spans="5:54" x14ac:dyDescent="0.2">
      <c r="E4075"/>
      <c r="F4075" s="88"/>
      <c r="BB4075" s="5"/>
    </row>
    <row r="4076" spans="5:54" x14ac:dyDescent="0.2">
      <c r="E4076"/>
      <c r="F4076" s="88"/>
      <c r="BB4076" s="5"/>
    </row>
    <row r="4077" spans="5:54" x14ac:dyDescent="0.2">
      <c r="E4077"/>
      <c r="F4077" s="88"/>
      <c r="BB4077" s="5"/>
    </row>
    <row r="4078" spans="5:54" x14ac:dyDescent="0.2">
      <c r="E4078"/>
      <c r="F4078" s="88"/>
      <c r="BB4078" s="5"/>
    </row>
    <row r="4079" spans="5:54" x14ac:dyDescent="0.2">
      <c r="E4079"/>
      <c r="F4079" s="88"/>
      <c r="BB4079" s="5"/>
    </row>
    <row r="4080" spans="5:54" x14ac:dyDescent="0.2">
      <c r="E4080"/>
      <c r="F4080" s="88"/>
      <c r="BB4080" s="5"/>
    </row>
    <row r="4081" spans="5:54" x14ac:dyDescent="0.2">
      <c r="E4081"/>
      <c r="F4081" s="88"/>
      <c r="BB4081" s="5"/>
    </row>
    <row r="4082" spans="5:54" x14ac:dyDescent="0.2">
      <c r="E4082"/>
      <c r="F4082" s="88"/>
      <c r="BB4082" s="5"/>
    </row>
    <row r="4083" spans="5:54" x14ac:dyDescent="0.2">
      <c r="E4083"/>
      <c r="F4083" s="88"/>
      <c r="BB4083" s="5"/>
    </row>
    <row r="4084" spans="5:54" x14ac:dyDescent="0.2">
      <c r="E4084"/>
      <c r="F4084" s="88"/>
      <c r="BB4084" s="5"/>
    </row>
    <row r="4085" spans="5:54" x14ac:dyDescent="0.2">
      <c r="E4085"/>
      <c r="F4085" s="88"/>
      <c r="BB4085" s="5"/>
    </row>
    <row r="4086" spans="5:54" x14ac:dyDescent="0.2">
      <c r="E4086"/>
      <c r="F4086" s="88"/>
      <c r="BB4086" s="5"/>
    </row>
    <row r="4087" spans="5:54" x14ac:dyDescent="0.2">
      <c r="E4087"/>
      <c r="F4087" s="88"/>
      <c r="BB4087" s="5"/>
    </row>
    <row r="4088" spans="5:54" x14ac:dyDescent="0.2">
      <c r="E4088"/>
      <c r="F4088" s="88"/>
      <c r="BB4088" s="5"/>
    </row>
    <row r="4089" spans="5:54" x14ac:dyDescent="0.2">
      <c r="E4089"/>
      <c r="F4089" s="88"/>
      <c r="BB4089" s="5"/>
    </row>
    <row r="4090" spans="5:54" x14ac:dyDescent="0.2">
      <c r="E4090"/>
      <c r="F4090" s="88"/>
      <c r="BB4090" s="5"/>
    </row>
    <row r="4091" spans="5:54" x14ac:dyDescent="0.2">
      <c r="E4091"/>
      <c r="F4091" s="88"/>
      <c r="BB4091" s="5"/>
    </row>
    <row r="4092" spans="5:54" x14ac:dyDescent="0.2">
      <c r="E4092"/>
      <c r="F4092" s="88"/>
      <c r="BB4092" s="5"/>
    </row>
    <row r="4093" spans="5:54" x14ac:dyDescent="0.2">
      <c r="E4093"/>
      <c r="F4093" s="88"/>
      <c r="BB4093" s="5"/>
    </row>
    <row r="4094" spans="5:54" x14ac:dyDescent="0.2">
      <c r="E4094"/>
      <c r="F4094" s="88"/>
      <c r="BB4094" s="5"/>
    </row>
    <row r="4095" spans="5:54" x14ac:dyDescent="0.2">
      <c r="E4095"/>
      <c r="F4095" s="88"/>
      <c r="BB4095" s="5"/>
    </row>
    <row r="4096" spans="5:54" x14ac:dyDescent="0.2">
      <c r="E4096"/>
      <c r="F4096" s="88"/>
      <c r="BB4096" s="5"/>
    </row>
    <row r="4097" spans="5:54" x14ac:dyDescent="0.2">
      <c r="E4097"/>
      <c r="F4097" s="88"/>
      <c r="BB4097" s="5"/>
    </row>
    <row r="4098" spans="5:54" x14ac:dyDescent="0.2">
      <c r="E4098"/>
      <c r="F4098" s="88"/>
      <c r="BB4098" s="5"/>
    </row>
    <row r="4099" spans="5:54" x14ac:dyDescent="0.2">
      <c r="E4099"/>
      <c r="F4099" s="88"/>
      <c r="BB4099" s="5"/>
    </row>
    <row r="4100" spans="5:54" x14ac:dyDescent="0.2">
      <c r="E4100"/>
      <c r="F4100" s="88"/>
      <c r="BB4100" s="5"/>
    </row>
    <row r="4101" spans="5:54" x14ac:dyDescent="0.2">
      <c r="E4101"/>
      <c r="F4101" s="88"/>
      <c r="BB4101" s="5"/>
    </row>
    <row r="4102" spans="5:54" x14ac:dyDescent="0.2">
      <c r="E4102"/>
      <c r="F4102" s="88"/>
      <c r="BB4102" s="5"/>
    </row>
    <row r="4103" spans="5:54" x14ac:dyDescent="0.2">
      <c r="E4103"/>
      <c r="F4103" s="88"/>
      <c r="BB4103" s="5"/>
    </row>
    <row r="4104" spans="5:54" x14ac:dyDescent="0.2">
      <c r="E4104"/>
      <c r="F4104" s="88"/>
      <c r="BB4104" s="5"/>
    </row>
    <row r="4105" spans="5:54" x14ac:dyDescent="0.2">
      <c r="E4105"/>
      <c r="F4105" s="88"/>
      <c r="BB4105" s="5"/>
    </row>
    <row r="4106" spans="5:54" x14ac:dyDescent="0.2">
      <c r="E4106"/>
      <c r="F4106" s="88"/>
      <c r="BB4106" s="5"/>
    </row>
    <row r="4107" spans="5:54" x14ac:dyDescent="0.2">
      <c r="E4107"/>
      <c r="F4107" s="88"/>
      <c r="BB4107" s="5"/>
    </row>
    <row r="4108" spans="5:54" x14ac:dyDescent="0.2">
      <c r="E4108"/>
      <c r="F4108" s="88"/>
      <c r="BB4108" s="5"/>
    </row>
    <row r="4109" spans="5:54" x14ac:dyDescent="0.2">
      <c r="E4109"/>
      <c r="F4109" s="88"/>
      <c r="BB4109" s="5"/>
    </row>
    <row r="4110" spans="5:54" x14ac:dyDescent="0.2">
      <c r="E4110"/>
      <c r="F4110" s="88"/>
      <c r="BB4110" s="5"/>
    </row>
    <row r="4111" spans="5:54" x14ac:dyDescent="0.2">
      <c r="E4111"/>
      <c r="F4111" s="88"/>
      <c r="BB4111" s="5"/>
    </row>
    <row r="4112" spans="5:54" x14ac:dyDescent="0.2">
      <c r="E4112"/>
      <c r="F4112" s="88"/>
      <c r="BB4112" s="5"/>
    </row>
    <row r="4113" spans="5:54" x14ac:dyDescent="0.2">
      <c r="E4113"/>
      <c r="F4113" s="88"/>
      <c r="BB4113" s="5"/>
    </row>
    <row r="4114" spans="5:54" x14ac:dyDescent="0.2">
      <c r="E4114"/>
      <c r="F4114" s="88"/>
      <c r="BB4114" s="5"/>
    </row>
    <row r="4115" spans="5:54" x14ac:dyDescent="0.2">
      <c r="E4115"/>
      <c r="F4115" s="88"/>
      <c r="BB4115" s="5"/>
    </row>
    <row r="4116" spans="5:54" x14ac:dyDescent="0.2">
      <c r="E4116"/>
      <c r="F4116" s="88"/>
      <c r="BB4116" s="5"/>
    </row>
    <row r="4117" spans="5:54" x14ac:dyDescent="0.2">
      <c r="E4117"/>
      <c r="F4117" s="88"/>
      <c r="BB4117" s="5"/>
    </row>
    <row r="4118" spans="5:54" x14ac:dyDescent="0.2">
      <c r="E4118"/>
      <c r="F4118" s="88"/>
      <c r="BB4118" s="5"/>
    </row>
    <row r="4119" spans="5:54" x14ac:dyDescent="0.2">
      <c r="E4119"/>
      <c r="F4119" s="88"/>
      <c r="BB4119" s="5"/>
    </row>
    <row r="4120" spans="5:54" x14ac:dyDescent="0.2">
      <c r="E4120"/>
      <c r="F4120" s="88"/>
      <c r="BB4120" s="5"/>
    </row>
    <row r="4121" spans="5:54" x14ac:dyDescent="0.2">
      <c r="E4121"/>
      <c r="F4121" s="88"/>
      <c r="BB4121" s="5"/>
    </row>
    <row r="4122" spans="5:54" x14ac:dyDescent="0.2">
      <c r="E4122"/>
      <c r="F4122" s="88"/>
      <c r="BB4122" s="5"/>
    </row>
    <row r="4123" spans="5:54" x14ac:dyDescent="0.2">
      <c r="E4123"/>
      <c r="F4123" s="88"/>
      <c r="BB4123" s="5"/>
    </row>
    <row r="4124" spans="5:54" x14ac:dyDescent="0.2">
      <c r="E4124"/>
      <c r="F4124" s="88"/>
      <c r="BB4124" s="5"/>
    </row>
    <row r="4125" spans="5:54" x14ac:dyDescent="0.2">
      <c r="E4125"/>
      <c r="F4125" s="88"/>
      <c r="BB4125" s="5"/>
    </row>
    <row r="4126" spans="5:54" x14ac:dyDescent="0.2">
      <c r="E4126"/>
      <c r="F4126" s="88"/>
      <c r="BB4126" s="5"/>
    </row>
    <row r="4127" spans="5:54" x14ac:dyDescent="0.2">
      <c r="E4127"/>
      <c r="F4127" s="88"/>
      <c r="BB4127" s="5"/>
    </row>
    <row r="4128" spans="5:54" x14ac:dyDescent="0.2">
      <c r="E4128"/>
      <c r="F4128" s="88"/>
      <c r="BB4128" s="5"/>
    </row>
    <row r="4129" spans="5:54" x14ac:dyDescent="0.2">
      <c r="E4129"/>
      <c r="F4129" s="88"/>
      <c r="BB4129" s="5"/>
    </row>
    <row r="4130" spans="5:54" x14ac:dyDescent="0.2">
      <c r="E4130"/>
      <c r="F4130" s="88"/>
      <c r="BB4130" s="5"/>
    </row>
    <row r="4131" spans="5:54" x14ac:dyDescent="0.2">
      <c r="E4131"/>
      <c r="F4131" s="88"/>
      <c r="BB4131" s="5"/>
    </row>
    <row r="4132" spans="5:54" x14ac:dyDescent="0.2">
      <c r="E4132"/>
      <c r="F4132" s="88"/>
      <c r="BB4132" s="5"/>
    </row>
    <row r="4133" spans="5:54" x14ac:dyDescent="0.2">
      <c r="E4133"/>
      <c r="F4133" s="88"/>
      <c r="BB4133" s="5"/>
    </row>
    <row r="4134" spans="5:54" x14ac:dyDescent="0.2">
      <c r="E4134"/>
      <c r="F4134" s="88"/>
      <c r="BB4134" s="5"/>
    </row>
    <row r="4135" spans="5:54" x14ac:dyDescent="0.2">
      <c r="E4135"/>
      <c r="F4135" s="88"/>
      <c r="BB4135" s="5"/>
    </row>
    <row r="4136" spans="5:54" x14ac:dyDescent="0.2">
      <c r="E4136"/>
      <c r="F4136" s="88"/>
      <c r="BB4136" s="5"/>
    </row>
    <row r="4137" spans="5:54" x14ac:dyDescent="0.2">
      <c r="E4137"/>
      <c r="F4137" s="88"/>
      <c r="BB4137" s="5"/>
    </row>
    <row r="4138" spans="5:54" x14ac:dyDescent="0.2">
      <c r="E4138"/>
      <c r="F4138" s="88"/>
      <c r="BB4138" s="5"/>
    </row>
    <row r="4139" spans="5:54" x14ac:dyDescent="0.2">
      <c r="E4139"/>
      <c r="F4139" s="88"/>
      <c r="BB4139" s="5"/>
    </row>
    <row r="4140" spans="5:54" x14ac:dyDescent="0.2">
      <c r="E4140"/>
      <c r="F4140" s="88"/>
      <c r="BB4140" s="5"/>
    </row>
    <row r="4141" spans="5:54" x14ac:dyDescent="0.2">
      <c r="E4141"/>
      <c r="F4141" s="88"/>
      <c r="BB4141" s="5"/>
    </row>
    <row r="4142" spans="5:54" x14ac:dyDescent="0.2">
      <c r="E4142"/>
      <c r="F4142" s="88"/>
      <c r="BB4142" s="5"/>
    </row>
    <row r="4143" spans="5:54" x14ac:dyDescent="0.2">
      <c r="E4143"/>
      <c r="F4143" s="88"/>
      <c r="BB4143" s="5"/>
    </row>
    <row r="4144" spans="5:54" x14ac:dyDescent="0.2">
      <c r="E4144"/>
      <c r="F4144" s="88"/>
      <c r="BB4144" s="5"/>
    </row>
    <row r="4145" spans="5:54" x14ac:dyDescent="0.2">
      <c r="E4145"/>
      <c r="F4145" s="88"/>
      <c r="BB4145" s="5"/>
    </row>
    <row r="4146" spans="5:54" x14ac:dyDescent="0.2">
      <c r="E4146"/>
      <c r="F4146" s="88"/>
      <c r="BB4146" s="5"/>
    </row>
    <row r="4147" spans="5:54" x14ac:dyDescent="0.2">
      <c r="E4147"/>
      <c r="F4147" s="88"/>
      <c r="BB4147" s="5"/>
    </row>
    <row r="4148" spans="5:54" x14ac:dyDescent="0.2">
      <c r="E4148"/>
      <c r="F4148" s="88"/>
      <c r="BB4148" s="5"/>
    </row>
    <row r="4149" spans="5:54" x14ac:dyDescent="0.2">
      <c r="E4149"/>
      <c r="F4149" s="88"/>
      <c r="BB4149" s="5"/>
    </row>
    <row r="4150" spans="5:54" x14ac:dyDescent="0.2">
      <c r="E4150"/>
      <c r="F4150" s="88"/>
      <c r="BB4150" s="5"/>
    </row>
    <row r="4151" spans="5:54" x14ac:dyDescent="0.2">
      <c r="E4151"/>
      <c r="F4151" s="88"/>
      <c r="BB4151" s="5"/>
    </row>
    <row r="4152" spans="5:54" x14ac:dyDescent="0.2">
      <c r="E4152"/>
      <c r="F4152" s="88"/>
      <c r="BB4152" s="5"/>
    </row>
    <row r="4153" spans="5:54" x14ac:dyDescent="0.2">
      <c r="E4153"/>
      <c r="F4153" s="88"/>
      <c r="BB4153" s="5"/>
    </row>
    <row r="4154" spans="5:54" x14ac:dyDescent="0.2">
      <c r="E4154"/>
      <c r="F4154" s="88"/>
      <c r="BB4154" s="5"/>
    </row>
    <row r="4155" spans="5:54" x14ac:dyDescent="0.2">
      <c r="E4155"/>
      <c r="F4155" s="88"/>
      <c r="BB4155" s="5"/>
    </row>
    <row r="4156" spans="5:54" x14ac:dyDescent="0.2">
      <c r="E4156"/>
      <c r="F4156" s="88"/>
      <c r="BB4156" s="5"/>
    </row>
    <row r="4157" spans="5:54" x14ac:dyDescent="0.2">
      <c r="E4157"/>
      <c r="F4157" s="88"/>
      <c r="BB4157" s="5"/>
    </row>
    <row r="4158" spans="5:54" x14ac:dyDescent="0.2">
      <c r="E4158"/>
      <c r="F4158" s="88"/>
      <c r="BB4158" s="5"/>
    </row>
    <row r="4159" spans="5:54" x14ac:dyDescent="0.2">
      <c r="E4159"/>
      <c r="F4159" s="88"/>
      <c r="BB4159" s="5"/>
    </row>
    <row r="4160" spans="5:54" x14ac:dyDescent="0.2">
      <c r="E4160"/>
      <c r="F4160" s="88"/>
      <c r="BB4160" s="5"/>
    </row>
    <row r="4161" spans="5:54" x14ac:dyDescent="0.2">
      <c r="E4161"/>
      <c r="F4161" s="88"/>
      <c r="BB4161" s="5"/>
    </row>
    <row r="4162" spans="5:54" x14ac:dyDescent="0.2">
      <c r="E4162"/>
      <c r="F4162" s="88"/>
      <c r="BB4162" s="5"/>
    </row>
    <row r="4163" spans="5:54" x14ac:dyDescent="0.2">
      <c r="E4163"/>
      <c r="F4163" s="88"/>
      <c r="BB4163" s="5"/>
    </row>
    <row r="4164" spans="5:54" x14ac:dyDescent="0.2">
      <c r="E4164"/>
      <c r="F4164" s="88"/>
      <c r="BB4164" s="5"/>
    </row>
    <row r="4165" spans="5:54" x14ac:dyDescent="0.2">
      <c r="E4165"/>
      <c r="F4165" s="88"/>
      <c r="BB4165" s="5"/>
    </row>
    <row r="4166" spans="5:54" x14ac:dyDescent="0.2">
      <c r="E4166"/>
      <c r="F4166" s="88"/>
      <c r="BB4166" s="5"/>
    </row>
    <row r="4167" spans="5:54" x14ac:dyDescent="0.2">
      <c r="E4167"/>
      <c r="F4167" s="88"/>
      <c r="BB4167" s="5"/>
    </row>
    <row r="4168" spans="5:54" x14ac:dyDescent="0.2">
      <c r="E4168"/>
      <c r="F4168" s="88"/>
      <c r="BB4168" s="5"/>
    </row>
    <row r="4169" spans="5:54" x14ac:dyDescent="0.2">
      <c r="E4169"/>
      <c r="F4169" s="88"/>
      <c r="BB4169" s="5"/>
    </row>
    <row r="4170" spans="5:54" x14ac:dyDescent="0.2">
      <c r="E4170"/>
      <c r="F4170" s="88"/>
      <c r="BB4170" s="5"/>
    </row>
    <row r="4171" spans="5:54" x14ac:dyDescent="0.2">
      <c r="E4171"/>
      <c r="F4171" s="88"/>
      <c r="BB4171" s="5"/>
    </row>
    <row r="4172" spans="5:54" x14ac:dyDescent="0.2">
      <c r="E4172"/>
      <c r="F4172" s="88"/>
      <c r="BB4172" s="5"/>
    </row>
    <row r="4173" spans="5:54" x14ac:dyDescent="0.2">
      <c r="E4173"/>
      <c r="F4173" s="88"/>
      <c r="BB4173" s="5"/>
    </row>
    <row r="4174" spans="5:54" x14ac:dyDescent="0.2">
      <c r="E4174"/>
      <c r="F4174" s="88"/>
      <c r="BB4174" s="5"/>
    </row>
    <row r="4175" spans="5:54" x14ac:dyDescent="0.2">
      <c r="E4175"/>
      <c r="F4175" s="88"/>
      <c r="BB4175" s="5"/>
    </row>
    <row r="4176" spans="5:54" x14ac:dyDescent="0.2">
      <c r="E4176"/>
      <c r="F4176" s="88"/>
      <c r="BB4176" s="5"/>
    </row>
    <row r="4177" spans="5:54" x14ac:dyDescent="0.2">
      <c r="E4177"/>
      <c r="F4177" s="88"/>
      <c r="BB4177" s="5"/>
    </row>
    <row r="4178" spans="5:54" x14ac:dyDescent="0.2">
      <c r="E4178"/>
      <c r="F4178" s="88"/>
      <c r="BB4178" s="5"/>
    </row>
    <row r="4179" spans="5:54" x14ac:dyDescent="0.2">
      <c r="E4179"/>
      <c r="F4179" s="88"/>
      <c r="BB4179" s="5"/>
    </row>
    <row r="4180" spans="5:54" x14ac:dyDescent="0.2">
      <c r="E4180"/>
      <c r="F4180" s="88"/>
      <c r="BB4180" s="5"/>
    </row>
    <row r="4181" spans="5:54" x14ac:dyDescent="0.2">
      <c r="E4181"/>
      <c r="F4181" s="88"/>
      <c r="BB4181" s="5"/>
    </row>
    <row r="4182" spans="5:54" x14ac:dyDescent="0.2">
      <c r="E4182"/>
      <c r="F4182" s="88"/>
      <c r="BB4182" s="5"/>
    </row>
    <row r="4183" spans="5:54" x14ac:dyDescent="0.2">
      <c r="E4183"/>
      <c r="F4183" s="88"/>
      <c r="BB4183" s="5"/>
    </row>
    <row r="4184" spans="5:54" x14ac:dyDescent="0.2">
      <c r="E4184"/>
      <c r="F4184" s="88"/>
      <c r="BB4184" s="5"/>
    </row>
    <row r="4185" spans="5:54" x14ac:dyDescent="0.2">
      <c r="E4185"/>
      <c r="F4185" s="88"/>
      <c r="BB4185" s="5"/>
    </row>
    <row r="4186" spans="5:54" x14ac:dyDescent="0.2">
      <c r="E4186"/>
      <c r="F4186" s="88"/>
      <c r="BB4186" s="5"/>
    </row>
    <row r="4187" spans="5:54" x14ac:dyDescent="0.2">
      <c r="E4187"/>
      <c r="F4187" s="88"/>
      <c r="BB4187" s="5"/>
    </row>
    <row r="4188" spans="5:54" x14ac:dyDescent="0.2">
      <c r="E4188"/>
      <c r="F4188" s="88"/>
      <c r="BB4188" s="5"/>
    </row>
    <row r="4189" spans="5:54" x14ac:dyDescent="0.2">
      <c r="E4189"/>
      <c r="F4189" s="88"/>
      <c r="BB4189" s="5"/>
    </row>
    <row r="4190" spans="5:54" x14ac:dyDescent="0.2">
      <c r="E4190"/>
      <c r="F4190" s="88"/>
      <c r="BB4190" s="5"/>
    </row>
    <row r="4191" spans="5:54" x14ac:dyDescent="0.2">
      <c r="E4191"/>
      <c r="F4191" s="88"/>
      <c r="BB4191" s="5"/>
    </row>
    <row r="4192" spans="5:54" x14ac:dyDescent="0.2">
      <c r="E4192"/>
      <c r="F4192" s="88"/>
      <c r="BB4192" s="5"/>
    </row>
    <row r="4193" spans="5:54" x14ac:dyDescent="0.2">
      <c r="E4193"/>
      <c r="F4193" s="88"/>
      <c r="BB4193" s="5"/>
    </row>
    <row r="4194" spans="5:54" x14ac:dyDescent="0.2">
      <c r="E4194"/>
      <c r="F4194" s="88"/>
      <c r="BB4194" s="5"/>
    </row>
    <row r="4195" spans="5:54" x14ac:dyDescent="0.2">
      <c r="E4195"/>
      <c r="F4195" s="88"/>
      <c r="BB4195" s="5"/>
    </row>
    <row r="4196" spans="5:54" x14ac:dyDescent="0.2">
      <c r="E4196"/>
      <c r="F4196" s="88"/>
      <c r="BB4196" s="5"/>
    </row>
    <row r="4197" spans="5:54" x14ac:dyDescent="0.2">
      <c r="E4197"/>
      <c r="F4197" s="88"/>
      <c r="BB4197" s="5"/>
    </row>
    <row r="4198" spans="5:54" x14ac:dyDescent="0.2">
      <c r="E4198"/>
      <c r="F4198" s="88"/>
      <c r="BB4198" s="5"/>
    </row>
    <row r="4199" spans="5:54" x14ac:dyDescent="0.2">
      <c r="E4199"/>
      <c r="F4199" s="88"/>
      <c r="BB4199" s="5"/>
    </row>
    <row r="4200" spans="5:54" x14ac:dyDescent="0.2">
      <c r="E4200"/>
      <c r="F4200" s="88"/>
      <c r="BB4200" s="5"/>
    </row>
    <row r="4201" spans="5:54" x14ac:dyDescent="0.2">
      <c r="E4201"/>
      <c r="F4201" s="88"/>
      <c r="BB4201" s="5"/>
    </row>
    <row r="4202" spans="5:54" x14ac:dyDescent="0.2">
      <c r="E4202"/>
      <c r="F4202" s="88"/>
      <c r="BB4202" s="5"/>
    </row>
    <row r="4203" spans="5:54" x14ac:dyDescent="0.2">
      <c r="E4203"/>
      <c r="F4203" s="88"/>
      <c r="BB4203" s="5"/>
    </row>
    <row r="4204" spans="5:54" x14ac:dyDescent="0.2">
      <c r="E4204"/>
      <c r="F4204" s="88"/>
      <c r="BB4204" s="5"/>
    </row>
    <row r="4205" spans="5:54" x14ac:dyDescent="0.2">
      <c r="E4205"/>
      <c r="F4205" s="88"/>
      <c r="BB4205" s="5"/>
    </row>
    <row r="4206" spans="5:54" x14ac:dyDescent="0.2">
      <c r="E4206"/>
      <c r="F4206" s="88"/>
      <c r="BB4206" s="5"/>
    </row>
    <row r="4207" spans="5:54" x14ac:dyDescent="0.2">
      <c r="E4207"/>
      <c r="F4207" s="88"/>
      <c r="BB4207" s="5"/>
    </row>
    <row r="4208" spans="5:54" x14ac:dyDescent="0.2">
      <c r="E4208"/>
      <c r="F4208" s="88"/>
      <c r="BB4208" s="5"/>
    </row>
    <row r="4209" spans="5:54" x14ac:dyDescent="0.2">
      <c r="E4209"/>
      <c r="F4209" s="88"/>
      <c r="BB4209" s="5"/>
    </row>
    <row r="4210" spans="5:54" x14ac:dyDescent="0.2">
      <c r="E4210"/>
      <c r="F4210" s="88"/>
      <c r="BB4210" s="5"/>
    </row>
    <row r="4211" spans="5:54" x14ac:dyDescent="0.2">
      <c r="E4211"/>
      <c r="F4211" s="88"/>
      <c r="BB4211" s="5"/>
    </row>
    <row r="4212" spans="5:54" x14ac:dyDescent="0.2">
      <c r="E4212"/>
      <c r="F4212" s="88"/>
      <c r="BB4212" s="5"/>
    </row>
    <row r="4213" spans="5:54" x14ac:dyDescent="0.2">
      <c r="E4213"/>
      <c r="F4213" s="88"/>
      <c r="BB4213" s="5"/>
    </row>
    <row r="4214" spans="5:54" x14ac:dyDescent="0.2">
      <c r="E4214"/>
      <c r="F4214" s="88"/>
      <c r="BB4214" s="5"/>
    </row>
    <row r="4215" spans="5:54" x14ac:dyDescent="0.2">
      <c r="E4215"/>
      <c r="F4215" s="88"/>
      <c r="BB4215" s="5"/>
    </row>
    <row r="4216" spans="5:54" x14ac:dyDescent="0.2">
      <c r="E4216"/>
      <c r="F4216" s="88"/>
      <c r="BB4216" s="5"/>
    </row>
    <row r="4217" spans="5:54" x14ac:dyDescent="0.2">
      <c r="E4217"/>
      <c r="F4217" s="88"/>
      <c r="BB4217" s="5"/>
    </row>
    <row r="4218" spans="5:54" x14ac:dyDescent="0.2">
      <c r="E4218"/>
      <c r="F4218" s="88"/>
      <c r="BB4218" s="5"/>
    </row>
    <row r="4219" spans="5:54" x14ac:dyDescent="0.2">
      <c r="E4219"/>
      <c r="F4219" s="88"/>
      <c r="BB4219" s="5"/>
    </row>
    <row r="4220" spans="5:54" x14ac:dyDescent="0.2">
      <c r="E4220"/>
      <c r="F4220" s="88"/>
      <c r="BB4220" s="5"/>
    </row>
    <row r="4221" spans="5:54" x14ac:dyDescent="0.2">
      <c r="E4221"/>
      <c r="F4221" s="88"/>
      <c r="BB4221" s="5"/>
    </row>
    <row r="4222" spans="5:54" x14ac:dyDescent="0.2">
      <c r="E4222"/>
      <c r="F4222" s="88"/>
      <c r="BB4222" s="5"/>
    </row>
    <row r="4223" spans="5:54" x14ac:dyDescent="0.2">
      <c r="E4223"/>
      <c r="F4223" s="88"/>
      <c r="BB4223" s="5"/>
    </row>
    <row r="4224" spans="5:54" x14ac:dyDescent="0.2">
      <c r="E4224"/>
      <c r="F4224" s="88"/>
      <c r="BB4224" s="5"/>
    </row>
    <row r="4225" spans="5:54" x14ac:dyDescent="0.2">
      <c r="E4225"/>
      <c r="F4225" s="88"/>
      <c r="BB4225" s="5"/>
    </row>
    <row r="4226" spans="5:54" x14ac:dyDescent="0.2">
      <c r="E4226"/>
      <c r="F4226" s="88"/>
      <c r="BB4226" s="5"/>
    </row>
    <row r="4227" spans="5:54" x14ac:dyDescent="0.2">
      <c r="E4227"/>
      <c r="F4227" s="88"/>
      <c r="BB4227" s="5"/>
    </row>
    <row r="4228" spans="5:54" x14ac:dyDescent="0.2">
      <c r="E4228"/>
      <c r="F4228" s="88"/>
      <c r="BB4228" s="5"/>
    </row>
    <row r="4229" spans="5:54" x14ac:dyDescent="0.2">
      <c r="E4229"/>
      <c r="F4229" s="88"/>
      <c r="BB4229" s="5"/>
    </row>
    <row r="4230" spans="5:54" x14ac:dyDescent="0.2">
      <c r="E4230"/>
      <c r="F4230" s="88"/>
      <c r="BB4230" s="5"/>
    </row>
    <row r="4231" spans="5:54" x14ac:dyDescent="0.2">
      <c r="E4231"/>
      <c r="F4231" s="88"/>
      <c r="BB4231" s="5"/>
    </row>
    <row r="4232" spans="5:54" x14ac:dyDescent="0.2">
      <c r="E4232"/>
      <c r="F4232" s="88"/>
      <c r="BB4232" s="5"/>
    </row>
    <row r="4233" spans="5:54" x14ac:dyDescent="0.2">
      <c r="E4233"/>
      <c r="F4233" s="88"/>
      <c r="BB4233" s="5"/>
    </row>
    <row r="4234" spans="5:54" x14ac:dyDescent="0.2">
      <c r="E4234"/>
      <c r="F4234" s="88"/>
      <c r="BB4234" s="5"/>
    </row>
    <row r="4235" spans="5:54" x14ac:dyDescent="0.2">
      <c r="E4235"/>
      <c r="F4235" s="88"/>
      <c r="BB4235" s="5"/>
    </row>
    <row r="4236" spans="5:54" x14ac:dyDescent="0.2">
      <c r="E4236"/>
      <c r="F4236" s="88"/>
      <c r="BB4236" s="5"/>
    </row>
    <row r="4237" spans="5:54" x14ac:dyDescent="0.2">
      <c r="E4237"/>
      <c r="F4237" s="88"/>
      <c r="BB4237" s="5"/>
    </row>
    <row r="4238" spans="5:54" x14ac:dyDescent="0.2">
      <c r="E4238"/>
      <c r="F4238" s="88"/>
      <c r="BB4238" s="5"/>
    </row>
    <row r="4239" spans="5:54" x14ac:dyDescent="0.2">
      <c r="E4239"/>
      <c r="F4239" s="88"/>
      <c r="BB4239" s="5"/>
    </row>
    <row r="4240" spans="5:54" x14ac:dyDescent="0.2">
      <c r="E4240"/>
      <c r="F4240" s="88"/>
      <c r="BB4240" s="5"/>
    </row>
    <row r="4241" spans="5:54" x14ac:dyDescent="0.2">
      <c r="E4241"/>
      <c r="F4241" s="88"/>
      <c r="BB4241" s="5"/>
    </row>
    <row r="4242" spans="5:54" x14ac:dyDescent="0.2">
      <c r="E4242"/>
      <c r="F4242" s="88"/>
      <c r="BB4242" s="5"/>
    </row>
    <row r="4243" spans="5:54" x14ac:dyDescent="0.2">
      <c r="E4243"/>
      <c r="F4243" s="88"/>
      <c r="BB4243" s="5"/>
    </row>
    <row r="4244" spans="5:54" x14ac:dyDescent="0.2">
      <c r="E4244"/>
      <c r="F4244" s="88"/>
      <c r="BB4244" s="5"/>
    </row>
    <row r="4245" spans="5:54" x14ac:dyDescent="0.2">
      <c r="E4245"/>
      <c r="F4245" s="88"/>
      <c r="BB4245" s="5"/>
    </row>
    <row r="4246" spans="5:54" x14ac:dyDescent="0.2">
      <c r="E4246"/>
      <c r="F4246" s="88"/>
      <c r="BB4246" s="5"/>
    </row>
    <row r="4247" spans="5:54" x14ac:dyDescent="0.2">
      <c r="E4247"/>
      <c r="F4247" s="88"/>
      <c r="BB4247" s="5"/>
    </row>
    <row r="4248" spans="5:54" x14ac:dyDescent="0.2">
      <c r="E4248"/>
      <c r="F4248" s="88"/>
      <c r="BB4248" s="5"/>
    </row>
    <row r="4249" spans="5:54" x14ac:dyDescent="0.2">
      <c r="E4249"/>
      <c r="F4249" s="88"/>
      <c r="BB4249" s="5"/>
    </row>
    <row r="4250" spans="5:54" x14ac:dyDescent="0.2">
      <c r="E4250"/>
      <c r="F4250" s="88"/>
      <c r="BB4250" s="5"/>
    </row>
    <row r="4251" spans="5:54" x14ac:dyDescent="0.2">
      <c r="E4251"/>
      <c r="F4251" s="88"/>
      <c r="BB4251" s="5"/>
    </row>
    <row r="4252" spans="5:54" x14ac:dyDescent="0.2">
      <c r="E4252"/>
      <c r="F4252" s="88"/>
      <c r="BB4252" s="5"/>
    </row>
    <row r="4253" spans="5:54" x14ac:dyDescent="0.2">
      <c r="E4253"/>
      <c r="F4253" s="88"/>
      <c r="BB4253" s="5"/>
    </row>
    <row r="4254" spans="5:54" x14ac:dyDescent="0.2">
      <c r="E4254"/>
      <c r="F4254" s="88"/>
      <c r="BB4254" s="5"/>
    </row>
    <row r="4255" spans="5:54" x14ac:dyDescent="0.2">
      <c r="E4255"/>
      <c r="F4255" s="88"/>
      <c r="BB4255" s="5"/>
    </row>
    <row r="4256" spans="5:54" x14ac:dyDescent="0.2">
      <c r="E4256"/>
      <c r="F4256" s="88"/>
      <c r="BB4256" s="5"/>
    </row>
    <row r="4257" spans="5:54" x14ac:dyDescent="0.2">
      <c r="E4257"/>
      <c r="F4257" s="88"/>
      <c r="BB4257" s="5"/>
    </row>
    <row r="4258" spans="5:54" x14ac:dyDescent="0.2">
      <c r="E4258"/>
      <c r="F4258" s="88"/>
      <c r="BB4258" s="5"/>
    </row>
    <row r="4259" spans="5:54" x14ac:dyDescent="0.2">
      <c r="E4259"/>
      <c r="F4259" s="88"/>
      <c r="BB4259" s="5"/>
    </row>
    <row r="4260" spans="5:54" x14ac:dyDescent="0.2">
      <c r="E4260"/>
      <c r="F4260" s="88"/>
      <c r="BB4260" s="5"/>
    </row>
    <row r="4261" spans="5:54" x14ac:dyDescent="0.2">
      <c r="E4261"/>
      <c r="F4261" s="88"/>
      <c r="BB4261" s="5"/>
    </row>
    <row r="4262" spans="5:54" x14ac:dyDescent="0.2">
      <c r="E4262"/>
      <c r="F4262" s="88"/>
      <c r="BB4262" s="5"/>
    </row>
    <row r="4263" spans="5:54" x14ac:dyDescent="0.2">
      <c r="E4263"/>
      <c r="F4263" s="88"/>
      <c r="BB4263" s="5"/>
    </row>
    <row r="4264" spans="5:54" x14ac:dyDescent="0.2">
      <c r="E4264"/>
      <c r="F4264" s="88"/>
      <c r="BB4264" s="5"/>
    </row>
    <row r="4265" spans="5:54" x14ac:dyDescent="0.2">
      <c r="E4265"/>
      <c r="F4265" s="88"/>
      <c r="BB4265" s="5"/>
    </row>
    <row r="4266" spans="5:54" x14ac:dyDescent="0.2">
      <c r="E4266"/>
      <c r="F4266" s="88"/>
      <c r="BB4266" s="5"/>
    </row>
    <row r="4267" spans="5:54" x14ac:dyDescent="0.2">
      <c r="E4267"/>
      <c r="F4267" s="88"/>
      <c r="BB4267" s="5"/>
    </row>
    <row r="4268" spans="5:54" x14ac:dyDescent="0.2">
      <c r="E4268"/>
      <c r="F4268" s="88"/>
      <c r="BB4268" s="5"/>
    </row>
    <row r="4269" spans="5:54" x14ac:dyDescent="0.2">
      <c r="E4269"/>
      <c r="F4269" s="88"/>
      <c r="BB4269" s="5"/>
    </row>
    <row r="4270" spans="5:54" x14ac:dyDescent="0.2">
      <c r="E4270"/>
      <c r="F4270" s="88"/>
      <c r="BB4270" s="5"/>
    </row>
    <row r="4271" spans="5:54" x14ac:dyDescent="0.2">
      <c r="E4271"/>
      <c r="F4271" s="88"/>
      <c r="BB4271" s="5"/>
    </row>
    <row r="4272" spans="5:54" x14ac:dyDescent="0.2">
      <c r="E4272"/>
      <c r="F4272" s="88"/>
      <c r="BB4272" s="5"/>
    </row>
    <row r="4273" spans="5:54" x14ac:dyDescent="0.2">
      <c r="E4273"/>
      <c r="F4273" s="88"/>
      <c r="BB4273" s="5"/>
    </row>
    <row r="4274" spans="5:54" x14ac:dyDescent="0.2">
      <c r="E4274"/>
      <c r="F4274" s="88"/>
      <c r="BB4274" s="5"/>
    </row>
    <row r="4275" spans="5:54" x14ac:dyDescent="0.2">
      <c r="E4275"/>
      <c r="F4275" s="88"/>
      <c r="BB4275" s="5"/>
    </row>
    <row r="4276" spans="5:54" x14ac:dyDescent="0.2">
      <c r="E4276"/>
      <c r="F4276" s="88"/>
      <c r="BB4276" s="5"/>
    </row>
    <row r="4277" spans="5:54" x14ac:dyDescent="0.2">
      <c r="E4277"/>
      <c r="F4277" s="88"/>
      <c r="BB4277" s="5"/>
    </row>
    <row r="4278" spans="5:54" x14ac:dyDescent="0.2">
      <c r="E4278"/>
      <c r="F4278" s="88"/>
      <c r="BB4278" s="5"/>
    </row>
    <row r="4279" spans="5:54" x14ac:dyDescent="0.2">
      <c r="E4279"/>
      <c r="F4279" s="88"/>
      <c r="BB4279" s="5"/>
    </row>
    <row r="4280" spans="5:54" x14ac:dyDescent="0.2">
      <c r="E4280"/>
      <c r="F4280" s="88"/>
      <c r="BB4280" s="5"/>
    </row>
    <row r="4281" spans="5:54" x14ac:dyDescent="0.2">
      <c r="E4281"/>
      <c r="F4281" s="88"/>
      <c r="BB4281" s="5"/>
    </row>
    <row r="4282" spans="5:54" x14ac:dyDescent="0.2">
      <c r="E4282"/>
      <c r="F4282" s="88"/>
      <c r="BB4282" s="5"/>
    </row>
    <row r="4283" spans="5:54" x14ac:dyDescent="0.2">
      <c r="E4283"/>
      <c r="F4283" s="88"/>
      <c r="BB4283" s="5"/>
    </row>
    <row r="4284" spans="5:54" x14ac:dyDescent="0.2">
      <c r="E4284"/>
      <c r="F4284" s="88"/>
      <c r="BB4284" s="5"/>
    </row>
    <row r="4285" spans="5:54" x14ac:dyDescent="0.2">
      <c r="E4285"/>
      <c r="F4285" s="88"/>
      <c r="BB4285" s="5"/>
    </row>
    <row r="4286" spans="5:54" x14ac:dyDescent="0.2">
      <c r="E4286"/>
      <c r="F4286" s="88"/>
      <c r="BB4286" s="5"/>
    </row>
    <row r="4287" spans="5:54" x14ac:dyDescent="0.2">
      <c r="E4287"/>
      <c r="F4287" s="88"/>
      <c r="BB4287" s="5"/>
    </row>
    <row r="4288" spans="5:54" x14ac:dyDescent="0.2">
      <c r="E4288"/>
      <c r="F4288" s="88"/>
      <c r="BB4288" s="5"/>
    </row>
    <row r="4289" spans="5:54" x14ac:dyDescent="0.2">
      <c r="E4289"/>
      <c r="F4289" s="88"/>
      <c r="BB4289" s="5"/>
    </row>
    <row r="4290" spans="5:54" x14ac:dyDescent="0.2">
      <c r="E4290"/>
      <c r="F4290" s="88"/>
      <c r="BB4290" s="5"/>
    </row>
    <row r="4291" spans="5:54" x14ac:dyDescent="0.2">
      <c r="E4291"/>
      <c r="F4291" s="88"/>
      <c r="BB4291" s="5"/>
    </row>
    <row r="4292" spans="5:54" x14ac:dyDescent="0.2">
      <c r="E4292"/>
      <c r="F4292" s="88"/>
      <c r="BB4292" s="5"/>
    </row>
    <row r="4293" spans="5:54" x14ac:dyDescent="0.2">
      <c r="E4293"/>
      <c r="F4293" s="88"/>
      <c r="BB4293" s="5"/>
    </row>
    <row r="4294" spans="5:54" x14ac:dyDescent="0.2">
      <c r="E4294"/>
      <c r="F4294" s="88"/>
      <c r="BB4294" s="5"/>
    </row>
    <row r="4295" spans="5:54" x14ac:dyDescent="0.2">
      <c r="E4295"/>
      <c r="F4295" s="88"/>
      <c r="BB4295" s="5"/>
    </row>
    <row r="4296" spans="5:54" x14ac:dyDescent="0.2">
      <c r="E4296"/>
      <c r="F4296" s="88"/>
      <c r="BB4296" s="5"/>
    </row>
    <row r="4297" spans="5:54" x14ac:dyDescent="0.2">
      <c r="E4297"/>
      <c r="F4297" s="88"/>
      <c r="BB4297" s="5"/>
    </row>
    <row r="4298" spans="5:54" x14ac:dyDescent="0.2">
      <c r="E4298"/>
      <c r="F4298" s="88"/>
      <c r="BB4298" s="5"/>
    </row>
    <row r="4299" spans="5:54" x14ac:dyDescent="0.2">
      <c r="E4299"/>
      <c r="F4299" s="88"/>
      <c r="BB4299" s="5"/>
    </row>
    <row r="4300" spans="5:54" x14ac:dyDescent="0.2">
      <c r="E4300"/>
      <c r="F4300" s="88"/>
      <c r="BB4300" s="5"/>
    </row>
    <row r="4301" spans="5:54" x14ac:dyDescent="0.2">
      <c r="E4301"/>
      <c r="F4301" s="88"/>
      <c r="BB4301" s="5"/>
    </row>
    <row r="4302" spans="5:54" x14ac:dyDescent="0.2">
      <c r="E4302"/>
      <c r="F4302" s="88"/>
      <c r="BB4302" s="5"/>
    </row>
    <row r="4303" spans="5:54" x14ac:dyDescent="0.2">
      <c r="E4303"/>
      <c r="F4303" s="88"/>
      <c r="BB4303" s="5"/>
    </row>
    <row r="4304" spans="5:54" x14ac:dyDescent="0.2">
      <c r="E4304"/>
      <c r="F4304" s="88"/>
      <c r="BB4304" s="5"/>
    </row>
    <row r="4305" spans="5:54" x14ac:dyDescent="0.2">
      <c r="E4305"/>
      <c r="F4305" s="88"/>
      <c r="BB4305" s="5"/>
    </row>
    <row r="4306" spans="5:54" x14ac:dyDescent="0.2">
      <c r="E4306"/>
      <c r="F4306" s="88"/>
      <c r="BB4306" s="5"/>
    </row>
    <row r="4307" spans="5:54" x14ac:dyDescent="0.2">
      <c r="E4307"/>
      <c r="F4307" s="88"/>
      <c r="BB4307" s="5"/>
    </row>
    <row r="4308" spans="5:54" x14ac:dyDescent="0.2">
      <c r="E4308"/>
      <c r="F4308" s="88"/>
      <c r="BB4308" s="5"/>
    </row>
    <row r="4309" spans="5:54" x14ac:dyDescent="0.2">
      <c r="E4309"/>
      <c r="F4309" s="88"/>
      <c r="BB4309" s="5"/>
    </row>
    <row r="4310" spans="5:54" x14ac:dyDescent="0.2">
      <c r="E4310"/>
      <c r="F4310" s="88"/>
      <c r="BB4310" s="5"/>
    </row>
    <row r="4311" spans="5:54" x14ac:dyDescent="0.2">
      <c r="E4311"/>
      <c r="F4311" s="88"/>
      <c r="BB4311" s="5"/>
    </row>
    <row r="4312" spans="5:54" x14ac:dyDescent="0.2">
      <c r="E4312"/>
      <c r="F4312" s="88"/>
      <c r="BB4312" s="5"/>
    </row>
    <row r="4313" spans="5:54" x14ac:dyDescent="0.2">
      <c r="E4313"/>
      <c r="F4313" s="88"/>
      <c r="BB4313" s="5"/>
    </row>
    <row r="4314" spans="5:54" x14ac:dyDescent="0.2">
      <c r="E4314"/>
      <c r="F4314" s="88"/>
      <c r="BB4314" s="5"/>
    </row>
    <row r="4315" spans="5:54" x14ac:dyDescent="0.2">
      <c r="E4315"/>
      <c r="F4315" s="88"/>
      <c r="BB4315" s="5"/>
    </row>
    <row r="4316" spans="5:54" x14ac:dyDescent="0.2">
      <c r="E4316"/>
      <c r="F4316" s="88"/>
      <c r="BB4316" s="5"/>
    </row>
    <row r="4317" spans="5:54" x14ac:dyDescent="0.2">
      <c r="E4317"/>
      <c r="F4317" s="88"/>
      <c r="BB4317" s="5"/>
    </row>
    <row r="4318" spans="5:54" x14ac:dyDescent="0.2">
      <c r="E4318"/>
      <c r="F4318" s="88"/>
      <c r="BB4318" s="5"/>
    </row>
    <row r="4319" spans="5:54" x14ac:dyDescent="0.2">
      <c r="E4319"/>
      <c r="F4319" s="88"/>
      <c r="BB4319" s="5"/>
    </row>
    <row r="4320" spans="5:54" x14ac:dyDescent="0.2">
      <c r="E4320"/>
      <c r="F4320" s="88"/>
      <c r="BB4320" s="5"/>
    </row>
    <row r="4321" spans="5:54" x14ac:dyDescent="0.2">
      <c r="E4321"/>
      <c r="F4321" s="88"/>
      <c r="BB4321" s="5"/>
    </row>
    <row r="4322" spans="5:54" x14ac:dyDescent="0.2">
      <c r="E4322"/>
      <c r="F4322" s="88"/>
      <c r="BB4322" s="5"/>
    </row>
    <row r="4323" spans="5:54" x14ac:dyDescent="0.2">
      <c r="E4323"/>
      <c r="F4323" s="88"/>
      <c r="BB4323" s="5"/>
    </row>
    <row r="4324" spans="5:54" x14ac:dyDescent="0.2">
      <c r="E4324"/>
      <c r="F4324" s="88"/>
      <c r="BB4324" s="5"/>
    </row>
    <row r="4325" spans="5:54" x14ac:dyDescent="0.2">
      <c r="E4325"/>
      <c r="F4325" s="88"/>
      <c r="BB4325" s="5"/>
    </row>
    <row r="4326" spans="5:54" x14ac:dyDescent="0.2">
      <c r="E4326"/>
      <c r="F4326" s="88"/>
      <c r="BB4326" s="5"/>
    </row>
    <row r="4327" spans="5:54" x14ac:dyDescent="0.2">
      <c r="E4327"/>
      <c r="F4327" s="88"/>
      <c r="BB4327" s="5"/>
    </row>
    <row r="4328" spans="5:54" x14ac:dyDescent="0.2">
      <c r="E4328"/>
      <c r="F4328" s="88"/>
      <c r="BB4328" s="5"/>
    </row>
    <row r="4329" spans="5:54" x14ac:dyDescent="0.2">
      <c r="E4329"/>
      <c r="F4329" s="88"/>
      <c r="BB4329" s="5"/>
    </row>
    <row r="4330" spans="5:54" x14ac:dyDescent="0.2">
      <c r="E4330"/>
      <c r="F4330" s="88"/>
      <c r="BB4330" s="5"/>
    </row>
    <row r="4331" spans="5:54" x14ac:dyDescent="0.2">
      <c r="E4331"/>
      <c r="F4331" s="88"/>
      <c r="BB4331" s="5"/>
    </row>
    <row r="4332" spans="5:54" x14ac:dyDescent="0.2">
      <c r="E4332"/>
      <c r="F4332" s="88"/>
      <c r="BB4332" s="5"/>
    </row>
    <row r="4333" spans="5:54" x14ac:dyDescent="0.2">
      <c r="E4333"/>
      <c r="F4333" s="88"/>
      <c r="BB4333" s="5"/>
    </row>
    <row r="4334" spans="5:54" x14ac:dyDescent="0.2">
      <c r="E4334"/>
      <c r="F4334" s="88"/>
      <c r="BB4334" s="5"/>
    </row>
    <row r="4335" spans="5:54" x14ac:dyDescent="0.2">
      <c r="E4335"/>
      <c r="F4335" s="88"/>
      <c r="BB4335" s="5"/>
    </row>
    <row r="4336" spans="5:54" x14ac:dyDescent="0.2">
      <c r="E4336"/>
      <c r="F4336" s="88"/>
      <c r="BB4336" s="5"/>
    </row>
    <row r="4337" spans="5:54" x14ac:dyDescent="0.2">
      <c r="E4337"/>
      <c r="F4337" s="88"/>
      <c r="BB4337" s="5"/>
    </row>
    <row r="4338" spans="5:54" x14ac:dyDescent="0.2">
      <c r="E4338"/>
      <c r="F4338" s="88"/>
      <c r="BB4338" s="5"/>
    </row>
    <row r="4339" spans="5:54" x14ac:dyDescent="0.2">
      <c r="E4339"/>
      <c r="F4339" s="88"/>
      <c r="BB4339" s="5"/>
    </row>
    <row r="4340" spans="5:54" x14ac:dyDescent="0.2">
      <c r="E4340"/>
      <c r="F4340" s="88"/>
      <c r="BB4340" s="5"/>
    </row>
    <row r="4341" spans="5:54" x14ac:dyDescent="0.2">
      <c r="E4341"/>
      <c r="F4341" s="88"/>
      <c r="BB4341" s="5"/>
    </row>
    <row r="4342" spans="5:54" x14ac:dyDescent="0.2">
      <c r="E4342"/>
      <c r="F4342" s="88"/>
      <c r="BB4342" s="5"/>
    </row>
    <row r="4343" spans="5:54" x14ac:dyDescent="0.2">
      <c r="E4343"/>
      <c r="F4343" s="88"/>
      <c r="BB4343" s="5"/>
    </row>
    <row r="4344" spans="5:54" x14ac:dyDescent="0.2">
      <c r="E4344"/>
      <c r="F4344" s="88"/>
      <c r="BB4344" s="5"/>
    </row>
    <row r="4345" spans="5:54" x14ac:dyDescent="0.2">
      <c r="E4345"/>
      <c r="F4345" s="88"/>
      <c r="BB4345" s="5"/>
    </row>
    <row r="4346" spans="5:54" x14ac:dyDescent="0.2">
      <c r="E4346"/>
      <c r="F4346" s="88"/>
      <c r="BB4346" s="5"/>
    </row>
    <row r="4347" spans="5:54" x14ac:dyDescent="0.2">
      <c r="E4347"/>
      <c r="F4347" s="88"/>
      <c r="BB4347" s="5"/>
    </row>
    <row r="4348" spans="5:54" x14ac:dyDescent="0.2">
      <c r="E4348"/>
      <c r="F4348" s="88"/>
      <c r="BB4348" s="5"/>
    </row>
    <row r="4349" spans="5:54" x14ac:dyDescent="0.2">
      <c r="E4349"/>
      <c r="F4349" s="88"/>
      <c r="BB4349" s="5"/>
    </row>
    <row r="4350" spans="5:54" x14ac:dyDescent="0.2">
      <c r="E4350"/>
      <c r="F4350" s="88"/>
      <c r="BB4350" s="5"/>
    </row>
    <row r="4351" spans="5:54" x14ac:dyDescent="0.2">
      <c r="E4351"/>
      <c r="F4351" s="88"/>
      <c r="BB4351" s="5"/>
    </row>
    <row r="4352" spans="5:54" x14ac:dyDescent="0.2">
      <c r="E4352"/>
      <c r="F4352" s="88"/>
      <c r="BB4352" s="5"/>
    </row>
    <row r="4353" spans="5:54" x14ac:dyDescent="0.2">
      <c r="E4353"/>
      <c r="F4353" s="88"/>
      <c r="BB4353" s="5"/>
    </row>
    <row r="4354" spans="5:54" x14ac:dyDescent="0.2">
      <c r="E4354"/>
      <c r="F4354" s="88"/>
      <c r="BB4354" s="5"/>
    </row>
    <row r="4355" spans="5:54" x14ac:dyDescent="0.2">
      <c r="E4355"/>
      <c r="F4355" s="88"/>
      <c r="BB4355" s="5"/>
    </row>
    <row r="4356" spans="5:54" x14ac:dyDescent="0.2">
      <c r="E4356"/>
      <c r="F4356" s="88"/>
      <c r="BB4356" s="5"/>
    </row>
    <row r="4357" spans="5:54" x14ac:dyDescent="0.2">
      <c r="E4357"/>
      <c r="F4357" s="88"/>
      <c r="BB4357" s="5"/>
    </row>
    <row r="4358" spans="5:54" x14ac:dyDescent="0.2">
      <c r="E4358"/>
      <c r="F4358" s="88"/>
      <c r="BB4358" s="5"/>
    </row>
    <row r="4359" spans="5:54" x14ac:dyDescent="0.2">
      <c r="E4359"/>
      <c r="F4359" s="88"/>
      <c r="BB4359" s="5"/>
    </row>
    <row r="4360" spans="5:54" x14ac:dyDescent="0.2">
      <c r="E4360"/>
      <c r="F4360" s="88"/>
      <c r="BB4360" s="5"/>
    </row>
    <row r="4361" spans="5:54" x14ac:dyDescent="0.2">
      <c r="E4361"/>
      <c r="F4361" s="88"/>
      <c r="BB4361" s="5"/>
    </row>
    <row r="4362" spans="5:54" x14ac:dyDescent="0.2">
      <c r="E4362"/>
      <c r="F4362" s="88"/>
      <c r="BB4362" s="5"/>
    </row>
    <row r="4363" spans="5:54" x14ac:dyDescent="0.2">
      <c r="E4363"/>
      <c r="F4363" s="88"/>
      <c r="BB4363" s="5"/>
    </row>
    <row r="4364" spans="5:54" x14ac:dyDescent="0.2">
      <c r="E4364"/>
      <c r="F4364" s="88"/>
      <c r="BB4364" s="5"/>
    </row>
    <row r="4365" spans="5:54" x14ac:dyDescent="0.2">
      <c r="E4365"/>
      <c r="F4365" s="88"/>
      <c r="BB4365" s="5"/>
    </row>
    <row r="4366" spans="5:54" x14ac:dyDescent="0.2">
      <c r="E4366"/>
      <c r="F4366" s="88"/>
      <c r="BB4366" s="5"/>
    </row>
    <row r="4367" spans="5:54" x14ac:dyDescent="0.2">
      <c r="E4367"/>
      <c r="F4367" s="88"/>
      <c r="BB4367" s="5"/>
    </row>
    <row r="4368" spans="5:54" x14ac:dyDescent="0.2">
      <c r="E4368"/>
      <c r="F4368" s="88"/>
      <c r="BB4368" s="5"/>
    </row>
    <row r="4369" spans="5:54" x14ac:dyDescent="0.2">
      <c r="E4369"/>
      <c r="F4369" s="88"/>
      <c r="BB4369" s="5"/>
    </row>
    <row r="4370" spans="5:54" x14ac:dyDescent="0.2">
      <c r="E4370"/>
      <c r="F4370" s="88"/>
      <c r="BB4370" s="5"/>
    </row>
    <row r="4371" spans="5:54" x14ac:dyDescent="0.2">
      <c r="E4371"/>
      <c r="F4371" s="88"/>
      <c r="BB4371" s="5"/>
    </row>
    <row r="4372" spans="5:54" x14ac:dyDescent="0.2">
      <c r="E4372"/>
      <c r="F4372" s="88"/>
      <c r="BB4372" s="5"/>
    </row>
    <row r="4373" spans="5:54" x14ac:dyDescent="0.2">
      <c r="E4373"/>
      <c r="F4373" s="88"/>
      <c r="BB4373" s="5"/>
    </row>
    <row r="4374" spans="5:54" x14ac:dyDescent="0.2">
      <c r="E4374"/>
      <c r="F4374" s="88"/>
      <c r="BB4374" s="5"/>
    </row>
    <row r="4375" spans="5:54" x14ac:dyDescent="0.2">
      <c r="E4375"/>
      <c r="F4375" s="88"/>
      <c r="BB4375" s="5"/>
    </row>
    <row r="4376" spans="5:54" x14ac:dyDescent="0.2">
      <c r="E4376"/>
      <c r="F4376" s="88"/>
      <c r="BB4376" s="5"/>
    </row>
    <row r="4377" spans="5:54" x14ac:dyDescent="0.2">
      <c r="E4377"/>
      <c r="F4377" s="88"/>
      <c r="BB4377" s="5"/>
    </row>
    <row r="4378" spans="5:54" x14ac:dyDescent="0.2">
      <c r="E4378"/>
      <c r="F4378" s="88"/>
      <c r="BB4378" s="5"/>
    </row>
    <row r="4379" spans="5:54" x14ac:dyDescent="0.2">
      <c r="E4379"/>
      <c r="F4379" s="88"/>
      <c r="BB4379" s="5"/>
    </row>
    <row r="4380" spans="5:54" x14ac:dyDescent="0.2">
      <c r="E4380"/>
      <c r="F4380" s="88"/>
      <c r="BB4380" s="5"/>
    </row>
    <row r="4381" spans="5:54" x14ac:dyDescent="0.2">
      <c r="E4381"/>
      <c r="F4381" s="88"/>
      <c r="BB4381" s="5"/>
    </row>
    <row r="4382" spans="5:54" x14ac:dyDescent="0.2">
      <c r="E4382"/>
      <c r="F4382" s="88"/>
      <c r="BB4382" s="5"/>
    </row>
    <row r="4383" spans="5:54" x14ac:dyDescent="0.2">
      <c r="E4383"/>
      <c r="F4383" s="88"/>
      <c r="BB4383" s="5"/>
    </row>
    <row r="4384" spans="5:54" x14ac:dyDescent="0.2">
      <c r="E4384"/>
      <c r="F4384" s="88"/>
      <c r="BB4384" s="5"/>
    </row>
    <row r="4385" spans="5:54" x14ac:dyDescent="0.2">
      <c r="E4385"/>
      <c r="F4385" s="88"/>
      <c r="BB4385" s="5"/>
    </row>
    <row r="4386" spans="5:54" x14ac:dyDescent="0.2">
      <c r="E4386"/>
      <c r="F4386" s="88"/>
      <c r="BB4386" s="5"/>
    </row>
    <row r="4387" spans="5:54" x14ac:dyDescent="0.2">
      <c r="E4387"/>
      <c r="F4387" s="88"/>
      <c r="BB4387" s="5"/>
    </row>
    <row r="4388" spans="5:54" x14ac:dyDescent="0.2">
      <c r="E4388"/>
      <c r="F4388" s="88"/>
      <c r="BB4388" s="5"/>
    </row>
    <row r="4389" spans="5:54" x14ac:dyDescent="0.2">
      <c r="E4389"/>
      <c r="F4389" s="88"/>
      <c r="BB4389" s="5"/>
    </row>
    <row r="4390" spans="5:54" x14ac:dyDescent="0.2">
      <c r="E4390"/>
      <c r="F4390" s="88"/>
      <c r="BB4390" s="5"/>
    </row>
    <row r="4391" spans="5:54" x14ac:dyDescent="0.2">
      <c r="E4391"/>
      <c r="F4391" s="88"/>
      <c r="BB4391" s="5"/>
    </row>
    <row r="4392" spans="5:54" x14ac:dyDescent="0.2">
      <c r="E4392"/>
      <c r="F4392" s="88"/>
      <c r="BB4392" s="5"/>
    </row>
    <row r="4393" spans="5:54" x14ac:dyDescent="0.2">
      <c r="E4393"/>
      <c r="F4393" s="88"/>
      <c r="BB4393" s="5"/>
    </row>
    <row r="4394" spans="5:54" x14ac:dyDescent="0.2">
      <c r="E4394"/>
      <c r="F4394" s="88"/>
      <c r="BB4394" s="5"/>
    </row>
    <row r="4395" spans="5:54" x14ac:dyDescent="0.2">
      <c r="E4395"/>
      <c r="F4395" s="88"/>
      <c r="BB4395" s="5"/>
    </row>
    <row r="4396" spans="5:54" x14ac:dyDescent="0.2">
      <c r="E4396"/>
      <c r="F4396" s="88"/>
      <c r="BB4396" s="5"/>
    </row>
    <row r="4397" spans="5:54" x14ac:dyDescent="0.2">
      <c r="E4397"/>
      <c r="F4397" s="88"/>
      <c r="BB4397" s="5"/>
    </row>
    <row r="4398" spans="5:54" x14ac:dyDescent="0.2">
      <c r="E4398"/>
      <c r="F4398" s="88"/>
      <c r="BB4398" s="5"/>
    </row>
    <row r="4399" spans="5:54" x14ac:dyDescent="0.2">
      <c r="E4399"/>
      <c r="F4399" s="88"/>
      <c r="BB4399" s="5"/>
    </row>
    <row r="4400" spans="5:54" x14ac:dyDescent="0.2">
      <c r="E4400"/>
      <c r="F4400" s="88"/>
      <c r="BB4400" s="5"/>
    </row>
    <row r="4401" spans="5:54" x14ac:dyDescent="0.2">
      <c r="E4401"/>
      <c r="F4401" s="88"/>
      <c r="BB4401" s="5"/>
    </row>
    <row r="4402" spans="5:54" x14ac:dyDescent="0.2">
      <c r="E4402"/>
      <c r="F4402" s="88"/>
      <c r="BB4402" s="5"/>
    </row>
    <row r="4403" spans="5:54" x14ac:dyDescent="0.2">
      <c r="E4403"/>
      <c r="F4403" s="88"/>
      <c r="BB4403" s="5"/>
    </row>
    <row r="4404" spans="5:54" x14ac:dyDescent="0.2">
      <c r="E4404"/>
      <c r="F4404" s="88"/>
      <c r="BB4404" s="5"/>
    </row>
    <row r="4405" spans="5:54" x14ac:dyDescent="0.2">
      <c r="E4405"/>
      <c r="F4405" s="88"/>
      <c r="BB4405" s="5"/>
    </row>
    <row r="4406" spans="5:54" x14ac:dyDescent="0.2">
      <c r="E4406"/>
      <c r="F4406" s="88"/>
      <c r="BB4406" s="5"/>
    </row>
    <row r="4407" spans="5:54" x14ac:dyDescent="0.2">
      <c r="E4407"/>
      <c r="F4407" s="88"/>
      <c r="BB4407" s="5"/>
    </row>
    <row r="4408" spans="5:54" x14ac:dyDescent="0.2">
      <c r="E4408"/>
      <c r="F4408" s="88"/>
      <c r="BB4408" s="5"/>
    </row>
    <row r="4409" spans="5:54" x14ac:dyDescent="0.2">
      <c r="E4409"/>
      <c r="F4409" s="88"/>
      <c r="BB4409" s="5"/>
    </row>
    <row r="4410" spans="5:54" x14ac:dyDescent="0.2">
      <c r="E4410"/>
      <c r="F4410" s="88"/>
      <c r="BB4410" s="5"/>
    </row>
    <row r="4411" spans="5:54" x14ac:dyDescent="0.2">
      <c r="E4411"/>
      <c r="F4411" s="88"/>
      <c r="BB4411" s="5"/>
    </row>
    <row r="4412" spans="5:54" x14ac:dyDescent="0.2">
      <c r="E4412"/>
      <c r="F4412" s="88"/>
      <c r="BB4412" s="5"/>
    </row>
    <row r="4413" spans="5:54" x14ac:dyDescent="0.2">
      <c r="E4413"/>
      <c r="F4413" s="88"/>
      <c r="BB4413" s="5"/>
    </row>
    <row r="4414" spans="5:54" x14ac:dyDescent="0.2">
      <c r="E4414"/>
      <c r="F4414" s="88"/>
      <c r="BB4414" s="5"/>
    </row>
    <row r="4415" spans="5:54" x14ac:dyDescent="0.2">
      <c r="E4415"/>
      <c r="F4415" s="88"/>
      <c r="BB4415" s="5"/>
    </row>
    <row r="4416" spans="5:54" x14ac:dyDescent="0.2">
      <c r="E4416"/>
      <c r="F4416" s="88"/>
      <c r="BB4416" s="5"/>
    </row>
    <row r="4417" spans="5:54" x14ac:dyDescent="0.2">
      <c r="E4417"/>
      <c r="F4417" s="88"/>
      <c r="BB4417" s="5"/>
    </row>
    <row r="4418" spans="5:54" x14ac:dyDescent="0.2">
      <c r="E4418"/>
      <c r="F4418" s="88"/>
      <c r="BB4418" s="5"/>
    </row>
    <row r="4419" spans="5:54" x14ac:dyDescent="0.2">
      <c r="E4419"/>
      <c r="F4419" s="88"/>
      <c r="BB4419" s="5"/>
    </row>
    <row r="4420" spans="5:54" x14ac:dyDescent="0.2">
      <c r="E4420"/>
      <c r="F4420" s="88"/>
      <c r="BB4420" s="5"/>
    </row>
    <row r="4421" spans="5:54" x14ac:dyDescent="0.2">
      <c r="E4421"/>
      <c r="F4421" s="88"/>
      <c r="BB4421" s="5"/>
    </row>
    <row r="4422" spans="5:54" x14ac:dyDescent="0.2">
      <c r="E4422"/>
      <c r="F4422" s="88"/>
      <c r="BB4422" s="5"/>
    </row>
    <row r="4423" spans="5:54" x14ac:dyDescent="0.2">
      <c r="E4423"/>
      <c r="F4423" s="88"/>
      <c r="BB4423" s="5"/>
    </row>
    <row r="4424" spans="5:54" x14ac:dyDescent="0.2">
      <c r="E4424"/>
      <c r="F4424" s="88"/>
      <c r="BB4424" s="5"/>
    </row>
    <row r="4425" spans="5:54" x14ac:dyDescent="0.2">
      <c r="E4425"/>
      <c r="F4425" s="88"/>
      <c r="BB4425" s="5"/>
    </row>
    <row r="4426" spans="5:54" x14ac:dyDescent="0.2">
      <c r="E4426"/>
      <c r="F4426" s="88"/>
      <c r="BB4426" s="5"/>
    </row>
    <row r="4427" spans="5:54" x14ac:dyDescent="0.2">
      <c r="E4427"/>
      <c r="F4427" s="88"/>
      <c r="BB4427" s="5"/>
    </row>
    <row r="4428" spans="5:54" x14ac:dyDescent="0.2">
      <c r="E4428"/>
      <c r="F4428" s="88"/>
      <c r="BB4428" s="5"/>
    </row>
    <row r="4429" spans="5:54" x14ac:dyDescent="0.2">
      <c r="E4429"/>
      <c r="F4429" s="88"/>
      <c r="BB4429" s="5"/>
    </row>
    <row r="4430" spans="5:54" x14ac:dyDescent="0.2">
      <c r="E4430"/>
      <c r="F4430" s="88"/>
      <c r="BB4430" s="5"/>
    </row>
    <row r="4431" spans="5:54" x14ac:dyDescent="0.2">
      <c r="E4431"/>
      <c r="F4431" s="88"/>
      <c r="BB4431" s="5"/>
    </row>
    <row r="4432" spans="5:54" x14ac:dyDescent="0.2">
      <c r="E4432"/>
      <c r="F4432" s="88"/>
      <c r="BB4432" s="5"/>
    </row>
    <row r="4433" spans="5:54" x14ac:dyDescent="0.2">
      <c r="E4433"/>
      <c r="F4433" s="88"/>
      <c r="BB4433" s="5"/>
    </row>
    <row r="4434" spans="5:54" x14ac:dyDescent="0.2">
      <c r="E4434"/>
      <c r="F4434" s="88"/>
      <c r="BB4434" s="5"/>
    </row>
    <row r="4435" spans="5:54" x14ac:dyDescent="0.2">
      <c r="E4435"/>
      <c r="F4435" s="88"/>
      <c r="BB4435" s="5"/>
    </row>
    <row r="4436" spans="5:54" x14ac:dyDescent="0.2">
      <c r="E4436"/>
      <c r="F4436" s="88"/>
      <c r="BB4436" s="5"/>
    </row>
    <row r="4437" spans="5:54" x14ac:dyDescent="0.2">
      <c r="E4437"/>
      <c r="F4437" s="88"/>
      <c r="BB4437" s="5"/>
    </row>
    <row r="4438" spans="5:54" x14ac:dyDescent="0.2">
      <c r="E4438"/>
      <c r="F4438" s="88"/>
      <c r="BB4438" s="5"/>
    </row>
    <row r="4439" spans="5:54" x14ac:dyDescent="0.2">
      <c r="E4439"/>
      <c r="F4439" s="88"/>
      <c r="BB4439" s="5"/>
    </row>
    <row r="4440" spans="5:54" x14ac:dyDescent="0.2">
      <c r="E4440"/>
      <c r="F4440" s="88"/>
      <c r="BB4440" s="5"/>
    </row>
    <row r="4441" spans="5:54" x14ac:dyDescent="0.2">
      <c r="E4441"/>
      <c r="F4441" s="88"/>
      <c r="BB4441" s="5"/>
    </row>
    <row r="4442" spans="5:54" x14ac:dyDescent="0.2">
      <c r="E4442"/>
      <c r="F4442" s="88"/>
      <c r="BB4442" s="5"/>
    </row>
    <row r="4443" spans="5:54" x14ac:dyDescent="0.2">
      <c r="E4443"/>
      <c r="F4443" s="88"/>
      <c r="BB4443" s="5"/>
    </row>
    <row r="4444" spans="5:54" x14ac:dyDescent="0.2">
      <c r="E4444"/>
      <c r="F4444" s="88"/>
      <c r="BB4444" s="5"/>
    </row>
    <row r="4445" spans="5:54" x14ac:dyDescent="0.2">
      <c r="E4445"/>
      <c r="F4445" s="88"/>
      <c r="BB4445" s="5"/>
    </row>
    <row r="4446" spans="5:54" x14ac:dyDescent="0.2">
      <c r="E4446"/>
      <c r="F4446" s="88"/>
      <c r="BB4446" s="5"/>
    </row>
    <row r="4447" spans="5:54" x14ac:dyDescent="0.2">
      <c r="E4447"/>
      <c r="F4447" s="88"/>
      <c r="BB4447" s="5"/>
    </row>
    <row r="4448" spans="5:54" x14ac:dyDescent="0.2">
      <c r="E4448"/>
      <c r="F4448" s="88"/>
      <c r="BB4448" s="5"/>
    </row>
    <row r="4449" spans="5:54" x14ac:dyDescent="0.2">
      <c r="E4449"/>
      <c r="F4449" s="88"/>
      <c r="BB4449" s="5"/>
    </row>
    <row r="4450" spans="5:54" x14ac:dyDescent="0.2">
      <c r="E4450"/>
      <c r="F4450" s="88"/>
      <c r="BB4450" s="5"/>
    </row>
    <row r="4451" spans="5:54" x14ac:dyDescent="0.2">
      <c r="E4451"/>
      <c r="F4451" s="88"/>
      <c r="BB4451" s="5"/>
    </row>
    <row r="4452" spans="5:54" x14ac:dyDescent="0.2">
      <c r="E4452"/>
      <c r="F4452" s="88"/>
      <c r="BB4452" s="5"/>
    </row>
    <row r="4453" spans="5:54" x14ac:dyDescent="0.2">
      <c r="E4453"/>
      <c r="F4453" s="88"/>
      <c r="BB4453" s="5"/>
    </row>
    <row r="4454" spans="5:54" x14ac:dyDescent="0.2">
      <c r="E4454"/>
      <c r="F4454" s="88"/>
      <c r="BB4454" s="5"/>
    </row>
    <row r="4455" spans="5:54" x14ac:dyDescent="0.2">
      <c r="E4455"/>
      <c r="F4455" s="88"/>
      <c r="BB4455" s="5"/>
    </row>
    <row r="4456" spans="5:54" x14ac:dyDescent="0.2">
      <c r="E4456"/>
      <c r="F4456" s="88"/>
      <c r="BB4456" s="5"/>
    </row>
    <row r="4457" spans="5:54" x14ac:dyDescent="0.2">
      <c r="E4457"/>
      <c r="F4457" s="88"/>
      <c r="BB4457" s="5"/>
    </row>
    <row r="4458" spans="5:54" x14ac:dyDescent="0.2">
      <c r="E4458"/>
      <c r="F4458" s="88"/>
      <c r="BB4458" s="5"/>
    </row>
    <row r="4459" spans="5:54" x14ac:dyDescent="0.2">
      <c r="E4459"/>
      <c r="F4459" s="88"/>
      <c r="BB4459" s="5"/>
    </row>
    <row r="4460" spans="5:54" x14ac:dyDescent="0.2">
      <c r="E4460"/>
      <c r="F4460" s="88"/>
      <c r="BB4460" s="5"/>
    </row>
    <row r="4461" spans="5:54" x14ac:dyDescent="0.2">
      <c r="E4461"/>
      <c r="F4461" s="88"/>
      <c r="BB4461" s="5"/>
    </row>
    <row r="4462" spans="5:54" x14ac:dyDescent="0.2">
      <c r="E4462"/>
      <c r="F4462" s="88"/>
      <c r="BB4462" s="5"/>
    </row>
    <row r="4463" spans="5:54" x14ac:dyDescent="0.2">
      <c r="E4463"/>
      <c r="F4463" s="88"/>
      <c r="BB4463" s="5"/>
    </row>
    <row r="4464" spans="5:54" x14ac:dyDescent="0.2">
      <c r="E4464"/>
      <c r="F4464" s="88"/>
      <c r="BB4464" s="5"/>
    </row>
    <row r="4465" spans="5:54" x14ac:dyDescent="0.2">
      <c r="E4465"/>
      <c r="F4465" s="88"/>
      <c r="BB4465" s="5"/>
    </row>
    <row r="4466" spans="5:54" x14ac:dyDescent="0.2">
      <c r="E4466"/>
      <c r="F4466" s="88"/>
      <c r="BB4466" s="5"/>
    </row>
    <row r="4467" spans="5:54" x14ac:dyDescent="0.2">
      <c r="E4467"/>
      <c r="F4467" s="88"/>
      <c r="BB4467" s="5"/>
    </row>
    <row r="4468" spans="5:54" x14ac:dyDescent="0.2">
      <c r="E4468"/>
      <c r="F4468" s="88"/>
      <c r="BB4468" s="5"/>
    </row>
    <row r="4469" spans="5:54" x14ac:dyDescent="0.2">
      <c r="E4469"/>
      <c r="F4469" s="88"/>
      <c r="BB4469" s="5"/>
    </row>
    <row r="4470" spans="5:54" x14ac:dyDescent="0.2">
      <c r="E4470"/>
      <c r="F4470" s="88"/>
      <c r="BB4470" s="5"/>
    </row>
    <row r="4471" spans="5:54" x14ac:dyDescent="0.2">
      <c r="E4471"/>
      <c r="F4471" s="88"/>
      <c r="BB4471" s="5"/>
    </row>
    <row r="4472" spans="5:54" x14ac:dyDescent="0.2">
      <c r="E4472"/>
      <c r="F4472" s="88"/>
      <c r="BB4472" s="5"/>
    </row>
    <row r="4473" spans="5:54" x14ac:dyDescent="0.2">
      <c r="E4473"/>
      <c r="F4473" s="88"/>
      <c r="BB4473" s="5"/>
    </row>
    <row r="4474" spans="5:54" x14ac:dyDescent="0.2">
      <c r="E4474"/>
      <c r="F4474" s="88"/>
      <c r="BB4474" s="5"/>
    </row>
    <row r="4475" spans="5:54" x14ac:dyDescent="0.2">
      <c r="E4475"/>
      <c r="F4475" s="88"/>
      <c r="BB4475" s="5"/>
    </row>
    <row r="4476" spans="5:54" x14ac:dyDescent="0.2">
      <c r="E4476"/>
      <c r="F4476" s="88"/>
      <c r="BB4476" s="5"/>
    </row>
    <row r="4477" spans="5:54" x14ac:dyDescent="0.2">
      <c r="E4477"/>
      <c r="F4477" s="88"/>
      <c r="BB4477" s="5"/>
    </row>
    <row r="4478" spans="5:54" x14ac:dyDescent="0.2">
      <c r="E4478"/>
      <c r="F4478" s="88"/>
      <c r="BB4478" s="5"/>
    </row>
    <row r="4479" spans="5:54" x14ac:dyDescent="0.2">
      <c r="E4479"/>
      <c r="F4479" s="88"/>
      <c r="BB4479" s="5"/>
    </row>
    <row r="4480" spans="5:54" x14ac:dyDescent="0.2">
      <c r="E4480"/>
      <c r="F4480" s="88"/>
      <c r="BB4480" s="5"/>
    </row>
    <row r="4481" spans="5:54" x14ac:dyDescent="0.2">
      <c r="E4481"/>
      <c r="F4481" s="88"/>
      <c r="BB4481" s="5"/>
    </row>
    <row r="4482" spans="5:54" x14ac:dyDescent="0.2">
      <c r="E4482"/>
      <c r="F4482" s="88"/>
      <c r="BB4482" s="5"/>
    </row>
    <row r="4483" spans="5:54" x14ac:dyDescent="0.2">
      <c r="E4483"/>
      <c r="F4483" s="88"/>
      <c r="BB4483" s="5"/>
    </row>
    <row r="4484" spans="5:54" x14ac:dyDescent="0.2">
      <c r="E4484"/>
      <c r="F4484" s="88"/>
      <c r="BB4484" s="5"/>
    </row>
    <row r="4485" spans="5:54" x14ac:dyDescent="0.2">
      <c r="E4485"/>
      <c r="F4485" s="88"/>
      <c r="BB4485" s="5"/>
    </row>
    <row r="4486" spans="5:54" x14ac:dyDescent="0.2">
      <c r="E4486"/>
      <c r="F4486" s="88"/>
      <c r="BB4486" s="5"/>
    </row>
    <row r="4487" spans="5:54" x14ac:dyDescent="0.2">
      <c r="E4487"/>
      <c r="F4487" s="88"/>
      <c r="BB4487" s="5"/>
    </row>
    <row r="4488" spans="5:54" x14ac:dyDescent="0.2">
      <c r="E4488"/>
      <c r="F4488" s="88"/>
      <c r="BB4488" s="5"/>
    </row>
    <row r="4489" spans="5:54" x14ac:dyDescent="0.2">
      <c r="E4489"/>
      <c r="F4489" s="88"/>
      <c r="BB4489" s="5"/>
    </row>
    <row r="4490" spans="5:54" x14ac:dyDescent="0.2">
      <c r="E4490"/>
      <c r="F4490" s="88"/>
      <c r="BB4490" s="5"/>
    </row>
    <row r="4491" spans="5:54" x14ac:dyDescent="0.2">
      <c r="E4491"/>
      <c r="F4491" s="88"/>
      <c r="BB4491" s="5"/>
    </row>
    <row r="4492" spans="5:54" x14ac:dyDescent="0.2">
      <c r="E4492"/>
      <c r="F4492" s="88"/>
      <c r="BB4492" s="5"/>
    </row>
    <row r="4493" spans="5:54" x14ac:dyDescent="0.2">
      <c r="E4493"/>
      <c r="F4493" s="88"/>
      <c r="BB4493" s="5"/>
    </row>
    <row r="4494" spans="5:54" x14ac:dyDescent="0.2">
      <c r="E4494"/>
      <c r="F4494" s="88"/>
      <c r="BB4494" s="5"/>
    </row>
    <row r="4495" spans="5:54" x14ac:dyDescent="0.2">
      <c r="E4495"/>
      <c r="F4495" s="88"/>
      <c r="BB4495" s="5"/>
    </row>
    <row r="4496" spans="5:54" x14ac:dyDescent="0.2">
      <c r="E4496"/>
      <c r="F4496" s="88"/>
      <c r="BB4496" s="5"/>
    </row>
    <row r="4497" spans="5:54" x14ac:dyDescent="0.2">
      <c r="E4497"/>
      <c r="F4497" s="88"/>
      <c r="BB4497" s="5"/>
    </row>
    <row r="4498" spans="5:54" x14ac:dyDescent="0.2">
      <c r="E4498"/>
      <c r="F4498" s="88"/>
      <c r="BB4498" s="5"/>
    </row>
    <row r="4499" spans="5:54" x14ac:dyDescent="0.2">
      <c r="E4499"/>
      <c r="F4499" s="88"/>
      <c r="BB4499" s="5"/>
    </row>
    <row r="4500" spans="5:54" x14ac:dyDescent="0.2">
      <c r="E4500"/>
      <c r="F4500" s="88"/>
      <c r="BB4500" s="5"/>
    </row>
    <row r="4501" spans="5:54" x14ac:dyDescent="0.2">
      <c r="E4501"/>
      <c r="F4501" s="88"/>
      <c r="BB4501" s="5"/>
    </row>
    <row r="4502" spans="5:54" x14ac:dyDescent="0.2">
      <c r="E4502"/>
      <c r="F4502" s="88"/>
      <c r="BB4502" s="5"/>
    </row>
    <row r="4503" spans="5:54" x14ac:dyDescent="0.2">
      <c r="E4503"/>
      <c r="F4503" s="88"/>
      <c r="BB4503" s="5"/>
    </row>
    <row r="4504" spans="5:54" x14ac:dyDescent="0.2">
      <c r="E4504"/>
      <c r="F4504" s="88"/>
      <c r="BB4504" s="5"/>
    </row>
    <row r="4505" spans="5:54" x14ac:dyDescent="0.2">
      <c r="E4505"/>
      <c r="F4505" s="88"/>
      <c r="BB4505" s="5"/>
    </row>
    <row r="4506" spans="5:54" x14ac:dyDescent="0.2">
      <c r="E4506"/>
      <c r="F4506" s="88"/>
      <c r="BB4506" s="5"/>
    </row>
    <row r="4507" spans="5:54" x14ac:dyDescent="0.2">
      <c r="E4507"/>
      <c r="F4507" s="88"/>
      <c r="BB4507" s="5"/>
    </row>
    <row r="4508" spans="5:54" x14ac:dyDescent="0.2">
      <c r="E4508"/>
      <c r="F4508" s="88"/>
      <c r="BB4508" s="5"/>
    </row>
    <row r="4509" spans="5:54" x14ac:dyDescent="0.2">
      <c r="E4509"/>
      <c r="F4509" s="88"/>
      <c r="BB4509" s="5"/>
    </row>
    <row r="4510" spans="5:54" x14ac:dyDescent="0.2">
      <c r="E4510"/>
      <c r="F4510" s="88"/>
      <c r="BB4510" s="5"/>
    </row>
    <row r="4511" spans="5:54" x14ac:dyDescent="0.2">
      <c r="E4511"/>
      <c r="F4511" s="88"/>
      <c r="BB4511" s="5"/>
    </row>
    <row r="4512" spans="5:54" x14ac:dyDescent="0.2">
      <c r="E4512"/>
      <c r="F4512" s="88"/>
      <c r="BB4512" s="5"/>
    </row>
    <row r="4513" spans="5:54" x14ac:dyDescent="0.2">
      <c r="E4513"/>
      <c r="F4513" s="88"/>
      <c r="BB4513" s="5"/>
    </row>
    <row r="4514" spans="5:54" x14ac:dyDescent="0.2">
      <c r="E4514"/>
      <c r="F4514" s="88"/>
      <c r="BB4514" s="5"/>
    </row>
    <row r="4515" spans="5:54" x14ac:dyDescent="0.2">
      <c r="E4515"/>
      <c r="F4515" s="88"/>
      <c r="BB4515" s="5"/>
    </row>
    <row r="4516" spans="5:54" x14ac:dyDescent="0.2">
      <c r="E4516"/>
      <c r="F4516" s="88"/>
      <c r="BB4516" s="5"/>
    </row>
    <row r="4517" spans="5:54" x14ac:dyDescent="0.2">
      <c r="E4517"/>
      <c r="F4517" s="88"/>
      <c r="BB4517" s="5"/>
    </row>
    <row r="4518" spans="5:54" x14ac:dyDescent="0.2">
      <c r="E4518"/>
      <c r="F4518" s="88"/>
      <c r="BB4518" s="5"/>
    </row>
    <row r="4519" spans="5:54" x14ac:dyDescent="0.2">
      <c r="E4519"/>
      <c r="F4519" s="88"/>
      <c r="BB4519" s="5"/>
    </row>
    <row r="4520" spans="5:54" x14ac:dyDescent="0.2">
      <c r="E4520"/>
      <c r="F4520" s="88"/>
      <c r="BB4520" s="5"/>
    </row>
    <row r="4521" spans="5:54" x14ac:dyDescent="0.2">
      <c r="E4521"/>
      <c r="F4521" s="88"/>
      <c r="BB4521" s="5"/>
    </row>
    <row r="4522" spans="5:54" x14ac:dyDescent="0.2">
      <c r="E4522"/>
      <c r="F4522" s="88"/>
      <c r="BB4522" s="5"/>
    </row>
    <row r="4523" spans="5:54" x14ac:dyDescent="0.2">
      <c r="E4523"/>
      <c r="F4523" s="88"/>
      <c r="BB4523" s="5"/>
    </row>
    <row r="4524" spans="5:54" x14ac:dyDescent="0.2">
      <c r="E4524"/>
      <c r="F4524" s="88"/>
      <c r="BB4524" s="5"/>
    </row>
    <row r="4525" spans="5:54" x14ac:dyDescent="0.2">
      <c r="E4525"/>
      <c r="F4525" s="88"/>
      <c r="BB4525" s="5"/>
    </row>
    <row r="4526" spans="5:54" x14ac:dyDescent="0.2">
      <c r="E4526"/>
      <c r="F4526" s="88"/>
      <c r="BB4526" s="5"/>
    </row>
    <row r="4527" spans="5:54" x14ac:dyDescent="0.2">
      <c r="E4527"/>
      <c r="F4527" s="88"/>
      <c r="BB4527" s="5"/>
    </row>
    <row r="4528" spans="5:54" x14ac:dyDescent="0.2">
      <c r="E4528"/>
      <c r="F4528" s="88"/>
      <c r="BB4528" s="5"/>
    </row>
    <row r="4529" spans="5:54" x14ac:dyDescent="0.2">
      <c r="E4529"/>
      <c r="F4529" s="88"/>
      <c r="BB4529" s="5"/>
    </row>
    <row r="4530" spans="5:54" x14ac:dyDescent="0.2">
      <c r="E4530"/>
      <c r="F4530" s="88"/>
      <c r="BB4530" s="5"/>
    </row>
    <row r="4531" spans="5:54" x14ac:dyDescent="0.2">
      <c r="E4531"/>
      <c r="F4531" s="88"/>
      <c r="BB4531" s="5"/>
    </row>
    <row r="4532" spans="5:54" x14ac:dyDescent="0.2">
      <c r="E4532"/>
      <c r="F4532" s="88"/>
      <c r="BB4532" s="5"/>
    </row>
    <row r="4533" spans="5:54" x14ac:dyDescent="0.2">
      <c r="E4533"/>
      <c r="F4533" s="88"/>
      <c r="BB4533" s="5"/>
    </row>
    <row r="4534" spans="5:54" x14ac:dyDescent="0.2">
      <c r="E4534"/>
      <c r="F4534" s="88"/>
      <c r="BB4534" s="5"/>
    </row>
    <row r="4535" spans="5:54" x14ac:dyDescent="0.2">
      <c r="E4535"/>
      <c r="F4535" s="88"/>
      <c r="BB4535" s="5"/>
    </row>
    <row r="4536" spans="5:54" x14ac:dyDescent="0.2">
      <c r="E4536"/>
      <c r="F4536" s="88"/>
      <c r="BB4536" s="5"/>
    </row>
    <row r="4537" spans="5:54" x14ac:dyDescent="0.2">
      <c r="E4537"/>
      <c r="F4537" s="88"/>
      <c r="BB4537" s="5"/>
    </row>
    <row r="4538" spans="5:54" x14ac:dyDescent="0.2">
      <c r="E4538"/>
      <c r="F4538" s="88"/>
      <c r="BB4538" s="5"/>
    </row>
    <row r="4539" spans="5:54" x14ac:dyDescent="0.2">
      <c r="E4539"/>
      <c r="F4539" s="88"/>
      <c r="BB4539" s="5"/>
    </row>
    <row r="4540" spans="5:54" x14ac:dyDescent="0.2">
      <c r="E4540"/>
      <c r="F4540" s="88"/>
      <c r="BB4540" s="5"/>
    </row>
    <row r="4541" spans="5:54" x14ac:dyDescent="0.2">
      <c r="E4541"/>
      <c r="F4541" s="88"/>
      <c r="BB4541" s="5"/>
    </row>
    <row r="4542" spans="5:54" x14ac:dyDescent="0.2">
      <c r="E4542"/>
      <c r="F4542" s="88"/>
      <c r="BB4542" s="5"/>
    </row>
    <row r="4543" spans="5:54" x14ac:dyDescent="0.2">
      <c r="E4543"/>
      <c r="F4543" s="88"/>
      <c r="BB4543" s="5"/>
    </row>
    <row r="4544" spans="5:54" x14ac:dyDescent="0.2">
      <c r="E4544"/>
      <c r="F4544" s="88"/>
      <c r="BB4544" s="5"/>
    </row>
    <row r="4545" spans="5:54" x14ac:dyDescent="0.2">
      <c r="E4545"/>
      <c r="F4545" s="88"/>
      <c r="BB4545" s="5"/>
    </row>
    <row r="4546" spans="5:54" x14ac:dyDescent="0.2">
      <c r="E4546"/>
      <c r="F4546" s="88"/>
      <c r="BB4546" s="5"/>
    </row>
    <row r="4547" spans="5:54" x14ac:dyDescent="0.2">
      <c r="E4547"/>
      <c r="F4547" s="88"/>
      <c r="BB4547" s="5"/>
    </row>
    <row r="4548" spans="5:54" x14ac:dyDescent="0.2">
      <c r="E4548"/>
      <c r="F4548" s="88"/>
      <c r="BB4548" s="5"/>
    </row>
    <row r="4549" spans="5:54" x14ac:dyDescent="0.2">
      <c r="E4549"/>
      <c r="F4549" s="88"/>
      <c r="BB4549" s="5"/>
    </row>
    <row r="4550" spans="5:54" x14ac:dyDescent="0.2">
      <c r="E4550"/>
      <c r="F4550" s="88"/>
      <c r="BB4550" s="5"/>
    </row>
    <row r="4551" spans="5:54" x14ac:dyDescent="0.2">
      <c r="E4551"/>
      <c r="F4551" s="88"/>
      <c r="BB4551" s="5"/>
    </row>
    <row r="4552" spans="5:54" x14ac:dyDescent="0.2">
      <c r="E4552"/>
      <c r="F4552" s="88"/>
      <c r="BB4552" s="5"/>
    </row>
    <row r="4553" spans="5:54" x14ac:dyDescent="0.2">
      <c r="E4553"/>
      <c r="F4553" s="88"/>
      <c r="BB4553" s="5"/>
    </row>
    <row r="4554" spans="5:54" x14ac:dyDescent="0.2">
      <c r="E4554"/>
      <c r="F4554" s="88"/>
      <c r="BB4554" s="5"/>
    </row>
    <row r="4555" spans="5:54" x14ac:dyDescent="0.2">
      <c r="E4555"/>
      <c r="F4555" s="88"/>
      <c r="BB4555" s="5"/>
    </row>
    <row r="4556" spans="5:54" x14ac:dyDescent="0.2">
      <c r="E4556"/>
      <c r="F4556" s="88"/>
      <c r="BB4556" s="5"/>
    </row>
    <row r="4557" spans="5:54" x14ac:dyDescent="0.2">
      <c r="E4557"/>
      <c r="F4557" s="88"/>
      <c r="BB4557" s="5"/>
    </row>
    <row r="4558" spans="5:54" x14ac:dyDescent="0.2">
      <c r="E4558"/>
      <c r="F4558" s="88"/>
      <c r="BB4558" s="5"/>
    </row>
    <row r="4559" spans="5:54" x14ac:dyDescent="0.2">
      <c r="E4559"/>
      <c r="F4559" s="88"/>
      <c r="BB4559" s="5"/>
    </row>
    <row r="4560" spans="5:54" x14ac:dyDescent="0.2">
      <c r="E4560"/>
      <c r="F4560" s="88"/>
      <c r="BB4560" s="5"/>
    </row>
    <row r="4561" spans="5:54" x14ac:dyDescent="0.2">
      <c r="E4561"/>
      <c r="F4561" s="88"/>
      <c r="BB4561" s="5"/>
    </row>
    <row r="4562" spans="5:54" x14ac:dyDescent="0.2">
      <c r="E4562"/>
      <c r="F4562" s="88"/>
      <c r="BB4562" s="5"/>
    </row>
    <row r="4563" spans="5:54" x14ac:dyDescent="0.2">
      <c r="E4563"/>
      <c r="F4563" s="88"/>
      <c r="BB4563" s="5"/>
    </row>
    <row r="4564" spans="5:54" x14ac:dyDescent="0.2">
      <c r="E4564"/>
      <c r="F4564" s="88"/>
      <c r="BB4564" s="5"/>
    </row>
    <row r="4565" spans="5:54" x14ac:dyDescent="0.2">
      <c r="E4565"/>
      <c r="F4565" s="88"/>
      <c r="BB4565" s="5"/>
    </row>
    <row r="4566" spans="5:54" x14ac:dyDescent="0.2">
      <c r="E4566"/>
      <c r="F4566" s="88"/>
      <c r="BB4566" s="5"/>
    </row>
    <row r="4567" spans="5:54" x14ac:dyDescent="0.2">
      <c r="E4567"/>
      <c r="F4567" s="88"/>
      <c r="BB4567" s="5"/>
    </row>
    <row r="4568" spans="5:54" x14ac:dyDescent="0.2">
      <c r="E4568"/>
      <c r="F4568" s="88"/>
      <c r="BB4568" s="5"/>
    </row>
    <row r="4569" spans="5:54" x14ac:dyDescent="0.2">
      <c r="E4569"/>
      <c r="F4569" s="88"/>
      <c r="BB4569" s="5"/>
    </row>
    <row r="4570" spans="5:54" x14ac:dyDescent="0.2">
      <c r="E4570"/>
      <c r="F4570" s="88"/>
      <c r="BB4570" s="5"/>
    </row>
    <row r="4571" spans="5:54" x14ac:dyDescent="0.2">
      <c r="E4571"/>
      <c r="F4571" s="88"/>
      <c r="BB4571" s="5"/>
    </row>
    <row r="4572" spans="5:54" x14ac:dyDescent="0.2">
      <c r="E4572"/>
      <c r="F4572" s="88"/>
      <c r="BB4572" s="5"/>
    </row>
    <row r="4573" spans="5:54" x14ac:dyDescent="0.2">
      <c r="E4573"/>
      <c r="F4573" s="88"/>
      <c r="BB4573" s="5"/>
    </row>
    <row r="4574" spans="5:54" x14ac:dyDescent="0.2">
      <c r="E4574"/>
      <c r="F4574" s="88"/>
      <c r="BB4574" s="5"/>
    </row>
    <row r="4575" spans="5:54" x14ac:dyDescent="0.2">
      <c r="E4575"/>
      <c r="F4575" s="88"/>
      <c r="BB4575" s="5"/>
    </row>
    <row r="4576" spans="5:54" x14ac:dyDescent="0.2">
      <c r="E4576"/>
      <c r="F4576" s="88"/>
      <c r="BB4576" s="5"/>
    </row>
    <row r="4577" spans="5:54" x14ac:dyDescent="0.2">
      <c r="E4577"/>
      <c r="F4577" s="88"/>
      <c r="BB4577" s="5"/>
    </row>
    <row r="4578" spans="5:54" x14ac:dyDescent="0.2">
      <c r="E4578"/>
      <c r="F4578" s="88"/>
      <c r="BB4578" s="5"/>
    </row>
    <row r="4579" spans="5:54" x14ac:dyDescent="0.2">
      <c r="E4579"/>
      <c r="F4579" s="88"/>
      <c r="BB4579" s="5"/>
    </row>
    <row r="4580" spans="5:54" x14ac:dyDescent="0.2">
      <c r="E4580"/>
      <c r="F4580" s="88"/>
      <c r="BB4580" s="5"/>
    </row>
    <row r="4581" spans="5:54" x14ac:dyDescent="0.2">
      <c r="E4581"/>
      <c r="F4581" s="88"/>
      <c r="BB4581" s="5"/>
    </row>
    <row r="4582" spans="5:54" x14ac:dyDescent="0.2">
      <c r="E4582"/>
      <c r="F4582" s="88"/>
      <c r="BB4582" s="5"/>
    </row>
    <row r="4583" spans="5:54" x14ac:dyDescent="0.2">
      <c r="E4583"/>
      <c r="F4583" s="88"/>
      <c r="BB4583" s="5"/>
    </row>
    <row r="4584" spans="5:54" x14ac:dyDescent="0.2">
      <c r="E4584"/>
      <c r="F4584" s="88"/>
      <c r="BB4584" s="5"/>
    </row>
    <row r="4585" spans="5:54" x14ac:dyDescent="0.2">
      <c r="E4585"/>
      <c r="F4585" s="88"/>
      <c r="BB4585" s="5"/>
    </row>
    <row r="4586" spans="5:54" x14ac:dyDescent="0.2">
      <c r="E4586"/>
      <c r="F4586" s="88"/>
      <c r="BB4586" s="5"/>
    </row>
    <row r="4587" spans="5:54" x14ac:dyDescent="0.2">
      <c r="E4587"/>
      <c r="F4587" s="88"/>
      <c r="BB4587" s="5"/>
    </row>
    <row r="4588" spans="5:54" x14ac:dyDescent="0.2">
      <c r="E4588"/>
      <c r="F4588" s="88"/>
      <c r="BB4588" s="5"/>
    </row>
    <row r="4589" spans="5:54" x14ac:dyDescent="0.2">
      <c r="E4589"/>
      <c r="F4589" s="88"/>
      <c r="BB4589" s="5"/>
    </row>
    <row r="4590" spans="5:54" x14ac:dyDescent="0.2">
      <c r="E4590"/>
      <c r="F4590" s="88"/>
      <c r="BB4590" s="5"/>
    </row>
    <row r="4591" spans="5:54" x14ac:dyDescent="0.2">
      <c r="E4591"/>
      <c r="F4591" s="88"/>
      <c r="BB4591" s="5"/>
    </row>
    <row r="4592" spans="5:54" x14ac:dyDescent="0.2">
      <c r="E4592"/>
      <c r="F4592" s="88"/>
      <c r="BB4592" s="5"/>
    </row>
    <row r="4593" spans="5:54" x14ac:dyDescent="0.2">
      <c r="E4593"/>
      <c r="F4593" s="88"/>
      <c r="BB4593" s="5"/>
    </row>
    <row r="4594" spans="5:54" x14ac:dyDescent="0.2">
      <c r="E4594"/>
      <c r="F4594" s="88"/>
      <c r="BB4594" s="5"/>
    </row>
    <row r="4595" spans="5:54" x14ac:dyDescent="0.2">
      <c r="E4595"/>
      <c r="F4595" s="88"/>
      <c r="BB4595" s="5"/>
    </row>
    <row r="4596" spans="5:54" x14ac:dyDescent="0.2">
      <c r="E4596"/>
      <c r="F4596" s="88"/>
      <c r="BB4596" s="5"/>
    </row>
    <row r="4597" spans="5:54" x14ac:dyDescent="0.2">
      <c r="E4597"/>
      <c r="F4597" s="88"/>
      <c r="BB4597" s="5"/>
    </row>
    <row r="4598" spans="5:54" x14ac:dyDescent="0.2">
      <c r="E4598"/>
      <c r="F4598" s="88"/>
      <c r="BB4598" s="5"/>
    </row>
    <row r="4599" spans="5:54" x14ac:dyDescent="0.2">
      <c r="E4599"/>
      <c r="F4599" s="88"/>
      <c r="BB4599" s="5"/>
    </row>
    <row r="4600" spans="5:54" x14ac:dyDescent="0.2">
      <c r="E4600"/>
      <c r="F4600" s="88"/>
      <c r="BB4600" s="5"/>
    </row>
    <row r="4601" spans="5:54" x14ac:dyDescent="0.2">
      <c r="E4601"/>
      <c r="F4601" s="88"/>
      <c r="BB4601" s="5"/>
    </row>
    <row r="4602" spans="5:54" x14ac:dyDescent="0.2">
      <c r="E4602"/>
      <c r="F4602" s="88"/>
      <c r="BB4602" s="5"/>
    </row>
    <row r="4603" spans="5:54" x14ac:dyDescent="0.2">
      <c r="E4603"/>
      <c r="F4603" s="88"/>
      <c r="BB4603" s="5"/>
    </row>
    <row r="4604" spans="5:54" x14ac:dyDescent="0.2">
      <c r="E4604"/>
      <c r="F4604" s="88"/>
      <c r="BB4604" s="5"/>
    </row>
    <row r="4605" spans="5:54" x14ac:dyDescent="0.2">
      <c r="E4605"/>
      <c r="F4605" s="88"/>
      <c r="BB4605" s="5"/>
    </row>
    <row r="4606" spans="5:54" x14ac:dyDescent="0.2">
      <c r="E4606"/>
      <c r="F4606" s="88"/>
      <c r="BB4606" s="5"/>
    </row>
    <row r="4607" spans="5:54" x14ac:dyDescent="0.2">
      <c r="E4607"/>
      <c r="F4607" s="88"/>
      <c r="BB4607" s="5"/>
    </row>
    <row r="4608" spans="5:54" x14ac:dyDescent="0.2">
      <c r="E4608"/>
      <c r="F4608" s="88"/>
      <c r="BB4608" s="5"/>
    </row>
    <row r="4609" spans="5:54" x14ac:dyDescent="0.2">
      <c r="E4609"/>
      <c r="F4609" s="88"/>
      <c r="BB4609" s="5"/>
    </row>
    <row r="4610" spans="5:54" x14ac:dyDescent="0.2">
      <c r="E4610"/>
      <c r="F4610" s="88"/>
      <c r="BB4610" s="5"/>
    </row>
    <row r="4611" spans="5:54" x14ac:dyDescent="0.2">
      <c r="E4611"/>
      <c r="F4611" s="88"/>
      <c r="BB4611" s="5"/>
    </row>
    <row r="4612" spans="5:54" x14ac:dyDescent="0.2">
      <c r="E4612"/>
      <c r="F4612" s="88"/>
      <c r="BB4612" s="5"/>
    </row>
    <row r="4613" spans="5:54" x14ac:dyDescent="0.2">
      <c r="E4613"/>
      <c r="F4613" s="88"/>
      <c r="BB4613" s="5"/>
    </row>
    <row r="4614" spans="5:54" x14ac:dyDescent="0.2">
      <c r="E4614"/>
      <c r="F4614" s="88"/>
      <c r="BB4614" s="5"/>
    </row>
    <row r="4615" spans="5:54" x14ac:dyDescent="0.2">
      <c r="E4615"/>
      <c r="F4615" s="88"/>
      <c r="BB4615" s="5"/>
    </row>
    <row r="4616" spans="5:54" x14ac:dyDescent="0.2">
      <c r="E4616"/>
      <c r="F4616" s="88"/>
      <c r="BB4616" s="5"/>
    </row>
    <row r="4617" spans="5:54" x14ac:dyDescent="0.2">
      <c r="E4617"/>
      <c r="F4617" s="88"/>
      <c r="BB4617" s="5"/>
    </row>
    <row r="4618" spans="5:54" x14ac:dyDescent="0.2">
      <c r="E4618"/>
      <c r="F4618" s="88"/>
      <c r="BB4618" s="5"/>
    </row>
    <row r="4619" spans="5:54" x14ac:dyDescent="0.2">
      <c r="E4619"/>
      <c r="F4619" s="88"/>
      <c r="BB4619" s="5"/>
    </row>
    <row r="4620" spans="5:54" x14ac:dyDescent="0.2">
      <c r="E4620"/>
      <c r="F4620" s="88"/>
      <c r="BB4620" s="5"/>
    </row>
    <row r="4621" spans="5:54" x14ac:dyDescent="0.2">
      <c r="E4621"/>
      <c r="F4621" s="88"/>
      <c r="BB4621" s="5"/>
    </row>
    <row r="4622" spans="5:54" x14ac:dyDescent="0.2">
      <c r="E4622"/>
      <c r="F4622" s="88"/>
      <c r="BB4622" s="5"/>
    </row>
    <row r="4623" spans="5:54" x14ac:dyDescent="0.2">
      <c r="E4623"/>
      <c r="F4623" s="88"/>
      <c r="BB4623" s="5"/>
    </row>
    <row r="4624" spans="5:54" x14ac:dyDescent="0.2">
      <c r="E4624"/>
      <c r="F4624" s="88"/>
      <c r="BB4624" s="5"/>
    </row>
    <row r="4625" spans="5:54" x14ac:dyDescent="0.2">
      <c r="E4625"/>
      <c r="F4625" s="88"/>
      <c r="BB4625" s="5"/>
    </row>
    <row r="4626" spans="5:54" x14ac:dyDescent="0.2">
      <c r="E4626"/>
      <c r="F4626" s="88"/>
      <c r="BB4626" s="5"/>
    </row>
    <row r="4627" spans="5:54" x14ac:dyDescent="0.2">
      <c r="E4627"/>
      <c r="F4627" s="88"/>
      <c r="BB4627" s="5"/>
    </row>
    <row r="4628" spans="5:54" x14ac:dyDescent="0.2">
      <c r="E4628"/>
      <c r="F4628" s="88"/>
      <c r="BB4628" s="5"/>
    </row>
    <row r="4629" spans="5:54" x14ac:dyDescent="0.2">
      <c r="E4629"/>
      <c r="F4629" s="88"/>
      <c r="BB4629" s="5"/>
    </row>
    <row r="4630" spans="5:54" x14ac:dyDescent="0.2">
      <c r="E4630"/>
      <c r="F4630" s="88"/>
      <c r="BB4630" s="5"/>
    </row>
    <row r="4631" spans="5:54" x14ac:dyDescent="0.2">
      <c r="E4631"/>
      <c r="F4631" s="88"/>
      <c r="BB4631" s="5"/>
    </row>
    <row r="4632" spans="5:54" x14ac:dyDescent="0.2">
      <c r="E4632"/>
      <c r="F4632" s="88"/>
      <c r="BB4632" s="5"/>
    </row>
    <row r="4633" spans="5:54" x14ac:dyDescent="0.2">
      <c r="E4633"/>
      <c r="F4633" s="88"/>
      <c r="BB4633" s="5"/>
    </row>
    <row r="4634" spans="5:54" x14ac:dyDescent="0.2">
      <c r="E4634"/>
      <c r="F4634" s="88"/>
      <c r="BB4634" s="5"/>
    </row>
    <row r="4635" spans="5:54" x14ac:dyDescent="0.2">
      <c r="E4635"/>
      <c r="F4635" s="88"/>
      <c r="BB4635" s="5"/>
    </row>
    <row r="4636" spans="5:54" x14ac:dyDescent="0.2">
      <c r="E4636"/>
      <c r="F4636" s="88"/>
      <c r="BB4636" s="5"/>
    </row>
    <row r="4637" spans="5:54" x14ac:dyDescent="0.2">
      <c r="E4637"/>
      <c r="F4637" s="88"/>
      <c r="BB4637" s="5"/>
    </row>
    <row r="4638" spans="5:54" x14ac:dyDescent="0.2">
      <c r="E4638"/>
      <c r="F4638" s="88"/>
      <c r="BB4638" s="5"/>
    </row>
    <row r="4639" spans="5:54" x14ac:dyDescent="0.2">
      <c r="E4639"/>
      <c r="F4639" s="88"/>
      <c r="BB4639" s="5"/>
    </row>
    <row r="4640" spans="5:54" x14ac:dyDescent="0.2">
      <c r="E4640"/>
      <c r="F4640" s="88"/>
      <c r="BB4640" s="5"/>
    </row>
    <row r="4641" spans="5:54" x14ac:dyDescent="0.2">
      <c r="E4641"/>
      <c r="F4641" s="88"/>
      <c r="BB4641" s="5"/>
    </row>
    <row r="4642" spans="5:54" x14ac:dyDescent="0.2">
      <c r="E4642"/>
      <c r="F4642" s="88"/>
      <c r="BB4642" s="5"/>
    </row>
    <row r="4643" spans="5:54" x14ac:dyDescent="0.2">
      <c r="E4643"/>
      <c r="F4643" s="88"/>
      <c r="BB4643" s="5"/>
    </row>
    <row r="4644" spans="5:54" x14ac:dyDescent="0.2">
      <c r="E4644"/>
      <c r="F4644" s="88"/>
      <c r="BB4644" s="5"/>
    </row>
    <row r="4645" spans="5:54" x14ac:dyDescent="0.2">
      <c r="E4645"/>
      <c r="F4645" s="88"/>
      <c r="BB4645" s="5"/>
    </row>
    <row r="4646" spans="5:54" x14ac:dyDescent="0.2">
      <c r="E4646"/>
      <c r="F4646" s="88"/>
      <c r="BB4646" s="5"/>
    </row>
    <row r="4647" spans="5:54" x14ac:dyDescent="0.2">
      <c r="E4647"/>
      <c r="F4647" s="88"/>
      <c r="BB4647" s="5"/>
    </row>
    <row r="4648" spans="5:54" x14ac:dyDescent="0.2">
      <c r="E4648"/>
      <c r="F4648" s="88"/>
      <c r="BB4648" s="5"/>
    </row>
    <row r="4649" spans="5:54" x14ac:dyDescent="0.2">
      <c r="E4649"/>
      <c r="F4649" s="88"/>
      <c r="BB4649" s="5"/>
    </row>
    <row r="4650" spans="5:54" x14ac:dyDescent="0.2">
      <c r="E4650"/>
      <c r="F4650" s="88"/>
      <c r="BB4650" s="5"/>
    </row>
    <row r="4651" spans="5:54" x14ac:dyDescent="0.2">
      <c r="E4651"/>
      <c r="F4651" s="88"/>
      <c r="BB4651" s="5"/>
    </row>
    <row r="4652" spans="5:54" x14ac:dyDescent="0.2">
      <c r="E4652"/>
      <c r="F4652" s="88"/>
      <c r="BB4652" s="5"/>
    </row>
    <row r="4653" spans="5:54" x14ac:dyDescent="0.2">
      <c r="E4653"/>
      <c r="F4653" s="88"/>
      <c r="BB4653" s="5"/>
    </row>
    <row r="4654" spans="5:54" x14ac:dyDescent="0.2">
      <c r="E4654"/>
      <c r="F4654" s="88"/>
      <c r="BB4654" s="5"/>
    </row>
    <row r="4655" spans="5:54" x14ac:dyDescent="0.2">
      <c r="E4655"/>
      <c r="F4655" s="88"/>
      <c r="BB4655" s="5"/>
    </row>
    <row r="4656" spans="5:54" x14ac:dyDescent="0.2">
      <c r="E4656"/>
      <c r="F4656" s="88"/>
      <c r="BB4656" s="5"/>
    </row>
    <row r="4657" spans="5:54" x14ac:dyDescent="0.2">
      <c r="E4657"/>
      <c r="F4657" s="88"/>
      <c r="BB4657" s="5"/>
    </row>
    <row r="4658" spans="5:54" x14ac:dyDescent="0.2">
      <c r="E4658"/>
      <c r="F4658" s="88"/>
      <c r="BB4658" s="5"/>
    </row>
    <row r="4659" spans="5:54" x14ac:dyDescent="0.2">
      <c r="E4659"/>
      <c r="F4659" s="88"/>
      <c r="BB4659" s="5"/>
    </row>
    <row r="4660" spans="5:54" x14ac:dyDescent="0.2">
      <c r="E4660"/>
      <c r="F4660" s="88"/>
      <c r="BB4660" s="5"/>
    </row>
    <row r="4661" spans="5:54" x14ac:dyDescent="0.2">
      <c r="E4661"/>
      <c r="F4661" s="88"/>
      <c r="BB4661" s="5"/>
    </row>
    <row r="4662" spans="5:54" x14ac:dyDescent="0.2">
      <c r="E4662"/>
      <c r="F4662" s="88"/>
      <c r="BB4662" s="5"/>
    </row>
    <row r="4663" spans="5:54" x14ac:dyDescent="0.2">
      <c r="E4663"/>
      <c r="F4663" s="88"/>
      <c r="BB4663" s="5"/>
    </row>
    <row r="4664" spans="5:54" x14ac:dyDescent="0.2">
      <c r="E4664"/>
      <c r="F4664" s="88"/>
      <c r="BB4664" s="5"/>
    </row>
    <row r="4665" spans="5:54" x14ac:dyDescent="0.2">
      <c r="E4665"/>
      <c r="F4665" s="88"/>
      <c r="BB4665" s="5"/>
    </row>
    <row r="4666" spans="5:54" x14ac:dyDescent="0.2">
      <c r="E4666"/>
      <c r="F4666" s="88"/>
      <c r="BB4666" s="5"/>
    </row>
    <row r="4667" spans="5:54" x14ac:dyDescent="0.2">
      <c r="E4667"/>
      <c r="F4667" s="88"/>
      <c r="BB4667" s="5"/>
    </row>
    <row r="4668" spans="5:54" x14ac:dyDescent="0.2">
      <c r="E4668"/>
      <c r="F4668" s="88"/>
      <c r="BB4668" s="5"/>
    </row>
    <row r="4669" spans="5:54" x14ac:dyDescent="0.2">
      <c r="E4669"/>
      <c r="F4669" s="88"/>
      <c r="BB4669" s="5"/>
    </row>
    <row r="4670" spans="5:54" x14ac:dyDescent="0.2">
      <c r="E4670"/>
      <c r="F4670" s="88"/>
      <c r="BB4670" s="5"/>
    </row>
    <row r="4671" spans="5:54" x14ac:dyDescent="0.2">
      <c r="E4671"/>
      <c r="F4671" s="88"/>
      <c r="BB4671" s="5"/>
    </row>
    <row r="4672" spans="5:54" x14ac:dyDescent="0.2">
      <c r="E4672"/>
      <c r="F4672" s="88"/>
      <c r="BB4672" s="5"/>
    </row>
    <row r="4673" spans="5:54" x14ac:dyDescent="0.2">
      <c r="E4673"/>
      <c r="F4673" s="88"/>
      <c r="BB4673" s="5"/>
    </row>
    <row r="4674" spans="5:54" x14ac:dyDescent="0.2">
      <c r="E4674"/>
      <c r="F4674" s="88"/>
      <c r="BB4674" s="5"/>
    </row>
    <row r="4675" spans="5:54" x14ac:dyDescent="0.2">
      <c r="E4675"/>
      <c r="F4675" s="88"/>
      <c r="BB4675" s="5"/>
    </row>
    <row r="4676" spans="5:54" x14ac:dyDescent="0.2">
      <c r="E4676"/>
      <c r="F4676" s="88"/>
      <c r="BB4676" s="5"/>
    </row>
    <row r="4677" spans="5:54" x14ac:dyDescent="0.2">
      <c r="E4677"/>
      <c r="F4677" s="88"/>
      <c r="BB4677" s="5"/>
    </row>
    <row r="4678" spans="5:54" x14ac:dyDescent="0.2">
      <c r="E4678"/>
      <c r="F4678" s="88"/>
      <c r="BB4678" s="5"/>
    </row>
    <row r="4679" spans="5:54" x14ac:dyDescent="0.2">
      <c r="E4679"/>
      <c r="F4679" s="88"/>
      <c r="BB4679" s="5"/>
    </row>
    <row r="4680" spans="5:54" x14ac:dyDescent="0.2">
      <c r="E4680"/>
      <c r="F4680" s="88"/>
      <c r="BB4680" s="5"/>
    </row>
    <row r="4681" spans="5:54" x14ac:dyDescent="0.2">
      <c r="E4681"/>
      <c r="F4681" s="88"/>
      <c r="BB4681" s="5"/>
    </row>
    <row r="4682" spans="5:54" x14ac:dyDescent="0.2">
      <c r="E4682"/>
      <c r="F4682" s="88"/>
      <c r="BB4682" s="5"/>
    </row>
    <row r="4683" spans="5:54" x14ac:dyDescent="0.2">
      <c r="E4683"/>
      <c r="F4683" s="88"/>
      <c r="BB4683" s="5"/>
    </row>
    <row r="4684" spans="5:54" x14ac:dyDescent="0.2">
      <c r="E4684"/>
      <c r="F4684" s="88"/>
      <c r="BB4684" s="5"/>
    </row>
    <row r="4685" spans="5:54" x14ac:dyDescent="0.2">
      <c r="E4685"/>
      <c r="F4685" s="88"/>
      <c r="BB4685" s="5"/>
    </row>
    <row r="4686" spans="5:54" x14ac:dyDescent="0.2">
      <c r="E4686"/>
      <c r="F4686" s="88"/>
      <c r="BB4686" s="5"/>
    </row>
    <row r="4687" spans="5:54" x14ac:dyDescent="0.2">
      <c r="E4687"/>
      <c r="F4687" s="88"/>
      <c r="BB4687" s="5"/>
    </row>
    <row r="4688" spans="5:54" x14ac:dyDescent="0.2">
      <c r="E4688"/>
      <c r="F4688" s="88"/>
      <c r="BB4688" s="5"/>
    </row>
    <row r="4689" spans="5:54" x14ac:dyDescent="0.2">
      <c r="E4689"/>
      <c r="F4689" s="88"/>
      <c r="BB4689" s="5"/>
    </row>
    <row r="4690" spans="5:54" x14ac:dyDescent="0.2">
      <c r="E4690"/>
      <c r="F4690" s="88"/>
      <c r="BB4690" s="5"/>
    </row>
    <row r="4691" spans="5:54" x14ac:dyDescent="0.2">
      <c r="E4691"/>
      <c r="F4691" s="88"/>
      <c r="BB4691" s="5"/>
    </row>
    <row r="4692" spans="5:54" x14ac:dyDescent="0.2">
      <c r="E4692"/>
      <c r="F4692" s="88"/>
      <c r="BB4692" s="5"/>
    </row>
    <row r="4693" spans="5:54" x14ac:dyDescent="0.2">
      <c r="E4693"/>
      <c r="F4693" s="88"/>
      <c r="BB4693" s="5"/>
    </row>
    <row r="4694" spans="5:54" x14ac:dyDescent="0.2">
      <c r="E4694"/>
      <c r="F4694" s="88"/>
      <c r="BB4694" s="5"/>
    </row>
    <row r="4695" spans="5:54" x14ac:dyDescent="0.2">
      <c r="E4695"/>
      <c r="F4695" s="88"/>
      <c r="BB4695" s="5"/>
    </row>
    <row r="4696" spans="5:54" x14ac:dyDescent="0.2">
      <c r="E4696"/>
      <c r="F4696" s="88"/>
      <c r="BB4696" s="5"/>
    </row>
    <row r="4697" spans="5:54" x14ac:dyDescent="0.2">
      <c r="E4697"/>
      <c r="F4697" s="88"/>
      <c r="BB4697" s="5"/>
    </row>
    <row r="4698" spans="5:54" x14ac:dyDescent="0.2">
      <c r="E4698"/>
      <c r="F4698" s="88"/>
      <c r="BB4698" s="5"/>
    </row>
    <row r="4699" spans="5:54" x14ac:dyDescent="0.2">
      <c r="E4699"/>
      <c r="F4699" s="88"/>
      <c r="BB4699" s="5"/>
    </row>
    <row r="4700" spans="5:54" x14ac:dyDescent="0.2">
      <c r="E4700"/>
      <c r="F4700" s="88"/>
      <c r="BB4700" s="5"/>
    </row>
    <row r="4701" spans="5:54" x14ac:dyDescent="0.2">
      <c r="E4701"/>
      <c r="F4701" s="88"/>
      <c r="BB4701" s="5"/>
    </row>
    <row r="4702" spans="5:54" x14ac:dyDescent="0.2">
      <c r="E4702"/>
      <c r="F4702" s="88"/>
      <c r="BB4702" s="5"/>
    </row>
    <row r="4703" spans="5:54" x14ac:dyDescent="0.2">
      <c r="E4703"/>
      <c r="F4703" s="88"/>
      <c r="BB4703" s="5"/>
    </row>
    <row r="4704" spans="5:54" x14ac:dyDescent="0.2">
      <c r="E4704"/>
      <c r="F4704" s="88"/>
      <c r="BB4704" s="5"/>
    </row>
    <row r="4705" spans="5:54" x14ac:dyDescent="0.2">
      <c r="E4705"/>
      <c r="F4705" s="88"/>
      <c r="BB4705" s="5"/>
    </row>
    <row r="4706" spans="5:54" x14ac:dyDescent="0.2">
      <c r="E4706"/>
      <c r="F4706" s="88"/>
      <c r="BB4706" s="5"/>
    </row>
    <row r="4707" spans="5:54" x14ac:dyDescent="0.2">
      <c r="E4707"/>
      <c r="F4707" s="88"/>
      <c r="BB4707" s="5"/>
    </row>
    <row r="4708" spans="5:54" x14ac:dyDescent="0.2">
      <c r="E4708"/>
      <c r="F4708" s="88"/>
      <c r="BB4708" s="5"/>
    </row>
    <row r="4709" spans="5:54" x14ac:dyDescent="0.2">
      <c r="E4709"/>
      <c r="F4709" s="88"/>
      <c r="BB4709" s="5"/>
    </row>
    <row r="4710" spans="5:54" x14ac:dyDescent="0.2">
      <c r="E4710"/>
      <c r="F4710" s="88"/>
      <c r="BB4710" s="5"/>
    </row>
    <row r="4711" spans="5:54" x14ac:dyDescent="0.2">
      <c r="E4711"/>
      <c r="F4711" s="88"/>
      <c r="BB4711" s="5"/>
    </row>
    <row r="4712" spans="5:54" x14ac:dyDescent="0.2">
      <c r="E4712"/>
      <c r="F4712" s="88"/>
      <c r="BB4712" s="5"/>
    </row>
    <row r="4713" spans="5:54" x14ac:dyDescent="0.2">
      <c r="E4713"/>
      <c r="F4713" s="88"/>
      <c r="BB4713" s="5"/>
    </row>
    <row r="4714" spans="5:54" x14ac:dyDescent="0.2">
      <c r="E4714"/>
      <c r="F4714" s="88"/>
      <c r="BB4714" s="5"/>
    </row>
    <row r="4715" spans="5:54" x14ac:dyDescent="0.2">
      <c r="E4715"/>
      <c r="F4715" s="88"/>
      <c r="BB4715" s="5"/>
    </row>
    <row r="4716" spans="5:54" x14ac:dyDescent="0.2">
      <c r="E4716"/>
      <c r="F4716" s="88"/>
      <c r="BB4716" s="5"/>
    </row>
    <row r="4717" spans="5:54" x14ac:dyDescent="0.2">
      <c r="E4717"/>
      <c r="F4717" s="88"/>
      <c r="BB4717" s="5"/>
    </row>
    <row r="4718" spans="5:54" x14ac:dyDescent="0.2">
      <c r="E4718"/>
      <c r="F4718" s="88"/>
      <c r="BB4718" s="5"/>
    </row>
    <row r="4719" spans="5:54" x14ac:dyDescent="0.2">
      <c r="E4719"/>
      <c r="F4719" s="88"/>
      <c r="BB4719" s="5"/>
    </row>
    <row r="4720" spans="5:54" x14ac:dyDescent="0.2">
      <c r="E4720"/>
      <c r="F4720" s="88"/>
      <c r="BB4720" s="5"/>
    </row>
    <row r="4721" spans="5:54" x14ac:dyDescent="0.2">
      <c r="E4721"/>
      <c r="F4721" s="88"/>
      <c r="BB4721" s="5"/>
    </row>
    <row r="4722" spans="5:54" x14ac:dyDescent="0.2">
      <c r="E4722"/>
      <c r="F4722" s="88"/>
      <c r="BB4722" s="5"/>
    </row>
    <row r="4723" spans="5:54" x14ac:dyDescent="0.2">
      <c r="E4723"/>
      <c r="F4723" s="88"/>
      <c r="BB4723" s="5"/>
    </row>
    <row r="4724" spans="5:54" x14ac:dyDescent="0.2">
      <c r="E4724"/>
      <c r="F4724" s="88"/>
      <c r="BB4724" s="5"/>
    </row>
    <row r="4725" spans="5:54" x14ac:dyDescent="0.2">
      <c r="E4725"/>
      <c r="F4725" s="88"/>
      <c r="BB4725" s="5"/>
    </row>
    <row r="4726" spans="5:54" x14ac:dyDescent="0.2">
      <c r="E4726"/>
      <c r="F4726" s="88"/>
      <c r="BB4726" s="5"/>
    </row>
    <row r="4727" spans="5:54" x14ac:dyDescent="0.2">
      <c r="E4727"/>
      <c r="F4727" s="88"/>
      <c r="BB4727" s="5"/>
    </row>
    <row r="4728" spans="5:54" x14ac:dyDescent="0.2">
      <c r="E4728"/>
      <c r="F4728" s="88"/>
      <c r="BB4728" s="5"/>
    </row>
    <row r="4729" spans="5:54" x14ac:dyDescent="0.2">
      <c r="E4729"/>
      <c r="F4729" s="88"/>
      <c r="BB4729" s="5"/>
    </row>
    <row r="4730" spans="5:54" x14ac:dyDescent="0.2">
      <c r="E4730"/>
      <c r="F4730" s="88"/>
      <c r="BB4730" s="5"/>
    </row>
    <row r="4731" spans="5:54" x14ac:dyDescent="0.2">
      <c r="E4731"/>
      <c r="F4731" s="88"/>
      <c r="BB4731" s="5"/>
    </row>
    <row r="4732" spans="5:54" x14ac:dyDescent="0.2">
      <c r="E4732"/>
      <c r="F4732" s="88"/>
      <c r="BB4732" s="5"/>
    </row>
    <row r="4733" spans="5:54" x14ac:dyDescent="0.2">
      <c r="E4733"/>
      <c r="F4733" s="88"/>
      <c r="BB4733" s="5"/>
    </row>
    <row r="4734" spans="5:54" x14ac:dyDescent="0.2">
      <c r="E4734"/>
      <c r="F4734" s="88"/>
      <c r="BB4734" s="5"/>
    </row>
    <row r="4735" spans="5:54" x14ac:dyDescent="0.2">
      <c r="E4735"/>
      <c r="F4735" s="88"/>
      <c r="BB4735" s="5"/>
    </row>
    <row r="4736" spans="5:54" x14ac:dyDescent="0.2">
      <c r="E4736"/>
      <c r="F4736" s="88"/>
      <c r="BB4736" s="5"/>
    </row>
    <row r="4737" spans="5:54" x14ac:dyDescent="0.2">
      <c r="E4737"/>
      <c r="F4737" s="88"/>
      <c r="BB4737" s="5"/>
    </row>
    <row r="4738" spans="5:54" x14ac:dyDescent="0.2">
      <c r="E4738"/>
      <c r="F4738" s="88"/>
      <c r="BB4738" s="5"/>
    </row>
    <row r="4739" spans="5:54" x14ac:dyDescent="0.2">
      <c r="E4739"/>
      <c r="F4739" s="88"/>
      <c r="BB4739" s="5"/>
    </row>
    <row r="4740" spans="5:54" x14ac:dyDescent="0.2">
      <c r="E4740"/>
      <c r="F4740" s="88"/>
      <c r="BB4740" s="5"/>
    </row>
    <row r="4741" spans="5:54" x14ac:dyDescent="0.2">
      <c r="E4741"/>
      <c r="F4741" s="88"/>
      <c r="BB4741" s="5"/>
    </row>
    <row r="4742" spans="5:54" x14ac:dyDescent="0.2">
      <c r="E4742"/>
      <c r="F4742" s="88"/>
      <c r="BB4742" s="5"/>
    </row>
    <row r="4743" spans="5:54" x14ac:dyDescent="0.2">
      <c r="E4743"/>
      <c r="F4743" s="88"/>
      <c r="BB4743" s="5"/>
    </row>
    <row r="4744" spans="5:54" x14ac:dyDescent="0.2">
      <c r="E4744"/>
      <c r="F4744" s="88"/>
      <c r="BB4744" s="5"/>
    </row>
    <row r="4745" spans="5:54" x14ac:dyDescent="0.2">
      <c r="E4745"/>
      <c r="F4745" s="88"/>
      <c r="BB4745" s="5"/>
    </row>
    <row r="4746" spans="5:54" x14ac:dyDescent="0.2">
      <c r="E4746"/>
      <c r="F4746" s="88"/>
      <c r="BB4746" s="5"/>
    </row>
    <row r="4747" spans="5:54" x14ac:dyDescent="0.2">
      <c r="E4747"/>
      <c r="F4747" s="88"/>
      <c r="BB4747" s="5"/>
    </row>
    <row r="4748" spans="5:54" x14ac:dyDescent="0.2">
      <c r="E4748"/>
      <c r="F4748" s="88"/>
      <c r="BB4748" s="5"/>
    </row>
    <row r="4749" spans="5:54" x14ac:dyDescent="0.2">
      <c r="E4749"/>
      <c r="F4749" s="88"/>
      <c r="BB4749" s="5"/>
    </row>
    <row r="4750" spans="5:54" x14ac:dyDescent="0.2">
      <c r="E4750"/>
      <c r="F4750" s="88"/>
      <c r="BB4750" s="5"/>
    </row>
    <row r="4751" spans="5:54" x14ac:dyDescent="0.2">
      <c r="E4751"/>
      <c r="F4751" s="88"/>
      <c r="BB4751" s="5"/>
    </row>
    <row r="4752" spans="5:54" x14ac:dyDescent="0.2">
      <c r="E4752"/>
      <c r="F4752" s="88"/>
      <c r="BB4752" s="5"/>
    </row>
    <row r="4753" spans="5:54" x14ac:dyDescent="0.2">
      <c r="E4753"/>
      <c r="F4753" s="88"/>
      <c r="BB4753" s="5"/>
    </row>
    <row r="4754" spans="5:54" x14ac:dyDescent="0.2">
      <c r="E4754"/>
      <c r="F4754" s="88"/>
      <c r="BB4754" s="5"/>
    </row>
    <row r="4755" spans="5:54" x14ac:dyDescent="0.2">
      <c r="E4755"/>
      <c r="F4755" s="88"/>
      <c r="BB4755" s="5"/>
    </row>
    <row r="4756" spans="5:54" x14ac:dyDescent="0.2">
      <c r="E4756"/>
      <c r="F4756" s="88"/>
      <c r="BB4756" s="5"/>
    </row>
    <row r="4757" spans="5:54" x14ac:dyDescent="0.2">
      <c r="E4757"/>
      <c r="F4757" s="88"/>
      <c r="BB4757" s="5"/>
    </row>
    <row r="4758" spans="5:54" x14ac:dyDescent="0.2">
      <c r="E4758"/>
      <c r="F4758" s="88"/>
      <c r="BB4758" s="5"/>
    </row>
    <row r="4759" spans="5:54" x14ac:dyDescent="0.2">
      <c r="E4759"/>
      <c r="F4759" s="88"/>
      <c r="BB4759" s="5"/>
    </row>
    <row r="4760" spans="5:54" x14ac:dyDescent="0.2">
      <c r="E4760"/>
      <c r="F4760" s="88"/>
      <c r="BB4760" s="5"/>
    </row>
    <row r="4761" spans="5:54" x14ac:dyDescent="0.2">
      <c r="E4761"/>
      <c r="F4761" s="88"/>
      <c r="BB4761" s="5"/>
    </row>
    <row r="4762" spans="5:54" x14ac:dyDescent="0.2">
      <c r="E4762"/>
      <c r="F4762" s="88"/>
      <c r="BB4762" s="5"/>
    </row>
    <row r="4763" spans="5:54" x14ac:dyDescent="0.2">
      <c r="E4763"/>
      <c r="F4763" s="88"/>
      <c r="BB4763" s="5"/>
    </row>
    <row r="4764" spans="5:54" x14ac:dyDescent="0.2">
      <c r="E4764"/>
      <c r="F4764" s="88"/>
      <c r="BB4764" s="5"/>
    </row>
    <row r="4765" spans="5:54" x14ac:dyDescent="0.2">
      <c r="E4765"/>
      <c r="F4765" s="88"/>
      <c r="BB4765" s="5"/>
    </row>
    <row r="4766" spans="5:54" x14ac:dyDescent="0.2">
      <c r="E4766"/>
      <c r="F4766" s="88"/>
      <c r="BB4766" s="5"/>
    </row>
    <row r="4767" spans="5:54" x14ac:dyDescent="0.2">
      <c r="E4767"/>
      <c r="F4767" s="88"/>
      <c r="BB4767" s="5"/>
    </row>
    <row r="4768" spans="5:54" x14ac:dyDescent="0.2">
      <c r="E4768"/>
      <c r="F4768" s="88"/>
      <c r="BB4768" s="5"/>
    </row>
    <row r="4769" spans="5:54" x14ac:dyDescent="0.2">
      <c r="E4769"/>
      <c r="F4769" s="88"/>
      <c r="BB4769" s="5"/>
    </row>
    <row r="4770" spans="5:54" x14ac:dyDescent="0.2">
      <c r="E4770"/>
      <c r="F4770" s="88"/>
      <c r="BB4770" s="5"/>
    </row>
    <row r="4771" spans="5:54" x14ac:dyDescent="0.2">
      <c r="E4771"/>
      <c r="F4771" s="88"/>
      <c r="BB4771" s="5"/>
    </row>
    <row r="4772" spans="5:54" x14ac:dyDescent="0.2">
      <c r="E4772"/>
      <c r="F4772" s="88"/>
      <c r="BB4772" s="5"/>
    </row>
    <row r="4773" spans="5:54" x14ac:dyDescent="0.2">
      <c r="E4773"/>
      <c r="F4773" s="88"/>
      <c r="BB4773" s="5"/>
    </row>
    <row r="4774" spans="5:54" x14ac:dyDescent="0.2">
      <c r="E4774"/>
      <c r="F4774" s="88"/>
      <c r="BB4774" s="5"/>
    </row>
    <row r="4775" spans="5:54" x14ac:dyDescent="0.2">
      <c r="E4775"/>
      <c r="F4775" s="88"/>
      <c r="BB4775" s="5"/>
    </row>
    <row r="4776" spans="5:54" x14ac:dyDescent="0.2">
      <c r="E4776"/>
      <c r="F4776" s="88"/>
      <c r="BB4776" s="5"/>
    </row>
    <row r="4777" spans="5:54" x14ac:dyDescent="0.2">
      <c r="E4777"/>
      <c r="F4777" s="88"/>
      <c r="BB4777" s="5"/>
    </row>
    <row r="4778" spans="5:54" x14ac:dyDescent="0.2">
      <c r="E4778"/>
      <c r="F4778" s="88"/>
      <c r="BB4778" s="5"/>
    </row>
    <row r="4779" spans="5:54" x14ac:dyDescent="0.2">
      <c r="E4779"/>
      <c r="F4779" s="88"/>
      <c r="BB4779" s="5"/>
    </row>
    <row r="4780" spans="5:54" x14ac:dyDescent="0.2">
      <c r="E4780"/>
      <c r="F4780" s="88"/>
      <c r="BB4780" s="5"/>
    </row>
    <row r="4781" spans="5:54" x14ac:dyDescent="0.2">
      <c r="E4781"/>
      <c r="F4781" s="88"/>
      <c r="BB4781" s="5"/>
    </row>
    <row r="4782" spans="5:54" x14ac:dyDescent="0.2">
      <c r="E4782"/>
      <c r="F4782" s="88"/>
      <c r="BB4782" s="5"/>
    </row>
    <row r="4783" spans="5:54" x14ac:dyDescent="0.2">
      <c r="E4783"/>
      <c r="F4783" s="88"/>
      <c r="BB4783" s="5"/>
    </row>
    <row r="4784" spans="5:54" x14ac:dyDescent="0.2">
      <c r="E4784"/>
      <c r="F4784" s="88"/>
      <c r="BB4784" s="5"/>
    </row>
    <row r="4785" spans="5:54" x14ac:dyDescent="0.2">
      <c r="E4785"/>
      <c r="F4785" s="88"/>
      <c r="BB4785" s="5"/>
    </row>
    <row r="4786" spans="5:54" x14ac:dyDescent="0.2">
      <c r="E4786"/>
      <c r="F4786" s="88"/>
      <c r="BB4786" s="5"/>
    </row>
    <row r="4787" spans="5:54" x14ac:dyDescent="0.2">
      <c r="E4787"/>
      <c r="F4787" s="88"/>
      <c r="BB4787" s="5"/>
    </row>
    <row r="4788" spans="5:54" x14ac:dyDescent="0.2">
      <c r="E4788"/>
      <c r="F4788" s="88"/>
      <c r="BB4788" s="5"/>
    </row>
    <row r="4789" spans="5:54" x14ac:dyDescent="0.2">
      <c r="E4789"/>
      <c r="F4789" s="88"/>
      <c r="BB4789" s="5"/>
    </row>
    <row r="4790" spans="5:54" x14ac:dyDescent="0.2">
      <c r="E4790"/>
      <c r="F4790" s="88"/>
      <c r="BB4790" s="5"/>
    </row>
    <row r="4791" spans="5:54" x14ac:dyDescent="0.2">
      <c r="E4791"/>
      <c r="F4791" s="88"/>
      <c r="BB4791" s="5"/>
    </row>
    <row r="4792" spans="5:54" x14ac:dyDescent="0.2">
      <c r="E4792"/>
      <c r="F4792" s="88"/>
      <c r="BB4792" s="5"/>
    </row>
    <row r="4793" spans="5:54" x14ac:dyDescent="0.2">
      <c r="E4793"/>
      <c r="F4793" s="88"/>
      <c r="BB4793" s="5"/>
    </row>
    <row r="4794" spans="5:54" x14ac:dyDescent="0.2">
      <c r="E4794"/>
      <c r="F4794" s="88"/>
      <c r="BB4794" s="5"/>
    </row>
    <row r="4795" spans="5:54" x14ac:dyDescent="0.2">
      <c r="E4795"/>
      <c r="F4795" s="88"/>
      <c r="BB4795" s="5"/>
    </row>
    <row r="4796" spans="5:54" x14ac:dyDescent="0.2">
      <c r="E4796"/>
      <c r="F4796" s="88"/>
      <c r="BB4796" s="5"/>
    </row>
    <row r="4797" spans="5:54" x14ac:dyDescent="0.2">
      <c r="E4797"/>
      <c r="F4797" s="88"/>
      <c r="BB4797" s="5"/>
    </row>
    <row r="4798" spans="5:54" x14ac:dyDescent="0.2">
      <c r="E4798"/>
      <c r="F4798" s="88"/>
      <c r="BB4798" s="5"/>
    </row>
    <row r="4799" spans="5:54" x14ac:dyDescent="0.2">
      <c r="E4799"/>
      <c r="F4799" s="88"/>
      <c r="BB4799" s="5"/>
    </row>
    <row r="4800" spans="5:54" x14ac:dyDescent="0.2">
      <c r="E4800"/>
      <c r="F4800" s="88"/>
      <c r="BB4800" s="5"/>
    </row>
    <row r="4801" spans="5:54" x14ac:dyDescent="0.2">
      <c r="E4801"/>
      <c r="F4801" s="88"/>
      <c r="BB4801" s="5"/>
    </row>
    <row r="4802" spans="5:54" x14ac:dyDescent="0.2">
      <c r="E4802"/>
      <c r="F4802" s="88"/>
      <c r="BB4802" s="5"/>
    </row>
    <row r="4803" spans="5:54" x14ac:dyDescent="0.2">
      <c r="E4803"/>
      <c r="F4803" s="88"/>
      <c r="BB4803" s="5"/>
    </row>
    <row r="4804" spans="5:54" x14ac:dyDescent="0.2">
      <c r="E4804"/>
      <c r="F4804" s="88"/>
      <c r="BB4804" s="5"/>
    </row>
    <row r="4805" spans="5:54" x14ac:dyDescent="0.2">
      <c r="E4805"/>
      <c r="F4805" s="88"/>
      <c r="BB4805" s="5"/>
    </row>
    <row r="4806" spans="5:54" x14ac:dyDescent="0.2">
      <c r="E4806"/>
      <c r="F4806" s="88"/>
      <c r="BB4806" s="5"/>
    </row>
    <row r="4807" spans="5:54" x14ac:dyDescent="0.2">
      <c r="E4807"/>
      <c r="F4807" s="88"/>
      <c r="BB4807" s="5"/>
    </row>
    <row r="4808" spans="5:54" x14ac:dyDescent="0.2">
      <c r="E4808"/>
      <c r="F4808" s="88"/>
      <c r="BB4808" s="5"/>
    </row>
    <row r="4809" spans="5:54" x14ac:dyDescent="0.2">
      <c r="E4809"/>
      <c r="F4809" s="88"/>
      <c r="BB4809" s="5"/>
    </row>
    <row r="4810" spans="5:54" x14ac:dyDescent="0.2">
      <c r="E4810"/>
      <c r="F4810" s="88"/>
      <c r="BB4810" s="5"/>
    </row>
    <row r="4811" spans="5:54" x14ac:dyDescent="0.2">
      <c r="E4811"/>
      <c r="F4811" s="88"/>
      <c r="BB4811" s="5"/>
    </row>
    <row r="4812" spans="5:54" x14ac:dyDescent="0.2">
      <c r="E4812"/>
      <c r="F4812" s="88"/>
      <c r="BB4812" s="5"/>
    </row>
    <row r="4813" spans="5:54" x14ac:dyDescent="0.2">
      <c r="E4813"/>
      <c r="F4813" s="88"/>
      <c r="BB4813" s="5"/>
    </row>
    <row r="4814" spans="5:54" x14ac:dyDescent="0.2">
      <c r="E4814"/>
      <c r="F4814" s="88"/>
      <c r="BB4814" s="5"/>
    </row>
    <row r="4815" spans="5:54" x14ac:dyDescent="0.2">
      <c r="E4815"/>
      <c r="F4815" s="88"/>
      <c r="BB4815" s="5"/>
    </row>
    <row r="4816" spans="5:54" x14ac:dyDescent="0.2">
      <c r="E4816"/>
      <c r="F4816" s="88"/>
      <c r="BB4816" s="5"/>
    </row>
    <row r="4817" spans="5:54" x14ac:dyDescent="0.2">
      <c r="E4817"/>
      <c r="F4817" s="88"/>
      <c r="BB4817" s="5"/>
    </row>
    <row r="4818" spans="5:54" x14ac:dyDescent="0.2">
      <c r="E4818"/>
      <c r="F4818" s="88"/>
      <c r="BB4818" s="5"/>
    </row>
    <row r="4819" spans="5:54" x14ac:dyDescent="0.2">
      <c r="E4819"/>
      <c r="F4819" s="88"/>
      <c r="BB4819" s="5"/>
    </row>
    <row r="4820" spans="5:54" x14ac:dyDescent="0.2">
      <c r="E4820"/>
      <c r="F4820" s="88"/>
      <c r="BB4820" s="5"/>
    </row>
    <row r="4821" spans="5:54" x14ac:dyDescent="0.2">
      <c r="E4821"/>
      <c r="F4821" s="88"/>
      <c r="BB4821" s="5"/>
    </row>
    <row r="4822" spans="5:54" x14ac:dyDescent="0.2">
      <c r="E4822"/>
      <c r="F4822" s="88"/>
      <c r="BB4822" s="5"/>
    </row>
    <row r="4823" spans="5:54" x14ac:dyDescent="0.2">
      <c r="E4823"/>
      <c r="F4823" s="88"/>
      <c r="BB4823" s="5"/>
    </row>
    <row r="4824" spans="5:54" x14ac:dyDescent="0.2">
      <c r="E4824"/>
      <c r="F4824" s="88"/>
      <c r="BB4824" s="5"/>
    </row>
    <row r="4825" spans="5:54" x14ac:dyDescent="0.2">
      <c r="E4825"/>
      <c r="F4825" s="88"/>
      <c r="BB4825" s="5"/>
    </row>
    <row r="4826" spans="5:54" x14ac:dyDescent="0.2">
      <c r="E4826"/>
      <c r="F4826" s="88"/>
      <c r="BB4826" s="5"/>
    </row>
    <row r="4827" spans="5:54" x14ac:dyDescent="0.2">
      <c r="E4827"/>
      <c r="F4827" s="88"/>
      <c r="BB4827" s="5"/>
    </row>
    <row r="4828" spans="5:54" x14ac:dyDescent="0.2">
      <c r="E4828"/>
      <c r="F4828" s="88"/>
      <c r="BB4828" s="5"/>
    </row>
    <row r="4829" spans="5:54" x14ac:dyDescent="0.2">
      <c r="E4829"/>
      <c r="F4829" s="88"/>
      <c r="BB4829" s="5"/>
    </row>
    <row r="4830" spans="5:54" x14ac:dyDescent="0.2">
      <c r="E4830"/>
      <c r="F4830" s="88"/>
      <c r="BB4830" s="5"/>
    </row>
    <row r="4831" spans="5:54" x14ac:dyDescent="0.2">
      <c r="E4831"/>
      <c r="F4831" s="88"/>
      <c r="BB4831" s="5"/>
    </row>
    <row r="4832" spans="5:54" x14ac:dyDescent="0.2">
      <c r="E4832"/>
      <c r="F4832" s="88"/>
      <c r="BB4832" s="5"/>
    </row>
    <row r="4833" spans="5:54" x14ac:dyDescent="0.2">
      <c r="E4833"/>
      <c r="F4833" s="88"/>
      <c r="BB4833" s="5"/>
    </row>
    <row r="4834" spans="5:54" x14ac:dyDescent="0.2">
      <c r="E4834"/>
      <c r="F4834" s="88"/>
      <c r="BB4834" s="5"/>
    </row>
    <row r="4835" spans="5:54" x14ac:dyDescent="0.2">
      <c r="E4835"/>
      <c r="F4835" s="88"/>
      <c r="BB4835" s="5"/>
    </row>
    <row r="4836" spans="5:54" x14ac:dyDescent="0.2">
      <c r="E4836"/>
      <c r="F4836" s="88"/>
      <c r="BB4836" s="5"/>
    </row>
    <row r="4837" spans="5:54" x14ac:dyDescent="0.2">
      <c r="E4837"/>
      <c r="F4837" s="88"/>
      <c r="BB4837" s="5"/>
    </row>
    <row r="4838" spans="5:54" x14ac:dyDescent="0.2">
      <c r="E4838"/>
      <c r="F4838" s="88"/>
      <c r="BB4838" s="5"/>
    </row>
    <row r="4839" spans="5:54" x14ac:dyDescent="0.2">
      <c r="E4839"/>
      <c r="F4839" s="88"/>
      <c r="BB4839" s="5"/>
    </row>
    <row r="4840" spans="5:54" x14ac:dyDescent="0.2">
      <c r="E4840"/>
      <c r="F4840" s="88"/>
      <c r="BB4840" s="5"/>
    </row>
    <row r="4841" spans="5:54" x14ac:dyDescent="0.2">
      <c r="E4841"/>
      <c r="F4841" s="88"/>
      <c r="BB4841" s="5"/>
    </row>
    <row r="4842" spans="5:54" x14ac:dyDescent="0.2">
      <c r="E4842"/>
      <c r="F4842" s="88"/>
      <c r="BB4842" s="5"/>
    </row>
    <row r="4843" spans="5:54" x14ac:dyDescent="0.2">
      <c r="E4843"/>
      <c r="F4843" s="88"/>
      <c r="BB4843" s="5"/>
    </row>
    <row r="4844" spans="5:54" x14ac:dyDescent="0.2">
      <c r="E4844"/>
      <c r="F4844" s="88"/>
      <c r="BB4844" s="5"/>
    </row>
    <row r="4845" spans="5:54" x14ac:dyDescent="0.2">
      <c r="E4845"/>
      <c r="F4845" s="88"/>
      <c r="BB4845" s="5"/>
    </row>
    <row r="4846" spans="5:54" x14ac:dyDescent="0.2">
      <c r="E4846"/>
      <c r="F4846" s="88"/>
      <c r="BB4846" s="5"/>
    </row>
    <row r="4847" spans="5:54" x14ac:dyDescent="0.2">
      <c r="E4847"/>
      <c r="F4847" s="88"/>
      <c r="BB4847" s="5"/>
    </row>
    <row r="4848" spans="5:54" x14ac:dyDescent="0.2">
      <c r="E4848"/>
      <c r="F4848" s="88"/>
      <c r="BB4848" s="5"/>
    </row>
    <row r="4849" spans="5:54" x14ac:dyDescent="0.2">
      <c r="E4849"/>
      <c r="F4849" s="88"/>
      <c r="BB4849" s="5"/>
    </row>
    <row r="4850" spans="5:54" x14ac:dyDescent="0.2">
      <c r="E4850"/>
      <c r="F4850" s="88"/>
      <c r="BB4850" s="5"/>
    </row>
    <row r="4851" spans="5:54" x14ac:dyDescent="0.2">
      <c r="E4851"/>
      <c r="F4851" s="88"/>
      <c r="BB4851" s="5"/>
    </row>
    <row r="4852" spans="5:54" x14ac:dyDescent="0.2">
      <c r="E4852"/>
      <c r="F4852" s="88"/>
      <c r="BB4852" s="5"/>
    </row>
    <row r="4853" spans="5:54" x14ac:dyDescent="0.2">
      <c r="E4853"/>
      <c r="F4853" s="88"/>
      <c r="BB4853" s="5"/>
    </row>
    <row r="4854" spans="5:54" x14ac:dyDescent="0.2">
      <c r="E4854"/>
      <c r="F4854" s="88"/>
      <c r="BB4854" s="5"/>
    </row>
    <row r="4855" spans="5:54" x14ac:dyDescent="0.2">
      <c r="E4855"/>
      <c r="F4855" s="88"/>
      <c r="BB4855" s="5"/>
    </row>
    <row r="4856" spans="5:54" x14ac:dyDescent="0.2">
      <c r="E4856"/>
      <c r="F4856" s="88"/>
      <c r="BB4856" s="5"/>
    </row>
    <row r="4857" spans="5:54" x14ac:dyDescent="0.2">
      <c r="E4857"/>
      <c r="F4857" s="88"/>
      <c r="BB4857" s="5"/>
    </row>
    <row r="4858" spans="5:54" x14ac:dyDescent="0.2">
      <c r="E4858"/>
      <c r="F4858" s="88"/>
      <c r="BB4858" s="5"/>
    </row>
    <row r="4859" spans="5:54" x14ac:dyDescent="0.2">
      <c r="E4859"/>
      <c r="F4859" s="88"/>
      <c r="BB4859" s="5"/>
    </row>
    <row r="4860" spans="5:54" x14ac:dyDescent="0.2">
      <c r="E4860"/>
      <c r="F4860" s="88"/>
      <c r="BB4860" s="5"/>
    </row>
    <row r="4861" spans="5:54" x14ac:dyDescent="0.2">
      <c r="E4861"/>
      <c r="F4861" s="88"/>
      <c r="BB4861" s="5"/>
    </row>
    <row r="4862" spans="5:54" x14ac:dyDescent="0.2">
      <c r="E4862"/>
      <c r="F4862" s="88"/>
      <c r="BB4862" s="5"/>
    </row>
    <row r="4863" spans="5:54" x14ac:dyDescent="0.2">
      <c r="E4863"/>
      <c r="F4863" s="88"/>
      <c r="BB4863" s="5"/>
    </row>
    <row r="4864" spans="5:54" x14ac:dyDescent="0.2">
      <c r="E4864"/>
      <c r="F4864" s="88"/>
      <c r="BB4864" s="5"/>
    </row>
    <row r="4865" spans="5:54" x14ac:dyDescent="0.2">
      <c r="E4865"/>
      <c r="F4865" s="88"/>
      <c r="BB4865" s="5"/>
    </row>
    <row r="4866" spans="5:54" x14ac:dyDescent="0.2">
      <c r="E4866"/>
      <c r="F4866" s="88"/>
      <c r="BB4866" s="5"/>
    </row>
    <row r="4867" spans="5:54" x14ac:dyDescent="0.2">
      <c r="E4867"/>
      <c r="F4867" s="88"/>
      <c r="BB4867" s="5"/>
    </row>
    <row r="4868" spans="5:54" x14ac:dyDescent="0.2">
      <c r="E4868"/>
      <c r="F4868" s="88"/>
      <c r="BB4868" s="5"/>
    </row>
    <row r="4869" spans="5:54" x14ac:dyDescent="0.2">
      <c r="E4869"/>
      <c r="F4869" s="88"/>
      <c r="BB4869" s="5"/>
    </row>
    <row r="4870" spans="5:54" x14ac:dyDescent="0.2">
      <c r="E4870"/>
      <c r="F4870" s="88"/>
      <c r="BB4870" s="5"/>
    </row>
    <row r="4871" spans="5:54" x14ac:dyDescent="0.2">
      <c r="E4871"/>
      <c r="F4871" s="88"/>
      <c r="BB4871" s="5"/>
    </row>
    <row r="4872" spans="5:54" x14ac:dyDescent="0.2">
      <c r="E4872"/>
      <c r="F4872" s="88"/>
      <c r="BB4872" s="5"/>
    </row>
    <row r="4873" spans="5:54" x14ac:dyDescent="0.2">
      <c r="E4873"/>
      <c r="F4873" s="88"/>
      <c r="BB4873" s="5"/>
    </row>
    <row r="4874" spans="5:54" x14ac:dyDescent="0.2">
      <c r="E4874"/>
      <c r="F4874" s="88"/>
      <c r="BB4874" s="5"/>
    </row>
    <row r="4875" spans="5:54" x14ac:dyDescent="0.2">
      <c r="E4875"/>
      <c r="F4875" s="88"/>
      <c r="BB4875" s="5"/>
    </row>
    <row r="4876" spans="5:54" x14ac:dyDescent="0.2">
      <c r="E4876"/>
      <c r="F4876" s="88"/>
      <c r="BB4876" s="5"/>
    </row>
    <row r="4877" spans="5:54" x14ac:dyDescent="0.2">
      <c r="E4877"/>
      <c r="F4877" s="88"/>
      <c r="BB4877" s="5"/>
    </row>
    <row r="4878" spans="5:54" x14ac:dyDescent="0.2">
      <c r="E4878"/>
      <c r="F4878" s="88"/>
      <c r="BB4878" s="5"/>
    </row>
    <row r="4879" spans="5:54" x14ac:dyDescent="0.2">
      <c r="E4879"/>
      <c r="F4879" s="88"/>
      <c r="BB4879" s="5"/>
    </row>
    <row r="4880" spans="5:54" x14ac:dyDescent="0.2">
      <c r="E4880"/>
      <c r="F4880" s="88"/>
      <c r="BB4880" s="5"/>
    </row>
    <row r="4881" spans="5:54" x14ac:dyDescent="0.2">
      <c r="E4881"/>
      <c r="F4881" s="88"/>
      <c r="BB4881" s="5"/>
    </row>
    <row r="4882" spans="5:54" x14ac:dyDescent="0.2">
      <c r="E4882"/>
      <c r="F4882" s="88"/>
      <c r="BB4882" s="5"/>
    </row>
    <row r="4883" spans="5:54" x14ac:dyDescent="0.2">
      <c r="E4883"/>
      <c r="F4883" s="88"/>
      <c r="BB4883" s="5"/>
    </row>
    <row r="4884" spans="5:54" x14ac:dyDescent="0.2">
      <c r="E4884"/>
      <c r="F4884" s="88"/>
      <c r="BB4884" s="5"/>
    </row>
    <row r="4885" spans="5:54" x14ac:dyDescent="0.2">
      <c r="E4885"/>
      <c r="F4885" s="88"/>
      <c r="BB4885" s="5"/>
    </row>
    <row r="4886" spans="5:54" x14ac:dyDescent="0.2">
      <c r="E4886"/>
      <c r="F4886" s="88"/>
      <c r="BB4886" s="5"/>
    </row>
    <row r="4887" spans="5:54" x14ac:dyDescent="0.2">
      <c r="E4887"/>
      <c r="F4887" s="88"/>
      <c r="BB4887" s="5"/>
    </row>
    <row r="4888" spans="5:54" x14ac:dyDescent="0.2">
      <c r="E4888"/>
      <c r="F4888" s="88"/>
      <c r="BB4888" s="5"/>
    </row>
    <row r="4889" spans="5:54" x14ac:dyDescent="0.2">
      <c r="E4889"/>
      <c r="F4889" s="88"/>
      <c r="BB4889" s="5"/>
    </row>
    <row r="4890" spans="5:54" x14ac:dyDescent="0.2">
      <c r="E4890"/>
      <c r="F4890" s="88"/>
      <c r="BB4890" s="5"/>
    </row>
    <row r="4891" spans="5:54" x14ac:dyDescent="0.2">
      <c r="E4891"/>
      <c r="F4891" s="88"/>
      <c r="BB4891" s="5"/>
    </row>
    <row r="4892" spans="5:54" x14ac:dyDescent="0.2">
      <c r="E4892"/>
      <c r="F4892" s="88"/>
      <c r="BB4892" s="5"/>
    </row>
    <row r="4893" spans="5:54" x14ac:dyDescent="0.2">
      <c r="E4893"/>
      <c r="F4893" s="88"/>
      <c r="BB4893" s="5"/>
    </row>
    <row r="4894" spans="5:54" x14ac:dyDescent="0.2">
      <c r="E4894"/>
      <c r="F4894" s="88"/>
      <c r="BB4894" s="5"/>
    </row>
    <row r="4895" spans="5:54" x14ac:dyDescent="0.2">
      <c r="E4895"/>
      <c r="F4895" s="88"/>
      <c r="BB4895" s="5"/>
    </row>
    <row r="4896" spans="5:54" x14ac:dyDescent="0.2">
      <c r="E4896"/>
      <c r="F4896" s="88"/>
      <c r="BB4896" s="5"/>
    </row>
    <row r="4897" spans="5:54" x14ac:dyDescent="0.2">
      <c r="E4897"/>
      <c r="F4897" s="88"/>
      <c r="BB4897" s="5"/>
    </row>
    <row r="4898" spans="5:54" x14ac:dyDescent="0.2">
      <c r="E4898"/>
      <c r="F4898" s="88"/>
      <c r="BB4898" s="5"/>
    </row>
    <row r="4899" spans="5:54" x14ac:dyDescent="0.2">
      <c r="E4899"/>
      <c r="F4899" s="88"/>
      <c r="BB4899" s="5"/>
    </row>
    <row r="4900" spans="5:54" x14ac:dyDescent="0.2">
      <c r="E4900"/>
      <c r="F4900" s="88"/>
      <c r="BB4900" s="5"/>
    </row>
    <row r="4901" spans="5:54" x14ac:dyDescent="0.2">
      <c r="E4901"/>
      <c r="F4901" s="88"/>
      <c r="BB4901" s="5"/>
    </row>
    <row r="4902" spans="5:54" x14ac:dyDescent="0.2">
      <c r="E4902"/>
      <c r="F4902" s="88"/>
      <c r="BB4902" s="5"/>
    </row>
    <row r="4903" spans="5:54" x14ac:dyDescent="0.2">
      <c r="E4903"/>
      <c r="F4903" s="88"/>
      <c r="BB4903" s="5"/>
    </row>
    <row r="4904" spans="5:54" x14ac:dyDescent="0.2">
      <c r="E4904"/>
      <c r="F4904" s="88"/>
      <c r="BB4904" s="5"/>
    </row>
    <row r="4905" spans="5:54" x14ac:dyDescent="0.2">
      <c r="E4905"/>
      <c r="F4905" s="88"/>
      <c r="BB4905" s="5"/>
    </row>
    <row r="4906" spans="5:54" x14ac:dyDescent="0.2">
      <c r="E4906"/>
      <c r="F4906" s="88"/>
      <c r="BB4906" s="5"/>
    </row>
    <row r="4907" spans="5:54" x14ac:dyDescent="0.2">
      <c r="E4907"/>
      <c r="F4907" s="88"/>
      <c r="BB4907" s="5"/>
    </row>
    <row r="4908" spans="5:54" x14ac:dyDescent="0.2">
      <c r="E4908"/>
      <c r="F4908" s="88"/>
      <c r="BB4908" s="5"/>
    </row>
    <row r="4909" spans="5:54" x14ac:dyDescent="0.2">
      <c r="E4909"/>
      <c r="F4909" s="88"/>
      <c r="BB4909" s="5"/>
    </row>
    <row r="4910" spans="5:54" x14ac:dyDescent="0.2">
      <c r="E4910"/>
      <c r="F4910" s="88"/>
      <c r="BB4910" s="5"/>
    </row>
    <row r="4911" spans="5:54" x14ac:dyDescent="0.2">
      <c r="E4911"/>
      <c r="F4911" s="88"/>
      <c r="BB4911" s="5"/>
    </row>
    <row r="4912" spans="5:54" x14ac:dyDescent="0.2">
      <c r="E4912"/>
      <c r="F4912" s="88"/>
      <c r="BB4912" s="5"/>
    </row>
    <row r="4913" spans="5:54" x14ac:dyDescent="0.2">
      <c r="E4913"/>
      <c r="F4913" s="88"/>
      <c r="BB4913" s="5"/>
    </row>
    <row r="4914" spans="5:54" x14ac:dyDescent="0.2">
      <c r="E4914"/>
      <c r="F4914" s="88"/>
      <c r="BB4914" s="5"/>
    </row>
    <row r="4915" spans="5:54" x14ac:dyDescent="0.2">
      <c r="E4915"/>
      <c r="F4915" s="88"/>
      <c r="BB4915" s="5"/>
    </row>
    <row r="4916" spans="5:54" x14ac:dyDescent="0.2">
      <c r="E4916"/>
      <c r="F4916" s="88"/>
      <c r="BB4916" s="5"/>
    </row>
    <row r="4917" spans="5:54" x14ac:dyDescent="0.2">
      <c r="E4917"/>
      <c r="F4917" s="88"/>
      <c r="BB4917" s="5"/>
    </row>
    <row r="4918" spans="5:54" x14ac:dyDescent="0.2">
      <c r="E4918"/>
      <c r="F4918" s="88"/>
      <c r="BB4918" s="5"/>
    </row>
    <row r="4919" spans="5:54" x14ac:dyDescent="0.2">
      <c r="E4919"/>
      <c r="F4919" s="88"/>
      <c r="BB4919" s="5"/>
    </row>
    <row r="4920" spans="5:54" x14ac:dyDescent="0.2">
      <c r="E4920"/>
      <c r="F4920" s="88"/>
      <c r="BB4920" s="5"/>
    </row>
    <row r="4921" spans="5:54" x14ac:dyDescent="0.2">
      <c r="E4921"/>
      <c r="F4921" s="88"/>
      <c r="BB4921" s="5"/>
    </row>
    <row r="4922" spans="5:54" x14ac:dyDescent="0.2">
      <c r="E4922"/>
      <c r="F4922" s="88"/>
      <c r="BB4922" s="5"/>
    </row>
    <row r="4923" spans="5:54" x14ac:dyDescent="0.2">
      <c r="E4923"/>
      <c r="F4923" s="88"/>
      <c r="BB4923" s="5"/>
    </row>
    <row r="4924" spans="5:54" x14ac:dyDescent="0.2">
      <c r="E4924"/>
      <c r="F4924" s="88"/>
      <c r="BB4924" s="5"/>
    </row>
    <row r="4925" spans="5:54" x14ac:dyDescent="0.2">
      <c r="E4925"/>
      <c r="F4925" s="88"/>
      <c r="BB4925" s="5"/>
    </row>
    <row r="4926" spans="5:54" x14ac:dyDescent="0.2">
      <c r="E4926"/>
      <c r="F4926" s="88"/>
      <c r="BB4926" s="5"/>
    </row>
    <row r="4927" spans="5:54" x14ac:dyDescent="0.2">
      <c r="E4927"/>
      <c r="F4927" s="88"/>
      <c r="BB4927" s="5"/>
    </row>
    <row r="4928" spans="5:54" x14ac:dyDescent="0.2">
      <c r="E4928"/>
      <c r="F4928" s="88"/>
      <c r="BB4928" s="5"/>
    </row>
    <row r="4929" spans="5:54" x14ac:dyDescent="0.2">
      <c r="E4929"/>
      <c r="F4929" s="88"/>
      <c r="BB4929" s="5"/>
    </row>
    <row r="4930" spans="5:54" x14ac:dyDescent="0.2">
      <c r="E4930"/>
      <c r="F4930" s="88"/>
      <c r="BB4930" s="5"/>
    </row>
    <row r="4931" spans="5:54" x14ac:dyDescent="0.2">
      <c r="E4931"/>
      <c r="F4931" s="88"/>
      <c r="BB4931" s="5"/>
    </row>
    <row r="4932" spans="5:54" x14ac:dyDescent="0.2">
      <c r="E4932"/>
      <c r="F4932" s="88"/>
      <c r="BB4932" s="5"/>
    </row>
    <row r="4933" spans="5:54" x14ac:dyDescent="0.2">
      <c r="E4933"/>
      <c r="F4933" s="88"/>
      <c r="BB4933" s="5"/>
    </row>
    <row r="4934" spans="5:54" x14ac:dyDescent="0.2">
      <c r="E4934"/>
      <c r="F4934" s="88"/>
      <c r="BB4934" s="5"/>
    </row>
    <row r="4935" spans="5:54" x14ac:dyDescent="0.2">
      <c r="E4935"/>
      <c r="F4935" s="88"/>
      <c r="BB4935" s="5"/>
    </row>
    <row r="4936" spans="5:54" x14ac:dyDescent="0.2">
      <c r="E4936"/>
      <c r="F4936" s="88"/>
      <c r="BB4936" s="5"/>
    </row>
    <row r="4937" spans="5:54" x14ac:dyDescent="0.2">
      <c r="E4937"/>
      <c r="F4937" s="88"/>
      <c r="BB4937" s="5"/>
    </row>
    <row r="4938" spans="5:54" x14ac:dyDescent="0.2">
      <c r="E4938"/>
      <c r="F4938" s="88"/>
      <c r="BB4938" s="5"/>
    </row>
    <row r="4939" spans="5:54" x14ac:dyDescent="0.2">
      <c r="E4939"/>
      <c r="F4939" s="88"/>
      <c r="BB4939" s="5"/>
    </row>
    <row r="4940" spans="5:54" x14ac:dyDescent="0.2">
      <c r="E4940"/>
      <c r="F4940" s="88"/>
      <c r="BB4940" s="5"/>
    </row>
    <row r="4941" spans="5:54" x14ac:dyDescent="0.2">
      <c r="E4941"/>
      <c r="F4941" s="88"/>
      <c r="BB4941" s="5"/>
    </row>
    <row r="4942" spans="5:54" x14ac:dyDescent="0.2">
      <c r="E4942"/>
      <c r="F4942" s="88"/>
      <c r="BB4942" s="5"/>
    </row>
    <row r="4943" spans="5:54" x14ac:dyDescent="0.2">
      <c r="E4943"/>
      <c r="F4943" s="88"/>
      <c r="BB4943" s="5"/>
    </row>
    <row r="4944" spans="5:54" x14ac:dyDescent="0.2">
      <c r="E4944"/>
      <c r="F4944" s="88"/>
      <c r="BB4944" s="5"/>
    </row>
    <row r="4945" spans="5:54" x14ac:dyDescent="0.2">
      <c r="E4945"/>
      <c r="F4945" s="88"/>
      <c r="BB4945" s="5"/>
    </row>
    <row r="4946" spans="5:54" x14ac:dyDescent="0.2">
      <c r="E4946"/>
      <c r="F4946" s="88"/>
      <c r="BB4946" s="5"/>
    </row>
    <row r="4947" spans="5:54" x14ac:dyDescent="0.2">
      <c r="E4947"/>
      <c r="F4947" s="88"/>
      <c r="BB4947" s="5"/>
    </row>
    <row r="4948" spans="5:54" x14ac:dyDescent="0.2">
      <c r="E4948"/>
      <c r="F4948" s="88"/>
      <c r="BB4948" s="5"/>
    </row>
    <row r="4949" spans="5:54" x14ac:dyDescent="0.2">
      <c r="E4949"/>
      <c r="F4949" s="88"/>
      <c r="BB4949" s="5"/>
    </row>
    <row r="4950" spans="5:54" x14ac:dyDescent="0.2">
      <c r="E4950"/>
      <c r="F4950" s="88"/>
      <c r="BB4950" s="5"/>
    </row>
    <row r="4951" spans="5:54" x14ac:dyDescent="0.2">
      <c r="E4951"/>
      <c r="F4951" s="88"/>
      <c r="BB4951" s="5"/>
    </row>
    <row r="4952" spans="5:54" x14ac:dyDescent="0.2">
      <c r="E4952"/>
      <c r="F4952" s="88"/>
      <c r="BB4952" s="5"/>
    </row>
    <row r="4953" spans="5:54" x14ac:dyDescent="0.2">
      <c r="E4953"/>
      <c r="F4953" s="88"/>
      <c r="BB4953" s="5"/>
    </row>
    <row r="4954" spans="5:54" x14ac:dyDescent="0.2">
      <c r="E4954"/>
      <c r="F4954" s="88"/>
      <c r="BB4954" s="5"/>
    </row>
    <row r="4955" spans="5:54" x14ac:dyDescent="0.2">
      <c r="E4955"/>
      <c r="F4955" s="88"/>
      <c r="BB4955" s="5"/>
    </row>
    <row r="4956" spans="5:54" x14ac:dyDescent="0.2">
      <c r="E4956"/>
      <c r="F4956" s="88"/>
      <c r="BB4956" s="5"/>
    </row>
    <row r="4957" spans="5:54" x14ac:dyDescent="0.2">
      <c r="E4957"/>
      <c r="F4957" s="88"/>
      <c r="BB4957" s="5"/>
    </row>
    <row r="4958" spans="5:54" x14ac:dyDescent="0.2">
      <c r="E4958"/>
      <c r="F4958" s="88"/>
      <c r="BB4958" s="5"/>
    </row>
    <row r="4959" spans="5:54" x14ac:dyDescent="0.2">
      <c r="E4959"/>
      <c r="F4959" s="88"/>
      <c r="BB4959" s="5"/>
    </row>
    <row r="4960" spans="5:54" x14ac:dyDescent="0.2">
      <c r="E4960"/>
      <c r="F4960" s="88"/>
      <c r="BB4960" s="5"/>
    </row>
    <row r="4961" spans="5:54" x14ac:dyDescent="0.2">
      <c r="E4961"/>
      <c r="F4961" s="88"/>
      <c r="BB4961" s="5"/>
    </row>
    <row r="4962" spans="5:54" x14ac:dyDescent="0.2">
      <c r="E4962"/>
      <c r="F4962" s="88"/>
      <c r="BB4962" s="5"/>
    </row>
    <row r="4963" spans="5:54" x14ac:dyDescent="0.2">
      <c r="E4963"/>
      <c r="F4963" s="88"/>
      <c r="BB4963" s="5"/>
    </row>
    <row r="4964" spans="5:54" x14ac:dyDescent="0.2">
      <c r="E4964"/>
      <c r="F4964" s="88"/>
      <c r="BB4964" s="5"/>
    </row>
    <row r="4965" spans="5:54" x14ac:dyDescent="0.2">
      <c r="E4965"/>
      <c r="F4965" s="88"/>
      <c r="BB4965" s="5"/>
    </row>
    <row r="4966" spans="5:54" x14ac:dyDescent="0.2">
      <c r="E4966"/>
      <c r="F4966" s="88"/>
      <c r="BB4966" s="5"/>
    </row>
    <row r="4967" spans="5:54" x14ac:dyDescent="0.2">
      <c r="E4967"/>
      <c r="F4967" s="88"/>
      <c r="BB4967" s="5"/>
    </row>
    <row r="4968" spans="5:54" x14ac:dyDescent="0.2">
      <c r="E4968"/>
      <c r="F4968" s="88"/>
      <c r="BB4968" s="5"/>
    </row>
    <row r="4969" spans="5:54" x14ac:dyDescent="0.2">
      <c r="E4969"/>
      <c r="F4969" s="88"/>
      <c r="BB4969" s="5"/>
    </row>
    <row r="4970" spans="5:54" x14ac:dyDescent="0.2">
      <c r="E4970"/>
      <c r="F4970" s="88"/>
      <c r="BB4970" s="5"/>
    </row>
    <row r="4971" spans="5:54" x14ac:dyDescent="0.2">
      <c r="E4971"/>
      <c r="F4971" s="88"/>
      <c r="BB4971" s="5"/>
    </row>
    <row r="4972" spans="5:54" x14ac:dyDescent="0.2">
      <c r="E4972"/>
      <c r="F4972" s="88"/>
      <c r="BB4972" s="5"/>
    </row>
    <row r="4973" spans="5:54" x14ac:dyDescent="0.2">
      <c r="E4973"/>
      <c r="F4973" s="88"/>
      <c r="BB4973" s="5"/>
    </row>
    <row r="4974" spans="5:54" x14ac:dyDescent="0.2">
      <c r="E4974"/>
      <c r="F4974" s="88"/>
      <c r="BB4974" s="5"/>
    </row>
    <row r="4975" spans="5:54" x14ac:dyDescent="0.2">
      <c r="E4975"/>
      <c r="F4975" s="88"/>
      <c r="BB4975" s="5"/>
    </row>
    <row r="4976" spans="5:54" x14ac:dyDescent="0.2">
      <c r="E4976"/>
      <c r="F4976" s="88"/>
      <c r="BB4976" s="5"/>
    </row>
    <row r="4977" spans="5:54" x14ac:dyDescent="0.2">
      <c r="E4977"/>
      <c r="F4977" s="88"/>
      <c r="BB4977" s="5"/>
    </row>
    <row r="4978" spans="5:54" x14ac:dyDescent="0.2">
      <c r="E4978"/>
      <c r="F4978" s="88"/>
      <c r="BB4978" s="5"/>
    </row>
    <row r="4979" spans="5:54" x14ac:dyDescent="0.2">
      <c r="E4979"/>
      <c r="F4979" s="88"/>
      <c r="BB4979" s="5"/>
    </row>
    <row r="4980" spans="5:54" x14ac:dyDescent="0.2">
      <c r="E4980"/>
      <c r="F4980" s="88"/>
      <c r="BB4980" s="5"/>
    </row>
    <row r="4981" spans="5:54" x14ac:dyDescent="0.2">
      <c r="E4981"/>
      <c r="F4981" s="88"/>
      <c r="BB4981" s="5"/>
    </row>
    <row r="4982" spans="5:54" x14ac:dyDescent="0.2">
      <c r="E4982"/>
      <c r="F4982" s="88"/>
      <c r="BB4982" s="5"/>
    </row>
    <row r="4983" spans="5:54" x14ac:dyDescent="0.2">
      <c r="E4983"/>
      <c r="F4983" s="88"/>
      <c r="BB4983" s="5"/>
    </row>
    <row r="4984" spans="5:54" x14ac:dyDescent="0.2">
      <c r="E4984"/>
      <c r="F4984" s="88"/>
      <c r="BB4984" s="5"/>
    </row>
    <row r="4985" spans="5:54" x14ac:dyDescent="0.2">
      <c r="E4985"/>
      <c r="F4985" s="88"/>
      <c r="BB4985" s="5"/>
    </row>
    <row r="4986" spans="5:54" x14ac:dyDescent="0.2">
      <c r="E4986"/>
      <c r="F4986" s="88"/>
      <c r="BB4986" s="5"/>
    </row>
    <row r="4987" spans="5:54" x14ac:dyDescent="0.2">
      <c r="E4987"/>
      <c r="F4987" s="88"/>
      <c r="BB4987" s="5"/>
    </row>
    <row r="4988" spans="5:54" x14ac:dyDescent="0.2">
      <c r="E4988"/>
      <c r="F4988" s="88"/>
      <c r="BB4988" s="5"/>
    </row>
    <row r="4989" spans="5:54" x14ac:dyDescent="0.2">
      <c r="E4989"/>
      <c r="F4989" s="88"/>
      <c r="BB4989" s="5"/>
    </row>
    <row r="4990" spans="5:54" x14ac:dyDescent="0.2">
      <c r="E4990"/>
      <c r="F4990" s="88"/>
      <c r="BB4990" s="5"/>
    </row>
    <row r="4991" spans="5:54" x14ac:dyDescent="0.2">
      <c r="E4991"/>
      <c r="F4991" s="88"/>
      <c r="BB4991" s="5"/>
    </row>
    <row r="4992" spans="5:54" x14ac:dyDescent="0.2">
      <c r="E4992"/>
      <c r="F4992" s="88"/>
      <c r="BB4992" s="5"/>
    </row>
    <row r="4993" spans="5:54" x14ac:dyDescent="0.2">
      <c r="E4993"/>
      <c r="F4993" s="88"/>
      <c r="BB4993" s="5"/>
    </row>
    <row r="4994" spans="5:54" x14ac:dyDescent="0.2">
      <c r="E4994"/>
      <c r="F4994" s="88"/>
      <c r="BB4994" s="5"/>
    </row>
    <row r="4995" spans="5:54" x14ac:dyDescent="0.2">
      <c r="E4995"/>
      <c r="F4995" s="88"/>
      <c r="BB4995" s="5"/>
    </row>
    <row r="4996" spans="5:54" x14ac:dyDescent="0.2">
      <c r="E4996"/>
      <c r="F4996" s="88"/>
      <c r="BB4996" s="5"/>
    </row>
    <row r="4997" spans="5:54" x14ac:dyDescent="0.2">
      <c r="E4997"/>
      <c r="F4997" s="88"/>
      <c r="BB4997" s="5"/>
    </row>
    <row r="4998" spans="5:54" x14ac:dyDescent="0.2">
      <c r="E4998"/>
      <c r="F4998" s="88"/>
      <c r="BB4998" s="5"/>
    </row>
    <row r="4999" spans="5:54" x14ac:dyDescent="0.2">
      <c r="E4999"/>
      <c r="F4999" s="88"/>
      <c r="BB4999" s="5"/>
    </row>
    <row r="5000" spans="5:54" x14ac:dyDescent="0.2">
      <c r="E5000"/>
      <c r="F5000" s="88"/>
      <c r="BB5000" s="5"/>
    </row>
    <row r="5001" spans="5:54" x14ac:dyDescent="0.2">
      <c r="E5001"/>
      <c r="F5001" s="88"/>
      <c r="BB5001" s="5"/>
    </row>
    <row r="5002" spans="5:54" x14ac:dyDescent="0.2">
      <c r="E5002"/>
      <c r="F5002" s="88"/>
      <c r="BB5002" s="5"/>
    </row>
    <row r="5003" spans="5:54" x14ac:dyDescent="0.2">
      <c r="E5003"/>
      <c r="F5003" s="88"/>
      <c r="BB5003" s="5"/>
    </row>
    <row r="5004" spans="5:54" x14ac:dyDescent="0.2">
      <c r="E5004"/>
      <c r="F5004" s="88"/>
      <c r="BB5004" s="5"/>
    </row>
    <row r="5005" spans="5:54" x14ac:dyDescent="0.2">
      <c r="E5005"/>
      <c r="F5005" s="88"/>
      <c r="BB5005" s="5"/>
    </row>
    <row r="5006" spans="5:54" x14ac:dyDescent="0.2">
      <c r="E5006"/>
      <c r="F5006" s="88"/>
      <c r="BB5006" s="5"/>
    </row>
    <row r="5007" spans="5:54" x14ac:dyDescent="0.2">
      <c r="E5007"/>
      <c r="F5007" s="88"/>
      <c r="BB5007" s="5"/>
    </row>
    <row r="5008" spans="5:54" x14ac:dyDescent="0.2">
      <c r="E5008"/>
      <c r="F5008" s="88"/>
      <c r="BB5008" s="5"/>
    </row>
    <row r="5009" spans="5:54" x14ac:dyDescent="0.2">
      <c r="E5009"/>
      <c r="F5009" s="88"/>
      <c r="BB5009" s="5"/>
    </row>
    <row r="5010" spans="5:54" x14ac:dyDescent="0.2">
      <c r="E5010"/>
      <c r="F5010" s="88"/>
      <c r="BB5010" s="5"/>
    </row>
    <row r="5011" spans="5:54" x14ac:dyDescent="0.2">
      <c r="E5011"/>
      <c r="F5011" s="88"/>
      <c r="BB5011" s="5"/>
    </row>
    <row r="5012" spans="5:54" x14ac:dyDescent="0.2">
      <c r="E5012"/>
      <c r="F5012" s="88"/>
      <c r="BB5012" s="5"/>
    </row>
    <row r="5013" spans="5:54" x14ac:dyDescent="0.2">
      <c r="E5013"/>
      <c r="F5013" s="88"/>
      <c r="BB5013" s="5"/>
    </row>
    <row r="5014" spans="5:54" x14ac:dyDescent="0.2">
      <c r="E5014"/>
      <c r="F5014" s="88"/>
      <c r="BB5014" s="5"/>
    </row>
    <row r="5015" spans="5:54" x14ac:dyDescent="0.2">
      <c r="E5015"/>
      <c r="F5015" s="88"/>
      <c r="BB5015" s="5"/>
    </row>
    <row r="5016" spans="5:54" x14ac:dyDescent="0.2">
      <c r="E5016"/>
      <c r="F5016" s="88"/>
      <c r="BB5016" s="5"/>
    </row>
    <row r="5017" spans="5:54" x14ac:dyDescent="0.2">
      <c r="E5017"/>
      <c r="F5017" s="88"/>
      <c r="BB5017" s="5"/>
    </row>
    <row r="5018" spans="5:54" x14ac:dyDescent="0.2">
      <c r="E5018"/>
      <c r="F5018" s="88"/>
      <c r="BB5018" s="5"/>
    </row>
    <row r="5019" spans="5:54" x14ac:dyDescent="0.2">
      <c r="E5019"/>
      <c r="F5019" s="88"/>
      <c r="BB5019" s="5"/>
    </row>
    <row r="5020" spans="5:54" x14ac:dyDescent="0.2">
      <c r="E5020"/>
      <c r="F5020" s="88"/>
      <c r="BB5020" s="5"/>
    </row>
    <row r="5021" spans="5:54" x14ac:dyDescent="0.2">
      <c r="E5021"/>
      <c r="F5021" s="88"/>
      <c r="BB5021" s="5"/>
    </row>
    <row r="5022" spans="5:54" x14ac:dyDescent="0.2">
      <c r="E5022"/>
      <c r="F5022" s="88"/>
      <c r="BB5022" s="5"/>
    </row>
    <row r="5023" spans="5:54" x14ac:dyDescent="0.2">
      <c r="E5023"/>
      <c r="F5023" s="88"/>
      <c r="BB5023" s="5"/>
    </row>
    <row r="5024" spans="5:54" x14ac:dyDescent="0.2">
      <c r="E5024"/>
      <c r="F5024" s="88"/>
      <c r="BB5024" s="5"/>
    </row>
    <row r="5025" spans="5:54" x14ac:dyDescent="0.2">
      <c r="E5025"/>
      <c r="F5025" s="88"/>
      <c r="BB5025" s="5"/>
    </row>
    <row r="5026" spans="5:54" x14ac:dyDescent="0.2">
      <c r="E5026"/>
      <c r="F5026" s="88"/>
      <c r="BB5026" s="5"/>
    </row>
    <row r="5027" spans="5:54" x14ac:dyDescent="0.2">
      <c r="E5027"/>
      <c r="F5027" s="88"/>
      <c r="BB5027" s="5"/>
    </row>
    <row r="5028" spans="5:54" x14ac:dyDescent="0.2">
      <c r="E5028"/>
      <c r="F5028" s="88"/>
      <c r="BB5028" s="5"/>
    </row>
    <row r="5029" spans="5:54" x14ac:dyDescent="0.2">
      <c r="E5029"/>
      <c r="F5029" s="88"/>
      <c r="BB5029" s="5"/>
    </row>
    <row r="5030" spans="5:54" x14ac:dyDescent="0.2">
      <c r="E5030"/>
      <c r="F5030" s="88"/>
      <c r="BB5030" s="5"/>
    </row>
    <row r="5031" spans="5:54" x14ac:dyDescent="0.2">
      <c r="E5031"/>
      <c r="F5031" s="88"/>
      <c r="BB5031" s="5"/>
    </row>
    <row r="5032" spans="5:54" x14ac:dyDescent="0.2">
      <c r="E5032"/>
      <c r="F5032" s="88"/>
      <c r="BB5032" s="5"/>
    </row>
    <row r="5033" spans="5:54" x14ac:dyDescent="0.2">
      <c r="E5033"/>
      <c r="F5033" s="88"/>
      <c r="BB5033" s="5"/>
    </row>
    <row r="5034" spans="5:54" x14ac:dyDescent="0.2">
      <c r="E5034"/>
      <c r="F5034" s="88"/>
      <c r="BB5034" s="5"/>
    </row>
    <row r="5035" spans="5:54" x14ac:dyDescent="0.2">
      <c r="E5035"/>
      <c r="F5035" s="88"/>
      <c r="BB5035" s="5"/>
    </row>
    <row r="5036" spans="5:54" x14ac:dyDescent="0.2">
      <c r="E5036"/>
      <c r="F5036" s="88"/>
      <c r="BB5036" s="5"/>
    </row>
    <row r="5037" spans="5:54" x14ac:dyDescent="0.2">
      <c r="E5037"/>
      <c r="F5037" s="88"/>
      <c r="BB5037" s="5"/>
    </row>
    <row r="5038" spans="5:54" x14ac:dyDescent="0.2">
      <c r="E5038"/>
      <c r="F5038" s="88"/>
      <c r="BB5038" s="5"/>
    </row>
    <row r="5039" spans="5:54" x14ac:dyDescent="0.2">
      <c r="E5039"/>
      <c r="F5039" s="88"/>
      <c r="BB5039" s="5"/>
    </row>
    <row r="5040" spans="5:54" x14ac:dyDescent="0.2">
      <c r="E5040"/>
      <c r="F5040" s="88"/>
      <c r="BB5040" s="5"/>
    </row>
    <row r="5041" spans="5:54" x14ac:dyDescent="0.2">
      <c r="E5041"/>
      <c r="F5041" s="88"/>
      <c r="BB5041" s="5"/>
    </row>
    <row r="5042" spans="5:54" x14ac:dyDescent="0.2">
      <c r="E5042"/>
      <c r="F5042" s="88"/>
      <c r="BB5042" s="5"/>
    </row>
    <row r="5043" spans="5:54" x14ac:dyDescent="0.2">
      <c r="E5043"/>
      <c r="F5043" s="88"/>
      <c r="BB5043" s="5"/>
    </row>
    <row r="5044" spans="5:54" x14ac:dyDescent="0.2">
      <c r="E5044"/>
      <c r="F5044" s="88"/>
      <c r="BB5044" s="5"/>
    </row>
    <row r="5045" spans="5:54" x14ac:dyDescent="0.2">
      <c r="E5045"/>
      <c r="F5045" s="88"/>
      <c r="BB5045" s="5"/>
    </row>
    <row r="5046" spans="5:54" x14ac:dyDescent="0.2">
      <c r="E5046"/>
      <c r="F5046" s="88"/>
      <c r="BB5046" s="5"/>
    </row>
    <row r="5047" spans="5:54" x14ac:dyDescent="0.2">
      <c r="E5047"/>
      <c r="F5047" s="88"/>
      <c r="BB5047" s="5"/>
    </row>
    <row r="5048" spans="5:54" x14ac:dyDescent="0.2">
      <c r="E5048"/>
      <c r="F5048" s="88"/>
      <c r="BB5048" s="5"/>
    </row>
    <row r="5049" spans="5:54" x14ac:dyDescent="0.2">
      <c r="E5049"/>
      <c r="F5049" s="88"/>
      <c r="BB5049" s="5"/>
    </row>
    <row r="5050" spans="5:54" x14ac:dyDescent="0.2">
      <c r="E5050"/>
      <c r="F5050" s="88"/>
      <c r="BB5050" s="5"/>
    </row>
    <row r="5051" spans="5:54" x14ac:dyDescent="0.2">
      <c r="E5051"/>
      <c r="F5051" s="88"/>
      <c r="BB5051" s="5"/>
    </row>
    <row r="5052" spans="5:54" x14ac:dyDescent="0.2">
      <c r="E5052"/>
      <c r="F5052" s="88"/>
      <c r="BB5052" s="5"/>
    </row>
    <row r="5053" spans="5:54" x14ac:dyDescent="0.2">
      <c r="E5053"/>
      <c r="F5053" s="88"/>
      <c r="BB5053" s="5"/>
    </row>
    <row r="5054" spans="5:54" x14ac:dyDescent="0.2">
      <c r="E5054"/>
      <c r="F5054" s="88"/>
      <c r="BB5054" s="5"/>
    </row>
    <row r="5055" spans="5:54" x14ac:dyDescent="0.2">
      <c r="E5055"/>
      <c r="F5055" s="88"/>
      <c r="BB5055" s="5"/>
    </row>
    <row r="5056" spans="5:54" x14ac:dyDescent="0.2">
      <c r="E5056"/>
      <c r="F5056" s="88"/>
      <c r="BB5056" s="5"/>
    </row>
    <row r="5057" spans="5:54" x14ac:dyDescent="0.2">
      <c r="E5057"/>
      <c r="F5057" s="88"/>
      <c r="BB5057" s="5"/>
    </row>
    <row r="5058" spans="5:54" x14ac:dyDescent="0.2">
      <c r="E5058"/>
      <c r="F5058" s="88"/>
      <c r="BB5058" s="5"/>
    </row>
    <row r="5059" spans="5:54" x14ac:dyDescent="0.2">
      <c r="E5059"/>
      <c r="F5059" s="88"/>
      <c r="BB5059" s="5"/>
    </row>
    <row r="5060" spans="5:54" x14ac:dyDescent="0.2">
      <c r="E5060"/>
      <c r="F5060" s="88"/>
      <c r="BB5060" s="5"/>
    </row>
    <row r="5061" spans="5:54" x14ac:dyDescent="0.2">
      <c r="E5061"/>
      <c r="F5061" s="88"/>
      <c r="BB5061" s="5"/>
    </row>
    <row r="5062" spans="5:54" x14ac:dyDescent="0.2">
      <c r="E5062"/>
      <c r="F5062" s="88"/>
      <c r="BB5062" s="5"/>
    </row>
    <row r="5063" spans="5:54" x14ac:dyDescent="0.2">
      <c r="E5063"/>
      <c r="F5063" s="88"/>
      <c r="BB5063" s="5"/>
    </row>
    <row r="5064" spans="5:54" x14ac:dyDescent="0.2">
      <c r="E5064"/>
      <c r="F5064" s="88"/>
      <c r="BB5064" s="5"/>
    </row>
    <row r="5065" spans="5:54" x14ac:dyDescent="0.2">
      <c r="E5065"/>
      <c r="F5065" s="88"/>
      <c r="BB5065" s="5"/>
    </row>
    <row r="5066" spans="5:54" x14ac:dyDescent="0.2">
      <c r="E5066"/>
      <c r="F5066" s="88"/>
      <c r="BB5066" s="5"/>
    </row>
    <row r="5067" spans="5:54" x14ac:dyDescent="0.2">
      <c r="E5067"/>
      <c r="F5067" s="88"/>
      <c r="BB5067" s="5"/>
    </row>
    <row r="5068" spans="5:54" x14ac:dyDescent="0.2">
      <c r="E5068"/>
      <c r="F5068" s="88"/>
      <c r="BB5068" s="5"/>
    </row>
    <row r="5069" spans="5:54" x14ac:dyDescent="0.2">
      <c r="E5069"/>
      <c r="F5069" s="88"/>
      <c r="BB5069" s="5"/>
    </row>
    <row r="5070" spans="5:54" x14ac:dyDescent="0.2">
      <c r="E5070"/>
      <c r="F5070" s="88"/>
      <c r="BB5070" s="5"/>
    </row>
    <row r="5071" spans="5:54" x14ac:dyDescent="0.2">
      <c r="E5071"/>
      <c r="F5071" s="88"/>
      <c r="BB5071" s="5"/>
    </row>
    <row r="5072" spans="5:54" x14ac:dyDescent="0.2">
      <c r="E5072"/>
      <c r="F5072" s="88"/>
      <c r="BB5072" s="5"/>
    </row>
    <row r="5073" spans="5:54" x14ac:dyDescent="0.2">
      <c r="E5073"/>
      <c r="F5073" s="88"/>
      <c r="BB5073" s="5"/>
    </row>
    <row r="5074" spans="5:54" x14ac:dyDescent="0.2">
      <c r="E5074"/>
      <c r="F5074" s="88"/>
      <c r="BB5074" s="5"/>
    </row>
    <row r="5075" spans="5:54" x14ac:dyDescent="0.2">
      <c r="E5075"/>
      <c r="F5075" s="88"/>
      <c r="BB5075" s="5"/>
    </row>
    <row r="5076" spans="5:54" x14ac:dyDescent="0.2">
      <c r="E5076"/>
      <c r="F5076" s="88"/>
      <c r="BB5076" s="5"/>
    </row>
    <row r="5077" spans="5:54" x14ac:dyDescent="0.2">
      <c r="E5077"/>
      <c r="F5077" s="88"/>
      <c r="BB5077" s="5"/>
    </row>
    <row r="5078" spans="5:54" x14ac:dyDescent="0.2">
      <c r="E5078"/>
      <c r="F5078" s="88"/>
      <c r="BB5078" s="5"/>
    </row>
    <row r="5079" spans="5:54" x14ac:dyDescent="0.2">
      <c r="E5079"/>
      <c r="F5079" s="88"/>
      <c r="BB5079" s="5"/>
    </row>
    <row r="5080" spans="5:54" x14ac:dyDescent="0.2">
      <c r="E5080"/>
      <c r="F5080" s="88"/>
      <c r="BB5080" s="5"/>
    </row>
    <row r="5081" spans="5:54" x14ac:dyDescent="0.2">
      <c r="E5081"/>
      <c r="F5081" s="88"/>
      <c r="BB5081" s="5"/>
    </row>
    <row r="5082" spans="5:54" x14ac:dyDescent="0.2">
      <c r="E5082"/>
      <c r="F5082" s="88"/>
      <c r="BB5082" s="5"/>
    </row>
    <row r="5083" spans="5:54" x14ac:dyDescent="0.2">
      <c r="E5083"/>
      <c r="F5083" s="88"/>
      <c r="BB5083" s="5"/>
    </row>
    <row r="5084" spans="5:54" x14ac:dyDescent="0.2">
      <c r="E5084"/>
      <c r="F5084" s="88"/>
      <c r="BB5084" s="5"/>
    </row>
    <row r="5085" spans="5:54" x14ac:dyDescent="0.2">
      <c r="E5085"/>
      <c r="F5085" s="88"/>
      <c r="BB5085" s="5"/>
    </row>
    <row r="5086" spans="5:54" x14ac:dyDescent="0.2">
      <c r="E5086"/>
      <c r="F5086" s="88"/>
      <c r="BB5086" s="5"/>
    </row>
    <row r="5087" spans="5:54" x14ac:dyDescent="0.2">
      <c r="E5087"/>
      <c r="F5087" s="88"/>
      <c r="BB5087" s="5"/>
    </row>
    <row r="5088" spans="5:54" x14ac:dyDescent="0.2">
      <c r="E5088"/>
      <c r="F5088" s="88"/>
      <c r="BB5088" s="5"/>
    </row>
    <row r="5089" spans="5:54" x14ac:dyDescent="0.2">
      <c r="E5089"/>
      <c r="F5089" s="88"/>
      <c r="BB5089" s="5"/>
    </row>
    <row r="5090" spans="5:54" x14ac:dyDescent="0.2">
      <c r="E5090"/>
      <c r="F5090" s="88"/>
      <c r="BB5090" s="5"/>
    </row>
    <row r="5091" spans="5:54" x14ac:dyDescent="0.2">
      <c r="E5091"/>
      <c r="F5091" s="88"/>
      <c r="BB5091" s="5"/>
    </row>
    <row r="5092" spans="5:54" x14ac:dyDescent="0.2">
      <c r="E5092"/>
      <c r="F5092" s="88"/>
      <c r="BB5092" s="5"/>
    </row>
    <row r="5093" spans="5:54" x14ac:dyDescent="0.2">
      <c r="E5093"/>
      <c r="F5093" s="88"/>
      <c r="BB5093" s="5"/>
    </row>
    <row r="5094" spans="5:54" x14ac:dyDescent="0.2">
      <c r="E5094"/>
      <c r="F5094" s="88"/>
      <c r="BB5094" s="5"/>
    </row>
    <row r="5095" spans="5:54" x14ac:dyDescent="0.2">
      <c r="E5095"/>
      <c r="F5095" s="88"/>
      <c r="BB5095" s="5"/>
    </row>
    <row r="5096" spans="5:54" x14ac:dyDescent="0.2">
      <c r="E5096"/>
      <c r="F5096" s="88"/>
      <c r="BB5096" s="5"/>
    </row>
    <row r="5097" spans="5:54" x14ac:dyDescent="0.2">
      <c r="E5097"/>
      <c r="F5097" s="88"/>
      <c r="BB5097" s="5"/>
    </row>
    <row r="5098" spans="5:54" x14ac:dyDescent="0.2">
      <c r="E5098"/>
      <c r="F5098" s="88"/>
      <c r="BB5098" s="5"/>
    </row>
    <row r="5099" spans="5:54" x14ac:dyDescent="0.2">
      <c r="E5099"/>
      <c r="F5099" s="88"/>
      <c r="BB5099" s="5"/>
    </row>
    <row r="5100" spans="5:54" x14ac:dyDescent="0.2">
      <c r="E5100"/>
      <c r="F5100" s="88"/>
      <c r="BB5100" s="5"/>
    </row>
    <row r="5101" spans="5:54" x14ac:dyDescent="0.2">
      <c r="E5101"/>
      <c r="F5101" s="88"/>
      <c r="BB5101" s="5"/>
    </row>
    <row r="5102" spans="5:54" x14ac:dyDescent="0.2">
      <c r="E5102"/>
      <c r="F5102" s="88"/>
      <c r="BB5102" s="5"/>
    </row>
    <row r="5103" spans="5:54" x14ac:dyDescent="0.2">
      <c r="E5103"/>
      <c r="F5103" s="88"/>
      <c r="BB5103" s="5"/>
    </row>
    <row r="5104" spans="5:54" x14ac:dyDescent="0.2">
      <c r="E5104"/>
      <c r="F5104" s="88"/>
      <c r="BB5104" s="5"/>
    </row>
    <row r="5105" spans="5:54" x14ac:dyDescent="0.2">
      <c r="E5105"/>
      <c r="F5105" s="88"/>
      <c r="BB5105" s="5"/>
    </row>
    <row r="5106" spans="5:54" x14ac:dyDescent="0.2">
      <c r="E5106"/>
      <c r="F5106" s="88"/>
      <c r="BB5106" s="5"/>
    </row>
    <row r="5107" spans="5:54" x14ac:dyDescent="0.2">
      <c r="E5107"/>
      <c r="F5107" s="88"/>
      <c r="BB5107" s="5"/>
    </row>
    <row r="5108" spans="5:54" x14ac:dyDescent="0.2">
      <c r="E5108"/>
      <c r="F5108" s="88"/>
      <c r="BB5108" s="5"/>
    </row>
    <row r="5109" spans="5:54" x14ac:dyDescent="0.2">
      <c r="E5109"/>
      <c r="F5109" s="88"/>
      <c r="BB5109" s="5"/>
    </row>
    <row r="5110" spans="5:54" x14ac:dyDescent="0.2">
      <c r="E5110"/>
      <c r="F5110" s="88"/>
      <c r="BB5110" s="5"/>
    </row>
    <row r="5111" spans="5:54" x14ac:dyDescent="0.2">
      <c r="E5111"/>
      <c r="F5111" s="88"/>
      <c r="BB5111" s="5"/>
    </row>
    <row r="5112" spans="5:54" x14ac:dyDescent="0.2">
      <c r="E5112"/>
      <c r="F5112" s="88"/>
      <c r="BB5112" s="5"/>
    </row>
    <row r="5113" spans="5:54" x14ac:dyDescent="0.2">
      <c r="E5113"/>
      <c r="F5113" s="88"/>
      <c r="BB5113" s="5"/>
    </row>
    <row r="5114" spans="5:54" x14ac:dyDescent="0.2">
      <c r="E5114"/>
      <c r="F5114" s="88"/>
      <c r="BB5114" s="5"/>
    </row>
    <row r="5115" spans="5:54" x14ac:dyDescent="0.2">
      <c r="E5115"/>
      <c r="F5115" s="88"/>
      <c r="BB5115" s="5"/>
    </row>
    <row r="5116" spans="5:54" x14ac:dyDescent="0.2">
      <c r="E5116"/>
      <c r="F5116" s="88"/>
      <c r="BB5116" s="5"/>
    </row>
    <row r="5117" spans="5:54" x14ac:dyDescent="0.2">
      <c r="E5117"/>
      <c r="F5117" s="88"/>
      <c r="BB5117" s="5"/>
    </row>
    <row r="5118" spans="5:54" x14ac:dyDescent="0.2">
      <c r="E5118"/>
      <c r="F5118" s="88"/>
      <c r="BB5118" s="5"/>
    </row>
    <row r="5119" spans="5:54" x14ac:dyDescent="0.2">
      <c r="E5119"/>
      <c r="F5119" s="88"/>
      <c r="BB5119" s="5"/>
    </row>
    <row r="5120" spans="5:54" x14ac:dyDescent="0.2">
      <c r="E5120"/>
      <c r="F5120" s="88"/>
      <c r="BB5120" s="5"/>
    </row>
    <row r="5121" spans="5:54" x14ac:dyDescent="0.2">
      <c r="E5121"/>
      <c r="F5121" s="88"/>
      <c r="BB5121" s="5"/>
    </row>
    <row r="5122" spans="5:54" x14ac:dyDescent="0.2">
      <c r="E5122"/>
      <c r="F5122" s="88"/>
      <c r="BB5122" s="5"/>
    </row>
    <row r="5123" spans="5:54" x14ac:dyDescent="0.2">
      <c r="E5123"/>
      <c r="F5123" s="88"/>
      <c r="BB5123" s="5"/>
    </row>
    <row r="5124" spans="5:54" x14ac:dyDescent="0.2">
      <c r="E5124"/>
      <c r="F5124" s="88"/>
      <c r="BB5124" s="5"/>
    </row>
    <row r="5125" spans="5:54" x14ac:dyDescent="0.2">
      <c r="E5125"/>
      <c r="F5125" s="88"/>
      <c r="BB5125" s="5"/>
    </row>
    <row r="5126" spans="5:54" x14ac:dyDescent="0.2">
      <c r="E5126"/>
      <c r="F5126" s="88"/>
      <c r="BB5126" s="5"/>
    </row>
    <row r="5127" spans="5:54" x14ac:dyDescent="0.2">
      <c r="E5127"/>
      <c r="F5127" s="88"/>
      <c r="BB5127" s="5"/>
    </row>
    <row r="5128" spans="5:54" x14ac:dyDescent="0.2">
      <c r="E5128"/>
      <c r="F5128" s="88"/>
      <c r="BB5128" s="5"/>
    </row>
    <row r="5129" spans="5:54" x14ac:dyDescent="0.2">
      <c r="E5129"/>
      <c r="F5129" s="88"/>
      <c r="BB5129" s="5"/>
    </row>
    <row r="5130" spans="5:54" x14ac:dyDescent="0.2">
      <c r="E5130"/>
      <c r="F5130" s="88"/>
      <c r="BB5130" s="5"/>
    </row>
    <row r="5131" spans="5:54" x14ac:dyDescent="0.2">
      <c r="E5131"/>
      <c r="F5131" s="88"/>
      <c r="BB5131" s="5"/>
    </row>
    <row r="5132" spans="5:54" x14ac:dyDescent="0.2">
      <c r="E5132"/>
      <c r="F5132" s="88"/>
      <c r="BB5132" s="5"/>
    </row>
    <row r="5133" spans="5:54" x14ac:dyDescent="0.2">
      <c r="E5133"/>
      <c r="F5133" s="88"/>
      <c r="BB5133" s="5"/>
    </row>
    <row r="5134" spans="5:54" x14ac:dyDescent="0.2">
      <c r="E5134"/>
      <c r="F5134" s="88"/>
      <c r="BB5134" s="5"/>
    </row>
    <row r="5135" spans="5:54" x14ac:dyDescent="0.2">
      <c r="E5135"/>
      <c r="F5135" s="88"/>
      <c r="BB5135" s="5"/>
    </row>
    <row r="5136" spans="5:54" x14ac:dyDescent="0.2">
      <c r="E5136"/>
      <c r="F5136" s="88"/>
      <c r="BB5136" s="5"/>
    </row>
    <row r="5137" spans="5:54" x14ac:dyDescent="0.2">
      <c r="E5137"/>
      <c r="F5137" s="88"/>
      <c r="BB5137" s="5"/>
    </row>
    <row r="5138" spans="5:54" x14ac:dyDescent="0.2">
      <c r="E5138"/>
      <c r="F5138" s="88"/>
      <c r="BB5138" s="5"/>
    </row>
    <row r="5139" spans="5:54" x14ac:dyDescent="0.2">
      <c r="E5139"/>
      <c r="F5139" s="88"/>
      <c r="BB5139" s="5"/>
    </row>
    <row r="5140" spans="5:54" x14ac:dyDescent="0.2">
      <c r="E5140"/>
      <c r="F5140" s="88"/>
      <c r="BB5140" s="5"/>
    </row>
    <row r="5141" spans="5:54" x14ac:dyDescent="0.2">
      <c r="E5141"/>
      <c r="F5141" s="88"/>
      <c r="BB5141" s="5"/>
    </row>
    <row r="5142" spans="5:54" x14ac:dyDescent="0.2">
      <c r="E5142"/>
      <c r="F5142" s="88"/>
      <c r="BB5142" s="5"/>
    </row>
    <row r="5143" spans="5:54" x14ac:dyDescent="0.2">
      <c r="E5143"/>
      <c r="F5143" s="88"/>
      <c r="BB5143" s="5"/>
    </row>
    <row r="5144" spans="5:54" x14ac:dyDescent="0.2">
      <c r="E5144"/>
      <c r="F5144" s="88"/>
      <c r="BB5144" s="5"/>
    </row>
    <row r="5145" spans="5:54" x14ac:dyDescent="0.2">
      <c r="E5145"/>
      <c r="F5145" s="88"/>
      <c r="BB5145" s="5"/>
    </row>
    <row r="5146" spans="5:54" x14ac:dyDescent="0.2">
      <c r="E5146"/>
      <c r="F5146" s="88"/>
      <c r="BB5146" s="5"/>
    </row>
    <row r="5147" spans="5:54" x14ac:dyDescent="0.2">
      <c r="E5147"/>
      <c r="F5147" s="88"/>
      <c r="BB5147" s="5"/>
    </row>
    <row r="5148" spans="5:54" x14ac:dyDescent="0.2">
      <c r="E5148"/>
      <c r="F5148" s="88"/>
      <c r="BB5148" s="5"/>
    </row>
    <row r="5149" spans="5:54" x14ac:dyDescent="0.2">
      <c r="E5149"/>
      <c r="F5149" s="88"/>
      <c r="BB5149" s="5"/>
    </row>
    <row r="5150" spans="5:54" x14ac:dyDescent="0.2">
      <c r="E5150"/>
      <c r="F5150" s="88"/>
      <c r="BB5150" s="5"/>
    </row>
    <row r="5151" spans="5:54" x14ac:dyDescent="0.2">
      <c r="E5151"/>
      <c r="F5151" s="88"/>
      <c r="BB5151" s="5"/>
    </row>
    <row r="5152" spans="5:54" x14ac:dyDescent="0.2">
      <c r="E5152"/>
      <c r="F5152" s="88"/>
      <c r="BB5152" s="5"/>
    </row>
    <row r="5153" spans="5:54" x14ac:dyDescent="0.2">
      <c r="E5153"/>
      <c r="F5153" s="88"/>
      <c r="BB5153" s="5"/>
    </row>
    <row r="5154" spans="5:54" x14ac:dyDescent="0.2">
      <c r="E5154"/>
      <c r="F5154" s="88"/>
      <c r="BB5154" s="5"/>
    </row>
    <row r="5155" spans="5:54" x14ac:dyDescent="0.2">
      <c r="E5155"/>
      <c r="F5155" s="88"/>
      <c r="BB5155" s="5"/>
    </row>
    <row r="5156" spans="5:54" x14ac:dyDescent="0.2">
      <c r="E5156"/>
      <c r="F5156" s="88"/>
      <c r="BB5156" s="5"/>
    </row>
    <row r="5157" spans="5:54" x14ac:dyDescent="0.2">
      <c r="E5157"/>
      <c r="F5157" s="88"/>
      <c r="BB5157" s="5"/>
    </row>
    <row r="5158" spans="5:54" x14ac:dyDescent="0.2">
      <c r="E5158"/>
      <c r="F5158" s="88"/>
      <c r="BB5158" s="5"/>
    </row>
    <row r="5159" spans="5:54" x14ac:dyDescent="0.2">
      <c r="E5159"/>
      <c r="F5159" s="88"/>
      <c r="BB5159" s="5"/>
    </row>
    <row r="5160" spans="5:54" x14ac:dyDescent="0.2">
      <c r="E5160"/>
      <c r="F5160" s="88"/>
      <c r="BB5160" s="5"/>
    </row>
    <row r="5161" spans="5:54" x14ac:dyDescent="0.2">
      <c r="E5161"/>
      <c r="F5161" s="88"/>
      <c r="BB5161" s="5"/>
    </row>
    <row r="5162" spans="5:54" x14ac:dyDescent="0.2">
      <c r="E5162"/>
      <c r="F5162" s="88"/>
      <c r="BB5162" s="5"/>
    </row>
    <row r="5163" spans="5:54" x14ac:dyDescent="0.2">
      <c r="E5163"/>
      <c r="F5163" s="88"/>
      <c r="BB5163" s="5"/>
    </row>
    <row r="5164" spans="5:54" x14ac:dyDescent="0.2">
      <c r="E5164"/>
      <c r="F5164" s="88"/>
      <c r="BB5164" s="5"/>
    </row>
    <row r="5165" spans="5:54" x14ac:dyDescent="0.2">
      <c r="E5165"/>
      <c r="F5165" s="88"/>
      <c r="BB5165" s="5"/>
    </row>
    <row r="5166" spans="5:54" x14ac:dyDescent="0.2">
      <c r="E5166"/>
      <c r="F5166" s="88"/>
      <c r="BB5166" s="5"/>
    </row>
    <row r="5167" spans="5:54" x14ac:dyDescent="0.2">
      <c r="E5167"/>
      <c r="F5167" s="88"/>
      <c r="BB5167" s="5"/>
    </row>
    <row r="5168" spans="5:54" x14ac:dyDescent="0.2">
      <c r="E5168"/>
      <c r="F5168" s="88"/>
      <c r="BB5168" s="5"/>
    </row>
    <row r="5169" spans="5:54" x14ac:dyDescent="0.2">
      <c r="E5169"/>
      <c r="F5169" s="88"/>
      <c r="BB5169" s="5"/>
    </row>
    <row r="5170" spans="5:54" x14ac:dyDescent="0.2">
      <c r="E5170"/>
      <c r="F5170" s="88"/>
      <c r="BB5170" s="5"/>
    </row>
    <row r="5171" spans="5:54" x14ac:dyDescent="0.2">
      <c r="E5171"/>
      <c r="F5171" s="88"/>
      <c r="BB5171" s="5"/>
    </row>
    <row r="5172" spans="5:54" x14ac:dyDescent="0.2">
      <c r="E5172"/>
      <c r="F5172" s="88"/>
      <c r="BB5172" s="5"/>
    </row>
    <row r="5173" spans="5:54" x14ac:dyDescent="0.2">
      <c r="E5173"/>
      <c r="F5173" s="88"/>
      <c r="BB5173" s="5"/>
    </row>
    <row r="5174" spans="5:54" x14ac:dyDescent="0.2">
      <c r="E5174"/>
      <c r="F5174" s="88"/>
      <c r="BB5174" s="5"/>
    </row>
    <row r="5175" spans="5:54" x14ac:dyDescent="0.2">
      <c r="E5175"/>
      <c r="F5175" s="88"/>
      <c r="BB5175" s="5"/>
    </row>
    <row r="5176" spans="5:54" x14ac:dyDescent="0.2">
      <c r="E5176"/>
      <c r="F5176" s="88"/>
      <c r="BB5176" s="5"/>
    </row>
    <row r="5177" spans="5:54" x14ac:dyDescent="0.2">
      <c r="E5177"/>
      <c r="F5177" s="88"/>
      <c r="BB5177" s="5"/>
    </row>
    <row r="5178" spans="5:54" x14ac:dyDescent="0.2">
      <c r="E5178"/>
      <c r="F5178" s="88"/>
      <c r="BB5178" s="5"/>
    </row>
    <row r="5179" spans="5:54" x14ac:dyDescent="0.2">
      <c r="E5179"/>
      <c r="F5179" s="88"/>
      <c r="BB5179" s="5"/>
    </row>
    <row r="5180" spans="5:54" x14ac:dyDescent="0.2">
      <c r="E5180"/>
      <c r="F5180" s="88"/>
      <c r="BB5180" s="5"/>
    </row>
    <row r="5181" spans="5:54" x14ac:dyDescent="0.2">
      <c r="E5181"/>
      <c r="F5181" s="88"/>
      <c r="BB5181" s="5"/>
    </row>
    <row r="5182" spans="5:54" x14ac:dyDescent="0.2">
      <c r="E5182"/>
      <c r="F5182" s="88"/>
      <c r="BB5182" s="5"/>
    </row>
    <row r="5183" spans="5:54" x14ac:dyDescent="0.2">
      <c r="E5183"/>
      <c r="F5183" s="88"/>
      <c r="BB5183" s="5"/>
    </row>
    <row r="5184" spans="5:54" x14ac:dyDescent="0.2">
      <c r="E5184"/>
      <c r="F5184" s="88"/>
      <c r="BB5184" s="5"/>
    </row>
    <row r="5185" spans="5:54" x14ac:dyDescent="0.2">
      <c r="E5185"/>
      <c r="F5185" s="88"/>
      <c r="BB5185" s="5"/>
    </row>
    <row r="5186" spans="5:54" x14ac:dyDescent="0.2">
      <c r="E5186"/>
      <c r="F5186" s="88"/>
      <c r="BB5186" s="5"/>
    </row>
    <row r="5187" spans="5:54" x14ac:dyDescent="0.2">
      <c r="E5187"/>
      <c r="F5187" s="88"/>
      <c r="BB5187" s="5"/>
    </row>
    <row r="5188" spans="5:54" x14ac:dyDescent="0.2">
      <c r="E5188"/>
      <c r="F5188" s="88"/>
      <c r="BB5188" s="5"/>
    </row>
    <row r="5189" spans="5:54" x14ac:dyDescent="0.2">
      <c r="E5189"/>
      <c r="F5189" s="88"/>
      <c r="BB5189" s="5"/>
    </row>
    <row r="5190" spans="5:54" x14ac:dyDescent="0.2">
      <c r="E5190"/>
      <c r="F5190" s="88"/>
      <c r="BB5190" s="5"/>
    </row>
    <row r="5191" spans="5:54" x14ac:dyDescent="0.2">
      <c r="E5191"/>
      <c r="F5191" s="88"/>
      <c r="BB5191" s="5"/>
    </row>
    <row r="5192" spans="5:54" x14ac:dyDescent="0.2">
      <c r="E5192"/>
      <c r="F5192" s="88"/>
      <c r="BB5192" s="5"/>
    </row>
    <row r="5193" spans="5:54" x14ac:dyDescent="0.2">
      <c r="E5193"/>
      <c r="F5193" s="88"/>
      <c r="BB5193" s="5"/>
    </row>
    <row r="5194" spans="5:54" x14ac:dyDescent="0.2">
      <c r="E5194"/>
      <c r="F5194" s="88"/>
      <c r="BB5194" s="5"/>
    </row>
    <row r="5195" spans="5:54" x14ac:dyDescent="0.2">
      <c r="E5195"/>
      <c r="F5195" s="88"/>
      <c r="BB5195" s="5"/>
    </row>
    <row r="5196" spans="5:54" x14ac:dyDescent="0.2">
      <c r="E5196"/>
      <c r="F5196" s="88"/>
      <c r="BB5196" s="5"/>
    </row>
    <row r="5197" spans="5:54" x14ac:dyDescent="0.2">
      <c r="E5197"/>
      <c r="F5197" s="88"/>
      <c r="BB5197" s="5"/>
    </row>
    <row r="5198" spans="5:54" x14ac:dyDescent="0.2">
      <c r="E5198"/>
      <c r="F5198" s="88"/>
      <c r="BB5198" s="5"/>
    </row>
    <row r="5199" spans="5:54" x14ac:dyDescent="0.2">
      <c r="E5199"/>
      <c r="F5199" s="88"/>
      <c r="BB5199" s="5"/>
    </row>
    <row r="5200" spans="5:54" x14ac:dyDescent="0.2">
      <c r="E5200"/>
      <c r="F5200" s="88"/>
      <c r="BB5200" s="5"/>
    </row>
    <row r="5201" spans="5:54" x14ac:dyDescent="0.2">
      <c r="E5201"/>
      <c r="F5201" s="88"/>
      <c r="BB5201" s="5"/>
    </row>
    <row r="5202" spans="5:54" x14ac:dyDescent="0.2">
      <c r="E5202"/>
      <c r="F5202" s="88"/>
      <c r="BB5202" s="5"/>
    </row>
    <row r="5203" spans="5:54" x14ac:dyDescent="0.2">
      <c r="E5203"/>
      <c r="F5203" s="88"/>
      <c r="BB5203" s="5"/>
    </row>
    <row r="5204" spans="5:54" x14ac:dyDescent="0.2">
      <c r="E5204"/>
      <c r="F5204" s="88"/>
      <c r="BB5204" s="5"/>
    </row>
    <row r="5205" spans="5:54" x14ac:dyDescent="0.2">
      <c r="E5205"/>
      <c r="F5205" s="88"/>
      <c r="BB5205" s="5"/>
    </row>
    <row r="5206" spans="5:54" x14ac:dyDescent="0.2">
      <c r="E5206"/>
      <c r="F5206" s="88"/>
      <c r="BB5206" s="5"/>
    </row>
    <row r="5207" spans="5:54" x14ac:dyDescent="0.2">
      <c r="E5207"/>
      <c r="F5207" s="88"/>
      <c r="BB5207" s="5"/>
    </row>
    <row r="5208" spans="5:54" x14ac:dyDescent="0.2">
      <c r="E5208"/>
      <c r="F5208" s="88"/>
      <c r="BB5208" s="5"/>
    </row>
    <row r="5209" spans="5:54" x14ac:dyDescent="0.2">
      <c r="E5209"/>
      <c r="F5209" s="88"/>
      <c r="BB5209" s="5"/>
    </row>
    <row r="5210" spans="5:54" x14ac:dyDescent="0.2">
      <c r="E5210"/>
      <c r="F5210" s="88"/>
      <c r="BB5210" s="5"/>
    </row>
    <row r="5211" spans="5:54" x14ac:dyDescent="0.2">
      <c r="E5211"/>
      <c r="F5211" s="88"/>
      <c r="BB5211" s="5"/>
    </row>
    <row r="5212" spans="5:54" x14ac:dyDescent="0.2">
      <c r="E5212"/>
      <c r="F5212" s="88"/>
      <c r="BB5212" s="5"/>
    </row>
    <row r="5213" spans="5:54" x14ac:dyDescent="0.2">
      <c r="E5213"/>
      <c r="F5213" s="88"/>
      <c r="BB5213" s="5"/>
    </row>
    <row r="5214" spans="5:54" x14ac:dyDescent="0.2">
      <c r="E5214"/>
      <c r="F5214" s="88"/>
      <c r="BB5214" s="5"/>
    </row>
    <row r="5215" spans="5:54" x14ac:dyDescent="0.2">
      <c r="E5215"/>
      <c r="F5215" s="88"/>
      <c r="BB5215" s="5"/>
    </row>
    <row r="5216" spans="5:54" x14ac:dyDescent="0.2">
      <c r="E5216"/>
      <c r="F5216" s="88"/>
      <c r="BB5216" s="5"/>
    </row>
    <row r="5217" spans="5:54" x14ac:dyDescent="0.2">
      <c r="E5217"/>
      <c r="F5217" s="88"/>
      <c r="BB5217" s="5"/>
    </row>
    <row r="5218" spans="5:54" x14ac:dyDescent="0.2">
      <c r="E5218"/>
      <c r="F5218" s="88"/>
      <c r="BB5218" s="5"/>
    </row>
    <row r="5219" spans="5:54" x14ac:dyDescent="0.2">
      <c r="E5219"/>
      <c r="F5219" s="88"/>
      <c r="BB5219" s="5"/>
    </row>
    <row r="5220" spans="5:54" x14ac:dyDescent="0.2">
      <c r="E5220"/>
      <c r="F5220" s="88"/>
      <c r="BB5220" s="5"/>
    </row>
    <row r="5221" spans="5:54" x14ac:dyDescent="0.2">
      <c r="E5221"/>
      <c r="F5221" s="88"/>
      <c r="BB5221" s="5"/>
    </row>
    <row r="5222" spans="5:54" x14ac:dyDescent="0.2">
      <c r="E5222"/>
      <c r="F5222" s="88"/>
      <c r="BB5222" s="5"/>
    </row>
    <row r="5223" spans="5:54" x14ac:dyDescent="0.2">
      <c r="E5223"/>
      <c r="F5223" s="88"/>
      <c r="BB5223" s="5"/>
    </row>
    <row r="5224" spans="5:54" x14ac:dyDescent="0.2">
      <c r="E5224"/>
      <c r="F5224" s="88"/>
      <c r="BB5224" s="5"/>
    </row>
    <row r="5225" spans="5:54" x14ac:dyDescent="0.2">
      <c r="E5225"/>
      <c r="F5225" s="88"/>
      <c r="BB5225" s="5"/>
    </row>
    <row r="5226" spans="5:54" x14ac:dyDescent="0.2">
      <c r="E5226"/>
      <c r="F5226" s="88"/>
      <c r="BB5226" s="5"/>
    </row>
    <row r="5227" spans="5:54" x14ac:dyDescent="0.2">
      <c r="E5227"/>
      <c r="F5227" s="88"/>
      <c r="BB5227" s="5"/>
    </row>
    <row r="5228" spans="5:54" x14ac:dyDescent="0.2">
      <c r="E5228"/>
      <c r="F5228" s="88"/>
      <c r="BB5228" s="5"/>
    </row>
    <row r="5229" spans="5:54" x14ac:dyDescent="0.2">
      <c r="E5229"/>
      <c r="F5229" s="88"/>
      <c r="BB5229" s="5"/>
    </row>
    <row r="5230" spans="5:54" x14ac:dyDescent="0.2">
      <c r="E5230"/>
      <c r="F5230" s="88"/>
      <c r="BB5230" s="5"/>
    </row>
    <row r="5231" spans="5:54" x14ac:dyDescent="0.2">
      <c r="E5231"/>
      <c r="F5231" s="88"/>
      <c r="BB5231" s="5"/>
    </row>
    <row r="5232" spans="5:54" x14ac:dyDescent="0.2">
      <c r="E5232"/>
      <c r="F5232" s="88"/>
      <c r="BB5232" s="5"/>
    </row>
    <row r="5233" spans="5:54" x14ac:dyDescent="0.2">
      <c r="E5233"/>
      <c r="F5233" s="88"/>
      <c r="BB5233" s="5"/>
    </row>
    <row r="5234" spans="5:54" x14ac:dyDescent="0.2">
      <c r="E5234"/>
      <c r="F5234" s="88"/>
      <c r="BB5234" s="5"/>
    </row>
    <row r="5235" spans="5:54" x14ac:dyDescent="0.2">
      <c r="E5235"/>
      <c r="F5235" s="88"/>
      <c r="BB5235" s="5"/>
    </row>
    <row r="5236" spans="5:54" x14ac:dyDescent="0.2">
      <c r="E5236"/>
      <c r="F5236" s="88"/>
      <c r="BB5236" s="5"/>
    </row>
    <row r="5237" spans="5:54" x14ac:dyDescent="0.2">
      <c r="E5237"/>
      <c r="F5237" s="88"/>
      <c r="BB5237" s="5"/>
    </row>
    <row r="5238" spans="5:54" x14ac:dyDescent="0.2">
      <c r="E5238"/>
      <c r="F5238" s="88"/>
      <c r="BB5238" s="5"/>
    </row>
    <row r="5239" spans="5:54" x14ac:dyDescent="0.2">
      <c r="E5239"/>
      <c r="F5239" s="88"/>
      <c r="BB5239" s="5"/>
    </row>
    <row r="5240" spans="5:54" x14ac:dyDescent="0.2">
      <c r="E5240"/>
      <c r="F5240" s="88"/>
      <c r="BB5240" s="5"/>
    </row>
    <row r="5241" spans="5:54" x14ac:dyDescent="0.2">
      <c r="E5241"/>
      <c r="F5241" s="88"/>
      <c r="BB5241" s="5"/>
    </row>
    <row r="5242" spans="5:54" x14ac:dyDescent="0.2">
      <c r="E5242"/>
      <c r="F5242" s="88"/>
      <c r="BB5242" s="5"/>
    </row>
    <row r="5243" spans="5:54" x14ac:dyDescent="0.2">
      <c r="E5243"/>
      <c r="F5243" s="88"/>
      <c r="BB5243" s="5"/>
    </row>
    <row r="5244" spans="5:54" x14ac:dyDescent="0.2">
      <c r="E5244"/>
      <c r="F5244" s="88"/>
      <c r="BB5244" s="5"/>
    </row>
    <row r="5245" spans="5:54" x14ac:dyDescent="0.2">
      <c r="E5245"/>
      <c r="F5245" s="88"/>
      <c r="BB5245" s="5"/>
    </row>
    <row r="5246" spans="5:54" x14ac:dyDescent="0.2">
      <c r="E5246"/>
      <c r="F5246" s="88"/>
      <c r="BB5246" s="5"/>
    </row>
    <row r="5247" spans="5:54" x14ac:dyDescent="0.2">
      <c r="E5247"/>
      <c r="F5247" s="88"/>
      <c r="BB5247" s="5"/>
    </row>
    <row r="5248" spans="5:54" x14ac:dyDescent="0.2">
      <c r="E5248"/>
      <c r="F5248" s="88"/>
      <c r="BB5248" s="5"/>
    </row>
    <row r="5249" spans="5:54" x14ac:dyDescent="0.2">
      <c r="E5249"/>
      <c r="F5249" s="88"/>
      <c r="BB5249" s="5"/>
    </row>
    <row r="5250" spans="5:54" x14ac:dyDescent="0.2">
      <c r="E5250"/>
      <c r="F5250" s="88"/>
      <c r="BB5250" s="5"/>
    </row>
    <row r="5251" spans="5:54" x14ac:dyDescent="0.2">
      <c r="E5251"/>
      <c r="F5251" s="88"/>
      <c r="BB5251" s="5"/>
    </row>
    <row r="5252" spans="5:54" x14ac:dyDescent="0.2">
      <c r="E5252"/>
      <c r="F5252" s="88"/>
      <c r="BB5252" s="5"/>
    </row>
    <row r="5253" spans="5:54" x14ac:dyDescent="0.2">
      <c r="E5253"/>
      <c r="F5253" s="88"/>
      <c r="BB5253" s="5"/>
    </row>
    <row r="5254" spans="5:54" x14ac:dyDescent="0.2">
      <c r="E5254"/>
      <c r="F5254" s="88"/>
      <c r="BB5254" s="5"/>
    </row>
    <row r="5255" spans="5:54" x14ac:dyDescent="0.2">
      <c r="E5255"/>
      <c r="F5255" s="88"/>
      <c r="BB5255" s="5"/>
    </row>
    <row r="5256" spans="5:54" x14ac:dyDescent="0.2">
      <c r="E5256"/>
      <c r="F5256" s="88"/>
      <c r="BB5256" s="5"/>
    </row>
    <row r="5257" spans="5:54" x14ac:dyDescent="0.2">
      <c r="E5257"/>
      <c r="F5257" s="88"/>
      <c r="BB5257" s="5"/>
    </row>
    <row r="5258" spans="5:54" x14ac:dyDescent="0.2">
      <c r="E5258"/>
      <c r="F5258" s="88"/>
      <c r="BB5258" s="5"/>
    </row>
    <row r="5259" spans="5:54" x14ac:dyDescent="0.2">
      <c r="E5259"/>
      <c r="F5259" s="88"/>
      <c r="BB5259" s="5"/>
    </row>
    <row r="5260" spans="5:54" x14ac:dyDescent="0.2">
      <c r="E5260"/>
      <c r="F5260" s="88"/>
      <c r="BB5260" s="5"/>
    </row>
    <row r="5261" spans="5:54" x14ac:dyDescent="0.2">
      <c r="E5261"/>
      <c r="F5261" s="88"/>
      <c r="BB5261" s="5"/>
    </row>
    <row r="5262" spans="5:54" x14ac:dyDescent="0.2">
      <c r="E5262"/>
      <c r="F5262" s="88"/>
      <c r="BB5262" s="5"/>
    </row>
    <row r="5263" spans="5:54" x14ac:dyDescent="0.2">
      <c r="E5263"/>
      <c r="F5263" s="88"/>
      <c r="BB5263" s="5"/>
    </row>
    <row r="5264" spans="5:54" x14ac:dyDescent="0.2">
      <c r="E5264"/>
      <c r="F5264" s="88"/>
      <c r="BB5264" s="5"/>
    </row>
    <row r="5265" spans="5:54" x14ac:dyDescent="0.2">
      <c r="E5265"/>
      <c r="F5265" s="88"/>
      <c r="BB5265" s="5"/>
    </row>
    <row r="5266" spans="5:54" x14ac:dyDescent="0.2">
      <c r="E5266"/>
      <c r="F5266" s="88"/>
      <c r="BB5266" s="5"/>
    </row>
    <row r="5267" spans="5:54" x14ac:dyDescent="0.2">
      <c r="E5267"/>
      <c r="F5267" s="88"/>
      <c r="BB5267" s="5"/>
    </row>
    <row r="5268" spans="5:54" x14ac:dyDescent="0.2">
      <c r="E5268"/>
      <c r="F5268" s="88"/>
      <c r="BB5268" s="5"/>
    </row>
    <row r="5269" spans="5:54" x14ac:dyDescent="0.2">
      <c r="E5269"/>
      <c r="F5269" s="88"/>
      <c r="BB5269" s="5"/>
    </row>
    <row r="5270" spans="5:54" x14ac:dyDescent="0.2">
      <c r="E5270"/>
      <c r="F5270" s="88"/>
      <c r="BB5270" s="5"/>
    </row>
    <row r="5271" spans="5:54" x14ac:dyDescent="0.2">
      <c r="E5271"/>
      <c r="F5271" s="88"/>
      <c r="BB5271" s="5"/>
    </row>
    <row r="5272" spans="5:54" x14ac:dyDescent="0.2">
      <c r="E5272"/>
      <c r="F5272" s="88"/>
      <c r="BB5272" s="5"/>
    </row>
    <row r="5273" spans="5:54" x14ac:dyDescent="0.2">
      <c r="E5273"/>
      <c r="F5273" s="88"/>
      <c r="BB5273" s="5"/>
    </row>
    <row r="5274" spans="5:54" x14ac:dyDescent="0.2">
      <c r="E5274"/>
      <c r="F5274" s="88"/>
      <c r="BB5274" s="5"/>
    </row>
    <row r="5275" spans="5:54" x14ac:dyDescent="0.2">
      <c r="E5275"/>
      <c r="F5275" s="88"/>
      <c r="BB5275" s="5"/>
    </row>
    <row r="5276" spans="5:54" x14ac:dyDescent="0.2">
      <c r="E5276"/>
      <c r="F5276" s="88"/>
      <c r="BB5276" s="5"/>
    </row>
    <row r="5277" spans="5:54" x14ac:dyDescent="0.2">
      <c r="E5277"/>
      <c r="F5277" s="88"/>
      <c r="BB5277" s="5"/>
    </row>
    <row r="5278" spans="5:54" x14ac:dyDescent="0.2">
      <c r="E5278"/>
      <c r="F5278" s="88"/>
      <c r="BB5278" s="5"/>
    </row>
    <row r="5279" spans="5:54" x14ac:dyDescent="0.2">
      <c r="E5279"/>
      <c r="F5279" s="88"/>
      <c r="BB5279" s="5"/>
    </row>
    <row r="5280" spans="5:54" x14ac:dyDescent="0.2">
      <c r="E5280"/>
      <c r="F5280" s="88"/>
      <c r="BB5280" s="5"/>
    </row>
    <row r="5281" spans="5:54" x14ac:dyDescent="0.2">
      <c r="E5281"/>
      <c r="F5281" s="88"/>
      <c r="BB5281" s="5"/>
    </row>
    <row r="5282" spans="5:54" x14ac:dyDescent="0.2">
      <c r="E5282"/>
      <c r="F5282" s="88"/>
      <c r="BB5282" s="5"/>
    </row>
    <row r="5283" spans="5:54" x14ac:dyDescent="0.2">
      <c r="E5283"/>
      <c r="F5283" s="88"/>
      <c r="BB5283" s="5"/>
    </row>
    <row r="5284" spans="5:54" x14ac:dyDescent="0.2">
      <c r="E5284"/>
      <c r="F5284" s="88"/>
      <c r="BB5284" s="5"/>
    </row>
    <row r="5285" spans="5:54" x14ac:dyDescent="0.2">
      <c r="E5285"/>
      <c r="F5285" s="88"/>
      <c r="BB5285" s="5"/>
    </row>
    <row r="5286" spans="5:54" x14ac:dyDescent="0.2">
      <c r="E5286"/>
      <c r="F5286" s="88"/>
      <c r="BB5286" s="5"/>
    </row>
    <row r="5287" spans="5:54" x14ac:dyDescent="0.2">
      <c r="E5287"/>
      <c r="F5287" s="88"/>
      <c r="BB5287" s="5"/>
    </row>
    <row r="5288" spans="5:54" x14ac:dyDescent="0.2">
      <c r="E5288"/>
      <c r="F5288" s="88"/>
      <c r="BB5288" s="5"/>
    </row>
    <row r="5289" spans="5:54" x14ac:dyDescent="0.2">
      <c r="E5289"/>
      <c r="F5289" s="88"/>
      <c r="BB5289" s="5"/>
    </row>
    <row r="5290" spans="5:54" x14ac:dyDescent="0.2">
      <c r="E5290"/>
      <c r="F5290" s="88"/>
      <c r="BB5290" s="5"/>
    </row>
    <row r="5291" spans="5:54" x14ac:dyDescent="0.2">
      <c r="E5291"/>
      <c r="F5291" s="88"/>
      <c r="BB5291" s="5"/>
    </row>
    <row r="5292" spans="5:54" x14ac:dyDescent="0.2">
      <c r="E5292"/>
      <c r="F5292" s="88"/>
      <c r="BB5292" s="5"/>
    </row>
    <row r="5293" spans="5:54" x14ac:dyDescent="0.2">
      <c r="E5293"/>
      <c r="F5293" s="88"/>
      <c r="BB5293" s="5"/>
    </row>
    <row r="5294" spans="5:54" x14ac:dyDescent="0.2">
      <c r="E5294"/>
      <c r="F5294" s="88"/>
      <c r="BB5294" s="5"/>
    </row>
    <row r="5295" spans="5:54" x14ac:dyDescent="0.2">
      <c r="E5295"/>
      <c r="F5295" s="88"/>
      <c r="BB5295" s="5"/>
    </row>
    <row r="5296" spans="5:54" x14ac:dyDescent="0.2">
      <c r="E5296"/>
      <c r="F5296" s="88"/>
      <c r="BB5296" s="5"/>
    </row>
    <row r="5297" spans="5:54" x14ac:dyDescent="0.2">
      <c r="E5297"/>
      <c r="F5297" s="88"/>
      <c r="BB5297" s="5"/>
    </row>
    <row r="5298" spans="5:54" x14ac:dyDescent="0.2">
      <c r="E5298"/>
      <c r="F5298" s="88"/>
      <c r="BB5298" s="5"/>
    </row>
    <row r="5299" spans="5:54" x14ac:dyDescent="0.2">
      <c r="E5299"/>
      <c r="F5299" s="88"/>
      <c r="BB5299" s="5"/>
    </row>
    <row r="5300" spans="5:54" x14ac:dyDescent="0.2">
      <c r="E5300"/>
      <c r="F5300" s="88"/>
      <c r="BB5300" s="5"/>
    </row>
    <row r="5301" spans="5:54" x14ac:dyDescent="0.2">
      <c r="E5301"/>
      <c r="F5301" s="88"/>
      <c r="BB5301" s="5"/>
    </row>
    <row r="5302" spans="5:54" x14ac:dyDescent="0.2">
      <c r="E5302"/>
      <c r="F5302" s="88"/>
      <c r="BB5302" s="5"/>
    </row>
    <row r="5303" spans="5:54" x14ac:dyDescent="0.2">
      <c r="E5303"/>
      <c r="F5303" s="88"/>
      <c r="BB5303" s="5"/>
    </row>
    <row r="5304" spans="5:54" x14ac:dyDescent="0.2">
      <c r="E5304"/>
      <c r="F5304" s="88"/>
      <c r="BB5304" s="5"/>
    </row>
    <row r="5305" spans="5:54" x14ac:dyDescent="0.2">
      <c r="E5305"/>
      <c r="F5305" s="88"/>
      <c r="BB5305" s="5"/>
    </row>
    <row r="5306" spans="5:54" x14ac:dyDescent="0.2">
      <c r="E5306"/>
      <c r="F5306" s="88"/>
      <c r="BB5306" s="5"/>
    </row>
    <row r="5307" spans="5:54" x14ac:dyDescent="0.2">
      <c r="E5307"/>
      <c r="F5307" s="88"/>
      <c r="BB5307" s="5"/>
    </row>
    <row r="5308" spans="5:54" x14ac:dyDescent="0.2">
      <c r="E5308"/>
      <c r="F5308" s="88"/>
      <c r="BB5308" s="5"/>
    </row>
    <row r="5309" spans="5:54" x14ac:dyDescent="0.2">
      <c r="E5309"/>
      <c r="F5309" s="88"/>
      <c r="BB5309" s="5"/>
    </row>
    <row r="5310" spans="5:54" x14ac:dyDescent="0.2">
      <c r="E5310"/>
      <c r="F5310" s="88"/>
      <c r="BB5310" s="5"/>
    </row>
    <row r="5311" spans="5:54" x14ac:dyDescent="0.2">
      <c r="E5311"/>
      <c r="F5311" s="88"/>
      <c r="BB5311" s="5"/>
    </row>
    <row r="5312" spans="5:54" x14ac:dyDescent="0.2">
      <c r="E5312"/>
      <c r="F5312" s="88"/>
      <c r="BB5312" s="5"/>
    </row>
    <row r="5313" spans="5:54" x14ac:dyDescent="0.2">
      <c r="E5313"/>
      <c r="F5313" s="88"/>
      <c r="BB5313" s="5"/>
    </row>
    <row r="5314" spans="5:54" x14ac:dyDescent="0.2">
      <c r="E5314"/>
      <c r="F5314" s="88"/>
      <c r="BB5314" s="5"/>
    </row>
    <row r="5315" spans="5:54" x14ac:dyDescent="0.2">
      <c r="E5315"/>
      <c r="F5315" s="88"/>
      <c r="BB5315" s="5"/>
    </row>
    <row r="5316" spans="5:54" x14ac:dyDescent="0.2">
      <c r="E5316"/>
      <c r="F5316" s="88"/>
      <c r="BB5316" s="5"/>
    </row>
    <row r="5317" spans="5:54" x14ac:dyDescent="0.2">
      <c r="E5317"/>
      <c r="F5317" s="88"/>
      <c r="BB5317" s="5"/>
    </row>
    <row r="5318" spans="5:54" x14ac:dyDescent="0.2">
      <c r="E5318"/>
      <c r="F5318" s="88"/>
      <c r="BB5318" s="5"/>
    </row>
    <row r="5319" spans="5:54" x14ac:dyDescent="0.2">
      <c r="E5319"/>
      <c r="F5319" s="88"/>
      <c r="BB5319" s="5"/>
    </row>
    <row r="5320" spans="5:54" x14ac:dyDescent="0.2">
      <c r="E5320"/>
      <c r="F5320" s="88"/>
      <c r="BB5320" s="5"/>
    </row>
    <row r="5321" spans="5:54" x14ac:dyDescent="0.2">
      <c r="E5321"/>
      <c r="F5321" s="88"/>
      <c r="BB5321" s="5"/>
    </row>
    <row r="5322" spans="5:54" x14ac:dyDescent="0.2">
      <c r="E5322"/>
      <c r="F5322" s="88"/>
      <c r="BB5322" s="5"/>
    </row>
    <row r="5323" spans="5:54" x14ac:dyDescent="0.2">
      <c r="E5323"/>
      <c r="F5323" s="88"/>
      <c r="BB5323" s="5"/>
    </row>
    <row r="5324" spans="5:54" x14ac:dyDescent="0.2">
      <c r="E5324"/>
      <c r="F5324" s="88"/>
      <c r="BB5324" s="5"/>
    </row>
    <row r="5325" spans="5:54" x14ac:dyDescent="0.2">
      <c r="E5325"/>
      <c r="F5325" s="88"/>
      <c r="BB5325" s="5"/>
    </row>
    <row r="5326" spans="5:54" x14ac:dyDescent="0.2">
      <c r="E5326"/>
      <c r="F5326" s="88"/>
      <c r="BB5326" s="5"/>
    </row>
    <row r="5327" spans="5:54" x14ac:dyDescent="0.2">
      <c r="E5327"/>
      <c r="F5327" s="88"/>
      <c r="BB5327" s="5"/>
    </row>
    <row r="5328" spans="5:54" x14ac:dyDescent="0.2">
      <c r="E5328"/>
      <c r="F5328" s="88"/>
      <c r="BB5328" s="5"/>
    </row>
    <row r="5329" spans="5:54" x14ac:dyDescent="0.2">
      <c r="E5329"/>
      <c r="F5329" s="88"/>
      <c r="BB5329" s="5"/>
    </row>
    <row r="5330" spans="5:54" x14ac:dyDescent="0.2">
      <c r="E5330"/>
      <c r="F5330" s="88"/>
      <c r="BB5330" s="5"/>
    </row>
    <row r="5331" spans="5:54" x14ac:dyDescent="0.2">
      <c r="E5331"/>
      <c r="F5331" s="88"/>
      <c r="BB5331" s="5"/>
    </row>
    <row r="5332" spans="5:54" x14ac:dyDescent="0.2">
      <c r="E5332"/>
      <c r="F5332" s="88"/>
      <c r="BB5332" s="5"/>
    </row>
    <row r="5333" spans="5:54" x14ac:dyDescent="0.2">
      <c r="E5333"/>
      <c r="F5333" s="88"/>
      <c r="BB5333" s="5"/>
    </row>
    <row r="5334" spans="5:54" x14ac:dyDescent="0.2">
      <c r="E5334"/>
      <c r="F5334" s="88"/>
      <c r="BB5334" s="5"/>
    </row>
    <row r="5335" spans="5:54" x14ac:dyDescent="0.2">
      <c r="E5335"/>
      <c r="F5335" s="88"/>
      <c r="BB5335" s="5"/>
    </row>
    <row r="5336" spans="5:54" x14ac:dyDescent="0.2">
      <c r="E5336"/>
      <c r="F5336" s="88"/>
      <c r="BB5336" s="5"/>
    </row>
    <row r="5337" spans="5:54" x14ac:dyDescent="0.2">
      <c r="E5337"/>
      <c r="F5337" s="88"/>
      <c r="BB5337" s="5"/>
    </row>
    <row r="5338" spans="5:54" x14ac:dyDescent="0.2">
      <c r="E5338"/>
      <c r="F5338" s="88"/>
      <c r="BB5338" s="5"/>
    </row>
    <row r="5339" spans="5:54" x14ac:dyDescent="0.2">
      <c r="E5339"/>
      <c r="F5339" s="88"/>
      <c r="BB5339" s="5"/>
    </row>
    <row r="5340" spans="5:54" x14ac:dyDescent="0.2">
      <c r="E5340"/>
      <c r="F5340" s="88"/>
      <c r="BB5340" s="5"/>
    </row>
    <row r="5341" spans="5:54" x14ac:dyDescent="0.2">
      <c r="E5341"/>
      <c r="F5341" s="88"/>
      <c r="BB5341" s="5"/>
    </row>
    <row r="5342" spans="5:54" x14ac:dyDescent="0.2">
      <c r="E5342"/>
      <c r="F5342" s="88"/>
      <c r="BB5342" s="5"/>
    </row>
    <row r="5343" spans="5:54" x14ac:dyDescent="0.2">
      <c r="E5343"/>
      <c r="F5343" s="88"/>
      <c r="BB5343" s="5"/>
    </row>
    <row r="5344" spans="5:54" x14ac:dyDescent="0.2">
      <c r="E5344"/>
      <c r="F5344" s="88"/>
      <c r="BB5344" s="5"/>
    </row>
    <row r="5345" spans="5:54" x14ac:dyDescent="0.2">
      <c r="E5345"/>
      <c r="F5345" s="88"/>
      <c r="BB5345" s="5"/>
    </row>
    <row r="5346" spans="5:54" x14ac:dyDescent="0.2">
      <c r="E5346"/>
      <c r="F5346" s="88"/>
      <c r="BB5346" s="5"/>
    </row>
    <row r="5347" spans="5:54" x14ac:dyDescent="0.2">
      <c r="E5347"/>
      <c r="F5347" s="88"/>
      <c r="BB5347" s="5"/>
    </row>
    <row r="5348" spans="5:54" x14ac:dyDescent="0.2">
      <c r="E5348"/>
      <c r="F5348" s="88"/>
      <c r="BB5348" s="5"/>
    </row>
    <row r="5349" spans="5:54" x14ac:dyDescent="0.2">
      <c r="E5349"/>
      <c r="F5349" s="88"/>
      <c r="BB5349" s="5"/>
    </row>
    <row r="5350" spans="5:54" x14ac:dyDescent="0.2">
      <c r="E5350"/>
      <c r="F5350" s="88"/>
      <c r="BB5350" s="5"/>
    </row>
    <row r="5351" spans="5:54" x14ac:dyDescent="0.2">
      <c r="E5351"/>
      <c r="F5351" s="88"/>
      <c r="BB5351" s="5"/>
    </row>
    <row r="5352" spans="5:54" x14ac:dyDescent="0.2">
      <c r="E5352"/>
      <c r="F5352" s="88"/>
      <c r="BB5352" s="5"/>
    </row>
    <row r="5353" spans="5:54" x14ac:dyDescent="0.2">
      <c r="E5353"/>
      <c r="F5353" s="88"/>
      <c r="BB5353" s="5"/>
    </row>
    <row r="5354" spans="5:54" x14ac:dyDescent="0.2">
      <c r="E5354"/>
      <c r="F5354" s="88"/>
      <c r="BB5354" s="5"/>
    </row>
    <row r="5355" spans="5:54" x14ac:dyDescent="0.2">
      <c r="E5355"/>
      <c r="F5355" s="88"/>
      <c r="BB5355" s="5"/>
    </row>
    <row r="5356" spans="5:54" x14ac:dyDescent="0.2">
      <c r="E5356"/>
      <c r="F5356" s="88"/>
      <c r="BB5356" s="5"/>
    </row>
    <row r="5357" spans="5:54" x14ac:dyDescent="0.2">
      <c r="E5357"/>
      <c r="F5357" s="88"/>
      <c r="BB5357" s="5"/>
    </row>
    <row r="5358" spans="5:54" x14ac:dyDescent="0.2">
      <c r="E5358"/>
      <c r="F5358" s="88"/>
      <c r="BB5358" s="5"/>
    </row>
    <row r="5359" spans="5:54" x14ac:dyDescent="0.2">
      <c r="E5359"/>
      <c r="F5359" s="88"/>
      <c r="BB5359" s="5"/>
    </row>
    <row r="5360" spans="5:54" x14ac:dyDescent="0.2">
      <c r="E5360"/>
      <c r="F5360" s="88"/>
      <c r="BB5360" s="5"/>
    </row>
    <row r="5361" spans="5:54" x14ac:dyDescent="0.2">
      <c r="E5361"/>
      <c r="F5361" s="88"/>
      <c r="BB5361" s="5"/>
    </row>
    <row r="5362" spans="5:54" x14ac:dyDescent="0.2">
      <c r="E5362"/>
      <c r="F5362" s="88"/>
      <c r="BB5362" s="5"/>
    </row>
    <row r="5363" spans="5:54" x14ac:dyDescent="0.2">
      <c r="E5363"/>
      <c r="F5363" s="88"/>
      <c r="BB5363" s="5"/>
    </row>
    <row r="5364" spans="5:54" x14ac:dyDescent="0.2">
      <c r="E5364"/>
      <c r="F5364" s="88"/>
      <c r="BB5364" s="5"/>
    </row>
    <row r="5365" spans="5:54" x14ac:dyDescent="0.2">
      <c r="E5365"/>
      <c r="F5365" s="88"/>
      <c r="BB5365" s="5"/>
    </row>
    <row r="5366" spans="5:54" x14ac:dyDescent="0.2">
      <c r="E5366"/>
      <c r="F5366" s="88"/>
      <c r="BB5366" s="5"/>
    </row>
    <row r="5367" spans="5:54" x14ac:dyDescent="0.2">
      <c r="E5367"/>
      <c r="F5367" s="88"/>
      <c r="BB5367" s="5"/>
    </row>
    <row r="5368" spans="5:54" x14ac:dyDescent="0.2">
      <c r="E5368"/>
      <c r="F5368" s="88"/>
      <c r="BB5368" s="5"/>
    </row>
    <row r="5369" spans="5:54" x14ac:dyDescent="0.2">
      <c r="E5369"/>
      <c r="F5369" s="88"/>
      <c r="BB5369" s="5"/>
    </row>
    <row r="5370" spans="5:54" x14ac:dyDescent="0.2">
      <c r="E5370"/>
      <c r="F5370" s="88"/>
      <c r="BB5370" s="5"/>
    </row>
    <row r="5371" spans="5:54" x14ac:dyDescent="0.2">
      <c r="E5371"/>
      <c r="F5371" s="88"/>
      <c r="BB5371" s="5"/>
    </row>
    <row r="5372" spans="5:54" x14ac:dyDescent="0.2">
      <c r="E5372"/>
      <c r="F5372" s="88"/>
      <c r="BB5372" s="5"/>
    </row>
    <row r="5373" spans="5:54" x14ac:dyDescent="0.2">
      <c r="E5373"/>
      <c r="F5373" s="88"/>
      <c r="BB5373" s="5"/>
    </row>
    <row r="5374" spans="5:54" x14ac:dyDescent="0.2">
      <c r="E5374"/>
      <c r="F5374" s="88"/>
      <c r="BB5374" s="5"/>
    </row>
    <row r="5375" spans="5:54" x14ac:dyDescent="0.2">
      <c r="E5375"/>
      <c r="F5375" s="88"/>
      <c r="BB5375" s="5"/>
    </row>
    <row r="5376" spans="5:54" x14ac:dyDescent="0.2">
      <c r="E5376"/>
      <c r="F5376" s="88"/>
      <c r="BB5376" s="5"/>
    </row>
    <row r="5377" spans="5:54" x14ac:dyDescent="0.2">
      <c r="E5377"/>
      <c r="F5377" s="88"/>
      <c r="BB5377" s="5"/>
    </row>
    <row r="5378" spans="5:54" x14ac:dyDescent="0.2">
      <c r="E5378"/>
      <c r="F5378" s="88"/>
      <c r="BB5378" s="5"/>
    </row>
    <row r="5379" spans="5:54" x14ac:dyDescent="0.2">
      <c r="E5379"/>
      <c r="F5379" s="88"/>
      <c r="BB5379" s="5"/>
    </row>
    <row r="5380" spans="5:54" x14ac:dyDescent="0.2">
      <c r="E5380"/>
      <c r="F5380" s="88"/>
      <c r="BB5380" s="5"/>
    </row>
    <row r="5381" spans="5:54" x14ac:dyDescent="0.2">
      <c r="E5381"/>
      <c r="F5381" s="88"/>
      <c r="BB5381" s="5"/>
    </row>
    <row r="5382" spans="5:54" x14ac:dyDescent="0.2">
      <c r="E5382"/>
      <c r="F5382" s="88"/>
      <c r="BB5382" s="5"/>
    </row>
    <row r="5383" spans="5:54" x14ac:dyDescent="0.2">
      <c r="E5383"/>
      <c r="F5383" s="88"/>
      <c r="BB5383" s="5"/>
    </row>
    <row r="5384" spans="5:54" x14ac:dyDescent="0.2">
      <c r="E5384"/>
      <c r="F5384" s="88"/>
      <c r="BB5384" s="5"/>
    </row>
    <row r="5385" spans="5:54" x14ac:dyDescent="0.2">
      <c r="E5385"/>
      <c r="F5385" s="88"/>
      <c r="BB5385" s="5"/>
    </row>
    <row r="5386" spans="5:54" x14ac:dyDescent="0.2">
      <c r="E5386"/>
      <c r="F5386" s="88"/>
      <c r="BB5386" s="5"/>
    </row>
    <row r="5387" spans="5:54" x14ac:dyDescent="0.2">
      <c r="E5387"/>
      <c r="F5387" s="88"/>
      <c r="BB5387" s="5"/>
    </row>
    <row r="5388" spans="5:54" x14ac:dyDescent="0.2">
      <c r="E5388"/>
      <c r="F5388" s="88"/>
      <c r="BB5388" s="5"/>
    </row>
    <row r="5389" spans="5:54" x14ac:dyDescent="0.2">
      <c r="E5389"/>
      <c r="F5389" s="88"/>
      <c r="BB5389" s="5"/>
    </row>
    <row r="5390" spans="5:54" x14ac:dyDescent="0.2">
      <c r="E5390"/>
      <c r="F5390" s="88"/>
      <c r="BB5390" s="5"/>
    </row>
    <row r="5391" spans="5:54" x14ac:dyDescent="0.2">
      <c r="E5391"/>
      <c r="F5391" s="88"/>
      <c r="BB5391" s="5"/>
    </row>
    <row r="5392" spans="5:54" x14ac:dyDescent="0.2">
      <c r="E5392"/>
      <c r="F5392" s="88"/>
      <c r="BB5392" s="5"/>
    </row>
    <row r="5393" spans="5:54" x14ac:dyDescent="0.2">
      <c r="E5393"/>
      <c r="F5393" s="88"/>
      <c r="BB5393" s="5"/>
    </row>
    <row r="5394" spans="5:54" x14ac:dyDescent="0.2">
      <c r="E5394"/>
      <c r="F5394" s="88"/>
      <c r="BB5394" s="5"/>
    </row>
    <row r="5395" spans="5:54" x14ac:dyDescent="0.2">
      <c r="E5395"/>
      <c r="F5395" s="88"/>
      <c r="BB5395" s="5"/>
    </row>
    <row r="5396" spans="5:54" x14ac:dyDescent="0.2">
      <c r="E5396"/>
      <c r="F5396" s="88"/>
      <c r="BB5396" s="5"/>
    </row>
    <row r="5397" spans="5:54" x14ac:dyDescent="0.2">
      <c r="E5397"/>
      <c r="F5397" s="88"/>
      <c r="BB5397" s="5"/>
    </row>
    <row r="5398" spans="5:54" x14ac:dyDescent="0.2">
      <c r="E5398"/>
      <c r="F5398" s="88"/>
      <c r="BB5398" s="5"/>
    </row>
    <row r="5399" spans="5:54" x14ac:dyDescent="0.2">
      <c r="E5399"/>
      <c r="F5399" s="88"/>
      <c r="BB5399" s="5"/>
    </row>
    <row r="5400" spans="5:54" x14ac:dyDescent="0.2">
      <c r="E5400"/>
      <c r="F5400" s="88"/>
      <c r="BB5400" s="5"/>
    </row>
    <row r="5401" spans="5:54" x14ac:dyDescent="0.2">
      <c r="E5401"/>
      <c r="F5401" s="88"/>
      <c r="BB5401" s="5"/>
    </row>
    <row r="5402" spans="5:54" x14ac:dyDescent="0.2">
      <c r="E5402"/>
      <c r="F5402" s="88"/>
      <c r="BB5402" s="5"/>
    </row>
    <row r="5403" spans="5:54" x14ac:dyDescent="0.2">
      <c r="E5403"/>
      <c r="F5403" s="88"/>
      <c r="BB5403" s="5"/>
    </row>
    <row r="5404" spans="5:54" x14ac:dyDescent="0.2">
      <c r="E5404"/>
      <c r="F5404" s="88"/>
      <c r="BB5404" s="5"/>
    </row>
    <row r="5405" spans="5:54" x14ac:dyDescent="0.2">
      <c r="E5405"/>
      <c r="F5405" s="88"/>
      <c r="BB5405" s="5"/>
    </row>
    <row r="5406" spans="5:54" x14ac:dyDescent="0.2">
      <c r="E5406"/>
      <c r="F5406" s="88"/>
      <c r="BB5406" s="5"/>
    </row>
    <row r="5407" spans="5:54" x14ac:dyDescent="0.2">
      <c r="E5407"/>
      <c r="F5407" s="88"/>
      <c r="BB5407" s="5"/>
    </row>
    <row r="5408" spans="5:54" x14ac:dyDescent="0.2">
      <c r="E5408"/>
      <c r="F5408" s="88"/>
      <c r="BB5408" s="5"/>
    </row>
    <row r="5409" spans="5:54" x14ac:dyDescent="0.2">
      <c r="E5409"/>
      <c r="F5409" s="88"/>
      <c r="BB5409" s="5"/>
    </row>
    <row r="5410" spans="5:54" x14ac:dyDescent="0.2">
      <c r="E5410"/>
      <c r="F5410" s="88"/>
      <c r="BB5410" s="5"/>
    </row>
    <row r="5411" spans="5:54" x14ac:dyDescent="0.2">
      <c r="E5411"/>
      <c r="F5411" s="88"/>
      <c r="BB5411" s="5"/>
    </row>
    <row r="5412" spans="5:54" x14ac:dyDescent="0.2">
      <c r="E5412"/>
      <c r="F5412" s="88"/>
      <c r="BB5412" s="5"/>
    </row>
    <row r="5413" spans="5:54" x14ac:dyDescent="0.2">
      <c r="E5413"/>
      <c r="F5413" s="88"/>
      <c r="BB5413" s="5"/>
    </row>
    <row r="5414" spans="5:54" x14ac:dyDescent="0.2">
      <c r="E5414"/>
      <c r="F5414" s="88"/>
      <c r="BB5414" s="5"/>
    </row>
    <row r="5415" spans="5:54" x14ac:dyDescent="0.2">
      <c r="E5415"/>
      <c r="F5415" s="88"/>
      <c r="BB5415" s="5"/>
    </row>
    <row r="5416" spans="5:54" x14ac:dyDescent="0.2">
      <c r="E5416"/>
      <c r="F5416" s="88"/>
      <c r="BB5416" s="5"/>
    </row>
    <row r="5417" spans="5:54" x14ac:dyDescent="0.2">
      <c r="E5417"/>
      <c r="F5417" s="88"/>
      <c r="BB5417" s="5"/>
    </row>
    <row r="5418" spans="5:54" x14ac:dyDescent="0.2">
      <c r="E5418"/>
      <c r="F5418" s="88"/>
      <c r="BB5418" s="5"/>
    </row>
    <row r="5419" spans="5:54" x14ac:dyDescent="0.2">
      <c r="E5419"/>
      <c r="F5419" s="88"/>
      <c r="BB5419" s="5"/>
    </row>
    <row r="5420" spans="5:54" x14ac:dyDescent="0.2">
      <c r="E5420"/>
      <c r="F5420" s="88"/>
      <c r="BB5420" s="5"/>
    </row>
    <row r="5421" spans="5:54" x14ac:dyDescent="0.2">
      <c r="E5421"/>
      <c r="F5421" s="88"/>
      <c r="BB5421" s="5"/>
    </row>
    <row r="5422" spans="5:54" x14ac:dyDescent="0.2">
      <c r="E5422"/>
      <c r="F5422" s="88"/>
      <c r="BB5422" s="5"/>
    </row>
    <row r="5423" spans="5:54" x14ac:dyDescent="0.2">
      <c r="E5423"/>
      <c r="F5423" s="88"/>
      <c r="BB5423" s="5"/>
    </row>
    <row r="5424" spans="5:54" x14ac:dyDescent="0.2">
      <c r="E5424"/>
      <c r="F5424" s="88"/>
      <c r="BB5424" s="5"/>
    </row>
    <row r="5425" spans="5:54" x14ac:dyDescent="0.2">
      <c r="E5425"/>
      <c r="F5425" s="88"/>
      <c r="BB5425" s="5"/>
    </row>
    <row r="5426" spans="5:54" x14ac:dyDescent="0.2">
      <c r="E5426"/>
      <c r="F5426" s="88"/>
      <c r="BB5426" s="5"/>
    </row>
    <row r="5427" spans="5:54" x14ac:dyDescent="0.2">
      <c r="E5427"/>
      <c r="F5427" s="88"/>
      <c r="BB5427" s="5"/>
    </row>
    <row r="5428" spans="5:54" x14ac:dyDescent="0.2">
      <c r="E5428"/>
      <c r="F5428" s="88"/>
      <c r="BB5428" s="5"/>
    </row>
    <row r="5429" spans="5:54" x14ac:dyDescent="0.2">
      <c r="E5429"/>
      <c r="F5429" s="88"/>
      <c r="BB5429" s="5"/>
    </row>
    <row r="5430" spans="5:54" x14ac:dyDescent="0.2">
      <c r="E5430"/>
      <c r="F5430" s="88"/>
      <c r="BB5430" s="5"/>
    </row>
    <row r="5431" spans="5:54" x14ac:dyDescent="0.2">
      <c r="E5431"/>
      <c r="F5431" s="88"/>
      <c r="BB5431" s="5"/>
    </row>
    <row r="5432" spans="5:54" x14ac:dyDescent="0.2">
      <c r="E5432"/>
      <c r="F5432" s="88"/>
      <c r="BB5432" s="5"/>
    </row>
    <row r="5433" spans="5:54" x14ac:dyDescent="0.2">
      <c r="E5433"/>
      <c r="F5433" s="88"/>
      <c r="BB5433" s="5"/>
    </row>
    <row r="5434" spans="5:54" x14ac:dyDescent="0.2">
      <c r="E5434"/>
      <c r="F5434" s="88"/>
      <c r="BB5434" s="5"/>
    </row>
    <row r="5435" spans="5:54" x14ac:dyDescent="0.2">
      <c r="E5435"/>
      <c r="F5435" s="88"/>
      <c r="BB5435" s="5"/>
    </row>
    <row r="5436" spans="5:54" x14ac:dyDescent="0.2">
      <c r="E5436"/>
      <c r="F5436" s="88"/>
      <c r="BB5436" s="5"/>
    </row>
    <row r="5437" spans="5:54" x14ac:dyDescent="0.2">
      <c r="E5437"/>
      <c r="F5437" s="88"/>
      <c r="BB5437" s="5"/>
    </row>
    <row r="5438" spans="5:54" x14ac:dyDescent="0.2">
      <c r="E5438"/>
      <c r="F5438" s="88"/>
      <c r="BB5438" s="5"/>
    </row>
    <row r="5439" spans="5:54" x14ac:dyDescent="0.2">
      <c r="E5439"/>
      <c r="F5439" s="88"/>
      <c r="BB5439" s="5"/>
    </row>
    <row r="5440" spans="5:54" x14ac:dyDescent="0.2">
      <c r="E5440"/>
      <c r="F5440" s="88"/>
      <c r="BB5440" s="5"/>
    </row>
    <row r="5441" spans="5:54" x14ac:dyDescent="0.2">
      <c r="E5441"/>
      <c r="F5441" s="88"/>
      <c r="BB5441" s="5"/>
    </row>
    <row r="5442" spans="5:54" x14ac:dyDescent="0.2">
      <c r="E5442"/>
      <c r="F5442" s="88"/>
      <c r="BB5442" s="5"/>
    </row>
    <row r="5443" spans="5:54" x14ac:dyDescent="0.2">
      <c r="E5443"/>
      <c r="F5443" s="88"/>
      <c r="BB5443" s="5"/>
    </row>
    <row r="5444" spans="5:54" x14ac:dyDescent="0.2">
      <c r="E5444"/>
      <c r="F5444" s="88"/>
      <c r="BB5444" s="5"/>
    </row>
    <row r="5445" spans="5:54" x14ac:dyDescent="0.2">
      <c r="E5445"/>
      <c r="F5445" s="88"/>
      <c r="BB5445" s="5"/>
    </row>
    <row r="5446" spans="5:54" x14ac:dyDescent="0.2">
      <c r="E5446"/>
      <c r="F5446" s="88"/>
      <c r="BB5446" s="5"/>
    </row>
    <row r="5447" spans="5:54" x14ac:dyDescent="0.2">
      <c r="E5447"/>
      <c r="F5447" s="88"/>
      <c r="BB5447" s="5"/>
    </row>
    <row r="5448" spans="5:54" x14ac:dyDescent="0.2">
      <c r="E5448"/>
      <c r="F5448" s="88"/>
      <c r="BB5448" s="5"/>
    </row>
    <row r="5449" spans="5:54" x14ac:dyDescent="0.2">
      <c r="E5449"/>
      <c r="F5449" s="88"/>
      <c r="BB5449" s="5"/>
    </row>
    <row r="5450" spans="5:54" x14ac:dyDescent="0.2">
      <c r="E5450"/>
      <c r="F5450" s="88"/>
      <c r="BB5450" s="5"/>
    </row>
    <row r="5451" spans="5:54" x14ac:dyDescent="0.2">
      <c r="E5451"/>
      <c r="F5451" s="88"/>
      <c r="BB5451" s="5"/>
    </row>
    <row r="5452" spans="5:54" x14ac:dyDescent="0.2">
      <c r="E5452"/>
      <c r="F5452" s="88"/>
      <c r="BB5452" s="5"/>
    </row>
    <row r="5453" spans="5:54" x14ac:dyDescent="0.2">
      <c r="E5453"/>
      <c r="F5453" s="88"/>
      <c r="BB5453" s="5"/>
    </row>
    <row r="5454" spans="5:54" x14ac:dyDescent="0.2">
      <c r="E5454"/>
      <c r="F5454" s="88"/>
      <c r="BB5454" s="5"/>
    </row>
    <row r="5455" spans="5:54" x14ac:dyDescent="0.2">
      <c r="E5455"/>
      <c r="F5455" s="88"/>
      <c r="BB5455" s="5"/>
    </row>
    <row r="5456" spans="5:54" x14ac:dyDescent="0.2">
      <c r="E5456"/>
      <c r="F5456" s="88"/>
      <c r="BB5456" s="5"/>
    </row>
    <row r="5457" spans="5:54" x14ac:dyDescent="0.2">
      <c r="E5457"/>
      <c r="F5457" s="88"/>
      <c r="BB5457" s="5"/>
    </row>
    <row r="5458" spans="5:54" x14ac:dyDescent="0.2">
      <c r="E5458"/>
      <c r="F5458" s="88"/>
      <c r="BB5458" s="5"/>
    </row>
    <row r="5459" spans="5:54" x14ac:dyDescent="0.2">
      <c r="E5459"/>
      <c r="F5459" s="88"/>
      <c r="BB5459" s="5"/>
    </row>
    <row r="5460" spans="5:54" x14ac:dyDescent="0.2">
      <c r="E5460"/>
      <c r="F5460" s="88"/>
      <c r="BB5460" s="5"/>
    </row>
    <row r="5461" spans="5:54" x14ac:dyDescent="0.2">
      <c r="E5461"/>
      <c r="F5461" s="88"/>
      <c r="BB5461" s="5"/>
    </row>
    <row r="5462" spans="5:54" x14ac:dyDescent="0.2">
      <c r="E5462"/>
      <c r="F5462" s="88"/>
      <c r="BB5462" s="5"/>
    </row>
    <row r="5463" spans="5:54" x14ac:dyDescent="0.2">
      <c r="E5463"/>
      <c r="F5463" s="88"/>
      <c r="BB5463" s="5"/>
    </row>
    <row r="5464" spans="5:54" x14ac:dyDescent="0.2">
      <c r="E5464"/>
      <c r="F5464" s="88"/>
      <c r="BB5464" s="5"/>
    </row>
    <row r="5465" spans="5:54" x14ac:dyDescent="0.2">
      <c r="E5465"/>
      <c r="F5465" s="88"/>
      <c r="BB5465" s="5"/>
    </row>
    <row r="5466" spans="5:54" x14ac:dyDescent="0.2">
      <c r="E5466"/>
      <c r="F5466" s="88"/>
      <c r="BB5466" s="5"/>
    </row>
    <row r="5467" spans="5:54" x14ac:dyDescent="0.2">
      <c r="E5467"/>
      <c r="F5467" s="88"/>
      <c r="BB5467" s="5"/>
    </row>
    <row r="5468" spans="5:54" x14ac:dyDescent="0.2">
      <c r="E5468"/>
      <c r="F5468" s="88"/>
      <c r="BB5468" s="5"/>
    </row>
    <row r="5469" spans="5:54" x14ac:dyDescent="0.2">
      <c r="E5469"/>
      <c r="F5469" s="88"/>
      <c r="BB5469" s="5"/>
    </row>
    <row r="5470" spans="5:54" x14ac:dyDescent="0.2">
      <c r="E5470"/>
      <c r="F5470" s="88"/>
      <c r="BB5470" s="5"/>
    </row>
    <row r="5471" spans="5:54" x14ac:dyDescent="0.2">
      <c r="E5471"/>
      <c r="F5471" s="88"/>
      <c r="BB5471" s="5"/>
    </row>
    <row r="5472" spans="5:54" x14ac:dyDescent="0.2">
      <c r="E5472"/>
      <c r="F5472" s="88"/>
      <c r="BB5472" s="5"/>
    </row>
    <row r="5473" spans="5:54" x14ac:dyDescent="0.2">
      <c r="E5473"/>
      <c r="F5473" s="88"/>
      <c r="BB5473" s="5"/>
    </row>
    <row r="5474" spans="5:54" x14ac:dyDescent="0.2">
      <c r="E5474"/>
      <c r="F5474" s="88"/>
      <c r="BB5474" s="5"/>
    </row>
    <row r="5475" spans="5:54" x14ac:dyDescent="0.2">
      <c r="E5475"/>
      <c r="F5475" s="88"/>
      <c r="BB5475" s="5"/>
    </row>
    <row r="5476" spans="5:54" x14ac:dyDescent="0.2">
      <c r="E5476"/>
      <c r="F5476" s="88"/>
      <c r="BB5476" s="5"/>
    </row>
    <row r="5477" spans="5:54" x14ac:dyDescent="0.2">
      <c r="E5477"/>
      <c r="F5477" s="88"/>
      <c r="BB5477" s="5"/>
    </row>
    <row r="5478" spans="5:54" x14ac:dyDescent="0.2">
      <c r="E5478"/>
      <c r="F5478" s="88"/>
      <c r="BB5478" s="5"/>
    </row>
    <row r="5479" spans="5:54" x14ac:dyDescent="0.2">
      <c r="E5479"/>
      <c r="F5479" s="88"/>
      <c r="BB5479" s="5"/>
    </row>
    <row r="5480" spans="5:54" x14ac:dyDescent="0.2">
      <c r="E5480"/>
      <c r="F5480" s="88"/>
      <c r="BB5480" s="5"/>
    </row>
    <row r="5481" spans="5:54" x14ac:dyDescent="0.2">
      <c r="E5481"/>
      <c r="F5481" s="88"/>
      <c r="BB5481" s="5"/>
    </row>
    <row r="5482" spans="5:54" x14ac:dyDescent="0.2">
      <c r="E5482"/>
      <c r="F5482" s="88"/>
      <c r="BB5482" s="5"/>
    </row>
    <row r="5483" spans="5:54" x14ac:dyDescent="0.2">
      <c r="E5483"/>
      <c r="F5483" s="88"/>
      <c r="BB5483" s="5"/>
    </row>
    <row r="5484" spans="5:54" x14ac:dyDescent="0.2">
      <c r="E5484"/>
      <c r="F5484" s="88"/>
      <c r="BB5484" s="5"/>
    </row>
    <row r="5485" spans="5:54" x14ac:dyDescent="0.2">
      <c r="E5485"/>
      <c r="F5485" s="88"/>
      <c r="BB5485" s="5"/>
    </row>
    <row r="5486" spans="5:54" x14ac:dyDescent="0.2">
      <c r="E5486"/>
      <c r="F5486" s="88"/>
      <c r="BB5486" s="5"/>
    </row>
    <row r="5487" spans="5:54" x14ac:dyDescent="0.2">
      <c r="E5487"/>
      <c r="F5487" s="88"/>
      <c r="BB5487" s="5"/>
    </row>
    <row r="5488" spans="5:54" x14ac:dyDescent="0.2">
      <c r="E5488"/>
      <c r="F5488" s="88"/>
      <c r="BB5488" s="5"/>
    </row>
    <row r="5489" spans="5:54" x14ac:dyDescent="0.2">
      <c r="E5489"/>
      <c r="F5489" s="88"/>
      <c r="BB5489" s="5"/>
    </row>
    <row r="5490" spans="5:54" x14ac:dyDescent="0.2">
      <c r="E5490"/>
      <c r="F5490" s="88"/>
      <c r="BB5490" s="5"/>
    </row>
    <row r="5491" spans="5:54" x14ac:dyDescent="0.2">
      <c r="E5491"/>
      <c r="F5491" s="88"/>
      <c r="BB5491" s="5"/>
    </row>
    <row r="5492" spans="5:54" x14ac:dyDescent="0.2">
      <c r="E5492"/>
      <c r="F5492" s="88"/>
      <c r="BB5492" s="5"/>
    </row>
    <row r="5493" spans="5:54" x14ac:dyDescent="0.2">
      <c r="E5493"/>
      <c r="F5493" s="88"/>
      <c r="BB5493" s="5"/>
    </row>
    <row r="5494" spans="5:54" x14ac:dyDescent="0.2">
      <c r="E5494"/>
      <c r="F5494" s="88"/>
      <c r="BB5494" s="5"/>
    </row>
    <row r="5495" spans="5:54" x14ac:dyDescent="0.2">
      <c r="E5495"/>
      <c r="F5495" s="88"/>
      <c r="BB5495" s="5"/>
    </row>
    <row r="5496" spans="5:54" x14ac:dyDescent="0.2">
      <c r="E5496"/>
      <c r="F5496" s="88"/>
      <c r="BB5496" s="5"/>
    </row>
    <row r="5497" spans="5:54" x14ac:dyDescent="0.2">
      <c r="E5497"/>
      <c r="F5497" s="88"/>
      <c r="BB5497" s="5"/>
    </row>
    <row r="5498" spans="5:54" x14ac:dyDescent="0.2">
      <c r="E5498"/>
      <c r="F5498" s="88"/>
      <c r="BB5498" s="5"/>
    </row>
    <row r="5499" spans="5:54" x14ac:dyDescent="0.2">
      <c r="E5499"/>
      <c r="F5499" s="88"/>
      <c r="BB5499" s="5"/>
    </row>
    <row r="5500" spans="5:54" x14ac:dyDescent="0.2">
      <c r="E5500"/>
      <c r="F5500" s="88"/>
      <c r="BB5500" s="5"/>
    </row>
    <row r="5501" spans="5:54" x14ac:dyDescent="0.2">
      <c r="E5501"/>
      <c r="F5501" s="88"/>
      <c r="BB5501" s="5"/>
    </row>
    <row r="5502" spans="5:54" x14ac:dyDescent="0.2">
      <c r="E5502"/>
      <c r="F5502" s="88"/>
      <c r="BB5502" s="5"/>
    </row>
    <row r="5503" spans="5:54" x14ac:dyDescent="0.2">
      <c r="E5503"/>
      <c r="F5503" s="88"/>
      <c r="BB5503" s="5"/>
    </row>
    <row r="5504" spans="5:54" x14ac:dyDescent="0.2">
      <c r="E5504"/>
      <c r="F5504" s="88"/>
      <c r="BB5504" s="5"/>
    </row>
    <row r="5505" spans="5:54" x14ac:dyDescent="0.2">
      <c r="E5505"/>
      <c r="F5505" s="88"/>
      <c r="BB5505" s="5"/>
    </row>
    <row r="5506" spans="5:54" x14ac:dyDescent="0.2">
      <c r="E5506"/>
      <c r="F5506" s="88"/>
      <c r="BB5506" s="5"/>
    </row>
    <row r="5507" spans="5:54" x14ac:dyDescent="0.2">
      <c r="E5507"/>
      <c r="F5507" s="88"/>
      <c r="BB5507" s="5"/>
    </row>
    <row r="5508" spans="5:54" x14ac:dyDescent="0.2">
      <c r="E5508"/>
      <c r="F5508" s="88"/>
      <c r="BB5508" s="5"/>
    </row>
    <row r="5509" spans="5:54" x14ac:dyDescent="0.2">
      <c r="E5509"/>
      <c r="F5509" s="88"/>
      <c r="BB5509" s="5"/>
    </row>
    <row r="5510" spans="5:54" x14ac:dyDescent="0.2">
      <c r="E5510"/>
      <c r="F5510" s="88"/>
      <c r="BB5510" s="5"/>
    </row>
    <row r="5511" spans="5:54" x14ac:dyDescent="0.2">
      <c r="E5511"/>
      <c r="F5511" s="88"/>
      <c r="BB5511" s="5"/>
    </row>
    <row r="5512" spans="5:54" x14ac:dyDescent="0.2">
      <c r="E5512"/>
      <c r="F5512" s="88"/>
      <c r="BB5512" s="5"/>
    </row>
    <row r="5513" spans="5:54" x14ac:dyDescent="0.2">
      <c r="E5513"/>
      <c r="F5513" s="88"/>
      <c r="BB5513" s="5"/>
    </row>
    <row r="5514" spans="5:54" x14ac:dyDescent="0.2">
      <c r="E5514"/>
      <c r="F5514" s="88"/>
      <c r="BB5514" s="5"/>
    </row>
    <row r="5515" spans="5:54" x14ac:dyDescent="0.2">
      <c r="E5515"/>
      <c r="F5515" s="88"/>
      <c r="BB5515" s="5"/>
    </row>
    <row r="5516" spans="5:54" x14ac:dyDescent="0.2">
      <c r="E5516"/>
      <c r="F5516" s="88"/>
      <c r="BB5516" s="5"/>
    </row>
    <row r="5517" spans="5:54" x14ac:dyDescent="0.2">
      <c r="E5517"/>
      <c r="F5517" s="88"/>
      <c r="BB5517" s="5"/>
    </row>
    <row r="5518" spans="5:54" x14ac:dyDescent="0.2">
      <c r="E5518"/>
      <c r="F5518" s="88"/>
      <c r="BB5518" s="5"/>
    </row>
    <row r="5519" spans="5:54" x14ac:dyDescent="0.2">
      <c r="E5519"/>
      <c r="F5519" s="88"/>
      <c r="BB5519" s="5"/>
    </row>
    <row r="5520" spans="5:54" x14ac:dyDescent="0.2">
      <c r="E5520"/>
      <c r="F5520" s="88"/>
      <c r="BB5520" s="5"/>
    </row>
    <row r="5521" spans="5:54" x14ac:dyDescent="0.2">
      <c r="E5521"/>
      <c r="F5521" s="88"/>
      <c r="BB5521" s="5"/>
    </row>
    <row r="5522" spans="5:54" x14ac:dyDescent="0.2">
      <c r="E5522"/>
      <c r="F5522" s="88"/>
      <c r="BB5522" s="5"/>
    </row>
    <row r="5523" spans="5:54" x14ac:dyDescent="0.2">
      <c r="E5523"/>
      <c r="F5523" s="88"/>
      <c r="BB5523" s="5"/>
    </row>
    <row r="5524" spans="5:54" x14ac:dyDescent="0.2">
      <c r="E5524"/>
      <c r="F5524" s="88"/>
      <c r="BB5524" s="5"/>
    </row>
    <row r="5525" spans="5:54" x14ac:dyDescent="0.2">
      <c r="E5525"/>
      <c r="F5525" s="88"/>
      <c r="BB5525" s="5"/>
    </row>
    <row r="5526" spans="5:54" x14ac:dyDescent="0.2">
      <c r="E5526"/>
      <c r="F5526" s="88"/>
      <c r="BB5526" s="5"/>
    </row>
    <row r="5527" spans="5:54" x14ac:dyDescent="0.2">
      <c r="E5527"/>
      <c r="F5527" s="88"/>
      <c r="BB5527" s="5"/>
    </row>
    <row r="5528" spans="5:54" x14ac:dyDescent="0.2">
      <c r="E5528"/>
      <c r="F5528" s="88"/>
      <c r="BB5528" s="5"/>
    </row>
    <row r="5529" spans="5:54" x14ac:dyDescent="0.2">
      <c r="E5529"/>
      <c r="F5529" s="88"/>
      <c r="BB5529" s="5"/>
    </row>
    <row r="5530" spans="5:54" x14ac:dyDescent="0.2">
      <c r="E5530"/>
      <c r="F5530" s="88"/>
      <c r="BB5530" s="5"/>
    </row>
    <row r="5531" spans="5:54" x14ac:dyDescent="0.2">
      <c r="E5531"/>
      <c r="F5531" s="88"/>
      <c r="BB5531" s="5"/>
    </row>
    <row r="5532" spans="5:54" x14ac:dyDescent="0.2">
      <c r="E5532"/>
      <c r="F5532" s="88"/>
      <c r="BB5532" s="5"/>
    </row>
    <row r="5533" spans="5:54" x14ac:dyDescent="0.2">
      <c r="E5533"/>
      <c r="F5533" s="88"/>
      <c r="BB5533" s="5"/>
    </row>
    <row r="5534" spans="5:54" x14ac:dyDescent="0.2">
      <c r="E5534"/>
      <c r="F5534" s="88"/>
      <c r="BB5534" s="5"/>
    </row>
    <row r="5535" spans="5:54" x14ac:dyDescent="0.2">
      <c r="E5535"/>
      <c r="F5535" s="88"/>
      <c r="BB5535" s="5"/>
    </row>
    <row r="5536" spans="5:54" x14ac:dyDescent="0.2">
      <c r="E5536"/>
      <c r="F5536" s="88"/>
      <c r="BB5536" s="5"/>
    </row>
    <row r="5537" spans="5:54" x14ac:dyDescent="0.2">
      <c r="E5537"/>
      <c r="F5537" s="88"/>
      <c r="BB5537" s="5"/>
    </row>
    <row r="5538" spans="5:54" x14ac:dyDescent="0.2">
      <c r="E5538"/>
      <c r="F5538" s="88"/>
      <c r="BB5538" s="5"/>
    </row>
    <row r="5539" spans="5:54" x14ac:dyDescent="0.2">
      <c r="E5539"/>
      <c r="F5539" s="88"/>
      <c r="BB5539" s="5"/>
    </row>
    <row r="5540" spans="5:54" x14ac:dyDescent="0.2">
      <c r="E5540"/>
      <c r="F5540" s="88"/>
      <c r="BB5540" s="5"/>
    </row>
    <row r="5541" spans="5:54" x14ac:dyDescent="0.2">
      <c r="E5541"/>
      <c r="F5541" s="88"/>
      <c r="BB5541" s="5"/>
    </row>
    <row r="5542" spans="5:54" x14ac:dyDescent="0.2">
      <c r="E5542"/>
      <c r="F5542" s="88"/>
      <c r="BB5542" s="5"/>
    </row>
    <row r="5543" spans="5:54" x14ac:dyDescent="0.2">
      <c r="E5543"/>
      <c r="F5543" s="88"/>
      <c r="BB5543" s="5"/>
    </row>
    <row r="5544" spans="5:54" x14ac:dyDescent="0.2">
      <c r="E5544"/>
      <c r="F5544" s="88"/>
      <c r="BB5544" s="5"/>
    </row>
    <row r="5545" spans="5:54" x14ac:dyDescent="0.2">
      <c r="E5545"/>
      <c r="F5545" s="88"/>
      <c r="BB5545" s="5"/>
    </row>
    <row r="5546" spans="5:54" x14ac:dyDescent="0.2">
      <c r="E5546"/>
      <c r="F5546" s="88"/>
      <c r="BB5546" s="5"/>
    </row>
    <row r="5547" spans="5:54" x14ac:dyDescent="0.2">
      <c r="E5547"/>
      <c r="F5547" s="88"/>
      <c r="BB5547" s="5"/>
    </row>
    <row r="5548" spans="5:54" x14ac:dyDescent="0.2">
      <c r="E5548"/>
      <c r="F5548" s="88"/>
      <c r="BB5548" s="5"/>
    </row>
    <row r="5549" spans="5:54" x14ac:dyDescent="0.2">
      <c r="E5549"/>
      <c r="F5549" s="88"/>
      <c r="BB5549" s="5"/>
    </row>
    <row r="5550" spans="5:54" x14ac:dyDescent="0.2">
      <c r="E5550"/>
      <c r="F5550" s="88"/>
      <c r="BB5550" s="5"/>
    </row>
    <row r="5551" spans="5:54" x14ac:dyDescent="0.2">
      <c r="E5551"/>
      <c r="F5551" s="88"/>
      <c r="BB5551" s="5"/>
    </row>
    <row r="5552" spans="5:54" x14ac:dyDescent="0.2">
      <c r="E5552"/>
      <c r="F5552" s="88"/>
      <c r="BB5552" s="5"/>
    </row>
    <row r="5553" spans="5:54" x14ac:dyDescent="0.2">
      <c r="E5553"/>
      <c r="F5553" s="88"/>
      <c r="BB5553" s="5"/>
    </row>
    <row r="5554" spans="5:54" x14ac:dyDescent="0.2">
      <c r="E5554"/>
      <c r="F5554" s="88"/>
      <c r="BB5554" s="5"/>
    </row>
    <row r="5555" spans="5:54" x14ac:dyDescent="0.2">
      <c r="E5555"/>
      <c r="F5555" s="88"/>
      <c r="BB5555" s="5"/>
    </row>
    <row r="5556" spans="5:54" x14ac:dyDescent="0.2">
      <c r="E5556"/>
      <c r="F5556" s="88"/>
      <c r="BB5556" s="5"/>
    </row>
    <row r="5557" spans="5:54" x14ac:dyDescent="0.2">
      <c r="E5557"/>
      <c r="F5557" s="88"/>
      <c r="BB5557" s="5"/>
    </row>
    <row r="5558" spans="5:54" x14ac:dyDescent="0.2">
      <c r="E5558"/>
      <c r="F5558" s="88"/>
      <c r="BB5558" s="5"/>
    </row>
    <row r="5559" spans="5:54" x14ac:dyDescent="0.2">
      <c r="E5559"/>
      <c r="F5559" s="88"/>
      <c r="BB5559" s="5"/>
    </row>
    <row r="5560" spans="5:54" x14ac:dyDescent="0.2">
      <c r="E5560"/>
      <c r="F5560" s="88"/>
      <c r="BB5560" s="5"/>
    </row>
    <row r="5561" spans="5:54" x14ac:dyDescent="0.2">
      <c r="E5561"/>
      <c r="F5561" s="88"/>
      <c r="BB5561" s="5"/>
    </row>
    <row r="5562" spans="5:54" x14ac:dyDescent="0.2">
      <c r="E5562"/>
      <c r="F5562" s="88"/>
      <c r="BB5562" s="5"/>
    </row>
    <row r="5563" spans="5:54" x14ac:dyDescent="0.2">
      <c r="E5563"/>
      <c r="F5563" s="88"/>
      <c r="BB5563" s="5"/>
    </row>
    <row r="5564" spans="5:54" x14ac:dyDescent="0.2">
      <c r="E5564"/>
      <c r="F5564" s="88"/>
      <c r="BB5564" s="5"/>
    </row>
    <row r="5565" spans="5:54" x14ac:dyDescent="0.2">
      <c r="E5565"/>
      <c r="F5565" s="88"/>
      <c r="BB5565" s="5"/>
    </row>
    <row r="5566" spans="5:54" x14ac:dyDescent="0.2">
      <c r="E5566"/>
      <c r="F5566" s="88"/>
      <c r="BB5566" s="5"/>
    </row>
    <row r="5567" spans="5:54" x14ac:dyDescent="0.2">
      <c r="E5567"/>
      <c r="F5567" s="88"/>
      <c r="BB5567" s="5"/>
    </row>
    <row r="5568" spans="5:54" x14ac:dyDescent="0.2">
      <c r="E5568"/>
      <c r="F5568" s="88"/>
      <c r="BB5568" s="5"/>
    </row>
    <row r="5569" spans="5:54" x14ac:dyDescent="0.2">
      <c r="E5569"/>
      <c r="F5569" s="88"/>
      <c r="BB5569" s="5"/>
    </row>
    <row r="5570" spans="5:54" x14ac:dyDescent="0.2">
      <c r="E5570"/>
      <c r="F5570" s="88"/>
      <c r="BB5570" s="5"/>
    </row>
    <row r="5571" spans="5:54" x14ac:dyDescent="0.2">
      <c r="E5571"/>
      <c r="F5571" s="88"/>
      <c r="BB5571" s="5"/>
    </row>
    <row r="5572" spans="5:54" x14ac:dyDescent="0.2">
      <c r="E5572"/>
      <c r="F5572" s="88"/>
      <c r="BB5572" s="5"/>
    </row>
    <row r="5573" spans="5:54" x14ac:dyDescent="0.2">
      <c r="E5573"/>
      <c r="F5573" s="88"/>
      <c r="BB5573" s="5"/>
    </row>
    <row r="5574" spans="5:54" x14ac:dyDescent="0.2">
      <c r="E5574"/>
      <c r="F5574" s="88"/>
      <c r="BB5574" s="5"/>
    </row>
    <row r="5575" spans="5:54" x14ac:dyDescent="0.2">
      <c r="E5575"/>
      <c r="F5575" s="88"/>
      <c r="BB5575" s="5"/>
    </row>
    <row r="5576" spans="5:54" x14ac:dyDescent="0.2">
      <c r="E5576"/>
      <c r="F5576" s="88"/>
      <c r="BB5576" s="5"/>
    </row>
    <row r="5577" spans="5:54" x14ac:dyDescent="0.2">
      <c r="E5577"/>
      <c r="F5577" s="88"/>
      <c r="BB5577" s="5"/>
    </row>
    <row r="5578" spans="5:54" x14ac:dyDescent="0.2">
      <c r="E5578"/>
      <c r="F5578" s="88"/>
      <c r="BB5578" s="5"/>
    </row>
    <row r="5579" spans="5:54" x14ac:dyDescent="0.2">
      <c r="E5579"/>
      <c r="F5579" s="88"/>
      <c r="BB5579" s="5"/>
    </row>
    <row r="5580" spans="5:54" x14ac:dyDescent="0.2">
      <c r="E5580"/>
      <c r="F5580" s="88"/>
      <c r="BB5580" s="5"/>
    </row>
    <row r="5581" spans="5:54" x14ac:dyDescent="0.2">
      <c r="E5581"/>
      <c r="F5581" s="88"/>
      <c r="BB5581" s="5"/>
    </row>
    <row r="5582" spans="5:54" x14ac:dyDescent="0.2">
      <c r="E5582"/>
      <c r="F5582" s="88"/>
      <c r="BB5582" s="5"/>
    </row>
    <row r="5583" spans="5:54" x14ac:dyDescent="0.2">
      <c r="E5583"/>
      <c r="F5583" s="88"/>
      <c r="BB5583" s="5"/>
    </row>
    <row r="5584" spans="5:54" x14ac:dyDescent="0.2">
      <c r="E5584"/>
      <c r="F5584" s="88"/>
      <c r="BB5584" s="5"/>
    </row>
    <row r="5585" spans="5:54" x14ac:dyDescent="0.2">
      <c r="E5585"/>
      <c r="F5585" s="88"/>
      <c r="BB5585" s="5"/>
    </row>
    <row r="5586" spans="5:54" x14ac:dyDescent="0.2">
      <c r="E5586"/>
      <c r="F5586" s="88"/>
      <c r="BB5586" s="5"/>
    </row>
    <row r="5587" spans="5:54" x14ac:dyDescent="0.2">
      <c r="E5587"/>
      <c r="F5587" s="88"/>
      <c r="BB5587" s="5"/>
    </row>
    <row r="5588" spans="5:54" x14ac:dyDescent="0.2">
      <c r="E5588"/>
      <c r="F5588" s="88"/>
      <c r="BB5588" s="5"/>
    </row>
    <row r="5589" spans="5:54" x14ac:dyDescent="0.2">
      <c r="E5589"/>
      <c r="F5589" s="88"/>
      <c r="BB5589" s="5"/>
    </row>
    <row r="5590" spans="5:54" x14ac:dyDescent="0.2">
      <c r="E5590"/>
      <c r="F5590" s="88"/>
      <c r="BB5590" s="5"/>
    </row>
    <row r="5591" spans="5:54" x14ac:dyDescent="0.2">
      <c r="E5591"/>
      <c r="F5591" s="88"/>
      <c r="BB5591" s="5"/>
    </row>
    <row r="5592" spans="5:54" x14ac:dyDescent="0.2">
      <c r="E5592"/>
      <c r="F5592" s="88"/>
      <c r="BB5592" s="5"/>
    </row>
    <row r="5593" spans="5:54" x14ac:dyDescent="0.2">
      <c r="E5593"/>
      <c r="F5593" s="88"/>
      <c r="BB5593" s="5"/>
    </row>
    <row r="5594" spans="5:54" x14ac:dyDescent="0.2">
      <c r="E5594"/>
      <c r="F5594" s="88"/>
      <c r="BB5594" s="5"/>
    </row>
    <row r="5595" spans="5:54" x14ac:dyDescent="0.2">
      <c r="E5595"/>
      <c r="F5595" s="88"/>
      <c r="BB5595" s="5"/>
    </row>
    <row r="5596" spans="5:54" x14ac:dyDescent="0.2">
      <c r="E5596"/>
      <c r="F5596" s="88"/>
      <c r="BB5596" s="5"/>
    </row>
    <row r="5597" spans="5:54" x14ac:dyDescent="0.2">
      <c r="E5597"/>
      <c r="F5597" s="88"/>
      <c r="BB5597" s="5"/>
    </row>
    <row r="5598" spans="5:54" x14ac:dyDescent="0.2">
      <c r="E5598"/>
      <c r="F5598" s="88"/>
      <c r="BB5598" s="5"/>
    </row>
    <row r="5599" spans="5:54" x14ac:dyDescent="0.2">
      <c r="E5599"/>
      <c r="F5599" s="88"/>
      <c r="BB5599" s="5"/>
    </row>
    <row r="5600" spans="5:54" x14ac:dyDescent="0.2">
      <c r="E5600"/>
      <c r="F5600" s="88"/>
      <c r="BB5600" s="5"/>
    </row>
    <row r="5601" spans="5:54" x14ac:dyDescent="0.2">
      <c r="E5601"/>
      <c r="F5601" s="88"/>
      <c r="BB5601" s="5"/>
    </row>
    <row r="5602" spans="5:54" x14ac:dyDescent="0.2">
      <c r="E5602"/>
      <c r="F5602" s="88"/>
      <c r="BB5602" s="5"/>
    </row>
    <row r="5603" spans="5:54" x14ac:dyDescent="0.2">
      <c r="E5603"/>
      <c r="F5603" s="88"/>
      <c r="BB5603" s="5"/>
    </row>
    <row r="5604" spans="5:54" x14ac:dyDescent="0.2">
      <c r="E5604"/>
      <c r="F5604" s="88"/>
      <c r="BB5604" s="5"/>
    </row>
    <row r="5605" spans="5:54" x14ac:dyDescent="0.2">
      <c r="E5605"/>
      <c r="F5605" s="88"/>
      <c r="BB5605" s="5"/>
    </row>
    <row r="5606" spans="5:54" x14ac:dyDescent="0.2">
      <c r="E5606"/>
      <c r="F5606" s="88"/>
      <c r="BB5606" s="5"/>
    </row>
    <row r="5607" spans="5:54" x14ac:dyDescent="0.2">
      <c r="E5607"/>
      <c r="F5607" s="88"/>
      <c r="BB5607" s="5"/>
    </row>
    <row r="5608" spans="5:54" x14ac:dyDescent="0.2">
      <c r="E5608"/>
      <c r="F5608" s="88"/>
      <c r="BB5608" s="5"/>
    </row>
    <row r="5609" spans="5:54" x14ac:dyDescent="0.2">
      <c r="E5609"/>
      <c r="F5609" s="88"/>
      <c r="BB5609" s="5"/>
    </row>
    <row r="5610" spans="5:54" x14ac:dyDescent="0.2">
      <c r="E5610"/>
      <c r="F5610" s="88"/>
      <c r="BB5610" s="5"/>
    </row>
    <row r="5611" spans="5:54" x14ac:dyDescent="0.2">
      <c r="E5611"/>
      <c r="F5611" s="88"/>
      <c r="BB5611" s="5"/>
    </row>
    <row r="5612" spans="5:54" x14ac:dyDescent="0.2">
      <c r="E5612"/>
      <c r="F5612" s="88"/>
      <c r="BB5612" s="5"/>
    </row>
    <row r="5613" spans="5:54" x14ac:dyDescent="0.2">
      <c r="E5613"/>
      <c r="F5613" s="88"/>
      <c r="BB5613" s="5"/>
    </row>
    <row r="5614" spans="5:54" x14ac:dyDescent="0.2">
      <c r="E5614"/>
      <c r="F5614" s="88"/>
      <c r="BB5614" s="5"/>
    </row>
    <row r="5615" spans="5:54" x14ac:dyDescent="0.2">
      <c r="E5615"/>
      <c r="F5615" s="88"/>
      <c r="BB5615" s="5"/>
    </row>
    <row r="5616" spans="5:54" x14ac:dyDescent="0.2">
      <c r="E5616"/>
      <c r="F5616" s="88"/>
      <c r="BB5616" s="5"/>
    </row>
    <row r="5617" spans="5:54" x14ac:dyDescent="0.2">
      <c r="E5617"/>
      <c r="F5617" s="88"/>
      <c r="BB5617" s="5"/>
    </row>
    <row r="5618" spans="5:54" x14ac:dyDescent="0.2">
      <c r="E5618"/>
      <c r="F5618" s="88"/>
      <c r="BB5618" s="5"/>
    </row>
    <row r="5619" spans="5:54" x14ac:dyDescent="0.2">
      <c r="E5619"/>
      <c r="F5619" s="88"/>
      <c r="BB5619" s="5"/>
    </row>
    <row r="5620" spans="5:54" x14ac:dyDescent="0.2">
      <c r="E5620"/>
      <c r="F5620" s="88"/>
      <c r="BB5620" s="5"/>
    </row>
    <row r="5621" spans="5:54" x14ac:dyDescent="0.2">
      <c r="E5621"/>
      <c r="F5621" s="88"/>
      <c r="BB5621" s="5"/>
    </row>
    <row r="5622" spans="5:54" x14ac:dyDescent="0.2">
      <c r="E5622"/>
      <c r="F5622" s="88"/>
      <c r="BB5622" s="5"/>
    </row>
    <row r="5623" spans="5:54" x14ac:dyDescent="0.2">
      <c r="E5623"/>
      <c r="F5623" s="88"/>
      <c r="BB5623" s="5"/>
    </row>
    <row r="5624" spans="5:54" x14ac:dyDescent="0.2">
      <c r="E5624"/>
      <c r="F5624" s="88"/>
      <c r="BB5624" s="5"/>
    </row>
    <row r="5625" spans="5:54" x14ac:dyDescent="0.2">
      <c r="E5625"/>
      <c r="F5625" s="88"/>
      <c r="BB5625" s="5"/>
    </row>
    <row r="5626" spans="5:54" x14ac:dyDescent="0.2">
      <c r="E5626"/>
      <c r="F5626" s="88"/>
      <c r="BB5626" s="5"/>
    </row>
    <row r="5627" spans="5:54" x14ac:dyDescent="0.2">
      <c r="E5627"/>
      <c r="F5627" s="88"/>
      <c r="BB5627" s="5"/>
    </row>
    <row r="5628" spans="5:54" x14ac:dyDescent="0.2">
      <c r="E5628"/>
      <c r="F5628" s="88"/>
      <c r="BB5628" s="5"/>
    </row>
    <row r="5629" spans="5:54" x14ac:dyDescent="0.2">
      <c r="E5629"/>
      <c r="F5629" s="88"/>
      <c r="BB5629" s="5"/>
    </row>
    <row r="5630" spans="5:54" x14ac:dyDescent="0.2">
      <c r="E5630"/>
      <c r="F5630" s="88"/>
      <c r="BB5630" s="5"/>
    </row>
    <row r="5631" spans="5:54" x14ac:dyDescent="0.2">
      <c r="E5631"/>
      <c r="F5631" s="88"/>
      <c r="BB5631" s="5"/>
    </row>
    <row r="5632" spans="5:54" x14ac:dyDescent="0.2">
      <c r="E5632"/>
      <c r="F5632" s="88"/>
      <c r="BB5632" s="5"/>
    </row>
    <row r="5633" spans="5:54" x14ac:dyDescent="0.2">
      <c r="E5633"/>
      <c r="F5633" s="88"/>
      <c r="BB5633" s="5"/>
    </row>
    <row r="5634" spans="5:54" x14ac:dyDescent="0.2">
      <c r="E5634"/>
      <c r="F5634" s="88"/>
      <c r="BB5634" s="5"/>
    </row>
    <row r="5635" spans="5:54" x14ac:dyDescent="0.2">
      <c r="E5635"/>
      <c r="F5635" s="88"/>
      <c r="BB5635" s="5"/>
    </row>
    <row r="5636" spans="5:54" x14ac:dyDescent="0.2">
      <c r="E5636"/>
      <c r="F5636" s="88"/>
      <c r="BB5636" s="5"/>
    </row>
    <row r="5637" spans="5:54" x14ac:dyDescent="0.2">
      <c r="E5637"/>
      <c r="F5637" s="88"/>
      <c r="BB5637" s="5"/>
    </row>
    <row r="5638" spans="5:54" x14ac:dyDescent="0.2">
      <c r="E5638"/>
      <c r="F5638" s="88"/>
      <c r="BB5638" s="5"/>
    </row>
    <row r="5639" spans="5:54" x14ac:dyDescent="0.2">
      <c r="E5639"/>
      <c r="F5639" s="88"/>
      <c r="BB5639" s="5"/>
    </row>
    <row r="5640" spans="5:54" x14ac:dyDescent="0.2">
      <c r="E5640"/>
      <c r="F5640" s="88"/>
      <c r="BB5640" s="5"/>
    </row>
    <row r="5641" spans="5:54" x14ac:dyDescent="0.2">
      <c r="E5641"/>
      <c r="F5641" s="88"/>
      <c r="BB5641" s="5"/>
    </row>
    <row r="5642" spans="5:54" x14ac:dyDescent="0.2">
      <c r="E5642"/>
      <c r="F5642" s="88"/>
      <c r="BB5642" s="5"/>
    </row>
    <row r="5643" spans="5:54" x14ac:dyDescent="0.2">
      <c r="E5643"/>
      <c r="F5643" s="88"/>
      <c r="BB5643" s="5"/>
    </row>
    <row r="5644" spans="5:54" x14ac:dyDescent="0.2">
      <c r="E5644"/>
      <c r="F5644" s="88"/>
      <c r="BB5644" s="5"/>
    </row>
    <row r="5645" spans="5:54" x14ac:dyDescent="0.2">
      <c r="E5645"/>
      <c r="F5645" s="88"/>
      <c r="BB5645" s="5"/>
    </row>
    <row r="5646" spans="5:54" x14ac:dyDescent="0.2">
      <c r="E5646"/>
      <c r="F5646" s="88"/>
      <c r="BB5646" s="5"/>
    </row>
    <row r="5647" spans="5:54" x14ac:dyDescent="0.2">
      <c r="E5647"/>
      <c r="F5647" s="88"/>
      <c r="BB5647" s="5"/>
    </row>
    <row r="5648" spans="5:54" x14ac:dyDescent="0.2">
      <c r="E5648"/>
      <c r="F5648" s="88"/>
      <c r="BB5648" s="5"/>
    </row>
    <row r="5649" spans="5:54" x14ac:dyDescent="0.2">
      <c r="E5649"/>
      <c r="F5649" s="88"/>
      <c r="BB5649" s="5"/>
    </row>
    <row r="5650" spans="5:54" x14ac:dyDescent="0.2">
      <c r="E5650"/>
      <c r="F5650" s="88"/>
      <c r="BB5650" s="5"/>
    </row>
    <row r="5651" spans="5:54" x14ac:dyDescent="0.2">
      <c r="E5651"/>
      <c r="F5651" s="88"/>
      <c r="BB5651" s="5"/>
    </row>
    <row r="5652" spans="5:54" x14ac:dyDescent="0.2">
      <c r="E5652"/>
      <c r="F5652" s="88"/>
      <c r="BB5652" s="5"/>
    </row>
    <row r="5653" spans="5:54" x14ac:dyDescent="0.2">
      <c r="E5653"/>
      <c r="F5653" s="88"/>
      <c r="BB5653" s="5"/>
    </row>
    <row r="5654" spans="5:54" x14ac:dyDescent="0.2">
      <c r="E5654"/>
      <c r="F5654" s="88"/>
      <c r="BB5654" s="5"/>
    </row>
    <row r="5655" spans="5:54" x14ac:dyDescent="0.2">
      <c r="E5655"/>
      <c r="F5655" s="88"/>
      <c r="BB5655" s="5"/>
    </row>
    <row r="5656" spans="5:54" x14ac:dyDescent="0.2">
      <c r="E5656"/>
      <c r="F5656" s="88"/>
      <c r="BB5656" s="5"/>
    </row>
    <row r="5657" spans="5:54" x14ac:dyDescent="0.2">
      <c r="E5657"/>
      <c r="F5657" s="88"/>
      <c r="BB5657" s="5"/>
    </row>
    <row r="5658" spans="5:54" x14ac:dyDescent="0.2">
      <c r="E5658"/>
      <c r="F5658" s="88"/>
      <c r="BB5658" s="5"/>
    </row>
    <row r="5659" spans="5:54" x14ac:dyDescent="0.2">
      <c r="E5659"/>
      <c r="F5659" s="88"/>
      <c r="BB5659" s="5"/>
    </row>
    <row r="5660" spans="5:54" x14ac:dyDescent="0.2">
      <c r="E5660"/>
      <c r="F5660" s="88"/>
      <c r="BB5660" s="5"/>
    </row>
    <row r="5661" spans="5:54" x14ac:dyDescent="0.2">
      <c r="E5661"/>
      <c r="F5661" s="88"/>
      <c r="BB5661" s="5"/>
    </row>
    <row r="5662" spans="5:54" x14ac:dyDescent="0.2">
      <c r="E5662"/>
      <c r="F5662" s="88"/>
      <c r="BB5662" s="5"/>
    </row>
    <row r="5663" spans="5:54" x14ac:dyDescent="0.2">
      <c r="E5663"/>
      <c r="F5663" s="88"/>
      <c r="BB5663" s="5"/>
    </row>
    <row r="5664" spans="5:54" x14ac:dyDescent="0.2">
      <c r="E5664"/>
      <c r="F5664" s="88"/>
      <c r="BB5664" s="5"/>
    </row>
    <row r="5665" spans="5:54" x14ac:dyDescent="0.2">
      <c r="E5665"/>
      <c r="F5665" s="88"/>
      <c r="BB5665" s="5"/>
    </row>
    <row r="5666" spans="5:54" x14ac:dyDescent="0.2">
      <c r="E5666"/>
      <c r="F5666" s="88"/>
      <c r="BB5666" s="5"/>
    </row>
    <row r="5667" spans="5:54" x14ac:dyDescent="0.2">
      <c r="E5667"/>
      <c r="F5667" s="88"/>
      <c r="BB5667" s="5"/>
    </row>
    <row r="5668" spans="5:54" x14ac:dyDescent="0.2">
      <c r="E5668"/>
      <c r="F5668" s="88"/>
      <c r="BB5668" s="5"/>
    </row>
    <row r="5669" spans="5:54" x14ac:dyDescent="0.2">
      <c r="E5669"/>
      <c r="F5669" s="88"/>
      <c r="BB5669" s="5"/>
    </row>
    <row r="5670" spans="5:54" x14ac:dyDescent="0.2">
      <c r="E5670"/>
      <c r="F5670" s="88"/>
      <c r="BB5670" s="5"/>
    </row>
    <row r="5671" spans="5:54" x14ac:dyDescent="0.2">
      <c r="E5671"/>
      <c r="F5671" s="88"/>
      <c r="BB5671" s="5"/>
    </row>
    <row r="5672" spans="5:54" x14ac:dyDescent="0.2">
      <c r="E5672"/>
      <c r="F5672" s="88"/>
      <c r="BB5672" s="5"/>
    </row>
    <row r="5673" spans="5:54" x14ac:dyDescent="0.2">
      <c r="E5673"/>
      <c r="F5673" s="88"/>
      <c r="BB5673" s="5"/>
    </row>
    <row r="5674" spans="5:54" x14ac:dyDescent="0.2">
      <c r="E5674"/>
      <c r="F5674" s="88"/>
      <c r="BB5674" s="5"/>
    </row>
    <row r="5675" spans="5:54" x14ac:dyDescent="0.2">
      <c r="E5675"/>
      <c r="F5675" s="88"/>
      <c r="BB5675" s="5"/>
    </row>
    <row r="5676" spans="5:54" x14ac:dyDescent="0.2">
      <c r="E5676"/>
      <c r="F5676" s="88"/>
      <c r="BB5676" s="5"/>
    </row>
    <row r="5677" spans="5:54" x14ac:dyDescent="0.2">
      <c r="E5677"/>
      <c r="F5677" s="88"/>
      <c r="BB5677" s="5"/>
    </row>
    <row r="5678" spans="5:54" x14ac:dyDescent="0.2">
      <c r="E5678"/>
      <c r="F5678" s="88"/>
      <c r="BB5678" s="5"/>
    </row>
    <row r="5679" spans="5:54" x14ac:dyDescent="0.2">
      <c r="E5679"/>
      <c r="F5679" s="88"/>
      <c r="BB5679" s="5"/>
    </row>
    <row r="5680" spans="5:54" x14ac:dyDescent="0.2">
      <c r="E5680"/>
      <c r="F5680" s="88"/>
      <c r="BB5680" s="5"/>
    </row>
    <row r="5681" spans="5:54" x14ac:dyDescent="0.2">
      <c r="E5681"/>
      <c r="F5681" s="88"/>
      <c r="BB5681" s="5"/>
    </row>
    <row r="5682" spans="5:54" x14ac:dyDescent="0.2">
      <c r="E5682"/>
      <c r="F5682" s="88"/>
      <c r="BB5682" s="5"/>
    </row>
    <row r="5683" spans="5:54" x14ac:dyDescent="0.2">
      <c r="E5683"/>
      <c r="F5683" s="88"/>
      <c r="BB5683" s="5"/>
    </row>
    <row r="5684" spans="5:54" x14ac:dyDescent="0.2">
      <c r="E5684"/>
      <c r="F5684" s="88"/>
      <c r="BB5684" s="5"/>
    </row>
    <row r="5685" spans="5:54" x14ac:dyDescent="0.2">
      <c r="E5685"/>
      <c r="F5685" s="88"/>
      <c r="BB5685" s="5"/>
    </row>
    <row r="5686" spans="5:54" x14ac:dyDescent="0.2">
      <c r="E5686"/>
      <c r="F5686" s="88"/>
      <c r="BB5686" s="5"/>
    </row>
    <row r="5687" spans="5:54" x14ac:dyDescent="0.2">
      <c r="E5687"/>
      <c r="F5687" s="88"/>
      <c r="BB5687" s="5"/>
    </row>
    <row r="5688" spans="5:54" x14ac:dyDescent="0.2">
      <c r="E5688"/>
      <c r="F5688" s="88"/>
      <c r="BB5688" s="5"/>
    </row>
    <row r="5689" spans="5:54" x14ac:dyDescent="0.2">
      <c r="E5689"/>
      <c r="F5689" s="88"/>
      <c r="BB5689" s="5"/>
    </row>
    <row r="5690" spans="5:54" x14ac:dyDescent="0.2">
      <c r="E5690"/>
      <c r="F5690" s="88"/>
      <c r="BB5690" s="5"/>
    </row>
    <row r="5691" spans="5:54" x14ac:dyDescent="0.2">
      <c r="E5691"/>
      <c r="F5691" s="88"/>
      <c r="BB5691" s="5"/>
    </row>
    <row r="5692" spans="5:54" x14ac:dyDescent="0.2">
      <c r="E5692"/>
      <c r="F5692" s="88"/>
      <c r="BB5692" s="5"/>
    </row>
    <row r="5693" spans="5:54" x14ac:dyDescent="0.2">
      <c r="E5693"/>
      <c r="F5693" s="88"/>
      <c r="BB5693" s="5"/>
    </row>
    <row r="5694" spans="5:54" x14ac:dyDescent="0.2">
      <c r="E5694"/>
      <c r="F5694" s="88"/>
      <c r="BB5694" s="5"/>
    </row>
    <row r="5695" spans="5:54" x14ac:dyDescent="0.2">
      <c r="E5695"/>
      <c r="F5695" s="88"/>
      <c r="BB5695" s="5"/>
    </row>
    <row r="5696" spans="5:54" x14ac:dyDescent="0.2">
      <c r="E5696"/>
      <c r="F5696" s="88"/>
      <c r="BB5696" s="5"/>
    </row>
    <row r="5697" spans="5:54" x14ac:dyDescent="0.2">
      <c r="E5697"/>
      <c r="F5697" s="88"/>
      <c r="BB5697" s="5"/>
    </row>
    <row r="5698" spans="5:54" x14ac:dyDescent="0.2">
      <c r="E5698"/>
      <c r="F5698" s="88"/>
      <c r="BB5698" s="5"/>
    </row>
    <row r="5699" spans="5:54" x14ac:dyDescent="0.2">
      <c r="E5699"/>
      <c r="F5699" s="88"/>
      <c r="BB5699" s="5"/>
    </row>
    <row r="5700" spans="5:54" x14ac:dyDescent="0.2">
      <c r="E5700"/>
      <c r="F5700" s="88"/>
      <c r="BB5700" s="5"/>
    </row>
    <row r="5701" spans="5:54" x14ac:dyDescent="0.2">
      <c r="E5701"/>
      <c r="F5701" s="88"/>
      <c r="BB5701" s="5"/>
    </row>
    <row r="5702" spans="5:54" x14ac:dyDescent="0.2">
      <c r="E5702"/>
      <c r="F5702" s="88"/>
      <c r="BB5702" s="5"/>
    </row>
    <row r="5703" spans="5:54" x14ac:dyDescent="0.2">
      <c r="E5703"/>
      <c r="F5703" s="88"/>
      <c r="BB5703" s="5"/>
    </row>
    <row r="5704" spans="5:54" x14ac:dyDescent="0.2">
      <c r="E5704"/>
      <c r="F5704" s="88"/>
      <c r="BB5704" s="5"/>
    </row>
    <row r="5705" spans="5:54" x14ac:dyDescent="0.2">
      <c r="E5705"/>
      <c r="F5705" s="88"/>
      <c r="BB5705" s="5"/>
    </row>
    <row r="5706" spans="5:54" x14ac:dyDescent="0.2">
      <c r="E5706"/>
      <c r="F5706" s="88"/>
      <c r="BB5706" s="5"/>
    </row>
    <row r="5707" spans="5:54" x14ac:dyDescent="0.2">
      <c r="E5707"/>
      <c r="F5707" s="88"/>
      <c r="BB5707" s="5"/>
    </row>
    <row r="5708" spans="5:54" x14ac:dyDescent="0.2">
      <c r="E5708"/>
      <c r="F5708" s="88"/>
      <c r="BB5708" s="5"/>
    </row>
    <row r="5709" spans="5:54" x14ac:dyDescent="0.2">
      <c r="E5709"/>
      <c r="F5709" s="88"/>
      <c r="BB5709" s="5"/>
    </row>
    <row r="5710" spans="5:54" x14ac:dyDescent="0.2">
      <c r="E5710"/>
      <c r="F5710" s="88"/>
      <c r="BB5710" s="5"/>
    </row>
    <row r="5711" spans="5:54" x14ac:dyDescent="0.2">
      <c r="E5711"/>
      <c r="F5711" s="88"/>
      <c r="BB5711" s="5"/>
    </row>
    <row r="5712" spans="5:54" x14ac:dyDescent="0.2">
      <c r="E5712"/>
      <c r="F5712" s="88"/>
      <c r="BB5712" s="5"/>
    </row>
    <row r="5713" spans="5:54" x14ac:dyDescent="0.2">
      <c r="E5713"/>
      <c r="F5713" s="88"/>
      <c r="BB5713" s="5"/>
    </row>
    <row r="5714" spans="5:54" x14ac:dyDescent="0.2">
      <c r="E5714"/>
      <c r="F5714" s="88"/>
      <c r="BB5714" s="5"/>
    </row>
    <row r="5715" spans="5:54" x14ac:dyDescent="0.2">
      <c r="E5715"/>
      <c r="F5715" s="88"/>
      <c r="BB5715" s="5"/>
    </row>
    <row r="5716" spans="5:54" x14ac:dyDescent="0.2">
      <c r="E5716"/>
      <c r="F5716" s="88"/>
      <c r="BB5716" s="5"/>
    </row>
    <row r="5717" spans="5:54" x14ac:dyDescent="0.2">
      <c r="E5717"/>
      <c r="F5717" s="88"/>
      <c r="BB5717" s="5"/>
    </row>
    <row r="5718" spans="5:54" x14ac:dyDescent="0.2">
      <c r="E5718"/>
      <c r="F5718" s="88"/>
      <c r="BB5718" s="5"/>
    </row>
    <row r="5719" spans="5:54" x14ac:dyDescent="0.2">
      <c r="E5719"/>
      <c r="F5719" s="88"/>
      <c r="BB5719" s="5"/>
    </row>
    <row r="5720" spans="5:54" x14ac:dyDescent="0.2">
      <c r="E5720"/>
      <c r="F5720" s="88"/>
      <c r="BB5720" s="5"/>
    </row>
    <row r="5721" spans="5:54" x14ac:dyDescent="0.2">
      <c r="E5721"/>
      <c r="F5721" s="88"/>
      <c r="BB5721" s="5"/>
    </row>
    <row r="5722" spans="5:54" x14ac:dyDescent="0.2">
      <c r="E5722"/>
      <c r="F5722" s="88"/>
      <c r="BB5722" s="5"/>
    </row>
    <row r="5723" spans="5:54" x14ac:dyDescent="0.2">
      <c r="E5723"/>
      <c r="F5723" s="88"/>
      <c r="BB5723" s="5"/>
    </row>
    <row r="5724" spans="5:54" x14ac:dyDescent="0.2">
      <c r="E5724"/>
      <c r="F5724" s="88"/>
      <c r="BB5724" s="5"/>
    </row>
    <row r="5725" spans="5:54" x14ac:dyDescent="0.2">
      <c r="E5725"/>
      <c r="F5725" s="88"/>
      <c r="BB5725" s="5"/>
    </row>
    <row r="5726" spans="5:54" x14ac:dyDescent="0.2">
      <c r="E5726"/>
      <c r="F5726" s="88"/>
      <c r="BB5726" s="5"/>
    </row>
    <row r="5727" spans="5:54" x14ac:dyDescent="0.2">
      <c r="E5727"/>
      <c r="F5727" s="88"/>
      <c r="BB5727" s="5"/>
    </row>
    <row r="5728" spans="5:54" x14ac:dyDescent="0.2">
      <c r="E5728"/>
      <c r="F5728" s="88"/>
      <c r="BB5728" s="5"/>
    </row>
    <row r="5729" spans="5:54" x14ac:dyDescent="0.2">
      <c r="E5729"/>
      <c r="F5729" s="88"/>
      <c r="BB5729" s="5"/>
    </row>
    <row r="5730" spans="5:54" x14ac:dyDescent="0.2">
      <c r="E5730"/>
      <c r="F5730" s="88"/>
      <c r="BB5730" s="5"/>
    </row>
    <row r="5731" spans="5:54" x14ac:dyDescent="0.2">
      <c r="E5731"/>
      <c r="F5731" s="88"/>
      <c r="BB5731" s="5"/>
    </row>
    <row r="5732" spans="5:54" x14ac:dyDescent="0.2">
      <c r="E5732"/>
      <c r="F5732" s="88"/>
      <c r="BB5732" s="5"/>
    </row>
    <row r="5733" spans="5:54" x14ac:dyDescent="0.2">
      <c r="E5733"/>
      <c r="F5733" s="88"/>
      <c r="BB5733" s="5"/>
    </row>
    <row r="5734" spans="5:54" x14ac:dyDescent="0.2">
      <c r="E5734"/>
      <c r="F5734" s="88"/>
      <c r="BB5734" s="5"/>
    </row>
    <row r="5735" spans="5:54" x14ac:dyDescent="0.2">
      <c r="E5735"/>
      <c r="F5735" s="88"/>
      <c r="BB5735" s="5"/>
    </row>
    <row r="5736" spans="5:54" x14ac:dyDescent="0.2">
      <c r="E5736"/>
      <c r="F5736" s="88"/>
      <c r="BB5736" s="5"/>
    </row>
    <row r="5737" spans="5:54" x14ac:dyDescent="0.2">
      <c r="E5737"/>
      <c r="F5737" s="88"/>
      <c r="BB5737" s="5"/>
    </row>
    <row r="5738" spans="5:54" x14ac:dyDescent="0.2">
      <c r="E5738"/>
      <c r="F5738" s="88"/>
      <c r="BB5738" s="5"/>
    </row>
    <row r="5739" spans="5:54" x14ac:dyDescent="0.2">
      <c r="E5739"/>
      <c r="F5739" s="88"/>
      <c r="BB5739" s="5"/>
    </row>
    <row r="5740" spans="5:54" x14ac:dyDescent="0.2">
      <c r="E5740"/>
      <c r="F5740" s="88"/>
      <c r="BB5740" s="5"/>
    </row>
    <row r="5741" spans="5:54" x14ac:dyDescent="0.2">
      <c r="E5741"/>
      <c r="F5741" s="88"/>
      <c r="BB5741" s="5"/>
    </row>
    <row r="5742" spans="5:54" x14ac:dyDescent="0.2">
      <c r="E5742"/>
      <c r="F5742" s="88"/>
      <c r="BB5742" s="5"/>
    </row>
    <row r="5743" spans="5:54" x14ac:dyDescent="0.2">
      <c r="E5743"/>
      <c r="F5743" s="88"/>
      <c r="BB5743" s="5"/>
    </row>
    <row r="5744" spans="5:54" x14ac:dyDescent="0.2">
      <c r="E5744"/>
      <c r="F5744" s="88"/>
      <c r="BB5744" s="5"/>
    </row>
    <row r="5745" spans="5:54" x14ac:dyDescent="0.2">
      <c r="E5745"/>
      <c r="F5745" s="88"/>
      <c r="BB5745" s="5"/>
    </row>
    <row r="5746" spans="5:54" x14ac:dyDescent="0.2">
      <c r="E5746"/>
      <c r="F5746" s="88"/>
      <c r="BB5746" s="5"/>
    </row>
    <row r="5747" spans="5:54" x14ac:dyDescent="0.2">
      <c r="E5747"/>
      <c r="F5747" s="88"/>
      <c r="BB5747" s="5"/>
    </row>
    <row r="5748" spans="5:54" x14ac:dyDescent="0.2">
      <c r="E5748"/>
      <c r="F5748" s="88"/>
      <c r="BB5748" s="5"/>
    </row>
    <row r="5749" spans="5:54" x14ac:dyDescent="0.2">
      <c r="E5749"/>
      <c r="F5749" s="88"/>
      <c r="BB5749" s="5"/>
    </row>
    <row r="5750" spans="5:54" x14ac:dyDescent="0.2">
      <c r="E5750"/>
      <c r="F5750" s="88"/>
      <c r="BB5750" s="5"/>
    </row>
    <row r="5751" spans="5:54" x14ac:dyDescent="0.2">
      <c r="E5751"/>
      <c r="F5751" s="88"/>
      <c r="BB5751" s="5"/>
    </row>
    <row r="5752" spans="5:54" x14ac:dyDescent="0.2">
      <c r="E5752"/>
      <c r="F5752" s="88"/>
      <c r="BB5752" s="5"/>
    </row>
    <row r="5753" spans="5:54" x14ac:dyDescent="0.2">
      <c r="E5753"/>
      <c r="F5753" s="88"/>
      <c r="BB5753" s="5"/>
    </row>
    <row r="5754" spans="5:54" x14ac:dyDescent="0.2">
      <c r="E5754"/>
      <c r="F5754" s="88"/>
      <c r="BB5754" s="5"/>
    </row>
    <row r="5755" spans="5:54" x14ac:dyDescent="0.2">
      <c r="E5755"/>
      <c r="F5755" s="88"/>
      <c r="BB5755" s="5"/>
    </row>
    <row r="5756" spans="5:54" x14ac:dyDescent="0.2">
      <c r="E5756"/>
      <c r="F5756" s="88"/>
      <c r="BB5756" s="5"/>
    </row>
    <row r="5757" spans="5:54" x14ac:dyDescent="0.2">
      <c r="E5757"/>
      <c r="F5757" s="88"/>
      <c r="BB5757" s="5"/>
    </row>
    <row r="5758" spans="5:54" x14ac:dyDescent="0.2">
      <c r="E5758"/>
      <c r="F5758" s="88"/>
      <c r="BB5758" s="5"/>
    </row>
    <row r="5759" spans="5:54" x14ac:dyDescent="0.2">
      <c r="E5759"/>
      <c r="F5759" s="88"/>
      <c r="BB5759" s="5"/>
    </row>
    <row r="5760" spans="5:54" x14ac:dyDescent="0.2">
      <c r="E5760"/>
      <c r="F5760" s="88"/>
      <c r="BB5760" s="5"/>
    </row>
    <row r="5761" spans="5:54" x14ac:dyDescent="0.2">
      <c r="E5761"/>
      <c r="F5761" s="88"/>
      <c r="BB5761" s="5"/>
    </row>
    <row r="5762" spans="5:54" x14ac:dyDescent="0.2">
      <c r="E5762"/>
      <c r="F5762" s="88"/>
      <c r="BB5762" s="5"/>
    </row>
    <row r="5763" spans="5:54" x14ac:dyDescent="0.2">
      <c r="E5763"/>
      <c r="F5763" s="88"/>
      <c r="BB5763" s="5"/>
    </row>
    <row r="5764" spans="5:54" x14ac:dyDescent="0.2">
      <c r="E5764"/>
      <c r="F5764" s="88"/>
      <c r="BB5764" s="5"/>
    </row>
    <row r="5765" spans="5:54" x14ac:dyDescent="0.2">
      <c r="E5765"/>
      <c r="F5765" s="88"/>
      <c r="BB5765" s="5"/>
    </row>
    <row r="5766" spans="5:54" x14ac:dyDescent="0.2">
      <c r="E5766"/>
      <c r="F5766" s="88"/>
      <c r="BB5766" s="5"/>
    </row>
    <row r="5767" spans="5:54" x14ac:dyDescent="0.2">
      <c r="E5767"/>
      <c r="F5767" s="88"/>
      <c r="BB5767" s="5"/>
    </row>
    <row r="5768" spans="5:54" x14ac:dyDescent="0.2">
      <c r="E5768"/>
      <c r="F5768" s="88"/>
      <c r="BB5768" s="5"/>
    </row>
    <row r="5769" spans="5:54" x14ac:dyDescent="0.2">
      <c r="E5769"/>
      <c r="F5769" s="88"/>
      <c r="BB5769" s="5"/>
    </row>
    <row r="5770" spans="5:54" x14ac:dyDescent="0.2">
      <c r="E5770"/>
      <c r="F5770" s="88"/>
      <c r="BB5770" s="5"/>
    </row>
    <row r="5771" spans="5:54" x14ac:dyDescent="0.2">
      <c r="E5771"/>
      <c r="F5771" s="88"/>
      <c r="BB5771" s="5"/>
    </row>
    <row r="5772" spans="5:54" x14ac:dyDescent="0.2">
      <c r="E5772"/>
      <c r="F5772" s="88"/>
      <c r="BB5772" s="5"/>
    </row>
    <row r="5773" spans="5:54" x14ac:dyDescent="0.2">
      <c r="E5773"/>
      <c r="F5773" s="88"/>
      <c r="BB5773" s="5"/>
    </row>
    <row r="5774" spans="5:54" x14ac:dyDescent="0.2">
      <c r="E5774"/>
      <c r="F5774" s="88"/>
      <c r="BB5774" s="5"/>
    </row>
    <row r="5775" spans="5:54" x14ac:dyDescent="0.2">
      <c r="E5775"/>
      <c r="F5775" s="88"/>
      <c r="BB5775" s="5"/>
    </row>
    <row r="5776" spans="5:54" x14ac:dyDescent="0.2">
      <c r="E5776"/>
      <c r="F5776" s="88"/>
      <c r="BB5776" s="5"/>
    </row>
    <row r="5777" spans="5:54" x14ac:dyDescent="0.2">
      <c r="E5777"/>
      <c r="F5777" s="88"/>
      <c r="BB5777" s="5"/>
    </row>
    <row r="5778" spans="5:54" x14ac:dyDescent="0.2">
      <c r="E5778"/>
      <c r="F5778" s="88"/>
      <c r="BB5778" s="5"/>
    </row>
    <row r="5779" spans="5:54" x14ac:dyDescent="0.2">
      <c r="E5779"/>
      <c r="F5779" s="88"/>
      <c r="BB5779" s="5"/>
    </row>
    <row r="5780" spans="5:54" x14ac:dyDescent="0.2">
      <c r="E5780"/>
      <c r="F5780" s="88"/>
      <c r="BB5780" s="5"/>
    </row>
    <row r="5781" spans="5:54" x14ac:dyDescent="0.2">
      <c r="E5781"/>
      <c r="F5781" s="88"/>
      <c r="BB5781" s="5"/>
    </row>
    <row r="5782" spans="5:54" x14ac:dyDescent="0.2">
      <c r="E5782"/>
      <c r="F5782" s="88"/>
      <c r="BB5782" s="5"/>
    </row>
    <row r="5783" spans="5:54" x14ac:dyDescent="0.2">
      <c r="E5783"/>
      <c r="F5783" s="88"/>
      <c r="BB5783" s="5"/>
    </row>
    <row r="5784" spans="5:54" x14ac:dyDescent="0.2">
      <c r="E5784"/>
      <c r="F5784" s="88"/>
      <c r="BB5784" s="5"/>
    </row>
    <row r="5785" spans="5:54" x14ac:dyDescent="0.2">
      <c r="E5785"/>
      <c r="F5785" s="88"/>
      <c r="BB5785" s="5"/>
    </row>
    <row r="5786" spans="5:54" x14ac:dyDescent="0.2">
      <c r="E5786"/>
      <c r="F5786" s="88"/>
      <c r="BB5786" s="5"/>
    </row>
    <row r="5787" spans="5:54" x14ac:dyDescent="0.2">
      <c r="E5787"/>
      <c r="F5787" s="88"/>
      <c r="BB5787" s="5"/>
    </row>
    <row r="5788" spans="5:54" x14ac:dyDescent="0.2">
      <c r="E5788"/>
      <c r="F5788" s="88"/>
      <c r="BB5788" s="5"/>
    </row>
    <row r="5789" spans="5:54" x14ac:dyDescent="0.2">
      <c r="E5789"/>
      <c r="F5789" s="88"/>
      <c r="BB5789" s="5"/>
    </row>
    <row r="5790" spans="5:54" x14ac:dyDescent="0.2">
      <c r="E5790"/>
      <c r="F5790" s="88"/>
      <c r="BB5790" s="5"/>
    </row>
    <row r="5791" spans="5:54" x14ac:dyDescent="0.2">
      <c r="E5791"/>
      <c r="F5791" s="88"/>
      <c r="BB5791" s="5"/>
    </row>
    <row r="5792" spans="5:54" x14ac:dyDescent="0.2">
      <c r="E5792"/>
      <c r="F5792" s="88"/>
      <c r="BB5792" s="5"/>
    </row>
    <row r="5793" spans="5:54" x14ac:dyDescent="0.2">
      <c r="E5793"/>
      <c r="F5793" s="88"/>
      <c r="BB5793" s="5"/>
    </row>
    <row r="5794" spans="5:54" x14ac:dyDescent="0.2">
      <c r="E5794"/>
      <c r="F5794" s="88"/>
      <c r="BB5794" s="5"/>
    </row>
    <row r="5795" spans="5:54" x14ac:dyDescent="0.2">
      <c r="E5795"/>
      <c r="F5795" s="88"/>
      <c r="BB5795" s="5"/>
    </row>
    <row r="5796" spans="5:54" x14ac:dyDescent="0.2">
      <c r="E5796"/>
      <c r="F5796" s="88"/>
      <c r="BB5796" s="5"/>
    </row>
    <row r="5797" spans="5:54" x14ac:dyDescent="0.2">
      <c r="E5797"/>
      <c r="F5797" s="88"/>
      <c r="BB5797" s="5"/>
    </row>
    <row r="5798" spans="5:54" x14ac:dyDescent="0.2">
      <c r="E5798"/>
      <c r="F5798" s="88"/>
      <c r="BB5798" s="5"/>
    </row>
    <row r="5799" spans="5:54" x14ac:dyDescent="0.2">
      <c r="E5799"/>
      <c r="F5799" s="88"/>
      <c r="BB5799" s="5"/>
    </row>
    <row r="5800" spans="5:54" x14ac:dyDescent="0.2">
      <c r="E5800"/>
      <c r="F5800" s="88"/>
      <c r="BB5800" s="5"/>
    </row>
    <row r="5801" spans="5:54" x14ac:dyDescent="0.2">
      <c r="E5801"/>
      <c r="F5801" s="88"/>
      <c r="BB5801" s="5"/>
    </row>
    <row r="5802" spans="5:54" x14ac:dyDescent="0.2">
      <c r="E5802"/>
      <c r="F5802" s="88"/>
      <c r="BB5802" s="5"/>
    </row>
    <row r="5803" spans="5:54" x14ac:dyDescent="0.2">
      <c r="E5803"/>
      <c r="F5803" s="88"/>
      <c r="BB5803" s="5"/>
    </row>
    <row r="5804" spans="5:54" x14ac:dyDescent="0.2">
      <c r="E5804"/>
      <c r="F5804" s="88"/>
      <c r="BB5804" s="5"/>
    </row>
    <row r="5805" spans="5:54" x14ac:dyDescent="0.2">
      <c r="E5805"/>
      <c r="F5805" s="88"/>
      <c r="BB5805" s="5"/>
    </row>
    <row r="5806" spans="5:54" x14ac:dyDescent="0.2">
      <c r="E5806"/>
      <c r="F5806" s="88"/>
      <c r="BB5806" s="5"/>
    </row>
    <row r="5807" spans="5:54" x14ac:dyDescent="0.2">
      <c r="E5807"/>
      <c r="F5807" s="88"/>
      <c r="BB5807" s="5"/>
    </row>
    <row r="5808" spans="5:54" x14ac:dyDescent="0.2">
      <c r="E5808"/>
      <c r="F5808" s="88"/>
      <c r="BB5808" s="5"/>
    </row>
    <row r="5809" spans="5:54" x14ac:dyDescent="0.2">
      <c r="E5809"/>
      <c r="F5809" s="88"/>
      <c r="BB5809" s="5"/>
    </row>
    <row r="5810" spans="5:54" x14ac:dyDescent="0.2">
      <c r="E5810"/>
      <c r="F5810" s="88"/>
      <c r="BB5810" s="5"/>
    </row>
    <row r="5811" spans="5:54" x14ac:dyDescent="0.2">
      <c r="E5811"/>
      <c r="F5811" s="88"/>
      <c r="BB5811" s="5"/>
    </row>
    <row r="5812" spans="5:54" x14ac:dyDescent="0.2">
      <c r="E5812"/>
      <c r="F5812" s="88"/>
      <c r="BB5812" s="5"/>
    </row>
    <row r="5813" spans="5:54" x14ac:dyDescent="0.2">
      <c r="E5813"/>
      <c r="F5813" s="88"/>
      <c r="BB5813" s="5"/>
    </row>
    <row r="5814" spans="5:54" x14ac:dyDescent="0.2">
      <c r="E5814"/>
      <c r="F5814" s="88"/>
      <c r="BB5814" s="5"/>
    </row>
    <row r="5815" spans="5:54" x14ac:dyDescent="0.2">
      <c r="E5815"/>
      <c r="F5815" s="88"/>
      <c r="BB5815" s="5"/>
    </row>
    <row r="5816" spans="5:54" x14ac:dyDescent="0.2">
      <c r="E5816"/>
      <c r="F5816" s="88"/>
      <c r="BB5816" s="5"/>
    </row>
    <row r="5817" spans="5:54" x14ac:dyDescent="0.2">
      <c r="E5817"/>
      <c r="F5817" s="88"/>
      <c r="BB5817" s="5"/>
    </row>
    <row r="5818" spans="5:54" x14ac:dyDescent="0.2">
      <c r="E5818"/>
      <c r="F5818" s="88"/>
      <c r="BB5818" s="5"/>
    </row>
    <row r="5819" spans="5:54" x14ac:dyDescent="0.2">
      <c r="E5819"/>
      <c r="F5819" s="88"/>
      <c r="BB5819" s="5"/>
    </row>
    <row r="5820" spans="5:54" x14ac:dyDescent="0.2">
      <c r="E5820"/>
      <c r="F5820" s="88"/>
      <c r="BB5820" s="5"/>
    </row>
    <row r="5821" spans="5:54" x14ac:dyDescent="0.2">
      <c r="E5821"/>
      <c r="F5821" s="88"/>
      <c r="BB5821" s="5"/>
    </row>
    <row r="5822" spans="5:54" x14ac:dyDescent="0.2">
      <c r="E5822"/>
      <c r="F5822" s="88"/>
      <c r="BB5822" s="5"/>
    </row>
    <row r="5823" spans="5:54" x14ac:dyDescent="0.2">
      <c r="E5823"/>
      <c r="F5823" s="88"/>
      <c r="BB5823" s="5"/>
    </row>
    <row r="5824" spans="5:54" x14ac:dyDescent="0.2">
      <c r="E5824"/>
      <c r="F5824" s="88"/>
      <c r="BB5824" s="5"/>
    </row>
    <row r="5825" spans="5:54" x14ac:dyDescent="0.2">
      <c r="E5825"/>
      <c r="F5825" s="88"/>
      <c r="BB5825" s="5"/>
    </row>
    <row r="5826" spans="5:54" x14ac:dyDescent="0.2">
      <c r="E5826"/>
      <c r="F5826" s="88"/>
      <c r="BB5826" s="5"/>
    </row>
    <row r="5827" spans="5:54" x14ac:dyDescent="0.2">
      <c r="E5827"/>
      <c r="F5827" s="88"/>
      <c r="BB5827" s="5"/>
    </row>
    <row r="5828" spans="5:54" x14ac:dyDescent="0.2">
      <c r="E5828"/>
      <c r="F5828" s="88"/>
      <c r="BB5828" s="5"/>
    </row>
    <row r="5829" spans="5:54" x14ac:dyDescent="0.2">
      <c r="E5829"/>
      <c r="F5829" s="88"/>
      <c r="BB5829" s="5"/>
    </row>
    <row r="5830" spans="5:54" x14ac:dyDescent="0.2">
      <c r="E5830"/>
      <c r="F5830" s="88"/>
      <c r="BB5830" s="5"/>
    </row>
    <row r="5831" spans="5:54" x14ac:dyDescent="0.2">
      <c r="E5831"/>
      <c r="F5831" s="88"/>
      <c r="BB5831" s="5"/>
    </row>
    <row r="5832" spans="5:54" x14ac:dyDescent="0.2">
      <c r="E5832"/>
      <c r="F5832" s="88"/>
      <c r="BB5832" s="5"/>
    </row>
    <row r="5833" spans="5:54" x14ac:dyDescent="0.2">
      <c r="E5833"/>
      <c r="F5833" s="88"/>
      <c r="BB5833" s="5"/>
    </row>
    <row r="5834" spans="5:54" x14ac:dyDescent="0.2">
      <c r="E5834"/>
      <c r="F5834" s="88"/>
      <c r="BB5834" s="5"/>
    </row>
    <row r="5835" spans="5:54" x14ac:dyDescent="0.2">
      <c r="E5835"/>
      <c r="F5835" s="88"/>
      <c r="BB5835" s="5"/>
    </row>
    <row r="5836" spans="5:54" x14ac:dyDescent="0.2">
      <c r="E5836"/>
      <c r="F5836" s="88"/>
      <c r="BB5836" s="5"/>
    </row>
    <row r="5837" spans="5:54" x14ac:dyDescent="0.2">
      <c r="E5837"/>
      <c r="F5837" s="88"/>
      <c r="BB5837" s="5"/>
    </row>
    <row r="5838" spans="5:54" x14ac:dyDescent="0.2">
      <c r="E5838"/>
      <c r="F5838" s="88"/>
      <c r="BB5838" s="5"/>
    </row>
    <row r="5839" spans="5:54" x14ac:dyDescent="0.2">
      <c r="E5839"/>
      <c r="F5839" s="88"/>
      <c r="BB5839" s="5"/>
    </row>
    <row r="5840" spans="5:54" x14ac:dyDescent="0.2">
      <c r="E5840"/>
      <c r="F5840" s="88"/>
      <c r="BB5840" s="5"/>
    </row>
    <row r="5841" spans="5:54" x14ac:dyDescent="0.2">
      <c r="E5841"/>
      <c r="F5841" s="88"/>
      <c r="BB5841" s="5"/>
    </row>
    <row r="5842" spans="5:54" x14ac:dyDescent="0.2">
      <c r="E5842"/>
      <c r="F5842" s="88"/>
      <c r="BB5842" s="5"/>
    </row>
    <row r="5843" spans="5:54" x14ac:dyDescent="0.2">
      <c r="E5843"/>
      <c r="F5843" s="88"/>
      <c r="BB5843" s="5"/>
    </row>
    <row r="5844" spans="5:54" x14ac:dyDescent="0.2">
      <c r="E5844"/>
      <c r="F5844" s="88"/>
      <c r="BB5844" s="5"/>
    </row>
    <row r="5845" spans="5:54" x14ac:dyDescent="0.2">
      <c r="E5845"/>
      <c r="F5845" s="88"/>
      <c r="BB5845" s="5"/>
    </row>
    <row r="5846" spans="5:54" x14ac:dyDescent="0.2">
      <c r="E5846"/>
      <c r="F5846" s="88"/>
      <c r="BB5846" s="5"/>
    </row>
    <row r="5847" spans="5:54" x14ac:dyDescent="0.2">
      <c r="E5847"/>
      <c r="F5847" s="88"/>
      <c r="BB5847" s="5"/>
    </row>
    <row r="5848" spans="5:54" x14ac:dyDescent="0.2">
      <c r="E5848"/>
      <c r="F5848" s="88"/>
      <c r="BB5848" s="5"/>
    </row>
    <row r="5849" spans="5:54" x14ac:dyDescent="0.2">
      <c r="E5849"/>
      <c r="F5849" s="88"/>
      <c r="BB5849" s="5"/>
    </row>
    <row r="5850" spans="5:54" x14ac:dyDescent="0.2">
      <c r="E5850"/>
      <c r="F5850" s="88"/>
      <c r="BB5850" s="5"/>
    </row>
    <row r="5851" spans="5:54" x14ac:dyDescent="0.2">
      <c r="E5851"/>
      <c r="F5851" s="88"/>
      <c r="BB5851" s="5"/>
    </row>
    <row r="5852" spans="5:54" x14ac:dyDescent="0.2">
      <c r="E5852"/>
      <c r="F5852" s="88"/>
      <c r="BB5852" s="5"/>
    </row>
    <row r="5853" spans="5:54" x14ac:dyDescent="0.2">
      <c r="E5853"/>
      <c r="F5853" s="88"/>
      <c r="BB5853" s="5"/>
    </row>
    <row r="5854" spans="5:54" x14ac:dyDescent="0.2">
      <c r="E5854"/>
      <c r="F5854" s="88"/>
      <c r="BB5854" s="5"/>
    </row>
    <row r="5855" spans="5:54" x14ac:dyDescent="0.2">
      <c r="E5855"/>
      <c r="F5855" s="88"/>
      <c r="BB5855" s="5"/>
    </row>
    <row r="5856" spans="5:54" x14ac:dyDescent="0.2">
      <c r="E5856"/>
      <c r="F5856" s="88"/>
      <c r="BB5856" s="5"/>
    </row>
    <row r="5857" spans="5:54" x14ac:dyDescent="0.2">
      <c r="E5857"/>
      <c r="F5857" s="88"/>
      <c r="BB5857" s="5"/>
    </row>
    <row r="5858" spans="5:54" x14ac:dyDescent="0.2">
      <c r="E5858"/>
      <c r="F5858" s="88"/>
      <c r="BB5858" s="5"/>
    </row>
    <row r="5859" spans="5:54" x14ac:dyDescent="0.2">
      <c r="E5859"/>
      <c r="F5859" s="88"/>
      <c r="BB5859" s="5"/>
    </row>
    <row r="5860" spans="5:54" x14ac:dyDescent="0.2">
      <c r="E5860"/>
      <c r="F5860" s="88"/>
      <c r="BB5860" s="5"/>
    </row>
    <row r="5861" spans="5:54" x14ac:dyDescent="0.2">
      <c r="E5861"/>
      <c r="F5861" s="88"/>
      <c r="BB5861" s="5"/>
    </row>
    <row r="5862" spans="5:54" x14ac:dyDescent="0.2">
      <c r="E5862"/>
      <c r="F5862" s="88"/>
      <c r="BB5862" s="5"/>
    </row>
    <row r="5863" spans="5:54" x14ac:dyDescent="0.2">
      <c r="E5863"/>
      <c r="F5863" s="88"/>
      <c r="BB5863" s="5"/>
    </row>
    <row r="5864" spans="5:54" x14ac:dyDescent="0.2">
      <c r="E5864"/>
      <c r="F5864" s="88"/>
      <c r="BB5864" s="5"/>
    </row>
    <row r="5865" spans="5:54" x14ac:dyDescent="0.2">
      <c r="E5865"/>
      <c r="F5865" s="88"/>
      <c r="BB5865" s="5"/>
    </row>
    <row r="5866" spans="5:54" x14ac:dyDescent="0.2">
      <c r="E5866"/>
      <c r="F5866" s="88"/>
      <c r="BB5866" s="5"/>
    </row>
    <row r="5867" spans="5:54" x14ac:dyDescent="0.2">
      <c r="E5867"/>
      <c r="F5867" s="88"/>
      <c r="BB5867" s="5"/>
    </row>
    <row r="5868" spans="5:54" x14ac:dyDescent="0.2">
      <c r="E5868"/>
      <c r="F5868" s="88"/>
      <c r="BB5868" s="5"/>
    </row>
    <row r="5869" spans="5:54" x14ac:dyDescent="0.2">
      <c r="E5869"/>
      <c r="F5869" s="88"/>
      <c r="BB5869" s="5"/>
    </row>
    <row r="5870" spans="5:54" x14ac:dyDescent="0.2">
      <c r="E5870"/>
      <c r="F5870" s="88"/>
      <c r="BB5870" s="5"/>
    </row>
    <row r="5871" spans="5:54" x14ac:dyDescent="0.2">
      <c r="E5871"/>
      <c r="F5871" s="88"/>
      <c r="BB5871" s="5"/>
    </row>
    <row r="5872" spans="5:54" x14ac:dyDescent="0.2">
      <c r="E5872"/>
      <c r="F5872" s="88"/>
      <c r="BB5872" s="5"/>
    </row>
    <row r="5873" spans="5:54" x14ac:dyDescent="0.2">
      <c r="E5873"/>
      <c r="F5873" s="88"/>
      <c r="BB5873" s="5"/>
    </row>
    <row r="5874" spans="5:54" x14ac:dyDescent="0.2">
      <c r="E5874"/>
      <c r="F5874" s="88"/>
      <c r="BB5874" s="5"/>
    </row>
    <row r="5875" spans="5:54" x14ac:dyDescent="0.2">
      <c r="E5875"/>
      <c r="F5875" s="88"/>
      <c r="BB5875" s="5"/>
    </row>
    <row r="5876" spans="5:54" x14ac:dyDescent="0.2">
      <c r="E5876"/>
      <c r="F5876" s="88"/>
      <c r="BB5876" s="5"/>
    </row>
    <row r="5877" spans="5:54" x14ac:dyDescent="0.2">
      <c r="E5877"/>
      <c r="F5877" s="88"/>
      <c r="BB5877" s="5"/>
    </row>
    <row r="5878" spans="5:54" x14ac:dyDescent="0.2">
      <c r="E5878"/>
      <c r="F5878" s="88"/>
      <c r="BB5878" s="5"/>
    </row>
    <row r="5879" spans="5:54" x14ac:dyDescent="0.2">
      <c r="E5879"/>
      <c r="F5879" s="88"/>
      <c r="BB5879" s="5"/>
    </row>
    <row r="5880" spans="5:54" x14ac:dyDescent="0.2">
      <c r="E5880"/>
      <c r="F5880" s="88"/>
      <c r="BB5880" s="5"/>
    </row>
    <row r="5881" spans="5:54" x14ac:dyDescent="0.2">
      <c r="E5881"/>
      <c r="F5881" s="88"/>
      <c r="BB5881" s="5"/>
    </row>
    <row r="5882" spans="5:54" x14ac:dyDescent="0.2">
      <c r="E5882"/>
      <c r="F5882" s="88"/>
      <c r="BB5882" s="5"/>
    </row>
    <row r="5883" spans="5:54" x14ac:dyDescent="0.2">
      <c r="E5883"/>
      <c r="F5883" s="88"/>
      <c r="BB5883" s="5"/>
    </row>
    <row r="5884" spans="5:54" x14ac:dyDescent="0.2">
      <c r="E5884"/>
      <c r="F5884" s="88"/>
      <c r="BB5884" s="5"/>
    </row>
    <row r="5885" spans="5:54" x14ac:dyDescent="0.2">
      <c r="E5885"/>
      <c r="F5885" s="88"/>
      <c r="BB5885" s="5"/>
    </row>
    <row r="5886" spans="5:54" x14ac:dyDescent="0.2">
      <c r="E5886"/>
      <c r="F5886" s="88"/>
      <c r="BB5886" s="5"/>
    </row>
    <row r="5887" spans="5:54" x14ac:dyDescent="0.2">
      <c r="E5887"/>
      <c r="F5887" s="88"/>
      <c r="BB5887" s="5"/>
    </row>
    <row r="5888" spans="5:54" x14ac:dyDescent="0.2">
      <c r="E5888"/>
      <c r="F5888" s="88"/>
      <c r="BB5888" s="5"/>
    </row>
    <row r="5889" spans="5:54" x14ac:dyDescent="0.2">
      <c r="E5889"/>
      <c r="F5889" s="88"/>
      <c r="BB5889" s="5"/>
    </row>
    <row r="5890" spans="5:54" x14ac:dyDescent="0.2">
      <c r="E5890"/>
      <c r="F5890" s="88"/>
      <c r="BB5890" s="5"/>
    </row>
    <row r="5891" spans="5:54" x14ac:dyDescent="0.2">
      <c r="E5891"/>
      <c r="F5891" s="88"/>
      <c r="BB5891" s="5"/>
    </row>
    <row r="5892" spans="5:54" x14ac:dyDescent="0.2">
      <c r="E5892"/>
      <c r="F5892" s="88"/>
      <c r="BB5892" s="5"/>
    </row>
    <row r="5893" spans="5:54" x14ac:dyDescent="0.2">
      <c r="E5893"/>
      <c r="F5893" s="88"/>
      <c r="BB5893" s="5"/>
    </row>
    <row r="5894" spans="5:54" x14ac:dyDescent="0.2">
      <c r="E5894"/>
      <c r="F5894" s="88"/>
      <c r="BB5894" s="5"/>
    </row>
    <row r="5895" spans="5:54" x14ac:dyDescent="0.2">
      <c r="E5895"/>
      <c r="F5895" s="88"/>
      <c r="BB5895" s="5"/>
    </row>
    <row r="5896" spans="5:54" x14ac:dyDescent="0.2">
      <c r="E5896"/>
      <c r="F5896" s="88"/>
      <c r="BB5896" s="5"/>
    </row>
    <row r="5897" spans="5:54" x14ac:dyDescent="0.2">
      <c r="E5897"/>
      <c r="F5897" s="88"/>
      <c r="BB5897" s="5"/>
    </row>
    <row r="5898" spans="5:54" x14ac:dyDescent="0.2">
      <c r="E5898"/>
      <c r="F5898" s="88"/>
      <c r="BB5898" s="5"/>
    </row>
    <row r="5899" spans="5:54" x14ac:dyDescent="0.2">
      <c r="E5899"/>
      <c r="F5899" s="88"/>
      <c r="BB5899" s="5"/>
    </row>
    <row r="5900" spans="5:54" x14ac:dyDescent="0.2">
      <c r="E5900"/>
      <c r="F5900" s="88"/>
      <c r="BB5900" s="5"/>
    </row>
    <row r="5901" spans="5:54" x14ac:dyDescent="0.2">
      <c r="E5901"/>
      <c r="F5901" s="88"/>
      <c r="BB5901" s="5"/>
    </row>
    <row r="5902" spans="5:54" x14ac:dyDescent="0.2">
      <c r="E5902"/>
      <c r="F5902" s="88"/>
      <c r="BB5902" s="5"/>
    </row>
    <row r="5903" spans="5:54" x14ac:dyDescent="0.2">
      <c r="E5903"/>
      <c r="F5903" s="88"/>
      <c r="BB5903" s="5"/>
    </row>
    <row r="5904" spans="5:54" x14ac:dyDescent="0.2">
      <c r="E5904"/>
      <c r="F5904" s="88"/>
      <c r="BB5904" s="5"/>
    </row>
    <row r="5905" spans="5:54" x14ac:dyDescent="0.2">
      <c r="E5905"/>
      <c r="F5905" s="88"/>
      <c r="BB5905" s="5"/>
    </row>
    <row r="5906" spans="5:54" x14ac:dyDescent="0.2">
      <c r="E5906"/>
      <c r="F5906" s="88"/>
      <c r="BB5906" s="5"/>
    </row>
    <row r="5907" spans="5:54" x14ac:dyDescent="0.2">
      <c r="E5907"/>
      <c r="F5907" s="88"/>
      <c r="BB5907" s="5"/>
    </row>
    <row r="5908" spans="5:54" x14ac:dyDescent="0.2">
      <c r="E5908"/>
      <c r="F5908" s="88"/>
      <c r="BB5908" s="5"/>
    </row>
    <row r="5909" spans="5:54" x14ac:dyDescent="0.2">
      <c r="E5909"/>
      <c r="F5909" s="88"/>
      <c r="BB5909" s="5"/>
    </row>
    <row r="5910" spans="5:54" x14ac:dyDescent="0.2">
      <c r="E5910"/>
      <c r="F5910" s="88"/>
      <c r="BB5910" s="5"/>
    </row>
    <row r="5911" spans="5:54" x14ac:dyDescent="0.2">
      <c r="E5911"/>
      <c r="F5911" s="88"/>
      <c r="BB5911" s="5"/>
    </row>
    <row r="5912" spans="5:54" x14ac:dyDescent="0.2">
      <c r="E5912"/>
      <c r="F5912" s="88"/>
      <c r="BB5912" s="5"/>
    </row>
    <row r="5913" spans="5:54" x14ac:dyDescent="0.2">
      <c r="E5913"/>
      <c r="F5913" s="88"/>
      <c r="BB5913" s="5"/>
    </row>
    <row r="5914" spans="5:54" x14ac:dyDescent="0.2">
      <c r="E5914"/>
      <c r="F5914" s="88"/>
      <c r="BB5914" s="5"/>
    </row>
    <row r="5915" spans="5:54" x14ac:dyDescent="0.2">
      <c r="E5915"/>
      <c r="F5915" s="88"/>
      <c r="BB5915" s="5"/>
    </row>
    <row r="5916" spans="5:54" x14ac:dyDescent="0.2">
      <c r="E5916"/>
      <c r="F5916" s="88"/>
      <c r="BB5916" s="5"/>
    </row>
    <row r="5917" spans="5:54" x14ac:dyDescent="0.2">
      <c r="E5917"/>
      <c r="F5917" s="88"/>
      <c r="BB5917" s="5"/>
    </row>
    <row r="5918" spans="5:54" x14ac:dyDescent="0.2">
      <c r="E5918"/>
      <c r="F5918" s="88"/>
      <c r="BB5918" s="5"/>
    </row>
    <row r="5919" spans="5:54" x14ac:dyDescent="0.2">
      <c r="E5919"/>
      <c r="F5919" s="88"/>
      <c r="BB5919" s="5"/>
    </row>
    <row r="5920" spans="5:54" x14ac:dyDescent="0.2">
      <c r="E5920"/>
      <c r="F5920" s="88"/>
      <c r="BB5920" s="5"/>
    </row>
    <row r="5921" spans="5:54" x14ac:dyDescent="0.2">
      <c r="E5921"/>
      <c r="F5921" s="88"/>
      <c r="BB5921" s="5"/>
    </row>
    <row r="5922" spans="5:54" x14ac:dyDescent="0.2">
      <c r="E5922"/>
      <c r="F5922" s="88"/>
      <c r="BB5922" s="5"/>
    </row>
    <row r="5923" spans="5:54" x14ac:dyDescent="0.2">
      <c r="E5923"/>
      <c r="F5923" s="88"/>
      <c r="BB5923" s="5"/>
    </row>
    <row r="5924" spans="5:54" x14ac:dyDescent="0.2">
      <c r="E5924"/>
      <c r="F5924" s="88"/>
      <c r="BB5924" s="5"/>
    </row>
    <row r="5925" spans="5:54" x14ac:dyDescent="0.2">
      <c r="E5925"/>
      <c r="F5925" s="88"/>
      <c r="BB5925" s="5"/>
    </row>
    <row r="5926" spans="5:54" x14ac:dyDescent="0.2">
      <c r="E5926"/>
      <c r="F5926" s="88"/>
      <c r="BB5926" s="5"/>
    </row>
    <row r="5927" spans="5:54" x14ac:dyDescent="0.2">
      <c r="E5927"/>
      <c r="F5927" s="88"/>
      <c r="BB5927" s="5"/>
    </row>
    <row r="5928" spans="5:54" x14ac:dyDescent="0.2">
      <c r="E5928"/>
      <c r="F5928" s="88"/>
      <c r="BB5928" s="5"/>
    </row>
    <row r="5929" spans="5:54" x14ac:dyDescent="0.2">
      <c r="E5929"/>
      <c r="F5929" s="88"/>
      <c r="BB5929" s="5"/>
    </row>
    <row r="5930" spans="5:54" x14ac:dyDescent="0.2">
      <c r="E5930"/>
      <c r="F5930" s="88"/>
      <c r="BB5930" s="5"/>
    </row>
    <row r="5931" spans="5:54" x14ac:dyDescent="0.2">
      <c r="E5931"/>
      <c r="F5931" s="88"/>
      <c r="BB5931" s="5"/>
    </row>
    <row r="5932" spans="5:54" x14ac:dyDescent="0.2">
      <c r="E5932"/>
      <c r="F5932" s="88"/>
      <c r="BB5932" s="5"/>
    </row>
    <row r="5933" spans="5:54" x14ac:dyDescent="0.2">
      <c r="E5933"/>
      <c r="F5933" s="88"/>
      <c r="BB5933" s="5"/>
    </row>
    <row r="5934" spans="5:54" x14ac:dyDescent="0.2">
      <c r="E5934"/>
      <c r="F5934" s="88"/>
      <c r="BB5934" s="5"/>
    </row>
    <row r="5935" spans="5:54" x14ac:dyDescent="0.2">
      <c r="E5935"/>
      <c r="F5935" s="88"/>
      <c r="BB5935" s="5"/>
    </row>
    <row r="5936" spans="5:54" x14ac:dyDescent="0.2">
      <c r="E5936"/>
      <c r="F5936" s="88"/>
      <c r="BB5936" s="5"/>
    </row>
    <row r="5937" spans="5:54" x14ac:dyDescent="0.2">
      <c r="E5937"/>
      <c r="F5937" s="88"/>
      <c r="BB5937" s="5"/>
    </row>
    <row r="5938" spans="5:54" x14ac:dyDescent="0.2">
      <c r="E5938"/>
      <c r="F5938" s="88"/>
      <c r="BB5938" s="5"/>
    </row>
    <row r="5939" spans="5:54" x14ac:dyDescent="0.2">
      <c r="E5939"/>
      <c r="F5939" s="88"/>
      <c r="BB5939" s="5"/>
    </row>
    <row r="5940" spans="5:54" x14ac:dyDescent="0.2">
      <c r="E5940"/>
      <c r="F5940" s="88"/>
      <c r="BB5940" s="5"/>
    </row>
    <row r="5941" spans="5:54" x14ac:dyDescent="0.2">
      <c r="E5941"/>
      <c r="F5941" s="88"/>
      <c r="BB5941" s="5"/>
    </row>
    <row r="5942" spans="5:54" x14ac:dyDescent="0.2">
      <c r="E5942"/>
      <c r="F5942" s="88"/>
      <c r="BB5942" s="5"/>
    </row>
    <row r="5943" spans="5:54" x14ac:dyDescent="0.2">
      <c r="E5943"/>
      <c r="F5943" s="88"/>
      <c r="BB5943" s="5"/>
    </row>
    <row r="5944" spans="5:54" x14ac:dyDescent="0.2">
      <c r="E5944"/>
      <c r="F5944" s="88"/>
      <c r="BB5944" s="5"/>
    </row>
    <row r="5945" spans="5:54" x14ac:dyDescent="0.2">
      <c r="E5945"/>
      <c r="F5945" s="88"/>
      <c r="BB5945" s="5"/>
    </row>
    <row r="5946" spans="5:54" x14ac:dyDescent="0.2">
      <c r="E5946"/>
      <c r="F5946" s="88"/>
      <c r="BB5946" s="5"/>
    </row>
    <row r="5947" spans="5:54" x14ac:dyDescent="0.2">
      <c r="E5947"/>
      <c r="F5947" s="88"/>
      <c r="BB5947" s="5"/>
    </row>
    <row r="5948" spans="5:54" x14ac:dyDescent="0.2">
      <c r="E5948"/>
      <c r="F5948" s="88"/>
      <c r="BB5948" s="5"/>
    </row>
    <row r="5949" spans="5:54" x14ac:dyDescent="0.2">
      <c r="E5949"/>
      <c r="F5949" s="88"/>
      <c r="BB5949" s="5"/>
    </row>
    <row r="5950" spans="5:54" x14ac:dyDescent="0.2">
      <c r="E5950"/>
      <c r="F5950" s="88"/>
      <c r="BB5950" s="5"/>
    </row>
    <row r="5951" spans="5:54" x14ac:dyDescent="0.2">
      <c r="E5951"/>
      <c r="F5951" s="88"/>
      <c r="BB5951" s="5"/>
    </row>
    <row r="5952" spans="5:54" x14ac:dyDescent="0.2">
      <c r="E5952"/>
      <c r="F5952" s="88"/>
      <c r="BB5952" s="5"/>
    </row>
    <row r="5953" spans="5:54" x14ac:dyDescent="0.2">
      <c r="E5953"/>
      <c r="F5953" s="88"/>
      <c r="BB5953" s="5"/>
    </row>
    <row r="5954" spans="5:54" x14ac:dyDescent="0.2">
      <c r="E5954"/>
      <c r="F5954" s="88"/>
      <c r="BB5954" s="5"/>
    </row>
    <row r="5955" spans="5:54" x14ac:dyDescent="0.2">
      <c r="E5955"/>
      <c r="F5955" s="88"/>
      <c r="BB5955" s="5"/>
    </row>
    <row r="5956" spans="5:54" x14ac:dyDescent="0.2">
      <c r="E5956"/>
      <c r="F5956" s="88"/>
      <c r="BB5956" s="5"/>
    </row>
    <row r="5957" spans="5:54" x14ac:dyDescent="0.2">
      <c r="E5957"/>
      <c r="F5957" s="88"/>
      <c r="BB5957" s="5"/>
    </row>
    <row r="5958" spans="5:54" x14ac:dyDescent="0.2">
      <c r="E5958"/>
      <c r="F5958" s="88"/>
      <c r="BB5958" s="5"/>
    </row>
    <row r="5959" spans="5:54" x14ac:dyDescent="0.2">
      <c r="E5959"/>
      <c r="F5959" s="88"/>
      <c r="BB5959" s="5"/>
    </row>
    <row r="5960" spans="5:54" x14ac:dyDescent="0.2">
      <c r="E5960"/>
      <c r="F5960" s="88"/>
      <c r="BB5960" s="5"/>
    </row>
    <row r="5961" spans="5:54" x14ac:dyDescent="0.2">
      <c r="E5961"/>
      <c r="F5961" s="88"/>
      <c r="BB5961" s="5"/>
    </row>
    <row r="5962" spans="5:54" x14ac:dyDescent="0.2">
      <c r="E5962"/>
      <c r="F5962" s="88"/>
      <c r="BB5962" s="5"/>
    </row>
    <row r="5963" spans="5:54" x14ac:dyDescent="0.2">
      <c r="E5963"/>
      <c r="F5963" s="88"/>
      <c r="BB5963" s="5"/>
    </row>
    <row r="5964" spans="5:54" x14ac:dyDescent="0.2">
      <c r="E5964"/>
      <c r="F5964" s="88"/>
      <c r="BB5964" s="5"/>
    </row>
    <row r="5965" spans="5:54" x14ac:dyDescent="0.2">
      <c r="E5965"/>
      <c r="F5965" s="88"/>
      <c r="BB5965" s="5"/>
    </row>
    <row r="5966" spans="5:54" x14ac:dyDescent="0.2">
      <c r="E5966"/>
      <c r="F5966" s="88"/>
      <c r="BB5966" s="5"/>
    </row>
    <row r="5967" spans="5:54" x14ac:dyDescent="0.2">
      <c r="E5967"/>
      <c r="F5967" s="88"/>
      <c r="BB5967" s="5"/>
    </row>
    <row r="5968" spans="5:54" x14ac:dyDescent="0.2">
      <c r="E5968"/>
      <c r="F5968" s="88"/>
      <c r="BB5968" s="5"/>
    </row>
    <row r="5969" spans="5:54" x14ac:dyDescent="0.2">
      <c r="E5969"/>
      <c r="F5969" s="88"/>
      <c r="BB5969" s="5"/>
    </row>
    <row r="5970" spans="5:54" x14ac:dyDescent="0.2">
      <c r="E5970"/>
      <c r="F5970" s="88"/>
      <c r="BB5970" s="5"/>
    </row>
    <row r="5971" spans="5:54" x14ac:dyDescent="0.2">
      <c r="E5971"/>
      <c r="F5971" s="88"/>
      <c r="BB5971" s="5"/>
    </row>
    <row r="5972" spans="5:54" x14ac:dyDescent="0.2">
      <c r="E5972"/>
      <c r="F5972" s="88"/>
      <c r="BB5972" s="5"/>
    </row>
    <row r="5973" spans="5:54" x14ac:dyDescent="0.2">
      <c r="E5973"/>
      <c r="F5973" s="88"/>
      <c r="BB5973" s="5"/>
    </row>
    <row r="5974" spans="5:54" x14ac:dyDescent="0.2">
      <c r="E5974"/>
      <c r="F5974" s="88"/>
      <c r="BB5974" s="5"/>
    </row>
    <row r="5975" spans="5:54" x14ac:dyDescent="0.2">
      <c r="E5975"/>
      <c r="F5975" s="88"/>
      <c r="BB5975" s="5"/>
    </row>
    <row r="5976" spans="5:54" x14ac:dyDescent="0.2">
      <c r="E5976"/>
      <c r="F5976" s="88"/>
      <c r="BB5976" s="5"/>
    </row>
    <row r="5977" spans="5:54" x14ac:dyDescent="0.2">
      <c r="E5977"/>
      <c r="F5977" s="88"/>
      <c r="BB5977" s="5"/>
    </row>
    <row r="5978" spans="5:54" x14ac:dyDescent="0.2">
      <c r="E5978"/>
      <c r="F5978" s="88"/>
      <c r="BB5978" s="5"/>
    </row>
    <row r="5979" spans="5:54" x14ac:dyDescent="0.2">
      <c r="E5979"/>
      <c r="F5979" s="88"/>
      <c r="BB5979" s="5"/>
    </row>
    <row r="5980" spans="5:54" x14ac:dyDescent="0.2">
      <c r="E5980"/>
      <c r="F5980" s="88"/>
      <c r="BB5980" s="5"/>
    </row>
    <row r="5981" spans="5:54" x14ac:dyDescent="0.2">
      <c r="E5981"/>
      <c r="F5981" s="88"/>
      <c r="BB5981" s="5"/>
    </row>
    <row r="5982" spans="5:54" x14ac:dyDescent="0.2">
      <c r="E5982"/>
      <c r="F5982" s="88"/>
      <c r="BB5982" s="5"/>
    </row>
    <row r="5983" spans="5:54" x14ac:dyDescent="0.2">
      <c r="E5983"/>
      <c r="F5983" s="88"/>
      <c r="BB5983" s="5"/>
    </row>
    <row r="5984" spans="5:54" x14ac:dyDescent="0.2">
      <c r="E5984"/>
      <c r="F5984" s="88"/>
      <c r="BB5984" s="5"/>
    </row>
    <row r="5985" spans="5:54" x14ac:dyDescent="0.2">
      <c r="E5985"/>
      <c r="F5985" s="88"/>
      <c r="BB5985" s="5"/>
    </row>
    <row r="5986" spans="5:54" x14ac:dyDescent="0.2">
      <c r="E5986"/>
      <c r="F5986" s="88"/>
      <c r="BB5986" s="5"/>
    </row>
    <row r="5987" spans="5:54" x14ac:dyDescent="0.2">
      <c r="E5987"/>
      <c r="F5987" s="88"/>
      <c r="BB5987" s="5"/>
    </row>
    <row r="5988" spans="5:54" x14ac:dyDescent="0.2">
      <c r="E5988"/>
      <c r="F5988" s="88"/>
      <c r="BB5988" s="5"/>
    </row>
    <row r="5989" spans="5:54" x14ac:dyDescent="0.2">
      <c r="E5989"/>
      <c r="F5989" s="88"/>
      <c r="BB5989" s="5"/>
    </row>
    <row r="5990" spans="5:54" x14ac:dyDescent="0.2">
      <c r="E5990"/>
      <c r="F5990" s="88"/>
      <c r="BB5990" s="5"/>
    </row>
    <row r="5991" spans="5:54" x14ac:dyDescent="0.2">
      <c r="E5991"/>
      <c r="F5991" s="88"/>
      <c r="BB5991" s="5"/>
    </row>
    <row r="5992" spans="5:54" x14ac:dyDescent="0.2">
      <c r="E5992"/>
      <c r="F5992" s="88"/>
      <c r="BB5992" s="5"/>
    </row>
    <row r="5993" spans="5:54" x14ac:dyDescent="0.2">
      <c r="E5993"/>
      <c r="F5993" s="88"/>
      <c r="BB5993" s="5"/>
    </row>
    <row r="5994" spans="5:54" x14ac:dyDescent="0.2">
      <c r="E5994"/>
      <c r="F5994" s="88"/>
      <c r="BB5994" s="5"/>
    </row>
    <row r="5995" spans="5:54" x14ac:dyDescent="0.2">
      <c r="E5995"/>
      <c r="F5995" s="88"/>
      <c r="BB5995" s="5"/>
    </row>
    <row r="5996" spans="5:54" x14ac:dyDescent="0.2">
      <c r="E5996"/>
      <c r="F5996" s="88"/>
      <c r="BB5996" s="5"/>
    </row>
    <row r="5997" spans="5:54" x14ac:dyDescent="0.2">
      <c r="E5997"/>
      <c r="F5997" s="88"/>
      <c r="BB5997" s="5"/>
    </row>
    <row r="5998" spans="5:54" x14ac:dyDescent="0.2">
      <c r="E5998"/>
      <c r="F5998" s="88"/>
      <c r="BB5998" s="5"/>
    </row>
    <row r="5999" spans="5:54" x14ac:dyDescent="0.2">
      <c r="E5999"/>
      <c r="F5999" s="88"/>
      <c r="BB5999" s="5"/>
    </row>
    <row r="6000" spans="5:54" x14ac:dyDescent="0.2">
      <c r="E6000"/>
      <c r="F6000" s="88"/>
      <c r="BB6000" s="5"/>
    </row>
    <row r="6001" spans="5:54" x14ac:dyDescent="0.2">
      <c r="E6001"/>
      <c r="F6001" s="88"/>
      <c r="BB6001" s="5"/>
    </row>
    <row r="6002" spans="5:54" x14ac:dyDescent="0.2">
      <c r="E6002"/>
      <c r="F6002" s="88"/>
      <c r="BB6002" s="5"/>
    </row>
    <row r="6003" spans="5:54" x14ac:dyDescent="0.2">
      <c r="E6003"/>
      <c r="F6003" s="88"/>
      <c r="BB6003" s="5"/>
    </row>
    <row r="6004" spans="5:54" x14ac:dyDescent="0.2">
      <c r="E6004"/>
      <c r="F6004" s="88"/>
      <c r="BB6004" s="5"/>
    </row>
    <row r="6005" spans="5:54" x14ac:dyDescent="0.2">
      <c r="E6005"/>
      <c r="F6005" s="88"/>
      <c r="BB6005" s="5"/>
    </row>
    <row r="6006" spans="5:54" x14ac:dyDescent="0.2">
      <c r="E6006"/>
      <c r="F6006" s="88"/>
      <c r="BB6006" s="5"/>
    </row>
    <row r="6007" spans="5:54" x14ac:dyDescent="0.2">
      <c r="E6007"/>
      <c r="F6007" s="88"/>
      <c r="BB6007" s="5"/>
    </row>
    <row r="6008" spans="5:54" x14ac:dyDescent="0.2">
      <c r="E6008"/>
      <c r="F6008" s="88"/>
      <c r="BB6008" s="5"/>
    </row>
    <row r="6009" spans="5:54" x14ac:dyDescent="0.2">
      <c r="E6009"/>
      <c r="F6009" s="88"/>
      <c r="BB6009" s="5"/>
    </row>
    <row r="6010" spans="5:54" x14ac:dyDescent="0.2">
      <c r="E6010"/>
      <c r="F6010" s="88"/>
      <c r="BB6010" s="5"/>
    </row>
    <row r="6011" spans="5:54" x14ac:dyDescent="0.2">
      <c r="E6011"/>
      <c r="F6011" s="88"/>
      <c r="BB6011" s="5"/>
    </row>
    <row r="6012" spans="5:54" x14ac:dyDescent="0.2">
      <c r="E6012"/>
      <c r="F6012" s="88"/>
      <c r="BB6012" s="5"/>
    </row>
    <row r="6013" spans="5:54" x14ac:dyDescent="0.2">
      <c r="E6013"/>
      <c r="F6013" s="88"/>
      <c r="BB6013" s="5"/>
    </row>
    <row r="6014" spans="5:54" x14ac:dyDescent="0.2">
      <c r="E6014"/>
      <c r="F6014" s="88"/>
      <c r="BB6014" s="5"/>
    </row>
    <row r="6015" spans="5:54" x14ac:dyDescent="0.2">
      <c r="E6015"/>
      <c r="F6015" s="88"/>
      <c r="BB6015" s="5"/>
    </row>
    <row r="6016" spans="5:54" x14ac:dyDescent="0.2">
      <c r="E6016"/>
      <c r="F6016" s="88"/>
      <c r="BB6016" s="5"/>
    </row>
    <row r="6017" spans="5:54" x14ac:dyDescent="0.2">
      <c r="E6017"/>
      <c r="F6017" s="88"/>
      <c r="BB6017" s="5"/>
    </row>
    <row r="6018" spans="5:54" x14ac:dyDescent="0.2">
      <c r="E6018"/>
      <c r="F6018" s="88"/>
      <c r="BB6018" s="5"/>
    </row>
    <row r="6019" spans="5:54" x14ac:dyDescent="0.2">
      <c r="E6019"/>
      <c r="F6019" s="88"/>
      <c r="BB6019" s="5"/>
    </row>
    <row r="6020" spans="5:54" x14ac:dyDescent="0.2">
      <c r="E6020"/>
      <c r="F6020" s="88"/>
      <c r="BB6020" s="5"/>
    </row>
    <row r="6021" spans="5:54" x14ac:dyDescent="0.2">
      <c r="E6021"/>
      <c r="F6021" s="88"/>
      <c r="BB6021" s="5"/>
    </row>
    <row r="6022" spans="5:54" x14ac:dyDescent="0.2">
      <c r="E6022"/>
      <c r="F6022" s="88"/>
      <c r="BB6022" s="5"/>
    </row>
    <row r="6023" spans="5:54" x14ac:dyDescent="0.2">
      <c r="E6023"/>
      <c r="F6023" s="88"/>
      <c r="BB6023" s="5"/>
    </row>
    <row r="6024" spans="5:54" x14ac:dyDescent="0.2">
      <c r="E6024"/>
      <c r="F6024" s="88"/>
      <c r="BB6024" s="5"/>
    </row>
    <row r="6025" spans="5:54" x14ac:dyDescent="0.2">
      <c r="E6025"/>
      <c r="F6025" s="88"/>
      <c r="BB6025" s="5"/>
    </row>
    <row r="6026" spans="5:54" x14ac:dyDescent="0.2">
      <c r="E6026"/>
      <c r="F6026" s="88"/>
      <c r="BB6026" s="5"/>
    </row>
    <row r="6027" spans="5:54" x14ac:dyDescent="0.2">
      <c r="E6027"/>
      <c r="F6027" s="88"/>
      <c r="BB6027" s="5"/>
    </row>
    <row r="6028" spans="5:54" x14ac:dyDescent="0.2">
      <c r="E6028"/>
      <c r="F6028" s="88"/>
      <c r="BB6028" s="5"/>
    </row>
    <row r="6029" spans="5:54" x14ac:dyDescent="0.2">
      <c r="E6029"/>
      <c r="F6029" s="88"/>
      <c r="BB6029" s="5"/>
    </row>
    <row r="6030" spans="5:54" x14ac:dyDescent="0.2">
      <c r="E6030"/>
      <c r="F6030" s="88"/>
      <c r="BB6030" s="5"/>
    </row>
    <row r="6031" spans="5:54" x14ac:dyDescent="0.2">
      <c r="E6031"/>
      <c r="F6031" s="88"/>
      <c r="BB6031" s="5"/>
    </row>
    <row r="6032" spans="5:54" x14ac:dyDescent="0.2">
      <c r="E6032"/>
      <c r="F6032" s="88"/>
      <c r="BB6032" s="5"/>
    </row>
    <row r="6033" spans="5:54" x14ac:dyDescent="0.2">
      <c r="E6033"/>
      <c r="F6033" s="88"/>
      <c r="BB6033" s="5"/>
    </row>
    <row r="6034" spans="5:54" x14ac:dyDescent="0.2">
      <c r="E6034"/>
      <c r="F6034" s="88"/>
      <c r="BB6034" s="5"/>
    </row>
    <row r="6035" spans="5:54" x14ac:dyDescent="0.2">
      <c r="E6035"/>
      <c r="F6035" s="88"/>
      <c r="BB6035" s="5"/>
    </row>
    <row r="6036" spans="5:54" x14ac:dyDescent="0.2">
      <c r="E6036"/>
      <c r="F6036" s="88"/>
      <c r="BB6036" s="5"/>
    </row>
    <row r="6037" spans="5:54" x14ac:dyDescent="0.2">
      <c r="E6037"/>
      <c r="F6037" s="88"/>
      <c r="BB6037" s="5"/>
    </row>
    <row r="6038" spans="5:54" x14ac:dyDescent="0.2">
      <c r="E6038"/>
      <c r="F6038" s="88"/>
      <c r="BB6038" s="5"/>
    </row>
    <row r="6039" spans="5:54" x14ac:dyDescent="0.2">
      <c r="E6039"/>
      <c r="F6039" s="88"/>
      <c r="BB6039" s="5"/>
    </row>
    <row r="6040" spans="5:54" x14ac:dyDescent="0.2">
      <c r="E6040"/>
      <c r="F6040" s="88"/>
      <c r="BB6040" s="5"/>
    </row>
    <row r="6041" spans="5:54" x14ac:dyDescent="0.2">
      <c r="E6041"/>
      <c r="F6041" s="88"/>
      <c r="BB6041" s="5"/>
    </row>
    <row r="6042" spans="5:54" x14ac:dyDescent="0.2">
      <c r="E6042"/>
      <c r="F6042" s="88"/>
      <c r="BB6042" s="5"/>
    </row>
    <row r="6043" spans="5:54" x14ac:dyDescent="0.2">
      <c r="E6043"/>
      <c r="F6043" s="88"/>
      <c r="BB6043" s="5"/>
    </row>
    <row r="6044" spans="5:54" x14ac:dyDescent="0.2">
      <c r="E6044"/>
      <c r="F6044" s="88"/>
      <c r="BB6044" s="5"/>
    </row>
    <row r="6045" spans="5:54" x14ac:dyDescent="0.2">
      <c r="E6045"/>
      <c r="F6045" s="88"/>
      <c r="BB6045" s="5"/>
    </row>
    <row r="6046" spans="5:54" x14ac:dyDescent="0.2">
      <c r="E6046"/>
      <c r="F6046" s="88"/>
      <c r="BB6046" s="5"/>
    </row>
    <row r="6047" spans="5:54" x14ac:dyDescent="0.2">
      <c r="E6047"/>
      <c r="F6047" s="88"/>
      <c r="BB6047" s="5"/>
    </row>
    <row r="6048" spans="5:54" x14ac:dyDescent="0.2">
      <c r="E6048"/>
      <c r="F6048" s="88"/>
      <c r="BB6048" s="5"/>
    </row>
    <row r="6049" spans="5:54" x14ac:dyDescent="0.2">
      <c r="E6049"/>
      <c r="F6049" s="88"/>
      <c r="BB6049" s="5"/>
    </row>
    <row r="6050" spans="5:54" x14ac:dyDescent="0.2">
      <c r="E6050"/>
      <c r="F6050" s="88"/>
      <c r="BB6050" s="5"/>
    </row>
    <row r="6051" spans="5:54" x14ac:dyDescent="0.2">
      <c r="E6051"/>
      <c r="F6051" s="88"/>
      <c r="BB6051" s="5"/>
    </row>
    <row r="6052" spans="5:54" x14ac:dyDescent="0.2">
      <c r="E6052"/>
      <c r="F6052" s="88"/>
      <c r="BB6052" s="5"/>
    </row>
    <row r="6053" spans="5:54" x14ac:dyDescent="0.2">
      <c r="E6053"/>
      <c r="F6053" s="88"/>
      <c r="BB6053" s="5"/>
    </row>
    <row r="6054" spans="5:54" x14ac:dyDescent="0.2">
      <c r="E6054"/>
      <c r="F6054" s="88"/>
      <c r="BB6054" s="5"/>
    </row>
    <row r="6055" spans="5:54" x14ac:dyDescent="0.2">
      <c r="E6055"/>
      <c r="F6055" s="88"/>
      <c r="BB6055" s="5"/>
    </row>
    <row r="6056" spans="5:54" x14ac:dyDescent="0.2">
      <c r="E6056"/>
      <c r="F6056" s="88"/>
      <c r="BB6056" s="5"/>
    </row>
    <row r="6057" spans="5:54" x14ac:dyDescent="0.2">
      <c r="E6057"/>
      <c r="F6057" s="88"/>
      <c r="BB6057" s="5"/>
    </row>
    <row r="6058" spans="5:54" x14ac:dyDescent="0.2">
      <c r="E6058"/>
      <c r="F6058" s="88"/>
      <c r="BB6058" s="5"/>
    </row>
    <row r="6059" spans="5:54" x14ac:dyDescent="0.2">
      <c r="E6059"/>
      <c r="F6059" s="88"/>
      <c r="BB6059" s="5"/>
    </row>
    <row r="6060" spans="5:54" x14ac:dyDescent="0.2">
      <c r="E6060"/>
      <c r="F6060" s="88"/>
      <c r="BB6060" s="5"/>
    </row>
    <row r="6061" spans="5:54" x14ac:dyDescent="0.2">
      <c r="E6061"/>
      <c r="F6061" s="88"/>
      <c r="BB6061" s="5"/>
    </row>
    <row r="6062" spans="5:54" x14ac:dyDescent="0.2">
      <c r="E6062"/>
      <c r="F6062" s="88"/>
      <c r="BB6062" s="5"/>
    </row>
    <row r="6063" spans="5:54" x14ac:dyDescent="0.2">
      <c r="E6063"/>
      <c r="F6063" s="88"/>
      <c r="BB6063" s="5"/>
    </row>
    <row r="6064" spans="5:54" x14ac:dyDescent="0.2">
      <c r="E6064"/>
      <c r="F6064" s="88"/>
      <c r="BB6064" s="5"/>
    </row>
    <row r="6065" spans="5:54" x14ac:dyDescent="0.2">
      <c r="E6065"/>
      <c r="F6065" s="88"/>
      <c r="BB6065" s="5"/>
    </row>
    <row r="6066" spans="5:54" x14ac:dyDescent="0.2">
      <c r="E6066"/>
      <c r="F6066" s="88"/>
      <c r="BB6066" s="5"/>
    </row>
    <row r="6067" spans="5:54" x14ac:dyDescent="0.2">
      <c r="E6067"/>
      <c r="F6067" s="88"/>
      <c r="BB6067" s="5"/>
    </row>
    <row r="6068" spans="5:54" x14ac:dyDescent="0.2">
      <c r="E6068"/>
      <c r="F6068" s="88"/>
      <c r="BB6068" s="5"/>
    </row>
    <row r="6069" spans="5:54" x14ac:dyDescent="0.2">
      <c r="E6069"/>
      <c r="F6069" s="88"/>
      <c r="BB6069" s="5"/>
    </row>
    <row r="6070" spans="5:54" x14ac:dyDescent="0.2">
      <c r="E6070"/>
      <c r="F6070" s="88"/>
      <c r="BB6070" s="5"/>
    </row>
    <row r="6071" spans="5:54" x14ac:dyDescent="0.2">
      <c r="E6071"/>
      <c r="F6071" s="88"/>
      <c r="BB6071" s="5"/>
    </row>
    <row r="6072" spans="5:54" x14ac:dyDescent="0.2">
      <c r="E6072"/>
      <c r="F6072" s="88"/>
      <c r="BB6072" s="5"/>
    </row>
    <row r="6073" spans="5:54" x14ac:dyDescent="0.2">
      <c r="E6073"/>
      <c r="F6073" s="88"/>
      <c r="BB6073" s="5"/>
    </row>
    <row r="6074" spans="5:54" x14ac:dyDescent="0.2">
      <c r="E6074"/>
      <c r="F6074" s="88"/>
      <c r="BB6074" s="5"/>
    </row>
    <row r="6075" spans="5:54" x14ac:dyDescent="0.2">
      <c r="E6075"/>
      <c r="F6075" s="88"/>
      <c r="BB6075" s="5"/>
    </row>
    <row r="6076" spans="5:54" x14ac:dyDescent="0.2">
      <c r="E6076"/>
      <c r="F6076" s="88"/>
      <c r="BB6076" s="5"/>
    </row>
    <row r="6077" spans="5:54" x14ac:dyDescent="0.2">
      <c r="E6077"/>
      <c r="F6077" s="88"/>
      <c r="BB6077" s="5"/>
    </row>
    <row r="6078" spans="5:54" x14ac:dyDescent="0.2">
      <c r="E6078"/>
      <c r="F6078" s="88"/>
      <c r="BB6078" s="5"/>
    </row>
    <row r="6079" spans="5:54" x14ac:dyDescent="0.2">
      <c r="E6079"/>
      <c r="F6079" s="88"/>
      <c r="BB6079" s="5"/>
    </row>
    <row r="6080" spans="5:54" x14ac:dyDescent="0.2">
      <c r="E6080"/>
      <c r="F6080" s="88"/>
      <c r="BB6080" s="5"/>
    </row>
    <row r="6081" spans="5:54" x14ac:dyDescent="0.2">
      <c r="E6081"/>
      <c r="F6081" s="88"/>
      <c r="BB6081" s="5"/>
    </row>
    <row r="6082" spans="5:54" x14ac:dyDescent="0.2">
      <c r="E6082"/>
      <c r="F6082" s="88"/>
      <c r="BB6082" s="5"/>
    </row>
    <row r="6083" spans="5:54" x14ac:dyDescent="0.2">
      <c r="E6083"/>
      <c r="F6083" s="88"/>
      <c r="BB6083" s="5"/>
    </row>
    <row r="6084" spans="5:54" x14ac:dyDescent="0.2">
      <c r="E6084"/>
      <c r="F6084" s="88"/>
      <c r="BB6084" s="5"/>
    </row>
    <row r="6085" spans="5:54" x14ac:dyDescent="0.2">
      <c r="E6085"/>
      <c r="F6085" s="88"/>
      <c r="BB6085" s="5"/>
    </row>
    <row r="6086" spans="5:54" x14ac:dyDescent="0.2">
      <c r="E6086"/>
      <c r="F6086" s="88"/>
      <c r="BB6086" s="5"/>
    </row>
    <row r="6087" spans="5:54" x14ac:dyDescent="0.2">
      <c r="E6087"/>
      <c r="F6087" s="88"/>
      <c r="BB6087" s="5"/>
    </row>
    <row r="6088" spans="5:54" x14ac:dyDescent="0.2">
      <c r="E6088"/>
      <c r="F6088" s="88"/>
      <c r="BB6088" s="5"/>
    </row>
    <row r="6089" spans="5:54" x14ac:dyDescent="0.2">
      <c r="E6089"/>
      <c r="F6089" s="88"/>
      <c r="BB6089" s="5"/>
    </row>
    <row r="6090" spans="5:54" x14ac:dyDescent="0.2">
      <c r="E6090"/>
      <c r="F6090" s="88"/>
      <c r="BB6090" s="5"/>
    </row>
    <row r="6091" spans="5:54" x14ac:dyDescent="0.2">
      <c r="E6091"/>
      <c r="F6091" s="88"/>
      <c r="BB6091" s="5"/>
    </row>
    <row r="6092" spans="5:54" x14ac:dyDescent="0.2">
      <c r="E6092"/>
      <c r="F6092" s="88"/>
      <c r="BB6092" s="5"/>
    </row>
    <row r="6093" spans="5:54" x14ac:dyDescent="0.2">
      <c r="E6093"/>
      <c r="F6093" s="88"/>
      <c r="BB6093" s="5"/>
    </row>
    <row r="6094" spans="5:54" x14ac:dyDescent="0.2">
      <c r="E6094"/>
      <c r="F6094" s="88"/>
      <c r="BB6094" s="5"/>
    </row>
    <row r="6095" spans="5:54" x14ac:dyDescent="0.2">
      <c r="E6095"/>
      <c r="F6095" s="88"/>
      <c r="BB6095" s="5"/>
    </row>
    <row r="6096" spans="5:54" x14ac:dyDescent="0.2">
      <c r="E6096"/>
      <c r="F6096" s="88"/>
      <c r="BB6096" s="5"/>
    </row>
    <row r="6097" spans="5:54" x14ac:dyDescent="0.2">
      <c r="E6097"/>
      <c r="F6097" s="88"/>
      <c r="BB6097" s="5"/>
    </row>
    <row r="6098" spans="5:54" x14ac:dyDescent="0.2">
      <c r="E6098"/>
      <c r="F6098" s="88"/>
      <c r="BB6098" s="5"/>
    </row>
    <row r="6099" spans="5:54" x14ac:dyDescent="0.2">
      <c r="E6099"/>
      <c r="F6099" s="88"/>
      <c r="BB6099" s="5"/>
    </row>
    <row r="6100" spans="5:54" x14ac:dyDescent="0.2">
      <c r="E6100"/>
      <c r="F6100" s="88"/>
      <c r="BB6100" s="5"/>
    </row>
    <row r="6101" spans="5:54" x14ac:dyDescent="0.2">
      <c r="E6101"/>
      <c r="F6101" s="88"/>
      <c r="BB6101" s="5"/>
    </row>
    <row r="6102" spans="5:54" x14ac:dyDescent="0.2">
      <c r="E6102"/>
      <c r="F6102" s="88"/>
      <c r="BB6102" s="5"/>
    </row>
    <row r="6103" spans="5:54" x14ac:dyDescent="0.2">
      <c r="E6103"/>
      <c r="F6103" s="88"/>
      <c r="BB6103" s="5"/>
    </row>
    <row r="6104" spans="5:54" x14ac:dyDescent="0.2">
      <c r="E6104"/>
      <c r="F6104" s="88"/>
      <c r="BB6104" s="5"/>
    </row>
    <row r="6105" spans="5:54" x14ac:dyDescent="0.2">
      <c r="E6105"/>
      <c r="F6105" s="88"/>
      <c r="BB6105" s="5"/>
    </row>
    <row r="6106" spans="5:54" x14ac:dyDescent="0.2">
      <c r="E6106"/>
      <c r="F6106" s="88"/>
      <c r="BB6106" s="5"/>
    </row>
    <row r="6107" spans="5:54" x14ac:dyDescent="0.2">
      <c r="E6107"/>
      <c r="F6107" s="88"/>
      <c r="BB6107" s="5"/>
    </row>
    <row r="6108" spans="5:54" x14ac:dyDescent="0.2">
      <c r="E6108"/>
      <c r="F6108" s="88"/>
      <c r="BB6108" s="5"/>
    </row>
    <row r="6109" spans="5:54" x14ac:dyDescent="0.2">
      <c r="E6109"/>
      <c r="F6109" s="88"/>
      <c r="BB6109" s="5"/>
    </row>
    <row r="6110" spans="5:54" x14ac:dyDescent="0.2">
      <c r="E6110"/>
      <c r="F6110" s="88"/>
      <c r="BB6110" s="5"/>
    </row>
    <row r="6111" spans="5:54" x14ac:dyDescent="0.2">
      <c r="E6111"/>
      <c r="F6111" s="88"/>
      <c r="BB6111" s="5"/>
    </row>
    <row r="6112" spans="5:54" x14ac:dyDescent="0.2">
      <c r="E6112"/>
      <c r="F6112" s="88"/>
      <c r="BB6112" s="5"/>
    </row>
    <row r="6113" spans="5:54" x14ac:dyDescent="0.2">
      <c r="E6113"/>
      <c r="F6113" s="88"/>
      <c r="BB6113" s="5"/>
    </row>
    <row r="6114" spans="5:54" x14ac:dyDescent="0.2">
      <c r="E6114"/>
      <c r="F6114" s="88"/>
      <c r="BB6114" s="5"/>
    </row>
    <row r="6115" spans="5:54" x14ac:dyDescent="0.2">
      <c r="E6115"/>
      <c r="F6115" s="88"/>
      <c r="BB6115" s="5"/>
    </row>
    <row r="6116" spans="5:54" x14ac:dyDescent="0.2">
      <c r="E6116"/>
      <c r="F6116" s="88"/>
      <c r="BB6116" s="5"/>
    </row>
    <row r="6117" spans="5:54" x14ac:dyDescent="0.2">
      <c r="E6117"/>
      <c r="F6117" s="88"/>
      <c r="BB6117" s="5"/>
    </row>
    <row r="6118" spans="5:54" x14ac:dyDescent="0.2">
      <c r="E6118"/>
      <c r="F6118" s="88"/>
      <c r="BB6118" s="5"/>
    </row>
    <row r="6119" spans="5:54" x14ac:dyDescent="0.2">
      <c r="E6119"/>
      <c r="F6119" s="88"/>
      <c r="BB6119" s="5"/>
    </row>
    <row r="6120" spans="5:54" x14ac:dyDescent="0.2">
      <c r="E6120"/>
      <c r="F6120" s="88"/>
      <c r="BB6120" s="5"/>
    </row>
    <row r="6121" spans="5:54" x14ac:dyDescent="0.2">
      <c r="E6121"/>
      <c r="F6121" s="88"/>
      <c r="BB6121" s="5"/>
    </row>
    <row r="6122" spans="5:54" x14ac:dyDescent="0.2">
      <c r="E6122"/>
      <c r="F6122" s="88"/>
      <c r="BB6122" s="5"/>
    </row>
    <row r="6123" spans="5:54" x14ac:dyDescent="0.2">
      <c r="E6123"/>
      <c r="F6123" s="88"/>
      <c r="BB6123" s="5"/>
    </row>
    <row r="6124" spans="5:54" x14ac:dyDescent="0.2">
      <c r="E6124"/>
      <c r="F6124" s="88"/>
      <c r="BB6124" s="5"/>
    </row>
    <row r="6125" spans="5:54" x14ac:dyDescent="0.2">
      <c r="E6125"/>
      <c r="F6125" s="88"/>
      <c r="BB6125" s="5"/>
    </row>
    <row r="6126" spans="5:54" x14ac:dyDescent="0.2">
      <c r="E6126"/>
      <c r="F6126" s="88"/>
      <c r="BB6126" s="5"/>
    </row>
    <row r="6127" spans="5:54" x14ac:dyDescent="0.2">
      <c r="E6127"/>
      <c r="F6127" s="88"/>
      <c r="BB6127" s="5"/>
    </row>
    <row r="6128" spans="5:54" x14ac:dyDescent="0.2">
      <c r="E6128"/>
      <c r="F6128" s="88"/>
      <c r="BB6128" s="5"/>
    </row>
    <row r="6129" spans="5:54" x14ac:dyDescent="0.2">
      <c r="E6129"/>
      <c r="F6129" s="88"/>
      <c r="BB6129" s="5"/>
    </row>
    <row r="6130" spans="5:54" x14ac:dyDescent="0.2">
      <c r="E6130"/>
      <c r="F6130" s="88"/>
      <c r="BB6130" s="5"/>
    </row>
    <row r="6131" spans="5:54" x14ac:dyDescent="0.2">
      <c r="E6131"/>
      <c r="F6131" s="88"/>
      <c r="BB6131" s="5"/>
    </row>
    <row r="6132" spans="5:54" x14ac:dyDescent="0.2">
      <c r="E6132"/>
      <c r="F6132" s="88"/>
      <c r="BB6132" s="5"/>
    </row>
    <row r="6133" spans="5:54" x14ac:dyDescent="0.2">
      <c r="E6133"/>
      <c r="F6133" s="88"/>
      <c r="BB6133" s="5"/>
    </row>
    <row r="6134" spans="5:54" x14ac:dyDescent="0.2">
      <c r="E6134"/>
      <c r="F6134" s="88"/>
      <c r="BB6134" s="5"/>
    </row>
    <row r="6135" spans="5:54" x14ac:dyDescent="0.2">
      <c r="E6135"/>
      <c r="F6135" s="88"/>
      <c r="BB6135" s="5"/>
    </row>
    <row r="6136" spans="5:54" x14ac:dyDescent="0.2">
      <c r="E6136"/>
      <c r="F6136" s="88"/>
      <c r="BB6136" s="5"/>
    </row>
    <row r="6137" spans="5:54" x14ac:dyDescent="0.2">
      <c r="E6137"/>
      <c r="F6137" s="88"/>
      <c r="BB6137" s="5"/>
    </row>
    <row r="6138" spans="5:54" x14ac:dyDescent="0.2">
      <c r="E6138"/>
      <c r="F6138" s="88"/>
      <c r="BB6138" s="5"/>
    </row>
    <row r="6139" spans="5:54" x14ac:dyDescent="0.2">
      <c r="E6139"/>
      <c r="F6139" s="88"/>
      <c r="BB6139" s="5"/>
    </row>
    <row r="6140" spans="5:54" x14ac:dyDescent="0.2">
      <c r="E6140"/>
      <c r="F6140" s="88"/>
      <c r="BB6140" s="5"/>
    </row>
    <row r="6141" spans="5:54" x14ac:dyDescent="0.2">
      <c r="E6141"/>
      <c r="F6141" s="88"/>
      <c r="BB6141" s="5"/>
    </row>
    <row r="6142" spans="5:54" x14ac:dyDescent="0.2">
      <c r="E6142"/>
      <c r="F6142" s="88"/>
      <c r="BB6142" s="5"/>
    </row>
    <row r="6143" spans="5:54" x14ac:dyDescent="0.2">
      <c r="E6143"/>
      <c r="F6143" s="88"/>
      <c r="BB6143" s="5"/>
    </row>
    <row r="6144" spans="5:54" x14ac:dyDescent="0.2">
      <c r="E6144"/>
      <c r="F6144" s="88"/>
      <c r="BB6144" s="5"/>
    </row>
    <row r="6145" spans="5:54" x14ac:dyDescent="0.2">
      <c r="E6145"/>
      <c r="F6145" s="88"/>
      <c r="BB6145" s="5"/>
    </row>
    <row r="6146" spans="5:54" x14ac:dyDescent="0.2">
      <c r="E6146"/>
      <c r="F6146" s="88"/>
      <c r="BB6146" s="5"/>
    </row>
    <row r="6147" spans="5:54" x14ac:dyDescent="0.2">
      <c r="E6147"/>
      <c r="F6147" s="88"/>
      <c r="BB6147" s="5"/>
    </row>
    <row r="6148" spans="5:54" x14ac:dyDescent="0.2">
      <c r="E6148"/>
      <c r="F6148" s="88"/>
      <c r="BB6148" s="5"/>
    </row>
    <row r="6149" spans="5:54" x14ac:dyDescent="0.2">
      <c r="E6149"/>
      <c r="F6149" s="88"/>
      <c r="BB6149" s="5"/>
    </row>
    <row r="6150" spans="5:54" x14ac:dyDescent="0.2">
      <c r="E6150"/>
      <c r="F6150" s="88"/>
      <c r="BB6150" s="5"/>
    </row>
    <row r="6151" spans="5:54" x14ac:dyDescent="0.2">
      <c r="E6151"/>
      <c r="F6151" s="88"/>
      <c r="BB6151" s="5"/>
    </row>
    <row r="6152" spans="5:54" x14ac:dyDescent="0.2">
      <c r="E6152"/>
      <c r="F6152" s="88"/>
      <c r="BB6152" s="5"/>
    </row>
    <row r="6153" spans="5:54" x14ac:dyDescent="0.2">
      <c r="E6153"/>
      <c r="F6153" s="88"/>
      <c r="BB6153" s="5"/>
    </row>
    <row r="6154" spans="5:54" x14ac:dyDescent="0.2">
      <c r="E6154"/>
      <c r="F6154" s="88"/>
      <c r="BB6154" s="5"/>
    </row>
    <row r="6155" spans="5:54" x14ac:dyDescent="0.2">
      <c r="E6155"/>
      <c r="F6155" s="88"/>
      <c r="BB6155" s="5"/>
    </row>
    <row r="6156" spans="5:54" x14ac:dyDescent="0.2">
      <c r="E6156"/>
      <c r="F6156" s="88"/>
      <c r="BB6156" s="5"/>
    </row>
    <row r="6157" spans="5:54" x14ac:dyDescent="0.2">
      <c r="E6157"/>
      <c r="F6157" s="88"/>
      <c r="BB6157" s="5"/>
    </row>
    <row r="6158" spans="5:54" x14ac:dyDescent="0.2">
      <c r="E6158"/>
      <c r="F6158" s="88"/>
      <c r="BB6158" s="5"/>
    </row>
    <row r="6159" spans="5:54" x14ac:dyDescent="0.2">
      <c r="E6159"/>
      <c r="F6159" s="88"/>
      <c r="BB6159" s="5"/>
    </row>
    <row r="6160" spans="5:54" x14ac:dyDescent="0.2">
      <c r="E6160"/>
      <c r="F6160" s="88"/>
      <c r="BB6160" s="5"/>
    </row>
    <row r="6161" spans="5:54" x14ac:dyDescent="0.2">
      <c r="E6161"/>
      <c r="F6161" s="88"/>
      <c r="BB6161" s="5"/>
    </row>
    <row r="6162" spans="5:54" x14ac:dyDescent="0.2">
      <c r="E6162"/>
      <c r="F6162" s="88"/>
      <c r="BB6162" s="5"/>
    </row>
    <row r="6163" spans="5:54" x14ac:dyDescent="0.2">
      <c r="E6163"/>
      <c r="F6163" s="88"/>
      <c r="BB6163" s="5"/>
    </row>
    <row r="6164" spans="5:54" x14ac:dyDescent="0.2">
      <c r="E6164"/>
      <c r="F6164" s="88"/>
      <c r="BB6164" s="5"/>
    </row>
    <row r="6165" spans="5:54" x14ac:dyDescent="0.2">
      <c r="E6165"/>
      <c r="F6165" s="88"/>
      <c r="BB6165" s="5"/>
    </row>
    <row r="6166" spans="5:54" x14ac:dyDescent="0.2">
      <c r="E6166"/>
      <c r="F6166" s="88"/>
      <c r="BB6166" s="5"/>
    </row>
    <row r="6167" spans="5:54" x14ac:dyDescent="0.2">
      <c r="E6167"/>
      <c r="F6167" s="88"/>
      <c r="BB6167" s="5"/>
    </row>
    <row r="6168" spans="5:54" x14ac:dyDescent="0.2">
      <c r="E6168"/>
      <c r="F6168" s="88"/>
      <c r="BB6168" s="5"/>
    </row>
    <row r="6169" spans="5:54" x14ac:dyDescent="0.2">
      <c r="E6169"/>
      <c r="F6169" s="88"/>
      <c r="BB6169" s="5"/>
    </row>
    <row r="6170" spans="5:54" x14ac:dyDescent="0.2">
      <c r="E6170"/>
      <c r="F6170" s="88"/>
      <c r="BB6170" s="5"/>
    </row>
    <row r="6171" spans="5:54" x14ac:dyDescent="0.2">
      <c r="E6171"/>
      <c r="F6171" s="88"/>
      <c r="BB6171" s="5"/>
    </row>
    <row r="6172" spans="5:54" x14ac:dyDescent="0.2">
      <c r="E6172"/>
      <c r="F6172" s="88"/>
      <c r="BB6172" s="5"/>
    </row>
    <row r="6173" spans="5:54" x14ac:dyDescent="0.2">
      <c r="E6173"/>
      <c r="F6173" s="88"/>
      <c r="BB6173" s="5"/>
    </row>
    <row r="6174" spans="5:54" x14ac:dyDescent="0.2">
      <c r="E6174"/>
      <c r="F6174" s="88"/>
      <c r="BB6174" s="5"/>
    </row>
    <row r="6175" spans="5:54" x14ac:dyDescent="0.2">
      <c r="E6175"/>
      <c r="F6175" s="88"/>
      <c r="BB6175" s="5"/>
    </row>
    <row r="6176" spans="5:54" x14ac:dyDescent="0.2">
      <c r="E6176"/>
      <c r="F6176" s="88"/>
      <c r="BB6176" s="5"/>
    </row>
    <row r="6177" spans="5:54" x14ac:dyDescent="0.2">
      <c r="E6177"/>
      <c r="F6177" s="88"/>
      <c r="BB6177" s="5"/>
    </row>
    <row r="6178" spans="5:54" x14ac:dyDescent="0.2">
      <c r="E6178"/>
      <c r="F6178" s="88"/>
      <c r="BB6178" s="5"/>
    </row>
    <row r="6179" spans="5:54" x14ac:dyDescent="0.2">
      <c r="E6179"/>
      <c r="F6179" s="88"/>
      <c r="BB6179" s="5"/>
    </row>
    <row r="6180" spans="5:54" x14ac:dyDescent="0.2">
      <c r="E6180"/>
      <c r="F6180" s="88"/>
      <c r="BB6180" s="5"/>
    </row>
    <row r="6181" spans="5:54" x14ac:dyDescent="0.2">
      <c r="E6181"/>
      <c r="F6181" s="88"/>
      <c r="BB6181" s="5"/>
    </row>
    <row r="6182" spans="5:54" x14ac:dyDescent="0.2">
      <c r="E6182"/>
      <c r="F6182" s="88"/>
      <c r="BB6182" s="5"/>
    </row>
    <row r="6183" spans="5:54" x14ac:dyDescent="0.2">
      <c r="E6183"/>
      <c r="F6183" s="88"/>
      <c r="BB6183" s="5"/>
    </row>
    <row r="6184" spans="5:54" x14ac:dyDescent="0.2">
      <c r="E6184"/>
      <c r="F6184" s="88"/>
      <c r="BB6184" s="5"/>
    </row>
    <row r="6185" spans="5:54" x14ac:dyDescent="0.2">
      <c r="E6185"/>
      <c r="F6185" s="88"/>
      <c r="BB6185" s="5"/>
    </row>
    <row r="6186" spans="5:54" x14ac:dyDescent="0.2">
      <c r="E6186"/>
      <c r="F6186" s="88"/>
      <c r="BB6186" s="5"/>
    </row>
    <row r="6187" spans="5:54" x14ac:dyDescent="0.2">
      <c r="E6187"/>
      <c r="F6187" s="88"/>
      <c r="BB6187" s="5"/>
    </row>
    <row r="6188" spans="5:54" x14ac:dyDescent="0.2">
      <c r="E6188"/>
      <c r="F6188" s="88"/>
      <c r="BB6188" s="5"/>
    </row>
    <row r="6189" spans="5:54" x14ac:dyDescent="0.2">
      <c r="E6189"/>
      <c r="F6189" s="88"/>
      <c r="BB6189" s="5"/>
    </row>
    <row r="6190" spans="5:54" x14ac:dyDescent="0.2">
      <c r="E6190"/>
      <c r="F6190" s="88"/>
      <c r="BB6190" s="5"/>
    </row>
    <row r="6191" spans="5:54" x14ac:dyDescent="0.2">
      <c r="E6191"/>
      <c r="F6191" s="88"/>
      <c r="BB6191" s="5"/>
    </row>
    <row r="6192" spans="5:54" x14ac:dyDescent="0.2">
      <c r="E6192"/>
      <c r="F6192" s="88"/>
      <c r="BB6192" s="5"/>
    </row>
    <row r="6193" spans="5:54" x14ac:dyDescent="0.2">
      <c r="E6193"/>
      <c r="F6193" s="88"/>
      <c r="BB6193" s="5"/>
    </row>
    <row r="6194" spans="5:54" x14ac:dyDescent="0.2">
      <c r="E6194"/>
      <c r="F6194" s="88"/>
      <c r="BB6194" s="5"/>
    </row>
    <row r="6195" spans="5:54" x14ac:dyDescent="0.2">
      <c r="E6195"/>
      <c r="F6195" s="88"/>
      <c r="BB6195" s="5"/>
    </row>
    <row r="6196" spans="5:54" x14ac:dyDescent="0.2">
      <c r="E6196"/>
      <c r="F6196" s="88"/>
      <c r="BB6196" s="5"/>
    </row>
    <row r="6197" spans="5:54" x14ac:dyDescent="0.2">
      <c r="E6197"/>
      <c r="F6197" s="88"/>
      <c r="BB6197" s="5"/>
    </row>
    <row r="6198" spans="5:54" x14ac:dyDescent="0.2">
      <c r="E6198"/>
      <c r="F6198" s="88"/>
      <c r="BB6198" s="5"/>
    </row>
    <row r="6199" spans="5:54" x14ac:dyDescent="0.2">
      <c r="E6199"/>
      <c r="F6199" s="88"/>
      <c r="BB6199" s="5"/>
    </row>
    <row r="6200" spans="5:54" x14ac:dyDescent="0.2">
      <c r="E6200"/>
      <c r="F6200" s="88"/>
      <c r="BB6200" s="5"/>
    </row>
    <row r="6201" spans="5:54" x14ac:dyDescent="0.2">
      <c r="E6201"/>
      <c r="F6201" s="88"/>
      <c r="BB6201" s="5"/>
    </row>
    <row r="6202" spans="5:54" x14ac:dyDescent="0.2">
      <c r="E6202"/>
      <c r="F6202" s="88"/>
      <c r="BB6202" s="5"/>
    </row>
    <row r="6203" spans="5:54" x14ac:dyDescent="0.2">
      <c r="E6203"/>
      <c r="F6203" s="88"/>
      <c r="BB6203" s="5"/>
    </row>
    <row r="6204" spans="5:54" x14ac:dyDescent="0.2">
      <c r="E6204"/>
      <c r="F6204" s="88"/>
      <c r="BB6204" s="5"/>
    </row>
    <row r="6205" spans="5:54" x14ac:dyDescent="0.2">
      <c r="E6205"/>
      <c r="F6205" s="88"/>
      <c r="BB6205" s="5"/>
    </row>
    <row r="6206" spans="5:54" x14ac:dyDescent="0.2">
      <c r="E6206"/>
      <c r="F6206" s="88"/>
      <c r="BB6206" s="5"/>
    </row>
    <row r="6207" spans="5:54" x14ac:dyDescent="0.2">
      <c r="E6207"/>
      <c r="F6207" s="88"/>
      <c r="BB6207" s="5"/>
    </row>
    <row r="6208" spans="5:54" x14ac:dyDescent="0.2">
      <c r="E6208"/>
      <c r="F6208" s="88"/>
      <c r="BB6208" s="5"/>
    </row>
    <row r="6209" spans="5:54" x14ac:dyDescent="0.2">
      <c r="E6209"/>
      <c r="F6209" s="88"/>
      <c r="BB6209" s="5"/>
    </row>
    <row r="6210" spans="5:54" x14ac:dyDescent="0.2">
      <c r="E6210"/>
      <c r="F6210" s="88"/>
      <c r="BB6210" s="5"/>
    </row>
    <row r="6211" spans="5:54" x14ac:dyDescent="0.2">
      <c r="E6211"/>
      <c r="F6211" s="88"/>
      <c r="BB6211" s="5"/>
    </row>
    <row r="6212" spans="5:54" x14ac:dyDescent="0.2">
      <c r="E6212"/>
      <c r="F6212" s="88"/>
      <c r="BB6212" s="5"/>
    </row>
    <row r="6213" spans="5:54" x14ac:dyDescent="0.2">
      <c r="E6213"/>
      <c r="F6213" s="88"/>
      <c r="BB6213" s="5"/>
    </row>
    <row r="6214" spans="5:54" x14ac:dyDescent="0.2">
      <c r="E6214"/>
      <c r="F6214" s="88"/>
      <c r="BB6214" s="5"/>
    </row>
    <row r="6215" spans="5:54" x14ac:dyDescent="0.2">
      <c r="E6215"/>
      <c r="F6215" s="88"/>
      <c r="BB6215" s="5"/>
    </row>
    <row r="6216" spans="5:54" x14ac:dyDescent="0.2">
      <c r="E6216"/>
      <c r="F6216" s="88"/>
      <c r="BB6216" s="5"/>
    </row>
    <row r="6217" spans="5:54" x14ac:dyDescent="0.2">
      <c r="E6217"/>
      <c r="F6217" s="88"/>
      <c r="BB6217" s="5"/>
    </row>
    <row r="6218" spans="5:54" x14ac:dyDescent="0.2">
      <c r="E6218"/>
      <c r="F6218" s="88"/>
      <c r="BB6218" s="5"/>
    </row>
    <row r="6219" spans="5:54" x14ac:dyDescent="0.2">
      <c r="E6219"/>
      <c r="F6219" s="88"/>
      <c r="BB6219" s="5"/>
    </row>
    <row r="6220" spans="5:54" x14ac:dyDescent="0.2">
      <c r="E6220"/>
      <c r="F6220" s="88"/>
      <c r="BB6220" s="5"/>
    </row>
    <row r="6221" spans="5:54" x14ac:dyDescent="0.2">
      <c r="E6221"/>
      <c r="F6221" s="88"/>
      <c r="BB6221" s="5"/>
    </row>
    <row r="6222" spans="5:54" x14ac:dyDescent="0.2">
      <c r="E6222"/>
      <c r="F6222" s="88"/>
      <c r="BB6222" s="5"/>
    </row>
    <row r="6223" spans="5:54" x14ac:dyDescent="0.2">
      <c r="E6223"/>
      <c r="F6223" s="88"/>
      <c r="BB6223" s="5"/>
    </row>
    <row r="6224" spans="5:54" x14ac:dyDescent="0.2">
      <c r="E6224"/>
      <c r="F6224" s="88"/>
      <c r="BB6224" s="5"/>
    </row>
    <row r="6225" spans="5:54" x14ac:dyDescent="0.2">
      <c r="E6225"/>
      <c r="F6225" s="88"/>
      <c r="BB6225" s="5"/>
    </row>
    <row r="6226" spans="5:54" x14ac:dyDescent="0.2">
      <c r="E6226"/>
      <c r="F6226" s="88"/>
      <c r="BB6226" s="5"/>
    </row>
    <row r="6227" spans="5:54" x14ac:dyDescent="0.2">
      <c r="E6227"/>
      <c r="F6227" s="88"/>
      <c r="BB6227" s="5"/>
    </row>
    <row r="6228" spans="5:54" x14ac:dyDescent="0.2">
      <c r="E6228"/>
      <c r="F6228" s="88"/>
      <c r="BB6228" s="5"/>
    </row>
    <row r="6229" spans="5:54" x14ac:dyDescent="0.2">
      <c r="E6229"/>
      <c r="F6229" s="88"/>
      <c r="BB6229" s="5"/>
    </row>
    <row r="6230" spans="5:54" x14ac:dyDescent="0.2">
      <c r="E6230"/>
      <c r="F6230" s="88"/>
      <c r="BB6230" s="5"/>
    </row>
    <row r="6231" spans="5:54" x14ac:dyDescent="0.2">
      <c r="E6231"/>
      <c r="F6231" s="88"/>
      <c r="BB6231" s="5"/>
    </row>
    <row r="6232" spans="5:54" x14ac:dyDescent="0.2">
      <c r="E6232"/>
      <c r="F6232" s="88"/>
      <c r="BB6232" s="5"/>
    </row>
    <row r="6233" spans="5:54" x14ac:dyDescent="0.2">
      <c r="E6233"/>
      <c r="F6233" s="88"/>
      <c r="BB6233" s="5"/>
    </row>
    <row r="6234" spans="5:54" x14ac:dyDescent="0.2">
      <c r="E6234"/>
      <c r="F6234" s="88"/>
      <c r="BB6234" s="5"/>
    </row>
    <row r="6235" spans="5:54" x14ac:dyDescent="0.2">
      <c r="E6235"/>
      <c r="F6235" s="88"/>
      <c r="BB6235" s="5"/>
    </row>
    <row r="6236" spans="5:54" x14ac:dyDescent="0.2">
      <c r="E6236"/>
      <c r="F6236" s="88"/>
      <c r="BB6236" s="5"/>
    </row>
    <row r="6237" spans="5:54" x14ac:dyDescent="0.2">
      <c r="E6237"/>
      <c r="F6237" s="88"/>
      <c r="BB6237" s="5"/>
    </row>
    <row r="6238" spans="5:54" x14ac:dyDescent="0.2">
      <c r="E6238"/>
      <c r="F6238" s="88"/>
      <c r="BB6238" s="5"/>
    </row>
    <row r="6239" spans="5:54" x14ac:dyDescent="0.2">
      <c r="E6239"/>
      <c r="F6239" s="88"/>
      <c r="BB6239" s="5"/>
    </row>
    <row r="6240" spans="5:54" x14ac:dyDescent="0.2">
      <c r="E6240"/>
      <c r="F6240" s="88"/>
      <c r="BB6240" s="5"/>
    </row>
    <row r="6241" spans="5:54" x14ac:dyDescent="0.2">
      <c r="E6241"/>
      <c r="F6241" s="88"/>
      <c r="BB6241" s="5"/>
    </row>
    <row r="6242" spans="5:54" x14ac:dyDescent="0.2">
      <c r="E6242"/>
      <c r="F6242" s="88"/>
      <c r="BB6242" s="5"/>
    </row>
    <row r="6243" spans="5:54" x14ac:dyDescent="0.2">
      <c r="E6243"/>
      <c r="F6243" s="88"/>
      <c r="BB6243" s="5"/>
    </row>
    <row r="6244" spans="5:54" x14ac:dyDescent="0.2">
      <c r="E6244"/>
      <c r="F6244" s="88"/>
      <c r="BB6244" s="5"/>
    </row>
    <row r="6245" spans="5:54" x14ac:dyDescent="0.2">
      <c r="E6245"/>
      <c r="F6245" s="88"/>
      <c r="BB6245" s="5"/>
    </row>
    <row r="6246" spans="5:54" x14ac:dyDescent="0.2">
      <c r="E6246"/>
      <c r="F6246" s="88"/>
      <c r="BB6246" s="5"/>
    </row>
    <row r="6247" spans="5:54" x14ac:dyDescent="0.2">
      <c r="E6247"/>
      <c r="F6247" s="88"/>
      <c r="BB6247" s="5"/>
    </row>
    <row r="6248" spans="5:54" x14ac:dyDescent="0.2">
      <c r="E6248"/>
      <c r="F6248" s="88"/>
      <c r="BB6248" s="5"/>
    </row>
    <row r="6249" spans="5:54" x14ac:dyDescent="0.2">
      <c r="E6249"/>
      <c r="F6249" s="88"/>
      <c r="BB6249" s="5"/>
    </row>
    <row r="6250" spans="5:54" x14ac:dyDescent="0.2">
      <c r="E6250"/>
      <c r="F6250" s="88"/>
      <c r="BB6250" s="5"/>
    </row>
    <row r="6251" spans="5:54" x14ac:dyDescent="0.2">
      <c r="E6251"/>
      <c r="F6251" s="88"/>
      <c r="BB6251" s="5"/>
    </row>
    <row r="6252" spans="5:54" x14ac:dyDescent="0.2">
      <c r="E6252"/>
      <c r="F6252" s="88"/>
      <c r="BB6252" s="5"/>
    </row>
    <row r="6253" spans="5:54" x14ac:dyDescent="0.2">
      <c r="E6253"/>
      <c r="F6253" s="88"/>
      <c r="BB6253" s="5"/>
    </row>
    <row r="6254" spans="5:54" x14ac:dyDescent="0.2">
      <c r="E6254"/>
      <c r="F6254" s="88"/>
      <c r="BB6254" s="5"/>
    </row>
    <row r="6255" spans="5:54" x14ac:dyDescent="0.2">
      <c r="E6255"/>
      <c r="F6255" s="88"/>
      <c r="BB6255" s="5"/>
    </row>
    <row r="6256" spans="5:54" x14ac:dyDescent="0.2">
      <c r="E6256"/>
      <c r="F6256" s="88"/>
      <c r="BB6256" s="5"/>
    </row>
    <row r="6257" spans="5:54" x14ac:dyDescent="0.2">
      <c r="E6257"/>
      <c r="F6257" s="88"/>
      <c r="BB6257" s="5"/>
    </row>
    <row r="6258" spans="5:54" x14ac:dyDescent="0.2">
      <c r="E6258"/>
      <c r="F6258" s="88"/>
      <c r="BB6258" s="5"/>
    </row>
    <row r="6259" spans="5:54" x14ac:dyDescent="0.2">
      <c r="E6259"/>
      <c r="F6259" s="88"/>
      <c r="BB6259" s="5"/>
    </row>
    <row r="6260" spans="5:54" x14ac:dyDescent="0.2">
      <c r="E6260"/>
      <c r="F6260" s="88"/>
      <c r="BB6260" s="5"/>
    </row>
    <row r="6261" spans="5:54" x14ac:dyDescent="0.2">
      <c r="E6261"/>
      <c r="F6261" s="88"/>
      <c r="BB6261" s="5"/>
    </row>
    <row r="6262" spans="5:54" x14ac:dyDescent="0.2">
      <c r="E6262"/>
      <c r="F6262" s="88"/>
      <c r="BB6262" s="5"/>
    </row>
    <row r="6263" spans="5:54" x14ac:dyDescent="0.2">
      <c r="E6263"/>
      <c r="F6263" s="88"/>
      <c r="BB6263" s="5"/>
    </row>
    <row r="6264" spans="5:54" x14ac:dyDescent="0.2">
      <c r="E6264"/>
      <c r="F6264" s="88"/>
      <c r="BB6264" s="5"/>
    </row>
    <row r="6265" spans="5:54" x14ac:dyDescent="0.2">
      <c r="E6265"/>
      <c r="F6265" s="88"/>
      <c r="BB6265" s="5"/>
    </row>
    <row r="6266" spans="5:54" x14ac:dyDescent="0.2">
      <c r="E6266"/>
      <c r="F6266" s="88"/>
      <c r="BB6266" s="5"/>
    </row>
    <row r="6267" spans="5:54" x14ac:dyDescent="0.2">
      <c r="E6267"/>
      <c r="F6267" s="88"/>
      <c r="BB6267" s="5"/>
    </row>
    <row r="6268" spans="5:54" x14ac:dyDescent="0.2">
      <c r="E6268"/>
      <c r="F6268" s="88"/>
      <c r="BB6268" s="5"/>
    </row>
    <row r="6269" spans="5:54" x14ac:dyDescent="0.2">
      <c r="E6269"/>
      <c r="F6269" s="88"/>
      <c r="BB6269" s="5"/>
    </row>
    <row r="6270" spans="5:54" x14ac:dyDescent="0.2">
      <c r="E6270"/>
      <c r="F6270" s="88"/>
      <c r="BB6270" s="5"/>
    </row>
    <row r="6271" spans="5:54" x14ac:dyDescent="0.2">
      <c r="E6271"/>
      <c r="F6271" s="88"/>
      <c r="BB6271" s="5"/>
    </row>
    <row r="6272" spans="5:54" x14ac:dyDescent="0.2">
      <c r="E6272"/>
      <c r="F6272" s="88"/>
      <c r="BB6272" s="5"/>
    </row>
    <row r="6273" spans="5:54" x14ac:dyDescent="0.2">
      <c r="E6273"/>
      <c r="F6273" s="88"/>
      <c r="BB6273" s="5"/>
    </row>
    <row r="6274" spans="5:54" x14ac:dyDescent="0.2">
      <c r="E6274"/>
      <c r="F6274" s="88"/>
      <c r="BB6274" s="5"/>
    </row>
    <row r="6275" spans="5:54" x14ac:dyDescent="0.2">
      <c r="E6275"/>
      <c r="F6275" s="88"/>
      <c r="BB6275" s="5"/>
    </row>
    <row r="6276" spans="5:54" x14ac:dyDescent="0.2">
      <c r="E6276"/>
      <c r="F6276" s="88"/>
      <c r="BB6276" s="5"/>
    </row>
    <row r="6277" spans="5:54" x14ac:dyDescent="0.2">
      <c r="E6277"/>
      <c r="F6277" s="88"/>
      <c r="BB6277" s="5"/>
    </row>
    <row r="6278" spans="5:54" x14ac:dyDescent="0.2">
      <c r="E6278"/>
      <c r="F6278" s="88"/>
      <c r="BB6278" s="5"/>
    </row>
    <row r="6279" spans="5:54" x14ac:dyDescent="0.2">
      <c r="E6279"/>
      <c r="F6279" s="88"/>
      <c r="BB6279" s="5"/>
    </row>
    <row r="6280" spans="5:54" x14ac:dyDescent="0.2">
      <c r="E6280"/>
      <c r="F6280" s="88"/>
      <c r="BB6280" s="5"/>
    </row>
    <row r="6281" spans="5:54" x14ac:dyDescent="0.2">
      <c r="E6281"/>
      <c r="F6281" s="88"/>
      <c r="BB6281" s="5"/>
    </row>
    <row r="6282" spans="5:54" x14ac:dyDescent="0.2">
      <c r="E6282"/>
      <c r="F6282" s="88"/>
      <c r="BB6282" s="5"/>
    </row>
    <row r="6283" spans="5:54" x14ac:dyDescent="0.2">
      <c r="E6283"/>
      <c r="F6283" s="88"/>
      <c r="BB6283" s="5"/>
    </row>
    <row r="6284" spans="5:54" x14ac:dyDescent="0.2">
      <c r="E6284"/>
      <c r="F6284" s="88"/>
      <c r="BB6284" s="5"/>
    </row>
    <row r="6285" spans="5:54" x14ac:dyDescent="0.2">
      <c r="E6285"/>
      <c r="F6285" s="88"/>
      <c r="BB6285" s="5"/>
    </row>
    <row r="6286" spans="5:54" x14ac:dyDescent="0.2">
      <c r="E6286"/>
      <c r="F6286" s="88"/>
      <c r="BB6286" s="5"/>
    </row>
    <row r="6287" spans="5:54" x14ac:dyDescent="0.2">
      <c r="E6287"/>
      <c r="F6287" s="88"/>
      <c r="BB6287" s="5"/>
    </row>
    <row r="6288" spans="5:54" x14ac:dyDescent="0.2">
      <c r="E6288"/>
      <c r="F6288" s="88"/>
      <c r="BB6288" s="5"/>
    </row>
    <row r="6289" spans="5:54" x14ac:dyDescent="0.2">
      <c r="E6289"/>
      <c r="F6289" s="88"/>
      <c r="BB6289" s="5"/>
    </row>
    <row r="6290" spans="5:54" x14ac:dyDescent="0.2">
      <c r="E6290"/>
      <c r="F6290" s="88"/>
      <c r="BB6290" s="5"/>
    </row>
    <row r="6291" spans="5:54" x14ac:dyDescent="0.2">
      <c r="E6291"/>
      <c r="F6291" s="88"/>
      <c r="BB6291" s="5"/>
    </row>
    <row r="6292" spans="5:54" x14ac:dyDescent="0.2">
      <c r="E6292"/>
      <c r="F6292" s="88"/>
      <c r="BB6292" s="5"/>
    </row>
    <row r="6293" spans="5:54" x14ac:dyDescent="0.2">
      <c r="E6293"/>
      <c r="F6293" s="88"/>
      <c r="BB6293" s="5"/>
    </row>
    <row r="6294" spans="5:54" x14ac:dyDescent="0.2">
      <c r="E6294"/>
      <c r="F6294" s="88"/>
      <c r="BB6294" s="5"/>
    </row>
    <row r="6295" spans="5:54" x14ac:dyDescent="0.2">
      <c r="E6295"/>
      <c r="F6295" s="88"/>
      <c r="BB6295" s="5"/>
    </row>
    <row r="6296" spans="5:54" x14ac:dyDescent="0.2">
      <c r="E6296"/>
      <c r="F6296" s="88"/>
      <c r="BB6296" s="5"/>
    </row>
    <row r="6297" spans="5:54" x14ac:dyDescent="0.2">
      <c r="E6297"/>
      <c r="F6297" s="88"/>
      <c r="BB6297" s="5"/>
    </row>
    <row r="6298" spans="5:54" x14ac:dyDescent="0.2">
      <c r="E6298"/>
      <c r="F6298" s="88"/>
      <c r="BB6298" s="5"/>
    </row>
    <row r="6299" spans="5:54" x14ac:dyDescent="0.2">
      <c r="E6299"/>
      <c r="F6299" s="88"/>
      <c r="BB6299" s="5"/>
    </row>
    <row r="6300" spans="5:54" x14ac:dyDescent="0.2">
      <c r="E6300"/>
      <c r="F6300" s="88"/>
      <c r="BB6300" s="5"/>
    </row>
    <row r="6301" spans="5:54" x14ac:dyDescent="0.2">
      <c r="E6301"/>
      <c r="F6301" s="88"/>
      <c r="BB6301" s="5"/>
    </row>
    <row r="6302" spans="5:54" x14ac:dyDescent="0.2">
      <c r="E6302"/>
      <c r="F6302" s="88"/>
      <c r="BB6302" s="5"/>
    </row>
    <row r="6303" spans="5:54" x14ac:dyDescent="0.2">
      <c r="E6303"/>
      <c r="F6303" s="88"/>
      <c r="BB6303" s="5"/>
    </row>
    <row r="6304" spans="5:54" x14ac:dyDescent="0.2">
      <c r="E6304"/>
      <c r="F6304" s="88"/>
      <c r="BB6304" s="5"/>
    </row>
    <row r="6305" spans="5:54" x14ac:dyDescent="0.2">
      <c r="E6305"/>
      <c r="F6305" s="88"/>
      <c r="BB6305" s="5"/>
    </row>
    <row r="6306" spans="5:54" x14ac:dyDescent="0.2">
      <c r="E6306"/>
      <c r="F6306" s="88"/>
      <c r="BB6306" s="5"/>
    </row>
    <row r="6307" spans="5:54" x14ac:dyDescent="0.2">
      <c r="E6307"/>
      <c r="F6307" s="88"/>
      <c r="BB6307" s="5"/>
    </row>
    <row r="6308" spans="5:54" x14ac:dyDescent="0.2">
      <c r="E6308"/>
      <c r="F6308" s="88"/>
      <c r="BB6308" s="5"/>
    </row>
    <row r="6309" spans="5:54" x14ac:dyDescent="0.2">
      <c r="E6309"/>
      <c r="F6309" s="88"/>
      <c r="BB6309" s="5"/>
    </row>
    <row r="6310" spans="5:54" x14ac:dyDescent="0.2">
      <c r="E6310"/>
      <c r="F6310" s="88"/>
      <c r="BB6310" s="5"/>
    </row>
    <row r="6311" spans="5:54" x14ac:dyDescent="0.2">
      <c r="E6311"/>
      <c r="F6311" s="88"/>
      <c r="BB6311" s="5"/>
    </row>
    <row r="6312" spans="5:54" x14ac:dyDescent="0.2">
      <c r="E6312"/>
      <c r="F6312" s="88"/>
      <c r="BB6312" s="5"/>
    </row>
    <row r="6313" spans="5:54" x14ac:dyDescent="0.2">
      <c r="E6313"/>
      <c r="F6313" s="88"/>
      <c r="BB6313" s="5"/>
    </row>
    <row r="6314" spans="5:54" x14ac:dyDescent="0.2">
      <c r="E6314"/>
      <c r="F6314" s="88"/>
      <c r="BB6314" s="5"/>
    </row>
    <row r="6315" spans="5:54" x14ac:dyDescent="0.2">
      <c r="E6315"/>
      <c r="F6315" s="88"/>
      <c r="BB6315" s="5"/>
    </row>
    <row r="6316" spans="5:54" x14ac:dyDescent="0.2">
      <c r="E6316"/>
      <c r="F6316" s="88"/>
      <c r="BB6316" s="5"/>
    </row>
    <row r="6317" spans="5:54" x14ac:dyDescent="0.2">
      <c r="E6317"/>
      <c r="F6317" s="88"/>
      <c r="BB6317" s="5"/>
    </row>
    <row r="6318" spans="5:54" x14ac:dyDescent="0.2">
      <c r="E6318"/>
      <c r="F6318" s="88"/>
      <c r="BB6318" s="5"/>
    </row>
    <row r="6319" spans="5:54" x14ac:dyDescent="0.2">
      <c r="E6319"/>
      <c r="F6319" s="88"/>
      <c r="BB6319" s="5"/>
    </row>
    <row r="6320" spans="5:54" x14ac:dyDescent="0.2">
      <c r="E6320"/>
      <c r="F6320" s="88"/>
      <c r="BB6320" s="5"/>
    </row>
    <row r="6321" spans="5:54" x14ac:dyDescent="0.2">
      <c r="E6321"/>
      <c r="F6321" s="88"/>
      <c r="BB6321" s="5"/>
    </row>
    <row r="6322" spans="5:54" x14ac:dyDescent="0.2">
      <c r="E6322"/>
      <c r="F6322" s="88"/>
      <c r="BB6322" s="5"/>
    </row>
    <row r="6323" spans="5:54" x14ac:dyDescent="0.2">
      <c r="E6323"/>
      <c r="F6323" s="88"/>
      <c r="BB6323" s="5"/>
    </row>
    <row r="6324" spans="5:54" x14ac:dyDescent="0.2">
      <c r="E6324"/>
      <c r="F6324" s="88"/>
      <c r="BB6324" s="5"/>
    </row>
    <row r="6325" spans="5:54" x14ac:dyDescent="0.2">
      <c r="E6325"/>
      <c r="F6325" s="88"/>
      <c r="BB6325" s="5"/>
    </row>
    <row r="6326" spans="5:54" x14ac:dyDescent="0.2">
      <c r="E6326"/>
      <c r="F6326" s="88"/>
      <c r="BB6326" s="5"/>
    </row>
    <row r="6327" spans="5:54" x14ac:dyDescent="0.2">
      <c r="E6327"/>
      <c r="F6327" s="88"/>
      <c r="BB6327" s="5"/>
    </row>
    <row r="6328" spans="5:54" x14ac:dyDescent="0.2">
      <c r="E6328"/>
      <c r="F6328" s="88"/>
      <c r="BB6328" s="5"/>
    </row>
    <row r="6329" spans="5:54" x14ac:dyDescent="0.2">
      <c r="E6329"/>
      <c r="F6329" s="88"/>
      <c r="BB6329" s="5"/>
    </row>
    <row r="6330" spans="5:54" x14ac:dyDescent="0.2">
      <c r="E6330"/>
      <c r="F6330" s="88"/>
      <c r="BB6330" s="5"/>
    </row>
    <row r="6331" spans="5:54" x14ac:dyDescent="0.2">
      <c r="E6331"/>
      <c r="F6331" s="88"/>
      <c r="BB6331" s="5"/>
    </row>
    <row r="6332" spans="5:54" x14ac:dyDescent="0.2">
      <c r="E6332"/>
      <c r="F6332" s="88"/>
      <c r="BB6332" s="5"/>
    </row>
    <row r="6333" spans="5:54" x14ac:dyDescent="0.2">
      <c r="E6333"/>
      <c r="F6333" s="88"/>
      <c r="BB6333" s="5"/>
    </row>
    <row r="6334" spans="5:54" x14ac:dyDescent="0.2">
      <c r="E6334"/>
      <c r="F6334" s="88"/>
      <c r="BB6334" s="5"/>
    </row>
    <row r="6335" spans="5:54" x14ac:dyDescent="0.2">
      <c r="E6335"/>
      <c r="F6335" s="88"/>
      <c r="BB6335" s="5"/>
    </row>
    <row r="6336" spans="5:54" x14ac:dyDescent="0.2">
      <c r="E6336"/>
      <c r="F6336" s="88"/>
      <c r="BB6336" s="5"/>
    </row>
    <row r="6337" spans="5:54" x14ac:dyDescent="0.2">
      <c r="E6337"/>
      <c r="F6337" s="88"/>
      <c r="BB6337" s="5"/>
    </row>
    <row r="6338" spans="5:54" x14ac:dyDescent="0.2">
      <c r="E6338"/>
      <c r="F6338" s="88"/>
      <c r="BB6338" s="5"/>
    </row>
    <row r="6339" spans="5:54" x14ac:dyDescent="0.2">
      <c r="E6339"/>
      <c r="F6339" s="88"/>
      <c r="BB6339" s="5"/>
    </row>
    <row r="6340" spans="5:54" x14ac:dyDescent="0.2">
      <c r="E6340"/>
      <c r="F6340" s="88"/>
      <c r="BB6340" s="5"/>
    </row>
    <row r="6341" spans="5:54" x14ac:dyDescent="0.2">
      <c r="E6341"/>
      <c r="F6341" s="88"/>
      <c r="BB6341" s="5"/>
    </row>
    <row r="6342" spans="5:54" x14ac:dyDescent="0.2">
      <c r="E6342"/>
      <c r="F6342" s="88"/>
      <c r="BB6342" s="5"/>
    </row>
    <row r="6343" spans="5:54" x14ac:dyDescent="0.2">
      <c r="E6343"/>
      <c r="F6343" s="88"/>
      <c r="BB6343" s="5"/>
    </row>
    <row r="6344" spans="5:54" x14ac:dyDescent="0.2">
      <c r="E6344"/>
      <c r="F6344" s="88"/>
      <c r="BB6344" s="5"/>
    </row>
    <row r="6345" spans="5:54" x14ac:dyDescent="0.2">
      <c r="E6345"/>
      <c r="F6345" s="88"/>
      <c r="BB6345" s="5"/>
    </row>
    <row r="6346" spans="5:54" x14ac:dyDescent="0.2">
      <c r="E6346"/>
      <c r="F6346" s="88"/>
      <c r="BB6346" s="5"/>
    </row>
    <row r="6347" spans="5:54" x14ac:dyDescent="0.2">
      <c r="E6347"/>
      <c r="F6347" s="88"/>
      <c r="BB6347" s="5"/>
    </row>
    <row r="6348" spans="5:54" x14ac:dyDescent="0.2">
      <c r="E6348"/>
      <c r="F6348" s="88"/>
      <c r="BB6348" s="5"/>
    </row>
    <row r="6349" spans="5:54" x14ac:dyDescent="0.2">
      <c r="E6349"/>
      <c r="F6349" s="88"/>
      <c r="BB6349" s="5"/>
    </row>
    <row r="6350" spans="5:54" x14ac:dyDescent="0.2">
      <c r="E6350"/>
      <c r="F6350" s="88"/>
      <c r="BB6350" s="5"/>
    </row>
    <row r="6351" spans="5:54" x14ac:dyDescent="0.2">
      <c r="E6351"/>
      <c r="F6351" s="88"/>
      <c r="BB6351" s="5"/>
    </row>
    <row r="6352" spans="5:54" x14ac:dyDescent="0.2">
      <c r="E6352"/>
      <c r="F6352" s="88"/>
      <c r="BB6352" s="5"/>
    </row>
    <row r="6353" spans="5:54" x14ac:dyDescent="0.2">
      <c r="E6353"/>
      <c r="F6353" s="88"/>
      <c r="BB6353" s="5"/>
    </row>
    <row r="6354" spans="5:54" x14ac:dyDescent="0.2">
      <c r="E6354"/>
      <c r="F6354" s="88"/>
      <c r="BB6354" s="5"/>
    </row>
    <row r="6355" spans="5:54" x14ac:dyDescent="0.2">
      <c r="E6355"/>
      <c r="F6355" s="88"/>
      <c r="BB6355" s="5"/>
    </row>
    <row r="6356" spans="5:54" x14ac:dyDescent="0.2">
      <c r="E6356"/>
      <c r="F6356" s="88"/>
      <c r="BB6356" s="5"/>
    </row>
    <row r="6357" spans="5:54" x14ac:dyDescent="0.2">
      <c r="E6357"/>
      <c r="F6357" s="88"/>
      <c r="BB6357" s="5"/>
    </row>
    <row r="6358" spans="5:54" x14ac:dyDescent="0.2">
      <c r="E6358"/>
      <c r="F6358" s="88"/>
      <c r="BB6358" s="5"/>
    </row>
    <row r="6359" spans="5:54" x14ac:dyDescent="0.2">
      <c r="E6359"/>
      <c r="F6359" s="88"/>
      <c r="BB6359" s="5"/>
    </row>
    <row r="6360" spans="5:54" x14ac:dyDescent="0.2">
      <c r="E6360"/>
      <c r="F6360" s="88"/>
      <c r="BB6360" s="5"/>
    </row>
    <row r="6361" spans="5:54" x14ac:dyDescent="0.2">
      <c r="E6361"/>
      <c r="F6361" s="88"/>
      <c r="BB6361" s="5"/>
    </row>
    <row r="6362" spans="5:54" x14ac:dyDescent="0.2">
      <c r="E6362"/>
      <c r="F6362" s="88"/>
      <c r="BB6362" s="5"/>
    </row>
    <row r="6363" spans="5:54" x14ac:dyDescent="0.2">
      <c r="E6363"/>
      <c r="F6363" s="88"/>
      <c r="BB6363" s="5"/>
    </row>
    <row r="6364" spans="5:54" x14ac:dyDescent="0.2">
      <c r="E6364"/>
      <c r="F6364" s="88"/>
      <c r="BB6364" s="5"/>
    </row>
    <row r="6365" spans="5:54" x14ac:dyDescent="0.2">
      <c r="E6365"/>
      <c r="F6365" s="88"/>
      <c r="BB6365" s="5"/>
    </row>
    <row r="6366" spans="5:54" x14ac:dyDescent="0.2">
      <c r="E6366"/>
      <c r="F6366" s="88"/>
      <c r="BB6366" s="5"/>
    </row>
    <row r="6367" spans="5:54" x14ac:dyDescent="0.2">
      <c r="E6367"/>
      <c r="F6367" s="88"/>
      <c r="BB6367" s="5"/>
    </row>
    <row r="6368" spans="5:54" x14ac:dyDescent="0.2">
      <c r="E6368"/>
      <c r="F6368" s="88"/>
      <c r="BB6368" s="5"/>
    </row>
    <row r="6369" spans="5:54" x14ac:dyDescent="0.2">
      <c r="E6369"/>
      <c r="F6369" s="88"/>
      <c r="BB6369" s="5"/>
    </row>
    <row r="6370" spans="5:54" x14ac:dyDescent="0.2">
      <c r="E6370"/>
      <c r="F6370" s="88"/>
      <c r="BB6370" s="5"/>
    </row>
    <row r="6371" spans="5:54" x14ac:dyDescent="0.2">
      <c r="E6371"/>
      <c r="F6371" s="88"/>
      <c r="BB6371" s="5"/>
    </row>
    <row r="6372" spans="5:54" x14ac:dyDescent="0.2">
      <c r="E6372"/>
      <c r="F6372" s="88"/>
      <c r="BB6372" s="5"/>
    </row>
    <row r="6373" spans="5:54" x14ac:dyDescent="0.2">
      <c r="E6373"/>
      <c r="F6373" s="88"/>
      <c r="BB6373" s="5"/>
    </row>
    <row r="6374" spans="5:54" x14ac:dyDescent="0.2">
      <c r="E6374"/>
      <c r="F6374" s="88"/>
      <c r="BB6374" s="5"/>
    </row>
    <row r="6375" spans="5:54" x14ac:dyDescent="0.2">
      <c r="E6375"/>
      <c r="F6375" s="88"/>
      <c r="BB6375" s="5"/>
    </row>
    <row r="6376" spans="5:54" x14ac:dyDescent="0.2">
      <c r="E6376"/>
      <c r="F6376" s="88"/>
      <c r="BB6376" s="5"/>
    </row>
    <row r="6377" spans="5:54" x14ac:dyDescent="0.2">
      <c r="E6377"/>
      <c r="F6377" s="88"/>
      <c r="BB6377" s="5"/>
    </row>
    <row r="6378" spans="5:54" x14ac:dyDescent="0.2">
      <c r="E6378"/>
      <c r="F6378" s="88"/>
      <c r="BB6378" s="5"/>
    </row>
    <row r="6379" spans="5:54" x14ac:dyDescent="0.2">
      <c r="E6379"/>
      <c r="F6379" s="88"/>
      <c r="BB6379" s="5"/>
    </row>
    <row r="6380" spans="5:54" x14ac:dyDescent="0.2">
      <c r="E6380"/>
      <c r="F6380" s="88"/>
      <c r="BB6380" s="5"/>
    </row>
    <row r="6381" spans="5:54" x14ac:dyDescent="0.2">
      <c r="E6381"/>
      <c r="F6381" s="88"/>
      <c r="BB6381" s="5"/>
    </row>
    <row r="6382" spans="5:54" x14ac:dyDescent="0.2">
      <c r="E6382"/>
      <c r="F6382" s="88"/>
      <c r="BB6382" s="5"/>
    </row>
    <row r="6383" spans="5:54" x14ac:dyDescent="0.2">
      <c r="E6383"/>
      <c r="F6383" s="88"/>
      <c r="BB6383" s="5"/>
    </row>
    <row r="6384" spans="5:54" x14ac:dyDescent="0.2">
      <c r="E6384"/>
      <c r="F6384" s="88"/>
      <c r="BB6384" s="5"/>
    </row>
    <row r="6385" spans="5:54" x14ac:dyDescent="0.2">
      <c r="E6385"/>
      <c r="F6385" s="88"/>
      <c r="BB6385" s="5"/>
    </row>
    <row r="6386" spans="5:54" x14ac:dyDescent="0.2">
      <c r="E6386"/>
      <c r="F6386" s="88"/>
      <c r="BB6386" s="5"/>
    </row>
    <row r="6387" spans="5:54" x14ac:dyDescent="0.2">
      <c r="E6387"/>
      <c r="F6387" s="88"/>
      <c r="BB6387" s="5"/>
    </row>
    <row r="6388" spans="5:54" x14ac:dyDescent="0.2">
      <c r="E6388"/>
      <c r="F6388" s="88"/>
      <c r="BB6388" s="5"/>
    </row>
    <row r="6389" spans="5:54" x14ac:dyDescent="0.2">
      <c r="E6389"/>
      <c r="F6389" s="88"/>
      <c r="BB6389" s="5"/>
    </row>
    <row r="6390" spans="5:54" x14ac:dyDescent="0.2">
      <c r="E6390"/>
      <c r="F6390" s="88"/>
      <c r="BB6390" s="5"/>
    </row>
    <row r="6391" spans="5:54" x14ac:dyDescent="0.2">
      <c r="E6391"/>
      <c r="F6391" s="88"/>
      <c r="BB6391" s="5"/>
    </row>
    <row r="6392" spans="5:54" x14ac:dyDescent="0.2">
      <c r="E6392"/>
      <c r="F6392" s="88"/>
      <c r="BB6392" s="5"/>
    </row>
    <row r="6393" spans="5:54" x14ac:dyDescent="0.2">
      <c r="E6393"/>
      <c r="F6393" s="88"/>
      <c r="BB6393" s="5"/>
    </row>
    <row r="6394" spans="5:54" x14ac:dyDescent="0.2">
      <c r="E6394"/>
      <c r="F6394" s="88"/>
      <c r="BB6394" s="5"/>
    </row>
    <row r="6395" spans="5:54" x14ac:dyDescent="0.2">
      <c r="E6395"/>
      <c r="F6395" s="88"/>
      <c r="BB6395" s="5"/>
    </row>
    <row r="6396" spans="5:54" x14ac:dyDescent="0.2">
      <c r="E6396"/>
      <c r="F6396" s="88"/>
      <c r="BB6396" s="5"/>
    </row>
    <row r="6397" spans="5:54" x14ac:dyDescent="0.2">
      <c r="E6397"/>
      <c r="F6397" s="88"/>
      <c r="BB6397" s="5"/>
    </row>
    <row r="6398" spans="5:54" x14ac:dyDescent="0.2">
      <c r="E6398"/>
      <c r="F6398" s="88"/>
      <c r="BB6398" s="5"/>
    </row>
    <row r="6399" spans="5:54" x14ac:dyDescent="0.2">
      <c r="E6399"/>
      <c r="F6399" s="88"/>
      <c r="BB6399" s="5"/>
    </row>
    <row r="6400" spans="5:54" x14ac:dyDescent="0.2">
      <c r="E6400"/>
      <c r="F6400" s="88"/>
      <c r="BB6400" s="5"/>
    </row>
    <row r="6401" spans="5:54" x14ac:dyDescent="0.2">
      <c r="E6401"/>
      <c r="F6401" s="88"/>
      <c r="BB6401" s="5"/>
    </row>
    <row r="6402" spans="5:54" x14ac:dyDescent="0.2">
      <c r="E6402"/>
      <c r="F6402" s="88"/>
      <c r="BB6402" s="5"/>
    </row>
    <row r="6403" spans="5:54" x14ac:dyDescent="0.2">
      <c r="E6403"/>
      <c r="F6403" s="88"/>
      <c r="BB6403" s="5"/>
    </row>
    <row r="6404" spans="5:54" x14ac:dyDescent="0.2">
      <c r="E6404"/>
      <c r="F6404" s="88"/>
      <c r="BB6404" s="5"/>
    </row>
    <row r="6405" spans="5:54" x14ac:dyDescent="0.2">
      <c r="E6405"/>
      <c r="F6405" s="88"/>
      <c r="BB6405" s="5"/>
    </row>
    <row r="6406" spans="5:54" x14ac:dyDescent="0.2">
      <c r="E6406"/>
      <c r="F6406" s="88"/>
      <c r="BB6406" s="5"/>
    </row>
    <row r="6407" spans="5:54" x14ac:dyDescent="0.2">
      <c r="E6407"/>
      <c r="F6407" s="88"/>
      <c r="BB6407" s="5"/>
    </row>
    <row r="6408" spans="5:54" x14ac:dyDescent="0.2">
      <c r="E6408"/>
      <c r="F6408" s="88"/>
      <c r="BB6408" s="5"/>
    </row>
    <row r="6409" spans="5:54" x14ac:dyDescent="0.2">
      <c r="E6409"/>
      <c r="F6409" s="88"/>
      <c r="BB6409" s="5"/>
    </row>
    <row r="6410" spans="5:54" x14ac:dyDescent="0.2">
      <c r="E6410"/>
      <c r="F6410" s="88"/>
      <c r="BB6410" s="5"/>
    </row>
    <row r="6411" spans="5:54" x14ac:dyDescent="0.2">
      <c r="E6411"/>
      <c r="F6411" s="88"/>
      <c r="BB6411" s="5"/>
    </row>
    <row r="6412" spans="5:54" x14ac:dyDescent="0.2">
      <c r="E6412"/>
      <c r="F6412" s="88"/>
      <c r="BB6412" s="5"/>
    </row>
    <row r="6413" spans="5:54" x14ac:dyDescent="0.2">
      <c r="E6413"/>
      <c r="F6413" s="88"/>
      <c r="BB6413" s="5"/>
    </row>
    <row r="6414" spans="5:54" x14ac:dyDescent="0.2">
      <c r="E6414"/>
      <c r="F6414" s="88"/>
      <c r="BB6414" s="5"/>
    </row>
    <row r="6415" spans="5:54" x14ac:dyDescent="0.2">
      <c r="E6415"/>
      <c r="F6415" s="88"/>
      <c r="BB6415" s="5"/>
    </row>
    <row r="6416" spans="5:54" x14ac:dyDescent="0.2">
      <c r="E6416"/>
      <c r="F6416" s="88"/>
      <c r="BB6416" s="5"/>
    </row>
    <row r="6417" spans="5:54" x14ac:dyDescent="0.2">
      <c r="E6417"/>
      <c r="F6417" s="88"/>
      <c r="BB6417" s="5"/>
    </row>
    <row r="6418" spans="5:54" x14ac:dyDescent="0.2">
      <c r="E6418"/>
      <c r="F6418" s="88"/>
      <c r="BB6418" s="5"/>
    </row>
    <row r="6419" spans="5:54" x14ac:dyDescent="0.2">
      <c r="E6419"/>
      <c r="F6419" s="88"/>
      <c r="BB6419" s="5"/>
    </row>
    <row r="6420" spans="5:54" x14ac:dyDescent="0.2">
      <c r="E6420"/>
      <c r="F6420" s="88"/>
      <c r="BB6420" s="5"/>
    </row>
    <row r="6421" spans="5:54" x14ac:dyDescent="0.2">
      <c r="E6421"/>
      <c r="F6421" s="88"/>
      <c r="BB6421" s="5"/>
    </row>
    <row r="6422" spans="5:54" x14ac:dyDescent="0.2">
      <c r="E6422"/>
      <c r="F6422" s="88"/>
      <c r="BB6422" s="5"/>
    </row>
    <row r="6423" spans="5:54" x14ac:dyDescent="0.2">
      <c r="E6423"/>
      <c r="F6423" s="88"/>
      <c r="BB6423" s="5"/>
    </row>
    <row r="6424" spans="5:54" x14ac:dyDescent="0.2">
      <c r="E6424"/>
      <c r="F6424" s="88"/>
      <c r="BB6424" s="5"/>
    </row>
    <row r="6425" spans="5:54" x14ac:dyDescent="0.2">
      <c r="E6425"/>
      <c r="F6425" s="88"/>
      <c r="BB6425" s="5"/>
    </row>
    <row r="6426" spans="5:54" x14ac:dyDescent="0.2">
      <c r="E6426"/>
      <c r="F6426" s="88"/>
      <c r="BB6426" s="5"/>
    </row>
    <row r="6427" spans="5:54" x14ac:dyDescent="0.2">
      <c r="E6427"/>
      <c r="F6427" s="88"/>
      <c r="BB6427" s="5"/>
    </row>
    <row r="6428" spans="5:54" x14ac:dyDescent="0.2">
      <c r="E6428"/>
      <c r="F6428" s="88"/>
      <c r="BB6428" s="5"/>
    </row>
    <row r="6429" spans="5:54" x14ac:dyDescent="0.2">
      <c r="E6429"/>
      <c r="F6429" s="88"/>
      <c r="BB6429" s="5"/>
    </row>
    <row r="6430" spans="5:54" x14ac:dyDescent="0.2">
      <c r="E6430"/>
      <c r="F6430" s="88"/>
      <c r="BB6430" s="5"/>
    </row>
    <row r="6431" spans="5:54" x14ac:dyDescent="0.2">
      <c r="E6431"/>
      <c r="F6431" s="88"/>
      <c r="BB6431" s="5"/>
    </row>
    <row r="6432" spans="5:54" x14ac:dyDescent="0.2">
      <c r="E6432"/>
      <c r="F6432" s="88"/>
      <c r="BB6432" s="5"/>
    </row>
    <row r="6433" spans="5:54" x14ac:dyDescent="0.2">
      <c r="E6433"/>
      <c r="F6433" s="88"/>
      <c r="BB6433" s="5"/>
    </row>
    <row r="6434" spans="5:54" x14ac:dyDescent="0.2">
      <c r="E6434"/>
      <c r="F6434" s="88"/>
      <c r="BB6434" s="5"/>
    </row>
    <row r="6435" spans="5:54" x14ac:dyDescent="0.2">
      <c r="E6435"/>
      <c r="F6435" s="88"/>
      <c r="BB6435" s="5"/>
    </row>
    <row r="6436" spans="5:54" x14ac:dyDescent="0.2">
      <c r="E6436"/>
      <c r="F6436" s="88"/>
      <c r="BB6436" s="5"/>
    </row>
    <row r="6437" spans="5:54" x14ac:dyDescent="0.2">
      <c r="E6437"/>
      <c r="F6437" s="88"/>
      <c r="BB6437" s="5"/>
    </row>
    <row r="6438" spans="5:54" x14ac:dyDescent="0.2">
      <c r="E6438"/>
      <c r="F6438" s="88"/>
      <c r="BB6438" s="5"/>
    </row>
    <row r="6439" spans="5:54" x14ac:dyDescent="0.2">
      <c r="E6439"/>
      <c r="F6439" s="88"/>
      <c r="BB6439" s="5"/>
    </row>
    <row r="6440" spans="5:54" x14ac:dyDescent="0.2">
      <c r="E6440"/>
      <c r="F6440" s="88"/>
      <c r="BB6440" s="5"/>
    </row>
    <row r="6441" spans="5:54" x14ac:dyDescent="0.2">
      <c r="E6441"/>
      <c r="F6441" s="88"/>
      <c r="BB6441" s="5"/>
    </row>
    <row r="6442" spans="5:54" x14ac:dyDescent="0.2">
      <c r="E6442"/>
      <c r="F6442" s="88"/>
      <c r="BB6442" s="5"/>
    </row>
    <row r="6443" spans="5:54" x14ac:dyDescent="0.2">
      <c r="E6443"/>
      <c r="F6443" s="88"/>
      <c r="BB6443" s="5"/>
    </row>
    <row r="6444" spans="5:54" x14ac:dyDescent="0.2">
      <c r="E6444"/>
      <c r="F6444" s="88"/>
      <c r="BB6444" s="5"/>
    </row>
    <row r="6445" spans="5:54" x14ac:dyDescent="0.2">
      <c r="E6445"/>
      <c r="F6445" s="88"/>
      <c r="BB6445" s="5"/>
    </row>
    <row r="6446" spans="5:54" x14ac:dyDescent="0.2">
      <c r="E6446"/>
      <c r="F6446" s="88"/>
      <c r="BB6446" s="5"/>
    </row>
    <row r="6447" spans="5:54" x14ac:dyDescent="0.2">
      <c r="E6447"/>
      <c r="F6447" s="88"/>
      <c r="BB6447" s="5"/>
    </row>
    <row r="6448" spans="5:54" x14ac:dyDescent="0.2">
      <c r="E6448"/>
      <c r="F6448" s="88"/>
      <c r="BB6448" s="5"/>
    </row>
    <row r="6449" spans="5:54" x14ac:dyDescent="0.2">
      <c r="E6449"/>
      <c r="F6449" s="88"/>
      <c r="BB6449" s="5"/>
    </row>
    <row r="6450" spans="5:54" x14ac:dyDescent="0.2">
      <c r="E6450"/>
      <c r="F6450" s="88"/>
      <c r="BB6450" s="5"/>
    </row>
    <row r="6451" spans="5:54" x14ac:dyDescent="0.2">
      <c r="E6451"/>
      <c r="F6451" s="88"/>
      <c r="BB6451" s="5"/>
    </row>
    <row r="6452" spans="5:54" x14ac:dyDescent="0.2">
      <c r="E6452"/>
      <c r="F6452" s="88"/>
      <c r="BB6452" s="5"/>
    </row>
    <row r="6453" spans="5:54" x14ac:dyDescent="0.2">
      <c r="E6453"/>
      <c r="F6453" s="88"/>
      <c r="BB6453" s="5"/>
    </row>
    <row r="6454" spans="5:54" x14ac:dyDescent="0.2">
      <c r="E6454"/>
      <c r="F6454" s="88"/>
      <c r="BB6454" s="5"/>
    </row>
    <row r="6455" spans="5:54" x14ac:dyDescent="0.2">
      <c r="E6455"/>
      <c r="F6455" s="88"/>
      <c r="BB6455" s="5"/>
    </row>
    <row r="6456" spans="5:54" x14ac:dyDescent="0.2">
      <c r="E6456"/>
      <c r="F6456" s="88"/>
      <c r="BB6456" s="5"/>
    </row>
    <row r="6457" spans="5:54" x14ac:dyDescent="0.2">
      <c r="E6457"/>
      <c r="F6457" s="88"/>
      <c r="BB6457" s="5"/>
    </row>
    <row r="6458" spans="5:54" x14ac:dyDescent="0.2">
      <c r="E6458"/>
      <c r="F6458" s="88"/>
      <c r="BB6458" s="5"/>
    </row>
    <row r="6459" spans="5:54" x14ac:dyDescent="0.2">
      <c r="E6459"/>
      <c r="F6459" s="88"/>
      <c r="BB6459" s="5"/>
    </row>
    <row r="6460" spans="5:54" x14ac:dyDescent="0.2">
      <c r="E6460"/>
      <c r="F6460" s="88"/>
      <c r="BB6460" s="5"/>
    </row>
    <row r="6461" spans="5:54" x14ac:dyDescent="0.2">
      <c r="E6461"/>
      <c r="F6461" s="88"/>
      <c r="BB6461" s="5"/>
    </row>
    <row r="6462" spans="5:54" x14ac:dyDescent="0.2">
      <c r="E6462"/>
      <c r="F6462" s="88"/>
      <c r="BB6462" s="5"/>
    </row>
    <row r="6463" spans="5:54" x14ac:dyDescent="0.2">
      <c r="E6463"/>
      <c r="F6463" s="88"/>
      <c r="BB6463" s="5"/>
    </row>
    <row r="6464" spans="5:54" x14ac:dyDescent="0.2">
      <c r="E6464"/>
      <c r="F6464" s="88"/>
      <c r="BB6464" s="5"/>
    </row>
    <row r="6465" spans="5:54" x14ac:dyDescent="0.2">
      <c r="E6465"/>
      <c r="F6465" s="88"/>
      <c r="BB6465" s="5"/>
    </row>
    <row r="6466" spans="5:54" x14ac:dyDescent="0.2">
      <c r="E6466"/>
      <c r="F6466" s="88"/>
      <c r="BB6466" s="5"/>
    </row>
    <row r="6467" spans="5:54" x14ac:dyDescent="0.2">
      <c r="E6467"/>
      <c r="F6467" s="88"/>
      <c r="BB6467" s="5"/>
    </row>
    <row r="6468" spans="5:54" x14ac:dyDescent="0.2">
      <c r="E6468"/>
      <c r="F6468" s="88"/>
      <c r="BB6468" s="5"/>
    </row>
    <row r="6469" spans="5:54" x14ac:dyDescent="0.2">
      <c r="E6469"/>
      <c r="F6469" s="88"/>
      <c r="BB6469" s="5"/>
    </row>
    <row r="6470" spans="5:54" x14ac:dyDescent="0.2">
      <c r="E6470"/>
      <c r="F6470" s="88"/>
      <c r="BB6470" s="5"/>
    </row>
    <row r="6471" spans="5:54" x14ac:dyDescent="0.2">
      <c r="E6471"/>
      <c r="F6471" s="88"/>
      <c r="BB6471" s="5"/>
    </row>
    <row r="6472" spans="5:54" x14ac:dyDescent="0.2">
      <c r="E6472"/>
      <c r="F6472" s="88"/>
      <c r="BB6472" s="5"/>
    </row>
    <row r="6473" spans="5:54" x14ac:dyDescent="0.2">
      <c r="E6473"/>
      <c r="F6473" s="88"/>
      <c r="BB6473" s="5"/>
    </row>
    <row r="6474" spans="5:54" x14ac:dyDescent="0.2">
      <c r="E6474"/>
      <c r="F6474" s="88"/>
      <c r="BB6474" s="5"/>
    </row>
    <row r="6475" spans="5:54" x14ac:dyDescent="0.2">
      <c r="E6475"/>
      <c r="F6475" s="88"/>
      <c r="BB6475" s="5"/>
    </row>
    <row r="6476" spans="5:54" x14ac:dyDescent="0.2">
      <c r="E6476"/>
      <c r="F6476" s="88"/>
      <c r="BB6476" s="5"/>
    </row>
    <row r="6477" spans="5:54" x14ac:dyDescent="0.2">
      <c r="E6477"/>
      <c r="F6477" s="88"/>
      <c r="BB6477" s="5"/>
    </row>
    <row r="6478" spans="5:54" x14ac:dyDescent="0.2">
      <c r="E6478"/>
      <c r="F6478" s="88"/>
      <c r="BB6478" s="5"/>
    </row>
    <row r="6479" spans="5:54" x14ac:dyDescent="0.2">
      <c r="E6479"/>
      <c r="F6479" s="88"/>
      <c r="BB6479" s="5"/>
    </row>
    <row r="6480" spans="5:54" x14ac:dyDescent="0.2">
      <c r="E6480"/>
      <c r="F6480" s="88"/>
      <c r="BB6480" s="5"/>
    </row>
    <row r="6481" spans="5:54" x14ac:dyDescent="0.2">
      <c r="E6481"/>
      <c r="F6481" s="88"/>
      <c r="BB6481" s="5"/>
    </row>
    <row r="6482" spans="5:54" x14ac:dyDescent="0.2">
      <c r="E6482"/>
      <c r="F6482" s="88"/>
      <c r="BB6482" s="5"/>
    </row>
    <row r="6483" spans="5:54" x14ac:dyDescent="0.2">
      <c r="E6483"/>
      <c r="F6483" s="88"/>
      <c r="BB6483" s="5"/>
    </row>
    <row r="6484" spans="5:54" x14ac:dyDescent="0.2">
      <c r="E6484"/>
      <c r="F6484" s="88"/>
      <c r="BB6484" s="5"/>
    </row>
    <row r="6485" spans="5:54" x14ac:dyDescent="0.2">
      <c r="E6485"/>
      <c r="F6485" s="88"/>
      <c r="BB6485" s="5"/>
    </row>
    <row r="6486" spans="5:54" x14ac:dyDescent="0.2">
      <c r="E6486"/>
      <c r="F6486" s="88"/>
      <c r="BB6486" s="5"/>
    </row>
    <row r="6487" spans="5:54" x14ac:dyDescent="0.2">
      <c r="E6487"/>
      <c r="F6487" s="88"/>
      <c r="BB6487" s="5"/>
    </row>
    <row r="6488" spans="5:54" x14ac:dyDescent="0.2">
      <c r="E6488"/>
      <c r="F6488" s="88"/>
      <c r="BB6488" s="5"/>
    </row>
    <row r="6489" spans="5:54" x14ac:dyDescent="0.2">
      <c r="E6489"/>
      <c r="F6489" s="88"/>
      <c r="BB6489" s="5"/>
    </row>
    <row r="6490" spans="5:54" x14ac:dyDescent="0.2">
      <c r="E6490"/>
      <c r="F6490" s="88"/>
      <c r="BB6490" s="5"/>
    </row>
    <row r="6491" spans="5:54" x14ac:dyDescent="0.2">
      <c r="E6491"/>
      <c r="F6491" s="88"/>
      <c r="BB6491" s="5"/>
    </row>
    <row r="6492" spans="5:54" x14ac:dyDescent="0.2">
      <c r="E6492"/>
      <c r="F6492" s="88"/>
      <c r="BB6492" s="5"/>
    </row>
    <row r="6493" spans="5:54" x14ac:dyDescent="0.2">
      <c r="E6493"/>
      <c r="F6493" s="88"/>
      <c r="BB6493" s="5"/>
    </row>
    <row r="6494" spans="5:54" x14ac:dyDescent="0.2">
      <c r="E6494"/>
      <c r="F6494" s="88"/>
      <c r="BB6494" s="5"/>
    </row>
    <row r="6495" spans="5:54" x14ac:dyDescent="0.2">
      <c r="E6495"/>
      <c r="F6495" s="88"/>
      <c r="BB6495" s="5"/>
    </row>
    <row r="6496" spans="5:54" x14ac:dyDescent="0.2">
      <c r="E6496"/>
      <c r="F6496" s="88"/>
      <c r="BB6496" s="5"/>
    </row>
    <row r="6497" spans="5:54" x14ac:dyDescent="0.2">
      <c r="E6497"/>
      <c r="F6497" s="88"/>
      <c r="BB6497" s="5"/>
    </row>
    <row r="6498" spans="5:54" x14ac:dyDescent="0.2">
      <c r="E6498"/>
      <c r="F6498" s="88"/>
      <c r="BB6498" s="5"/>
    </row>
    <row r="6499" spans="5:54" x14ac:dyDescent="0.2">
      <c r="E6499"/>
      <c r="F6499" s="88"/>
      <c r="BB6499" s="5"/>
    </row>
    <row r="6500" spans="5:54" x14ac:dyDescent="0.2">
      <c r="E6500"/>
      <c r="F6500" s="88"/>
      <c r="BB6500" s="5"/>
    </row>
    <row r="6501" spans="5:54" x14ac:dyDescent="0.2">
      <c r="E6501"/>
      <c r="F6501" s="88"/>
      <c r="BB6501" s="5"/>
    </row>
    <row r="6502" spans="5:54" x14ac:dyDescent="0.2">
      <c r="E6502"/>
      <c r="F6502" s="88"/>
      <c r="BB6502" s="5"/>
    </row>
    <row r="6503" spans="5:54" x14ac:dyDescent="0.2">
      <c r="E6503"/>
      <c r="F6503" s="88"/>
      <c r="BB6503" s="5"/>
    </row>
    <row r="6504" spans="5:54" x14ac:dyDescent="0.2">
      <c r="E6504"/>
      <c r="F6504" s="88"/>
      <c r="BB6504" s="5"/>
    </row>
    <row r="6505" spans="5:54" x14ac:dyDescent="0.2">
      <c r="E6505"/>
      <c r="F6505" s="88"/>
      <c r="BB6505" s="5"/>
    </row>
    <row r="6506" spans="5:54" x14ac:dyDescent="0.2">
      <c r="E6506"/>
      <c r="F6506" s="88"/>
      <c r="BB6506" s="5"/>
    </row>
    <row r="6507" spans="5:54" x14ac:dyDescent="0.2">
      <c r="E6507"/>
      <c r="F6507" s="88"/>
      <c r="BB6507" s="5"/>
    </row>
    <row r="6508" spans="5:54" x14ac:dyDescent="0.2">
      <c r="E6508"/>
      <c r="F6508" s="88"/>
      <c r="BB6508" s="5"/>
    </row>
    <row r="6509" spans="5:54" x14ac:dyDescent="0.2">
      <c r="E6509"/>
      <c r="F6509" s="88"/>
      <c r="BB6509" s="5"/>
    </row>
    <row r="6510" spans="5:54" x14ac:dyDescent="0.2">
      <c r="E6510"/>
      <c r="F6510" s="88"/>
      <c r="BB6510" s="5"/>
    </row>
    <row r="6511" spans="5:54" x14ac:dyDescent="0.2">
      <c r="E6511"/>
      <c r="F6511" s="88"/>
      <c r="BB6511" s="5"/>
    </row>
    <row r="6512" spans="5:54" x14ac:dyDescent="0.2">
      <c r="E6512"/>
      <c r="F6512" s="88"/>
      <c r="BB6512" s="5"/>
    </row>
    <row r="6513" spans="5:54" x14ac:dyDescent="0.2">
      <c r="E6513"/>
      <c r="F6513" s="88"/>
      <c r="BB6513" s="5"/>
    </row>
    <row r="6514" spans="5:54" x14ac:dyDescent="0.2">
      <c r="E6514"/>
      <c r="F6514" s="88"/>
      <c r="BB6514" s="5"/>
    </row>
    <row r="6515" spans="5:54" x14ac:dyDescent="0.2">
      <c r="E6515"/>
      <c r="F6515" s="88"/>
      <c r="BB6515" s="5"/>
    </row>
    <row r="6516" spans="5:54" x14ac:dyDescent="0.2">
      <c r="E6516"/>
      <c r="F6516" s="88"/>
      <c r="BB6516" s="5"/>
    </row>
    <row r="6517" spans="5:54" x14ac:dyDescent="0.2">
      <c r="E6517"/>
      <c r="F6517" s="88"/>
      <c r="BB6517" s="5"/>
    </row>
    <row r="6518" spans="5:54" x14ac:dyDescent="0.2">
      <c r="E6518"/>
      <c r="F6518" s="88"/>
      <c r="BB6518" s="5"/>
    </row>
    <row r="6519" spans="5:54" x14ac:dyDescent="0.2">
      <c r="E6519"/>
      <c r="F6519" s="88"/>
      <c r="BB6519" s="5"/>
    </row>
    <row r="6520" spans="5:54" x14ac:dyDescent="0.2">
      <c r="E6520"/>
      <c r="F6520" s="88"/>
      <c r="BB6520" s="5"/>
    </row>
    <row r="6521" spans="5:54" x14ac:dyDescent="0.2">
      <c r="E6521"/>
      <c r="F6521" s="88"/>
      <c r="BB6521" s="5"/>
    </row>
    <row r="6522" spans="5:54" x14ac:dyDescent="0.2">
      <c r="E6522"/>
      <c r="F6522" s="88"/>
      <c r="BB6522" s="5"/>
    </row>
    <row r="6523" spans="5:54" x14ac:dyDescent="0.2">
      <c r="E6523"/>
      <c r="F6523" s="88"/>
      <c r="BB6523" s="5"/>
    </row>
    <row r="6524" spans="5:54" x14ac:dyDescent="0.2">
      <c r="E6524"/>
      <c r="F6524" s="88"/>
      <c r="BB6524" s="5"/>
    </row>
    <row r="6525" spans="5:54" x14ac:dyDescent="0.2">
      <c r="E6525"/>
      <c r="F6525" s="88"/>
      <c r="BB6525" s="5"/>
    </row>
    <row r="6526" spans="5:54" x14ac:dyDescent="0.2">
      <c r="E6526"/>
      <c r="F6526" s="88"/>
      <c r="BB6526" s="5"/>
    </row>
    <row r="6527" spans="5:54" x14ac:dyDescent="0.2">
      <c r="E6527"/>
      <c r="F6527" s="88"/>
      <c r="BB6527" s="5"/>
    </row>
    <row r="6528" spans="5:54" x14ac:dyDescent="0.2">
      <c r="E6528"/>
      <c r="F6528" s="88"/>
      <c r="BB6528" s="5"/>
    </row>
    <row r="6529" spans="5:54" x14ac:dyDescent="0.2">
      <c r="E6529"/>
      <c r="F6529" s="88"/>
      <c r="BB6529" s="5"/>
    </row>
    <row r="6530" spans="5:54" x14ac:dyDescent="0.2">
      <c r="E6530"/>
      <c r="F6530" s="88"/>
      <c r="BB6530" s="5"/>
    </row>
    <row r="6531" spans="5:54" x14ac:dyDescent="0.2">
      <c r="E6531"/>
      <c r="F6531" s="88"/>
      <c r="BB6531" s="5"/>
    </row>
    <row r="6532" spans="5:54" x14ac:dyDescent="0.2">
      <c r="E6532"/>
      <c r="F6532" s="88"/>
      <c r="BB6532" s="5"/>
    </row>
    <row r="6533" spans="5:54" x14ac:dyDescent="0.2">
      <c r="E6533"/>
      <c r="F6533" s="88"/>
      <c r="BB6533" s="5"/>
    </row>
    <row r="6534" spans="5:54" x14ac:dyDescent="0.2">
      <c r="E6534"/>
      <c r="F6534" s="88"/>
      <c r="BB6534" s="5"/>
    </row>
    <row r="6535" spans="5:54" x14ac:dyDescent="0.2">
      <c r="E6535"/>
      <c r="F6535" s="88"/>
      <c r="BB6535" s="5"/>
    </row>
    <row r="6536" spans="5:54" x14ac:dyDescent="0.2">
      <c r="E6536"/>
      <c r="F6536" s="88"/>
      <c r="BB6536" s="5"/>
    </row>
    <row r="6537" spans="5:54" x14ac:dyDescent="0.2">
      <c r="E6537"/>
      <c r="F6537" s="88"/>
      <c r="BB6537" s="5"/>
    </row>
    <row r="6538" spans="5:54" x14ac:dyDescent="0.2">
      <c r="E6538"/>
      <c r="F6538" s="88"/>
      <c r="BB6538" s="5"/>
    </row>
    <row r="6539" spans="5:54" x14ac:dyDescent="0.2">
      <c r="E6539"/>
      <c r="F6539" s="88"/>
      <c r="BB6539" s="5"/>
    </row>
    <row r="6540" spans="5:54" x14ac:dyDescent="0.2">
      <c r="E6540"/>
      <c r="F6540" s="88"/>
      <c r="BB6540" s="5"/>
    </row>
    <row r="6541" spans="5:54" x14ac:dyDescent="0.2">
      <c r="E6541"/>
      <c r="F6541" s="88"/>
      <c r="BB6541" s="5"/>
    </row>
    <row r="6542" spans="5:54" x14ac:dyDescent="0.2">
      <c r="E6542"/>
      <c r="F6542" s="88"/>
      <c r="BB6542" s="5"/>
    </row>
    <row r="6543" spans="5:54" x14ac:dyDescent="0.2">
      <c r="E6543"/>
      <c r="F6543" s="88"/>
      <c r="BB6543" s="5"/>
    </row>
    <row r="6544" spans="5:54" x14ac:dyDescent="0.2">
      <c r="E6544"/>
      <c r="F6544" s="88"/>
      <c r="BB6544" s="5"/>
    </row>
    <row r="6545" spans="5:54" x14ac:dyDescent="0.2">
      <c r="E6545"/>
      <c r="F6545" s="88"/>
      <c r="BB6545" s="5"/>
    </row>
    <row r="6546" spans="5:54" x14ac:dyDescent="0.2">
      <c r="E6546"/>
      <c r="F6546" s="88"/>
      <c r="BB6546" s="5"/>
    </row>
    <row r="6547" spans="5:54" x14ac:dyDescent="0.2">
      <c r="E6547"/>
      <c r="F6547" s="88"/>
      <c r="BB6547" s="5"/>
    </row>
    <row r="6548" spans="5:54" x14ac:dyDescent="0.2">
      <c r="E6548"/>
      <c r="F6548" s="88"/>
      <c r="BB6548" s="5"/>
    </row>
    <row r="6549" spans="5:54" x14ac:dyDescent="0.2">
      <c r="E6549"/>
      <c r="F6549" s="88"/>
      <c r="BB6549" s="5"/>
    </row>
    <row r="6550" spans="5:54" x14ac:dyDescent="0.2">
      <c r="E6550"/>
      <c r="F6550" s="88"/>
      <c r="BB6550" s="5"/>
    </row>
    <row r="6551" spans="5:54" x14ac:dyDescent="0.2">
      <c r="E6551"/>
      <c r="F6551" s="88"/>
      <c r="BB6551" s="5"/>
    </row>
    <row r="6552" spans="5:54" x14ac:dyDescent="0.2">
      <c r="E6552"/>
      <c r="F6552" s="88"/>
      <c r="BB6552" s="5"/>
    </row>
    <row r="6553" spans="5:54" x14ac:dyDescent="0.2">
      <c r="E6553"/>
      <c r="F6553" s="88"/>
      <c r="BB6553" s="5"/>
    </row>
    <row r="6554" spans="5:54" x14ac:dyDescent="0.2">
      <c r="E6554"/>
      <c r="F6554" s="88"/>
      <c r="BB6554" s="5"/>
    </row>
    <row r="6555" spans="5:54" x14ac:dyDescent="0.2">
      <c r="E6555"/>
      <c r="F6555" s="88"/>
      <c r="BB6555" s="5"/>
    </row>
    <row r="6556" spans="5:54" x14ac:dyDescent="0.2">
      <c r="E6556"/>
      <c r="F6556" s="88"/>
      <c r="BB6556" s="5"/>
    </row>
    <row r="6557" spans="5:54" x14ac:dyDescent="0.2">
      <c r="E6557"/>
      <c r="F6557" s="88"/>
      <c r="BB6557" s="5"/>
    </row>
    <row r="6558" spans="5:54" x14ac:dyDescent="0.2">
      <c r="E6558"/>
      <c r="F6558" s="88"/>
      <c r="BB6558" s="5"/>
    </row>
    <row r="6559" spans="5:54" x14ac:dyDescent="0.2">
      <c r="E6559"/>
      <c r="F6559" s="88"/>
      <c r="BB6559" s="5"/>
    </row>
    <row r="6560" spans="5:54" x14ac:dyDescent="0.2">
      <c r="E6560"/>
      <c r="F6560" s="88"/>
      <c r="BB6560" s="5"/>
    </row>
    <row r="6561" spans="5:54" x14ac:dyDescent="0.2">
      <c r="E6561"/>
      <c r="F6561" s="88"/>
      <c r="BB6561" s="5"/>
    </row>
    <row r="6562" spans="5:54" x14ac:dyDescent="0.2">
      <c r="E6562"/>
      <c r="F6562" s="88"/>
      <c r="BB6562" s="5"/>
    </row>
    <row r="6563" spans="5:54" x14ac:dyDescent="0.2">
      <c r="E6563"/>
      <c r="F6563" s="88"/>
      <c r="BB6563" s="5"/>
    </row>
    <row r="6564" spans="5:54" x14ac:dyDescent="0.2">
      <c r="E6564"/>
      <c r="F6564" s="88"/>
      <c r="BB6564" s="5"/>
    </row>
    <row r="6565" spans="5:54" x14ac:dyDescent="0.2">
      <c r="E6565"/>
      <c r="F6565" s="88"/>
      <c r="BB6565" s="5"/>
    </row>
    <row r="6566" spans="5:54" x14ac:dyDescent="0.2">
      <c r="E6566"/>
      <c r="F6566" s="88"/>
      <c r="BB6566" s="5"/>
    </row>
    <row r="6567" spans="5:54" x14ac:dyDescent="0.2">
      <c r="E6567"/>
      <c r="F6567" s="88"/>
      <c r="BB6567" s="5"/>
    </row>
    <row r="6568" spans="5:54" x14ac:dyDescent="0.2">
      <c r="E6568"/>
      <c r="F6568" s="88"/>
      <c r="BB6568" s="5"/>
    </row>
    <row r="6569" spans="5:54" x14ac:dyDescent="0.2">
      <c r="E6569"/>
      <c r="F6569" s="88"/>
      <c r="BB6569" s="5"/>
    </row>
    <row r="6570" spans="5:54" x14ac:dyDescent="0.2">
      <c r="E6570"/>
      <c r="F6570" s="88"/>
      <c r="BB6570" s="5"/>
    </row>
    <row r="6571" spans="5:54" x14ac:dyDescent="0.2">
      <c r="E6571"/>
      <c r="F6571" s="88"/>
      <c r="BB6571" s="5"/>
    </row>
    <row r="6572" spans="5:54" x14ac:dyDescent="0.2">
      <c r="E6572"/>
      <c r="F6572" s="88"/>
      <c r="BB6572" s="5"/>
    </row>
    <row r="6573" spans="5:54" x14ac:dyDescent="0.2">
      <c r="E6573"/>
      <c r="F6573" s="88"/>
      <c r="BB6573" s="5"/>
    </row>
    <row r="6574" spans="5:54" x14ac:dyDescent="0.2">
      <c r="E6574"/>
      <c r="F6574" s="88"/>
      <c r="BB6574" s="5"/>
    </row>
    <row r="6575" spans="5:54" x14ac:dyDescent="0.2">
      <c r="E6575"/>
      <c r="F6575" s="88"/>
      <c r="BB6575" s="5"/>
    </row>
    <row r="6576" spans="5:54" x14ac:dyDescent="0.2">
      <c r="E6576"/>
      <c r="F6576" s="88"/>
      <c r="BB6576" s="5"/>
    </row>
    <row r="6577" spans="5:54" x14ac:dyDescent="0.2">
      <c r="E6577"/>
      <c r="F6577" s="88"/>
      <c r="BB6577" s="5"/>
    </row>
    <row r="6578" spans="5:54" x14ac:dyDescent="0.2">
      <c r="E6578"/>
      <c r="F6578" s="88"/>
      <c r="BB6578" s="5"/>
    </row>
    <row r="6579" spans="5:54" x14ac:dyDescent="0.2">
      <c r="E6579"/>
      <c r="F6579" s="88"/>
      <c r="BB6579" s="5"/>
    </row>
    <row r="6580" spans="5:54" x14ac:dyDescent="0.2">
      <c r="E6580"/>
      <c r="F6580" s="88"/>
      <c r="BB6580" s="5"/>
    </row>
    <row r="6581" spans="5:54" x14ac:dyDescent="0.2">
      <c r="E6581"/>
      <c r="F6581" s="88"/>
      <c r="BB6581" s="5"/>
    </row>
    <row r="6582" spans="5:54" x14ac:dyDescent="0.2">
      <c r="E6582"/>
      <c r="F6582" s="88"/>
      <c r="BB6582" s="5"/>
    </row>
    <row r="6583" spans="5:54" x14ac:dyDescent="0.2">
      <c r="E6583"/>
      <c r="F6583" s="88"/>
      <c r="BB6583" s="5"/>
    </row>
    <row r="6584" spans="5:54" x14ac:dyDescent="0.2">
      <c r="E6584"/>
      <c r="F6584" s="88"/>
      <c r="BB6584" s="5"/>
    </row>
    <row r="6585" spans="5:54" x14ac:dyDescent="0.2">
      <c r="E6585"/>
      <c r="F6585" s="88"/>
      <c r="BB6585" s="5"/>
    </row>
    <row r="6586" spans="5:54" x14ac:dyDescent="0.2">
      <c r="E6586"/>
      <c r="F6586" s="88"/>
      <c r="BB6586" s="5"/>
    </row>
    <row r="6587" spans="5:54" x14ac:dyDescent="0.2">
      <c r="E6587"/>
      <c r="F6587" s="88"/>
      <c r="BB6587" s="5"/>
    </row>
    <row r="6588" spans="5:54" x14ac:dyDescent="0.2">
      <c r="E6588"/>
      <c r="F6588" s="88"/>
      <c r="BB6588" s="5"/>
    </row>
    <row r="6589" spans="5:54" x14ac:dyDescent="0.2">
      <c r="E6589"/>
      <c r="F6589" s="88"/>
      <c r="BB6589" s="5"/>
    </row>
    <row r="6590" spans="5:54" x14ac:dyDescent="0.2">
      <c r="E6590"/>
      <c r="F6590" s="88"/>
      <c r="BB6590" s="5"/>
    </row>
    <row r="6591" spans="5:54" x14ac:dyDescent="0.2">
      <c r="E6591"/>
      <c r="F6591" s="88"/>
      <c r="BB6591" s="5"/>
    </row>
    <row r="6592" spans="5:54" x14ac:dyDescent="0.2">
      <c r="E6592"/>
      <c r="F6592" s="88"/>
      <c r="BB6592" s="5"/>
    </row>
    <row r="6593" spans="5:54" x14ac:dyDescent="0.2">
      <c r="E6593"/>
      <c r="F6593" s="88"/>
      <c r="BB6593" s="5"/>
    </row>
    <row r="6594" spans="5:54" x14ac:dyDescent="0.2">
      <c r="E6594"/>
      <c r="F6594" s="88"/>
      <c r="BB6594" s="5"/>
    </row>
    <row r="6595" spans="5:54" x14ac:dyDescent="0.2">
      <c r="E6595"/>
      <c r="F6595" s="88"/>
      <c r="BB6595" s="5"/>
    </row>
    <row r="6596" spans="5:54" x14ac:dyDescent="0.2">
      <c r="E6596"/>
      <c r="F6596" s="88"/>
      <c r="BB6596" s="5"/>
    </row>
    <row r="6597" spans="5:54" x14ac:dyDescent="0.2">
      <c r="E6597"/>
      <c r="F6597" s="88"/>
      <c r="BB6597" s="5"/>
    </row>
    <row r="6598" spans="5:54" x14ac:dyDescent="0.2">
      <c r="E6598"/>
      <c r="F6598" s="88"/>
      <c r="BB6598" s="5"/>
    </row>
    <row r="6599" spans="5:54" x14ac:dyDescent="0.2">
      <c r="E6599"/>
      <c r="F6599" s="88"/>
      <c r="BB6599" s="5"/>
    </row>
    <row r="6600" spans="5:54" x14ac:dyDescent="0.2">
      <c r="E6600"/>
      <c r="F6600" s="88"/>
      <c r="BB6600" s="5"/>
    </row>
    <row r="6601" spans="5:54" x14ac:dyDescent="0.2">
      <c r="E6601"/>
      <c r="F6601" s="88"/>
      <c r="BB6601" s="5"/>
    </row>
    <row r="6602" spans="5:54" x14ac:dyDescent="0.2">
      <c r="E6602"/>
      <c r="F6602" s="88"/>
      <c r="BB6602" s="5"/>
    </row>
    <row r="6603" spans="5:54" x14ac:dyDescent="0.2">
      <c r="E6603"/>
      <c r="F6603" s="88"/>
      <c r="BB6603" s="5"/>
    </row>
    <row r="6604" spans="5:54" x14ac:dyDescent="0.2">
      <c r="E6604"/>
      <c r="F6604" s="88"/>
      <c r="BB6604" s="5"/>
    </row>
    <row r="6605" spans="5:54" x14ac:dyDescent="0.2">
      <c r="E6605"/>
      <c r="F6605" s="88"/>
      <c r="BB6605" s="5"/>
    </row>
    <row r="6606" spans="5:54" x14ac:dyDescent="0.2">
      <c r="E6606"/>
      <c r="F6606" s="88"/>
      <c r="BB6606" s="5"/>
    </row>
    <row r="6607" spans="5:54" x14ac:dyDescent="0.2">
      <c r="E6607"/>
      <c r="F6607" s="88"/>
      <c r="BB6607" s="5"/>
    </row>
    <row r="6608" spans="5:54" x14ac:dyDescent="0.2">
      <c r="E6608"/>
      <c r="F6608" s="88"/>
      <c r="BB6608" s="5"/>
    </row>
    <row r="6609" spans="5:54" x14ac:dyDescent="0.2">
      <c r="E6609"/>
      <c r="F6609" s="88"/>
      <c r="BB6609" s="5"/>
    </row>
    <row r="6610" spans="5:54" x14ac:dyDescent="0.2">
      <c r="E6610"/>
      <c r="F6610" s="88"/>
      <c r="BB6610" s="5"/>
    </row>
    <row r="6611" spans="5:54" x14ac:dyDescent="0.2">
      <c r="E6611"/>
      <c r="F6611" s="88"/>
      <c r="BB6611" s="5"/>
    </row>
    <row r="6612" spans="5:54" x14ac:dyDescent="0.2">
      <c r="E6612"/>
      <c r="F6612" s="88"/>
      <c r="BB6612" s="5"/>
    </row>
    <row r="6613" spans="5:54" x14ac:dyDescent="0.2">
      <c r="E6613"/>
      <c r="F6613" s="88"/>
      <c r="BB6613" s="5"/>
    </row>
    <row r="6614" spans="5:54" x14ac:dyDescent="0.2">
      <c r="E6614"/>
      <c r="F6614" s="88"/>
      <c r="BB6614" s="5"/>
    </row>
    <row r="6615" spans="5:54" x14ac:dyDescent="0.2">
      <c r="E6615"/>
      <c r="F6615" s="88"/>
      <c r="BB6615" s="5"/>
    </row>
    <row r="6616" spans="5:54" x14ac:dyDescent="0.2">
      <c r="E6616"/>
      <c r="F6616" s="88"/>
      <c r="BB6616" s="5"/>
    </row>
    <row r="6617" spans="5:54" x14ac:dyDescent="0.2">
      <c r="E6617"/>
      <c r="F6617" s="88"/>
      <c r="BB6617" s="5"/>
    </row>
    <row r="6618" spans="5:54" x14ac:dyDescent="0.2">
      <c r="E6618"/>
      <c r="F6618" s="88"/>
      <c r="BB6618" s="5"/>
    </row>
    <row r="6619" spans="5:54" x14ac:dyDescent="0.2">
      <c r="E6619"/>
      <c r="F6619" s="88"/>
      <c r="BB6619" s="5"/>
    </row>
    <row r="6620" spans="5:54" x14ac:dyDescent="0.2">
      <c r="E6620"/>
      <c r="F6620" s="88"/>
      <c r="BB6620" s="5"/>
    </row>
    <row r="6621" spans="5:54" x14ac:dyDescent="0.2">
      <c r="E6621"/>
      <c r="F6621" s="88"/>
      <c r="BB6621" s="5"/>
    </row>
    <row r="6622" spans="5:54" x14ac:dyDescent="0.2">
      <c r="E6622"/>
      <c r="F6622" s="88"/>
      <c r="BB6622" s="5"/>
    </row>
    <row r="6623" spans="5:54" x14ac:dyDescent="0.2">
      <c r="E6623"/>
      <c r="F6623" s="88"/>
      <c r="BB6623" s="5"/>
    </row>
    <row r="6624" spans="5:54" x14ac:dyDescent="0.2">
      <c r="E6624"/>
      <c r="F6624" s="88"/>
      <c r="BB6624" s="5"/>
    </row>
    <row r="6625" spans="5:54" x14ac:dyDescent="0.2">
      <c r="E6625"/>
      <c r="F6625" s="88"/>
      <c r="BB6625" s="5"/>
    </row>
    <row r="6626" spans="5:54" x14ac:dyDescent="0.2">
      <c r="E6626"/>
      <c r="F6626" s="88"/>
      <c r="BB6626" s="5"/>
    </row>
    <row r="6627" spans="5:54" x14ac:dyDescent="0.2">
      <c r="E6627"/>
      <c r="F6627" s="88"/>
      <c r="BB6627" s="5"/>
    </row>
    <row r="6628" spans="5:54" x14ac:dyDescent="0.2">
      <c r="E6628"/>
      <c r="F6628" s="88"/>
      <c r="BB6628" s="5"/>
    </row>
    <row r="6629" spans="5:54" x14ac:dyDescent="0.2">
      <c r="E6629"/>
      <c r="F6629" s="88"/>
      <c r="BB6629" s="5"/>
    </row>
    <row r="6630" spans="5:54" x14ac:dyDescent="0.2">
      <c r="E6630"/>
      <c r="F6630" s="88"/>
      <c r="BB6630" s="5"/>
    </row>
    <row r="6631" spans="5:54" x14ac:dyDescent="0.2">
      <c r="E6631"/>
      <c r="F6631" s="88"/>
      <c r="BB6631" s="5"/>
    </row>
    <row r="6632" spans="5:54" x14ac:dyDescent="0.2">
      <c r="E6632"/>
      <c r="F6632" s="88"/>
      <c r="BB6632" s="5"/>
    </row>
    <row r="6633" spans="5:54" x14ac:dyDescent="0.2">
      <c r="E6633"/>
      <c r="F6633" s="88"/>
      <c r="BB6633" s="5"/>
    </row>
    <row r="6634" spans="5:54" x14ac:dyDescent="0.2">
      <c r="E6634"/>
      <c r="F6634" s="88"/>
      <c r="BB6634" s="5"/>
    </row>
    <row r="6635" spans="5:54" x14ac:dyDescent="0.2">
      <c r="E6635"/>
      <c r="F6635" s="88"/>
      <c r="BB6635" s="5"/>
    </row>
    <row r="6636" spans="5:54" x14ac:dyDescent="0.2">
      <c r="E6636"/>
      <c r="F6636" s="88"/>
      <c r="BB6636" s="5"/>
    </row>
    <row r="6637" spans="5:54" x14ac:dyDescent="0.2">
      <c r="E6637"/>
      <c r="F6637" s="88"/>
      <c r="BB6637" s="5"/>
    </row>
    <row r="6638" spans="5:54" x14ac:dyDescent="0.2">
      <c r="E6638"/>
      <c r="F6638" s="88"/>
      <c r="BB6638" s="5"/>
    </row>
    <row r="6639" spans="5:54" x14ac:dyDescent="0.2">
      <c r="E6639"/>
      <c r="F6639" s="88"/>
      <c r="BB6639" s="5"/>
    </row>
    <row r="6640" spans="5:54" x14ac:dyDescent="0.2">
      <c r="E6640"/>
      <c r="F6640" s="88"/>
      <c r="BB6640" s="5"/>
    </row>
    <row r="6641" spans="5:54" x14ac:dyDescent="0.2">
      <c r="E6641"/>
      <c r="F6641" s="88"/>
      <c r="BB6641" s="5"/>
    </row>
    <row r="6642" spans="5:54" x14ac:dyDescent="0.2">
      <c r="E6642"/>
      <c r="F6642" s="88"/>
      <c r="BB6642" s="5"/>
    </row>
    <row r="6643" spans="5:54" x14ac:dyDescent="0.2">
      <c r="E6643"/>
      <c r="F6643" s="88"/>
      <c r="BB6643" s="5"/>
    </row>
    <row r="6644" spans="5:54" x14ac:dyDescent="0.2">
      <c r="E6644"/>
      <c r="F6644" s="88"/>
      <c r="BB6644" s="5"/>
    </row>
    <row r="6645" spans="5:54" x14ac:dyDescent="0.2">
      <c r="E6645"/>
      <c r="F6645" s="88"/>
      <c r="BB6645" s="5"/>
    </row>
    <row r="6646" spans="5:54" x14ac:dyDescent="0.2">
      <c r="E6646"/>
      <c r="F6646" s="88"/>
      <c r="BB6646" s="5"/>
    </row>
    <row r="6647" spans="5:54" x14ac:dyDescent="0.2">
      <c r="E6647"/>
      <c r="F6647" s="88"/>
      <c r="BB6647" s="5"/>
    </row>
    <row r="6648" spans="5:54" x14ac:dyDescent="0.2">
      <c r="E6648"/>
      <c r="F6648" s="88"/>
      <c r="BB6648" s="5"/>
    </row>
    <row r="6649" spans="5:54" x14ac:dyDescent="0.2">
      <c r="E6649"/>
      <c r="F6649" s="88"/>
      <c r="BB6649" s="5"/>
    </row>
    <row r="6650" spans="5:54" x14ac:dyDescent="0.2">
      <c r="E6650"/>
      <c r="F6650" s="88"/>
      <c r="BB6650" s="5"/>
    </row>
    <row r="6651" spans="5:54" x14ac:dyDescent="0.2">
      <c r="E6651"/>
      <c r="F6651" s="88"/>
      <c r="BB6651" s="5"/>
    </row>
    <row r="6652" spans="5:54" x14ac:dyDescent="0.2">
      <c r="E6652"/>
      <c r="F6652" s="88"/>
      <c r="BB6652" s="5"/>
    </row>
    <row r="6653" spans="5:54" x14ac:dyDescent="0.2">
      <c r="E6653"/>
      <c r="F6653" s="88"/>
      <c r="BB6653" s="5"/>
    </row>
    <row r="6654" spans="5:54" x14ac:dyDescent="0.2">
      <c r="E6654"/>
      <c r="F6654" s="88"/>
      <c r="BB6654" s="5"/>
    </row>
    <row r="6655" spans="5:54" x14ac:dyDescent="0.2">
      <c r="E6655"/>
      <c r="F6655" s="88"/>
      <c r="BB6655" s="5"/>
    </row>
    <row r="6656" spans="5:54" x14ac:dyDescent="0.2">
      <c r="E6656"/>
      <c r="F6656" s="88"/>
      <c r="BB6656" s="5"/>
    </row>
    <row r="6657" spans="5:54" x14ac:dyDescent="0.2">
      <c r="E6657"/>
      <c r="F6657" s="88"/>
      <c r="BB6657" s="5"/>
    </row>
    <row r="6658" spans="5:54" x14ac:dyDescent="0.2">
      <c r="E6658"/>
      <c r="F6658" s="88"/>
      <c r="BB6658" s="5"/>
    </row>
    <row r="6659" spans="5:54" x14ac:dyDescent="0.2">
      <c r="E6659"/>
      <c r="F6659" s="88"/>
      <c r="BB6659" s="5"/>
    </row>
    <row r="6660" spans="5:54" x14ac:dyDescent="0.2">
      <c r="E6660"/>
      <c r="F6660" s="88"/>
      <c r="BB6660" s="5"/>
    </row>
    <row r="6661" spans="5:54" x14ac:dyDescent="0.2">
      <c r="E6661"/>
      <c r="F6661" s="88"/>
      <c r="BB6661" s="5"/>
    </row>
    <row r="6662" spans="5:54" x14ac:dyDescent="0.2">
      <c r="E6662"/>
      <c r="F6662" s="88"/>
      <c r="BB6662" s="5"/>
    </row>
    <row r="6663" spans="5:54" x14ac:dyDescent="0.2">
      <c r="E6663"/>
      <c r="F6663" s="88"/>
      <c r="BB6663" s="5"/>
    </row>
    <row r="6664" spans="5:54" x14ac:dyDescent="0.2">
      <c r="E6664"/>
      <c r="F6664" s="88"/>
      <c r="BB6664" s="5"/>
    </row>
    <row r="6665" spans="5:54" x14ac:dyDescent="0.2">
      <c r="E6665"/>
      <c r="F6665" s="88"/>
      <c r="BB6665" s="5"/>
    </row>
    <row r="6666" spans="5:54" x14ac:dyDescent="0.2">
      <c r="E6666"/>
      <c r="F6666" s="88"/>
      <c r="BB6666" s="5"/>
    </row>
    <row r="6667" spans="5:54" x14ac:dyDescent="0.2">
      <c r="E6667"/>
      <c r="F6667" s="88"/>
      <c r="BB6667" s="5"/>
    </row>
    <row r="6668" spans="5:54" x14ac:dyDescent="0.2">
      <c r="E6668"/>
      <c r="F6668" s="88"/>
      <c r="BB6668" s="5"/>
    </row>
    <row r="6669" spans="5:54" x14ac:dyDescent="0.2">
      <c r="E6669"/>
      <c r="F6669" s="88"/>
      <c r="BB6669" s="5"/>
    </row>
    <row r="6670" spans="5:54" x14ac:dyDescent="0.2">
      <c r="E6670"/>
      <c r="F6670" s="88"/>
      <c r="BB6670" s="5"/>
    </row>
    <row r="6671" spans="5:54" x14ac:dyDescent="0.2">
      <c r="E6671"/>
      <c r="F6671" s="88"/>
      <c r="BB6671" s="5"/>
    </row>
    <row r="6672" spans="5:54" x14ac:dyDescent="0.2">
      <c r="E6672"/>
      <c r="F6672" s="88"/>
      <c r="BB6672" s="5"/>
    </row>
    <row r="6673" spans="5:54" x14ac:dyDescent="0.2">
      <c r="E6673"/>
      <c r="F6673" s="88"/>
      <c r="BB6673" s="5"/>
    </row>
    <row r="6674" spans="5:54" x14ac:dyDescent="0.2">
      <c r="E6674"/>
      <c r="F6674" s="88"/>
      <c r="BB6674" s="5"/>
    </row>
    <row r="6675" spans="5:54" x14ac:dyDescent="0.2">
      <c r="E6675"/>
      <c r="F6675" s="88"/>
      <c r="BB6675" s="5"/>
    </row>
    <row r="6676" spans="5:54" x14ac:dyDescent="0.2">
      <c r="E6676"/>
      <c r="F6676" s="88"/>
      <c r="BB6676" s="5"/>
    </row>
    <row r="6677" spans="5:54" x14ac:dyDescent="0.2">
      <c r="E6677"/>
      <c r="F6677" s="88"/>
      <c r="BB6677" s="5"/>
    </row>
    <row r="6678" spans="5:54" x14ac:dyDescent="0.2">
      <c r="E6678"/>
      <c r="F6678" s="88"/>
      <c r="BB6678" s="5"/>
    </row>
    <row r="6679" spans="5:54" x14ac:dyDescent="0.2">
      <c r="E6679"/>
      <c r="F6679" s="88"/>
      <c r="BB6679" s="5"/>
    </row>
    <row r="6680" spans="5:54" x14ac:dyDescent="0.2">
      <c r="E6680"/>
      <c r="F6680" s="88"/>
      <c r="BB6680" s="5"/>
    </row>
    <row r="6681" spans="5:54" x14ac:dyDescent="0.2">
      <c r="E6681"/>
      <c r="F6681" s="88"/>
      <c r="BB6681" s="5"/>
    </row>
    <row r="6682" spans="5:54" x14ac:dyDescent="0.2">
      <c r="E6682"/>
      <c r="F6682" s="88"/>
      <c r="BB6682" s="5"/>
    </row>
    <row r="6683" spans="5:54" x14ac:dyDescent="0.2">
      <c r="E6683"/>
      <c r="F6683" s="88"/>
      <c r="BB6683" s="5"/>
    </row>
    <row r="6684" spans="5:54" x14ac:dyDescent="0.2">
      <c r="E6684"/>
      <c r="F6684" s="88"/>
      <c r="BB6684" s="5"/>
    </row>
    <row r="6685" spans="5:54" x14ac:dyDescent="0.2">
      <c r="E6685"/>
      <c r="F6685" s="88"/>
      <c r="BB6685" s="5"/>
    </row>
    <row r="6686" spans="5:54" x14ac:dyDescent="0.2">
      <c r="E6686"/>
      <c r="F6686" s="88"/>
      <c r="BB6686" s="5"/>
    </row>
    <row r="6687" spans="5:54" x14ac:dyDescent="0.2">
      <c r="E6687"/>
      <c r="F6687" s="88"/>
      <c r="BB6687" s="5"/>
    </row>
    <row r="6688" spans="5:54" x14ac:dyDescent="0.2">
      <c r="E6688"/>
      <c r="F6688" s="88"/>
      <c r="BB6688" s="5"/>
    </row>
    <row r="6689" spans="5:54" x14ac:dyDescent="0.2">
      <c r="E6689"/>
      <c r="F6689" s="88"/>
      <c r="BB6689" s="5"/>
    </row>
    <row r="6690" spans="5:54" x14ac:dyDescent="0.2">
      <c r="E6690"/>
      <c r="F6690" s="88"/>
      <c r="BB6690" s="5"/>
    </row>
    <row r="6691" spans="5:54" x14ac:dyDescent="0.2">
      <c r="E6691"/>
      <c r="F6691" s="88"/>
      <c r="BB6691" s="5"/>
    </row>
    <row r="6692" spans="5:54" x14ac:dyDescent="0.2">
      <c r="E6692"/>
      <c r="F6692" s="88"/>
      <c r="BB6692" s="5"/>
    </row>
    <row r="6693" spans="5:54" x14ac:dyDescent="0.2">
      <c r="E6693"/>
      <c r="F6693" s="88"/>
      <c r="BB6693" s="5"/>
    </row>
    <row r="6694" spans="5:54" x14ac:dyDescent="0.2">
      <c r="E6694"/>
      <c r="F6694" s="88"/>
      <c r="BB6694" s="5"/>
    </row>
    <row r="6695" spans="5:54" x14ac:dyDescent="0.2">
      <c r="E6695"/>
      <c r="F6695" s="88"/>
      <c r="BB6695" s="5"/>
    </row>
    <row r="6696" spans="5:54" x14ac:dyDescent="0.2">
      <c r="E6696"/>
      <c r="F6696" s="88"/>
      <c r="BB6696" s="5"/>
    </row>
    <row r="6697" spans="5:54" x14ac:dyDescent="0.2">
      <c r="E6697"/>
      <c r="F6697" s="88"/>
      <c r="BB6697" s="5"/>
    </row>
    <row r="6698" spans="5:54" x14ac:dyDescent="0.2">
      <c r="E6698"/>
      <c r="F6698" s="88"/>
      <c r="BB6698" s="5"/>
    </row>
    <row r="6699" spans="5:54" x14ac:dyDescent="0.2">
      <c r="E6699"/>
      <c r="F6699" s="88"/>
      <c r="BB6699" s="5"/>
    </row>
    <row r="6700" spans="5:54" x14ac:dyDescent="0.2">
      <c r="E6700"/>
      <c r="F6700" s="88"/>
      <c r="BB6700" s="5"/>
    </row>
    <row r="6701" spans="5:54" x14ac:dyDescent="0.2">
      <c r="E6701"/>
      <c r="F6701" s="88"/>
      <c r="BB6701" s="5"/>
    </row>
    <row r="6702" spans="5:54" x14ac:dyDescent="0.2">
      <c r="E6702"/>
      <c r="F6702" s="88"/>
      <c r="BB6702" s="5"/>
    </row>
    <row r="6703" spans="5:54" x14ac:dyDescent="0.2">
      <c r="E6703"/>
      <c r="F6703" s="88"/>
      <c r="BB6703" s="5"/>
    </row>
    <row r="6704" spans="5:54" x14ac:dyDescent="0.2">
      <c r="E6704"/>
      <c r="F6704" s="88"/>
      <c r="BB6704" s="5"/>
    </row>
    <row r="6705" spans="5:54" x14ac:dyDescent="0.2">
      <c r="E6705"/>
      <c r="F6705" s="88"/>
      <c r="BB6705" s="5"/>
    </row>
    <row r="6706" spans="5:54" x14ac:dyDescent="0.2">
      <c r="E6706"/>
      <c r="F6706" s="88"/>
      <c r="BB6706" s="5"/>
    </row>
    <row r="6707" spans="5:54" x14ac:dyDescent="0.2">
      <c r="E6707"/>
      <c r="F6707" s="88"/>
      <c r="BB6707" s="5"/>
    </row>
    <row r="6708" spans="5:54" x14ac:dyDescent="0.2">
      <c r="E6708"/>
      <c r="F6708" s="88"/>
      <c r="BB6708" s="5"/>
    </row>
    <row r="6709" spans="5:54" x14ac:dyDescent="0.2">
      <c r="E6709"/>
      <c r="F6709" s="88"/>
      <c r="BB6709" s="5"/>
    </row>
    <row r="6710" spans="5:54" x14ac:dyDescent="0.2">
      <c r="E6710"/>
      <c r="F6710" s="88"/>
      <c r="BB6710" s="5"/>
    </row>
    <row r="6711" spans="5:54" x14ac:dyDescent="0.2">
      <c r="E6711"/>
      <c r="F6711" s="88"/>
      <c r="BB6711" s="5"/>
    </row>
    <row r="6712" spans="5:54" x14ac:dyDescent="0.2">
      <c r="E6712"/>
      <c r="F6712" s="88"/>
      <c r="BB6712" s="5"/>
    </row>
    <row r="6713" spans="5:54" x14ac:dyDescent="0.2">
      <c r="E6713"/>
      <c r="F6713" s="88"/>
      <c r="BB6713" s="5"/>
    </row>
    <row r="6714" spans="5:54" x14ac:dyDescent="0.2">
      <c r="E6714"/>
      <c r="F6714" s="88"/>
      <c r="BB6714" s="5"/>
    </row>
    <row r="6715" spans="5:54" x14ac:dyDescent="0.2">
      <c r="E6715"/>
      <c r="F6715" s="88"/>
      <c r="BB6715" s="5"/>
    </row>
    <row r="6716" spans="5:54" x14ac:dyDescent="0.2">
      <c r="E6716"/>
      <c r="F6716" s="88"/>
      <c r="BB6716" s="5"/>
    </row>
    <row r="6717" spans="5:54" x14ac:dyDescent="0.2">
      <c r="E6717"/>
      <c r="F6717" s="88"/>
      <c r="BB6717" s="5"/>
    </row>
    <row r="6718" spans="5:54" x14ac:dyDescent="0.2">
      <c r="E6718"/>
      <c r="F6718" s="88"/>
      <c r="BB6718" s="5"/>
    </row>
    <row r="6719" spans="5:54" x14ac:dyDescent="0.2">
      <c r="E6719"/>
      <c r="F6719" s="88"/>
      <c r="BB6719" s="5"/>
    </row>
    <row r="6720" spans="5:54" x14ac:dyDescent="0.2">
      <c r="E6720"/>
      <c r="F6720" s="88"/>
      <c r="BB6720" s="5"/>
    </row>
    <row r="6721" spans="5:54" x14ac:dyDescent="0.2">
      <c r="E6721"/>
      <c r="F6721" s="88"/>
      <c r="BB6721" s="5"/>
    </row>
    <row r="6722" spans="5:54" x14ac:dyDescent="0.2">
      <c r="E6722"/>
      <c r="F6722" s="88"/>
      <c r="BB6722" s="5"/>
    </row>
    <row r="6723" spans="5:54" x14ac:dyDescent="0.2">
      <c r="E6723"/>
      <c r="F6723" s="88"/>
      <c r="BB6723" s="5"/>
    </row>
    <row r="6724" spans="5:54" x14ac:dyDescent="0.2">
      <c r="E6724"/>
      <c r="F6724" s="88"/>
      <c r="BB6724" s="5"/>
    </row>
    <row r="6725" spans="5:54" x14ac:dyDescent="0.2">
      <c r="E6725"/>
      <c r="F6725" s="88"/>
      <c r="BB6725" s="5"/>
    </row>
    <row r="6726" spans="5:54" x14ac:dyDescent="0.2">
      <c r="E6726"/>
      <c r="F6726" s="88"/>
      <c r="BB6726" s="5"/>
    </row>
    <row r="6727" spans="5:54" x14ac:dyDescent="0.2">
      <c r="E6727"/>
      <c r="F6727" s="88"/>
      <c r="BB6727" s="5"/>
    </row>
    <row r="6728" spans="5:54" x14ac:dyDescent="0.2">
      <c r="E6728"/>
      <c r="F6728" s="88"/>
      <c r="BB6728" s="5"/>
    </row>
    <row r="6729" spans="5:54" x14ac:dyDescent="0.2">
      <c r="E6729"/>
      <c r="F6729" s="88"/>
      <c r="BB6729" s="5"/>
    </row>
    <row r="6730" spans="5:54" x14ac:dyDescent="0.2">
      <c r="E6730"/>
      <c r="F6730" s="88"/>
      <c r="BB6730" s="5"/>
    </row>
    <row r="6731" spans="5:54" x14ac:dyDescent="0.2">
      <c r="E6731"/>
      <c r="F6731" s="88"/>
      <c r="BB6731" s="5"/>
    </row>
    <row r="6732" spans="5:54" x14ac:dyDescent="0.2">
      <c r="E6732"/>
      <c r="F6732" s="88"/>
      <c r="BB6732" s="5"/>
    </row>
    <row r="6733" spans="5:54" x14ac:dyDescent="0.2">
      <c r="E6733"/>
      <c r="F6733" s="88"/>
      <c r="BB6733" s="5"/>
    </row>
    <row r="6734" spans="5:54" x14ac:dyDescent="0.2">
      <c r="E6734"/>
      <c r="F6734" s="88"/>
      <c r="BB6734" s="5"/>
    </row>
    <row r="6735" spans="5:54" x14ac:dyDescent="0.2">
      <c r="E6735"/>
      <c r="F6735" s="88"/>
      <c r="BB6735" s="5"/>
    </row>
    <row r="6736" spans="5:54" x14ac:dyDescent="0.2">
      <c r="E6736"/>
      <c r="F6736" s="88"/>
      <c r="BB6736" s="5"/>
    </row>
    <row r="6737" spans="5:54" x14ac:dyDescent="0.2">
      <c r="E6737"/>
      <c r="F6737" s="88"/>
      <c r="BB6737" s="5"/>
    </row>
    <row r="6738" spans="5:54" x14ac:dyDescent="0.2">
      <c r="E6738"/>
      <c r="F6738" s="88"/>
      <c r="BB6738" s="5"/>
    </row>
    <row r="6739" spans="5:54" x14ac:dyDescent="0.2">
      <c r="E6739"/>
      <c r="F6739" s="88"/>
      <c r="BB6739" s="5"/>
    </row>
    <row r="6740" spans="5:54" x14ac:dyDescent="0.2">
      <c r="E6740"/>
      <c r="F6740" s="88"/>
      <c r="BB6740" s="5"/>
    </row>
    <row r="6741" spans="5:54" x14ac:dyDescent="0.2">
      <c r="E6741"/>
      <c r="F6741" s="88"/>
      <c r="BB6741" s="5"/>
    </row>
    <row r="6742" spans="5:54" x14ac:dyDescent="0.2">
      <c r="E6742"/>
      <c r="F6742" s="88"/>
      <c r="BB6742" s="5"/>
    </row>
    <row r="6743" spans="5:54" x14ac:dyDescent="0.2">
      <c r="E6743"/>
      <c r="F6743" s="88"/>
      <c r="BB6743" s="5"/>
    </row>
    <row r="6744" spans="5:54" x14ac:dyDescent="0.2">
      <c r="E6744"/>
      <c r="F6744" s="88"/>
      <c r="BB6744" s="5"/>
    </row>
    <row r="6745" spans="5:54" x14ac:dyDescent="0.2">
      <c r="E6745"/>
      <c r="F6745" s="88"/>
      <c r="BB6745" s="5"/>
    </row>
    <row r="6746" spans="5:54" x14ac:dyDescent="0.2">
      <c r="E6746"/>
      <c r="F6746" s="88"/>
      <c r="BB6746" s="5"/>
    </row>
    <row r="6747" spans="5:54" x14ac:dyDescent="0.2">
      <c r="E6747"/>
      <c r="F6747" s="88"/>
      <c r="BB6747" s="5"/>
    </row>
    <row r="6748" spans="5:54" x14ac:dyDescent="0.2">
      <c r="E6748"/>
      <c r="F6748" s="88"/>
      <c r="BB6748" s="5"/>
    </row>
    <row r="6749" spans="5:54" x14ac:dyDescent="0.2">
      <c r="E6749"/>
      <c r="F6749" s="88"/>
      <c r="BB6749" s="5"/>
    </row>
    <row r="6750" spans="5:54" x14ac:dyDescent="0.2">
      <c r="E6750"/>
      <c r="F6750" s="88"/>
      <c r="BB6750" s="5"/>
    </row>
    <row r="6751" spans="5:54" x14ac:dyDescent="0.2">
      <c r="E6751"/>
      <c r="F6751" s="88"/>
      <c r="BB6751" s="5"/>
    </row>
    <row r="6752" spans="5:54" x14ac:dyDescent="0.2">
      <c r="E6752"/>
      <c r="F6752" s="88"/>
      <c r="BB6752" s="5"/>
    </row>
    <row r="6753" spans="5:54" x14ac:dyDescent="0.2">
      <c r="E6753"/>
      <c r="F6753" s="88"/>
      <c r="BB6753" s="5"/>
    </row>
    <row r="6754" spans="5:54" x14ac:dyDescent="0.2">
      <c r="E6754"/>
      <c r="F6754" s="88"/>
      <c r="BB6754" s="5"/>
    </row>
    <row r="6755" spans="5:54" x14ac:dyDescent="0.2">
      <c r="E6755"/>
      <c r="F6755" s="88"/>
      <c r="BB6755" s="5"/>
    </row>
    <row r="6756" spans="5:54" x14ac:dyDescent="0.2">
      <c r="E6756"/>
      <c r="F6756" s="88"/>
      <c r="BB6756" s="5"/>
    </row>
    <row r="6757" spans="5:54" x14ac:dyDescent="0.2">
      <c r="E6757"/>
      <c r="F6757" s="88"/>
      <c r="BB6757" s="5"/>
    </row>
    <row r="6758" spans="5:54" x14ac:dyDescent="0.2">
      <c r="E6758"/>
      <c r="F6758" s="88"/>
      <c r="BB6758" s="5"/>
    </row>
    <row r="6759" spans="5:54" x14ac:dyDescent="0.2">
      <c r="E6759"/>
      <c r="F6759" s="88"/>
      <c r="BB6759" s="5"/>
    </row>
    <row r="6760" spans="5:54" x14ac:dyDescent="0.2">
      <c r="E6760"/>
      <c r="F6760" s="88"/>
      <c r="BB6760" s="5"/>
    </row>
    <row r="6761" spans="5:54" x14ac:dyDescent="0.2">
      <c r="E6761"/>
      <c r="F6761" s="88"/>
      <c r="BB6761" s="5"/>
    </row>
    <row r="6762" spans="5:54" x14ac:dyDescent="0.2">
      <c r="E6762"/>
      <c r="F6762" s="88"/>
      <c r="BB6762" s="5"/>
    </row>
    <row r="6763" spans="5:54" x14ac:dyDescent="0.2">
      <c r="E6763"/>
      <c r="F6763" s="88"/>
      <c r="BB6763" s="5"/>
    </row>
    <row r="6764" spans="5:54" x14ac:dyDescent="0.2">
      <c r="E6764"/>
      <c r="F6764" s="88"/>
      <c r="BB6764" s="5"/>
    </row>
    <row r="6765" spans="5:54" x14ac:dyDescent="0.2">
      <c r="E6765"/>
      <c r="F6765" s="88"/>
      <c r="BB6765" s="5"/>
    </row>
    <row r="6766" spans="5:54" x14ac:dyDescent="0.2">
      <c r="E6766"/>
      <c r="F6766" s="88"/>
      <c r="BB6766" s="5"/>
    </row>
    <row r="6767" spans="5:54" x14ac:dyDescent="0.2">
      <c r="E6767"/>
      <c r="F6767" s="88"/>
      <c r="BB6767" s="5"/>
    </row>
    <row r="6768" spans="5:54" x14ac:dyDescent="0.2">
      <c r="E6768"/>
      <c r="F6768" s="88"/>
      <c r="BB6768" s="5"/>
    </row>
    <row r="6769" spans="5:54" x14ac:dyDescent="0.2">
      <c r="E6769"/>
      <c r="F6769" s="88"/>
      <c r="BB6769" s="5"/>
    </row>
    <row r="6770" spans="5:54" x14ac:dyDescent="0.2">
      <c r="E6770"/>
      <c r="F6770" s="88"/>
      <c r="BB6770" s="5"/>
    </row>
    <row r="6771" spans="5:54" x14ac:dyDescent="0.2">
      <c r="E6771"/>
      <c r="F6771" s="88"/>
      <c r="BB6771" s="5"/>
    </row>
    <row r="6772" spans="5:54" x14ac:dyDescent="0.2">
      <c r="E6772"/>
      <c r="F6772" s="88"/>
      <c r="BB6772" s="5"/>
    </row>
    <row r="6773" spans="5:54" x14ac:dyDescent="0.2">
      <c r="E6773"/>
      <c r="F6773" s="88"/>
      <c r="BB6773" s="5"/>
    </row>
    <row r="6774" spans="5:54" x14ac:dyDescent="0.2">
      <c r="E6774"/>
      <c r="F6774" s="88"/>
      <c r="BB6774" s="5"/>
    </row>
    <row r="6775" spans="5:54" x14ac:dyDescent="0.2">
      <c r="E6775"/>
      <c r="F6775" s="88"/>
      <c r="BB6775" s="5"/>
    </row>
    <row r="6776" spans="5:54" x14ac:dyDescent="0.2">
      <c r="E6776"/>
      <c r="F6776" s="88"/>
      <c r="BB6776" s="5"/>
    </row>
    <row r="6777" spans="5:54" x14ac:dyDescent="0.2">
      <c r="E6777"/>
      <c r="F6777" s="88"/>
      <c r="BB6777" s="5"/>
    </row>
    <row r="6778" spans="5:54" x14ac:dyDescent="0.2">
      <c r="E6778"/>
      <c r="F6778" s="88"/>
      <c r="BB6778" s="5"/>
    </row>
    <row r="6779" spans="5:54" x14ac:dyDescent="0.2">
      <c r="E6779"/>
      <c r="F6779" s="88"/>
      <c r="BB6779" s="5"/>
    </row>
    <row r="6780" spans="5:54" x14ac:dyDescent="0.2">
      <c r="E6780"/>
      <c r="F6780" s="88"/>
      <c r="BB6780" s="5"/>
    </row>
    <row r="6781" spans="5:54" x14ac:dyDescent="0.2">
      <c r="E6781"/>
      <c r="F6781" s="88"/>
      <c r="BB6781" s="5"/>
    </row>
    <row r="6782" spans="5:54" x14ac:dyDescent="0.2">
      <c r="E6782"/>
      <c r="F6782" s="88"/>
      <c r="BB6782" s="5"/>
    </row>
    <row r="6783" spans="5:54" x14ac:dyDescent="0.2">
      <c r="E6783"/>
      <c r="F6783" s="88"/>
      <c r="BB6783" s="5"/>
    </row>
    <row r="6784" spans="5:54" x14ac:dyDescent="0.2">
      <c r="E6784"/>
      <c r="F6784" s="88"/>
      <c r="BB6784" s="5"/>
    </row>
    <row r="6785" spans="5:54" x14ac:dyDescent="0.2">
      <c r="E6785"/>
      <c r="F6785" s="88"/>
      <c r="BB6785" s="5"/>
    </row>
    <row r="6786" spans="5:54" x14ac:dyDescent="0.2">
      <c r="E6786"/>
      <c r="F6786" s="88"/>
      <c r="BB6786" s="5"/>
    </row>
    <row r="6787" spans="5:54" x14ac:dyDescent="0.2">
      <c r="E6787"/>
      <c r="F6787" s="88"/>
      <c r="BB6787" s="5"/>
    </row>
    <row r="6788" spans="5:54" x14ac:dyDescent="0.2">
      <c r="E6788"/>
      <c r="F6788" s="88"/>
      <c r="BB6788" s="5"/>
    </row>
    <row r="6789" spans="5:54" x14ac:dyDescent="0.2">
      <c r="E6789"/>
      <c r="F6789" s="88"/>
      <c r="BB6789" s="5"/>
    </row>
    <row r="6790" spans="5:54" x14ac:dyDescent="0.2">
      <c r="E6790"/>
      <c r="F6790" s="88"/>
      <c r="BB6790" s="5"/>
    </row>
    <row r="6791" spans="5:54" x14ac:dyDescent="0.2">
      <c r="E6791"/>
      <c r="F6791" s="88"/>
      <c r="BB6791" s="5"/>
    </row>
    <row r="6792" spans="5:54" x14ac:dyDescent="0.2">
      <c r="E6792"/>
      <c r="F6792" s="88"/>
      <c r="BB6792" s="5"/>
    </row>
    <row r="6793" spans="5:54" x14ac:dyDescent="0.2">
      <c r="E6793"/>
      <c r="F6793" s="88"/>
      <c r="BB6793" s="5"/>
    </row>
    <row r="6794" spans="5:54" x14ac:dyDescent="0.2">
      <c r="E6794"/>
      <c r="F6794" s="88"/>
      <c r="BB6794" s="5"/>
    </row>
    <row r="6795" spans="5:54" x14ac:dyDescent="0.2">
      <c r="E6795"/>
      <c r="F6795" s="88"/>
      <c r="BB6795" s="5"/>
    </row>
    <row r="6796" spans="5:54" x14ac:dyDescent="0.2">
      <c r="E6796"/>
      <c r="F6796" s="88"/>
      <c r="BB6796" s="5"/>
    </row>
    <row r="6797" spans="5:54" x14ac:dyDescent="0.2">
      <c r="E6797"/>
      <c r="F6797" s="88"/>
      <c r="BB6797" s="5"/>
    </row>
    <row r="6798" spans="5:54" x14ac:dyDescent="0.2">
      <c r="E6798"/>
      <c r="F6798" s="88"/>
      <c r="BB6798" s="5"/>
    </row>
    <row r="6799" spans="5:54" x14ac:dyDescent="0.2">
      <c r="E6799"/>
      <c r="F6799" s="88"/>
      <c r="BB6799" s="5"/>
    </row>
    <row r="6800" spans="5:54" x14ac:dyDescent="0.2">
      <c r="E6800"/>
      <c r="F6800" s="88"/>
      <c r="BB6800" s="5"/>
    </row>
    <row r="6801" spans="5:54" x14ac:dyDescent="0.2">
      <c r="E6801"/>
      <c r="F6801" s="88"/>
      <c r="BB6801" s="5"/>
    </row>
    <row r="6802" spans="5:54" x14ac:dyDescent="0.2">
      <c r="E6802"/>
      <c r="F6802" s="88"/>
      <c r="BB6802" s="5"/>
    </row>
    <row r="6803" spans="5:54" x14ac:dyDescent="0.2">
      <c r="E6803"/>
      <c r="F6803" s="88"/>
      <c r="BB6803" s="5"/>
    </row>
    <row r="6804" spans="5:54" x14ac:dyDescent="0.2">
      <c r="E6804"/>
      <c r="F6804" s="88"/>
      <c r="BB6804" s="5"/>
    </row>
    <row r="6805" spans="5:54" x14ac:dyDescent="0.2">
      <c r="E6805"/>
      <c r="F6805" s="88"/>
      <c r="BB6805" s="5"/>
    </row>
    <row r="6806" spans="5:54" x14ac:dyDescent="0.2">
      <c r="E6806"/>
      <c r="F6806" s="88"/>
      <c r="BB6806" s="5"/>
    </row>
    <row r="6807" spans="5:54" x14ac:dyDescent="0.2">
      <c r="E6807"/>
      <c r="F6807" s="88"/>
      <c r="BB6807" s="5"/>
    </row>
    <row r="6808" spans="5:54" x14ac:dyDescent="0.2">
      <c r="E6808"/>
      <c r="F6808" s="88"/>
      <c r="BB6808" s="5"/>
    </row>
    <row r="6809" spans="5:54" x14ac:dyDescent="0.2">
      <c r="E6809"/>
      <c r="F6809" s="88"/>
      <c r="BB6809" s="5"/>
    </row>
    <row r="6810" spans="5:54" x14ac:dyDescent="0.2">
      <c r="E6810"/>
      <c r="F6810" s="88"/>
      <c r="BB6810" s="5"/>
    </row>
    <row r="6811" spans="5:54" x14ac:dyDescent="0.2">
      <c r="E6811"/>
      <c r="F6811" s="88"/>
      <c r="BB6811" s="5"/>
    </row>
    <row r="6812" spans="5:54" x14ac:dyDescent="0.2">
      <c r="E6812"/>
      <c r="F6812" s="88"/>
      <c r="BB6812" s="5"/>
    </row>
    <row r="6813" spans="5:54" x14ac:dyDescent="0.2">
      <c r="E6813"/>
      <c r="F6813" s="88"/>
      <c r="BB6813" s="5"/>
    </row>
    <row r="6814" spans="5:54" x14ac:dyDescent="0.2">
      <c r="E6814"/>
      <c r="F6814" s="88"/>
      <c r="BB6814" s="5"/>
    </row>
    <row r="6815" spans="5:54" x14ac:dyDescent="0.2">
      <c r="E6815"/>
      <c r="F6815" s="88"/>
      <c r="BB6815" s="5"/>
    </row>
    <row r="6816" spans="5:54" x14ac:dyDescent="0.2">
      <c r="E6816"/>
      <c r="F6816" s="88"/>
      <c r="BB6816" s="5"/>
    </row>
    <row r="6817" spans="5:54" x14ac:dyDescent="0.2">
      <c r="E6817"/>
      <c r="F6817" s="88"/>
      <c r="BB6817" s="5"/>
    </row>
    <row r="6818" spans="5:54" x14ac:dyDescent="0.2">
      <c r="E6818"/>
      <c r="F6818" s="88"/>
      <c r="BB6818" s="5"/>
    </row>
    <row r="6819" spans="5:54" x14ac:dyDescent="0.2">
      <c r="E6819"/>
      <c r="F6819" s="88"/>
      <c r="BB6819" s="5"/>
    </row>
    <row r="6820" spans="5:54" x14ac:dyDescent="0.2">
      <c r="E6820"/>
      <c r="F6820" s="88"/>
      <c r="BB6820" s="5"/>
    </row>
    <row r="6821" spans="5:54" x14ac:dyDescent="0.2">
      <c r="E6821"/>
      <c r="F6821" s="88"/>
      <c r="BB6821" s="5"/>
    </row>
    <row r="6822" spans="5:54" x14ac:dyDescent="0.2">
      <c r="E6822"/>
      <c r="F6822" s="88"/>
      <c r="BB6822" s="5"/>
    </row>
    <row r="6823" spans="5:54" x14ac:dyDescent="0.2">
      <c r="E6823"/>
      <c r="F6823" s="88"/>
      <c r="BB6823" s="5"/>
    </row>
    <row r="6824" spans="5:54" x14ac:dyDescent="0.2">
      <c r="E6824"/>
      <c r="F6824" s="88"/>
      <c r="BB6824" s="5"/>
    </row>
    <row r="6825" spans="5:54" x14ac:dyDescent="0.2">
      <c r="E6825"/>
      <c r="F6825" s="88"/>
      <c r="BB6825" s="5"/>
    </row>
    <row r="6826" spans="5:54" x14ac:dyDescent="0.2">
      <c r="E6826"/>
      <c r="F6826" s="88"/>
      <c r="BB6826" s="5"/>
    </row>
    <row r="6827" spans="5:54" x14ac:dyDescent="0.2">
      <c r="E6827"/>
      <c r="F6827" s="88"/>
      <c r="BB6827" s="5"/>
    </row>
    <row r="6828" spans="5:54" x14ac:dyDescent="0.2">
      <c r="E6828"/>
      <c r="F6828" s="88"/>
      <c r="BB6828" s="5"/>
    </row>
    <row r="6829" spans="5:54" x14ac:dyDescent="0.2">
      <c r="E6829"/>
      <c r="F6829" s="88"/>
      <c r="BB6829" s="5"/>
    </row>
    <row r="6830" spans="5:54" x14ac:dyDescent="0.2">
      <c r="E6830"/>
      <c r="F6830" s="88"/>
      <c r="BB6830" s="5"/>
    </row>
    <row r="6831" spans="5:54" x14ac:dyDescent="0.2">
      <c r="E6831"/>
      <c r="F6831" s="88"/>
      <c r="BB6831" s="5"/>
    </row>
    <row r="6832" spans="5:54" x14ac:dyDescent="0.2">
      <c r="E6832"/>
      <c r="F6832" s="88"/>
      <c r="BB6832" s="5"/>
    </row>
    <row r="6833" spans="5:54" x14ac:dyDescent="0.2">
      <c r="E6833"/>
      <c r="F6833" s="88"/>
      <c r="BB6833" s="5"/>
    </row>
    <row r="6834" spans="5:54" x14ac:dyDescent="0.2">
      <c r="E6834"/>
      <c r="F6834" s="88"/>
      <c r="BB6834" s="5"/>
    </row>
    <row r="6835" spans="5:54" x14ac:dyDescent="0.2">
      <c r="E6835"/>
      <c r="F6835" s="88"/>
      <c r="BB6835" s="5"/>
    </row>
    <row r="6836" spans="5:54" x14ac:dyDescent="0.2">
      <c r="E6836"/>
      <c r="F6836" s="88"/>
      <c r="BB6836" s="5"/>
    </row>
    <row r="6837" spans="5:54" x14ac:dyDescent="0.2">
      <c r="E6837"/>
      <c r="F6837" s="88"/>
      <c r="BB6837" s="5"/>
    </row>
    <row r="6838" spans="5:54" x14ac:dyDescent="0.2">
      <c r="E6838"/>
      <c r="F6838" s="88"/>
      <c r="BB6838" s="5"/>
    </row>
    <row r="6839" spans="5:54" x14ac:dyDescent="0.2">
      <c r="E6839"/>
      <c r="F6839" s="88"/>
      <c r="BB6839" s="5"/>
    </row>
    <row r="6840" spans="5:54" x14ac:dyDescent="0.2">
      <c r="E6840"/>
      <c r="F6840" s="88"/>
      <c r="BB6840" s="5"/>
    </row>
    <row r="6841" spans="5:54" x14ac:dyDescent="0.2">
      <c r="E6841"/>
      <c r="F6841" s="88"/>
      <c r="BB6841" s="5"/>
    </row>
    <row r="6842" spans="5:54" x14ac:dyDescent="0.2">
      <c r="E6842"/>
      <c r="F6842" s="88"/>
      <c r="BB6842" s="5"/>
    </row>
    <row r="6843" spans="5:54" x14ac:dyDescent="0.2">
      <c r="E6843"/>
      <c r="F6843" s="88"/>
      <c r="BB6843" s="5"/>
    </row>
    <row r="6844" spans="5:54" x14ac:dyDescent="0.2">
      <c r="E6844"/>
      <c r="F6844" s="88"/>
      <c r="BB6844" s="5"/>
    </row>
    <row r="6845" spans="5:54" x14ac:dyDescent="0.2">
      <c r="E6845"/>
      <c r="F6845" s="88"/>
      <c r="BB6845" s="5"/>
    </row>
    <row r="6846" spans="5:54" x14ac:dyDescent="0.2">
      <c r="E6846"/>
      <c r="F6846" s="88"/>
      <c r="BB6846" s="5"/>
    </row>
    <row r="6847" spans="5:54" x14ac:dyDescent="0.2">
      <c r="E6847"/>
      <c r="F6847" s="88"/>
      <c r="BB6847" s="5"/>
    </row>
    <row r="6848" spans="5:54" x14ac:dyDescent="0.2">
      <c r="E6848"/>
      <c r="F6848" s="88"/>
      <c r="BB6848" s="5"/>
    </row>
    <row r="6849" spans="5:54" x14ac:dyDescent="0.2">
      <c r="E6849"/>
      <c r="F6849" s="88"/>
      <c r="BB6849" s="5"/>
    </row>
    <row r="6850" spans="5:54" x14ac:dyDescent="0.2">
      <c r="E6850"/>
      <c r="F6850" s="88"/>
      <c r="BB6850" s="5"/>
    </row>
    <row r="6851" spans="5:54" x14ac:dyDescent="0.2">
      <c r="E6851"/>
      <c r="F6851" s="88"/>
      <c r="BB6851" s="5"/>
    </row>
    <row r="6852" spans="5:54" x14ac:dyDescent="0.2">
      <c r="E6852"/>
      <c r="F6852" s="88"/>
      <c r="BB6852" s="5"/>
    </row>
    <row r="6853" spans="5:54" x14ac:dyDescent="0.2">
      <c r="E6853"/>
      <c r="F6853" s="88"/>
      <c r="BB6853" s="5"/>
    </row>
    <row r="6854" spans="5:54" x14ac:dyDescent="0.2">
      <c r="E6854"/>
      <c r="F6854" s="88"/>
      <c r="BB6854" s="5"/>
    </row>
    <row r="6855" spans="5:54" x14ac:dyDescent="0.2">
      <c r="E6855"/>
      <c r="F6855" s="88"/>
      <c r="BB6855" s="5"/>
    </row>
    <row r="6856" spans="5:54" x14ac:dyDescent="0.2">
      <c r="E6856"/>
      <c r="F6856" s="88"/>
      <c r="BB6856" s="5"/>
    </row>
    <row r="6857" spans="5:54" x14ac:dyDescent="0.2">
      <c r="E6857"/>
      <c r="F6857" s="88"/>
      <c r="BB6857" s="5"/>
    </row>
    <row r="6858" spans="5:54" x14ac:dyDescent="0.2">
      <c r="E6858"/>
      <c r="F6858" s="88"/>
      <c r="BB6858" s="5"/>
    </row>
    <row r="6859" spans="5:54" x14ac:dyDescent="0.2">
      <c r="E6859"/>
      <c r="F6859" s="88"/>
      <c r="BB6859" s="5"/>
    </row>
    <row r="6860" spans="5:54" x14ac:dyDescent="0.2">
      <c r="E6860"/>
      <c r="F6860" s="88"/>
      <c r="BB6860" s="5"/>
    </row>
    <row r="6861" spans="5:54" x14ac:dyDescent="0.2">
      <c r="E6861"/>
      <c r="F6861" s="88"/>
      <c r="BB6861" s="5"/>
    </row>
    <row r="6862" spans="5:54" x14ac:dyDescent="0.2">
      <c r="E6862"/>
      <c r="F6862" s="88"/>
      <c r="BB6862" s="5"/>
    </row>
    <row r="6863" spans="5:54" x14ac:dyDescent="0.2">
      <c r="E6863"/>
      <c r="F6863" s="88"/>
      <c r="BB6863" s="5"/>
    </row>
    <row r="6864" spans="5:54" x14ac:dyDescent="0.2">
      <c r="E6864"/>
      <c r="F6864" s="88"/>
      <c r="BB6864" s="5"/>
    </row>
    <row r="6865" spans="5:54" x14ac:dyDescent="0.2">
      <c r="E6865"/>
      <c r="F6865" s="88"/>
      <c r="BB6865" s="5"/>
    </row>
    <row r="6866" spans="5:54" x14ac:dyDescent="0.2">
      <c r="E6866"/>
      <c r="F6866" s="88"/>
      <c r="BB6866" s="5"/>
    </row>
    <row r="6867" spans="5:54" x14ac:dyDescent="0.2">
      <c r="E6867"/>
      <c r="F6867" s="88"/>
      <c r="BB6867" s="5"/>
    </row>
    <row r="6868" spans="5:54" x14ac:dyDescent="0.2">
      <c r="E6868"/>
      <c r="F6868" s="88"/>
      <c r="BB6868" s="5"/>
    </row>
    <row r="6869" spans="5:54" x14ac:dyDescent="0.2">
      <c r="E6869"/>
      <c r="F6869" s="88"/>
      <c r="BB6869" s="5"/>
    </row>
    <row r="6870" spans="5:54" x14ac:dyDescent="0.2">
      <c r="E6870"/>
      <c r="F6870" s="88"/>
      <c r="BB6870" s="5"/>
    </row>
    <row r="6871" spans="5:54" x14ac:dyDescent="0.2">
      <c r="E6871"/>
      <c r="F6871" s="88"/>
      <c r="BB6871" s="5"/>
    </row>
    <row r="6872" spans="5:54" x14ac:dyDescent="0.2">
      <c r="E6872"/>
      <c r="F6872" s="88"/>
      <c r="BB6872" s="5"/>
    </row>
    <row r="6873" spans="5:54" x14ac:dyDescent="0.2">
      <c r="E6873"/>
      <c r="F6873" s="88"/>
      <c r="BB6873" s="5"/>
    </row>
    <row r="6874" spans="5:54" x14ac:dyDescent="0.2">
      <c r="E6874"/>
      <c r="F6874" s="88"/>
      <c r="BB6874" s="5"/>
    </row>
    <row r="6875" spans="5:54" x14ac:dyDescent="0.2">
      <c r="E6875"/>
      <c r="F6875" s="88"/>
      <c r="BB6875" s="5"/>
    </row>
    <row r="6876" spans="5:54" x14ac:dyDescent="0.2">
      <c r="E6876"/>
      <c r="F6876" s="88"/>
      <c r="BB6876" s="5"/>
    </row>
    <row r="6877" spans="5:54" x14ac:dyDescent="0.2">
      <c r="E6877"/>
      <c r="F6877" s="88"/>
      <c r="BB6877" s="5"/>
    </row>
    <row r="6878" spans="5:54" x14ac:dyDescent="0.2">
      <c r="E6878"/>
      <c r="F6878" s="88"/>
      <c r="BB6878" s="5"/>
    </row>
    <row r="6879" spans="5:54" x14ac:dyDescent="0.2">
      <c r="E6879"/>
      <c r="F6879" s="88"/>
      <c r="BB6879" s="5"/>
    </row>
    <row r="6880" spans="5:54" x14ac:dyDescent="0.2">
      <c r="E6880"/>
      <c r="F6880" s="88"/>
      <c r="BB6880" s="5"/>
    </row>
    <row r="6881" spans="5:54" x14ac:dyDescent="0.2">
      <c r="E6881"/>
      <c r="F6881" s="88"/>
      <c r="BB6881" s="5"/>
    </row>
    <row r="6882" spans="5:54" x14ac:dyDescent="0.2">
      <c r="E6882"/>
      <c r="F6882" s="88"/>
      <c r="BB6882" s="5"/>
    </row>
    <row r="6883" spans="5:54" x14ac:dyDescent="0.2">
      <c r="E6883"/>
      <c r="F6883" s="88"/>
      <c r="BB6883" s="5"/>
    </row>
    <row r="6884" spans="5:54" x14ac:dyDescent="0.2">
      <c r="E6884"/>
      <c r="F6884" s="88"/>
      <c r="BB6884" s="5"/>
    </row>
    <row r="6885" spans="5:54" x14ac:dyDescent="0.2">
      <c r="E6885"/>
      <c r="F6885" s="88"/>
      <c r="BB6885" s="5"/>
    </row>
    <row r="6886" spans="5:54" x14ac:dyDescent="0.2">
      <c r="E6886"/>
      <c r="F6886" s="88"/>
      <c r="BB6886" s="5"/>
    </row>
    <row r="6887" spans="5:54" x14ac:dyDescent="0.2">
      <c r="E6887"/>
      <c r="F6887" s="88"/>
      <c r="BB6887" s="5"/>
    </row>
    <row r="6888" spans="5:54" x14ac:dyDescent="0.2">
      <c r="E6888"/>
      <c r="F6888" s="88"/>
      <c r="BB6888" s="5"/>
    </row>
    <row r="6889" spans="5:54" x14ac:dyDescent="0.2">
      <c r="E6889"/>
      <c r="F6889" s="88"/>
      <c r="BB6889" s="5"/>
    </row>
    <row r="6890" spans="5:54" x14ac:dyDescent="0.2">
      <c r="E6890"/>
      <c r="F6890" s="88"/>
      <c r="BB6890" s="5"/>
    </row>
    <row r="6891" spans="5:54" x14ac:dyDescent="0.2">
      <c r="E6891"/>
      <c r="F6891" s="88"/>
      <c r="BB6891" s="5"/>
    </row>
    <row r="6892" spans="5:54" x14ac:dyDescent="0.2">
      <c r="E6892"/>
      <c r="F6892" s="88"/>
      <c r="BB6892" s="5"/>
    </row>
    <row r="6893" spans="5:54" x14ac:dyDescent="0.2">
      <c r="E6893"/>
      <c r="F6893" s="88"/>
      <c r="BB6893" s="5"/>
    </row>
    <row r="6894" spans="5:54" x14ac:dyDescent="0.2">
      <c r="E6894"/>
      <c r="F6894" s="88"/>
      <c r="BB6894" s="5"/>
    </row>
    <row r="6895" spans="5:54" x14ac:dyDescent="0.2">
      <c r="E6895"/>
      <c r="F6895" s="88"/>
      <c r="BB6895" s="5"/>
    </row>
    <row r="6896" spans="5:54" x14ac:dyDescent="0.2">
      <c r="E6896"/>
      <c r="F6896" s="88"/>
      <c r="BB6896" s="5"/>
    </row>
    <row r="6897" spans="5:54" x14ac:dyDescent="0.2">
      <c r="E6897"/>
      <c r="F6897" s="88"/>
      <c r="BB6897" s="5"/>
    </row>
    <row r="6898" spans="5:54" x14ac:dyDescent="0.2">
      <c r="E6898"/>
      <c r="F6898" s="88"/>
      <c r="BB6898" s="5"/>
    </row>
    <row r="6899" spans="5:54" x14ac:dyDescent="0.2">
      <c r="E6899"/>
      <c r="F6899" s="88"/>
      <c r="BB6899" s="5"/>
    </row>
    <row r="6900" spans="5:54" x14ac:dyDescent="0.2">
      <c r="E6900"/>
      <c r="F6900" s="88"/>
      <c r="BB6900" s="5"/>
    </row>
    <row r="6901" spans="5:54" x14ac:dyDescent="0.2">
      <c r="E6901"/>
      <c r="F6901" s="88"/>
      <c r="BB6901" s="5"/>
    </row>
    <row r="6902" spans="5:54" x14ac:dyDescent="0.2">
      <c r="E6902"/>
      <c r="F6902" s="88"/>
      <c r="BB6902" s="5"/>
    </row>
    <row r="6903" spans="5:54" x14ac:dyDescent="0.2">
      <c r="E6903"/>
      <c r="F6903" s="88"/>
      <c r="BB6903" s="5"/>
    </row>
    <row r="6904" spans="5:54" x14ac:dyDescent="0.2">
      <c r="E6904"/>
      <c r="F6904" s="88"/>
      <c r="BB6904" s="5"/>
    </row>
    <row r="6905" spans="5:54" x14ac:dyDescent="0.2">
      <c r="E6905"/>
      <c r="F6905" s="88"/>
      <c r="BB6905" s="5"/>
    </row>
    <row r="6906" spans="5:54" x14ac:dyDescent="0.2">
      <c r="E6906"/>
      <c r="F6906" s="88"/>
      <c r="BB6906" s="5"/>
    </row>
    <row r="6907" spans="5:54" x14ac:dyDescent="0.2">
      <c r="E6907"/>
      <c r="F6907" s="88"/>
      <c r="BB6907" s="5"/>
    </row>
    <row r="6908" spans="5:54" x14ac:dyDescent="0.2">
      <c r="E6908"/>
      <c r="F6908" s="88"/>
      <c r="BB6908" s="5"/>
    </row>
    <row r="6909" spans="5:54" x14ac:dyDescent="0.2">
      <c r="E6909"/>
      <c r="F6909" s="88"/>
      <c r="BB6909" s="5"/>
    </row>
    <row r="6910" spans="5:54" x14ac:dyDescent="0.2">
      <c r="E6910"/>
      <c r="F6910" s="88"/>
      <c r="BB6910" s="5"/>
    </row>
    <row r="6911" spans="5:54" x14ac:dyDescent="0.2">
      <c r="E6911"/>
      <c r="F6911" s="88"/>
      <c r="BB6911" s="5"/>
    </row>
    <row r="6912" spans="5:54" x14ac:dyDescent="0.2">
      <c r="E6912"/>
      <c r="F6912" s="88"/>
      <c r="BB6912" s="5"/>
    </row>
    <row r="6913" spans="5:54" x14ac:dyDescent="0.2">
      <c r="E6913"/>
      <c r="F6913" s="88"/>
      <c r="BB6913" s="5"/>
    </row>
    <row r="6914" spans="5:54" x14ac:dyDescent="0.2">
      <c r="E6914"/>
      <c r="F6914" s="88"/>
      <c r="BB6914" s="5"/>
    </row>
    <row r="6915" spans="5:54" x14ac:dyDescent="0.2">
      <c r="E6915"/>
      <c r="F6915" s="88"/>
      <c r="BB6915" s="5"/>
    </row>
    <row r="6916" spans="5:54" x14ac:dyDescent="0.2">
      <c r="E6916"/>
      <c r="F6916" s="88"/>
      <c r="BB6916" s="5"/>
    </row>
    <row r="6917" spans="5:54" x14ac:dyDescent="0.2">
      <c r="E6917"/>
      <c r="F6917" s="88"/>
      <c r="BB6917" s="5"/>
    </row>
    <row r="6918" spans="5:54" x14ac:dyDescent="0.2">
      <c r="E6918"/>
      <c r="F6918" s="88"/>
      <c r="BB6918" s="5"/>
    </row>
    <row r="6919" spans="5:54" x14ac:dyDescent="0.2">
      <c r="E6919"/>
      <c r="F6919" s="88"/>
      <c r="BB6919" s="5"/>
    </row>
    <row r="6920" spans="5:54" x14ac:dyDescent="0.2">
      <c r="E6920"/>
      <c r="F6920" s="88"/>
      <c r="BB6920" s="5"/>
    </row>
    <row r="6921" spans="5:54" x14ac:dyDescent="0.2">
      <c r="E6921"/>
      <c r="F6921" s="88"/>
      <c r="BB6921" s="5"/>
    </row>
    <row r="6922" spans="5:54" x14ac:dyDescent="0.2">
      <c r="E6922"/>
      <c r="F6922" s="88"/>
      <c r="BB6922" s="5"/>
    </row>
    <row r="6923" spans="5:54" x14ac:dyDescent="0.2">
      <c r="E6923"/>
      <c r="F6923" s="88"/>
      <c r="BB6923" s="5"/>
    </row>
    <row r="6924" spans="5:54" x14ac:dyDescent="0.2">
      <c r="E6924"/>
      <c r="F6924" s="88"/>
      <c r="BB6924" s="5"/>
    </row>
    <row r="6925" spans="5:54" x14ac:dyDescent="0.2">
      <c r="E6925"/>
      <c r="F6925" s="88"/>
      <c r="BB6925" s="5"/>
    </row>
    <row r="6926" spans="5:54" x14ac:dyDescent="0.2">
      <c r="E6926"/>
      <c r="F6926" s="88"/>
      <c r="BB6926" s="5"/>
    </row>
    <row r="6927" spans="5:54" x14ac:dyDescent="0.2">
      <c r="E6927"/>
      <c r="F6927" s="88"/>
      <c r="BB6927" s="5"/>
    </row>
    <row r="6928" spans="5:54" x14ac:dyDescent="0.2">
      <c r="E6928"/>
      <c r="F6928" s="88"/>
      <c r="BB6928" s="5"/>
    </row>
    <row r="6929" spans="5:54" x14ac:dyDescent="0.2">
      <c r="E6929"/>
      <c r="F6929" s="88"/>
      <c r="BB6929" s="5"/>
    </row>
    <row r="6930" spans="5:54" x14ac:dyDescent="0.2">
      <c r="E6930"/>
      <c r="F6930" s="88"/>
      <c r="BB6930" s="5"/>
    </row>
    <row r="6931" spans="5:54" x14ac:dyDescent="0.2">
      <c r="E6931"/>
      <c r="F6931" s="88"/>
      <c r="BB6931" s="5"/>
    </row>
    <row r="6932" spans="5:54" x14ac:dyDescent="0.2">
      <c r="E6932"/>
      <c r="F6932" s="88"/>
      <c r="BB6932" s="5"/>
    </row>
    <row r="6933" spans="5:54" x14ac:dyDescent="0.2">
      <c r="E6933"/>
      <c r="F6933" s="88"/>
      <c r="BB6933" s="5"/>
    </row>
    <row r="6934" spans="5:54" x14ac:dyDescent="0.2">
      <c r="E6934"/>
      <c r="F6934" s="88"/>
      <c r="BB6934" s="5"/>
    </row>
    <row r="6935" spans="5:54" x14ac:dyDescent="0.2">
      <c r="E6935"/>
      <c r="F6935" s="88"/>
      <c r="BB6935" s="5"/>
    </row>
    <row r="6936" spans="5:54" x14ac:dyDescent="0.2">
      <c r="E6936"/>
      <c r="F6936" s="88"/>
      <c r="BB6936" s="5"/>
    </row>
    <row r="6937" spans="5:54" x14ac:dyDescent="0.2">
      <c r="E6937"/>
      <c r="F6937" s="88"/>
      <c r="BB6937" s="5"/>
    </row>
    <row r="6938" spans="5:54" x14ac:dyDescent="0.2">
      <c r="E6938"/>
      <c r="F6938" s="88"/>
      <c r="BB6938" s="5"/>
    </row>
    <row r="6939" spans="5:54" x14ac:dyDescent="0.2">
      <c r="E6939"/>
      <c r="F6939" s="88"/>
      <c r="BB6939" s="5"/>
    </row>
    <row r="6940" spans="5:54" x14ac:dyDescent="0.2">
      <c r="E6940"/>
      <c r="F6940" s="88"/>
      <c r="BB6940" s="5"/>
    </row>
    <row r="6941" spans="5:54" x14ac:dyDescent="0.2">
      <c r="E6941"/>
      <c r="F6941" s="88"/>
      <c r="BB6941" s="5"/>
    </row>
    <row r="6942" spans="5:54" x14ac:dyDescent="0.2">
      <c r="E6942"/>
      <c r="F6942" s="88"/>
      <c r="BB6942" s="5"/>
    </row>
    <row r="6943" spans="5:54" x14ac:dyDescent="0.2">
      <c r="E6943"/>
      <c r="F6943" s="88"/>
      <c r="BB6943" s="5"/>
    </row>
    <row r="6944" spans="5:54" x14ac:dyDescent="0.2">
      <c r="E6944"/>
      <c r="F6944" s="88"/>
      <c r="BB6944" s="5"/>
    </row>
    <row r="6945" spans="5:54" x14ac:dyDescent="0.2">
      <c r="E6945"/>
      <c r="F6945" s="88"/>
      <c r="BB6945" s="5"/>
    </row>
    <row r="6946" spans="5:54" x14ac:dyDescent="0.2">
      <c r="E6946"/>
      <c r="F6946" s="88"/>
      <c r="BB6946" s="5"/>
    </row>
    <row r="6947" spans="5:54" x14ac:dyDescent="0.2">
      <c r="E6947"/>
      <c r="F6947" s="88"/>
      <c r="BB6947" s="5"/>
    </row>
    <row r="6948" spans="5:54" x14ac:dyDescent="0.2">
      <c r="E6948"/>
      <c r="F6948" s="88"/>
      <c r="BB6948" s="5"/>
    </row>
    <row r="6949" spans="5:54" x14ac:dyDescent="0.2">
      <c r="E6949"/>
      <c r="F6949" s="88"/>
      <c r="BB6949" s="5"/>
    </row>
    <row r="6950" spans="5:54" x14ac:dyDescent="0.2">
      <c r="E6950"/>
      <c r="F6950" s="88"/>
      <c r="BB6950" s="5"/>
    </row>
    <row r="6951" spans="5:54" x14ac:dyDescent="0.2">
      <c r="E6951"/>
      <c r="F6951" s="88"/>
      <c r="BB6951" s="5"/>
    </row>
    <row r="6952" spans="5:54" x14ac:dyDescent="0.2">
      <c r="E6952"/>
      <c r="F6952" s="88"/>
      <c r="BB6952" s="5"/>
    </row>
    <row r="6953" spans="5:54" x14ac:dyDescent="0.2">
      <c r="E6953"/>
      <c r="F6953" s="88"/>
      <c r="BB6953" s="5"/>
    </row>
    <row r="6954" spans="5:54" x14ac:dyDescent="0.2">
      <c r="E6954"/>
      <c r="F6954" s="88"/>
      <c r="BB6954" s="5"/>
    </row>
    <row r="6955" spans="5:54" x14ac:dyDescent="0.2">
      <c r="E6955"/>
      <c r="F6955" s="88"/>
      <c r="BB6955" s="5"/>
    </row>
    <row r="6956" spans="5:54" x14ac:dyDescent="0.2">
      <c r="E6956"/>
      <c r="F6956" s="88"/>
      <c r="BB6956" s="5"/>
    </row>
    <row r="6957" spans="5:54" x14ac:dyDescent="0.2">
      <c r="E6957"/>
      <c r="F6957" s="88"/>
      <c r="BB6957" s="5"/>
    </row>
    <row r="6958" spans="5:54" x14ac:dyDescent="0.2">
      <c r="E6958"/>
      <c r="F6958" s="88"/>
      <c r="BB6958" s="5"/>
    </row>
    <row r="6959" spans="5:54" x14ac:dyDescent="0.2">
      <c r="E6959"/>
      <c r="F6959" s="88"/>
      <c r="BB6959" s="5"/>
    </row>
    <row r="6960" spans="5:54" x14ac:dyDescent="0.2">
      <c r="E6960"/>
      <c r="F6960" s="88"/>
      <c r="BB6960" s="5"/>
    </row>
    <row r="6961" spans="5:54" x14ac:dyDescent="0.2">
      <c r="E6961"/>
      <c r="F6961" s="88"/>
      <c r="BB6961" s="5"/>
    </row>
    <row r="6962" spans="5:54" x14ac:dyDescent="0.2">
      <c r="E6962"/>
      <c r="F6962" s="88"/>
      <c r="BB6962" s="5"/>
    </row>
    <row r="6963" spans="5:54" x14ac:dyDescent="0.2">
      <c r="E6963"/>
      <c r="F6963" s="88"/>
      <c r="BB6963" s="5"/>
    </row>
    <row r="6964" spans="5:54" x14ac:dyDescent="0.2">
      <c r="E6964"/>
      <c r="F6964" s="88"/>
      <c r="BB6964" s="5"/>
    </row>
    <row r="6965" spans="5:54" x14ac:dyDescent="0.2">
      <c r="E6965"/>
      <c r="F6965" s="88"/>
      <c r="BB6965" s="5"/>
    </row>
    <row r="6966" spans="5:54" x14ac:dyDescent="0.2">
      <c r="E6966"/>
      <c r="F6966" s="88"/>
      <c r="BB6966" s="5"/>
    </row>
    <row r="6967" spans="5:54" x14ac:dyDescent="0.2">
      <c r="E6967"/>
      <c r="F6967" s="88"/>
      <c r="BB6967" s="5"/>
    </row>
    <row r="6968" spans="5:54" x14ac:dyDescent="0.2">
      <c r="E6968"/>
      <c r="F6968" s="88"/>
      <c r="BB6968" s="5"/>
    </row>
    <row r="6969" spans="5:54" x14ac:dyDescent="0.2">
      <c r="E6969"/>
      <c r="F6969" s="88"/>
      <c r="BB6969" s="5"/>
    </row>
    <row r="6970" spans="5:54" x14ac:dyDescent="0.2">
      <c r="E6970"/>
      <c r="F6970" s="88"/>
      <c r="BB6970" s="5"/>
    </row>
    <row r="6971" spans="5:54" x14ac:dyDescent="0.2">
      <c r="E6971"/>
      <c r="F6971" s="88"/>
      <c r="BB6971" s="5"/>
    </row>
    <row r="6972" spans="5:54" x14ac:dyDescent="0.2">
      <c r="E6972"/>
      <c r="F6972" s="88"/>
      <c r="BB6972" s="5"/>
    </row>
    <row r="6973" spans="5:54" x14ac:dyDescent="0.2">
      <c r="E6973"/>
      <c r="F6973" s="88"/>
      <c r="BB6973" s="5"/>
    </row>
    <row r="6974" spans="5:54" x14ac:dyDescent="0.2">
      <c r="E6974"/>
      <c r="F6974" s="88"/>
      <c r="BB6974" s="5"/>
    </row>
    <row r="6975" spans="5:54" x14ac:dyDescent="0.2">
      <c r="E6975"/>
      <c r="F6975" s="88"/>
      <c r="BB6975" s="5"/>
    </row>
    <row r="6976" spans="5:54" x14ac:dyDescent="0.2">
      <c r="E6976"/>
      <c r="F6976" s="88"/>
      <c r="BB6976" s="5"/>
    </row>
    <row r="6977" spans="5:54" x14ac:dyDescent="0.2">
      <c r="E6977"/>
      <c r="F6977" s="88"/>
      <c r="BB6977" s="5"/>
    </row>
    <row r="6978" spans="5:54" x14ac:dyDescent="0.2">
      <c r="E6978"/>
      <c r="F6978" s="88"/>
      <c r="BB6978" s="5"/>
    </row>
    <row r="6979" spans="5:54" x14ac:dyDescent="0.2">
      <c r="E6979"/>
      <c r="F6979" s="88"/>
      <c r="BB6979" s="5"/>
    </row>
    <row r="6980" spans="5:54" x14ac:dyDescent="0.2">
      <c r="E6980"/>
      <c r="F6980" s="88"/>
      <c r="BB6980" s="5"/>
    </row>
    <row r="6981" spans="5:54" x14ac:dyDescent="0.2">
      <c r="E6981"/>
      <c r="F6981" s="88"/>
      <c r="BB6981" s="5"/>
    </row>
    <row r="6982" spans="5:54" x14ac:dyDescent="0.2">
      <c r="E6982"/>
      <c r="F6982" s="88"/>
      <c r="BB6982" s="5"/>
    </row>
    <row r="6983" spans="5:54" x14ac:dyDescent="0.2">
      <c r="E6983"/>
      <c r="F6983" s="88"/>
      <c r="BB6983" s="5"/>
    </row>
    <row r="6984" spans="5:54" x14ac:dyDescent="0.2">
      <c r="E6984"/>
      <c r="F6984" s="88"/>
      <c r="BB6984" s="5"/>
    </row>
    <row r="6985" spans="5:54" x14ac:dyDescent="0.2">
      <c r="E6985"/>
      <c r="F6985" s="88"/>
      <c r="BB6985" s="5"/>
    </row>
    <row r="6986" spans="5:54" x14ac:dyDescent="0.2">
      <c r="E6986"/>
      <c r="F6986" s="88"/>
      <c r="BB6986" s="5"/>
    </row>
    <row r="6987" spans="5:54" x14ac:dyDescent="0.2">
      <c r="E6987"/>
      <c r="F6987" s="88"/>
      <c r="BB6987" s="5"/>
    </row>
    <row r="6988" spans="5:54" x14ac:dyDescent="0.2">
      <c r="E6988"/>
      <c r="F6988" s="88"/>
      <c r="BB6988" s="5"/>
    </row>
    <row r="6989" spans="5:54" x14ac:dyDescent="0.2">
      <c r="E6989"/>
      <c r="F6989" s="88"/>
      <c r="BB6989" s="5"/>
    </row>
    <row r="6990" spans="5:54" x14ac:dyDescent="0.2">
      <c r="E6990"/>
      <c r="F6990" s="88"/>
      <c r="BB6990" s="5"/>
    </row>
    <row r="6991" spans="5:54" x14ac:dyDescent="0.2">
      <c r="E6991"/>
      <c r="F6991" s="88"/>
      <c r="BB6991" s="5"/>
    </row>
    <row r="6992" spans="5:54" x14ac:dyDescent="0.2">
      <c r="E6992"/>
      <c r="F6992" s="88"/>
      <c r="BB6992" s="5"/>
    </row>
    <row r="6993" spans="5:54" x14ac:dyDescent="0.2">
      <c r="E6993"/>
      <c r="F6993" s="88"/>
      <c r="BB6993" s="5"/>
    </row>
    <row r="6994" spans="5:54" x14ac:dyDescent="0.2">
      <c r="E6994"/>
      <c r="F6994" s="88"/>
      <c r="BB6994" s="5"/>
    </row>
    <row r="6995" spans="5:54" x14ac:dyDescent="0.2">
      <c r="E6995"/>
      <c r="F6995" s="88"/>
      <c r="BB6995" s="5"/>
    </row>
    <row r="6996" spans="5:54" x14ac:dyDescent="0.2">
      <c r="E6996"/>
      <c r="F6996" s="88"/>
      <c r="BB6996" s="5"/>
    </row>
    <row r="6997" spans="5:54" x14ac:dyDescent="0.2">
      <c r="E6997"/>
      <c r="F6997" s="88"/>
      <c r="BB6997" s="5"/>
    </row>
    <row r="6998" spans="5:54" x14ac:dyDescent="0.2">
      <c r="E6998"/>
      <c r="F6998" s="88"/>
      <c r="BB6998" s="5"/>
    </row>
    <row r="6999" spans="5:54" x14ac:dyDescent="0.2">
      <c r="E6999"/>
      <c r="F6999" s="88"/>
      <c r="BB6999" s="5"/>
    </row>
    <row r="7000" spans="5:54" x14ac:dyDescent="0.2">
      <c r="E7000"/>
      <c r="F7000" s="88"/>
      <c r="BB7000" s="5"/>
    </row>
    <row r="7001" spans="5:54" x14ac:dyDescent="0.2">
      <c r="E7001"/>
      <c r="F7001" s="88"/>
      <c r="BB7001" s="5"/>
    </row>
    <row r="7002" spans="5:54" x14ac:dyDescent="0.2">
      <c r="E7002"/>
      <c r="F7002" s="88"/>
      <c r="BB7002" s="5"/>
    </row>
    <row r="7003" spans="5:54" x14ac:dyDescent="0.2">
      <c r="E7003"/>
      <c r="F7003" s="88"/>
      <c r="BB7003" s="5"/>
    </row>
    <row r="7004" spans="5:54" x14ac:dyDescent="0.2">
      <c r="E7004"/>
      <c r="F7004" s="88"/>
      <c r="BB7004" s="5"/>
    </row>
    <row r="7005" spans="5:54" x14ac:dyDescent="0.2">
      <c r="E7005"/>
      <c r="F7005" s="88"/>
      <c r="BB7005" s="5"/>
    </row>
    <row r="7006" spans="5:54" x14ac:dyDescent="0.2">
      <c r="E7006"/>
      <c r="F7006" s="88"/>
      <c r="BB7006" s="5"/>
    </row>
    <row r="7007" spans="5:54" x14ac:dyDescent="0.2">
      <c r="E7007"/>
      <c r="F7007" s="88"/>
      <c r="BB7007" s="5"/>
    </row>
    <row r="7008" spans="5:54" x14ac:dyDescent="0.2">
      <c r="E7008"/>
      <c r="F7008" s="88"/>
      <c r="BB7008" s="5"/>
    </row>
    <row r="7009" spans="5:54" x14ac:dyDescent="0.2">
      <c r="E7009"/>
      <c r="F7009" s="88"/>
      <c r="BB7009" s="5"/>
    </row>
    <row r="7010" spans="5:54" x14ac:dyDescent="0.2">
      <c r="E7010"/>
      <c r="F7010" s="88"/>
      <c r="BB7010" s="5"/>
    </row>
    <row r="7011" spans="5:54" x14ac:dyDescent="0.2">
      <c r="E7011"/>
      <c r="F7011" s="88"/>
      <c r="BB7011" s="5"/>
    </row>
    <row r="7012" spans="5:54" x14ac:dyDescent="0.2">
      <c r="E7012"/>
      <c r="F7012" s="88"/>
      <c r="BB7012" s="5"/>
    </row>
    <row r="7013" spans="5:54" x14ac:dyDescent="0.2">
      <c r="E7013"/>
      <c r="F7013" s="88"/>
      <c r="BB7013" s="5"/>
    </row>
    <row r="7014" spans="5:54" x14ac:dyDescent="0.2">
      <c r="E7014"/>
      <c r="F7014" s="88"/>
      <c r="BB7014" s="5"/>
    </row>
    <row r="7015" spans="5:54" x14ac:dyDescent="0.2">
      <c r="E7015"/>
      <c r="F7015" s="88"/>
      <c r="BB7015" s="5"/>
    </row>
    <row r="7016" spans="5:54" x14ac:dyDescent="0.2">
      <c r="E7016"/>
      <c r="F7016" s="88"/>
      <c r="BB7016" s="5"/>
    </row>
    <row r="7017" spans="5:54" x14ac:dyDescent="0.2">
      <c r="E7017"/>
      <c r="F7017" s="88"/>
      <c r="BB7017" s="5"/>
    </row>
    <row r="7018" spans="5:54" x14ac:dyDescent="0.2">
      <c r="E7018"/>
      <c r="F7018" s="88"/>
      <c r="BB7018" s="5"/>
    </row>
    <row r="7019" spans="5:54" x14ac:dyDescent="0.2">
      <c r="E7019"/>
      <c r="F7019" s="88"/>
      <c r="BB7019" s="5"/>
    </row>
    <row r="7020" spans="5:54" x14ac:dyDescent="0.2">
      <c r="E7020"/>
      <c r="F7020" s="88"/>
      <c r="BB7020" s="5"/>
    </row>
    <row r="7021" spans="5:54" x14ac:dyDescent="0.2">
      <c r="E7021"/>
      <c r="F7021" s="88"/>
      <c r="BB7021" s="5"/>
    </row>
    <row r="7022" spans="5:54" x14ac:dyDescent="0.2">
      <c r="E7022"/>
      <c r="F7022" s="88"/>
      <c r="BB7022" s="5"/>
    </row>
    <row r="7023" spans="5:54" x14ac:dyDescent="0.2">
      <c r="E7023"/>
      <c r="F7023" s="88"/>
      <c r="BB7023" s="5"/>
    </row>
    <row r="7024" spans="5:54" x14ac:dyDescent="0.2">
      <c r="E7024"/>
      <c r="F7024" s="88"/>
      <c r="BB7024" s="5"/>
    </row>
    <row r="7025" spans="5:54" x14ac:dyDescent="0.2">
      <c r="E7025"/>
      <c r="F7025" s="88"/>
      <c r="BB7025" s="5"/>
    </row>
    <row r="7026" spans="5:54" x14ac:dyDescent="0.2">
      <c r="E7026"/>
      <c r="F7026" s="88"/>
      <c r="BB7026" s="5"/>
    </row>
    <row r="7027" spans="5:54" x14ac:dyDescent="0.2">
      <c r="E7027"/>
      <c r="F7027" s="88"/>
      <c r="BB7027" s="5"/>
    </row>
    <row r="7028" spans="5:54" x14ac:dyDescent="0.2">
      <c r="E7028"/>
      <c r="F7028" s="88"/>
      <c r="BB7028" s="5"/>
    </row>
    <row r="7029" spans="5:54" x14ac:dyDescent="0.2">
      <c r="E7029"/>
      <c r="F7029" s="88"/>
      <c r="BB7029" s="5"/>
    </row>
    <row r="7030" spans="5:54" x14ac:dyDescent="0.2">
      <c r="E7030"/>
      <c r="F7030" s="88"/>
      <c r="BB7030" s="5"/>
    </row>
    <row r="7031" spans="5:54" x14ac:dyDescent="0.2">
      <c r="E7031"/>
      <c r="F7031" s="88"/>
      <c r="BB7031" s="5"/>
    </row>
    <row r="7032" spans="5:54" x14ac:dyDescent="0.2">
      <c r="E7032"/>
      <c r="F7032" s="88"/>
      <c r="BB7032" s="5"/>
    </row>
    <row r="7033" spans="5:54" x14ac:dyDescent="0.2">
      <c r="E7033"/>
      <c r="F7033" s="88"/>
      <c r="BB7033" s="5"/>
    </row>
    <row r="7034" spans="5:54" x14ac:dyDescent="0.2">
      <c r="E7034"/>
      <c r="F7034" s="88"/>
      <c r="BB7034" s="5"/>
    </row>
    <row r="7035" spans="5:54" x14ac:dyDescent="0.2">
      <c r="E7035"/>
      <c r="F7035" s="88"/>
      <c r="BB7035" s="5"/>
    </row>
    <row r="7036" spans="5:54" x14ac:dyDescent="0.2">
      <c r="E7036"/>
      <c r="F7036" s="88"/>
      <c r="BB7036" s="5"/>
    </row>
    <row r="7037" spans="5:54" x14ac:dyDescent="0.2">
      <c r="E7037"/>
      <c r="F7037" s="88"/>
      <c r="BB7037" s="5"/>
    </row>
    <row r="7038" spans="5:54" x14ac:dyDescent="0.2">
      <c r="E7038"/>
      <c r="F7038" s="88"/>
      <c r="BB7038" s="5"/>
    </row>
    <row r="7039" spans="5:54" x14ac:dyDescent="0.2">
      <c r="E7039"/>
      <c r="F7039" s="88"/>
      <c r="BB7039" s="5"/>
    </row>
    <row r="7040" spans="5:54" x14ac:dyDescent="0.2">
      <c r="E7040"/>
      <c r="F7040" s="88"/>
      <c r="BB7040" s="5"/>
    </row>
    <row r="7041" spans="5:54" x14ac:dyDescent="0.2">
      <c r="E7041"/>
      <c r="F7041" s="88"/>
      <c r="BB7041" s="5"/>
    </row>
    <row r="7042" spans="5:54" x14ac:dyDescent="0.2">
      <c r="E7042"/>
      <c r="F7042" s="88"/>
      <c r="BB7042" s="5"/>
    </row>
    <row r="7043" spans="5:54" x14ac:dyDescent="0.2">
      <c r="E7043"/>
      <c r="F7043" s="88"/>
      <c r="BB7043" s="5"/>
    </row>
    <row r="7044" spans="5:54" x14ac:dyDescent="0.2">
      <c r="E7044"/>
      <c r="F7044" s="88"/>
      <c r="BB7044" s="5"/>
    </row>
    <row r="7045" spans="5:54" x14ac:dyDescent="0.2">
      <c r="E7045"/>
      <c r="F7045" s="88"/>
      <c r="BB7045" s="5"/>
    </row>
    <row r="7046" spans="5:54" x14ac:dyDescent="0.2">
      <c r="E7046"/>
      <c r="F7046" s="88"/>
      <c r="BB7046" s="5"/>
    </row>
    <row r="7047" spans="5:54" x14ac:dyDescent="0.2">
      <c r="E7047"/>
      <c r="F7047" s="88"/>
      <c r="BB7047" s="5"/>
    </row>
    <row r="7048" spans="5:54" x14ac:dyDescent="0.2">
      <c r="E7048"/>
      <c r="F7048" s="88"/>
      <c r="BB7048" s="5"/>
    </row>
    <row r="7049" spans="5:54" x14ac:dyDescent="0.2">
      <c r="E7049"/>
      <c r="F7049" s="88"/>
      <c r="BB7049" s="5"/>
    </row>
    <row r="7050" spans="5:54" x14ac:dyDescent="0.2">
      <c r="E7050"/>
      <c r="F7050" s="88"/>
      <c r="BB7050" s="5"/>
    </row>
    <row r="7051" spans="5:54" x14ac:dyDescent="0.2">
      <c r="E7051"/>
      <c r="F7051" s="88"/>
      <c r="BB7051" s="5"/>
    </row>
    <row r="7052" spans="5:54" x14ac:dyDescent="0.2">
      <c r="E7052"/>
      <c r="F7052" s="88"/>
      <c r="BB7052" s="5"/>
    </row>
    <row r="7053" spans="5:54" x14ac:dyDescent="0.2">
      <c r="E7053"/>
      <c r="F7053" s="88"/>
      <c r="BB7053" s="5"/>
    </row>
    <row r="7054" spans="5:54" x14ac:dyDescent="0.2">
      <c r="E7054"/>
      <c r="F7054" s="88"/>
      <c r="BB7054" s="5"/>
    </row>
    <row r="7055" spans="5:54" x14ac:dyDescent="0.2">
      <c r="E7055"/>
      <c r="F7055" s="88"/>
      <c r="BB7055" s="5"/>
    </row>
    <row r="7056" spans="5:54" x14ac:dyDescent="0.2">
      <c r="E7056"/>
      <c r="F7056" s="88"/>
      <c r="BB7056" s="5"/>
    </row>
    <row r="7057" spans="5:54" x14ac:dyDescent="0.2">
      <c r="E7057"/>
      <c r="F7057" s="88"/>
      <c r="BB7057" s="5"/>
    </row>
    <row r="7058" spans="5:54" x14ac:dyDescent="0.2">
      <c r="E7058"/>
      <c r="F7058" s="88"/>
      <c r="BB7058" s="5"/>
    </row>
    <row r="7059" spans="5:54" x14ac:dyDescent="0.2">
      <c r="E7059"/>
      <c r="F7059" s="88"/>
      <c r="BB7059" s="5"/>
    </row>
    <row r="7060" spans="5:54" x14ac:dyDescent="0.2">
      <c r="E7060"/>
      <c r="F7060" s="88"/>
      <c r="BB7060" s="5"/>
    </row>
    <row r="7061" spans="5:54" x14ac:dyDescent="0.2">
      <c r="E7061"/>
      <c r="F7061" s="88"/>
      <c r="BB7061" s="5"/>
    </row>
    <row r="7062" spans="5:54" x14ac:dyDescent="0.2">
      <c r="E7062"/>
      <c r="F7062" s="88"/>
      <c r="BB7062" s="5"/>
    </row>
    <row r="7063" spans="5:54" x14ac:dyDescent="0.2">
      <c r="E7063"/>
      <c r="F7063" s="88"/>
      <c r="BB7063" s="5"/>
    </row>
    <row r="7064" spans="5:54" x14ac:dyDescent="0.2">
      <c r="E7064"/>
      <c r="F7064" s="88"/>
      <c r="BB7064" s="5"/>
    </row>
    <row r="7065" spans="5:54" x14ac:dyDescent="0.2">
      <c r="E7065"/>
      <c r="F7065" s="88"/>
      <c r="BB7065" s="5"/>
    </row>
    <row r="7066" spans="5:54" x14ac:dyDescent="0.2">
      <c r="E7066"/>
      <c r="F7066" s="88"/>
      <c r="BB7066" s="5"/>
    </row>
    <row r="7067" spans="5:54" x14ac:dyDescent="0.2">
      <c r="E7067"/>
      <c r="F7067" s="88"/>
      <c r="BB7067" s="5"/>
    </row>
    <row r="7068" spans="5:54" x14ac:dyDescent="0.2">
      <c r="E7068"/>
      <c r="F7068" s="88"/>
      <c r="BB7068" s="5"/>
    </row>
    <row r="7069" spans="5:54" x14ac:dyDescent="0.2">
      <c r="E7069"/>
      <c r="F7069" s="88"/>
      <c r="BB7069" s="5"/>
    </row>
    <row r="7070" spans="5:54" x14ac:dyDescent="0.2">
      <c r="E7070"/>
      <c r="F7070" s="88"/>
      <c r="BB7070" s="5"/>
    </row>
    <row r="7071" spans="5:54" x14ac:dyDescent="0.2">
      <c r="E7071"/>
      <c r="F7071" s="88"/>
      <c r="BB7071" s="5"/>
    </row>
    <row r="7072" spans="5:54" x14ac:dyDescent="0.2">
      <c r="E7072"/>
      <c r="F7072" s="88"/>
      <c r="BB7072" s="5"/>
    </row>
    <row r="7073" spans="5:54" x14ac:dyDescent="0.2">
      <c r="E7073"/>
      <c r="F7073" s="88"/>
      <c r="BB7073" s="5"/>
    </row>
    <row r="7074" spans="5:54" x14ac:dyDescent="0.2">
      <c r="E7074"/>
      <c r="F7074" s="88"/>
      <c r="BB7074" s="5"/>
    </row>
    <row r="7075" spans="5:54" x14ac:dyDescent="0.2">
      <c r="E7075"/>
      <c r="F7075" s="88"/>
      <c r="BB7075" s="5"/>
    </row>
    <row r="7076" spans="5:54" x14ac:dyDescent="0.2">
      <c r="E7076"/>
      <c r="F7076" s="88"/>
      <c r="BB7076" s="5"/>
    </row>
    <row r="7077" spans="5:54" x14ac:dyDescent="0.2">
      <c r="E7077"/>
      <c r="F7077" s="88"/>
      <c r="BB7077" s="5"/>
    </row>
    <row r="7078" spans="5:54" x14ac:dyDescent="0.2">
      <c r="E7078"/>
      <c r="F7078" s="88"/>
      <c r="BB7078" s="5"/>
    </row>
    <row r="7079" spans="5:54" x14ac:dyDescent="0.2">
      <c r="E7079"/>
      <c r="F7079" s="88"/>
      <c r="BB7079" s="5"/>
    </row>
    <row r="7080" spans="5:54" x14ac:dyDescent="0.2">
      <c r="E7080"/>
      <c r="F7080" s="88"/>
      <c r="BB7080" s="5"/>
    </row>
    <row r="7081" spans="5:54" x14ac:dyDescent="0.2">
      <c r="E7081"/>
      <c r="F7081" s="88"/>
      <c r="BB7081" s="5"/>
    </row>
    <row r="7082" spans="5:54" x14ac:dyDescent="0.2">
      <c r="E7082"/>
      <c r="F7082" s="88"/>
      <c r="BB7082" s="5"/>
    </row>
    <row r="7083" spans="5:54" x14ac:dyDescent="0.2">
      <c r="E7083"/>
      <c r="F7083" s="88"/>
      <c r="BB7083" s="5"/>
    </row>
    <row r="7084" spans="5:54" x14ac:dyDescent="0.2">
      <c r="E7084"/>
      <c r="F7084" s="88"/>
      <c r="BB7084" s="5"/>
    </row>
    <row r="7085" spans="5:54" x14ac:dyDescent="0.2">
      <c r="E7085"/>
      <c r="F7085" s="88"/>
      <c r="BB7085" s="5"/>
    </row>
    <row r="7086" spans="5:54" x14ac:dyDescent="0.2">
      <c r="E7086"/>
      <c r="F7086" s="88"/>
      <c r="BB7086" s="5"/>
    </row>
    <row r="7087" spans="5:54" x14ac:dyDescent="0.2">
      <c r="E7087"/>
      <c r="F7087" s="88"/>
      <c r="BB7087" s="5"/>
    </row>
    <row r="7088" spans="5:54" x14ac:dyDescent="0.2">
      <c r="E7088"/>
      <c r="F7088" s="88"/>
      <c r="BB7088" s="5"/>
    </row>
    <row r="7089" spans="5:54" x14ac:dyDescent="0.2">
      <c r="E7089"/>
      <c r="F7089" s="88"/>
      <c r="BB7089" s="5"/>
    </row>
    <row r="7090" spans="5:54" x14ac:dyDescent="0.2">
      <c r="E7090"/>
      <c r="F7090" s="88"/>
      <c r="BB7090" s="5"/>
    </row>
    <row r="7091" spans="5:54" x14ac:dyDescent="0.2">
      <c r="E7091"/>
      <c r="F7091" s="88"/>
      <c r="BB7091" s="5"/>
    </row>
    <row r="7092" spans="5:54" x14ac:dyDescent="0.2">
      <c r="E7092"/>
      <c r="F7092" s="88"/>
      <c r="BB7092" s="5"/>
    </row>
    <row r="7093" spans="5:54" x14ac:dyDescent="0.2">
      <c r="E7093"/>
      <c r="F7093" s="88"/>
      <c r="BB7093" s="5"/>
    </row>
    <row r="7094" spans="5:54" x14ac:dyDescent="0.2">
      <c r="E7094"/>
      <c r="F7094" s="88"/>
      <c r="BB7094" s="5"/>
    </row>
    <row r="7095" spans="5:54" x14ac:dyDescent="0.2">
      <c r="E7095"/>
      <c r="F7095" s="88"/>
      <c r="BB7095" s="5"/>
    </row>
    <row r="7096" spans="5:54" x14ac:dyDescent="0.2">
      <c r="E7096"/>
      <c r="F7096" s="88"/>
      <c r="BB7096" s="5"/>
    </row>
    <row r="7097" spans="5:54" x14ac:dyDescent="0.2">
      <c r="E7097"/>
      <c r="F7097" s="88"/>
      <c r="BB7097" s="5"/>
    </row>
    <row r="7098" spans="5:54" x14ac:dyDescent="0.2">
      <c r="E7098"/>
      <c r="F7098" s="88"/>
      <c r="BB7098" s="5"/>
    </row>
    <row r="7099" spans="5:54" x14ac:dyDescent="0.2">
      <c r="E7099"/>
      <c r="F7099" s="88"/>
      <c r="BB7099" s="5"/>
    </row>
    <row r="7100" spans="5:54" x14ac:dyDescent="0.2">
      <c r="E7100"/>
      <c r="F7100" s="88"/>
      <c r="BB7100" s="5"/>
    </row>
    <row r="7101" spans="5:54" x14ac:dyDescent="0.2">
      <c r="E7101"/>
      <c r="F7101" s="88"/>
      <c r="BB7101" s="5"/>
    </row>
    <row r="7102" spans="5:54" x14ac:dyDescent="0.2">
      <c r="E7102"/>
      <c r="F7102" s="88"/>
      <c r="BB7102" s="5"/>
    </row>
    <row r="7103" spans="5:54" x14ac:dyDescent="0.2">
      <c r="E7103"/>
      <c r="F7103" s="88"/>
      <c r="BB7103" s="5"/>
    </row>
    <row r="7104" spans="5:54" x14ac:dyDescent="0.2">
      <c r="E7104"/>
      <c r="F7104" s="88"/>
      <c r="BB7104" s="5"/>
    </row>
    <row r="7105" spans="5:54" x14ac:dyDescent="0.2">
      <c r="E7105"/>
      <c r="F7105" s="88"/>
      <c r="BB7105" s="5"/>
    </row>
    <row r="7106" spans="5:54" x14ac:dyDescent="0.2">
      <c r="E7106"/>
      <c r="F7106" s="88"/>
      <c r="BB7106" s="5"/>
    </row>
    <row r="7107" spans="5:54" x14ac:dyDescent="0.2">
      <c r="E7107"/>
      <c r="F7107" s="88"/>
      <c r="BB7107" s="5"/>
    </row>
    <row r="7108" spans="5:54" x14ac:dyDescent="0.2">
      <c r="E7108"/>
      <c r="F7108" s="88"/>
      <c r="BB7108" s="5"/>
    </row>
    <row r="7109" spans="5:54" x14ac:dyDescent="0.2">
      <c r="E7109"/>
      <c r="F7109" s="88"/>
      <c r="BB7109" s="5"/>
    </row>
    <row r="7110" spans="5:54" x14ac:dyDescent="0.2">
      <c r="E7110"/>
      <c r="F7110" s="88"/>
      <c r="BB7110" s="5"/>
    </row>
    <row r="7111" spans="5:54" x14ac:dyDescent="0.2">
      <c r="E7111"/>
      <c r="F7111" s="88"/>
      <c r="BB7111" s="5"/>
    </row>
    <row r="7112" spans="5:54" x14ac:dyDescent="0.2">
      <c r="E7112"/>
      <c r="F7112" s="88"/>
      <c r="BB7112" s="5"/>
    </row>
    <row r="7113" spans="5:54" x14ac:dyDescent="0.2">
      <c r="E7113"/>
      <c r="F7113" s="88"/>
      <c r="BB7113" s="5"/>
    </row>
    <row r="7114" spans="5:54" x14ac:dyDescent="0.2">
      <c r="E7114"/>
      <c r="F7114" s="88"/>
      <c r="BB7114" s="5"/>
    </row>
    <row r="7115" spans="5:54" x14ac:dyDescent="0.2">
      <c r="E7115"/>
      <c r="F7115" s="88"/>
      <c r="BB7115" s="5"/>
    </row>
    <row r="7116" spans="5:54" x14ac:dyDescent="0.2">
      <c r="E7116"/>
      <c r="F7116" s="88"/>
      <c r="BB7116" s="5"/>
    </row>
    <row r="7117" spans="5:54" x14ac:dyDescent="0.2">
      <c r="E7117"/>
      <c r="F7117" s="88"/>
      <c r="BB7117" s="5"/>
    </row>
    <row r="7118" spans="5:54" x14ac:dyDescent="0.2">
      <c r="E7118"/>
      <c r="F7118" s="88"/>
      <c r="BB7118" s="5"/>
    </row>
    <row r="7119" spans="5:54" x14ac:dyDescent="0.2">
      <c r="E7119"/>
      <c r="F7119" s="88"/>
      <c r="BB7119" s="5"/>
    </row>
    <row r="7120" spans="5:54" x14ac:dyDescent="0.2">
      <c r="E7120"/>
      <c r="F7120" s="88"/>
      <c r="BB7120" s="5"/>
    </row>
    <row r="7121" spans="5:54" x14ac:dyDescent="0.2">
      <c r="E7121"/>
      <c r="F7121" s="88"/>
      <c r="BB7121" s="5"/>
    </row>
    <row r="7122" spans="5:54" x14ac:dyDescent="0.2">
      <c r="E7122"/>
      <c r="F7122" s="88"/>
      <c r="BB7122" s="5"/>
    </row>
    <row r="7123" spans="5:54" x14ac:dyDescent="0.2">
      <c r="E7123"/>
      <c r="F7123" s="88"/>
      <c r="BB7123" s="5"/>
    </row>
    <row r="7124" spans="5:54" x14ac:dyDescent="0.2">
      <c r="E7124"/>
      <c r="F7124" s="88"/>
      <c r="BB7124" s="5"/>
    </row>
    <row r="7125" spans="5:54" x14ac:dyDescent="0.2">
      <c r="E7125"/>
      <c r="F7125" s="88"/>
      <c r="BB7125" s="5"/>
    </row>
    <row r="7126" spans="5:54" x14ac:dyDescent="0.2">
      <c r="E7126"/>
      <c r="F7126" s="88"/>
      <c r="BB7126" s="5"/>
    </row>
    <row r="7127" spans="5:54" x14ac:dyDescent="0.2">
      <c r="E7127"/>
      <c r="F7127" s="88"/>
      <c r="BB7127" s="5"/>
    </row>
    <row r="7128" spans="5:54" x14ac:dyDescent="0.2">
      <c r="E7128"/>
      <c r="F7128" s="88"/>
      <c r="BB7128" s="5"/>
    </row>
    <row r="7129" spans="5:54" x14ac:dyDescent="0.2">
      <c r="E7129"/>
      <c r="F7129" s="88"/>
      <c r="BB7129" s="5"/>
    </row>
    <row r="7130" spans="5:54" x14ac:dyDescent="0.2">
      <c r="E7130"/>
      <c r="F7130" s="88"/>
      <c r="BB7130" s="5"/>
    </row>
    <row r="7131" spans="5:54" x14ac:dyDescent="0.2">
      <c r="E7131"/>
      <c r="F7131" s="88"/>
      <c r="BB7131" s="5"/>
    </row>
    <row r="7132" spans="5:54" x14ac:dyDescent="0.2">
      <c r="E7132"/>
      <c r="F7132" s="88"/>
      <c r="BB7132" s="5"/>
    </row>
    <row r="7133" spans="5:54" x14ac:dyDescent="0.2">
      <c r="E7133"/>
      <c r="F7133" s="88"/>
      <c r="BB7133" s="5"/>
    </row>
    <row r="7134" spans="5:54" x14ac:dyDescent="0.2">
      <c r="E7134"/>
      <c r="F7134" s="88"/>
      <c r="BB7134" s="5"/>
    </row>
    <row r="7135" spans="5:54" x14ac:dyDescent="0.2">
      <c r="E7135"/>
      <c r="F7135" s="88"/>
      <c r="BB7135" s="5"/>
    </row>
    <row r="7136" spans="5:54" x14ac:dyDescent="0.2">
      <c r="E7136"/>
      <c r="F7136" s="88"/>
      <c r="BB7136" s="5"/>
    </row>
    <row r="7137" spans="5:54" x14ac:dyDescent="0.2">
      <c r="E7137"/>
      <c r="F7137" s="88"/>
      <c r="BB7137" s="5"/>
    </row>
    <row r="7138" spans="5:54" x14ac:dyDescent="0.2">
      <c r="E7138"/>
      <c r="F7138" s="88"/>
      <c r="BB7138" s="5"/>
    </row>
    <row r="7139" spans="5:54" x14ac:dyDescent="0.2">
      <c r="E7139"/>
      <c r="F7139" s="88"/>
      <c r="BB7139" s="5"/>
    </row>
    <row r="7140" spans="5:54" x14ac:dyDescent="0.2">
      <c r="E7140"/>
      <c r="F7140" s="88"/>
      <c r="BB7140" s="5"/>
    </row>
    <row r="7141" spans="5:54" x14ac:dyDescent="0.2">
      <c r="E7141"/>
      <c r="F7141" s="88"/>
      <c r="BB7141" s="5"/>
    </row>
    <row r="7142" spans="5:54" x14ac:dyDescent="0.2">
      <c r="E7142"/>
      <c r="F7142" s="88"/>
      <c r="BB7142" s="5"/>
    </row>
    <row r="7143" spans="5:54" x14ac:dyDescent="0.2">
      <c r="E7143"/>
      <c r="F7143" s="88"/>
      <c r="BB7143" s="5"/>
    </row>
    <row r="7144" spans="5:54" x14ac:dyDescent="0.2">
      <c r="E7144"/>
      <c r="F7144" s="88"/>
      <c r="BB7144" s="5"/>
    </row>
    <row r="7145" spans="5:54" x14ac:dyDescent="0.2">
      <c r="E7145"/>
      <c r="F7145" s="88"/>
      <c r="BB7145" s="5"/>
    </row>
    <row r="7146" spans="5:54" x14ac:dyDescent="0.2">
      <c r="E7146"/>
      <c r="F7146" s="88"/>
      <c r="BB7146" s="5"/>
    </row>
    <row r="7147" spans="5:54" x14ac:dyDescent="0.2">
      <c r="E7147"/>
      <c r="F7147" s="88"/>
      <c r="BB7147" s="5"/>
    </row>
    <row r="7148" spans="5:54" x14ac:dyDescent="0.2">
      <c r="E7148"/>
      <c r="F7148" s="88"/>
      <c r="BB7148" s="5"/>
    </row>
    <row r="7149" spans="5:54" x14ac:dyDescent="0.2">
      <c r="E7149"/>
      <c r="F7149" s="88"/>
      <c r="BB7149" s="5"/>
    </row>
    <row r="7150" spans="5:54" x14ac:dyDescent="0.2">
      <c r="E7150"/>
      <c r="F7150" s="88"/>
      <c r="BB7150" s="5"/>
    </row>
    <row r="7151" spans="5:54" x14ac:dyDescent="0.2">
      <c r="E7151"/>
      <c r="F7151" s="88"/>
      <c r="BB7151" s="5"/>
    </row>
    <row r="7152" spans="5:54" x14ac:dyDescent="0.2">
      <c r="E7152"/>
      <c r="F7152" s="88"/>
      <c r="BB7152" s="5"/>
    </row>
    <row r="7153" spans="5:54" x14ac:dyDescent="0.2">
      <c r="E7153"/>
      <c r="F7153" s="88"/>
      <c r="BB7153" s="5"/>
    </row>
    <row r="7154" spans="5:54" x14ac:dyDescent="0.2">
      <c r="E7154"/>
      <c r="F7154" s="88"/>
      <c r="BB7154" s="5"/>
    </row>
    <row r="7155" spans="5:54" x14ac:dyDescent="0.2">
      <c r="E7155"/>
      <c r="F7155" s="88"/>
      <c r="BB7155" s="5"/>
    </row>
    <row r="7156" spans="5:54" x14ac:dyDescent="0.2">
      <c r="E7156"/>
      <c r="F7156" s="88"/>
      <c r="BB7156" s="5"/>
    </row>
    <row r="7157" spans="5:54" x14ac:dyDescent="0.2">
      <c r="E7157"/>
      <c r="F7157" s="88"/>
      <c r="BB7157" s="5"/>
    </row>
    <row r="7158" spans="5:54" x14ac:dyDescent="0.2">
      <c r="E7158"/>
      <c r="F7158" s="88"/>
      <c r="BB7158" s="5"/>
    </row>
    <row r="7159" spans="5:54" x14ac:dyDescent="0.2">
      <c r="E7159"/>
      <c r="F7159" s="88"/>
      <c r="BB7159" s="5"/>
    </row>
    <row r="7160" spans="5:54" x14ac:dyDescent="0.2">
      <c r="E7160"/>
      <c r="F7160" s="88"/>
      <c r="BB7160" s="5"/>
    </row>
    <row r="7161" spans="5:54" x14ac:dyDescent="0.2">
      <c r="E7161"/>
      <c r="F7161" s="88"/>
      <c r="BB7161" s="5"/>
    </row>
    <row r="7162" spans="5:54" x14ac:dyDescent="0.2">
      <c r="E7162"/>
      <c r="F7162" s="88"/>
      <c r="BB7162" s="5"/>
    </row>
    <row r="7163" spans="5:54" x14ac:dyDescent="0.2">
      <c r="E7163"/>
      <c r="F7163" s="88"/>
      <c r="BB7163" s="5"/>
    </row>
    <row r="7164" spans="5:54" x14ac:dyDescent="0.2">
      <c r="E7164"/>
      <c r="F7164" s="88"/>
      <c r="BB7164" s="5"/>
    </row>
    <row r="7165" spans="5:54" x14ac:dyDescent="0.2">
      <c r="E7165"/>
      <c r="F7165" s="88"/>
      <c r="BB7165" s="5"/>
    </row>
    <row r="7166" spans="5:54" x14ac:dyDescent="0.2">
      <c r="E7166"/>
      <c r="F7166" s="88"/>
      <c r="BB7166" s="5"/>
    </row>
    <row r="7167" spans="5:54" x14ac:dyDescent="0.2">
      <c r="E7167"/>
      <c r="F7167" s="88"/>
      <c r="BB7167" s="5"/>
    </row>
    <row r="7168" spans="5:54" x14ac:dyDescent="0.2">
      <c r="E7168"/>
      <c r="F7168" s="88"/>
      <c r="BB7168" s="5"/>
    </row>
    <row r="7169" spans="5:54" x14ac:dyDescent="0.2">
      <c r="E7169"/>
      <c r="F7169" s="88"/>
      <c r="BB7169" s="5"/>
    </row>
    <row r="7170" spans="5:54" x14ac:dyDescent="0.2">
      <c r="E7170"/>
      <c r="F7170" s="88"/>
      <c r="BB7170" s="5"/>
    </row>
    <row r="7171" spans="5:54" x14ac:dyDescent="0.2">
      <c r="E7171"/>
      <c r="F7171" s="88"/>
      <c r="BB7171" s="5"/>
    </row>
    <row r="7172" spans="5:54" x14ac:dyDescent="0.2">
      <c r="E7172"/>
      <c r="F7172" s="88"/>
      <c r="BB7172" s="5"/>
    </row>
    <row r="7173" spans="5:54" x14ac:dyDescent="0.2">
      <c r="E7173"/>
      <c r="F7173" s="88"/>
      <c r="BB7173" s="5"/>
    </row>
    <row r="7174" spans="5:54" x14ac:dyDescent="0.2">
      <c r="E7174"/>
      <c r="F7174" s="88"/>
      <c r="BB7174" s="5"/>
    </row>
    <row r="7175" spans="5:54" x14ac:dyDescent="0.2">
      <c r="E7175"/>
      <c r="F7175" s="88"/>
      <c r="BB7175" s="5"/>
    </row>
    <row r="7176" spans="5:54" x14ac:dyDescent="0.2">
      <c r="E7176"/>
      <c r="F7176" s="88"/>
      <c r="BB7176" s="5"/>
    </row>
    <row r="7177" spans="5:54" x14ac:dyDescent="0.2">
      <c r="E7177"/>
      <c r="F7177" s="88"/>
      <c r="BB7177" s="5"/>
    </row>
    <row r="7178" spans="5:54" x14ac:dyDescent="0.2">
      <c r="E7178"/>
      <c r="F7178" s="88"/>
      <c r="BB7178" s="5"/>
    </row>
    <row r="7179" spans="5:54" x14ac:dyDescent="0.2">
      <c r="E7179"/>
      <c r="F7179" s="88"/>
      <c r="BB7179" s="5"/>
    </row>
    <row r="7180" spans="5:54" x14ac:dyDescent="0.2">
      <c r="E7180"/>
      <c r="F7180" s="88"/>
      <c r="BB7180" s="5"/>
    </row>
    <row r="7181" spans="5:54" x14ac:dyDescent="0.2">
      <c r="E7181"/>
      <c r="F7181" s="88"/>
      <c r="BB7181" s="5"/>
    </row>
    <row r="7182" spans="5:54" x14ac:dyDescent="0.2">
      <c r="E7182"/>
      <c r="F7182" s="88"/>
      <c r="BB7182" s="5"/>
    </row>
    <row r="7183" spans="5:54" x14ac:dyDescent="0.2">
      <c r="E7183"/>
      <c r="F7183" s="88"/>
      <c r="BB7183" s="5"/>
    </row>
    <row r="7184" spans="5:54" x14ac:dyDescent="0.2">
      <c r="E7184"/>
      <c r="F7184" s="88"/>
      <c r="BB7184" s="5"/>
    </row>
    <row r="7185" spans="5:54" x14ac:dyDescent="0.2">
      <c r="E7185"/>
      <c r="F7185" s="88"/>
      <c r="BB7185" s="5"/>
    </row>
    <row r="7186" spans="5:54" x14ac:dyDescent="0.2">
      <c r="E7186"/>
      <c r="F7186" s="88"/>
      <c r="BB7186" s="5"/>
    </row>
    <row r="7187" spans="5:54" x14ac:dyDescent="0.2">
      <c r="E7187"/>
      <c r="F7187" s="88"/>
      <c r="BB7187" s="5"/>
    </row>
    <row r="7188" spans="5:54" x14ac:dyDescent="0.2">
      <c r="E7188"/>
      <c r="F7188" s="88"/>
      <c r="BB7188" s="5"/>
    </row>
    <row r="7189" spans="5:54" x14ac:dyDescent="0.2">
      <c r="E7189"/>
      <c r="F7189" s="88"/>
      <c r="BB7189" s="5"/>
    </row>
    <row r="7190" spans="5:54" x14ac:dyDescent="0.2">
      <c r="E7190"/>
      <c r="F7190" s="88"/>
      <c r="BB7190" s="5"/>
    </row>
    <row r="7191" spans="5:54" x14ac:dyDescent="0.2">
      <c r="E7191"/>
      <c r="F7191" s="88"/>
      <c r="BB7191" s="5"/>
    </row>
    <row r="7192" spans="5:54" x14ac:dyDescent="0.2">
      <c r="E7192"/>
      <c r="F7192" s="88"/>
      <c r="BB7192" s="5"/>
    </row>
    <row r="7193" spans="5:54" x14ac:dyDescent="0.2">
      <c r="E7193"/>
      <c r="F7193" s="88"/>
      <c r="BB7193" s="5"/>
    </row>
    <row r="7194" spans="5:54" x14ac:dyDescent="0.2">
      <c r="E7194"/>
      <c r="F7194" s="88"/>
      <c r="BB7194" s="5"/>
    </row>
    <row r="7195" spans="5:54" x14ac:dyDescent="0.2">
      <c r="E7195"/>
      <c r="F7195" s="88"/>
      <c r="BB7195" s="5"/>
    </row>
    <row r="7196" spans="5:54" x14ac:dyDescent="0.2">
      <c r="E7196"/>
      <c r="F7196" s="88"/>
      <c r="BB7196" s="5"/>
    </row>
    <row r="7197" spans="5:54" x14ac:dyDescent="0.2">
      <c r="E7197"/>
      <c r="F7197" s="88"/>
      <c r="BB7197" s="5"/>
    </row>
    <row r="7198" spans="5:54" x14ac:dyDescent="0.2">
      <c r="E7198"/>
      <c r="F7198" s="88"/>
      <c r="BB7198" s="5"/>
    </row>
    <row r="7199" spans="5:54" x14ac:dyDescent="0.2">
      <c r="E7199"/>
      <c r="F7199" s="88"/>
      <c r="BB7199" s="5"/>
    </row>
    <row r="7200" spans="5:54" x14ac:dyDescent="0.2">
      <c r="E7200"/>
      <c r="F7200" s="88"/>
      <c r="BB7200" s="5"/>
    </row>
    <row r="7201" spans="5:54" x14ac:dyDescent="0.2">
      <c r="E7201"/>
      <c r="F7201" s="88"/>
      <c r="BB7201" s="5"/>
    </row>
    <row r="7202" spans="5:54" x14ac:dyDescent="0.2">
      <c r="E7202"/>
      <c r="F7202" s="88"/>
      <c r="BB7202" s="5"/>
    </row>
    <row r="7203" spans="5:54" x14ac:dyDescent="0.2">
      <c r="E7203"/>
      <c r="F7203" s="88"/>
      <c r="BB7203" s="5"/>
    </row>
    <row r="7204" spans="5:54" x14ac:dyDescent="0.2">
      <c r="E7204"/>
      <c r="F7204" s="88"/>
      <c r="BB7204" s="5"/>
    </row>
    <row r="7205" spans="5:54" x14ac:dyDescent="0.2">
      <c r="E7205"/>
      <c r="F7205" s="88"/>
      <c r="BB7205" s="5"/>
    </row>
    <row r="7206" spans="5:54" x14ac:dyDescent="0.2">
      <c r="E7206"/>
      <c r="F7206" s="88"/>
      <c r="BB7206" s="5"/>
    </row>
    <row r="7207" spans="5:54" x14ac:dyDescent="0.2">
      <c r="E7207"/>
      <c r="F7207" s="88"/>
      <c r="BB7207" s="5"/>
    </row>
    <row r="7208" spans="5:54" x14ac:dyDescent="0.2">
      <c r="E7208"/>
      <c r="F7208" s="88"/>
      <c r="BB7208" s="5"/>
    </row>
    <row r="7209" spans="5:54" x14ac:dyDescent="0.2">
      <c r="E7209"/>
      <c r="F7209" s="88"/>
      <c r="BB7209" s="5"/>
    </row>
    <row r="7210" spans="5:54" x14ac:dyDescent="0.2">
      <c r="E7210"/>
      <c r="F7210" s="88"/>
      <c r="BB7210" s="5"/>
    </row>
    <row r="7211" spans="5:54" x14ac:dyDescent="0.2">
      <c r="E7211"/>
      <c r="F7211" s="88"/>
      <c r="BB7211" s="5"/>
    </row>
    <row r="7212" spans="5:54" x14ac:dyDescent="0.2">
      <c r="E7212"/>
      <c r="F7212" s="88"/>
      <c r="BB7212" s="5"/>
    </row>
    <row r="7213" spans="5:54" x14ac:dyDescent="0.2">
      <c r="E7213"/>
      <c r="F7213" s="88"/>
      <c r="BB7213" s="5"/>
    </row>
    <row r="7214" spans="5:54" x14ac:dyDescent="0.2">
      <c r="E7214"/>
      <c r="F7214" s="88"/>
      <c r="BB7214" s="5"/>
    </row>
    <row r="7215" spans="5:54" x14ac:dyDescent="0.2">
      <c r="E7215"/>
      <c r="F7215" s="88"/>
      <c r="BB7215" s="5"/>
    </row>
    <row r="7216" spans="5:54" x14ac:dyDescent="0.2">
      <c r="E7216"/>
      <c r="F7216" s="88"/>
      <c r="BB7216" s="5"/>
    </row>
    <row r="7217" spans="5:54" x14ac:dyDescent="0.2">
      <c r="E7217"/>
      <c r="F7217" s="88"/>
      <c r="BB7217" s="5"/>
    </row>
    <row r="7218" spans="5:54" x14ac:dyDescent="0.2">
      <c r="E7218"/>
      <c r="F7218" s="88"/>
      <c r="BB7218" s="5"/>
    </row>
    <row r="7219" spans="5:54" x14ac:dyDescent="0.2">
      <c r="E7219"/>
      <c r="F7219" s="88"/>
      <c r="BB7219" s="5"/>
    </row>
    <row r="7220" spans="5:54" x14ac:dyDescent="0.2">
      <c r="E7220"/>
      <c r="F7220" s="88"/>
      <c r="BB7220" s="5"/>
    </row>
    <row r="7221" spans="5:54" x14ac:dyDescent="0.2">
      <c r="E7221"/>
      <c r="F7221" s="88"/>
      <c r="BB7221" s="5"/>
    </row>
    <row r="7222" spans="5:54" x14ac:dyDescent="0.2">
      <c r="E7222"/>
      <c r="F7222" s="88"/>
      <c r="BB7222" s="5"/>
    </row>
    <row r="7223" spans="5:54" x14ac:dyDescent="0.2">
      <c r="E7223"/>
      <c r="F7223" s="88"/>
      <c r="BB7223" s="5"/>
    </row>
    <row r="7224" spans="5:54" x14ac:dyDescent="0.2">
      <c r="E7224"/>
      <c r="F7224" s="88"/>
      <c r="BB7224" s="5"/>
    </row>
    <row r="7225" spans="5:54" x14ac:dyDescent="0.2">
      <c r="E7225"/>
      <c r="F7225" s="88"/>
      <c r="BB7225" s="5"/>
    </row>
    <row r="7226" spans="5:54" x14ac:dyDescent="0.2">
      <c r="E7226"/>
      <c r="F7226" s="88"/>
      <c r="BB7226" s="5"/>
    </row>
    <row r="7227" spans="5:54" x14ac:dyDescent="0.2">
      <c r="E7227"/>
      <c r="F7227" s="88"/>
      <c r="BB7227" s="5"/>
    </row>
    <row r="7228" spans="5:54" x14ac:dyDescent="0.2">
      <c r="E7228"/>
      <c r="F7228" s="88"/>
      <c r="BB7228" s="5"/>
    </row>
    <row r="7229" spans="5:54" x14ac:dyDescent="0.2">
      <c r="E7229"/>
      <c r="F7229" s="88"/>
      <c r="BB7229" s="5"/>
    </row>
    <row r="7230" spans="5:54" x14ac:dyDescent="0.2">
      <c r="E7230"/>
      <c r="F7230" s="88"/>
      <c r="BB7230" s="5"/>
    </row>
    <row r="7231" spans="5:54" x14ac:dyDescent="0.2">
      <c r="E7231"/>
      <c r="F7231" s="88"/>
      <c r="BB7231" s="5"/>
    </row>
    <row r="7232" spans="5:54" x14ac:dyDescent="0.2">
      <c r="E7232"/>
      <c r="F7232" s="88"/>
      <c r="BB7232" s="5"/>
    </row>
    <row r="7233" spans="5:54" x14ac:dyDescent="0.2">
      <c r="E7233"/>
      <c r="F7233" s="88"/>
      <c r="BB7233" s="5"/>
    </row>
    <row r="7234" spans="5:54" x14ac:dyDescent="0.2">
      <c r="E7234"/>
      <c r="F7234" s="88"/>
      <c r="BB7234" s="5"/>
    </row>
    <row r="7235" spans="5:54" x14ac:dyDescent="0.2">
      <c r="E7235"/>
      <c r="F7235" s="88"/>
      <c r="BB7235" s="5"/>
    </row>
    <row r="7236" spans="5:54" x14ac:dyDescent="0.2">
      <c r="E7236"/>
      <c r="F7236" s="88"/>
      <c r="BB7236" s="5"/>
    </row>
    <row r="7237" spans="5:54" x14ac:dyDescent="0.2">
      <c r="E7237"/>
      <c r="F7237" s="88"/>
      <c r="BB7237" s="5"/>
    </row>
    <row r="7238" spans="5:54" x14ac:dyDescent="0.2">
      <c r="E7238"/>
      <c r="F7238" s="88"/>
      <c r="BB7238" s="5"/>
    </row>
    <row r="7239" spans="5:54" x14ac:dyDescent="0.2">
      <c r="E7239"/>
      <c r="F7239" s="88"/>
      <c r="BB7239" s="5"/>
    </row>
    <row r="7240" spans="5:54" x14ac:dyDescent="0.2">
      <c r="E7240"/>
      <c r="F7240" s="88"/>
      <c r="BB7240" s="5"/>
    </row>
    <row r="7241" spans="5:54" x14ac:dyDescent="0.2">
      <c r="E7241"/>
      <c r="F7241" s="88"/>
      <c r="BB7241" s="5"/>
    </row>
    <row r="7242" spans="5:54" x14ac:dyDescent="0.2">
      <c r="E7242"/>
      <c r="F7242" s="88"/>
      <c r="BB7242" s="5"/>
    </row>
    <row r="7243" spans="5:54" x14ac:dyDescent="0.2">
      <c r="E7243"/>
      <c r="F7243" s="88"/>
      <c r="BB7243" s="5"/>
    </row>
    <row r="7244" spans="5:54" x14ac:dyDescent="0.2">
      <c r="E7244"/>
      <c r="F7244" s="88"/>
      <c r="BB7244" s="5"/>
    </row>
    <row r="7245" spans="5:54" x14ac:dyDescent="0.2">
      <c r="E7245"/>
      <c r="F7245" s="88"/>
      <c r="BB7245" s="5"/>
    </row>
    <row r="7246" spans="5:54" x14ac:dyDescent="0.2">
      <c r="E7246"/>
      <c r="F7246" s="88"/>
      <c r="BB7246" s="5"/>
    </row>
    <row r="7247" spans="5:54" x14ac:dyDescent="0.2">
      <c r="E7247"/>
      <c r="F7247" s="88"/>
      <c r="BB7247" s="5"/>
    </row>
    <row r="7248" spans="5:54" x14ac:dyDescent="0.2">
      <c r="E7248"/>
      <c r="F7248" s="88"/>
      <c r="BB7248" s="5"/>
    </row>
    <row r="7249" spans="5:54" x14ac:dyDescent="0.2">
      <c r="E7249"/>
      <c r="F7249" s="88"/>
      <c r="BB7249" s="5"/>
    </row>
    <row r="7250" spans="5:54" x14ac:dyDescent="0.2">
      <c r="E7250"/>
      <c r="F7250" s="88"/>
      <c r="BB7250" s="5"/>
    </row>
    <row r="7251" spans="5:54" x14ac:dyDescent="0.2">
      <c r="E7251"/>
      <c r="F7251" s="88"/>
      <c r="BB7251" s="5"/>
    </row>
    <row r="7252" spans="5:54" x14ac:dyDescent="0.2">
      <c r="E7252"/>
      <c r="F7252" s="88"/>
      <c r="BB7252" s="5"/>
    </row>
    <row r="7253" spans="5:54" x14ac:dyDescent="0.2">
      <c r="E7253"/>
      <c r="F7253" s="88"/>
      <c r="BB7253" s="5"/>
    </row>
    <row r="7254" spans="5:54" x14ac:dyDescent="0.2">
      <c r="E7254"/>
      <c r="F7254" s="88"/>
      <c r="BB7254" s="5"/>
    </row>
    <row r="7255" spans="5:54" x14ac:dyDescent="0.2">
      <c r="E7255"/>
      <c r="F7255" s="88"/>
      <c r="BB7255" s="5"/>
    </row>
    <row r="7256" spans="5:54" x14ac:dyDescent="0.2">
      <c r="E7256"/>
      <c r="F7256" s="88"/>
      <c r="BB7256" s="5"/>
    </row>
    <row r="7257" spans="5:54" x14ac:dyDescent="0.2">
      <c r="E7257"/>
      <c r="F7257" s="88"/>
      <c r="BB7257" s="5"/>
    </row>
    <row r="7258" spans="5:54" x14ac:dyDescent="0.2">
      <c r="E7258"/>
      <c r="F7258" s="88"/>
      <c r="BB7258" s="5"/>
    </row>
    <row r="7259" spans="5:54" x14ac:dyDescent="0.2">
      <c r="E7259"/>
      <c r="F7259" s="88"/>
      <c r="BB7259" s="5"/>
    </row>
    <row r="7260" spans="5:54" x14ac:dyDescent="0.2">
      <c r="E7260"/>
      <c r="F7260" s="88"/>
      <c r="BB7260" s="5"/>
    </row>
    <row r="7261" spans="5:54" x14ac:dyDescent="0.2">
      <c r="E7261"/>
      <c r="F7261" s="88"/>
      <c r="BB7261" s="5"/>
    </row>
    <row r="7262" spans="5:54" x14ac:dyDescent="0.2">
      <c r="E7262"/>
      <c r="F7262" s="88"/>
      <c r="BB7262" s="5"/>
    </row>
    <row r="7263" spans="5:54" x14ac:dyDescent="0.2">
      <c r="E7263"/>
      <c r="F7263" s="88"/>
      <c r="BB7263" s="5"/>
    </row>
    <row r="7264" spans="5:54" x14ac:dyDescent="0.2">
      <c r="E7264"/>
      <c r="F7264" s="88"/>
      <c r="BB7264" s="5"/>
    </row>
    <row r="7265" spans="5:54" x14ac:dyDescent="0.2">
      <c r="E7265"/>
      <c r="F7265" s="88"/>
      <c r="BB7265" s="5"/>
    </row>
    <row r="7266" spans="5:54" x14ac:dyDescent="0.2">
      <c r="E7266"/>
      <c r="F7266" s="88"/>
      <c r="BB7266" s="5"/>
    </row>
    <row r="7267" spans="5:54" x14ac:dyDescent="0.2">
      <c r="E7267"/>
      <c r="F7267" s="88"/>
      <c r="BB7267" s="5"/>
    </row>
    <row r="7268" spans="5:54" x14ac:dyDescent="0.2">
      <c r="E7268"/>
      <c r="F7268" s="88"/>
      <c r="BB7268" s="5"/>
    </row>
    <row r="7269" spans="5:54" x14ac:dyDescent="0.2">
      <c r="E7269"/>
      <c r="F7269" s="88"/>
      <c r="BB7269" s="5"/>
    </row>
    <row r="7270" spans="5:54" x14ac:dyDescent="0.2">
      <c r="E7270"/>
      <c r="F7270" s="88"/>
      <c r="BB7270" s="5"/>
    </row>
    <row r="7271" spans="5:54" x14ac:dyDescent="0.2">
      <c r="E7271"/>
      <c r="F7271" s="88"/>
      <c r="BB7271" s="5"/>
    </row>
    <row r="7272" spans="5:54" x14ac:dyDescent="0.2">
      <c r="E7272"/>
      <c r="F7272" s="88"/>
      <c r="BB7272" s="5"/>
    </row>
    <row r="7273" spans="5:54" x14ac:dyDescent="0.2">
      <c r="E7273"/>
      <c r="F7273" s="88"/>
      <c r="BB7273" s="5"/>
    </row>
    <row r="7274" spans="5:54" x14ac:dyDescent="0.2">
      <c r="E7274"/>
      <c r="F7274" s="88"/>
      <c r="BB7274" s="5"/>
    </row>
    <row r="7275" spans="5:54" x14ac:dyDescent="0.2">
      <c r="E7275"/>
      <c r="F7275" s="88"/>
      <c r="BB7275" s="5"/>
    </row>
    <row r="7276" spans="5:54" x14ac:dyDescent="0.2">
      <c r="E7276"/>
      <c r="F7276" s="88"/>
      <c r="BB7276" s="5"/>
    </row>
    <row r="7277" spans="5:54" x14ac:dyDescent="0.2">
      <c r="E7277"/>
      <c r="F7277" s="88"/>
      <c r="BB7277" s="5"/>
    </row>
    <row r="7278" spans="5:54" x14ac:dyDescent="0.2">
      <c r="E7278"/>
      <c r="F7278" s="88"/>
      <c r="BB7278" s="5"/>
    </row>
    <row r="7279" spans="5:54" x14ac:dyDescent="0.2">
      <c r="E7279"/>
      <c r="F7279" s="88"/>
      <c r="BB7279" s="5"/>
    </row>
    <row r="7280" spans="5:54" x14ac:dyDescent="0.2">
      <c r="E7280"/>
      <c r="F7280" s="88"/>
      <c r="BB7280" s="5"/>
    </row>
    <row r="7281" spans="5:54" x14ac:dyDescent="0.2">
      <c r="E7281"/>
      <c r="F7281" s="88"/>
      <c r="BB7281" s="5"/>
    </row>
    <row r="7282" spans="5:54" x14ac:dyDescent="0.2">
      <c r="E7282"/>
      <c r="F7282" s="88"/>
      <c r="BB7282" s="5"/>
    </row>
    <row r="7283" spans="5:54" x14ac:dyDescent="0.2">
      <c r="E7283"/>
      <c r="F7283" s="88"/>
      <c r="BB7283" s="5"/>
    </row>
    <row r="7284" spans="5:54" x14ac:dyDescent="0.2">
      <c r="E7284"/>
      <c r="F7284" s="88"/>
      <c r="BB7284" s="5"/>
    </row>
    <row r="7285" spans="5:54" x14ac:dyDescent="0.2">
      <c r="E7285"/>
      <c r="F7285" s="88"/>
      <c r="BB7285" s="5"/>
    </row>
    <row r="7286" spans="5:54" x14ac:dyDescent="0.2">
      <c r="E7286"/>
      <c r="F7286" s="88"/>
      <c r="BB7286" s="5"/>
    </row>
    <row r="7287" spans="5:54" x14ac:dyDescent="0.2">
      <c r="E7287"/>
      <c r="F7287" s="88"/>
      <c r="BB7287" s="5"/>
    </row>
    <row r="7288" spans="5:54" x14ac:dyDescent="0.2">
      <c r="E7288"/>
      <c r="F7288" s="88"/>
      <c r="BB7288" s="5"/>
    </row>
    <row r="7289" spans="5:54" x14ac:dyDescent="0.2">
      <c r="E7289"/>
      <c r="F7289" s="88"/>
      <c r="BB7289" s="5"/>
    </row>
    <row r="7290" spans="5:54" x14ac:dyDescent="0.2">
      <c r="E7290"/>
      <c r="F7290" s="88"/>
      <c r="BB7290" s="5"/>
    </row>
    <row r="7291" spans="5:54" x14ac:dyDescent="0.2">
      <c r="E7291"/>
      <c r="F7291" s="88"/>
      <c r="BB7291" s="5"/>
    </row>
    <row r="7292" spans="5:54" x14ac:dyDescent="0.2">
      <c r="E7292"/>
      <c r="F7292" s="88"/>
      <c r="BB7292" s="5"/>
    </row>
    <row r="7293" spans="5:54" x14ac:dyDescent="0.2">
      <c r="E7293"/>
      <c r="F7293" s="88"/>
      <c r="BB7293" s="5"/>
    </row>
    <row r="7294" spans="5:54" x14ac:dyDescent="0.2">
      <c r="E7294"/>
      <c r="F7294" s="88"/>
      <c r="BB7294" s="5"/>
    </row>
    <row r="7295" spans="5:54" x14ac:dyDescent="0.2">
      <c r="E7295"/>
      <c r="F7295" s="88"/>
      <c r="BB7295" s="5"/>
    </row>
    <row r="7296" spans="5:54" x14ac:dyDescent="0.2">
      <c r="E7296"/>
      <c r="F7296" s="88"/>
      <c r="BB7296" s="5"/>
    </row>
    <row r="7297" spans="5:54" x14ac:dyDescent="0.2">
      <c r="E7297"/>
      <c r="F7297" s="88"/>
      <c r="BB7297" s="5"/>
    </row>
    <row r="7298" spans="5:54" x14ac:dyDescent="0.2">
      <c r="E7298"/>
      <c r="F7298" s="88"/>
      <c r="BB7298" s="5"/>
    </row>
    <row r="7299" spans="5:54" x14ac:dyDescent="0.2">
      <c r="E7299"/>
      <c r="F7299" s="88"/>
      <c r="BB7299" s="5"/>
    </row>
    <row r="7300" spans="5:54" x14ac:dyDescent="0.2">
      <c r="E7300"/>
      <c r="F7300" s="88"/>
      <c r="BB7300" s="5"/>
    </row>
    <row r="7301" spans="5:54" x14ac:dyDescent="0.2">
      <c r="E7301"/>
      <c r="F7301" s="88"/>
      <c r="BB7301" s="5"/>
    </row>
    <row r="7302" spans="5:54" x14ac:dyDescent="0.2">
      <c r="E7302"/>
      <c r="F7302" s="88"/>
      <c r="BB7302" s="5"/>
    </row>
    <row r="7303" spans="5:54" x14ac:dyDescent="0.2">
      <c r="E7303"/>
      <c r="F7303" s="88"/>
      <c r="BB7303" s="5"/>
    </row>
    <row r="7304" spans="5:54" x14ac:dyDescent="0.2">
      <c r="E7304"/>
      <c r="F7304" s="88"/>
      <c r="BB7304" s="5"/>
    </row>
    <row r="7305" spans="5:54" x14ac:dyDescent="0.2">
      <c r="E7305"/>
      <c r="F7305" s="88"/>
      <c r="BB7305" s="5"/>
    </row>
    <row r="7306" spans="5:54" x14ac:dyDescent="0.2">
      <c r="E7306"/>
      <c r="F7306" s="88"/>
      <c r="BB7306" s="5"/>
    </row>
    <row r="7307" spans="5:54" x14ac:dyDescent="0.2">
      <c r="E7307"/>
      <c r="F7307" s="88"/>
      <c r="BB7307" s="5"/>
    </row>
    <row r="7308" spans="5:54" x14ac:dyDescent="0.2">
      <c r="E7308"/>
      <c r="F7308" s="88"/>
      <c r="BB7308" s="5"/>
    </row>
    <row r="7309" spans="5:54" x14ac:dyDescent="0.2">
      <c r="E7309"/>
      <c r="F7309" s="88"/>
      <c r="BB7309" s="5"/>
    </row>
    <row r="7310" spans="5:54" x14ac:dyDescent="0.2">
      <c r="E7310"/>
      <c r="F7310" s="88"/>
      <c r="BB7310" s="5"/>
    </row>
    <row r="7311" spans="5:54" x14ac:dyDescent="0.2">
      <c r="E7311"/>
      <c r="F7311" s="88"/>
      <c r="BB7311" s="5"/>
    </row>
    <row r="7312" spans="5:54" x14ac:dyDescent="0.2">
      <c r="E7312"/>
      <c r="F7312" s="88"/>
      <c r="BB7312" s="5"/>
    </row>
    <row r="7313" spans="5:54" x14ac:dyDescent="0.2">
      <c r="E7313"/>
      <c r="F7313" s="88"/>
      <c r="BB7313" s="5"/>
    </row>
    <row r="7314" spans="5:54" x14ac:dyDescent="0.2">
      <c r="E7314"/>
      <c r="F7314" s="88"/>
      <c r="BB7314" s="5"/>
    </row>
    <row r="7315" spans="5:54" x14ac:dyDescent="0.2">
      <c r="E7315"/>
      <c r="F7315" s="88"/>
      <c r="BB7315" s="5"/>
    </row>
    <row r="7316" spans="5:54" x14ac:dyDescent="0.2">
      <c r="E7316"/>
      <c r="F7316" s="88"/>
      <c r="BB7316" s="5"/>
    </row>
    <row r="7317" spans="5:54" x14ac:dyDescent="0.2">
      <c r="E7317"/>
      <c r="F7317" s="88"/>
      <c r="BB7317" s="5"/>
    </row>
    <row r="7318" spans="5:54" x14ac:dyDescent="0.2">
      <c r="E7318"/>
      <c r="F7318" s="88"/>
      <c r="BB7318" s="5"/>
    </row>
    <row r="7319" spans="5:54" x14ac:dyDescent="0.2">
      <c r="E7319"/>
      <c r="F7319" s="88"/>
      <c r="BB7319" s="5"/>
    </row>
    <row r="7320" spans="5:54" x14ac:dyDescent="0.2">
      <c r="E7320"/>
      <c r="F7320" s="88"/>
      <c r="BB7320" s="5"/>
    </row>
    <row r="7321" spans="5:54" x14ac:dyDescent="0.2">
      <c r="E7321"/>
      <c r="F7321" s="88"/>
      <c r="BB7321" s="5"/>
    </row>
    <row r="7322" spans="5:54" x14ac:dyDescent="0.2">
      <c r="E7322"/>
      <c r="F7322" s="88"/>
      <c r="BB7322" s="5"/>
    </row>
    <row r="7323" spans="5:54" x14ac:dyDescent="0.2">
      <c r="E7323"/>
      <c r="F7323" s="88"/>
      <c r="BB7323" s="5"/>
    </row>
    <row r="7324" spans="5:54" x14ac:dyDescent="0.2">
      <c r="E7324"/>
      <c r="F7324" s="88"/>
      <c r="BB7324" s="5"/>
    </row>
    <row r="7325" spans="5:54" x14ac:dyDescent="0.2">
      <c r="E7325"/>
      <c r="F7325" s="88"/>
      <c r="BB7325" s="5"/>
    </row>
    <row r="7326" spans="5:54" x14ac:dyDescent="0.2">
      <c r="E7326"/>
      <c r="F7326" s="88"/>
      <c r="BB7326" s="5"/>
    </row>
    <row r="7327" spans="5:54" x14ac:dyDescent="0.2">
      <c r="E7327"/>
      <c r="F7327" s="88"/>
      <c r="BB7327" s="5"/>
    </row>
    <row r="7328" spans="5:54" x14ac:dyDescent="0.2">
      <c r="E7328"/>
      <c r="F7328" s="88"/>
      <c r="BB7328" s="5"/>
    </row>
    <row r="7329" spans="5:54" x14ac:dyDescent="0.2">
      <c r="E7329"/>
      <c r="F7329" s="88"/>
      <c r="BB7329" s="5"/>
    </row>
    <row r="7330" spans="5:54" x14ac:dyDescent="0.2">
      <c r="E7330"/>
      <c r="F7330" s="88"/>
      <c r="BB7330" s="5"/>
    </row>
    <row r="7331" spans="5:54" x14ac:dyDescent="0.2">
      <c r="E7331"/>
      <c r="F7331" s="88"/>
      <c r="BB7331" s="5"/>
    </row>
    <row r="7332" spans="5:54" x14ac:dyDescent="0.2">
      <c r="E7332"/>
      <c r="F7332" s="88"/>
      <c r="BB7332" s="5"/>
    </row>
    <row r="7333" spans="5:54" x14ac:dyDescent="0.2">
      <c r="E7333"/>
      <c r="F7333" s="88"/>
      <c r="BB7333" s="5"/>
    </row>
    <row r="7334" spans="5:54" x14ac:dyDescent="0.2">
      <c r="E7334"/>
      <c r="F7334" s="88"/>
      <c r="BB7334" s="5"/>
    </row>
    <row r="7335" spans="5:54" x14ac:dyDescent="0.2">
      <c r="E7335"/>
      <c r="F7335" s="88"/>
      <c r="BB7335" s="5"/>
    </row>
    <row r="7336" spans="5:54" x14ac:dyDescent="0.2">
      <c r="E7336"/>
      <c r="F7336" s="88"/>
      <c r="BB7336" s="5"/>
    </row>
    <row r="7337" spans="5:54" x14ac:dyDescent="0.2">
      <c r="E7337"/>
      <c r="F7337" s="88"/>
      <c r="BB7337" s="5"/>
    </row>
    <row r="7338" spans="5:54" x14ac:dyDescent="0.2">
      <c r="E7338"/>
      <c r="F7338" s="88"/>
      <c r="BB7338" s="5"/>
    </row>
    <row r="7339" spans="5:54" x14ac:dyDescent="0.2">
      <c r="E7339"/>
      <c r="F7339" s="88"/>
      <c r="BB7339" s="5"/>
    </row>
    <row r="7340" spans="5:54" x14ac:dyDescent="0.2">
      <c r="E7340"/>
      <c r="F7340" s="88"/>
      <c r="BB7340" s="5"/>
    </row>
    <row r="7341" spans="5:54" x14ac:dyDescent="0.2">
      <c r="E7341"/>
      <c r="F7341" s="88"/>
      <c r="BB7341" s="5"/>
    </row>
    <row r="7342" spans="5:54" x14ac:dyDescent="0.2">
      <c r="E7342"/>
      <c r="F7342" s="88"/>
      <c r="BB7342" s="5"/>
    </row>
    <row r="7343" spans="5:54" x14ac:dyDescent="0.2">
      <c r="E7343"/>
      <c r="F7343" s="88"/>
      <c r="BB7343" s="5"/>
    </row>
    <row r="7344" spans="5:54" x14ac:dyDescent="0.2">
      <c r="E7344"/>
      <c r="F7344" s="88"/>
      <c r="BB7344" s="5"/>
    </row>
    <row r="7345" spans="5:54" x14ac:dyDescent="0.2">
      <c r="E7345"/>
      <c r="F7345" s="88"/>
      <c r="BB7345" s="5"/>
    </row>
    <row r="7346" spans="5:54" x14ac:dyDescent="0.2">
      <c r="E7346"/>
      <c r="F7346" s="88"/>
      <c r="BB7346" s="5"/>
    </row>
    <row r="7347" spans="5:54" x14ac:dyDescent="0.2">
      <c r="E7347"/>
      <c r="F7347" s="88"/>
      <c r="BB7347" s="5"/>
    </row>
    <row r="7348" spans="5:54" x14ac:dyDescent="0.2">
      <c r="E7348"/>
      <c r="F7348" s="88"/>
      <c r="BB7348" s="5"/>
    </row>
    <row r="7349" spans="5:54" x14ac:dyDescent="0.2">
      <c r="E7349"/>
      <c r="F7349" s="88"/>
      <c r="BB7349" s="5"/>
    </row>
    <row r="7350" spans="5:54" x14ac:dyDescent="0.2">
      <c r="E7350"/>
      <c r="F7350" s="88"/>
      <c r="BB7350" s="5"/>
    </row>
    <row r="7351" spans="5:54" x14ac:dyDescent="0.2">
      <c r="E7351"/>
      <c r="F7351" s="88"/>
      <c r="BB7351" s="5"/>
    </row>
    <row r="7352" spans="5:54" x14ac:dyDescent="0.2">
      <c r="E7352"/>
      <c r="F7352" s="88"/>
      <c r="BB7352" s="5"/>
    </row>
    <row r="7353" spans="5:54" x14ac:dyDescent="0.2">
      <c r="E7353"/>
      <c r="F7353" s="88"/>
      <c r="BB7353" s="5"/>
    </row>
    <row r="7354" spans="5:54" x14ac:dyDescent="0.2">
      <c r="E7354"/>
      <c r="F7354" s="88"/>
      <c r="BB7354" s="5"/>
    </row>
    <row r="7355" spans="5:54" x14ac:dyDescent="0.2">
      <c r="E7355"/>
      <c r="F7355" s="88"/>
      <c r="BB7355" s="5"/>
    </row>
    <row r="7356" spans="5:54" x14ac:dyDescent="0.2">
      <c r="E7356"/>
      <c r="F7356" s="88"/>
      <c r="BB7356" s="5"/>
    </row>
    <row r="7357" spans="5:54" x14ac:dyDescent="0.2">
      <c r="E7357"/>
      <c r="F7357" s="88"/>
      <c r="BB7357" s="5"/>
    </row>
    <row r="7358" spans="5:54" x14ac:dyDescent="0.2">
      <c r="E7358"/>
      <c r="F7358" s="88"/>
      <c r="BB7358" s="5"/>
    </row>
    <row r="7359" spans="5:54" x14ac:dyDescent="0.2">
      <c r="E7359"/>
      <c r="F7359" s="88"/>
      <c r="BB7359" s="5"/>
    </row>
    <row r="7360" spans="5:54" x14ac:dyDescent="0.2">
      <c r="E7360"/>
      <c r="F7360" s="88"/>
      <c r="BB7360" s="5"/>
    </row>
    <row r="7361" spans="5:54" x14ac:dyDescent="0.2">
      <c r="E7361"/>
      <c r="F7361" s="88"/>
      <c r="BB7361" s="5"/>
    </row>
    <row r="7362" spans="5:54" x14ac:dyDescent="0.2">
      <c r="E7362"/>
      <c r="F7362" s="88"/>
      <c r="BB7362" s="5"/>
    </row>
    <row r="7363" spans="5:54" x14ac:dyDescent="0.2">
      <c r="E7363"/>
      <c r="F7363" s="88"/>
      <c r="BB7363" s="5"/>
    </row>
    <row r="7364" spans="5:54" x14ac:dyDescent="0.2">
      <c r="E7364"/>
      <c r="F7364" s="88"/>
      <c r="BB7364" s="5"/>
    </row>
    <row r="7365" spans="5:54" x14ac:dyDescent="0.2">
      <c r="E7365"/>
      <c r="F7365" s="88"/>
      <c r="BB7365" s="5"/>
    </row>
    <row r="7366" spans="5:54" x14ac:dyDescent="0.2">
      <c r="E7366"/>
      <c r="F7366" s="88"/>
      <c r="BB7366" s="5"/>
    </row>
    <row r="7367" spans="5:54" x14ac:dyDescent="0.2">
      <c r="E7367"/>
      <c r="F7367" s="88"/>
      <c r="BB7367" s="5"/>
    </row>
    <row r="7368" spans="5:54" x14ac:dyDescent="0.2">
      <c r="E7368"/>
      <c r="F7368" s="88"/>
      <c r="BB7368" s="5"/>
    </row>
    <row r="7369" spans="5:54" x14ac:dyDescent="0.2">
      <c r="E7369"/>
      <c r="F7369" s="88"/>
      <c r="BB7369" s="5"/>
    </row>
    <row r="7370" spans="5:54" x14ac:dyDescent="0.2">
      <c r="E7370"/>
      <c r="F7370" s="88"/>
      <c r="BB7370" s="5"/>
    </row>
    <row r="7371" spans="5:54" x14ac:dyDescent="0.2">
      <c r="E7371"/>
      <c r="F7371" s="88"/>
      <c r="BB7371" s="5"/>
    </row>
    <row r="7372" spans="5:54" x14ac:dyDescent="0.2">
      <c r="E7372"/>
      <c r="F7372" s="88"/>
      <c r="BB7372" s="5"/>
    </row>
    <row r="7373" spans="5:54" x14ac:dyDescent="0.2">
      <c r="E7373"/>
      <c r="F7373" s="88"/>
      <c r="BB7373" s="5"/>
    </row>
    <row r="7374" spans="5:54" x14ac:dyDescent="0.2">
      <c r="E7374"/>
      <c r="F7374" s="88"/>
      <c r="BB7374" s="5"/>
    </row>
    <row r="7375" spans="5:54" x14ac:dyDescent="0.2">
      <c r="E7375"/>
      <c r="F7375" s="88"/>
      <c r="BB7375" s="5"/>
    </row>
    <row r="7376" spans="5:54" x14ac:dyDescent="0.2">
      <c r="E7376"/>
      <c r="F7376" s="88"/>
      <c r="BB7376" s="5"/>
    </row>
    <row r="7377" spans="5:54" x14ac:dyDescent="0.2">
      <c r="E7377"/>
      <c r="F7377" s="88"/>
      <c r="BB7377" s="5"/>
    </row>
    <row r="7378" spans="5:54" x14ac:dyDescent="0.2">
      <c r="E7378"/>
      <c r="F7378" s="88"/>
      <c r="BB7378" s="5"/>
    </row>
    <row r="7379" spans="5:54" x14ac:dyDescent="0.2">
      <c r="E7379"/>
      <c r="F7379" s="88"/>
      <c r="BB7379" s="5"/>
    </row>
    <row r="7380" spans="5:54" x14ac:dyDescent="0.2">
      <c r="E7380"/>
      <c r="F7380" s="88"/>
      <c r="BB7380" s="5"/>
    </row>
    <row r="7381" spans="5:54" x14ac:dyDescent="0.2">
      <c r="E7381"/>
      <c r="F7381" s="88"/>
      <c r="BB7381" s="5"/>
    </row>
    <row r="7382" spans="5:54" x14ac:dyDescent="0.2">
      <c r="E7382"/>
      <c r="F7382" s="88"/>
      <c r="BB7382" s="5"/>
    </row>
    <row r="7383" spans="5:54" x14ac:dyDescent="0.2">
      <c r="E7383"/>
      <c r="F7383" s="88"/>
      <c r="BB7383" s="5"/>
    </row>
    <row r="7384" spans="5:54" x14ac:dyDescent="0.2">
      <c r="E7384"/>
      <c r="F7384" s="88"/>
      <c r="BB7384" s="5"/>
    </row>
    <row r="7385" spans="5:54" x14ac:dyDescent="0.2">
      <c r="E7385"/>
      <c r="F7385" s="88"/>
      <c r="BB7385" s="5"/>
    </row>
    <row r="7386" spans="5:54" x14ac:dyDescent="0.2">
      <c r="E7386"/>
      <c r="F7386" s="88"/>
      <c r="BB7386" s="5"/>
    </row>
    <row r="7387" spans="5:54" x14ac:dyDescent="0.2">
      <c r="E7387"/>
      <c r="F7387" s="88"/>
      <c r="BB7387" s="5"/>
    </row>
    <row r="7388" spans="5:54" x14ac:dyDescent="0.2">
      <c r="E7388"/>
      <c r="F7388" s="88"/>
      <c r="BB7388" s="5"/>
    </row>
    <row r="7389" spans="5:54" x14ac:dyDescent="0.2">
      <c r="E7389"/>
      <c r="F7389" s="88"/>
      <c r="BB7389" s="5"/>
    </row>
    <row r="7390" spans="5:54" x14ac:dyDescent="0.2">
      <c r="E7390"/>
      <c r="F7390" s="88"/>
      <c r="BB7390" s="5"/>
    </row>
    <row r="7391" spans="5:54" x14ac:dyDescent="0.2">
      <c r="E7391"/>
      <c r="F7391" s="88"/>
      <c r="BB7391" s="5"/>
    </row>
    <row r="7392" spans="5:54" x14ac:dyDescent="0.2">
      <c r="E7392"/>
      <c r="F7392" s="88"/>
      <c r="BB7392" s="5"/>
    </row>
    <row r="7393" spans="5:54" x14ac:dyDescent="0.2">
      <c r="E7393"/>
      <c r="F7393" s="88"/>
      <c r="BB7393" s="5"/>
    </row>
    <row r="7394" spans="5:54" x14ac:dyDescent="0.2">
      <c r="E7394"/>
      <c r="F7394" s="88"/>
      <c r="BB7394" s="5"/>
    </row>
    <row r="7395" spans="5:54" x14ac:dyDescent="0.2">
      <c r="E7395"/>
      <c r="F7395" s="88"/>
      <c r="BB7395" s="5"/>
    </row>
    <row r="7396" spans="5:54" x14ac:dyDescent="0.2">
      <c r="E7396"/>
      <c r="F7396" s="88"/>
      <c r="BB7396" s="5"/>
    </row>
    <row r="7397" spans="5:54" x14ac:dyDescent="0.2">
      <c r="E7397"/>
      <c r="F7397" s="88"/>
      <c r="BB7397" s="5"/>
    </row>
    <row r="7398" spans="5:54" x14ac:dyDescent="0.2">
      <c r="E7398"/>
      <c r="F7398" s="88"/>
      <c r="BB7398" s="5"/>
    </row>
    <row r="7399" spans="5:54" x14ac:dyDescent="0.2">
      <c r="E7399"/>
      <c r="F7399" s="88"/>
      <c r="BB7399" s="5"/>
    </row>
    <row r="7400" spans="5:54" x14ac:dyDescent="0.2">
      <c r="E7400"/>
      <c r="F7400" s="88"/>
      <c r="BB7400" s="5"/>
    </row>
    <row r="7401" spans="5:54" x14ac:dyDescent="0.2">
      <c r="E7401"/>
      <c r="F7401" s="88"/>
      <c r="BB7401" s="5"/>
    </row>
    <row r="7402" spans="5:54" x14ac:dyDescent="0.2">
      <c r="E7402"/>
      <c r="F7402" s="88"/>
      <c r="BB7402" s="5"/>
    </row>
    <row r="7403" spans="5:54" x14ac:dyDescent="0.2">
      <c r="E7403"/>
      <c r="F7403" s="88"/>
      <c r="BB7403" s="5"/>
    </row>
    <row r="7404" spans="5:54" x14ac:dyDescent="0.2">
      <c r="E7404"/>
      <c r="F7404" s="88"/>
      <c r="BB7404" s="5"/>
    </row>
    <row r="7405" spans="5:54" x14ac:dyDescent="0.2">
      <c r="E7405"/>
      <c r="F7405" s="88"/>
      <c r="BB7405" s="5"/>
    </row>
    <row r="7406" spans="5:54" x14ac:dyDescent="0.2">
      <c r="E7406"/>
      <c r="F7406" s="88"/>
      <c r="BB7406" s="5"/>
    </row>
    <row r="7407" spans="5:54" x14ac:dyDescent="0.2">
      <c r="E7407"/>
      <c r="F7407" s="88"/>
      <c r="BB7407" s="5"/>
    </row>
    <row r="7408" spans="5:54" x14ac:dyDescent="0.2">
      <c r="E7408"/>
      <c r="F7408" s="88"/>
      <c r="BB7408" s="5"/>
    </row>
    <row r="7409" spans="5:54" x14ac:dyDescent="0.2">
      <c r="E7409"/>
      <c r="F7409" s="88"/>
      <c r="BB7409" s="5"/>
    </row>
    <row r="7410" spans="5:54" x14ac:dyDescent="0.2">
      <c r="E7410"/>
      <c r="F7410" s="88"/>
      <c r="BB7410" s="5"/>
    </row>
    <row r="7411" spans="5:54" x14ac:dyDescent="0.2">
      <c r="E7411"/>
      <c r="F7411" s="88"/>
      <c r="BB7411" s="5"/>
    </row>
    <row r="7412" spans="5:54" x14ac:dyDescent="0.2">
      <c r="E7412"/>
      <c r="F7412" s="88"/>
      <c r="BB7412" s="5"/>
    </row>
    <row r="7413" spans="5:54" x14ac:dyDescent="0.2">
      <c r="E7413"/>
      <c r="F7413" s="88"/>
      <c r="BB7413" s="5"/>
    </row>
    <row r="7414" spans="5:54" x14ac:dyDescent="0.2">
      <c r="E7414"/>
      <c r="F7414" s="88"/>
      <c r="BB7414" s="5"/>
    </row>
    <row r="7415" spans="5:54" x14ac:dyDescent="0.2">
      <c r="E7415"/>
      <c r="F7415" s="88"/>
      <c r="BB7415" s="5"/>
    </row>
    <row r="7416" spans="5:54" x14ac:dyDescent="0.2">
      <c r="E7416"/>
      <c r="F7416" s="88"/>
      <c r="BB7416" s="5"/>
    </row>
    <row r="7417" spans="5:54" x14ac:dyDescent="0.2">
      <c r="E7417"/>
      <c r="F7417" s="88"/>
      <c r="BB7417" s="5"/>
    </row>
    <row r="7418" spans="5:54" x14ac:dyDescent="0.2">
      <c r="E7418"/>
      <c r="F7418" s="88"/>
      <c r="BB7418" s="5"/>
    </row>
    <row r="7419" spans="5:54" x14ac:dyDescent="0.2">
      <c r="E7419"/>
      <c r="F7419" s="88"/>
      <c r="BB7419" s="5"/>
    </row>
    <row r="7420" spans="5:54" x14ac:dyDescent="0.2">
      <c r="E7420"/>
      <c r="F7420" s="88"/>
      <c r="BB7420" s="5"/>
    </row>
    <row r="7421" spans="5:54" x14ac:dyDescent="0.2">
      <c r="E7421"/>
      <c r="F7421" s="88"/>
      <c r="BB7421" s="5"/>
    </row>
    <row r="7422" spans="5:54" x14ac:dyDescent="0.2">
      <c r="E7422"/>
      <c r="F7422" s="88"/>
      <c r="BB7422" s="5"/>
    </row>
    <row r="7423" spans="5:54" x14ac:dyDescent="0.2">
      <c r="E7423"/>
      <c r="F7423" s="88"/>
      <c r="BB7423" s="5"/>
    </row>
    <row r="7424" spans="5:54" x14ac:dyDescent="0.2">
      <c r="E7424"/>
      <c r="F7424" s="88"/>
      <c r="BB7424" s="5"/>
    </row>
    <row r="7425" spans="5:54" x14ac:dyDescent="0.2">
      <c r="E7425"/>
      <c r="F7425" s="88"/>
      <c r="BB7425" s="5"/>
    </row>
    <row r="7426" spans="5:54" x14ac:dyDescent="0.2">
      <c r="E7426"/>
      <c r="F7426" s="88"/>
      <c r="BB7426" s="5"/>
    </row>
    <row r="7427" spans="5:54" x14ac:dyDescent="0.2">
      <c r="E7427"/>
      <c r="F7427" s="88"/>
      <c r="BB7427" s="5"/>
    </row>
    <row r="7428" spans="5:54" x14ac:dyDescent="0.2">
      <c r="E7428"/>
      <c r="F7428" s="88"/>
      <c r="BB7428" s="5"/>
    </row>
    <row r="7429" spans="5:54" x14ac:dyDescent="0.2">
      <c r="E7429"/>
      <c r="F7429" s="88"/>
      <c r="BB7429" s="5"/>
    </row>
    <row r="7430" spans="5:54" x14ac:dyDescent="0.2">
      <c r="E7430"/>
      <c r="F7430" s="88"/>
      <c r="BB7430" s="5"/>
    </row>
    <row r="7431" spans="5:54" x14ac:dyDescent="0.2">
      <c r="E7431"/>
      <c r="F7431" s="88"/>
      <c r="BB7431" s="5"/>
    </row>
    <row r="7432" spans="5:54" x14ac:dyDescent="0.2">
      <c r="E7432"/>
      <c r="F7432" s="88"/>
      <c r="BB7432" s="5"/>
    </row>
    <row r="7433" spans="5:54" x14ac:dyDescent="0.2">
      <c r="E7433"/>
      <c r="F7433" s="88"/>
      <c r="BB7433" s="5"/>
    </row>
    <row r="7434" spans="5:54" x14ac:dyDescent="0.2">
      <c r="E7434"/>
      <c r="F7434" s="88"/>
      <c r="BB7434" s="5"/>
    </row>
    <row r="7435" spans="5:54" x14ac:dyDescent="0.2">
      <c r="E7435"/>
      <c r="F7435" s="88"/>
      <c r="BB7435" s="5"/>
    </row>
    <row r="7436" spans="5:54" x14ac:dyDescent="0.2">
      <c r="E7436"/>
      <c r="F7436" s="88"/>
      <c r="BB7436" s="5"/>
    </row>
    <row r="7437" spans="5:54" x14ac:dyDescent="0.2">
      <c r="E7437"/>
      <c r="F7437" s="88"/>
      <c r="BB7437" s="5"/>
    </row>
    <row r="7438" spans="5:54" x14ac:dyDescent="0.2">
      <c r="E7438"/>
      <c r="F7438" s="88"/>
      <c r="BB7438" s="5"/>
    </row>
    <row r="7439" spans="5:54" x14ac:dyDescent="0.2">
      <c r="E7439"/>
      <c r="F7439" s="88"/>
      <c r="BB7439" s="5"/>
    </row>
    <row r="7440" spans="5:54" x14ac:dyDescent="0.2">
      <c r="E7440"/>
      <c r="F7440" s="88"/>
      <c r="BB7440" s="5"/>
    </row>
    <row r="7441" spans="5:54" x14ac:dyDescent="0.2">
      <c r="E7441"/>
      <c r="F7441" s="88"/>
      <c r="BB7441" s="5"/>
    </row>
    <row r="7442" spans="5:54" x14ac:dyDescent="0.2">
      <c r="E7442"/>
      <c r="F7442" s="88"/>
      <c r="BB7442" s="5"/>
    </row>
    <row r="7443" spans="5:54" x14ac:dyDescent="0.2">
      <c r="E7443"/>
      <c r="F7443" s="88"/>
      <c r="BB7443" s="5"/>
    </row>
    <row r="7444" spans="5:54" x14ac:dyDescent="0.2">
      <c r="E7444"/>
      <c r="F7444" s="88"/>
      <c r="BB7444" s="5"/>
    </row>
    <row r="7445" spans="5:54" x14ac:dyDescent="0.2">
      <c r="E7445"/>
      <c r="F7445" s="88"/>
      <c r="BB7445" s="5"/>
    </row>
    <row r="7446" spans="5:54" x14ac:dyDescent="0.2">
      <c r="E7446"/>
      <c r="F7446" s="88"/>
      <c r="BB7446" s="5"/>
    </row>
    <row r="7447" spans="5:54" x14ac:dyDescent="0.2">
      <c r="E7447"/>
      <c r="F7447" s="88"/>
      <c r="BB7447" s="5"/>
    </row>
    <row r="7448" spans="5:54" x14ac:dyDescent="0.2">
      <c r="E7448"/>
      <c r="F7448" s="88"/>
      <c r="BB7448" s="5"/>
    </row>
    <row r="7449" spans="5:54" x14ac:dyDescent="0.2">
      <c r="E7449"/>
      <c r="F7449" s="88"/>
      <c r="BB7449" s="5"/>
    </row>
    <row r="7450" spans="5:54" x14ac:dyDescent="0.2">
      <c r="E7450"/>
      <c r="F7450" s="88"/>
      <c r="BB7450" s="5"/>
    </row>
    <row r="7451" spans="5:54" x14ac:dyDescent="0.2">
      <c r="E7451"/>
      <c r="F7451" s="88"/>
      <c r="BB7451" s="5"/>
    </row>
    <row r="7452" spans="5:54" x14ac:dyDescent="0.2">
      <c r="E7452"/>
      <c r="F7452" s="88"/>
      <c r="BB7452" s="5"/>
    </row>
    <row r="7453" spans="5:54" x14ac:dyDescent="0.2">
      <c r="E7453"/>
      <c r="F7453" s="88"/>
      <c r="BB7453" s="5"/>
    </row>
    <row r="7454" spans="5:54" x14ac:dyDescent="0.2">
      <c r="E7454"/>
      <c r="F7454" s="88"/>
      <c r="BB7454" s="5"/>
    </row>
    <row r="7455" spans="5:54" x14ac:dyDescent="0.2">
      <c r="E7455"/>
      <c r="F7455" s="88"/>
      <c r="BB7455" s="5"/>
    </row>
    <row r="7456" spans="5:54" x14ac:dyDescent="0.2">
      <c r="E7456"/>
      <c r="F7456" s="88"/>
      <c r="BB7456" s="5"/>
    </row>
    <row r="7457" spans="5:54" x14ac:dyDescent="0.2">
      <c r="E7457"/>
      <c r="F7457" s="88"/>
      <c r="BB7457" s="5"/>
    </row>
    <row r="7458" spans="5:54" x14ac:dyDescent="0.2">
      <c r="E7458"/>
      <c r="F7458" s="88"/>
      <c r="BB7458" s="5"/>
    </row>
    <row r="7459" spans="5:54" x14ac:dyDescent="0.2">
      <c r="E7459"/>
      <c r="F7459" s="88"/>
      <c r="BB7459" s="5"/>
    </row>
    <row r="7460" spans="5:54" x14ac:dyDescent="0.2">
      <c r="E7460"/>
      <c r="F7460" s="88"/>
      <c r="BB7460" s="5"/>
    </row>
    <row r="7461" spans="5:54" x14ac:dyDescent="0.2">
      <c r="E7461"/>
      <c r="F7461" s="88"/>
      <c r="BB7461" s="5"/>
    </row>
    <row r="7462" spans="5:54" x14ac:dyDescent="0.2">
      <c r="E7462"/>
      <c r="F7462" s="88"/>
      <c r="BB7462" s="5"/>
    </row>
    <row r="7463" spans="5:54" x14ac:dyDescent="0.2">
      <c r="E7463"/>
      <c r="F7463" s="88"/>
      <c r="BB7463" s="5"/>
    </row>
    <row r="7464" spans="5:54" x14ac:dyDescent="0.2">
      <c r="E7464"/>
      <c r="F7464" s="88"/>
      <c r="BB7464" s="5"/>
    </row>
    <row r="7465" spans="5:54" x14ac:dyDescent="0.2">
      <c r="E7465"/>
      <c r="F7465" s="88"/>
      <c r="BB7465" s="5"/>
    </row>
    <row r="7466" spans="5:54" x14ac:dyDescent="0.2">
      <c r="E7466"/>
      <c r="F7466" s="88"/>
      <c r="BB7466" s="5"/>
    </row>
    <row r="7467" spans="5:54" x14ac:dyDescent="0.2">
      <c r="E7467"/>
      <c r="F7467" s="88"/>
      <c r="BB7467" s="5"/>
    </row>
    <row r="7468" spans="5:54" x14ac:dyDescent="0.2">
      <c r="E7468"/>
      <c r="F7468" s="88"/>
      <c r="BB7468" s="5"/>
    </row>
    <row r="7469" spans="5:54" x14ac:dyDescent="0.2">
      <c r="E7469"/>
      <c r="F7469" s="88"/>
      <c r="BB7469" s="5"/>
    </row>
    <row r="7470" spans="5:54" x14ac:dyDescent="0.2">
      <c r="E7470"/>
      <c r="F7470" s="88"/>
      <c r="BB7470" s="5"/>
    </row>
    <row r="7471" spans="5:54" x14ac:dyDescent="0.2">
      <c r="E7471"/>
      <c r="F7471" s="88"/>
      <c r="BB7471" s="5"/>
    </row>
    <row r="7472" spans="5:54" x14ac:dyDescent="0.2">
      <c r="E7472"/>
      <c r="F7472" s="88"/>
      <c r="BB7472" s="5"/>
    </row>
    <row r="7473" spans="5:54" x14ac:dyDescent="0.2">
      <c r="E7473"/>
      <c r="F7473" s="88"/>
      <c r="BB7473" s="5"/>
    </row>
    <row r="7474" spans="5:54" x14ac:dyDescent="0.2">
      <c r="E7474"/>
      <c r="F7474" s="88"/>
      <c r="BB7474" s="5"/>
    </row>
    <row r="7475" spans="5:54" x14ac:dyDescent="0.2">
      <c r="E7475"/>
      <c r="F7475" s="88"/>
      <c r="BB7475" s="5"/>
    </row>
    <row r="7476" spans="5:54" x14ac:dyDescent="0.2">
      <c r="E7476"/>
      <c r="F7476" s="88"/>
      <c r="BB7476" s="5"/>
    </row>
    <row r="7477" spans="5:54" x14ac:dyDescent="0.2">
      <c r="E7477"/>
      <c r="F7477" s="88"/>
      <c r="BB7477" s="5"/>
    </row>
    <row r="7478" spans="5:54" x14ac:dyDescent="0.2">
      <c r="E7478"/>
      <c r="F7478" s="88"/>
      <c r="BB7478" s="5"/>
    </row>
    <row r="7479" spans="5:54" x14ac:dyDescent="0.2">
      <c r="E7479"/>
      <c r="F7479" s="88"/>
      <c r="BB7479" s="5"/>
    </row>
    <row r="7480" spans="5:54" x14ac:dyDescent="0.2">
      <c r="E7480"/>
      <c r="F7480" s="88"/>
      <c r="BB7480" s="5"/>
    </row>
    <row r="7481" spans="5:54" x14ac:dyDescent="0.2">
      <c r="E7481"/>
      <c r="F7481" s="88"/>
      <c r="BB7481" s="5"/>
    </row>
    <row r="7482" spans="5:54" x14ac:dyDescent="0.2">
      <c r="E7482"/>
      <c r="F7482" s="88"/>
      <c r="BB7482" s="5"/>
    </row>
    <row r="7483" spans="5:54" x14ac:dyDescent="0.2">
      <c r="E7483"/>
      <c r="F7483" s="88"/>
      <c r="BB7483" s="5"/>
    </row>
    <row r="7484" spans="5:54" x14ac:dyDescent="0.2">
      <c r="E7484"/>
      <c r="F7484" s="88"/>
      <c r="BB7484" s="5"/>
    </row>
    <row r="7485" spans="5:54" x14ac:dyDescent="0.2">
      <c r="E7485"/>
      <c r="F7485" s="88"/>
      <c r="BB7485" s="5"/>
    </row>
    <row r="7486" spans="5:54" x14ac:dyDescent="0.2">
      <c r="E7486"/>
      <c r="F7486" s="88"/>
      <c r="BB7486" s="5"/>
    </row>
    <row r="7487" spans="5:54" x14ac:dyDescent="0.2">
      <c r="E7487"/>
      <c r="F7487" s="88"/>
      <c r="BB7487" s="5"/>
    </row>
    <row r="7488" spans="5:54" x14ac:dyDescent="0.2">
      <c r="E7488"/>
      <c r="F7488" s="88"/>
      <c r="BB7488" s="5"/>
    </row>
    <row r="7489" spans="5:54" x14ac:dyDescent="0.2">
      <c r="E7489"/>
      <c r="F7489" s="88"/>
      <c r="BB7489" s="5"/>
    </row>
    <row r="7490" spans="5:54" x14ac:dyDescent="0.2">
      <c r="E7490"/>
      <c r="F7490" s="88"/>
      <c r="BB7490" s="5"/>
    </row>
    <row r="7491" spans="5:54" x14ac:dyDescent="0.2">
      <c r="E7491"/>
      <c r="F7491" s="88"/>
      <c r="BB7491" s="5"/>
    </row>
    <row r="7492" spans="5:54" x14ac:dyDescent="0.2">
      <c r="E7492"/>
      <c r="F7492" s="88"/>
      <c r="BB7492" s="5"/>
    </row>
    <row r="7493" spans="5:54" x14ac:dyDescent="0.2">
      <c r="E7493"/>
      <c r="F7493" s="88"/>
      <c r="BB7493" s="5"/>
    </row>
    <row r="7494" spans="5:54" x14ac:dyDescent="0.2">
      <c r="E7494"/>
      <c r="F7494" s="88"/>
      <c r="BB7494" s="5"/>
    </row>
    <row r="7495" spans="5:54" x14ac:dyDescent="0.2">
      <c r="E7495"/>
      <c r="F7495" s="88"/>
      <c r="BB7495" s="5"/>
    </row>
    <row r="7496" spans="5:54" x14ac:dyDescent="0.2">
      <c r="E7496"/>
      <c r="F7496" s="88"/>
      <c r="BB7496" s="5"/>
    </row>
    <row r="7497" spans="5:54" x14ac:dyDescent="0.2">
      <c r="E7497"/>
      <c r="F7497" s="88"/>
      <c r="BB7497" s="5"/>
    </row>
    <row r="7498" spans="5:54" x14ac:dyDescent="0.2">
      <c r="E7498"/>
      <c r="F7498" s="88"/>
      <c r="BB7498" s="5"/>
    </row>
    <row r="7499" spans="5:54" x14ac:dyDescent="0.2">
      <c r="E7499"/>
      <c r="F7499" s="88"/>
      <c r="BB7499" s="5"/>
    </row>
    <row r="7500" spans="5:54" x14ac:dyDescent="0.2">
      <c r="E7500"/>
      <c r="F7500" s="88"/>
      <c r="BB7500" s="5"/>
    </row>
    <row r="7501" spans="5:54" x14ac:dyDescent="0.2">
      <c r="E7501"/>
      <c r="F7501" s="88"/>
      <c r="BB7501" s="5"/>
    </row>
    <row r="7502" spans="5:54" x14ac:dyDescent="0.2">
      <c r="E7502"/>
      <c r="F7502" s="88"/>
      <c r="BB7502" s="5"/>
    </row>
    <row r="7503" spans="5:54" x14ac:dyDescent="0.2">
      <c r="E7503"/>
      <c r="F7503" s="88"/>
      <c r="BB7503" s="5"/>
    </row>
    <row r="7504" spans="5:54" x14ac:dyDescent="0.2">
      <c r="E7504"/>
      <c r="F7504" s="88"/>
      <c r="BB7504" s="5"/>
    </row>
    <row r="7505" spans="5:54" x14ac:dyDescent="0.2">
      <c r="E7505"/>
      <c r="F7505" s="88"/>
      <c r="BB7505" s="5"/>
    </row>
    <row r="7506" spans="5:54" x14ac:dyDescent="0.2">
      <c r="E7506"/>
      <c r="F7506" s="88"/>
      <c r="BB7506" s="5"/>
    </row>
    <row r="7507" spans="5:54" x14ac:dyDescent="0.2">
      <c r="E7507"/>
      <c r="F7507" s="88"/>
      <c r="BB7507" s="5"/>
    </row>
    <row r="7508" spans="5:54" x14ac:dyDescent="0.2">
      <c r="E7508"/>
      <c r="F7508" s="88"/>
      <c r="BB7508" s="5"/>
    </row>
    <row r="7509" spans="5:54" x14ac:dyDescent="0.2">
      <c r="E7509"/>
      <c r="F7509" s="88"/>
      <c r="BB7509" s="5"/>
    </row>
    <row r="7510" spans="5:54" x14ac:dyDescent="0.2">
      <c r="E7510"/>
      <c r="F7510" s="88"/>
      <c r="BB7510" s="5"/>
    </row>
    <row r="7511" spans="5:54" x14ac:dyDescent="0.2">
      <c r="E7511"/>
      <c r="F7511" s="88"/>
      <c r="BB7511" s="5"/>
    </row>
    <row r="7512" spans="5:54" x14ac:dyDescent="0.2">
      <c r="E7512"/>
      <c r="F7512" s="88"/>
      <c r="BB7512" s="5"/>
    </row>
    <row r="7513" spans="5:54" x14ac:dyDescent="0.2">
      <c r="E7513"/>
      <c r="F7513" s="88"/>
      <c r="BB7513" s="5"/>
    </row>
    <row r="7514" spans="5:54" x14ac:dyDescent="0.2">
      <c r="E7514"/>
      <c r="F7514" s="88"/>
      <c r="BB7514" s="5"/>
    </row>
    <row r="7515" spans="5:54" x14ac:dyDescent="0.2">
      <c r="E7515"/>
      <c r="F7515" s="88"/>
      <c r="BB7515" s="5"/>
    </row>
    <row r="7516" spans="5:54" x14ac:dyDescent="0.2">
      <c r="E7516"/>
      <c r="F7516" s="88"/>
      <c r="BB7516" s="5"/>
    </row>
    <row r="7517" spans="5:54" x14ac:dyDescent="0.2">
      <c r="E7517"/>
      <c r="F7517" s="88"/>
      <c r="BB7517" s="5"/>
    </row>
    <row r="7518" spans="5:54" x14ac:dyDescent="0.2">
      <c r="E7518"/>
      <c r="F7518" s="88"/>
      <c r="BB7518" s="5"/>
    </row>
    <row r="7519" spans="5:54" x14ac:dyDescent="0.2">
      <c r="E7519"/>
      <c r="F7519" s="88"/>
      <c r="BB7519" s="5"/>
    </row>
    <row r="7520" spans="5:54" x14ac:dyDescent="0.2">
      <c r="E7520"/>
      <c r="F7520" s="88"/>
      <c r="BB7520" s="5"/>
    </row>
    <row r="7521" spans="5:54" x14ac:dyDescent="0.2">
      <c r="E7521"/>
      <c r="F7521" s="88"/>
      <c r="BB7521" s="5"/>
    </row>
    <row r="7522" spans="5:54" x14ac:dyDescent="0.2">
      <c r="E7522"/>
      <c r="F7522" s="88"/>
      <c r="BB7522" s="5"/>
    </row>
    <row r="7523" spans="5:54" x14ac:dyDescent="0.2">
      <c r="E7523"/>
      <c r="F7523" s="88"/>
      <c r="BB7523" s="5"/>
    </row>
    <row r="7524" spans="5:54" x14ac:dyDescent="0.2">
      <c r="E7524"/>
      <c r="F7524" s="88"/>
      <c r="BB7524" s="5"/>
    </row>
    <row r="7525" spans="5:54" x14ac:dyDescent="0.2">
      <c r="E7525"/>
      <c r="F7525" s="88"/>
      <c r="BB7525" s="5"/>
    </row>
    <row r="7526" spans="5:54" x14ac:dyDescent="0.2">
      <c r="E7526"/>
      <c r="F7526" s="88"/>
      <c r="BB7526" s="5"/>
    </row>
    <row r="7527" spans="5:54" x14ac:dyDescent="0.2">
      <c r="E7527"/>
      <c r="F7527" s="88"/>
      <c r="BB7527" s="5"/>
    </row>
    <row r="7528" spans="5:54" x14ac:dyDescent="0.2">
      <c r="E7528"/>
      <c r="F7528" s="88"/>
      <c r="BB7528" s="5"/>
    </row>
    <row r="7529" spans="5:54" x14ac:dyDescent="0.2">
      <c r="E7529"/>
      <c r="F7529" s="88"/>
      <c r="BB7529" s="5"/>
    </row>
    <row r="7530" spans="5:54" x14ac:dyDescent="0.2">
      <c r="E7530"/>
      <c r="F7530" s="88"/>
      <c r="BB7530" s="5"/>
    </row>
    <row r="7531" spans="5:54" x14ac:dyDescent="0.2">
      <c r="E7531"/>
      <c r="F7531" s="88"/>
      <c r="BB7531" s="5"/>
    </row>
    <row r="7532" spans="5:54" x14ac:dyDescent="0.2">
      <c r="E7532"/>
      <c r="F7532" s="88"/>
      <c r="BB7532" s="5"/>
    </row>
    <row r="7533" spans="5:54" x14ac:dyDescent="0.2">
      <c r="E7533"/>
      <c r="F7533" s="88"/>
      <c r="BB7533" s="5"/>
    </row>
    <row r="7534" spans="5:54" x14ac:dyDescent="0.2">
      <c r="E7534"/>
      <c r="F7534" s="88"/>
      <c r="BB7534" s="5"/>
    </row>
    <row r="7535" spans="5:54" x14ac:dyDescent="0.2">
      <c r="E7535"/>
      <c r="F7535" s="88"/>
      <c r="BB7535" s="5"/>
    </row>
    <row r="7536" spans="5:54" x14ac:dyDescent="0.2">
      <c r="E7536"/>
      <c r="F7536" s="88"/>
      <c r="BB7536" s="5"/>
    </row>
    <row r="7537" spans="5:54" x14ac:dyDescent="0.2">
      <c r="E7537"/>
      <c r="F7537" s="88"/>
      <c r="BB7537" s="5"/>
    </row>
    <row r="7538" spans="5:54" x14ac:dyDescent="0.2">
      <c r="E7538"/>
      <c r="F7538" s="88"/>
      <c r="BB7538" s="5"/>
    </row>
    <row r="7539" spans="5:54" x14ac:dyDescent="0.2">
      <c r="E7539"/>
      <c r="F7539" s="88"/>
      <c r="BB7539" s="5"/>
    </row>
    <row r="7540" spans="5:54" x14ac:dyDescent="0.2">
      <c r="E7540"/>
      <c r="F7540" s="88"/>
      <c r="BB7540" s="5"/>
    </row>
    <row r="7541" spans="5:54" x14ac:dyDescent="0.2">
      <c r="E7541"/>
      <c r="F7541" s="88"/>
      <c r="BB7541" s="5"/>
    </row>
    <row r="7542" spans="5:54" x14ac:dyDescent="0.2">
      <c r="E7542"/>
      <c r="F7542" s="88"/>
      <c r="BB7542" s="5"/>
    </row>
    <row r="7543" spans="5:54" x14ac:dyDescent="0.2">
      <c r="E7543"/>
      <c r="F7543" s="88"/>
      <c r="BB7543" s="5"/>
    </row>
    <row r="7544" spans="5:54" x14ac:dyDescent="0.2">
      <c r="E7544"/>
      <c r="F7544" s="88"/>
      <c r="BB7544" s="5"/>
    </row>
    <row r="7545" spans="5:54" x14ac:dyDescent="0.2">
      <c r="E7545"/>
      <c r="F7545" s="88"/>
      <c r="BB7545" s="5"/>
    </row>
    <row r="7546" spans="5:54" x14ac:dyDescent="0.2">
      <c r="E7546"/>
      <c r="F7546" s="88"/>
      <c r="BB7546" s="5"/>
    </row>
    <row r="7547" spans="5:54" x14ac:dyDescent="0.2">
      <c r="E7547"/>
      <c r="F7547" s="88"/>
      <c r="BB7547" s="5"/>
    </row>
    <row r="7548" spans="5:54" x14ac:dyDescent="0.2">
      <c r="E7548"/>
      <c r="F7548" s="88"/>
      <c r="BB7548" s="5"/>
    </row>
    <row r="7549" spans="5:54" x14ac:dyDescent="0.2">
      <c r="E7549"/>
      <c r="F7549" s="88"/>
      <c r="BB7549" s="5"/>
    </row>
    <row r="7550" spans="5:54" x14ac:dyDescent="0.2">
      <c r="E7550"/>
      <c r="F7550" s="88"/>
      <c r="BB7550" s="5"/>
    </row>
    <row r="7551" spans="5:54" x14ac:dyDescent="0.2">
      <c r="E7551"/>
      <c r="F7551" s="88"/>
      <c r="BB7551" s="5"/>
    </row>
    <row r="7552" spans="5:54" x14ac:dyDescent="0.2">
      <c r="E7552"/>
      <c r="F7552" s="88"/>
      <c r="BB7552" s="5"/>
    </row>
    <row r="7553" spans="5:54" x14ac:dyDescent="0.2">
      <c r="E7553"/>
      <c r="F7553" s="88"/>
      <c r="BB7553" s="5"/>
    </row>
    <row r="7554" spans="5:54" x14ac:dyDescent="0.2">
      <c r="E7554"/>
      <c r="F7554" s="88"/>
      <c r="BB7554" s="5"/>
    </row>
    <row r="7555" spans="5:54" x14ac:dyDescent="0.2">
      <c r="E7555"/>
      <c r="F7555" s="88"/>
      <c r="BB7555" s="5"/>
    </row>
    <row r="7556" spans="5:54" x14ac:dyDescent="0.2">
      <c r="E7556"/>
      <c r="F7556" s="88"/>
      <c r="BB7556" s="5"/>
    </row>
    <row r="7557" spans="5:54" x14ac:dyDescent="0.2">
      <c r="E7557"/>
      <c r="F7557" s="88"/>
      <c r="BB7557" s="5"/>
    </row>
    <row r="7558" spans="5:54" x14ac:dyDescent="0.2">
      <c r="E7558"/>
      <c r="F7558" s="88"/>
      <c r="BB7558" s="5"/>
    </row>
    <row r="7559" spans="5:54" x14ac:dyDescent="0.2">
      <c r="E7559"/>
      <c r="F7559" s="88"/>
      <c r="BB7559" s="5"/>
    </row>
    <row r="7560" spans="5:54" x14ac:dyDescent="0.2">
      <c r="E7560"/>
      <c r="F7560" s="88"/>
      <c r="BB7560" s="5"/>
    </row>
    <row r="7561" spans="5:54" x14ac:dyDescent="0.2">
      <c r="E7561"/>
      <c r="F7561" s="88"/>
      <c r="BB7561" s="5"/>
    </row>
    <row r="7562" spans="5:54" x14ac:dyDescent="0.2">
      <c r="E7562"/>
      <c r="F7562" s="88"/>
      <c r="BB7562" s="5"/>
    </row>
    <row r="7563" spans="5:54" x14ac:dyDescent="0.2">
      <c r="E7563"/>
      <c r="F7563" s="88"/>
      <c r="BB7563" s="5"/>
    </row>
    <row r="7564" spans="5:54" x14ac:dyDescent="0.2">
      <c r="E7564"/>
      <c r="F7564" s="88"/>
      <c r="BB7564" s="5"/>
    </row>
    <row r="7565" spans="5:54" x14ac:dyDescent="0.2">
      <c r="E7565"/>
      <c r="F7565" s="88"/>
      <c r="BB7565" s="5"/>
    </row>
    <row r="7566" spans="5:54" x14ac:dyDescent="0.2">
      <c r="E7566"/>
      <c r="F7566" s="88"/>
      <c r="BB7566" s="5"/>
    </row>
    <row r="7567" spans="5:54" x14ac:dyDescent="0.2">
      <c r="E7567"/>
      <c r="F7567" s="88"/>
      <c r="BB7567" s="5"/>
    </row>
    <row r="7568" spans="5:54" x14ac:dyDescent="0.2">
      <c r="E7568"/>
      <c r="F7568" s="88"/>
      <c r="BB7568" s="5"/>
    </row>
    <row r="7569" spans="5:54" x14ac:dyDescent="0.2">
      <c r="E7569"/>
      <c r="F7569" s="88"/>
      <c r="BB7569" s="5"/>
    </row>
    <row r="7570" spans="5:54" x14ac:dyDescent="0.2">
      <c r="E7570"/>
      <c r="F7570" s="88"/>
      <c r="BB7570" s="5"/>
    </row>
    <row r="7571" spans="5:54" x14ac:dyDescent="0.2">
      <c r="E7571"/>
      <c r="F7571" s="88"/>
      <c r="BB7571" s="5"/>
    </row>
    <row r="7572" spans="5:54" x14ac:dyDescent="0.2">
      <c r="E7572"/>
      <c r="F7572" s="88"/>
      <c r="BB7572" s="5"/>
    </row>
    <row r="7573" spans="5:54" x14ac:dyDescent="0.2">
      <c r="E7573"/>
      <c r="F7573" s="88"/>
      <c r="BB7573" s="5"/>
    </row>
    <row r="7574" spans="5:54" x14ac:dyDescent="0.2">
      <c r="E7574"/>
      <c r="F7574" s="88"/>
      <c r="BB7574" s="5"/>
    </row>
    <row r="7575" spans="5:54" x14ac:dyDescent="0.2">
      <c r="E7575"/>
      <c r="F7575" s="88"/>
      <c r="BB7575" s="5"/>
    </row>
    <row r="7576" spans="5:54" x14ac:dyDescent="0.2">
      <c r="E7576"/>
      <c r="F7576" s="88"/>
      <c r="BB7576" s="5"/>
    </row>
    <row r="7577" spans="5:54" x14ac:dyDescent="0.2">
      <c r="E7577"/>
      <c r="F7577" s="88"/>
      <c r="BB7577" s="5"/>
    </row>
    <row r="7578" spans="5:54" x14ac:dyDescent="0.2">
      <c r="E7578"/>
      <c r="F7578" s="88"/>
      <c r="BB7578" s="5"/>
    </row>
    <row r="7579" spans="5:54" x14ac:dyDescent="0.2">
      <c r="E7579"/>
      <c r="F7579" s="88"/>
      <c r="BB7579" s="5"/>
    </row>
    <row r="7580" spans="5:54" x14ac:dyDescent="0.2">
      <c r="E7580"/>
      <c r="F7580" s="88"/>
      <c r="BB7580" s="5"/>
    </row>
    <row r="7581" spans="5:54" x14ac:dyDescent="0.2">
      <c r="E7581"/>
      <c r="F7581" s="88"/>
      <c r="BB7581" s="5"/>
    </row>
    <row r="7582" spans="5:54" x14ac:dyDescent="0.2">
      <c r="E7582"/>
      <c r="F7582" s="88"/>
      <c r="BB7582" s="5"/>
    </row>
    <row r="7583" spans="5:54" x14ac:dyDescent="0.2">
      <c r="E7583"/>
      <c r="F7583" s="88"/>
      <c r="BB7583" s="5"/>
    </row>
    <row r="7584" spans="5:54" x14ac:dyDescent="0.2">
      <c r="E7584"/>
      <c r="F7584" s="88"/>
      <c r="BB7584" s="5"/>
    </row>
    <row r="7585" spans="5:54" x14ac:dyDescent="0.2">
      <c r="E7585"/>
      <c r="F7585" s="88"/>
      <c r="BB7585" s="5"/>
    </row>
    <row r="7586" spans="5:54" x14ac:dyDescent="0.2">
      <c r="E7586"/>
      <c r="F7586" s="88"/>
      <c r="BB7586" s="5"/>
    </row>
    <row r="7587" spans="5:54" x14ac:dyDescent="0.2">
      <c r="E7587"/>
      <c r="F7587" s="88"/>
      <c r="BB7587" s="5"/>
    </row>
    <row r="7588" spans="5:54" x14ac:dyDescent="0.2">
      <c r="E7588"/>
      <c r="F7588" s="88"/>
      <c r="BB7588" s="5"/>
    </row>
    <row r="7589" spans="5:54" x14ac:dyDescent="0.2">
      <c r="E7589"/>
      <c r="F7589" s="88"/>
      <c r="BB7589" s="5"/>
    </row>
    <row r="7590" spans="5:54" x14ac:dyDescent="0.2">
      <c r="E7590"/>
      <c r="F7590" s="88"/>
      <c r="BB7590" s="5"/>
    </row>
    <row r="7591" spans="5:54" x14ac:dyDescent="0.2">
      <c r="E7591"/>
      <c r="F7591" s="88"/>
      <c r="BB7591" s="5"/>
    </row>
    <row r="7592" spans="5:54" x14ac:dyDescent="0.2">
      <c r="E7592"/>
      <c r="F7592" s="88"/>
      <c r="BB7592" s="5"/>
    </row>
    <row r="7593" spans="5:54" x14ac:dyDescent="0.2">
      <c r="E7593"/>
      <c r="F7593" s="88"/>
      <c r="BB7593" s="5"/>
    </row>
    <row r="7594" spans="5:54" x14ac:dyDescent="0.2">
      <c r="E7594"/>
      <c r="F7594" s="88"/>
      <c r="BB7594" s="5"/>
    </row>
    <row r="7595" spans="5:54" x14ac:dyDescent="0.2">
      <c r="E7595"/>
      <c r="F7595" s="88"/>
      <c r="BB7595" s="5"/>
    </row>
    <row r="7596" spans="5:54" x14ac:dyDescent="0.2">
      <c r="E7596"/>
      <c r="F7596" s="88"/>
      <c r="BB7596" s="5"/>
    </row>
    <row r="7597" spans="5:54" x14ac:dyDescent="0.2">
      <c r="E7597"/>
      <c r="F7597" s="88"/>
      <c r="BB7597" s="5"/>
    </row>
    <row r="7598" spans="5:54" x14ac:dyDescent="0.2">
      <c r="E7598"/>
      <c r="F7598" s="88"/>
      <c r="BB7598" s="5"/>
    </row>
    <row r="7599" spans="5:54" x14ac:dyDescent="0.2">
      <c r="E7599"/>
      <c r="F7599" s="88"/>
      <c r="BB7599" s="5"/>
    </row>
    <row r="7600" spans="5:54" x14ac:dyDescent="0.2">
      <c r="E7600"/>
      <c r="F7600" s="88"/>
      <c r="BB7600" s="5"/>
    </row>
    <row r="7601" spans="5:54" x14ac:dyDescent="0.2">
      <c r="E7601"/>
      <c r="F7601" s="88"/>
      <c r="BB7601" s="5"/>
    </row>
    <row r="7602" spans="5:54" x14ac:dyDescent="0.2">
      <c r="E7602"/>
      <c r="F7602" s="88"/>
      <c r="BB7602" s="5"/>
    </row>
    <row r="7603" spans="5:54" x14ac:dyDescent="0.2">
      <c r="E7603"/>
      <c r="F7603" s="88"/>
      <c r="BB7603" s="5"/>
    </row>
    <row r="7604" spans="5:54" x14ac:dyDescent="0.2">
      <c r="E7604"/>
      <c r="F7604" s="88"/>
      <c r="BB7604" s="5"/>
    </row>
    <row r="7605" spans="5:54" x14ac:dyDescent="0.2">
      <c r="E7605"/>
      <c r="F7605" s="88"/>
      <c r="BB7605" s="5"/>
    </row>
    <row r="7606" spans="5:54" x14ac:dyDescent="0.2">
      <c r="E7606"/>
      <c r="F7606" s="88"/>
      <c r="BB7606" s="5"/>
    </row>
    <row r="7607" spans="5:54" x14ac:dyDescent="0.2">
      <c r="E7607"/>
      <c r="F7607" s="88"/>
      <c r="BB7607" s="5"/>
    </row>
    <row r="7608" spans="5:54" x14ac:dyDescent="0.2">
      <c r="E7608"/>
      <c r="F7608" s="88"/>
      <c r="BB7608" s="5"/>
    </row>
    <row r="7609" spans="5:54" x14ac:dyDescent="0.2">
      <c r="E7609"/>
      <c r="F7609" s="88"/>
      <c r="BB7609" s="5"/>
    </row>
    <row r="7610" spans="5:54" x14ac:dyDescent="0.2">
      <c r="E7610"/>
      <c r="F7610" s="88"/>
      <c r="BB7610" s="5"/>
    </row>
    <row r="7611" spans="5:54" x14ac:dyDescent="0.2">
      <c r="E7611"/>
      <c r="F7611" s="88"/>
      <c r="BB7611" s="5"/>
    </row>
    <row r="7612" spans="5:54" x14ac:dyDescent="0.2">
      <c r="E7612"/>
      <c r="F7612" s="88"/>
      <c r="BB7612" s="5"/>
    </row>
    <row r="7613" spans="5:54" x14ac:dyDescent="0.2">
      <c r="E7613"/>
      <c r="F7613" s="88"/>
      <c r="BB7613" s="5"/>
    </row>
    <row r="7614" spans="5:54" x14ac:dyDescent="0.2">
      <c r="E7614"/>
      <c r="F7614" s="88"/>
      <c r="BB7614" s="5"/>
    </row>
    <row r="7615" spans="5:54" x14ac:dyDescent="0.2">
      <c r="E7615"/>
      <c r="F7615" s="88"/>
      <c r="BB7615" s="5"/>
    </row>
    <row r="7616" spans="5:54" x14ac:dyDescent="0.2">
      <c r="E7616"/>
      <c r="F7616" s="88"/>
      <c r="BB7616" s="5"/>
    </row>
    <row r="7617" spans="5:54" x14ac:dyDescent="0.2">
      <c r="E7617"/>
      <c r="F7617" s="88"/>
      <c r="BB7617" s="5"/>
    </row>
    <row r="7618" spans="5:54" x14ac:dyDescent="0.2">
      <c r="E7618"/>
      <c r="F7618" s="88"/>
      <c r="BB7618" s="5"/>
    </row>
    <row r="7619" spans="5:54" x14ac:dyDescent="0.2">
      <c r="E7619"/>
      <c r="F7619" s="88"/>
      <c r="BB7619" s="5"/>
    </row>
    <row r="7620" spans="5:54" x14ac:dyDescent="0.2">
      <c r="E7620"/>
      <c r="F7620" s="88"/>
      <c r="BB7620" s="5"/>
    </row>
    <row r="7621" spans="5:54" x14ac:dyDescent="0.2">
      <c r="E7621"/>
      <c r="F7621" s="88"/>
      <c r="BB7621" s="5"/>
    </row>
    <row r="7622" spans="5:54" x14ac:dyDescent="0.2">
      <c r="E7622"/>
      <c r="F7622" s="88"/>
      <c r="BB7622" s="5"/>
    </row>
    <row r="7623" spans="5:54" x14ac:dyDescent="0.2">
      <c r="E7623"/>
      <c r="F7623" s="88"/>
      <c r="BB7623" s="5"/>
    </row>
    <row r="7624" spans="5:54" x14ac:dyDescent="0.2">
      <c r="E7624"/>
      <c r="F7624" s="88"/>
      <c r="BB7624" s="5"/>
    </row>
    <row r="7625" spans="5:54" x14ac:dyDescent="0.2">
      <c r="E7625"/>
      <c r="F7625" s="88"/>
      <c r="BB7625" s="5"/>
    </row>
    <row r="7626" spans="5:54" x14ac:dyDescent="0.2">
      <c r="E7626"/>
      <c r="F7626" s="88"/>
      <c r="BB7626" s="5"/>
    </row>
    <row r="7627" spans="5:54" x14ac:dyDescent="0.2">
      <c r="E7627"/>
      <c r="F7627" s="88"/>
      <c r="BB7627" s="5"/>
    </row>
    <row r="7628" spans="5:54" x14ac:dyDescent="0.2">
      <c r="E7628"/>
      <c r="F7628" s="88"/>
      <c r="BB7628" s="5"/>
    </row>
    <row r="7629" spans="5:54" x14ac:dyDescent="0.2">
      <c r="E7629"/>
      <c r="F7629" s="88"/>
      <c r="BB7629" s="5"/>
    </row>
    <row r="7630" spans="5:54" x14ac:dyDescent="0.2">
      <c r="E7630"/>
      <c r="F7630" s="88"/>
      <c r="BB7630" s="5"/>
    </row>
    <row r="7631" spans="5:54" x14ac:dyDescent="0.2">
      <c r="E7631"/>
      <c r="F7631" s="88"/>
      <c r="BB7631" s="5"/>
    </row>
    <row r="7632" spans="5:54" x14ac:dyDescent="0.2">
      <c r="E7632"/>
      <c r="F7632" s="88"/>
      <c r="BB7632" s="5"/>
    </row>
    <row r="7633" spans="5:54" x14ac:dyDescent="0.2">
      <c r="E7633"/>
      <c r="F7633" s="88"/>
      <c r="BB7633" s="5"/>
    </row>
    <row r="7634" spans="5:54" x14ac:dyDescent="0.2">
      <c r="E7634"/>
      <c r="F7634" s="88"/>
      <c r="BB7634" s="5"/>
    </row>
    <row r="7635" spans="5:54" x14ac:dyDescent="0.2">
      <c r="E7635"/>
      <c r="F7635" s="88"/>
      <c r="BB7635" s="5"/>
    </row>
    <row r="7636" spans="5:54" x14ac:dyDescent="0.2">
      <c r="E7636"/>
      <c r="F7636" s="88"/>
      <c r="BB7636" s="5"/>
    </row>
    <row r="7637" spans="5:54" x14ac:dyDescent="0.2">
      <c r="E7637"/>
      <c r="F7637" s="88"/>
      <c r="BB7637" s="5"/>
    </row>
    <row r="7638" spans="5:54" x14ac:dyDescent="0.2">
      <c r="E7638"/>
      <c r="F7638" s="88"/>
      <c r="BB7638" s="5"/>
    </row>
    <row r="7639" spans="5:54" x14ac:dyDescent="0.2">
      <c r="E7639"/>
      <c r="F7639" s="88"/>
      <c r="BB7639" s="5"/>
    </row>
    <row r="7640" spans="5:54" x14ac:dyDescent="0.2">
      <c r="E7640"/>
      <c r="F7640" s="88"/>
      <c r="BB7640" s="5"/>
    </row>
    <row r="7641" spans="5:54" x14ac:dyDescent="0.2">
      <c r="E7641"/>
      <c r="F7641" s="88"/>
      <c r="BB7641" s="5"/>
    </row>
    <row r="7642" spans="5:54" x14ac:dyDescent="0.2">
      <c r="E7642"/>
      <c r="F7642" s="88"/>
      <c r="BB7642" s="5"/>
    </row>
    <row r="7643" spans="5:54" x14ac:dyDescent="0.2">
      <c r="E7643"/>
      <c r="F7643" s="88"/>
      <c r="BB7643" s="5"/>
    </row>
    <row r="7644" spans="5:54" x14ac:dyDescent="0.2">
      <c r="E7644"/>
      <c r="F7644" s="88"/>
      <c r="BB7644" s="5"/>
    </row>
    <row r="7645" spans="5:54" x14ac:dyDescent="0.2">
      <c r="E7645"/>
      <c r="F7645" s="88"/>
      <c r="BB7645" s="5"/>
    </row>
    <row r="7646" spans="5:54" x14ac:dyDescent="0.2">
      <c r="E7646"/>
      <c r="F7646" s="88"/>
      <c r="BB7646" s="5"/>
    </row>
    <row r="7647" spans="5:54" x14ac:dyDescent="0.2">
      <c r="E7647"/>
      <c r="F7647" s="88"/>
      <c r="BB7647" s="5"/>
    </row>
    <row r="7648" spans="5:54" x14ac:dyDescent="0.2">
      <c r="E7648"/>
      <c r="F7648" s="88"/>
      <c r="BB7648" s="5"/>
    </row>
    <row r="7649" spans="5:54" x14ac:dyDescent="0.2">
      <c r="E7649"/>
      <c r="F7649" s="88"/>
      <c r="BB7649" s="5"/>
    </row>
    <row r="7650" spans="5:54" x14ac:dyDescent="0.2">
      <c r="E7650"/>
      <c r="F7650" s="88"/>
      <c r="BB7650" s="5"/>
    </row>
    <row r="7651" spans="5:54" x14ac:dyDescent="0.2">
      <c r="E7651"/>
      <c r="F7651" s="88"/>
      <c r="BB7651" s="5"/>
    </row>
    <row r="7652" spans="5:54" x14ac:dyDescent="0.2">
      <c r="E7652"/>
      <c r="F7652" s="88"/>
      <c r="BB7652" s="5"/>
    </row>
    <row r="7653" spans="5:54" x14ac:dyDescent="0.2">
      <c r="E7653"/>
      <c r="F7653" s="88"/>
      <c r="BB7653" s="5"/>
    </row>
    <row r="7654" spans="5:54" x14ac:dyDescent="0.2">
      <c r="E7654"/>
      <c r="F7654" s="88"/>
      <c r="BB7654" s="5"/>
    </row>
    <row r="7655" spans="5:54" x14ac:dyDescent="0.2">
      <c r="E7655"/>
      <c r="F7655" s="88"/>
      <c r="BB7655" s="5"/>
    </row>
    <row r="7656" spans="5:54" x14ac:dyDescent="0.2">
      <c r="E7656"/>
      <c r="F7656" s="88"/>
      <c r="BB7656" s="5"/>
    </row>
    <row r="7657" spans="5:54" x14ac:dyDescent="0.2">
      <c r="E7657"/>
      <c r="F7657" s="88"/>
      <c r="BB7657" s="5"/>
    </row>
    <row r="7658" spans="5:54" x14ac:dyDescent="0.2">
      <c r="E7658"/>
      <c r="F7658" s="88"/>
      <c r="BB7658" s="5"/>
    </row>
    <row r="7659" spans="5:54" x14ac:dyDescent="0.2">
      <c r="E7659"/>
      <c r="F7659" s="88"/>
      <c r="BB7659" s="5"/>
    </row>
    <row r="7660" spans="5:54" x14ac:dyDescent="0.2">
      <c r="E7660"/>
      <c r="F7660" s="88"/>
      <c r="BB7660" s="5"/>
    </row>
    <row r="7661" spans="5:54" x14ac:dyDescent="0.2">
      <c r="E7661"/>
      <c r="F7661" s="88"/>
      <c r="BB7661" s="5"/>
    </row>
    <row r="7662" spans="5:54" x14ac:dyDescent="0.2">
      <c r="E7662"/>
      <c r="F7662" s="88"/>
      <c r="BB7662" s="5"/>
    </row>
    <row r="7663" spans="5:54" x14ac:dyDescent="0.2">
      <c r="E7663"/>
      <c r="F7663" s="88"/>
      <c r="BB7663" s="5"/>
    </row>
    <row r="7664" spans="5:54" x14ac:dyDescent="0.2">
      <c r="E7664"/>
      <c r="F7664" s="88"/>
      <c r="BB7664" s="5"/>
    </row>
    <row r="7665" spans="5:54" x14ac:dyDescent="0.2">
      <c r="E7665"/>
      <c r="F7665" s="88"/>
      <c r="BB7665" s="5"/>
    </row>
    <row r="7666" spans="5:54" x14ac:dyDescent="0.2">
      <c r="E7666"/>
      <c r="F7666" s="88"/>
      <c r="BB7666" s="5"/>
    </row>
    <row r="7667" spans="5:54" x14ac:dyDescent="0.2">
      <c r="E7667"/>
      <c r="F7667" s="88"/>
      <c r="BB7667" s="5"/>
    </row>
    <row r="7668" spans="5:54" x14ac:dyDescent="0.2">
      <c r="E7668"/>
      <c r="F7668" s="88"/>
      <c r="BB7668" s="5"/>
    </row>
    <row r="7669" spans="5:54" x14ac:dyDescent="0.2">
      <c r="E7669"/>
      <c r="F7669" s="88"/>
      <c r="BB7669" s="5"/>
    </row>
    <row r="7670" spans="5:54" x14ac:dyDescent="0.2">
      <c r="E7670"/>
      <c r="F7670" s="88"/>
      <c r="BB7670" s="5"/>
    </row>
    <row r="7671" spans="5:54" x14ac:dyDescent="0.2">
      <c r="E7671"/>
      <c r="F7671" s="88"/>
      <c r="BB7671" s="5"/>
    </row>
    <row r="7672" spans="5:54" x14ac:dyDescent="0.2">
      <c r="E7672"/>
      <c r="F7672" s="88"/>
      <c r="BB7672" s="5"/>
    </row>
    <row r="7673" spans="5:54" x14ac:dyDescent="0.2">
      <c r="E7673"/>
      <c r="F7673" s="88"/>
      <c r="BB7673" s="5"/>
    </row>
    <row r="7674" spans="5:54" x14ac:dyDescent="0.2">
      <c r="E7674"/>
      <c r="F7674" s="88"/>
      <c r="BB7674" s="5"/>
    </row>
    <row r="7675" spans="5:54" x14ac:dyDescent="0.2">
      <c r="E7675"/>
      <c r="F7675" s="88"/>
      <c r="BB7675" s="5"/>
    </row>
    <row r="7676" spans="5:54" x14ac:dyDescent="0.2">
      <c r="E7676"/>
      <c r="F7676" s="88"/>
      <c r="BB7676" s="5"/>
    </row>
    <row r="7677" spans="5:54" x14ac:dyDescent="0.2">
      <c r="E7677"/>
      <c r="F7677" s="88"/>
      <c r="BB7677" s="5"/>
    </row>
    <row r="7678" spans="5:54" x14ac:dyDescent="0.2">
      <c r="E7678"/>
      <c r="F7678" s="88"/>
      <c r="BB7678" s="5"/>
    </row>
    <row r="7679" spans="5:54" x14ac:dyDescent="0.2">
      <c r="E7679"/>
      <c r="F7679" s="88"/>
      <c r="BB7679" s="5"/>
    </row>
    <row r="7680" spans="5:54" x14ac:dyDescent="0.2">
      <c r="E7680"/>
      <c r="F7680" s="88"/>
      <c r="BB7680" s="5"/>
    </row>
    <row r="7681" spans="5:54" x14ac:dyDescent="0.2">
      <c r="E7681"/>
      <c r="F7681" s="88"/>
      <c r="BB7681" s="5"/>
    </row>
    <row r="7682" spans="5:54" x14ac:dyDescent="0.2">
      <c r="E7682"/>
      <c r="F7682" s="88"/>
      <c r="BB7682" s="5"/>
    </row>
    <row r="7683" spans="5:54" x14ac:dyDescent="0.2">
      <c r="E7683"/>
      <c r="F7683" s="88"/>
      <c r="BB7683" s="5"/>
    </row>
    <row r="7684" spans="5:54" x14ac:dyDescent="0.2">
      <c r="E7684"/>
      <c r="F7684" s="88"/>
      <c r="BB7684" s="5"/>
    </row>
    <row r="7685" spans="5:54" x14ac:dyDescent="0.2">
      <c r="E7685"/>
      <c r="F7685" s="88"/>
      <c r="BB7685" s="5"/>
    </row>
    <row r="7686" spans="5:54" x14ac:dyDescent="0.2">
      <c r="E7686"/>
      <c r="F7686" s="88"/>
      <c r="BB7686" s="5"/>
    </row>
    <row r="7687" spans="5:54" x14ac:dyDescent="0.2">
      <c r="E7687"/>
      <c r="F7687" s="88"/>
      <c r="BB7687" s="5"/>
    </row>
    <row r="7688" spans="5:54" x14ac:dyDescent="0.2">
      <c r="E7688"/>
      <c r="F7688" s="88"/>
      <c r="BB7688" s="5"/>
    </row>
    <row r="7689" spans="5:54" x14ac:dyDescent="0.2">
      <c r="E7689"/>
      <c r="F7689" s="88"/>
      <c r="BB7689" s="5"/>
    </row>
    <row r="7690" spans="5:54" x14ac:dyDescent="0.2">
      <c r="E7690"/>
      <c r="F7690" s="88"/>
      <c r="BB7690" s="5"/>
    </row>
    <row r="7691" spans="5:54" x14ac:dyDescent="0.2">
      <c r="E7691"/>
      <c r="F7691" s="88"/>
      <c r="BB7691" s="5"/>
    </row>
    <row r="7692" spans="5:54" x14ac:dyDescent="0.2">
      <c r="E7692"/>
      <c r="F7692" s="88"/>
      <c r="BB7692" s="5"/>
    </row>
    <row r="7693" spans="5:54" x14ac:dyDescent="0.2">
      <c r="E7693"/>
      <c r="F7693" s="88"/>
      <c r="BB7693" s="5"/>
    </row>
    <row r="7694" spans="5:54" x14ac:dyDescent="0.2">
      <c r="E7694"/>
      <c r="F7694" s="88"/>
      <c r="BB7694" s="5"/>
    </row>
    <row r="7695" spans="5:54" x14ac:dyDescent="0.2">
      <c r="E7695"/>
      <c r="F7695" s="88"/>
      <c r="BB7695" s="5"/>
    </row>
    <row r="7696" spans="5:54" x14ac:dyDescent="0.2">
      <c r="E7696"/>
      <c r="F7696" s="88"/>
      <c r="BB7696" s="5"/>
    </row>
    <row r="7697" spans="5:54" x14ac:dyDescent="0.2">
      <c r="E7697"/>
      <c r="F7697" s="88"/>
      <c r="BB7697" s="5"/>
    </row>
    <row r="7698" spans="5:54" x14ac:dyDescent="0.2">
      <c r="E7698"/>
      <c r="F7698" s="88"/>
      <c r="BB7698" s="5"/>
    </row>
    <row r="7699" spans="5:54" x14ac:dyDescent="0.2">
      <c r="E7699"/>
      <c r="F7699" s="88"/>
      <c r="BB7699" s="5"/>
    </row>
    <row r="7700" spans="5:54" x14ac:dyDescent="0.2">
      <c r="E7700"/>
      <c r="F7700" s="88"/>
      <c r="BB7700" s="5"/>
    </row>
    <row r="7701" spans="5:54" x14ac:dyDescent="0.2">
      <c r="E7701"/>
      <c r="F7701" s="88"/>
      <c r="BB7701" s="5"/>
    </row>
    <row r="7702" spans="5:54" x14ac:dyDescent="0.2">
      <c r="E7702"/>
      <c r="F7702" s="88"/>
      <c r="BB7702" s="5"/>
    </row>
    <row r="7703" spans="5:54" x14ac:dyDescent="0.2">
      <c r="E7703"/>
      <c r="F7703" s="88"/>
      <c r="BB7703" s="5"/>
    </row>
    <row r="7704" spans="5:54" x14ac:dyDescent="0.2">
      <c r="E7704"/>
      <c r="F7704" s="88"/>
      <c r="BB7704" s="5"/>
    </row>
    <row r="7705" spans="5:54" x14ac:dyDescent="0.2">
      <c r="E7705"/>
      <c r="F7705" s="88"/>
      <c r="BB7705" s="5"/>
    </row>
    <row r="7706" spans="5:54" x14ac:dyDescent="0.2">
      <c r="E7706"/>
      <c r="F7706" s="88"/>
      <c r="BB7706" s="5"/>
    </row>
    <row r="7707" spans="5:54" x14ac:dyDescent="0.2">
      <c r="E7707"/>
      <c r="F7707" s="88"/>
      <c r="BB7707" s="5"/>
    </row>
    <row r="7708" spans="5:54" x14ac:dyDescent="0.2">
      <c r="E7708"/>
      <c r="F7708" s="88"/>
      <c r="BB7708" s="5"/>
    </row>
    <row r="7709" spans="5:54" x14ac:dyDescent="0.2">
      <c r="E7709"/>
      <c r="F7709" s="88"/>
      <c r="BB7709" s="5"/>
    </row>
    <row r="7710" spans="5:54" x14ac:dyDescent="0.2">
      <c r="E7710"/>
      <c r="F7710" s="88"/>
      <c r="BB7710" s="5"/>
    </row>
    <row r="7711" spans="5:54" x14ac:dyDescent="0.2">
      <c r="E7711"/>
      <c r="F7711" s="88"/>
      <c r="BB7711" s="5"/>
    </row>
    <row r="7712" spans="5:54" x14ac:dyDescent="0.2">
      <c r="E7712"/>
      <c r="F7712" s="88"/>
      <c r="BB7712" s="5"/>
    </row>
    <row r="7713" spans="5:54" x14ac:dyDescent="0.2">
      <c r="E7713"/>
      <c r="F7713" s="88"/>
      <c r="BB7713" s="5"/>
    </row>
    <row r="7714" spans="5:54" x14ac:dyDescent="0.2">
      <c r="E7714"/>
      <c r="F7714" s="88"/>
      <c r="BB7714" s="5"/>
    </row>
    <row r="7715" spans="5:54" x14ac:dyDescent="0.2">
      <c r="E7715"/>
      <c r="F7715" s="88"/>
      <c r="BB7715" s="5"/>
    </row>
    <row r="7716" spans="5:54" x14ac:dyDescent="0.2">
      <c r="E7716"/>
      <c r="F7716" s="88"/>
      <c r="BB7716" s="5"/>
    </row>
    <row r="7717" spans="5:54" x14ac:dyDescent="0.2">
      <c r="E7717"/>
      <c r="F7717" s="88"/>
      <c r="BB7717" s="5"/>
    </row>
    <row r="7718" spans="5:54" x14ac:dyDescent="0.2">
      <c r="E7718"/>
      <c r="F7718" s="88"/>
      <c r="BB7718" s="5"/>
    </row>
    <row r="7719" spans="5:54" x14ac:dyDescent="0.2">
      <c r="E7719"/>
      <c r="F7719" s="88"/>
      <c r="BB7719" s="5"/>
    </row>
    <row r="7720" spans="5:54" x14ac:dyDescent="0.2">
      <c r="E7720"/>
      <c r="F7720" s="88"/>
      <c r="BB7720" s="5"/>
    </row>
    <row r="7721" spans="5:54" x14ac:dyDescent="0.2">
      <c r="E7721"/>
      <c r="F7721" s="88"/>
      <c r="BB7721" s="5"/>
    </row>
    <row r="7722" spans="5:54" x14ac:dyDescent="0.2">
      <c r="E7722"/>
      <c r="F7722" s="88"/>
      <c r="BB7722" s="5"/>
    </row>
    <row r="7723" spans="5:54" x14ac:dyDescent="0.2">
      <c r="E7723"/>
      <c r="F7723" s="88"/>
      <c r="BB7723" s="5"/>
    </row>
    <row r="7724" spans="5:54" x14ac:dyDescent="0.2">
      <c r="E7724"/>
      <c r="F7724" s="88"/>
      <c r="BB7724" s="5"/>
    </row>
    <row r="7725" spans="5:54" x14ac:dyDescent="0.2">
      <c r="E7725"/>
      <c r="F7725" s="88"/>
      <c r="BB7725" s="5"/>
    </row>
    <row r="7726" spans="5:54" x14ac:dyDescent="0.2">
      <c r="E7726"/>
      <c r="F7726" s="88"/>
      <c r="BB7726" s="5"/>
    </row>
    <row r="7727" spans="5:54" x14ac:dyDescent="0.2">
      <c r="E7727"/>
      <c r="F7727" s="88"/>
      <c r="BB7727" s="5"/>
    </row>
    <row r="7728" spans="5:54" x14ac:dyDescent="0.2">
      <c r="E7728"/>
      <c r="F7728" s="88"/>
      <c r="BB7728" s="5"/>
    </row>
    <row r="7729" spans="5:54" x14ac:dyDescent="0.2">
      <c r="E7729"/>
      <c r="F7729" s="88"/>
      <c r="BB7729" s="5"/>
    </row>
    <row r="7730" spans="5:54" x14ac:dyDescent="0.2">
      <c r="E7730"/>
      <c r="F7730" s="88"/>
      <c r="BB7730" s="5"/>
    </row>
    <row r="7731" spans="5:54" x14ac:dyDescent="0.2">
      <c r="E7731"/>
      <c r="F7731" s="88"/>
      <c r="BB7731" s="5"/>
    </row>
    <row r="7732" spans="5:54" x14ac:dyDescent="0.2">
      <c r="E7732"/>
      <c r="F7732" s="88"/>
      <c r="BB7732" s="5"/>
    </row>
    <row r="7733" spans="5:54" x14ac:dyDescent="0.2">
      <c r="E7733"/>
      <c r="F7733" s="88"/>
      <c r="BB7733" s="5"/>
    </row>
    <row r="7734" spans="5:54" x14ac:dyDescent="0.2">
      <c r="E7734"/>
      <c r="F7734" s="88"/>
      <c r="BB7734" s="5"/>
    </row>
    <row r="7735" spans="5:54" x14ac:dyDescent="0.2">
      <c r="E7735"/>
      <c r="F7735" s="88"/>
      <c r="BB7735" s="5"/>
    </row>
    <row r="7736" spans="5:54" x14ac:dyDescent="0.2">
      <c r="E7736"/>
      <c r="F7736" s="88"/>
      <c r="BB7736" s="5"/>
    </row>
    <row r="7737" spans="5:54" x14ac:dyDescent="0.2">
      <c r="E7737"/>
      <c r="F7737" s="88"/>
      <c r="BB7737" s="5"/>
    </row>
    <row r="7738" spans="5:54" x14ac:dyDescent="0.2">
      <c r="E7738"/>
      <c r="F7738" s="88"/>
      <c r="BB7738" s="5"/>
    </row>
    <row r="7739" spans="5:54" x14ac:dyDescent="0.2">
      <c r="E7739"/>
      <c r="F7739" s="88"/>
      <c r="BB7739" s="5"/>
    </row>
    <row r="7740" spans="5:54" x14ac:dyDescent="0.2">
      <c r="E7740"/>
      <c r="F7740" s="88"/>
      <c r="BB7740" s="5"/>
    </row>
    <row r="7741" spans="5:54" x14ac:dyDescent="0.2">
      <c r="E7741"/>
      <c r="F7741" s="88"/>
      <c r="BB7741" s="5"/>
    </row>
    <row r="7742" spans="5:54" x14ac:dyDescent="0.2">
      <c r="E7742"/>
      <c r="F7742" s="88"/>
      <c r="BB7742" s="5"/>
    </row>
    <row r="7743" spans="5:54" x14ac:dyDescent="0.2">
      <c r="E7743"/>
      <c r="F7743" s="88"/>
      <c r="BB7743" s="5"/>
    </row>
    <row r="7744" spans="5:54" x14ac:dyDescent="0.2">
      <c r="E7744"/>
      <c r="F7744" s="88"/>
      <c r="BB7744" s="5"/>
    </row>
    <row r="7745" spans="5:54" x14ac:dyDescent="0.2">
      <c r="E7745"/>
      <c r="F7745" s="88"/>
      <c r="BB7745" s="5"/>
    </row>
    <row r="7746" spans="5:54" x14ac:dyDescent="0.2">
      <c r="E7746"/>
      <c r="F7746" s="88"/>
      <c r="BB7746" s="5"/>
    </row>
    <row r="7747" spans="5:54" x14ac:dyDescent="0.2">
      <c r="E7747"/>
      <c r="F7747" s="88"/>
      <c r="BB7747" s="5"/>
    </row>
    <row r="7748" spans="5:54" x14ac:dyDescent="0.2">
      <c r="E7748"/>
      <c r="F7748" s="88"/>
      <c r="BB7748" s="5"/>
    </row>
    <row r="7749" spans="5:54" x14ac:dyDescent="0.2">
      <c r="E7749"/>
      <c r="F7749" s="88"/>
      <c r="BB7749" s="5"/>
    </row>
    <row r="7750" spans="5:54" x14ac:dyDescent="0.2">
      <c r="E7750"/>
      <c r="F7750" s="88"/>
      <c r="BB7750" s="5"/>
    </row>
    <row r="7751" spans="5:54" x14ac:dyDescent="0.2">
      <c r="E7751"/>
      <c r="F7751" s="88"/>
      <c r="BB7751" s="5"/>
    </row>
    <row r="7752" spans="5:54" x14ac:dyDescent="0.2">
      <c r="E7752"/>
      <c r="F7752" s="88"/>
      <c r="BB7752" s="5"/>
    </row>
    <row r="7753" spans="5:54" x14ac:dyDescent="0.2">
      <c r="E7753"/>
      <c r="F7753" s="88"/>
      <c r="BB7753" s="5"/>
    </row>
    <row r="7754" spans="5:54" x14ac:dyDescent="0.2">
      <c r="E7754"/>
      <c r="F7754" s="88"/>
      <c r="BB7754" s="5"/>
    </row>
    <row r="7755" spans="5:54" x14ac:dyDescent="0.2">
      <c r="E7755"/>
      <c r="F7755" s="88"/>
      <c r="BB7755" s="5"/>
    </row>
    <row r="7756" spans="5:54" x14ac:dyDescent="0.2">
      <c r="E7756"/>
      <c r="F7756" s="88"/>
      <c r="BB7756" s="5"/>
    </row>
    <row r="7757" spans="5:54" x14ac:dyDescent="0.2">
      <c r="E7757"/>
      <c r="F7757" s="88"/>
      <c r="BB7757" s="5"/>
    </row>
    <row r="7758" spans="5:54" x14ac:dyDescent="0.2">
      <c r="E7758"/>
      <c r="F7758" s="88"/>
      <c r="BB7758" s="5"/>
    </row>
    <row r="7759" spans="5:54" x14ac:dyDescent="0.2">
      <c r="E7759"/>
      <c r="F7759" s="88"/>
      <c r="BB7759" s="5"/>
    </row>
    <row r="7760" spans="5:54" x14ac:dyDescent="0.2">
      <c r="E7760"/>
      <c r="F7760" s="88"/>
      <c r="BB7760" s="5"/>
    </row>
    <row r="7761" spans="5:54" x14ac:dyDescent="0.2">
      <c r="E7761"/>
      <c r="F7761" s="88"/>
      <c r="BB7761" s="5"/>
    </row>
    <row r="7762" spans="5:54" x14ac:dyDescent="0.2">
      <c r="E7762"/>
      <c r="F7762" s="88"/>
      <c r="BB7762" s="5"/>
    </row>
    <row r="7763" spans="5:54" x14ac:dyDescent="0.2">
      <c r="E7763"/>
      <c r="F7763" s="88"/>
      <c r="BB7763" s="5"/>
    </row>
    <row r="7764" spans="5:54" x14ac:dyDescent="0.2">
      <c r="E7764"/>
      <c r="F7764" s="88"/>
      <c r="BB7764" s="5"/>
    </row>
    <row r="7765" spans="5:54" x14ac:dyDescent="0.2">
      <c r="E7765"/>
      <c r="F7765" s="88"/>
      <c r="BB7765" s="5"/>
    </row>
    <row r="7766" spans="5:54" x14ac:dyDescent="0.2">
      <c r="E7766"/>
      <c r="F7766" s="88"/>
      <c r="BB7766" s="5"/>
    </row>
    <row r="7767" spans="5:54" x14ac:dyDescent="0.2">
      <c r="E7767"/>
      <c r="F7767" s="88"/>
      <c r="BB7767" s="5"/>
    </row>
    <row r="7768" spans="5:54" x14ac:dyDescent="0.2">
      <c r="E7768"/>
      <c r="F7768" s="88"/>
      <c r="BB7768" s="5"/>
    </row>
    <row r="7769" spans="5:54" x14ac:dyDescent="0.2">
      <c r="E7769"/>
      <c r="F7769" s="88"/>
      <c r="BB7769" s="5"/>
    </row>
    <row r="7770" spans="5:54" x14ac:dyDescent="0.2">
      <c r="E7770"/>
      <c r="F7770" s="88"/>
      <c r="BB7770" s="5"/>
    </row>
    <row r="7771" spans="5:54" x14ac:dyDescent="0.2">
      <c r="E7771"/>
      <c r="F7771" s="88"/>
      <c r="BB7771" s="5"/>
    </row>
    <row r="7772" spans="5:54" x14ac:dyDescent="0.2">
      <c r="E7772"/>
      <c r="F7772" s="88"/>
      <c r="BB7772" s="5"/>
    </row>
    <row r="7773" spans="5:54" x14ac:dyDescent="0.2">
      <c r="E7773"/>
      <c r="F7773" s="88"/>
      <c r="BB7773" s="5"/>
    </row>
    <row r="7774" spans="5:54" x14ac:dyDescent="0.2">
      <c r="E7774"/>
      <c r="F7774" s="88"/>
      <c r="BB7774" s="5"/>
    </row>
    <row r="7775" spans="5:54" x14ac:dyDescent="0.2">
      <c r="E7775"/>
      <c r="F7775" s="88"/>
      <c r="BB7775" s="5"/>
    </row>
    <row r="7776" spans="5:54" x14ac:dyDescent="0.2">
      <c r="E7776"/>
      <c r="F7776" s="88"/>
      <c r="BB7776" s="5"/>
    </row>
    <row r="7777" spans="5:54" x14ac:dyDescent="0.2">
      <c r="E7777"/>
      <c r="F7777" s="88"/>
      <c r="BB7777" s="5"/>
    </row>
    <row r="7778" spans="5:54" x14ac:dyDescent="0.2">
      <c r="E7778"/>
      <c r="F7778" s="88"/>
      <c r="BB7778" s="5"/>
    </row>
    <row r="7779" spans="5:54" x14ac:dyDescent="0.2">
      <c r="E7779"/>
      <c r="F7779" s="88"/>
      <c r="BB7779" s="5"/>
    </row>
    <row r="7780" spans="5:54" x14ac:dyDescent="0.2">
      <c r="E7780"/>
      <c r="F7780" s="88"/>
      <c r="BB7780" s="5"/>
    </row>
    <row r="7781" spans="5:54" x14ac:dyDescent="0.2">
      <c r="E7781"/>
      <c r="F7781" s="88"/>
      <c r="BB7781" s="5"/>
    </row>
    <row r="7782" spans="5:54" x14ac:dyDescent="0.2">
      <c r="E7782"/>
      <c r="F7782" s="88"/>
      <c r="BB7782" s="5"/>
    </row>
    <row r="7783" spans="5:54" x14ac:dyDescent="0.2">
      <c r="E7783"/>
      <c r="F7783" s="88"/>
      <c r="BB7783" s="5"/>
    </row>
    <row r="7784" spans="5:54" x14ac:dyDescent="0.2">
      <c r="E7784"/>
      <c r="F7784" s="88"/>
      <c r="BB7784" s="5"/>
    </row>
    <row r="7785" spans="5:54" x14ac:dyDescent="0.2">
      <c r="E7785"/>
      <c r="F7785" s="88"/>
      <c r="BB7785" s="5"/>
    </row>
    <row r="7786" spans="5:54" x14ac:dyDescent="0.2">
      <c r="E7786"/>
      <c r="F7786" s="88"/>
      <c r="BB7786" s="5"/>
    </row>
    <row r="7787" spans="5:54" x14ac:dyDescent="0.2">
      <c r="E7787"/>
      <c r="F7787" s="88"/>
      <c r="BB7787" s="5"/>
    </row>
    <row r="7788" spans="5:54" x14ac:dyDescent="0.2">
      <c r="E7788"/>
      <c r="F7788" s="88"/>
      <c r="BB7788" s="5"/>
    </row>
    <row r="7789" spans="5:54" x14ac:dyDescent="0.2">
      <c r="E7789"/>
      <c r="F7789" s="88"/>
      <c r="BB7789" s="5"/>
    </row>
    <row r="7790" spans="5:54" x14ac:dyDescent="0.2">
      <c r="E7790"/>
      <c r="F7790" s="88"/>
      <c r="BB7790" s="5"/>
    </row>
    <row r="7791" spans="5:54" x14ac:dyDescent="0.2">
      <c r="E7791"/>
      <c r="F7791" s="88"/>
      <c r="BB7791" s="5"/>
    </row>
    <row r="7792" spans="5:54" x14ac:dyDescent="0.2">
      <c r="E7792"/>
      <c r="F7792" s="88"/>
      <c r="BB7792" s="5"/>
    </row>
    <row r="7793" spans="5:54" x14ac:dyDescent="0.2">
      <c r="E7793"/>
      <c r="F7793" s="88"/>
      <c r="BB7793" s="5"/>
    </row>
    <row r="7794" spans="5:54" x14ac:dyDescent="0.2">
      <c r="E7794"/>
      <c r="F7794" s="88"/>
      <c r="BB7794" s="5"/>
    </row>
    <row r="7795" spans="5:54" x14ac:dyDescent="0.2">
      <c r="E7795"/>
      <c r="F7795" s="88"/>
      <c r="BB7795" s="5"/>
    </row>
    <row r="7796" spans="5:54" x14ac:dyDescent="0.2">
      <c r="E7796"/>
      <c r="F7796" s="88"/>
      <c r="BB7796" s="5"/>
    </row>
    <row r="7797" spans="5:54" x14ac:dyDescent="0.2">
      <c r="E7797"/>
      <c r="F7797" s="88"/>
      <c r="BB7797" s="5"/>
    </row>
    <row r="7798" spans="5:54" x14ac:dyDescent="0.2">
      <c r="E7798"/>
      <c r="F7798" s="88"/>
      <c r="BB7798" s="5"/>
    </row>
    <row r="7799" spans="5:54" x14ac:dyDescent="0.2">
      <c r="E7799"/>
      <c r="F7799" s="88"/>
      <c r="BB7799" s="5"/>
    </row>
    <row r="7800" spans="5:54" x14ac:dyDescent="0.2">
      <c r="E7800"/>
      <c r="F7800" s="88"/>
      <c r="BB7800" s="5"/>
    </row>
    <row r="7801" spans="5:54" x14ac:dyDescent="0.2">
      <c r="E7801"/>
      <c r="F7801" s="88"/>
      <c r="BB7801" s="5"/>
    </row>
    <row r="7802" spans="5:54" x14ac:dyDescent="0.2">
      <c r="E7802"/>
      <c r="F7802" s="88"/>
      <c r="BB7802" s="5"/>
    </row>
    <row r="7803" spans="5:54" x14ac:dyDescent="0.2">
      <c r="E7803"/>
      <c r="F7803" s="88"/>
      <c r="BB7803" s="5"/>
    </row>
    <row r="7804" spans="5:54" x14ac:dyDescent="0.2">
      <c r="E7804"/>
      <c r="F7804" s="88"/>
      <c r="BB7804" s="5"/>
    </row>
    <row r="7805" spans="5:54" x14ac:dyDescent="0.2">
      <c r="E7805"/>
      <c r="F7805" s="88"/>
      <c r="BB7805" s="5"/>
    </row>
    <row r="7806" spans="5:54" x14ac:dyDescent="0.2">
      <c r="E7806"/>
      <c r="F7806" s="88"/>
      <c r="BB7806" s="5"/>
    </row>
    <row r="7807" spans="5:54" x14ac:dyDescent="0.2">
      <c r="E7807"/>
      <c r="F7807" s="88"/>
      <c r="BB7807" s="5"/>
    </row>
    <row r="7808" spans="5:54" x14ac:dyDescent="0.2">
      <c r="E7808"/>
      <c r="F7808" s="88"/>
      <c r="BB7808" s="5"/>
    </row>
    <row r="7809" spans="5:54" x14ac:dyDescent="0.2">
      <c r="E7809"/>
      <c r="F7809" s="88"/>
      <c r="BB7809" s="5"/>
    </row>
    <row r="7810" spans="5:54" x14ac:dyDescent="0.2">
      <c r="E7810"/>
      <c r="F7810" s="88"/>
      <c r="BB7810" s="5"/>
    </row>
    <row r="7811" spans="5:54" x14ac:dyDescent="0.2">
      <c r="E7811"/>
      <c r="F7811" s="88"/>
      <c r="BB7811" s="5"/>
    </row>
    <row r="7812" spans="5:54" x14ac:dyDescent="0.2">
      <c r="E7812"/>
      <c r="F7812" s="88"/>
      <c r="BB7812" s="5"/>
    </row>
    <row r="7813" spans="5:54" x14ac:dyDescent="0.2">
      <c r="E7813"/>
      <c r="F7813" s="88"/>
      <c r="BB7813" s="5"/>
    </row>
    <row r="7814" spans="5:54" x14ac:dyDescent="0.2">
      <c r="E7814"/>
      <c r="F7814" s="88"/>
      <c r="BB7814" s="5"/>
    </row>
    <row r="7815" spans="5:54" x14ac:dyDescent="0.2">
      <c r="E7815"/>
      <c r="F7815" s="88"/>
      <c r="BB7815" s="5"/>
    </row>
    <row r="7816" spans="5:54" x14ac:dyDescent="0.2">
      <c r="E7816"/>
      <c r="F7816" s="88"/>
      <c r="BB7816" s="5"/>
    </row>
    <row r="7817" spans="5:54" x14ac:dyDescent="0.2">
      <c r="E7817"/>
      <c r="F7817" s="88"/>
      <c r="BB7817" s="5"/>
    </row>
    <row r="7818" spans="5:54" x14ac:dyDescent="0.2">
      <c r="E7818"/>
      <c r="F7818" s="88"/>
      <c r="BB7818" s="5"/>
    </row>
    <row r="7819" spans="5:54" x14ac:dyDescent="0.2">
      <c r="E7819"/>
      <c r="F7819" s="88"/>
      <c r="BB7819" s="5"/>
    </row>
    <row r="7820" spans="5:54" x14ac:dyDescent="0.2">
      <c r="E7820"/>
      <c r="F7820" s="88"/>
      <c r="BB7820" s="5"/>
    </row>
    <row r="7821" spans="5:54" x14ac:dyDescent="0.2">
      <c r="E7821"/>
      <c r="F7821" s="88"/>
      <c r="BB7821" s="5"/>
    </row>
    <row r="7822" spans="5:54" x14ac:dyDescent="0.2">
      <c r="E7822"/>
      <c r="F7822" s="88"/>
      <c r="BB7822" s="5"/>
    </row>
    <row r="7823" spans="5:54" x14ac:dyDescent="0.2">
      <c r="E7823"/>
      <c r="F7823" s="88"/>
      <c r="BB7823" s="5"/>
    </row>
    <row r="7824" spans="5:54" x14ac:dyDescent="0.2">
      <c r="E7824"/>
      <c r="F7824" s="88"/>
      <c r="BB7824" s="5"/>
    </row>
    <row r="7825" spans="5:54" x14ac:dyDescent="0.2">
      <c r="E7825"/>
      <c r="F7825" s="88"/>
      <c r="BB7825" s="5"/>
    </row>
    <row r="7826" spans="5:54" x14ac:dyDescent="0.2">
      <c r="E7826"/>
      <c r="F7826" s="88"/>
      <c r="BB7826" s="5"/>
    </row>
    <row r="7827" spans="5:54" x14ac:dyDescent="0.2">
      <c r="E7827"/>
      <c r="F7827" s="88"/>
      <c r="BB7827" s="5"/>
    </row>
    <row r="7828" spans="5:54" x14ac:dyDescent="0.2">
      <c r="E7828"/>
      <c r="F7828" s="88"/>
      <c r="BB7828" s="5"/>
    </row>
    <row r="7829" spans="5:54" x14ac:dyDescent="0.2">
      <c r="E7829"/>
      <c r="F7829" s="88"/>
      <c r="BB7829" s="5"/>
    </row>
    <row r="7830" spans="5:54" x14ac:dyDescent="0.2">
      <c r="E7830"/>
      <c r="F7830" s="88"/>
      <c r="BB7830" s="5"/>
    </row>
    <row r="7831" spans="5:54" x14ac:dyDescent="0.2">
      <c r="E7831"/>
      <c r="F7831" s="88"/>
      <c r="BB7831" s="5"/>
    </row>
    <row r="7832" spans="5:54" x14ac:dyDescent="0.2">
      <c r="E7832"/>
      <c r="F7832" s="88"/>
      <c r="BB7832" s="5"/>
    </row>
    <row r="7833" spans="5:54" x14ac:dyDescent="0.2">
      <c r="E7833"/>
      <c r="F7833" s="88"/>
      <c r="BB7833" s="5"/>
    </row>
    <row r="7834" spans="5:54" x14ac:dyDescent="0.2">
      <c r="E7834"/>
      <c r="F7834" s="88"/>
      <c r="BB7834" s="5"/>
    </row>
    <row r="7835" spans="5:54" x14ac:dyDescent="0.2">
      <c r="E7835"/>
      <c r="F7835" s="88"/>
      <c r="BB7835" s="5"/>
    </row>
    <row r="7836" spans="5:54" x14ac:dyDescent="0.2">
      <c r="E7836"/>
      <c r="F7836" s="88"/>
      <c r="BB7836" s="5"/>
    </row>
    <row r="7837" spans="5:54" x14ac:dyDescent="0.2">
      <c r="E7837"/>
      <c r="F7837" s="88"/>
      <c r="BB7837" s="5"/>
    </row>
    <row r="7838" spans="5:54" x14ac:dyDescent="0.2">
      <c r="E7838"/>
      <c r="F7838" s="88"/>
      <c r="BB7838" s="5"/>
    </row>
    <row r="7839" spans="5:54" x14ac:dyDescent="0.2">
      <c r="E7839"/>
      <c r="F7839" s="88"/>
      <c r="BB7839" s="5"/>
    </row>
    <row r="7840" spans="5:54" x14ac:dyDescent="0.2">
      <c r="E7840"/>
      <c r="F7840" s="88"/>
      <c r="BB7840" s="5"/>
    </row>
    <row r="7841" spans="5:54" x14ac:dyDescent="0.2">
      <c r="E7841"/>
      <c r="F7841" s="88"/>
      <c r="BB7841" s="5"/>
    </row>
    <row r="7842" spans="5:54" x14ac:dyDescent="0.2">
      <c r="E7842"/>
      <c r="F7842" s="88"/>
      <c r="BB7842" s="5"/>
    </row>
    <row r="7843" spans="5:54" x14ac:dyDescent="0.2">
      <c r="E7843"/>
      <c r="F7843" s="88"/>
      <c r="BB7843" s="5"/>
    </row>
    <row r="7844" spans="5:54" x14ac:dyDescent="0.2">
      <c r="E7844"/>
      <c r="F7844" s="88"/>
      <c r="BB7844" s="5"/>
    </row>
    <row r="7845" spans="5:54" x14ac:dyDescent="0.2">
      <c r="E7845"/>
      <c r="F7845" s="88"/>
      <c r="BB7845" s="5"/>
    </row>
    <row r="7846" spans="5:54" x14ac:dyDescent="0.2">
      <c r="E7846"/>
      <c r="F7846" s="88"/>
      <c r="BB7846" s="5"/>
    </row>
    <row r="7847" spans="5:54" x14ac:dyDescent="0.2">
      <c r="E7847"/>
      <c r="F7847" s="88"/>
      <c r="BB7847" s="5"/>
    </row>
    <row r="7848" spans="5:54" x14ac:dyDescent="0.2">
      <c r="E7848"/>
      <c r="F7848" s="88"/>
      <c r="BB7848" s="5"/>
    </row>
    <row r="7849" spans="5:54" x14ac:dyDescent="0.2">
      <c r="E7849"/>
      <c r="F7849" s="88"/>
      <c r="BB7849" s="5"/>
    </row>
    <row r="7850" spans="5:54" x14ac:dyDescent="0.2">
      <c r="E7850"/>
      <c r="F7850" s="88"/>
      <c r="BB7850" s="5"/>
    </row>
    <row r="7851" spans="5:54" x14ac:dyDescent="0.2">
      <c r="E7851"/>
      <c r="F7851" s="88"/>
      <c r="BB7851" s="5"/>
    </row>
    <row r="7852" spans="5:54" x14ac:dyDescent="0.2">
      <c r="E7852"/>
      <c r="F7852" s="88"/>
      <c r="BB7852" s="5"/>
    </row>
    <row r="7853" spans="5:54" x14ac:dyDescent="0.2">
      <c r="E7853"/>
      <c r="F7853" s="88"/>
      <c r="BB7853" s="5"/>
    </row>
    <row r="7854" spans="5:54" x14ac:dyDescent="0.2">
      <c r="E7854"/>
      <c r="F7854" s="88"/>
      <c r="BB7854" s="5"/>
    </row>
    <row r="7855" spans="5:54" x14ac:dyDescent="0.2">
      <c r="E7855"/>
      <c r="F7855" s="88"/>
      <c r="BB7855" s="5"/>
    </row>
    <row r="7856" spans="5:54" x14ac:dyDescent="0.2">
      <c r="E7856"/>
      <c r="F7856" s="88"/>
      <c r="BB7856" s="5"/>
    </row>
    <row r="7857" spans="5:54" x14ac:dyDescent="0.2">
      <c r="E7857"/>
      <c r="F7857" s="88"/>
      <c r="BB7857" s="5"/>
    </row>
    <row r="7858" spans="5:54" x14ac:dyDescent="0.2">
      <c r="E7858"/>
      <c r="F7858" s="88"/>
      <c r="BB7858" s="5"/>
    </row>
    <row r="7859" spans="5:54" x14ac:dyDescent="0.2">
      <c r="E7859"/>
      <c r="F7859" s="88"/>
      <c r="BB7859" s="5"/>
    </row>
    <row r="7860" spans="5:54" x14ac:dyDescent="0.2">
      <c r="E7860"/>
      <c r="F7860" s="88"/>
      <c r="BB7860" s="5"/>
    </row>
    <row r="7861" spans="5:54" x14ac:dyDescent="0.2">
      <c r="E7861"/>
      <c r="F7861" s="88"/>
      <c r="BB7861" s="5"/>
    </row>
    <row r="7862" spans="5:54" x14ac:dyDescent="0.2">
      <c r="E7862"/>
      <c r="F7862" s="88"/>
      <c r="BB7862" s="5"/>
    </row>
    <row r="7863" spans="5:54" x14ac:dyDescent="0.2">
      <c r="E7863"/>
      <c r="F7863" s="88"/>
      <c r="BB7863" s="5"/>
    </row>
    <row r="7864" spans="5:54" x14ac:dyDescent="0.2">
      <c r="E7864"/>
      <c r="F7864" s="88"/>
      <c r="BB7864" s="5"/>
    </row>
    <row r="7865" spans="5:54" x14ac:dyDescent="0.2">
      <c r="E7865"/>
      <c r="F7865" s="88"/>
      <c r="BB7865" s="5"/>
    </row>
    <row r="7866" spans="5:54" x14ac:dyDescent="0.2">
      <c r="E7866"/>
      <c r="F7866" s="88"/>
      <c r="BB7866" s="5"/>
    </row>
    <row r="7867" spans="5:54" x14ac:dyDescent="0.2">
      <c r="E7867"/>
      <c r="F7867" s="88"/>
      <c r="BB7867" s="5"/>
    </row>
    <row r="7868" spans="5:54" x14ac:dyDescent="0.2">
      <c r="E7868"/>
      <c r="F7868" s="88"/>
      <c r="BB7868" s="5"/>
    </row>
    <row r="7869" spans="5:54" x14ac:dyDescent="0.2">
      <c r="E7869"/>
      <c r="F7869" s="88"/>
      <c r="BB7869" s="5"/>
    </row>
    <row r="7870" spans="5:54" x14ac:dyDescent="0.2">
      <c r="E7870"/>
      <c r="F7870" s="88"/>
      <c r="BB7870" s="5"/>
    </row>
    <row r="7871" spans="5:54" x14ac:dyDescent="0.2">
      <c r="E7871"/>
      <c r="F7871" s="88"/>
      <c r="BB7871" s="5"/>
    </row>
    <row r="7872" spans="5:54" x14ac:dyDescent="0.2">
      <c r="E7872"/>
      <c r="F7872" s="88"/>
      <c r="BB7872" s="5"/>
    </row>
    <row r="7873" spans="5:54" x14ac:dyDescent="0.2">
      <c r="E7873"/>
      <c r="F7873" s="88"/>
      <c r="BB7873" s="5"/>
    </row>
    <row r="7874" spans="5:54" x14ac:dyDescent="0.2">
      <c r="E7874"/>
      <c r="F7874" s="88"/>
      <c r="BB7874" s="5"/>
    </row>
    <row r="7875" spans="5:54" x14ac:dyDescent="0.2">
      <c r="E7875"/>
      <c r="F7875" s="88"/>
      <c r="BB7875" s="5"/>
    </row>
    <row r="7876" spans="5:54" x14ac:dyDescent="0.2">
      <c r="E7876"/>
      <c r="F7876" s="88"/>
      <c r="BB7876" s="5"/>
    </row>
    <row r="7877" spans="5:54" x14ac:dyDescent="0.2">
      <c r="E7877"/>
      <c r="F7877" s="88"/>
      <c r="BB7877" s="5"/>
    </row>
    <row r="7878" spans="5:54" x14ac:dyDescent="0.2">
      <c r="E7878"/>
      <c r="F7878" s="88"/>
      <c r="BB7878" s="5"/>
    </row>
    <row r="7879" spans="5:54" x14ac:dyDescent="0.2">
      <c r="E7879"/>
      <c r="F7879" s="88"/>
      <c r="BB7879" s="5"/>
    </row>
    <row r="7880" spans="5:54" x14ac:dyDescent="0.2">
      <c r="E7880"/>
      <c r="F7880" s="88"/>
      <c r="BB7880" s="5"/>
    </row>
    <row r="7881" spans="5:54" x14ac:dyDescent="0.2">
      <c r="E7881"/>
      <c r="F7881" s="88"/>
      <c r="BB7881" s="5"/>
    </row>
    <row r="7882" spans="5:54" x14ac:dyDescent="0.2">
      <c r="E7882"/>
      <c r="F7882" s="88"/>
      <c r="BB7882" s="5"/>
    </row>
    <row r="7883" spans="5:54" x14ac:dyDescent="0.2">
      <c r="E7883"/>
      <c r="F7883" s="88"/>
      <c r="BB7883" s="5"/>
    </row>
    <row r="7884" spans="5:54" x14ac:dyDescent="0.2">
      <c r="E7884"/>
      <c r="F7884" s="88"/>
      <c r="BB7884" s="5"/>
    </row>
    <row r="7885" spans="5:54" x14ac:dyDescent="0.2">
      <c r="E7885"/>
      <c r="F7885" s="88"/>
      <c r="BB7885" s="5"/>
    </row>
    <row r="7886" spans="5:54" x14ac:dyDescent="0.2">
      <c r="E7886"/>
      <c r="F7886" s="88"/>
      <c r="BB7886" s="5"/>
    </row>
    <row r="7887" spans="5:54" x14ac:dyDescent="0.2">
      <c r="E7887"/>
      <c r="F7887" s="88"/>
      <c r="BB7887" s="5"/>
    </row>
    <row r="7888" spans="5:54" x14ac:dyDescent="0.2">
      <c r="E7888"/>
      <c r="F7888" s="88"/>
      <c r="BB7888" s="5"/>
    </row>
    <row r="7889" spans="5:54" x14ac:dyDescent="0.2">
      <c r="E7889"/>
      <c r="F7889" s="88"/>
      <c r="BB7889" s="5"/>
    </row>
    <row r="7890" spans="5:54" x14ac:dyDescent="0.2">
      <c r="E7890"/>
      <c r="F7890" s="88"/>
      <c r="BB7890" s="5"/>
    </row>
    <row r="7891" spans="5:54" x14ac:dyDescent="0.2">
      <c r="E7891"/>
      <c r="F7891" s="88"/>
      <c r="BB7891" s="5"/>
    </row>
    <row r="7892" spans="5:54" x14ac:dyDescent="0.2">
      <c r="E7892"/>
      <c r="F7892" s="88"/>
      <c r="BB7892" s="5"/>
    </row>
    <row r="7893" spans="5:54" x14ac:dyDescent="0.2">
      <c r="E7893"/>
      <c r="F7893" s="88"/>
      <c r="BB7893" s="5"/>
    </row>
    <row r="7894" spans="5:54" x14ac:dyDescent="0.2">
      <c r="E7894"/>
      <c r="F7894" s="88"/>
      <c r="BB7894" s="5"/>
    </row>
    <row r="7895" spans="5:54" x14ac:dyDescent="0.2">
      <c r="E7895"/>
      <c r="F7895" s="88"/>
      <c r="BB7895" s="5"/>
    </row>
    <row r="7896" spans="5:54" x14ac:dyDescent="0.2">
      <c r="E7896"/>
      <c r="F7896" s="88"/>
      <c r="BB7896" s="5"/>
    </row>
    <row r="7897" spans="5:54" x14ac:dyDescent="0.2">
      <c r="E7897"/>
      <c r="F7897" s="88"/>
      <c r="BB7897" s="5"/>
    </row>
    <row r="7898" spans="5:54" x14ac:dyDescent="0.2">
      <c r="E7898"/>
      <c r="F7898" s="88"/>
      <c r="BB7898" s="5"/>
    </row>
    <row r="7899" spans="5:54" x14ac:dyDescent="0.2">
      <c r="E7899"/>
      <c r="F7899" s="88"/>
      <c r="BB7899" s="5"/>
    </row>
    <row r="7900" spans="5:54" x14ac:dyDescent="0.2">
      <c r="E7900"/>
      <c r="F7900" s="88"/>
      <c r="BB7900" s="5"/>
    </row>
    <row r="7901" spans="5:54" x14ac:dyDescent="0.2">
      <c r="E7901"/>
      <c r="F7901" s="88"/>
      <c r="BB7901" s="5"/>
    </row>
    <row r="7902" spans="5:54" x14ac:dyDescent="0.2">
      <c r="E7902"/>
      <c r="F7902" s="88"/>
      <c r="BB7902" s="5"/>
    </row>
    <row r="7903" spans="5:54" x14ac:dyDescent="0.2">
      <c r="E7903"/>
      <c r="F7903" s="88"/>
      <c r="BB7903" s="5"/>
    </row>
    <row r="7904" spans="5:54" x14ac:dyDescent="0.2">
      <c r="E7904"/>
      <c r="F7904" s="88"/>
      <c r="BB7904" s="5"/>
    </row>
    <row r="7905" spans="5:54" x14ac:dyDescent="0.2">
      <c r="E7905"/>
      <c r="F7905" s="88"/>
      <c r="BB7905" s="5"/>
    </row>
    <row r="7906" spans="5:54" x14ac:dyDescent="0.2">
      <c r="E7906"/>
      <c r="F7906" s="88"/>
      <c r="BB7906" s="5"/>
    </row>
    <row r="7907" spans="5:54" x14ac:dyDescent="0.2">
      <c r="E7907"/>
      <c r="F7907" s="88"/>
      <c r="BB7907" s="5"/>
    </row>
    <row r="7908" spans="5:54" x14ac:dyDescent="0.2">
      <c r="E7908"/>
      <c r="F7908" s="88"/>
      <c r="BB7908" s="5"/>
    </row>
    <row r="7909" spans="5:54" x14ac:dyDescent="0.2">
      <c r="E7909"/>
      <c r="F7909" s="88"/>
      <c r="BB7909" s="5"/>
    </row>
    <row r="7910" spans="5:54" x14ac:dyDescent="0.2">
      <c r="E7910"/>
      <c r="F7910" s="88"/>
      <c r="BB7910" s="5"/>
    </row>
    <row r="7911" spans="5:54" x14ac:dyDescent="0.2">
      <c r="E7911"/>
      <c r="F7911" s="88"/>
      <c r="BB7911" s="5"/>
    </row>
    <row r="7912" spans="5:54" x14ac:dyDescent="0.2">
      <c r="E7912"/>
      <c r="F7912" s="88"/>
      <c r="BB7912" s="5"/>
    </row>
    <row r="7913" spans="5:54" x14ac:dyDescent="0.2">
      <c r="E7913"/>
      <c r="F7913" s="88"/>
      <c r="BB7913" s="5"/>
    </row>
    <row r="7914" spans="5:54" x14ac:dyDescent="0.2">
      <c r="E7914"/>
      <c r="F7914" s="88"/>
      <c r="BB7914" s="5"/>
    </row>
    <row r="7915" spans="5:54" x14ac:dyDescent="0.2">
      <c r="E7915"/>
      <c r="F7915" s="88"/>
      <c r="BB7915" s="5"/>
    </row>
    <row r="7916" spans="5:54" x14ac:dyDescent="0.2">
      <c r="E7916"/>
      <c r="F7916" s="88"/>
      <c r="BB7916" s="5"/>
    </row>
    <row r="7917" spans="5:54" x14ac:dyDescent="0.2">
      <c r="E7917"/>
      <c r="F7917" s="88"/>
      <c r="BB7917" s="5"/>
    </row>
    <row r="7918" spans="5:54" x14ac:dyDescent="0.2">
      <c r="E7918"/>
      <c r="F7918" s="88"/>
      <c r="BB7918" s="5"/>
    </row>
    <row r="7919" spans="5:54" x14ac:dyDescent="0.2">
      <c r="E7919"/>
      <c r="F7919" s="88"/>
      <c r="BB7919" s="5"/>
    </row>
    <row r="7920" spans="5:54" x14ac:dyDescent="0.2">
      <c r="E7920"/>
      <c r="F7920" s="88"/>
      <c r="BB7920" s="5"/>
    </row>
    <row r="7921" spans="5:54" x14ac:dyDescent="0.2">
      <c r="E7921"/>
      <c r="F7921" s="88"/>
      <c r="BB7921" s="5"/>
    </row>
    <row r="7922" spans="5:54" x14ac:dyDescent="0.2">
      <c r="E7922"/>
      <c r="F7922" s="88"/>
      <c r="BB7922" s="5"/>
    </row>
    <row r="7923" spans="5:54" x14ac:dyDescent="0.2">
      <c r="E7923"/>
      <c r="F7923" s="88"/>
      <c r="BB7923" s="5"/>
    </row>
    <row r="7924" spans="5:54" x14ac:dyDescent="0.2">
      <c r="E7924"/>
      <c r="F7924" s="88"/>
      <c r="BB7924" s="5"/>
    </row>
    <row r="7925" spans="5:54" x14ac:dyDescent="0.2">
      <c r="E7925"/>
      <c r="F7925" s="88"/>
      <c r="BB7925" s="5"/>
    </row>
    <row r="7926" spans="5:54" x14ac:dyDescent="0.2">
      <c r="E7926"/>
      <c r="F7926" s="88"/>
      <c r="BB7926" s="5"/>
    </row>
    <row r="7927" spans="5:54" x14ac:dyDescent="0.2">
      <c r="E7927"/>
      <c r="F7927" s="88"/>
      <c r="BB7927" s="5"/>
    </row>
    <row r="7928" spans="5:54" x14ac:dyDescent="0.2">
      <c r="E7928"/>
      <c r="F7928" s="88"/>
      <c r="BB7928" s="5"/>
    </row>
    <row r="7929" spans="5:54" x14ac:dyDescent="0.2">
      <c r="E7929"/>
      <c r="F7929" s="88"/>
      <c r="BB7929" s="5"/>
    </row>
    <row r="7930" spans="5:54" x14ac:dyDescent="0.2">
      <c r="E7930"/>
      <c r="F7930" s="88"/>
      <c r="BB7930" s="5"/>
    </row>
    <row r="7931" spans="5:54" x14ac:dyDescent="0.2">
      <c r="E7931"/>
      <c r="F7931" s="88"/>
      <c r="BB7931" s="5"/>
    </row>
    <row r="7932" spans="5:54" x14ac:dyDescent="0.2">
      <c r="E7932"/>
      <c r="F7932" s="88"/>
      <c r="BB7932" s="5"/>
    </row>
    <row r="7933" spans="5:54" x14ac:dyDescent="0.2">
      <c r="E7933"/>
      <c r="F7933" s="88"/>
      <c r="BB7933" s="5"/>
    </row>
    <row r="7934" spans="5:54" x14ac:dyDescent="0.2">
      <c r="E7934"/>
      <c r="F7934" s="88"/>
      <c r="BB7934" s="5"/>
    </row>
    <row r="7935" spans="5:54" x14ac:dyDescent="0.2">
      <c r="E7935"/>
      <c r="F7935" s="88"/>
      <c r="BB7935" s="5"/>
    </row>
    <row r="7936" spans="5:54" x14ac:dyDescent="0.2">
      <c r="E7936"/>
      <c r="F7936" s="88"/>
      <c r="BB7936" s="5"/>
    </row>
    <row r="7937" spans="5:54" x14ac:dyDescent="0.2">
      <c r="E7937"/>
      <c r="F7937" s="88"/>
      <c r="BB7937" s="5"/>
    </row>
    <row r="7938" spans="5:54" x14ac:dyDescent="0.2">
      <c r="E7938"/>
      <c r="F7938" s="88"/>
      <c r="BB7938" s="5"/>
    </row>
    <row r="7939" spans="5:54" x14ac:dyDescent="0.2">
      <c r="E7939"/>
      <c r="F7939" s="88"/>
      <c r="BB7939" s="5"/>
    </row>
    <row r="7940" spans="5:54" x14ac:dyDescent="0.2">
      <c r="E7940"/>
      <c r="F7940" s="88"/>
      <c r="BB7940" s="5"/>
    </row>
    <row r="7941" spans="5:54" x14ac:dyDescent="0.2">
      <c r="E7941"/>
      <c r="F7941" s="88"/>
      <c r="BB7941" s="5"/>
    </row>
    <row r="7942" spans="5:54" x14ac:dyDescent="0.2">
      <c r="E7942"/>
      <c r="F7942" s="88"/>
      <c r="BB7942" s="5"/>
    </row>
    <row r="7943" spans="5:54" x14ac:dyDescent="0.2">
      <c r="E7943"/>
      <c r="F7943" s="88"/>
      <c r="BB7943" s="5"/>
    </row>
    <row r="7944" spans="5:54" x14ac:dyDescent="0.2">
      <c r="E7944"/>
      <c r="F7944" s="88"/>
      <c r="BB7944" s="5"/>
    </row>
    <row r="7945" spans="5:54" x14ac:dyDescent="0.2">
      <c r="E7945"/>
      <c r="F7945" s="88"/>
      <c r="BB7945" s="5"/>
    </row>
    <row r="7946" spans="5:54" x14ac:dyDescent="0.2">
      <c r="E7946"/>
      <c r="F7946" s="88"/>
      <c r="BB7946" s="5"/>
    </row>
    <row r="7947" spans="5:54" x14ac:dyDescent="0.2">
      <c r="E7947"/>
      <c r="F7947" s="88"/>
      <c r="BB7947" s="5"/>
    </row>
    <row r="7948" spans="5:54" x14ac:dyDescent="0.2">
      <c r="E7948"/>
      <c r="F7948" s="88"/>
      <c r="BB7948" s="5"/>
    </row>
    <row r="7949" spans="5:54" x14ac:dyDescent="0.2">
      <c r="E7949"/>
      <c r="F7949" s="88"/>
      <c r="BB7949" s="5"/>
    </row>
    <row r="7950" spans="5:54" x14ac:dyDescent="0.2">
      <c r="E7950"/>
      <c r="F7950" s="88"/>
      <c r="BB7950" s="5"/>
    </row>
    <row r="7951" spans="5:54" x14ac:dyDescent="0.2">
      <c r="E7951"/>
      <c r="F7951" s="88"/>
      <c r="BB7951" s="5"/>
    </row>
    <row r="7952" spans="5:54" x14ac:dyDescent="0.2">
      <c r="E7952"/>
      <c r="F7952" s="88"/>
      <c r="BB7952" s="5"/>
    </row>
    <row r="7953" spans="5:54" x14ac:dyDescent="0.2">
      <c r="E7953"/>
      <c r="F7953" s="88"/>
      <c r="BB7953" s="5"/>
    </row>
    <row r="7954" spans="5:54" x14ac:dyDescent="0.2">
      <c r="E7954"/>
      <c r="F7954" s="88"/>
      <c r="BB7954" s="5"/>
    </row>
    <row r="7955" spans="5:54" x14ac:dyDescent="0.2">
      <c r="E7955"/>
      <c r="F7955" s="88"/>
      <c r="BB7955" s="5"/>
    </row>
    <row r="7956" spans="5:54" x14ac:dyDescent="0.2">
      <c r="E7956"/>
      <c r="F7956" s="88"/>
      <c r="BB7956" s="5"/>
    </row>
    <row r="7957" spans="5:54" x14ac:dyDescent="0.2">
      <c r="E7957"/>
      <c r="F7957" s="88"/>
      <c r="BB7957" s="5"/>
    </row>
    <row r="7958" spans="5:54" x14ac:dyDescent="0.2">
      <c r="E7958"/>
      <c r="F7958" s="88"/>
      <c r="BB7958" s="5"/>
    </row>
    <row r="7959" spans="5:54" x14ac:dyDescent="0.2">
      <c r="E7959"/>
      <c r="F7959" s="88"/>
      <c r="BB7959" s="5"/>
    </row>
    <row r="7960" spans="5:54" x14ac:dyDescent="0.2">
      <c r="E7960"/>
      <c r="F7960" s="88"/>
      <c r="BB7960" s="5"/>
    </row>
    <row r="7961" spans="5:54" x14ac:dyDescent="0.2">
      <c r="E7961"/>
      <c r="F7961" s="88"/>
      <c r="BB7961" s="5"/>
    </row>
    <row r="7962" spans="5:54" x14ac:dyDescent="0.2">
      <c r="E7962"/>
      <c r="F7962" s="88"/>
      <c r="BB7962" s="5"/>
    </row>
    <row r="7963" spans="5:54" x14ac:dyDescent="0.2">
      <c r="E7963"/>
      <c r="F7963" s="88"/>
      <c r="BB7963" s="5"/>
    </row>
    <row r="7964" spans="5:54" x14ac:dyDescent="0.2">
      <c r="E7964"/>
      <c r="F7964" s="88"/>
      <c r="BB7964" s="5"/>
    </row>
    <row r="7965" spans="5:54" x14ac:dyDescent="0.2">
      <c r="E7965"/>
      <c r="F7965" s="88"/>
      <c r="BB7965" s="5"/>
    </row>
    <row r="7966" spans="5:54" x14ac:dyDescent="0.2">
      <c r="E7966"/>
      <c r="F7966" s="88"/>
      <c r="BB7966" s="5"/>
    </row>
    <row r="7967" spans="5:54" x14ac:dyDescent="0.2">
      <c r="E7967"/>
      <c r="F7967" s="88"/>
      <c r="BB7967" s="5"/>
    </row>
    <row r="7968" spans="5:54" x14ac:dyDescent="0.2">
      <c r="E7968"/>
      <c r="F7968" s="88"/>
      <c r="BB7968" s="5"/>
    </row>
    <row r="7969" spans="5:54" x14ac:dyDescent="0.2">
      <c r="E7969"/>
      <c r="F7969" s="88"/>
      <c r="BB7969" s="5"/>
    </row>
    <row r="7970" spans="5:54" x14ac:dyDescent="0.2">
      <c r="E7970"/>
      <c r="F7970" s="88"/>
      <c r="BB7970" s="5"/>
    </row>
    <row r="7971" spans="5:54" x14ac:dyDescent="0.2">
      <c r="E7971"/>
      <c r="F7971" s="88"/>
      <c r="BB7971" s="5"/>
    </row>
    <row r="7972" spans="5:54" x14ac:dyDescent="0.2">
      <c r="E7972"/>
      <c r="F7972" s="88"/>
      <c r="BB7972" s="5"/>
    </row>
    <row r="7973" spans="5:54" x14ac:dyDescent="0.2">
      <c r="E7973"/>
      <c r="F7973" s="88"/>
      <c r="BB7973" s="5"/>
    </row>
    <row r="7974" spans="5:54" x14ac:dyDescent="0.2">
      <c r="E7974"/>
      <c r="F7974" s="88"/>
      <c r="BB7974" s="5"/>
    </row>
    <row r="7975" spans="5:54" x14ac:dyDescent="0.2">
      <c r="E7975"/>
      <c r="F7975" s="88"/>
      <c r="BB7975" s="5"/>
    </row>
    <row r="7976" spans="5:54" x14ac:dyDescent="0.2">
      <c r="E7976"/>
      <c r="F7976" s="88"/>
      <c r="BB7976" s="5"/>
    </row>
    <row r="7977" spans="5:54" x14ac:dyDescent="0.2">
      <c r="E7977"/>
      <c r="F7977" s="88"/>
      <c r="BB7977" s="5"/>
    </row>
    <row r="7978" spans="5:54" x14ac:dyDescent="0.2">
      <c r="E7978"/>
      <c r="F7978" s="88"/>
      <c r="BB7978" s="5"/>
    </row>
    <row r="7979" spans="5:54" x14ac:dyDescent="0.2">
      <c r="E7979"/>
      <c r="F7979" s="88"/>
      <c r="BB7979" s="5"/>
    </row>
    <row r="7980" spans="5:54" x14ac:dyDescent="0.2">
      <c r="E7980"/>
      <c r="F7980" s="88"/>
      <c r="BB7980" s="5"/>
    </row>
    <row r="7981" spans="5:54" x14ac:dyDescent="0.2">
      <c r="E7981"/>
      <c r="F7981" s="88"/>
      <c r="BB7981" s="5"/>
    </row>
    <row r="7982" spans="5:54" x14ac:dyDescent="0.2">
      <c r="E7982"/>
      <c r="F7982" s="88"/>
      <c r="BB7982" s="5"/>
    </row>
    <row r="7983" spans="5:54" x14ac:dyDescent="0.2">
      <c r="E7983"/>
      <c r="F7983" s="88"/>
      <c r="BB7983" s="5"/>
    </row>
    <row r="7984" spans="5:54" x14ac:dyDescent="0.2">
      <c r="E7984"/>
      <c r="F7984" s="88"/>
      <c r="BB7984" s="5"/>
    </row>
    <row r="7985" spans="5:54" x14ac:dyDescent="0.2">
      <c r="E7985"/>
      <c r="F7985" s="88"/>
      <c r="BB7985" s="5"/>
    </row>
    <row r="7986" spans="5:54" x14ac:dyDescent="0.2">
      <c r="E7986"/>
      <c r="F7986" s="88"/>
      <c r="BB7986" s="5"/>
    </row>
    <row r="7987" spans="5:54" x14ac:dyDescent="0.2">
      <c r="E7987"/>
      <c r="F7987" s="88"/>
      <c r="BB7987" s="5"/>
    </row>
    <row r="7988" spans="5:54" x14ac:dyDescent="0.2">
      <c r="E7988"/>
      <c r="F7988" s="88"/>
      <c r="BB7988" s="5"/>
    </row>
    <row r="7989" spans="5:54" x14ac:dyDescent="0.2">
      <c r="E7989"/>
      <c r="F7989" s="88"/>
      <c r="BB7989" s="5"/>
    </row>
    <row r="7990" spans="5:54" x14ac:dyDescent="0.2">
      <c r="E7990"/>
      <c r="F7990" s="88"/>
      <c r="BB7990" s="5"/>
    </row>
    <row r="7991" spans="5:54" x14ac:dyDescent="0.2">
      <c r="E7991"/>
      <c r="F7991" s="88"/>
      <c r="BB7991" s="5"/>
    </row>
    <row r="7992" spans="5:54" x14ac:dyDescent="0.2">
      <c r="E7992"/>
      <c r="F7992" s="88"/>
      <c r="BB7992" s="5"/>
    </row>
    <row r="7993" spans="5:54" x14ac:dyDescent="0.2">
      <c r="E7993"/>
      <c r="F7993" s="88"/>
      <c r="BB7993" s="5"/>
    </row>
    <row r="7994" spans="5:54" x14ac:dyDescent="0.2">
      <c r="E7994"/>
      <c r="F7994" s="88"/>
      <c r="BB7994" s="5"/>
    </row>
    <row r="7995" spans="5:54" x14ac:dyDescent="0.2">
      <c r="E7995"/>
      <c r="F7995" s="88"/>
      <c r="BB7995" s="5"/>
    </row>
    <row r="7996" spans="5:54" x14ac:dyDescent="0.2">
      <c r="E7996"/>
      <c r="F7996" s="88"/>
      <c r="BB7996" s="5"/>
    </row>
    <row r="7997" spans="5:54" x14ac:dyDescent="0.2">
      <c r="E7997"/>
      <c r="F7997" s="88"/>
      <c r="BB7997" s="5"/>
    </row>
    <row r="7998" spans="5:54" x14ac:dyDescent="0.2">
      <c r="E7998"/>
      <c r="F7998" s="88"/>
      <c r="BB7998" s="5"/>
    </row>
    <row r="7999" spans="5:54" x14ac:dyDescent="0.2">
      <c r="E7999"/>
      <c r="F7999" s="88"/>
      <c r="BB7999" s="5"/>
    </row>
    <row r="8000" spans="5:54" x14ac:dyDescent="0.2">
      <c r="E8000"/>
      <c r="F8000" s="88"/>
      <c r="BB8000" s="5"/>
    </row>
    <row r="8001" spans="5:54" x14ac:dyDescent="0.2">
      <c r="E8001"/>
      <c r="F8001" s="88"/>
      <c r="BB8001" s="5"/>
    </row>
    <row r="8002" spans="5:54" x14ac:dyDescent="0.2">
      <c r="E8002"/>
      <c r="F8002" s="88"/>
      <c r="BB8002" s="5"/>
    </row>
    <row r="8003" spans="5:54" x14ac:dyDescent="0.2">
      <c r="E8003"/>
      <c r="F8003" s="88"/>
      <c r="BB8003" s="5"/>
    </row>
    <row r="8004" spans="5:54" x14ac:dyDescent="0.2">
      <c r="E8004"/>
      <c r="F8004" s="88"/>
      <c r="BB8004" s="5"/>
    </row>
    <row r="8005" spans="5:54" x14ac:dyDescent="0.2">
      <c r="E8005"/>
      <c r="F8005" s="88"/>
      <c r="BB8005" s="5"/>
    </row>
    <row r="8006" spans="5:54" x14ac:dyDescent="0.2">
      <c r="E8006"/>
      <c r="F8006" s="88"/>
      <c r="BB8006" s="5"/>
    </row>
    <row r="8007" spans="5:54" x14ac:dyDescent="0.2">
      <c r="E8007"/>
      <c r="F8007" s="88"/>
      <c r="BB8007" s="5"/>
    </row>
    <row r="8008" spans="5:54" x14ac:dyDescent="0.2">
      <c r="E8008"/>
      <c r="F8008" s="88"/>
      <c r="BB8008" s="5"/>
    </row>
    <row r="8009" spans="5:54" x14ac:dyDescent="0.2">
      <c r="E8009"/>
      <c r="F8009" s="88"/>
      <c r="BB8009" s="5"/>
    </row>
    <row r="8010" spans="5:54" x14ac:dyDescent="0.2">
      <c r="E8010"/>
      <c r="F8010" s="88"/>
      <c r="BB8010" s="5"/>
    </row>
    <row r="8011" spans="5:54" x14ac:dyDescent="0.2">
      <c r="E8011"/>
      <c r="F8011" s="88"/>
      <c r="BB8011" s="5"/>
    </row>
    <row r="8012" spans="5:54" x14ac:dyDescent="0.2">
      <c r="E8012"/>
      <c r="F8012" s="88"/>
      <c r="BB8012" s="5"/>
    </row>
    <row r="8013" spans="5:54" x14ac:dyDescent="0.2">
      <c r="E8013"/>
      <c r="F8013" s="88"/>
      <c r="BB8013" s="5"/>
    </row>
    <row r="8014" spans="5:54" x14ac:dyDescent="0.2">
      <c r="E8014"/>
      <c r="F8014" s="88"/>
      <c r="BB8014" s="5"/>
    </row>
    <row r="8015" spans="5:54" x14ac:dyDescent="0.2">
      <c r="E8015"/>
      <c r="F8015" s="88"/>
      <c r="BB8015" s="5"/>
    </row>
    <row r="8016" spans="5:54" x14ac:dyDescent="0.2">
      <c r="E8016"/>
      <c r="F8016" s="88"/>
      <c r="BB8016" s="5"/>
    </row>
    <row r="8017" spans="5:54" x14ac:dyDescent="0.2">
      <c r="E8017"/>
      <c r="F8017" s="88"/>
      <c r="BB8017" s="5"/>
    </row>
    <row r="8018" spans="5:54" x14ac:dyDescent="0.2">
      <c r="E8018"/>
      <c r="F8018" s="88"/>
      <c r="BB8018" s="5"/>
    </row>
    <row r="8019" spans="5:54" x14ac:dyDescent="0.2">
      <c r="E8019"/>
      <c r="F8019" s="88"/>
      <c r="BB8019" s="5"/>
    </row>
    <row r="8020" spans="5:54" x14ac:dyDescent="0.2">
      <c r="E8020"/>
      <c r="F8020" s="88"/>
      <c r="BB8020" s="5"/>
    </row>
    <row r="8021" spans="5:54" x14ac:dyDescent="0.2">
      <c r="E8021"/>
      <c r="F8021" s="88"/>
      <c r="BB8021" s="5"/>
    </row>
    <row r="8022" spans="5:54" x14ac:dyDescent="0.2">
      <c r="E8022"/>
      <c r="F8022" s="88"/>
      <c r="BB8022" s="5"/>
    </row>
    <row r="8023" spans="5:54" x14ac:dyDescent="0.2">
      <c r="E8023"/>
      <c r="F8023" s="88"/>
      <c r="BB8023" s="5"/>
    </row>
    <row r="8024" spans="5:54" x14ac:dyDescent="0.2">
      <c r="E8024"/>
      <c r="F8024" s="88"/>
      <c r="BB8024" s="5"/>
    </row>
    <row r="8025" spans="5:54" x14ac:dyDescent="0.2">
      <c r="E8025"/>
      <c r="F8025" s="88"/>
      <c r="BB8025" s="5"/>
    </row>
    <row r="8026" spans="5:54" x14ac:dyDescent="0.2">
      <c r="E8026"/>
      <c r="F8026" s="88"/>
      <c r="BB8026" s="5"/>
    </row>
    <row r="8027" spans="5:54" x14ac:dyDescent="0.2">
      <c r="E8027"/>
      <c r="F8027" s="88"/>
      <c r="BB8027" s="5"/>
    </row>
    <row r="8028" spans="5:54" x14ac:dyDescent="0.2">
      <c r="E8028"/>
      <c r="F8028" s="88"/>
      <c r="BB8028" s="5"/>
    </row>
    <row r="8029" spans="5:54" x14ac:dyDescent="0.2">
      <c r="E8029"/>
      <c r="F8029" s="88"/>
      <c r="BB8029" s="5"/>
    </row>
    <row r="8030" spans="5:54" x14ac:dyDescent="0.2">
      <c r="E8030"/>
      <c r="F8030" s="88"/>
      <c r="BB8030" s="5"/>
    </row>
    <row r="8031" spans="5:54" x14ac:dyDescent="0.2">
      <c r="E8031"/>
      <c r="F8031" s="88"/>
      <c r="BB8031" s="5"/>
    </row>
    <row r="8032" spans="5:54" x14ac:dyDescent="0.2">
      <c r="E8032"/>
      <c r="F8032" s="88"/>
      <c r="BB8032" s="5"/>
    </row>
    <row r="8033" spans="5:54" x14ac:dyDescent="0.2">
      <c r="E8033"/>
      <c r="F8033" s="88"/>
      <c r="BB8033" s="5"/>
    </row>
    <row r="8034" spans="5:54" x14ac:dyDescent="0.2">
      <c r="E8034"/>
      <c r="F8034" s="88"/>
      <c r="BB8034" s="5"/>
    </row>
    <row r="8035" spans="5:54" x14ac:dyDescent="0.2">
      <c r="E8035"/>
      <c r="F8035" s="88"/>
      <c r="BB8035" s="5"/>
    </row>
    <row r="8036" spans="5:54" x14ac:dyDescent="0.2">
      <c r="E8036"/>
      <c r="F8036" s="88"/>
      <c r="BB8036" s="5"/>
    </row>
    <row r="8037" spans="5:54" x14ac:dyDescent="0.2">
      <c r="E8037"/>
      <c r="F8037" s="88"/>
      <c r="BB8037" s="5"/>
    </row>
    <row r="8038" spans="5:54" x14ac:dyDescent="0.2">
      <c r="E8038"/>
      <c r="F8038" s="88"/>
      <c r="BB8038" s="5"/>
    </row>
    <row r="8039" spans="5:54" x14ac:dyDescent="0.2">
      <c r="E8039"/>
      <c r="F8039" s="88"/>
      <c r="BB8039" s="5"/>
    </row>
    <row r="8040" spans="5:54" x14ac:dyDescent="0.2">
      <c r="E8040"/>
      <c r="F8040" s="88"/>
      <c r="BB8040" s="5"/>
    </row>
    <row r="8041" spans="5:54" x14ac:dyDescent="0.2">
      <c r="E8041"/>
      <c r="F8041" s="88"/>
      <c r="BB8041" s="5"/>
    </row>
    <row r="8042" spans="5:54" x14ac:dyDescent="0.2">
      <c r="E8042"/>
      <c r="F8042" s="88"/>
      <c r="BB8042" s="5"/>
    </row>
    <row r="8043" spans="5:54" x14ac:dyDescent="0.2">
      <c r="E8043"/>
      <c r="F8043" s="88"/>
      <c r="BB8043" s="5"/>
    </row>
    <row r="8044" spans="5:54" x14ac:dyDescent="0.2">
      <c r="E8044"/>
      <c r="F8044" s="88"/>
      <c r="BB8044" s="5"/>
    </row>
    <row r="8045" spans="5:54" x14ac:dyDescent="0.2">
      <c r="E8045"/>
      <c r="F8045" s="88"/>
      <c r="BB8045" s="5"/>
    </row>
    <row r="8046" spans="5:54" x14ac:dyDescent="0.2">
      <c r="E8046"/>
      <c r="F8046" s="88"/>
      <c r="BB8046" s="5"/>
    </row>
    <row r="8047" spans="5:54" x14ac:dyDescent="0.2">
      <c r="E8047"/>
      <c r="F8047" s="88"/>
      <c r="BB8047" s="5"/>
    </row>
    <row r="8048" spans="5:54" x14ac:dyDescent="0.2">
      <c r="E8048"/>
      <c r="F8048" s="88"/>
      <c r="BB8048" s="5"/>
    </row>
    <row r="8049" spans="5:54" x14ac:dyDescent="0.2">
      <c r="E8049"/>
      <c r="F8049" s="88"/>
      <c r="BB8049" s="5"/>
    </row>
    <row r="8050" spans="5:54" x14ac:dyDescent="0.2">
      <c r="E8050"/>
      <c r="F8050" s="88"/>
      <c r="BB8050" s="5"/>
    </row>
    <row r="8051" spans="5:54" x14ac:dyDescent="0.2">
      <c r="E8051"/>
      <c r="F8051" s="88"/>
      <c r="BB8051" s="5"/>
    </row>
    <row r="8052" spans="5:54" x14ac:dyDescent="0.2">
      <c r="E8052"/>
      <c r="F8052" s="88"/>
      <c r="BB8052" s="5"/>
    </row>
    <row r="8053" spans="5:54" x14ac:dyDescent="0.2">
      <c r="E8053"/>
      <c r="F8053" s="88"/>
      <c r="BB8053" s="5"/>
    </row>
    <row r="8054" spans="5:54" x14ac:dyDescent="0.2">
      <c r="E8054"/>
      <c r="F8054" s="88"/>
      <c r="BB8054" s="5"/>
    </row>
    <row r="8055" spans="5:54" x14ac:dyDescent="0.2">
      <c r="E8055"/>
      <c r="F8055" s="88"/>
      <c r="BB8055" s="5"/>
    </row>
    <row r="8056" spans="5:54" x14ac:dyDescent="0.2">
      <c r="E8056"/>
      <c r="F8056" s="88"/>
      <c r="BB8056" s="5"/>
    </row>
    <row r="8057" spans="5:54" x14ac:dyDescent="0.2">
      <c r="E8057"/>
      <c r="F8057" s="88"/>
      <c r="BB8057" s="5"/>
    </row>
    <row r="8058" spans="5:54" x14ac:dyDescent="0.2">
      <c r="E8058"/>
      <c r="F8058" s="88"/>
      <c r="BB8058" s="5"/>
    </row>
    <row r="8059" spans="5:54" x14ac:dyDescent="0.2">
      <c r="E8059"/>
      <c r="F8059" s="88"/>
      <c r="BB8059" s="5"/>
    </row>
    <row r="8060" spans="5:54" x14ac:dyDescent="0.2">
      <c r="E8060"/>
      <c r="F8060" s="88"/>
      <c r="BB8060" s="5"/>
    </row>
    <row r="8061" spans="5:54" x14ac:dyDescent="0.2">
      <c r="E8061"/>
      <c r="F8061" s="88"/>
      <c r="BB8061" s="5"/>
    </row>
    <row r="8062" spans="5:54" x14ac:dyDescent="0.2">
      <c r="E8062"/>
      <c r="F8062" s="88"/>
      <c r="BB8062" s="5"/>
    </row>
    <row r="8063" spans="5:54" x14ac:dyDescent="0.2">
      <c r="E8063"/>
      <c r="F8063" s="88"/>
      <c r="BB8063" s="5"/>
    </row>
    <row r="8064" spans="5:54" x14ac:dyDescent="0.2">
      <c r="E8064"/>
      <c r="F8064" s="88"/>
      <c r="BB8064" s="5"/>
    </row>
    <row r="8065" spans="5:54" x14ac:dyDescent="0.2">
      <c r="E8065"/>
      <c r="F8065" s="88"/>
      <c r="BB8065" s="5"/>
    </row>
    <row r="8066" spans="5:54" x14ac:dyDescent="0.2">
      <c r="E8066"/>
      <c r="F8066" s="88"/>
      <c r="BB8066" s="5"/>
    </row>
    <row r="8067" spans="5:54" x14ac:dyDescent="0.2">
      <c r="E8067"/>
      <c r="F8067" s="88"/>
      <c r="BB8067" s="5"/>
    </row>
    <row r="8068" spans="5:54" x14ac:dyDescent="0.2">
      <c r="E8068"/>
      <c r="F8068" s="88"/>
      <c r="BB8068" s="5"/>
    </row>
    <row r="8069" spans="5:54" x14ac:dyDescent="0.2">
      <c r="E8069"/>
      <c r="F8069" s="88"/>
      <c r="BB8069" s="5"/>
    </row>
    <row r="8070" spans="5:54" x14ac:dyDescent="0.2">
      <c r="E8070"/>
      <c r="F8070" s="88"/>
      <c r="BB8070" s="5"/>
    </row>
    <row r="8071" spans="5:54" x14ac:dyDescent="0.2">
      <c r="E8071"/>
      <c r="F8071" s="88"/>
      <c r="BB8071" s="5"/>
    </row>
    <row r="8072" spans="5:54" x14ac:dyDescent="0.2">
      <c r="E8072"/>
      <c r="F8072" s="88"/>
      <c r="BB8072" s="5"/>
    </row>
    <row r="8073" spans="5:54" x14ac:dyDescent="0.2">
      <c r="E8073"/>
      <c r="F8073" s="88"/>
      <c r="BB8073" s="5"/>
    </row>
    <row r="8074" spans="5:54" x14ac:dyDescent="0.2">
      <c r="E8074"/>
      <c r="F8074" s="88"/>
      <c r="BB8074" s="5"/>
    </row>
    <row r="8075" spans="5:54" x14ac:dyDescent="0.2">
      <c r="E8075"/>
      <c r="F8075" s="88"/>
      <c r="BB8075" s="5"/>
    </row>
    <row r="8076" spans="5:54" x14ac:dyDescent="0.2">
      <c r="E8076"/>
      <c r="F8076" s="88"/>
      <c r="BB8076" s="5"/>
    </row>
    <row r="8077" spans="5:54" x14ac:dyDescent="0.2">
      <c r="E8077"/>
      <c r="F8077" s="88"/>
      <c r="BB8077" s="5"/>
    </row>
    <row r="8078" spans="5:54" x14ac:dyDescent="0.2">
      <c r="E8078"/>
      <c r="F8078" s="88"/>
      <c r="BB8078" s="5"/>
    </row>
    <row r="8079" spans="5:54" x14ac:dyDescent="0.2">
      <c r="E8079"/>
      <c r="F8079" s="88"/>
      <c r="BB8079" s="5"/>
    </row>
    <row r="8080" spans="5:54" x14ac:dyDescent="0.2">
      <c r="E8080"/>
      <c r="F8080" s="88"/>
      <c r="BB8080" s="5"/>
    </row>
    <row r="8081" spans="5:54" x14ac:dyDescent="0.2">
      <c r="E8081"/>
      <c r="F8081" s="88"/>
      <c r="BB8081" s="5"/>
    </row>
    <row r="8082" spans="5:54" x14ac:dyDescent="0.2">
      <c r="E8082"/>
      <c r="F8082" s="88"/>
      <c r="BB8082" s="5"/>
    </row>
    <row r="8083" spans="5:54" x14ac:dyDescent="0.2">
      <c r="E8083"/>
      <c r="F8083" s="88"/>
      <c r="BB8083" s="5"/>
    </row>
    <row r="8084" spans="5:54" x14ac:dyDescent="0.2">
      <c r="E8084"/>
      <c r="F8084" s="88"/>
      <c r="BB8084" s="5"/>
    </row>
    <row r="8085" spans="5:54" x14ac:dyDescent="0.2">
      <c r="E8085"/>
      <c r="F8085" s="88"/>
      <c r="BB8085" s="5"/>
    </row>
    <row r="8086" spans="5:54" x14ac:dyDescent="0.2">
      <c r="E8086"/>
      <c r="F8086" s="88"/>
      <c r="BB8086" s="5"/>
    </row>
    <row r="8087" spans="5:54" x14ac:dyDescent="0.2">
      <c r="E8087"/>
      <c r="F8087" s="88"/>
      <c r="BB8087" s="5"/>
    </row>
    <row r="8088" spans="5:54" x14ac:dyDescent="0.2">
      <c r="E8088"/>
      <c r="F8088" s="88"/>
      <c r="BB8088" s="5"/>
    </row>
    <row r="8089" spans="5:54" x14ac:dyDescent="0.2">
      <c r="E8089"/>
      <c r="F8089" s="88"/>
      <c r="BB8089" s="5"/>
    </row>
    <row r="8090" spans="5:54" x14ac:dyDescent="0.2">
      <c r="E8090"/>
      <c r="F8090" s="88"/>
      <c r="BB8090" s="5"/>
    </row>
    <row r="8091" spans="5:54" x14ac:dyDescent="0.2">
      <c r="E8091"/>
      <c r="F8091" s="88"/>
      <c r="BB8091" s="5"/>
    </row>
    <row r="8092" spans="5:54" x14ac:dyDescent="0.2">
      <c r="E8092"/>
      <c r="F8092" s="88"/>
      <c r="BB8092" s="5"/>
    </row>
    <row r="8093" spans="5:54" x14ac:dyDescent="0.2">
      <c r="E8093"/>
      <c r="F8093" s="88"/>
      <c r="BB8093" s="5"/>
    </row>
    <row r="8094" spans="5:54" x14ac:dyDescent="0.2">
      <c r="E8094"/>
      <c r="F8094" s="88"/>
      <c r="BB8094" s="5"/>
    </row>
    <row r="8095" spans="5:54" x14ac:dyDescent="0.2">
      <c r="E8095"/>
      <c r="F8095" s="88"/>
      <c r="BB8095" s="5"/>
    </row>
    <row r="8096" spans="5:54" x14ac:dyDescent="0.2">
      <c r="E8096"/>
      <c r="F8096" s="88"/>
      <c r="BB8096" s="5"/>
    </row>
    <row r="8097" spans="5:54" x14ac:dyDescent="0.2">
      <c r="E8097"/>
      <c r="F8097" s="88"/>
      <c r="BB8097" s="5"/>
    </row>
    <row r="8098" spans="5:54" x14ac:dyDescent="0.2">
      <c r="E8098"/>
      <c r="F8098" s="88"/>
      <c r="BB8098" s="5"/>
    </row>
    <row r="8099" spans="5:54" x14ac:dyDescent="0.2">
      <c r="E8099"/>
      <c r="F8099" s="88"/>
      <c r="BB8099" s="5"/>
    </row>
    <row r="8100" spans="5:54" x14ac:dyDescent="0.2">
      <c r="E8100"/>
      <c r="F8100" s="88"/>
      <c r="BB8100" s="5"/>
    </row>
    <row r="8101" spans="5:54" x14ac:dyDescent="0.2">
      <c r="E8101"/>
      <c r="F8101" s="88"/>
      <c r="BB8101" s="5"/>
    </row>
    <row r="8102" spans="5:54" x14ac:dyDescent="0.2">
      <c r="E8102"/>
      <c r="F8102" s="88"/>
      <c r="BB8102" s="5"/>
    </row>
    <row r="8103" spans="5:54" x14ac:dyDescent="0.2">
      <c r="E8103"/>
      <c r="F8103" s="88"/>
      <c r="BB8103" s="5"/>
    </row>
    <row r="8104" spans="5:54" x14ac:dyDescent="0.2">
      <c r="E8104"/>
      <c r="F8104" s="88"/>
      <c r="BB8104" s="5"/>
    </row>
    <row r="8105" spans="5:54" x14ac:dyDescent="0.2">
      <c r="E8105"/>
      <c r="F8105" s="88"/>
      <c r="BB8105" s="5"/>
    </row>
    <row r="8106" spans="5:54" x14ac:dyDescent="0.2">
      <c r="E8106"/>
      <c r="F8106" s="88"/>
      <c r="BB8106" s="5"/>
    </row>
    <row r="8107" spans="5:54" x14ac:dyDescent="0.2">
      <c r="E8107"/>
      <c r="F8107" s="88"/>
      <c r="BB8107" s="5"/>
    </row>
    <row r="8108" spans="5:54" x14ac:dyDescent="0.2">
      <c r="E8108"/>
      <c r="F8108" s="88"/>
      <c r="BB8108" s="5"/>
    </row>
    <row r="8109" spans="5:54" x14ac:dyDescent="0.2">
      <c r="E8109"/>
      <c r="F8109" s="88"/>
      <c r="BB8109" s="5"/>
    </row>
    <row r="8110" spans="5:54" x14ac:dyDescent="0.2">
      <c r="E8110"/>
      <c r="F8110" s="88"/>
      <c r="BB8110" s="5"/>
    </row>
    <row r="8111" spans="5:54" x14ac:dyDescent="0.2">
      <c r="E8111"/>
      <c r="F8111" s="88"/>
      <c r="BB8111" s="5"/>
    </row>
    <row r="8112" spans="5:54" x14ac:dyDescent="0.2">
      <c r="E8112"/>
      <c r="F8112" s="88"/>
      <c r="BB8112" s="5"/>
    </row>
    <row r="8113" spans="5:54" x14ac:dyDescent="0.2">
      <c r="E8113"/>
      <c r="F8113" s="88"/>
      <c r="BB8113" s="5"/>
    </row>
    <row r="8114" spans="5:54" x14ac:dyDescent="0.2">
      <c r="E8114"/>
      <c r="F8114" s="88"/>
      <c r="BB8114" s="5"/>
    </row>
    <row r="8115" spans="5:54" x14ac:dyDescent="0.2">
      <c r="E8115"/>
      <c r="F8115" s="88"/>
      <c r="BB8115" s="5"/>
    </row>
    <row r="8116" spans="5:54" x14ac:dyDescent="0.2">
      <c r="E8116"/>
      <c r="F8116" s="88"/>
      <c r="BB8116" s="5"/>
    </row>
    <row r="8117" spans="5:54" x14ac:dyDescent="0.2">
      <c r="E8117"/>
      <c r="F8117" s="88"/>
      <c r="BB8117" s="5"/>
    </row>
    <row r="8118" spans="5:54" x14ac:dyDescent="0.2">
      <c r="E8118"/>
      <c r="F8118" s="88"/>
      <c r="BB8118" s="5"/>
    </row>
    <row r="8119" spans="5:54" x14ac:dyDescent="0.2">
      <c r="E8119"/>
      <c r="F8119" s="88"/>
      <c r="BB8119" s="5"/>
    </row>
    <row r="8120" spans="5:54" x14ac:dyDescent="0.2">
      <c r="E8120"/>
      <c r="F8120" s="88"/>
      <c r="BB8120" s="5"/>
    </row>
    <row r="8121" spans="5:54" x14ac:dyDescent="0.2">
      <c r="E8121"/>
      <c r="F8121" s="88"/>
      <c r="BB8121" s="5"/>
    </row>
    <row r="8122" spans="5:54" x14ac:dyDescent="0.2">
      <c r="E8122"/>
      <c r="F8122" s="88"/>
      <c r="BB8122" s="5"/>
    </row>
    <row r="8123" spans="5:54" x14ac:dyDescent="0.2">
      <c r="E8123"/>
      <c r="F8123" s="88"/>
      <c r="BB8123" s="5"/>
    </row>
    <row r="8124" spans="5:54" x14ac:dyDescent="0.2">
      <c r="E8124"/>
      <c r="F8124" s="88"/>
      <c r="BB8124" s="5"/>
    </row>
    <row r="8125" spans="5:54" x14ac:dyDescent="0.2">
      <c r="E8125"/>
      <c r="F8125" s="88"/>
      <c r="BB8125" s="5"/>
    </row>
    <row r="8126" spans="5:54" x14ac:dyDescent="0.2">
      <c r="E8126"/>
      <c r="F8126" s="88"/>
      <c r="BB8126" s="5"/>
    </row>
    <row r="8127" spans="5:54" x14ac:dyDescent="0.2">
      <c r="E8127"/>
      <c r="F8127" s="88"/>
      <c r="BB8127" s="5"/>
    </row>
    <row r="8128" spans="5:54" x14ac:dyDescent="0.2">
      <c r="E8128"/>
      <c r="F8128" s="88"/>
      <c r="BB8128" s="5"/>
    </row>
    <row r="8129" spans="5:54" x14ac:dyDescent="0.2">
      <c r="E8129"/>
      <c r="F8129" s="88"/>
      <c r="BB8129" s="5"/>
    </row>
    <row r="8130" spans="5:54" x14ac:dyDescent="0.2">
      <c r="E8130"/>
      <c r="F8130" s="88"/>
      <c r="BB8130" s="5"/>
    </row>
    <row r="8131" spans="5:54" x14ac:dyDescent="0.2">
      <c r="E8131"/>
      <c r="F8131" s="88"/>
      <c r="BB8131" s="5"/>
    </row>
    <row r="8132" spans="5:54" x14ac:dyDescent="0.2">
      <c r="E8132"/>
      <c r="F8132" s="88"/>
      <c r="BB8132" s="5"/>
    </row>
    <row r="8133" spans="5:54" x14ac:dyDescent="0.2">
      <c r="E8133"/>
      <c r="F8133" s="88"/>
      <c r="BB8133" s="5"/>
    </row>
    <row r="8134" spans="5:54" x14ac:dyDescent="0.2">
      <c r="E8134"/>
      <c r="F8134" s="88"/>
      <c r="BB8134" s="5"/>
    </row>
    <row r="8135" spans="5:54" x14ac:dyDescent="0.2">
      <c r="E8135"/>
      <c r="F8135" s="88"/>
      <c r="BB8135" s="5"/>
    </row>
    <row r="8136" spans="5:54" x14ac:dyDescent="0.2">
      <c r="E8136"/>
      <c r="F8136" s="88"/>
      <c r="BB8136" s="5"/>
    </row>
    <row r="8137" spans="5:54" x14ac:dyDescent="0.2">
      <c r="E8137"/>
      <c r="F8137" s="88"/>
      <c r="BB8137" s="5"/>
    </row>
    <row r="8138" spans="5:54" x14ac:dyDescent="0.2">
      <c r="E8138"/>
      <c r="F8138" s="88"/>
      <c r="BB8138" s="5"/>
    </row>
    <row r="8139" spans="5:54" x14ac:dyDescent="0.2">
      <c r="E8139"/>
      <c r="F8139" s="88"/>
      <c r="BB8139" s="5"/>
    </row>
    <row r="8140" spans="5:54" x14ac:dyDescent="0.2">
      <c r="E8140"/>
      <c r="F8140" s="88"/>
      <c r="BB8140" s="5"/>
    </row>
    <row r="8141" spans="5:54" x14ac:dyDescent="0.2">
      <c r="E8141"/>
      <c r="F8141" s="88"/>
      <c r="BB8141" s="5"/>
    </row>
    <row r="8142" spans="5:54" x14ac:dyDescent="0.2">
      <c r="E8142"/>
      <c r="F8142" s="88"/>
      <c r="BB8142" s="5"/>
    </row>
    <row r="8143" spans="5:54" x14ac:dyDescent="0.2">
      <c r="E8143"/>
      <c r="F8143" s="88"/>
      <c r="BB8143" s="5"/>
    </row>
    <row r="8144" spans="5:54" x14ac:dyDescent="0.2">
      <c r="E8144"/>
      <c r="F8144" s="88"/>
      <c r="BB8144" s="5"/>
    </row>
    <row r="8145" spans="5:54" x14ac:dyDescent="0.2">
      <c r="E8145"/>
      <c r="F8145" s="88"/>
      <c r="BB8145" s="5"/>
    </row>
    <row r="8146" spans="5:54" x14ac:dyDescent="0.2">
      <c r="E8146"/>
      <c r="F8146" s="88"/>
      <c r="BB8146" s="5"/>
    </row>
    <row r="8147" spans="5:54" x14ac:dyDescent="0.2">
      <c r="E8147"/>
      <c r="F8147" s="88"/>
      <c r="BB8147" s="5"/>
    </row>
    <row r="8148" spans="5:54" x14ac:dyDescent="0.2">
      <c r="E8148"/>
      <c r="F8148" s="88"/>
      <c r="BB8148" s="5"/>
    </row>
    <row r="8149" spans="5:54" x14ac:dyDescent="0.2">
      <c r="E8149"/>
      <c r="F8149" s="88"/>
      <c r="BB8149" s="5"/>
    </row>
    <row r="8150" spans="5:54" x14ac:dyDescent="0.2">
      <c r="E8150"/>
      <c r="F8150" s="88"/>
      <c r="BB8150" s="5"/>
    </row>
    <row r="8151" spans="5:54" x14ac:dyDescent="0.2">
      <c r="E8151"/>
      <c r="F8151" s="88"/>
      <c r="BB8151" s="5"/>
    </row>
    <row r="8152" spans="5:54" x14ac:dyDescent="0.2">
      <c r="E8152"/>
      <c r="F8152" s="88"/>
      <c r="BB8152" s="5"/>
    </row>
    <row r="8153" spans="5:54" x14ac:dyDescent="0.2">
      <c r="E8153"/>
      <c r="F8153" s="88"/>
      <c r="BB8153" s="5"/>
    </row>
    <row r="8154" spans="5:54" x14ac:dyDescent="0.2">
      <c r="E8154"/>
      <c r="F8154" s="88"/>
      <c r="BB8154" s="5"/>
    </row>
    <row r="8155" spans="5:54" x14ac:dyDescent="0.2">
      <c r="E8155"/>
      <c r="F8155" s="88"/>
      <c r="BB8155" s="5"/>
    </row>
    <row r="8156" spans="5:54" x14ac:dyDescent="0.2">
      <c r="E8156"/>
      <c r="F8156" s="88"/>
      <c r="BB8156" s="5"/>
    </row>
    <row r="8157" spans="5:54" x14ac:dyDescent="0.2">
      <c r="E8157"/>
      <c r="F8157" s="88"/>
      <c r="BB8157" s="5"/>
    </row>
    <row r="8158" spans="5:54" x14ac:dyDescent="0.2">
      <c r="E8158"/>
      <c r="F8158" s="88"/>
      <c r="BB8158" s="5"/>
    </row>
    <row r="8159" spans="5:54" x14ac:dyDescent="0.2">
      <c r="E8159"/>
      <c r="F8159" s="88"/>
      <c r="BB8159" s="5"/>
    </row>
    <row r="8160" spans="5:54" x14ac:dyDescent="0.2">
      <c r="E8160"/>
      <c r="F8160" s="88"/>
      <c r="BB8160" s="5"/>
    </row>
    <row r="8161" spans="5:54" x14ac:dyDescent="0.2">
      <c r="E8161"/>
      <c r="F8161" s="88"/>
      <c r="BB8161" s="5"/>
    </row>
    <row r="8162" spans="5:54" x14ac:dyDescent="0.2">
      <c r="E8162"/>
      <c r="F8162" s="88"/>
      <c r="BB8162" s="5"/>
    </row>
    <row r="8163" spans="5:54" x14ac:dyDescent="0.2">
      <c r="E8163"/>
      <c r="F8163" s="88"/>
      <c r="BB8163" s="5"/>
    </row>
    <row r="8164" spans="5:54" x14ac:dyDescent="0.2">
      <c r="E8164"/>
      <c r="F8164" s="88"/>
      <c r="BB8164" s="5"/>
    </row>
    <row r="8165" spans="5:54" x14ac:dyDescent="0.2">
      <c r="E8165"/>
      <c r="F8165" s="88"/>
      <c r="BB8165" s="5"/>
    </row>
    <row r="8166" spans="5:54" x14ac:dyDescent="0.2">
      <c r="E8166"/>
      <c r="F8166" s="88"/>
      <c r="BB8166" s="5"/>
    </row>
    <row r="8167" spans="5:54" x14ac:dyDescent="0.2">
      <c r="E8167"/>
      <c r="F8167" s="88"/>
      <c r="BB8167" s="5"/>
    </row>
    <row r="8168" spans="5:54" x14ac:dyDescent="0.2">
      <c r="E8168"/>
      <c r="F8168" s="88"/>
      <c r="BB8168" s="5"/>
    </row>
    <row r="8169" spans="5:54" x14ac:dyDescent="0.2">
      <c r="E8169"/>
      <c r="F8169" s="88"/>
      <c r="BB8169" s="5"/>
    </row>
    <row r="8170" spans="5:54" x14ac:dyDescent="0.2">
      <c r="E8170"/>
      <c r="F8170" s="88"/>
      <c r="BB8170" s="5"/>
    </row>
    <row r="8171" spans="5:54" x14ac:dyDescent="0.2">
      <c r="E8171"/>
      <c r="F8171" s="88"/>
      <c r="BB8171" s="5"/>
    </row>
    <row r="8172" spans="5:54" x14ac:dyDescent="0.2">
      <c r="E8172"/>
      <c r="F8172" s="88"/>
      <c r="BB8172" s="5"/>
    </row>
    <row r="8173" spans="5:54" x14ac:dyDescent="0.2">
      <c r="E8173"/>
      <c r="F8173" s="88"/>
      <c r="BB8173" s="5"/>
    </row>
    <row r="8174" spans="5:54" x14ac:dyDescent="0.2">
      <c r="E8174"/>
      <c r="F8174" s="88"/>
      <c r="BB8174" s="5"/>
    </row>
    <row r="8175" spans="5:54" x14ac:dyDescent="0.2">
      <c r="E8175"/>
      <c r="F8175" s="88"/>
      <c r="BB8175" s="5"/>
    </row>
    <row r="8176" spans="5:54" x14ac:dyDescent="0.2">
      <c r="E8176"/>
      <c r="F8176" s="88"/>
      <c r="BB8176" s="5"/>
    </row>
    <row r="8177" spans="5:54" x14ac:dyDescent="0.2">
      <c r="E8177"/>
      <c r="F8177" s="88"/>
      <c r="BB8177" s="5"/>
    </row>
    <row r="8178" spans="5:54" x14ac:dyDescent="0.2">
      <c r="E8178"/>
      <c r="F8178" s="88"/>
      <c r="BB8178" s="5"/>
    </row>
    <row r="8179" spans="5:54" x14ac:dyDescent="0.2">
      <c r="E8179"/>
      <c r="F8179" s="88"/>
      <c r="BB8179" s="5"/>
    </row>
    <row r="8180" spans="5:54" x14ac:dyDescent="0.2">
      <c r="E8180"/>
      <c r="F8180" s="88"/>
      <c r="BB8180" s="5"/>
    </row>
    <row r="8181" spans="5:54" x14ac:dyDescent="0.2">
      <c r="E8181"/>
      <c r="F8181" s="88"/>
      <c r="BB8181" s="5"/>
    </row>
    <row r="8182" spans="5:54" x14ac:dyDescent="0.2">
      <c r="E8182"/>
      <c r="F8182" s="88"/>
      <c r="BB8182" s="5"/>
    </row>
    <row r="8183" spans="5:54" x14ac:dyDescent="0.2">
      <c r="E8183"/>
      <c r="F8183" s="88"/>
      <c r="BB8183" s="5"/>
    </row>
    <row r="8184" spans="5:54" x14ac:dyDescent="0.2">
      <c r="E8184"/>
      <c r="F8184" s="88"/>
      <c r="BB8184" s="5"/>
    </row>
    <row r="8185" spans="5:54" x14ac:dyDescent="0.2">
      <c r="E8185"/>
      <c r="F8185" s="88"/>
      <c r="BB8185" s="5"/>
    </row>
    <row r="8186" spans="5:54" x14ac:dyDescent="0.2">
      <c r="E8186"/>
      <c r="F8186" s="88"/>
      <c r="BB8186" s="5"/>
    </row>
    <row r="8187" spans="5:54" x14ac:dyDescent="0.2">
      <c r="E8187"/>
      <c r="F8187" s="88"/>
      <c r="BB8187" s="5"/>
    </row>
    <row r="8188" spans="5:54" x14ac:dyDescent="0.2">
      <c r="E8188"/>
      <c r="F8188" s="88"/>
      <c r="BB8188" s="5"/>
    </row>
    <row r="8189" spans="5:54" x14ac:dyDescent="0.2">
      <c r="E8189"/>
      <c r="F8189" s="88"/>
      <c r="BB8189" s="5"/>
    </row>
    <row r="8190" spans="5:54" x14ac:dyDescent="0.2">
      <c r="E8190"/>
      <c r="F8190" s="88"/>
      <c r="BB8190" s="5"/>
    </row>
    <row r="8191" spans="5:54" x14ac:dyDescent="0.2">
      <c r="E8191"/>
      <c r="F8191" s="88"/>
      <c r="BB8191" s="5"/>
    </row>
    <row r="8192" spans="5:54" x14ac:dyDescent="0.2">
      <c r="E8192"/>
      <c r="F8192" s="88"/>
      <c r="BB8192" s="5"/>
    </row>
    <row r="8193" spans="5:54" x14ac:dyDescent="0.2">
      <c r="E8193"/>
      <c r="F8193" s="88"/>
      <c r="BB8193" s="5"/>
    </row>
    <row r="8194" spans="5:54" x14ac:dyDescent="0.2">
      <c r="E8194"/>
      <c r="F8194" s="88"/>
      <c r="BB8194" s="5"/>
    </row>
    <row r="8195" spans="5:54" x14ac:dyDescent="0.2">
      <c r="E8195"/>
      <c r="F8195" s="88"/>
      <c r="BB8195" s="5"/>
    </row>
    <row r="8196" spans="5:54" x14ac:dyDescent="0.2">
      <c r="E8196"/>
      <c r="F8196" s="88"/>
      <c r="BB8196" s="5"/>
    </row>
    <row r="8197" spans="5:54" x14ac:dyDescent="0.2">
      <c r="E8197"/>
      <c r="F8197" s="88"/>
      <c r="BB8197" s="5"/>
    </row>
    <row r="8198" spans="5:54" x14ac:dyDescent="0.2">
      <c r="E8198"/>
      <c r="F8198" s="88"/>
      <c r="BB8198" s="5"/>
    </row>
    <row r="8199" spans="5:54" x14ac:dyDescent="0.2">
      <c r="E8199"/>
      <c r="F8199" s="88"/>
      <c r="BB8199" s="5"/>
    </row>
    <row r="8200" spans="5:54" x14ac:dyDescent="0.2">
      <c r="E8200"/>
      <c r="F8200" s="88"/>
      <c r="BB8200" s="5"/>
    </row>
    <row r="8201" spans="5:54" x14ac:dyDescent="0.2">
      <c r="E8201"/>
      <c r="F8201" s="88"/>
      <c r="BB8201" s="5"/>
    </row>
    <row r="8202" spans="5:54" x14ac:dyDescent="0.2">
      <c r="E8202"/>
      <c r="F8202" s="88"/>
      <c r="BB8202" s="5"/>
    </row>
    <row r="8203" spans="5:54" x14ac:dyDescent="0.2">
      <c r="E8203"/>
      <c r="F8203" s="88"/>
      <c r="BB8203" s="5"/>
    </row>
    <row r="8204" spans="5:54" x14ac:dyDescent="0.2">
      <c r="E8204"/>
      <c r="F8204" s="88"/>
      <c r="BB8204" s="5"/>
    </row>
    <row r="8205" spans="5:54" x14ac:dyDescent="0.2">
      <c r="E8205"/>
      <c r="F8205" s="88"/>
      <c r="BB8205" s="5"/>
    </row>
    <row r="8206" spans="5:54" x14ac:dyDescent="0.2">
      <c r="E8206"/>
      <c r="F8206" s="88"/>
      <c r="BB8206" s="5"/>
    </row>
    <row r="8207" spans="5:54" x14ac:dyDescent="0.2">
      <c r="E8207"/>
      <c r="F8207" s="88"/>
      <c r="BB8207" s="5"/>
    </row>
    <row r="8208" spans="5:54" x14ac:dyDescent="0.2">
      <c r="E8208"/>
      <c r="F8208" s="88"/>
      <c r="BB8208" s="5"/>
    </row>
    <row r="8209" spans="5:54" x14ac:dyDescent="0.2">
      <c r="E8209"/>
      <c r="F8209" s="88"/>
      <c r="BB8209" s="5"/>
    </row>
    <row r="8210" spans="5:54" x14ac:dyDescent="0.2">
      <c r="E8210"/>
      <c r="F8210" s="88"/>
      <c r="BB8210" s="5"/>
    </row>
    <row r="8211" spans="5:54" x14ac:dyDescent="0.2">
      <c r="E8211"/>
      <c r="F8211" s="88"/>
      <c r="BB8211" s="5"/>
    </row>
    <row r="8212" spans="5:54" x14ac:dyDescent="0.2">
      <c r="E8212"/>
      <c r="F8212" s="88"/>
      <c r="BB8212" s="5"/>
    </row>
    <row r="8213" spans="5:54" x14ac:dyDescent="0.2">
      <c r="E8213"/>
      <c r="F8213" s="88"/>
      <c r="BB8213" s="5"/>
    </row>
    <row r="8214" spans="5:54" x14ac:dyDescent="0.2">
      <c r="E8214"/>
      <c r="F8214" s="88"/>
      <c r="BB8214" s="5"/>
    </row>
    <row r="8215" spans="5:54" x14ac:dyDescent="0.2">
      <c r="E8215"/>
      <c r="F8215" s="88"/>
      <c r="BB8215" s="5"/>
    </row>
    <row r="8216" spans="5:54" x14ac:dyDescent="0.2">
      <c r="E8216"/>
      <c r="F8216" s="88"/>
      <c r="BB8216" s="5"/>
    </row>
    <row r="8217" spans="5:54" x14ac:dyDescent="0.2">
      <c r="E8217"/>
      <c r="F8217" s="88"/>
      <c r="BB8217" s="5"/>
    </row>
    <row r="8218" spans="5:54" x14ac:dyDescent="0.2">
      <c r="E8218"/>
      <c r="F8218" s="88"/>
      <c r="BB8218" s="5"/>
    </row>
    <row r="8219" spans="5:54" x14ac:dyDescent="0.2">
      <c r="E8219"/>
      <c r="F8219" s="88"/>
      <c r="BB8219" s="5"/>
    </row>
    <row r="8220" spans="5:54" x14ac:dyDescent="0.2">
      <c r="E8220"/>
      <c r="F8220" s="88"/>
      <c r="BB8220" s="5"/>
    </row>
    <row r="8221" spans="5:54" x14ac:dyDescent="0.2">
      <c r="E8221"/>
      <c r="F8221" s="88"/>
      <c r="BB8221" s="5"/>
    </row>
    <row r="8222" spans="5:54" x14ac:dyDescent="0.2">
      <c r="E8222"/>
      <c r="F8222" s="88"/>
      <c r="BB8222" s="5"/>
    </row>
    <row r="8223" spans="5:54" x14ac:dyDescent="0.2">
      <c r="E8223"/>
      <c r="F8223" s="88"/>
      <c r="BB8223" s="5"/>
    </row>
    <row r="8224" spans="5:54" x14ac:dyDescent="0.2">
      <c r="E8224"/>
      <c r="F8224" s="88"/>
      <c r="BB8224" s="5"/>
    </row>
    <row r="8225" spans="5:54" x14ac:dyDescent="0.2">
      <c r="E8225"/>
      <c r="F8225" s="88"/>
      <c r="BB8225" s="5"/>
    </row>
    <row r="8226" spans="5:54" x14ac:dyDescent="0.2">
      <c r="E8226"/>
      <c r="F8226" s="88"/>
      <c r="BB8226" s="5"/>
    </row>
    <row r="8227" spans="5:54" x14ac:dyDescent="0.2">
      <c r="E8227"/>
      <c r="F8227" s="88"/>
      <c r="BB8227" s="5"/>
    </row>
    <row r="8228" spans="5:54" x14ac:dyDescent="0.2">
      <c r="E8228"/>
      <c r="F8228" s="88"/>
      <c r="BB8228" s="5"/>
    </row>
    <row r="8229" spans="5:54" x14ac:dyDescent="0.2">
      <c r="E8229"/>
      <c r="F8229" s="88"/>
      <c r="BB8229" s="5"/>
    </row>
    <row r="8230" spans="5:54" x14ac:dyDescent="0.2">
      <c r="E8230"/>
      <c r="F8230" s="88"/>
      <c r="BB8230" s="5"/>
    </row>
    <row r="8231" spans="5:54" x14ac:dyDescent="0.2">
      <c r="E8231"/>
      <c r="F8231" s="88"/>
      <c r="BB8231" s="5"/>
    </row>
    <row r="8232" spans="5:54" x14ac:dyDescent="0.2">
      <c r="E8232"/>
      <c r="F8232" s="88"/>
      <c r="BB8232" s="5"/>
    </row>
    <row r="8233" spans="5:54" x14ac:dyDescent="0.2">
      <c r="E8233"/>
      <c r="F8233" s="88"/>
      <c r="BB8233" s="5"/>
    </row>
    <row r="8234" spans="5:54" x14ac:dyDescent="0.2">
      <c r="E8234"/>
      <c r="F8234" s="88"/>
      <c r="BB8234" s="5"/>
    </row>
    <row r="8235" spans="5:54" x14ac:dyDescent="0.2">
      <c r="E8235"/>
      <c r="F8235" s="88"/>
      <c r="BB8235" s="5"/>
    </row>
    <row r="8236" spans="5:54" x14ac:dyDescent="0.2">
      <c r="E8236"/>
      <c r="F8236" s="88"/>
      <c r="BB8236" s="5"/>
    </row>
    <row r="8237" spans="5:54" x14ac:dyDescent="0.2">
      <c r="E8237"/>
      <c r="F8237" s="88"/>
      <c r="BB8237" s="5"/>
    </row>
    <row r="8238" spans="5:54" x14ac:dyDescent="0.2">
      <c r="E8238"/>
      <c r="F8238" s="88"/>
      <c r="BB8238" s="5"/>
    </row>
    <row r="8239" spans="5:54" x14ac:dyDescent="0.2">
      <c r="E8239"/>
      <c r="F8239" s="88"/>
      <c r="BB8239" s="5"/>
    </row>
    <row r="8240" spans="5:54" x14ac:dyDescent="0.2">
      <c r="E8240"/>
      <c r="F8240" s="88"/>
      <c r="BB8240" s="5"/>
    </row>
    <row r="8241" spans="5:54" x14ac:dyDescent="0.2">
      <c r="E8241"/>
      <c r="F8241" s="88"/>
      <c r="BB8241" s="5"/>
    </row>
    <row r="8242" spans="5:54" x14ac:dyDescent="0.2">
      <c r="E8242"/>
      <c r="F8242" s="88"/>
      <c r="BB8242" s="5"/>
    </row>
    <row r="8243" spans="5:54" x14ac:dyDescent="0.2">
      <c r="E8243"/>
      <c r="F8243" s="88"/>
      <c r="BB8243" s="5"/>
    </row>
    <row r="8244" spans="5:54" x14ac:dyDescent="0.2">
      <c r="E8244"/>
      <c r="F8244" s="88"/>
      <c r="BB8244" s="5"/>
    </row>
    <row r="8245" spans="5:54" x14ac:dyDescent="0.2">
      <c r="E8245"/>
      <c r="F8245" s="88"/>
      <c r="BB8245" s="5"/>
    </row>
    <row r="8246" spans="5:54" x14ac:dyDescent="0.2">
      <c r="E8246"/>
      <c r="F8246" s="88"/>
      <c r="BB8246" s="5"/>
    </row>
    <row r="8247" spans="5:54" x14ac:dyDescent="0.2">
      <c r="E8247"/>
      <c r="F8247" s="88"/>
      <c r="BB8247" s="5"/>
    </row>
    <row r="8248" spans="5:54" x14ac:dyDescent="0.2">
      <c r="E8248"/>
      <c r="F8248" s="88"/>
      <c r="BB8248" s="5"/>
    </row>
    <row r="8249" spans="5:54" x14ac:dyDescent="0.2">
      <c r="E8249"/>
      <c r="F8249" s="88"/>
      <c r="BB8249" s="5"/>
    </row>
    <row r="8250" spans="5:54" x14ac:dyDescent="0.2">
      <c r="E8250"/>
      <c r="F8250" s="88"/>
      <c r="BB8250" s="5"/>
    </row>
    <row r="8251" spans="5:54" x14ac:dyDescent="0.2">
      <c r="E8251"/>
      <c r="F8251" s="88"/>
      <c r="BB8251" s="5"/>
    </row>
    <row r="8252" spans="5:54" x14ac:dyDescent="0.2">
      <c r="E8252"/>
      <c r="F8252" s="88"/>
      <c r="BB8252" s="5"/>
    </row>
    <row r="8253" spans="5:54" x14ac:dyDescent="0.2">
      <c r="E8253"/>
      <c r="F8253" s="88"/>
      <c r="BB8253" s="5"/>
    </row>
    <row r="8254" spans="5:54" x14ac:dyDescent="0.2">
      <c r="E8254"/>
      <c r="F8254" s="88"/>
      <c r="BB8254" s="5"/>
    </row>
    <row r="8255" spans="5:54" x14ac:dyDescent="0.2">
      <c r="E8255"/>
      <c r="F8255" s="88"/>
      <c r="BB8255" s="5"/>
    </row>
    <row r="8256" spans="5:54" x14ac:dyDescent="0.2">
      <c r="E8256"/>
      <c r="F8256" s="88"/>
      <c r="BB8256" s="5"/>
    </row>
    <row r="8257" spans="5:54" x14ac:dyDescent="0.2">
      <c r="E8257"/>
      <c r="F8257" s="88"/>
      <c r="BB8257" s="5"/>
    </row>
    <row r="8258" spans="5:54" x14ac:dyDescent="0.2">
      <c r="E8258"/>
      <c r="F8258" s="88"/>
      <c r="BB8258" s="5"/>
    </row>
    <row r="8259" spans="5:54" x14ac:dyDescent="0.2">
      <c r="E8259"/>
      <c r="F8259" s="88"/>
      <c r="BB8259" s="5"/>
    </row>
    <row r="8260" spans="5:54" x14ac:dyDescent="0.2">
      <c r="E8260"/>
      <c r="F8260" s="88"/>
      <c r="BB8260" s="5"/>
    </row>
    <row r="8261" spans="5:54" x14ac:dyDescent="0.2">
      <c r="E8261"/>
      <c r="F8261" s="88"/>
      <c r="BB8261" s="5"/>
    </row>
    <row r="8262" spans="5:54" x14ac:dyDescent="0.2">
      <c r="E8262"/>
      <c r="F8262" s="88"/>
      <c r="BB8262" s="5"/>
    </row>
    <row r="8263" spans="5:54" x14ac:dyDescent="0.2">
      <c r="E8263"/>
      <c r="F8263" s="88"/>
      <c r="BB8263" s="5"/>
    </row>
    <row r="8264" spans="5:54" x14ac:dyDescent="0.2">
      <c r="E8264"/>
      <c r="F8264" s="88"/>
      <c r="BB8264" s="5"/>
    </row>
    <row r="8265" spans="5:54" x14ac:dyDescent="0.2">
      <c r="E8265"/>
      <c r="F8265" s="88"/>
      <c r="BB8265" s="5"/>
    </row>
    <row r="8266" spans="5:54" x14ac:dyDescent="0.2">
      <c r="E8266"/>
      <c r="F8266" s="88"/>
      <c r="BB8266" s="5"/>
    </row>
    <row r="8267" spans="5:54" x14ac:dyDescent="0.2">
      <c r="E8267"/>
      <c r="F8267" s="88"/>
      <c r="BB8267" s="5"/>
    </row>
    <row r="8268" spans="5:54" x14ac:dyDescent="0.2">
      <c r="E8268"/>
      <c r="F8268" s="88"/>
      <c r="BB8268" s="5"/>
    </row>
    <row r="8269" spans="5:54" x14ac:dyDescent="0.2">
      <c r="E8269"/>
      <c r="F8269" s="88"/>
      <c r="BB8269" s="5"/>
    </row>
    <row r="8270" spans="5:54" x14ac:dyDescent="0.2">
      <c r="E8270"/>
      <c r="F8270" s="88"/>
      <c r="BB8270" s="5"/>
    </row>
    <row r="8271" spans="5:54" x14ac:dyDescent="0.2">
      <c r="E8271"/>
      <c r="F8271" s="88"/>
      <c r="BB8271" s="5"/>
    </row>
    <row r="8272" spans="5:54" x14ac:dyDescent="0.2">
      <c r="E8272"/>
      <c r="F8272" s="88"/>
      <c r="BB8272" s="5"/>
    </row>
    <row r="8273" spans="5:54" x14ac:dyDescent="0.2">
      <c r="E8273"/>
      <c r="F8273" s="88"/>
      <c r="BB8273" s="5"/>
    </row>
    <row r="8274" spans="5:54" x14ac:dyDescent="0.2">
      <c r="E8274"/>
      <c r="F8274" s="88"/>
      <c r="BB8274" s="5"/>
    </row>
    <row r="8275" spans="5:54" x14ac:dyDescent="0.2">
      <c r="E8275"/>
      <c r="F8275" s="88"/>
      <c r="BB8275" s="5"/>
    </row>
    <row r="8276" spans="5:54" x14ac:dyDescent="0.2">
      <c r="E8276"/>
      <c r="F8276" s="88"/>
      <c r="BB8276" s="5"/>
    </row>
    <row r="8277" spans="5:54" x14ac:dyDescent="0.2">
      <c r="E8277"/>
      <c r="F8277" s="88"/>
      <c r="BB8277" s="5"/>
    </row>
    <row r="8278" spans="5:54" x14ac:dyDescent="0.2">
      <c r="E8278"/>
      <c r="F8278" s="88"/>
      <c r="BB8278" s="5"/>
    </row>
    <row r="8279" spans="5:54" x14ac:dyDescent="0.2">
      <c r="E8279"/>
      <c r="F8279" s="88"/>
      <c r="BB8279" s="5"/>
    </row>
    <row r="8280" spans="5:54" x14ac:dyDescent="0.2">
      <c r="E8280"/>
      <c r="F8280" s="88"/>
      <c r="BB8280" s="5"/>
    </row>
    <row r="8281" spans="5:54" x14ac:dyDescent="0.2">
      <c r="E8281"/>
      <c r="F8281" s="88"/>
      <c r="BB8281" s="5"/>
    </row>
    <row r="8282" spans="5:54" x14ac:dyDescent="0.2">
      <c r="E8282"/>
      <c r="F8282" s="88"/>
      <c r="BB8282" s="5"/>
    </row>
    <row r="8283" spans="5:54" x14ac:dyDescent="0.2">
      <c r="E8283"/>
      <c r="F8283" s="88"/>
      <c r="BB8283" s="5"/>
    </row>
    <row r="8284" spans="5:54" x14ac:dyDescent="0.2">
      <c r="E8284"/>
      <c r="F8284" s="88"/>
      <c r="BB8284" s="5"/>
    </row>
    <row r="8285" spans="5:54" x14ac:dyDescent="0.2">
      <c r="E8285"/>
      <c r="F8285" s="88"/>
      <c r="BB8285" s="5"/>
    </row>
    <row r="8286" spans="5:54" x14ac:dyDescent="0.2">
      <c r="E8286"/>
      <c r="F8286" s="88"/>
      <c r="BB8286" s="5"/>
    </row>
    <row r="8287" spans="5:54" x14ac:dyDescent="0.2">
      <c r="E8287"/>
      <c r="F8287" s="88"/>
      <c r="BB8287" s="5"/>
    </row>
    <row r="8288" spans="5:54" x14ac:dyDescent="0.2">
      <c r="E8288"/>
      <c r="F8288" s="88"/>
      <c r="BB8288" s="5"/>
    </row>
    <row r="8289" spans="5:54" x14ac:dyDescent="0.2">
      <c r="E8289"/>
      <c r="F8289" s="88"/>
      <c r="BB8289" s="5"/>
    </row>
    <row r="8290" spans="5:54" x14ac:dyDescent="0.2">
      <c r="E8290"/>
      <c r="F8290" s="88"/>
      <c r="BB8290" s="5"/>
    </row>
    <row r="8291" spans="5:54" x14ac:dyDescent="0.2">
      <c r="E8291"/>
      <c r="F8291" s="88"/>
      <c r="BB8291" s="5"/>
    </row>
    <row r="8292" spans="5:54" x14ac:dyDescent="0.2">
      <c r="E8292"/>
      <c r="F8292" s="88"/>
      <c r="BB8292" s="5"/>
    </row>
    <row r="8293" spans="5:54" x14ac:dyDescent="0.2">
      <c r="E8293"/>
      <c r="F8293" s="88"/>
      <c r="BB8293" s="5"/>
    </row>
    <row r="8294" spans="5:54" x14ac:dyDescent="0.2">
      <c r="E8294"/>
      <c r="F8294" s="88"/>
      <c r="BB8294" s="5"/>
    </row>
    <row r="8295" spans="5:54" x14ac:dyDescent="0.2">
      <c r="E8295"/>
      <c r="F8295" s="88"/>
      <c r="BB8295" s="5"/>
    </row>
    <row r="8296" spans="5:54" x14ac:dyDescent="0.2">
      <c r="E8296"/>
      <c r="F8296" s="88"/>
      <c r="BB8296" s="5"/>
    </row>
    <row r="8297" spans="5:54" x14ac:dyDescent="0.2">
      <c r="E8297"/>
      <c r="F8297" s="88"/>
      <c r="BB8297" s="5"/>
    </row>
    <row r="8298" spans="5:54" x14ac:dyDescent="0.2">
      <c r="E8298"/>
      <c r="F8298" s="88"/>
      <c r="BB8298" s="5"/>
    </row>
    <row r="8299" spans="5:54" x14ac:dyDescent="0.2">
      <c r="E8299"/>
      <c r="F8299" s="88"/>
      <c r="BB8299" s="5"/>
    </row>
    <row r="8300" spans="5:54" x14ac:dyDescent="0.2">
      <c r="E8300"/>
      <c r="F8300" s="88"/>
      <c r="BB8300" s="5"/>
    </row>
    <row r="8301" spans="5:54" x14ac:dyDescent="0.2">
      <c r="E8301"/>
      <c r="F8301" s="88"/>
      <c r="BB8301" s="5"/>
    </row>
    <row r="8302" spans="5:54" x14ac:dyDescent="0.2">
      <c r="E8302"/>
      <c r="F8302" s="88"/>
      <c r="BB8302" s="5"/>
    </row>
    <row r="8303" spans="5:54" x14ac:dyDescent="0.2">
      <c r="E8303"/>
      <c r="F8303" s="88"/>
      <c r="BB8303" s="5"/>
    </row>
    <row r="8304" spans="5:54" x14ac:dyDescent="0.2">
      <c r="E8304"/>
      <c r="F8304" s="88"/>
      <c r="BB8304" s="5"/>
    </row>
    <row r="8305" spans="5:54" x14ac:dyDescent="0.2">
      <c r="E8305"/>
      <c r="F8305" s="88"/>
      <c r="BB8305" s="5"/>
    </row>
    <row r="8306" spans="5:54" x14ac:dyDescent="0.2">
      <c r="E8306"/>
      <c r="F8306" s="88"/>
      <c r="BB8306" s="5"/>
    </row>
    <row r="8307" spans="5:54" x14ac:dyDescent="0.2">
      <c r="E8307"/>
      <c r="F8307" s="88"/>
      <c r="BB8307" s="5"/>
    </row>
    <row r="8308" spans="5:54" x14ac:dyDescent="0.2">
      <c r="E8308"/>
      <c r="F8308" s="88"/>
      <c r="BB8308" s="5"/>
    </row>
    <row r="8309" spans="5:54" x14ac:dyDescent="0.2">
      <c r="E8309"/>
      <c r="F8309" s="88"/>
      <c r="BB8309" s="5"/>
    </row>
    <row r="8310" spans="5:54" x14ac:dyDescent="0.2">
      <c r="E8310"/>
      <c r="F8310" s="88"/>
      <c r="BB8310" s="5"/>
    </row>
    <row r="8311" spans="5:54" x14ac:dyDescent="0.2">
      <c r="E8311"/>
      <c r="F8311" s="88"/>
      <c r="BB8311" s="5"/>
    </row>
    <row r="8312" spans="5:54" x14ac:dyDescent="0.2">
      <c r="E8312"/>
      <c r="F8312" s="88"/>
      <c r="BB8312" s="5"/>
    </row>
    <row r="8313" spans="5:54" x14ac:dyDescent="0.2">
      <c r="E8313"/>
      <c r="F8313" s="88"/>
      <c r="BB8313" s="5"/>
    </row>
    <row r="8314" spans="5:54" x14ac:dyDescent="0.2">
      <c r="E8314"/>
      <c r="F8314" s="88"/>
      <c r="BB8314" s="5"/>
    </row>
    <row r="8315" spans="5:54" x14ac:dyDescent="0.2">
      <c r="E8315"/>
      <c r="F8315" s="88"/>
      <c r="BB8315" s="5"/>
    </row>
    <row r="8316" spans="5:54" x14ac:dyDescent="0.2">
      <c r="E8316"/>
      <c r="F8316" s="88"/>
      <c r="BB8316" s="5"/>
    </row>
    <row r="8317" spans="5:54" x14ac:dyDescent="0.2">
      <c r="E8317"/>
      <c r="F8317" s="88"/>
      <c r="BB8317" s="5"/>
    </row>
    <row r="8318" spans="5:54" x14ac:dyDescent="0.2">
      <c r="E8318"/>
      <c r="F8318" s="88"/>
      <c r="BB8318" s="5"/>
    </row>
    <row r="8319" spans="5:54" x14ac:dyDescent="0.2">
      <c r="E8319"/>
      <c r="F8319" s="88"/>
      <c r="BB8319" s="5"/>
    </row>
    <row r="8320" spans="5:54" x14ac:dyDescent="0.2">
      <c r="E8320"/>
      <c r="F8320" s="88"/>
      <c r="BB8320" s="5"/>
    </row>
    <row r="8321" spans="5:54" x14ac:dyDescent="0.2">
      <c r="E8321"/>
      <c r="F8321" s="88"/>
      <c r="BB8321" s="5"/>
    </row>
    <row r="8322" spans="5:54" x14ac:dyDescent="0.2">
      <c r="E8322"/>
      <c r="F8322" s="88"/>
      <c r="BB8322" s="5"/>
    </row>
    <row r="8323" spans="5:54" x14ac:dyDescent="0.2">
      <c r="E8323"/>
      <c r="F8323" s="88"/>
      <c r="BB8323" s="5"/>
    </row>
    <row r="8324" spans="5:54" x14ac:dyDescent="0.2">
      <c r="E8324"/>
      <c r="F8324" s="88"/>
      <c r="BB8324" s="5"/>
    </row>
    <row r="8325" spans="5:54" x14ac:dyDescent="0.2">
      <c r="E8325"/>
      <c r="F8325" s="88"/>
      <c r="BB8325" s="5"/>
    </row>
    <row r="8326" spans="5:54" x14ac:dyDescent="0.2">
      <c r="E8326"/>
      <c r="F8326" s="88"/>
      <c r="BB8326" s="5"/>
    </row>
    <row r="8327" spans="5:54" x14ac:dyDescent="0.2">
      <c r="E8327"/>
      <c r="F8327" s="88"/>
      <c r="BB8327" s="5"/>
    </row>
    <row r="8328" spans="5:54" x14ac:dyDescent="0.2">
      <c r="E8328"/>
      <c r="F8328" s="88"/>
      <c r="BB8328" s="5"/>
    </row>
    <row r="8329" spans="5:54" x14ac:dyDescent="0.2">
      <c r="E8329"/>
      <c r="F8329" s="88"/>
      <c r="BB8329" s="5"/>
    </row>
    <row r="8330" spans="5:54" x14ac:dyDescent="0.2">
      <c r="E8330"/>
      <c r="F8330" s="88"/>
      <c r="BB8330" s="5"/>
    </row>
    <row r="8331" spans="5:54" x14ac:dyDescent="0.2">
      <c r="E8331"/>
      <c r="F8331" s="88"/>
      <c r="BB8331" s="5"/>
    </row>
    <row r="8332" spans="5:54" x14ac:dyDescent="0.2">
      <c r="E8332"/>
      <c r="F8332" s="88"/>
      <c r="BB8332" s="5"/>
    </row>
    <row r="8333" spans="5:54" x14ac:dyDescent="0.2">
      <c r="E8333"/>
      <c r="F8333" s="88"/>
      <c r="BB8333" s="5"/>
    </row>
    <row r="8334" spans="5:54" x14ac:dyDescent="0.2">
      <c r="E8334"/>
      <c r="F8334" s="88"/>
      <c r="BB8334" s="5"/>
    </row>
    <row r="8335" spans="5:54" x14ac:dyDescent="0.2">
      <c r="E8335"/>
      <c r="F8335" s="88"/>
      <c r="BB8335" s="5"/>
    </row>
    <row r="8336" spans="5:54" x14ac:dyDescent="0.2">
      <c r="E8336"/>
      <c r="F8336" s="88"/>
      <c r="BB8336" s="5"/>
    </row>
    <row r="8337" spans="5:54" x14ac:dyDescent="0.2">
      <c r="E8337"/>
      <c r="F8337" s="88"/>
      <c r="BB8337" s="5"/>
    </row>
    <row r="8338" spans="5:54" x14ac:dyDescent="0.2">
      <c r="E8338"/>
      <c r="F8338" s="88"/>
      <c r="BB8338" s="5"/>
    </row>
    <row r="8339" spans="5:54" x14ac:dyDescent="0.2">
      <c r="E8339"/>
      <c r="F8339" s="88"/>
      <c r="BB8339" s="5"/>
    </row>
    <row r="8340" spans="5:54" x14ac:dyDescent="0.2">
      <c r="E8340"/>
      <c r="F8340" s="88"/>
      <c r="BB8340" s="5"/>
    </row>
    <row r="8341" spans="5:54" x14ac:dyDescent="0.2">
      <c r="E8341"/>
      <c r="F8341" s="88"/>
      <c r="BB8341" s="5"/>
    </row>
    <row r="8342" spans="5:54" x14ac:dyDescent="0.2">
      <c r="E8342"/>
      <c r="F8342" s="88"/>
      <c r="BB8342" s="5"/>
    </row>
    <row r="8343" spans="5:54" x14ac:dyDescent="0.2">
      <c r="E8343"/>
      <c r="F8343" s="88"/>
      <c r="BB8343" s="5"/>
    </row>
    <row r="8344" spans="5:54" x14ac:dyDescent="0.2">
      <c r="E8344"/>
      <c r="F8344" s="88"/>
      <c r="BB8344" s="5"/>
    </row>
    <row r="8345" spans="5:54" x14ac:dyDescent="0.2">
      <c r="E8345"/>
      <c r="F8345" s="88"/>
      <c r="BB8345" s="5"/>
    </row>
    <row r="8346" spans="5:54" x14ac:dyDescent="0.2">
      <c r="E8346"/>
      <c r="F8346" s="88"/>
      <c r="BB8346" s="5"/>
    </row>
    <row r="8347" spans="5:54" x14ac:dyDescent="0.2">
      <c r="E8347"/>
      <c r="F8347" s="88"/>
      <c r="BB8347" s="5"/>
    </row>
    <row r="8348" spans="5:54" x14ac:dyDescent="0.2">
      <c r="E8348"/>
      <c r="F8348" s="88"/>
      <c r="BB8348" s="5"/>
    </row>
    <row r="8349" spans="5:54" x14ac:dyDescent="0.2">
      <c r="E8349"/>
      <c r="F8349" s="88"/>
      <c r="BB8349" s="5"/>
    </row>
    <row r="8350" spans="5:54" x14ac:dyDescent="0.2">
      <c r="E8350"/>
      <c r="F8350" s="88"/>
      <c r="BB8350" s="5"/>
    </row>
    <row r="8351" spans="5:54" x14ac:dyDescent="0.2">
      <c r="E8351"/>
      <c r="F8351" s="88"/>
      <c r="BB8351" s="5"/>
    </row>
    <row r="8352" spans="5:54" x14ac:dyDescent="0.2">
      <c r="E8352"/>
      <c r="F8352" s="88"/>
      <c r="BB8352" s="5"/>
    </row>
    <row r="8353" spans="5:54" x14ac:dyDescent="0.2">
      <c r="E8353"/>
      <c r="F8353" s="88"/>
      <c r="BB8353" s="5"/>
    </row>
    <row r="8354" spans="5:54" x14ac:dyDescent="0.2">
      <c r="E8354"/>
      <c r="F8354" s="88"/>
      <c r="BB8354" s="5"/>
    </row>
    <row r="8355" spans="5:54" x14ac:dyDescent="0.2">
      <c r="E8355"/>
      <c r="F8355" s="88"/>
      <c r="BB8355" s="5"/>
    </row>
    <row r="8356" spans="5:54" x14ac:dyDescent="0.2">
      <c r="E8356"/>
      <c r="F8356" s="88"/>
      <c r="BB8356" s="5"/>
    </row>
    <row r="8357" spans="5:54" x14ac:dyDescent="0.2">
      <c r="E8357"/>
      <c r="F8357" s="88"/>
      <c r="BB8357" s="5"/>
    </row>
    <row r="8358" spans="5:54" x14ac:dyDescent="0.2">
      <c r="E8358"/>
      <c r="F8358" s="88"/>
      <c r="BB8358" s="5"/>
    </row>
    <row r="8359" spans="5:54" x14ac:dyDescent="0.2">
      <c r="E8359"/>
      <c r="F8359" s="88"/>
      <c r="BB8359" s="5"/>
    </row>
    <row r="8360" spans="5:54" x14ac:dyDescent="0.2">
      <c r="E8360"/>
      <c r="F8360" s="88"/>
      <c r="BB8360" s="5"/>
    </row>
    <row r="8361" spans="5:54" x14ac:dyDescent="0.2">
      <c r="E8361"/>
      <c r="F8361" s="88"/>
      <c r="BB8361" s="5"/>
    </row>
    <row r="8362" spans="5:54" x14ac:dyDescent="0.2">
      <c r="E8362"/>
      <c r="F8362" s="88"/>
      <c r="BB8362" s="5"/>
    </row>
    <row r="8363" spans="5:54" x14ac:dyDescent="0.2">
      <c r="E8363"/>
      <c r="F8363" s="88"/>
      <c r="BB8363" s="5"/>
    </row>
    <row r="8364" spans="5:54" x14ac:dyDescent="0.2">
      <c r="E8364"/>
      <c r="F8364" s="88"/>
      <c r="BB8364" s="5"/>
    </row>
    <row r="8365" spans="5:54" x14ac:dyDescent="0.2">
      <c r="E8365"/>
      <c r="F8365" s="88"/>
      <c r="BB8365" s="5"/>
    </row>
    <row r="8366" spans="5:54" x14ac:dyDescent="0.2">
      <c r="E8366"/>
      <c r="F8366" s="88"/>
      <c r="BB8366" s="5"/>
    </row>
    <row r="8367" spans="5:54" x14ac:dyDescent="0.2">
      <c r="E8367"/>
      <c r="F8367" s="88"/>
      <c r="BB8367" s="5"/>
    </row>
    <row r="8368" spans="5:54" x14ac:dyDescent="0.2">
      <c r="E8368"/>
      <c r="F8368" s="88"/>
      <c r="BB8368" s="5"/>
    </row>
    <row r="8369" spans="5:54" x14ac:dyDescent="0.2">
      <c r="E8369"/>
      <c r="F8369" s="88"/>
      <c r="BB8369" s="5"/>
    </row>
    <row r="8370" spans="5:54" x14ac:dyDescent="0.2">
      <c r="E8370"/>
      <c r="F8370" s="88"/>
      <c r="BB8370" s="5"/>
    </row>
    <row r="8371" spans="5:54" x14ac:dyDescent="0.2">
      <c r="E8371"/>
      <c r="F8371" s="88"/>
      <c r="BB8371" s="5"/>
    </row>
    <row r="8372" spans="5:54" x14ac:dyDescent="0.2">
      <c r="E8372"/>
      <c r="F8372" s="88"/>
      <c r="BB8372" s="5"/>
    </row>
    <row r="8373" spans="5:54" x14ac:dyDescent="0.2">
      <c r="E8373"/>
      <c r="F8373" s="88"/>
      <c r="BB8373" s="5"/>
    </row>
    <row r="8374" spans="5:54" x14ac:dyDescent="0.2">
      <c r="E8374"/>
      <c r="F8374" s="88"/>
      <c r="BB8374" s="5"/>
    </row>
    <row r="8375" spans="5:54" x14ac:dyDescent="0.2">
      <c r="E8375"/>
      <c r="F8375" s="88"/>
      <c r="BB8375" s="5"/>
    </row>
    <row r="8376" spans="5:54" x14ac:dyDescent="0.2">
      <c r="E8376"/>
      <c r="F8376" s="88"/>
      <c r="BB8376" s="5"/>
    </row>
    <row r="8377" spans="5:54" x14ac:dyDescent="0.2">
      <c r="E8377"/>
      <c r="F8377" s="88"/>
      <c r="BB8377" s="5"/>
    </row>
    <row r="8378" spans="5:54" x14ac:dyDescent="0.2">
      <c r="E8378"/>
      <c r="F8378" s="88"/>
      <c r="BB8378" s="5"/>
    </row>
    <row r="8379" spans="5:54" x14ac:dyDescent="0.2">
      <c r="E8379"/>
      <c r="F8379" s="88"/>
      <c r="BB8379" s="5"/>
    </row>
    <row r="8380" spans="5:54" x14ac:dyDescent="0.2">
      <c r="E8380"/>
      <c r="F8380" s="88"/>
      <c r="BB8380" s="5"/>
    </row>
    <row r="8381" spans="5:54" x14ac:dyDescent="0.2">
      <c r="E8381"/>
      <c r="F8381" s="88"/>
      <c r="BB8381" s="5"/>
    </row>
    <row r="8382" spans="5:54" x14ac:dyDescent="0.2">
      <c r="E8382"/>
      <c r="F8382" s="88"/>
      <c r="BB8382" s="5"/>
    </row>
    <row r="8383" spans="5:54" x14ac:dyDescent="0.2">
      <c r="E8383"/>
      <c r="F8383" s="88"/>
      <c r="BB8383" s="5"/>
    </row>
    <row r="8384" spans="5:54" x14ac:dyDescent="0.2">
      <c r="E8384"/>
      <c r="F8384" s="88"/>
      <c r="BB8384" s="5"/>
    </row>
    <row r="8385" spans="5:54" x14ac:dyDescent="0.2">
      <c r="E8385"/>
      <c r="F8385" s="88"/>
      <c r="BB8385" s="5"/>
    </row>
    <row r="8386" spans="5:54" x14ac:dyDescent="0.2">
      <c r="E8386"/>
      <c r="F8386" s="88"/>
      <c r="BB8386" s="5"/>
    </row>
    <row r="8387" spans="5:54" x14ac:dyDescent="0.2">
      <c r="E8387"/>
      <c r="F8387" s="88"/>
      <c r="BB8387" s="5"/>
    </row>
    <row r="8388" spans="5:54" x14ac:dyDescent="0.2">
      <c r="E8388"/>
      <c r="F8388" s="88"/>
      <c r="BB8388" s="5"/>
    </row>
    <row r="8389" spans="5:54" x14ac:dyDescent="0.2">
      <c r="E8389"/>
      <c r="F8389" s="88"/>
      <c r="BB8389" s="5"/>
    </row>
    <row r="8390" spans="5:54" x14ac:dyDescent="0.2">
      <c r="E8390"/>
      <c r="F8390" s="88"/>
      <c r="BB8390" s="5"/>
    </row>
    <row r="8391" spans="5:54" x14ac:dyDescent="0.2">
      <c r="E8391"/>
      <c r="F8391" s="88"/>
      <c r="BB8391" s="5"/>
    </row>
    <row r="8392" spans="5:54" x14ac:dyDescent="0.2">
      <c r="E8392"/>
      <c r="F8392" s="88"/>
      <c r="BB8392" s="5"/>
    </row>
    <row r="8393" spans="5:54" x14ac:dyDescent="0.2">
      <c r="E8393"/>
      <c r="F8393" s="88"/>
      <c r="BB8393" s="5"/>
    </row>
    <row r="8394" spans="5:54" x14ac:dyDescent="0.2">
      <c r="E8394"/>
      <c r="F8394" s="88"/>
      <c r="BB8394" s="5"/>
    </row>
    <row r="8395" spans="5:54" x14ac:dyDescent="0.2">
      <c r="E8395"/>
      <c r="F8395" s="88"/>
      <c r="BB8395" s="5"/>
    </row>
    <row r="8396" spans="5:54" x14ac:dyDescent="0.2">
      <c r="E8396"/>
      <c r="F8396" s="88"/>
      <c r="BB8396" s="5"/>
    </row>
    <row r="8397" spans="5:54" x14ac:dyDescent="0.2">
      <c r="E8397"/>
      <c r="F8397" s="88"/>
      <c r="BB8397" s="5"/>
    </row>
    <row r="8398" spans="5:54" x14ac:dyDescent="0.2">
      <c r="E8398"/>
      <c r="F8398" s="88"/>
      <c r="BB8398" s="5"/>
    </row>
    <row r="8399" spans="5:54" x14ac:dyDescent="0.2">
      <c r="E8399"/>
      <c r="F8399" s="88"/>
      <c r="BB8399" s="5"/>
    </row>
    <row r="8400" spans="5:54" x14ac:dyDescent="0.2">
      <c r="E8400"/>
      <c r="F8400" s="88"/>
      <c r="BB8400" s="5"/>
    </row>
    <row r="8401" spans="5:54" x14ac:dyDescent="0.2">
      <c r="E8401"/>
      <c r="F8401" s="88"/>
      <c r="BB8401" s="5"/>
    </row>
    <row r="8402" spans="5:54" x14ac:dyDescent="0.2">
      <c r="E8402"/>
      <c r="F8402" s="88"/>
      <c r="BB8402" s="5"/>
    </row>
    <row r="8403" spans="5:54" x14ac:dyDescent="0.2">
      <c r="E8403"/>
      <c r="F8403" s="88"/>
      <c r="BB8403" s="5"/>
    </row>
    <row r="8404" spans="5:54" x14ac:dyDescent="0.2">
      <c r="E8404"/>
      <c r="F8404" s="88"/>
      <c r="BB8404" s="5"/>
    </row>
    <row r="8405" spans="5:54" x14ac:dyDescent="0.2">
      <c r="E8405"/>
      <c r="F8405" s="88"/>
      <c r="BB8405" s="5"/>
    </row>
    <row r="8406" spans="5:54" x14ac:dyDescent="0.2">
      <c r="E8406"/>
      <c r="F8406" s="88"/>
      <c r="BB8406" s="5"/>
    </row>
    <row r="8407" spans="5:54" x14ac:dyDescent="0.2">
      <c r="E8407"/>
      <c r="F8407" s="88"/>
      <c r="BB8407" s="5"/>
    </row>
    <row r="8408" spans="5:54" x14ac:dyDescent="0.2">
      <c r="E8408"/>
      <c r="F8408" s="88"/>
      <c r="BB8408" s="5"/>
    </row>
    <row r="8409" spans="5:54" x14ac:dyDescent="0.2">
      <c r="E8409"/>
      <c r="F8409" s="88"/>
      <c r="BB8409" s="5"/>
    </row>
    <row r="8410" spans="5:54" x14ac:dyDescent="0.2">
      <c r="E8410"/>
      <c r="F8410" s="88"/>
      <c r="BB8410" s="5"/>
    </row>
    <row r="8411" spans="5:54" x14ac:dyDescent="0.2">
      <c r="E8411"/>
      <c r="F8411" s="88"/>
      <c r="BB8411" s="5"/>
    </row>
    <row r="8412" spans="5:54" x14ac:dyDescent="0.2">
      <c r="E8412"/>
      <c r="F8412" s="88"/>
      <c r="BB8412" s="5"/>
    </row>
    <row r="8413" spans="5:54" x14ac:dyDescent="0.2">
      <c r="E8413"/>
      <c r="F8413" s="88"/>
      <c r="BB8413" s="5"/>
    </row>
    <row r="8414" spans="5:54" x14ac:dyDescent="0.2">
      <c r="E8414"/>
      <c r="F8414" s="88"/>
      <c r="BB8414" s="5"/>
    </row>
    <row r="8415" spans="5:54" x14ac:dyDescent="0.2">
      <c r="E8415"/>
      <c r="F8415" s="88"/>
      <c r="BB8415" s="5"/>
    </row>
    <row r="8416" spans="5:54" x14ac:dyDescent="0.2">
      <c r="E8416"/>
      <c r="F8416" s="88"/>
      <c r="BB8416" s="5"/>
    </row>
    <row r="8417" spans="5:54" x14ac:dyDescent="0.2">
      <c r="E8417"/>
      <c r="F8417" s="88"/>
      <c r="BB8417" s="5"/>
    </row>
    <row r="8418" spans="5:54" x14ac:dyDescent="0.2">
      <c r="E8418"/>
      <c r="F8418" s="88"/>
      <c r="BB8418" s="5"/>
    </row>
    <row r="8419" spans="5:54" x14ac:dyDescent="0.2">
      <c r="E8419"/>
      <c r="F8419" s="88"/>
      <c r="BB8419" s="5"/>
    </row>
    <row r="8420" spans="5:54" x14ac:dyDescent="0.2">
      <c r="E8420"/>
      <c r="F8420" s="88"/>
      <c r="BB8420" s="5"/>
    </row>
    <row r="8421" spans="5:54" x14ac:dyDescent="0.2">
      <c r="E8421"/>
      <c r="F8421" s="88"/>
      <c r="BB8421" s="5"/>
    </row>
    <row r="8422" spans="5:54" x14ac:dyDescent="0.2">
      <c r="E8422"/>
      <c r="F8422" s="88"/>
      <c r="BB8422" s="5"/>
    </row>
    <row r="8423" spans="5:54" x14ac:dyDescent="0.2">
      <c r="E8423"/>
      <c r="F8423" s="88"/>
      <c r="BB8423" s="5"/>
    </row>
    <row r="8424" spans="5:54" x14ac:dyDescent="0.2">
      <c r="E8424"/>
      <c r="F8424" s="88"/>
      <c r="BB8424" s="5"/>
    </row>
    <row r="8425" spans="5:54" x14ac:dyDescent="0.2">
      <c r="E8425"/>
      <c r="F8425" s="88"/>
      <c r="BB8425" s="5"/>
    </row>
    <row r="8426" spans="5:54" x14ac:dyDescent="0.2">
      <c r="E8426"/>
      <c r="F8426" s="88"/>
      <c r="BB8426" s="5"/>
    </row>
    <row r="8427" spans="5:54" x14ac:dyDescent="0.2">
      <c r="E8427"/>
      <c r="F8427" s="88"/>
      <c r="BB8427" s="5"/>
    </row>
    <row r="8428" spans="5:54" x14ac:dyDescent="0.2">
      <c r="E8428"/>
      <c r="F8428" s="88"/>
      <c r="BB8428" s="5"/>
    </row>
    <row r="8429" spans="5:54" x14ac:dyDescent="0.2">
      <c r="E8429"/>
      <c r="F8429" s="88"/>
      <c r="BB8429" s="5"/>
    </row>
    <row r="8430" spans="5:54" x14ac:dyDescent="0.2">
      <c r="E8430"/>
      <c r="F8430" s="88"/>
      <c r="BB8430" s="5"/>
    </row>
    <row r="8431" spans="5:54" x14ac:dyDescent="0.2">
      <c r="E8431"/>
      <c r="F8431" s="88"/>
      <c r="BB8431" s="5"/>
    </row>
    <row r="8432" spans="5:54" x14ac:dyDescent="0.2">
      <c r="E8432"/>
      <c r="F8432" s="88"/>
      <c r="BB8432" s="5"/>
    </row>
    <row r="8433" spans="5:54" x14ac:dyDescent="0.2">
      <c r="E8433"/>
      <c r="F8433" s="88"/>
      <c r="BB8433" s="5"/>
    </row>
    <row r="8434" spans="5:54" x14ac:dyDescent="0.2">
      <c r="E8434"/>
      <c r="F8434" s="88"/>
      <c r="BB8434" s="5"/>
    </row>
    <row r="8435" spans="5:54" x14ac:dyDescent="0.2">
      <c r="E8435"/>
      <c r="F8435" s="88"/>
      <c r="BB8435" s="5"/>
    </row>
    <row r="8436" spans="5:54" x14ac:dyDescent="0.2">
      <c r="E8436"/>
      <c r="F8436" s="88"/>
      <c r="BB8436" s="5"/>
    </row>
    <row r="8437" spans="5:54" x14ac:dyDescent="0.2">
      <c r="E8437"/>
      <c r="F8437" s="88"/>
      <c r="BB8437" s="5"/>
    </row>
    <row r="8438" spans="5:54" x14ac:dyDescent="0.2">
      <c r="E8438"/>
      <c r="F8438" s="88"/>
      <c r="BB8438" s="5"/>
    </row>
    <row r="8439" spans="5:54" x14ac:dyDescent="0.2">
      <c r="E8439"/>
      <c r="F8439" s="88"/>
      <c r="BB8439" s="5"/>
    </row>
    <row r="8440" spans="5:54" x14ac:dyDescent="0.2">
      <c r="E8440"/>
      <c r="F8440" s="88"/>
      <c r="BB8440" s="5"/>
    </row>
    <row r="8441" spans="5:54" x14ac:dyDescent="0.2">
      <c r="E8441"/>
      <c r="F8441" s="88"/>
      <c r="BB8441" s="5"/>
    </row>
    <row r="8442" spans="5:54" x14ac:dyDescent="0.2">
      <c r="E8442"/>
      <c r="F8442" s="88"/>
      <c r="BB8442" s="5"/>
    </row>
    <row r="8443" spans="5:54" x14ac:dyDescent="0.2">
      <c r="E8443"/>
      <c r="F8443" s="88"/>
      <c r="BB8443" s="5"/>
    </row>
    <row r="8444" spans="5:54" x14ac:dyDescent="0.2">
      <c r="E8444"/>
      <c r="F8444" s="88"/>
      <c r="BB8444" s="5"/>
    </row>
    <row r="8445" spans="5:54" x14ac:dyDescent="0.2">
      <c r="E8445"/>
      <c r="F8445" s="88"/>
      <c r="BB8445" s="5"/>
    </row>
    <row r="8446" spans="5:54" x14ac:dyDescent="0.2">
      <c r="E8446"/>
      <c r="F8446" s="88"/>
      <c r="BB8446" s="5"/>
    </row>
    <row r="8447" spans="5:54" x14ac:dyDescent="0.2">
      <c r="E8447"/>
      <c r="F8447" s="88"/>
      <c r="BB8447" s="5"/>
    </row>
    <row r="8448" spans="5:54" x14ac:dyDescent="0.2">
      <c r="E8448"/>
      <c r="F8448" s="88"/>
      <c r="BB8448" s="5"/>
    </row>
    <row r="8449" spans="5:54" x14ac:dyDescent="0.2">
      <c r="E8449"/>
      <c r="F8449" s="88"/>
      <c r="BB8449" s="5"/>
    </row>
    <row r="8450" spans="5:54" x14ac:dyDescent="0.2">
      <c r="E8450"/>
      <c r="F8450" s="88"/>
      <c r="BB8450" s="5"/>
    </row>
    <row r="8451" spans="5:54" x14ac:dyDescent="0.2">
      <c r="E8451"/>
      <c r="F8451" s="88"/>
      <c r="BB8451" s="5"/>
    </row>
    <row r="8452" spans="5:54" x14ac:dyDescent="0.2">
      <c r="E8452"/>
      <c r="F8452" s="88"/>
      <c r="BB8452" s="5"/>
    </row>
    <row r="8453" spans="5:54" x14ac:dyDescent="0.2">
      <c r="E8453"/>
      <c r="F8453" s="88"/>
      <c r="BB8453" s="5"/>
    </row>
    <row r="8454" spans="5:54" x14ac:dyDescent="0.2">
      <c r="E8454"/>
      <c r="F8454" s="88"/>
      <c r="BB8454" s="5"/>
    </row>
    <row r="8455" spans="5:54" x14ac:dyDescent="0.2">
      <c r="E8455"/>
      <c r="F8455" s="88"/>
      <c r="BB8455" s="5"/>
    </row>
    <row r="8456" spans="5:54" x14ac:dyDescent="0.2">
      <c r="E8456"/>
      <c r="F8456" s="88"/>
      <c r="BB8456" s="5"/>
    </row>
    <row r="8457" spans="5:54" x14ac:dyDescent="0.2">
      <c r="E8457"/>
      <c r="F8457" s="88"/>
      <c r="BB8457" s="5"/>
    </row>
    <row r="8458" spans="5:54" x14ac:dyDescent="0.2">
      <c r="E8458"/>
      <c r="F8458" s="88"/>
      <c r="BB8458" s="5"/>
    </row>
    <row r="8459" spans="5:54" x14ac:dyDescent="0.2">
      <c r="E8459"/>
      <c r="F8459" s="88"/>
      <c r="BB8459" s="5"/>
    </row>
    <row r="8460" spans="5:54" x14ac:dyDescent="0.2">
      <c r="E8460"/>
      <c r="F8460" s="88"/>
      <c r="BB8460" s="5"/>
    </row>
    <row r="8461" spans="5:54" x14ac:dyDescent="0.2">
      <c r="E8461"/>
      <c r="F8461" s="88"/>
      <c r="BB8461" s="5"/>
    </row>
    <row r="8462" spans="5:54" x14ac:dyDescent="0.2">
      <c r="E8462"/>
      <c r="F8462" s="88"/>
      <c r="BB8462" s="5"/>
    </row>
    <row r="8463" spans="5:54" x14ac:dyDescent="0.2">
      <c r="E8463"/>
      <c r="F8463" s="88"/>
      <c r="BB8463" s="5"/>
    </row>
    <row r="8464" spans="5:54" x14ac:dyDescent="0.2">
      <c r="E8464"/>
      <c r="F8464" s="88"/>
      <c r="BB8464" s="5"/>
    </row>
    <row r="8465" spans="5:54" x14ac:dyDescent="0.2">
      <c r="E8465"/>
      <c r="F8465" s="88"/>
      <c r="BB8465" s="5"/>
    </row>
    <row r="8466" spans="5:54" x14ac:dyDescent="0.2">
      <c r="E8466"/>
      <c r="F8466" s="88"/>
      <c r="BB8466" s="5"/>
    </row>
    <row r="8467" spans="5:54" x14ac:dyDescent="0.2">
      <c r="E8467"/>
      <c r="F8467" s="88"/>
      <c r="BB8467" s="5"/>
    </row>
    <row r="8468" spans="5:54" x14ac:dyDescent="0.2">
      <c r="E8468"/>
      <c r="F8468" s="88"/>
      <c r="BB8468" s="5"/>
    </row>
    <row r="8469" spans="5:54" x14ac:dyDescent="0.2">
      <c r="E8469"/>
      <c r="F8469" s="88"/>
      <c r="BB8469" s="5"/>
    </row>
    <row r="8470" spans="5:54" x14ac:dyDescent="0.2">
      <c r="E8470"/>
      <c r="F8470" s="88"/>
      <c r="BB8470" s="5"/>
    </row>
    <row r="8471" spans="5:54" x14ac:dyDescent="0.2">
      <c r="E8471"/>
      <c r="F8471" s="88"/>
      <c r="BB8471" s="5"/>
    </row>
    <row r="8472" spans="5:54" x14ac:dyDescent="0.2">
      <c r="E8472"/>
      <c r="F8472" s="88"/>
      <c r="BB8472" s="5"/>
    </row>
    <row r="8473" spans="5:54" x14ac:dyDescent="0.2">
      <c r="E8473"/>
      <c r="F8473" s="88"/>
      <c r="BB8473" s="5"/>
    </row>
    <row r="8474" spans="5:54" x14ac:dyDescent="0.2">
      <c r="E8474"/>
      <c r="F8474" s="88"/>
      <c r="BB8474" s="5"/>
    </row>
    <row r="8475" spans="5:54" x14ac:dyDescent="0.2">
      <c r="E8475"/>
      <c r="F8475" s="88"/>
      <c r="BB8475" s="5"/>
    </row>
    <row r="8476" spans="5:54" x14ac:dyDescent="0.2">
      <c r="E8476"/>
      <c r="F8476" s="88"/>
      <c r="BB8476" s="5"/>
    </row>
    <row r="8477" spans="5:54" x14ac:dyDescent="0.2">
      <c r="E8477"/>
      <c r="F8477" s="88"/>
      <c r="BB8477" s="5"/>
    </row>
    <row r="8478" spans="5:54" x14ac:dyDescent="0.2">
      <c r="E8478"/>
      <c r="F8478" s="88"/>
      <c r="BB8478" s="5"/>
    </row>
    <row r="8479" spans="5:54" x14ac:dyDescent="0.2">
      <c r="E8479"/>
      <c r="F8479" s="88"/>
      <c r="BB8479" s="5"/>
    </row>
    <row r="8480" spans="5:54" x14ac:dyDescent="0.2">
      <c r="E8480"/>
      <c r="F8480" s="88"/>
      <c r="BB8480" s="5"/>
    </row>
    <row r="8481" spans="5:54" x14ac:dyDescent="0.2">
      <c r="E8481"/>
      <c r="F8481" s="88"/>
      <c r="BB8481" s="5"/>
    </row>
    <row r="8482" spans="5:54" x14ac:dyDescent="0.2">
      <c r="E8482"/>
      <c r="F8482" s="88"/>
      <c r="BB8482" s="5"/>
    </row>
    <row r="8483" spans="5:54" x14ac:dyDescent="0.2">
      <c r="E8483"/>
      <c r="F8483" s="88"/>
      <c r="BB8483" s="5"/>
    </row>
    <row r="8484" spans="5:54" x14ac:dyDescent="0.2">
      <c r="E8484"/>
      <c r="F8484" s="88"/>
      <c r="BB8484" s="5"/>
    </row>
    <row r="8485" spans="5:54" x14ac:dyDescent="0.2">
      <c r="E8485"/>
      <c r="F8485" s="88"/>
      <c r="BB8485" s="5"/>
    </row>
    <row r="8486" spans="5:54" x14ac:dyDescent="0.2">
      <c r="E8486"/>
      <c r="F8486" s="88"/>
      <c r="BB8486" s="5"/>
    </row>
    <row r="8487" spans="5:54" x14ac:dyDescent="0.2">
      <c r="E8487"/>
      <c r="F8487" s="88"/>
      <c r="BB8487" s="5"/>
    </row>
    <row r="8488" spans="5:54" x14ac:dyDescent="0.2">
      <c r="E8488"/>
      <c r="F8488" s="88"/>
      <c r="BB8488" s="5"/>
    </row>
    <row r="8489" spans="5:54" x14ac:dyDescent="0.2">
      <c r="E8489"/>
      <c r="F8489" s="88"/>
      <c r="BB8489" s="5"/>
    </row>
    <row r="8490" spans="5:54" x14ac:dyDescent="0.2">
      <c r="E8490"/>
      <c r="F8490" s="88"/>
      <c r="BB8490" s="5"/>
    </row>
    <row r="8491" spans="5:54" x14ac:dyDescent="0.2">
      <c r="E8491"/>
      <c r="F8491" s="88"/>
      <c r="BB8491" s="5"/>
    </row>
    <row r="8492" spans="5:54" x14ac:dyDescent="0.2">
      <c r="E8492"/>
      <c r="F8492" s="88"/>
      <c r="BB8492" s="5"/>
    </row>
    <row r="8493" spans="5:54" x14ac:dyDescent="0.2">
      <c r="E8493"/>
      <c r="F8493" s="88"/>
      <c r="BB8493" s="5"/>
    </row>
    <row r="8494" spans="5:54" x14ac:dyDescent="0.2">
      <c r="E8494"/>
      <c r="F8494" s="88"/>
      <c r="BB8494" s="5"/>
    </row>
    <row r="8495" spans="5:54" x14ac:dyDescent="0.2">
      <c r="E8495"/>
      <c r="F8495" s="88"/>
      <c r="BB8495" s="5"/>
    </row>
    <row r="8496" spans="5:54" x14ac:dyDescent="0.2">
      <c r="E8496"/>
      <c r="F8496" s="88"/>
      <c r="BB8496" s="5"/>
    </row>
    <row r="8497" spans="5:54" x14ac:dyDescent="0.2">
      <c r="E8497"/>
      <c r="F8497" s="88"/>
      <c r="BB8497" s="5"/>
    </row>
    <row r="8498" spans="5:54" x14ac:dyDescent="0.2">
      <c r="E8498"/>
      <c r="F8498" s="88"/>
      <c r="BB8498" s="5"/>
    </row>
    <row r="8499" spans="5:54" x14ac:dyDescent="0.2">
      <c r="E8499"/>
      <c r="F8499" s="88"/>
      <c r="BB8499" s="5"/>
    </row>
    <row r="8500" spans="5:54" x14ac:dyDescent="0.2">
      <c r="E8500"/>
      <c r="F8500" s="88"/>
      <c r="BB8500" s="5"/>
    </row>
    <row r="8501" spans="5:54" x14ac:dyDescent="0.2">
      <c r="E8501"/>
      <c r="F8501" s="88"/>
      <c r="BB8501" s="5"/>
    </row>
    <row r="8502" spans="5:54" x14ac:dyDescent="0.2">
      <c r="E8502"/>
      <c r="F8502" s="88"/>
      <c r="BB8502" s="5"/>
    </row>
    <row r="8503" spans="5:54" x14ac:dyDescent="0.2">
      <c r="E8503"/>
      <c r="F8503" s="88"/>
      <c r="BB8503" s="5"/>
    </row>
    <row r="8504" spans="5:54" x14ac:dyDescent="0.2">
      <c r="E8504"/>
      <c r="F8504" s="88"/>
      <c r="BB8504" s="5"/>
    </row>
    <row r="8505" spans="5:54" x14ac:dyDescent="0.2">
      <c r="E8505"/>
      <c r="F8505" s="88"/>
      <c r="BB8505" s="5"/>
    </row>
    <row r="8506" spans="5:54" x14ac:dyDescent="0.2">
      <c r="E8506"/>
      <c r="F8506" s="88"/>
      <c r="BB8506" s="5"/>
    </row>
    <row r="8507" spans="5:54" x14ac:dyDescent="0.2">
      <c r="E8507"/>
      <c r="F8507" s="88"/>
      <c r="BB8507" s="5"/>
    </row>
    <row r="8508" spans="5:54" x14ac:dyDescent="0.2">
      <c r="E8508"/>
      <c r="F8508" s="88"/>
      <c r="BB8508" s="5"/>
    </row>
    <row r="8509" spans="5:54" x14ac:dyDescent="0.2">
      <c r="E8509"/>
      <c r="F8509" s="88"/>
      <c r="BB8509" s="5"/>
    </row>
    <row r="8510" spans="5:54" x14ac:dyDescent="0.2">
      <c r="E8510"/>
      <c r="F8510" s="88"/>
      <c r="BB8510" s="5"/>
    </row>
    <row r="8511" spans="5:54" x14ac:dyDescent="0.2">
      <c r="E8511"/>
      <c r="F8511" s="88"/>
      <c r="BB8511" s="5"/>
    </row>
    <row r="8512" spans="5:54" x14ac:dyDescent="0.2">
      <c r="E8512"/>
      <c r="F8512" s="88"/>
      <c r="BB8512" s="5"/>
    </row>
    <row r="8513" spans="5:54" x14ac:dyDescent="0.2">
      <c r="E8513"/>
      <c r="F8513" s="88"/>
      <c r="BB8513" s="5"/>
    </row>
    <row r="8514" spans="5:54" x14ac:dyDescent="0.2">
      <c r="E8514"/>
      <c r="F8514" s="88"/>
      <c r="BB8514" s="5"/>
    </row>
    <row r="8515" spans="5:54" x14ac:dyDescent="0.2">
      <c r="E8515"/>
      <c r="F8515" s="88"/>
      <c r="BB8515" s="5"/>
    </row>
    <row r="8516" spans="5:54" x14ac:dyDescent="0.2">
      <c r="E8516"/>
      <c r="F8516" s="88"/>
      <c r="BB8516" s="5"/>
    </row>
    <row r="8517" spans="5:54" x14ac:dyDescent="0.2">
      <c r="E8517"/>
      <c r="F8517" s="88"/>
      <c r="BB8517" s="5"/>
    </row>
    <row r="8518" spans="5:54" x14ac:dyDescent="0.2">
      <c r="E8518"/>
      <c r="F8518" s="88"/>
      <c r="BB8518" s="5"/>
    </row>
    <row r="8519" spans="5:54" x14ac:dyDescent="0.2">
      <c r="E8519"/>
      <c r="F8519" s="88"/>
      <c r="BB8519" s="5"/>
    </row>
    <row r="8520" spans="5:54" x14ac:dyDescent="0.2">
      <c r="E8520"/>
      <c r="F8520" s="88"/>
      <c r="BB8520" s="5"/>
    </row>
    <row r="8521" spans="5:54" x14ac:dyDescent="0.2">
      <c r="E8521"/>
      <c r="F8521" s="88"/>
      <c r="BB8521" s="5"/>
    </row>
    <row r="8522" spans="5:54" x14ac:dyDescent="0.2">
      <c r="E8522"/>
      <c r="F8522" s="88"/>
      <c r="BB8522" s="5"/>
    </row>
    <row r="8523" spans="5:54" x14ac:dyDescent="0.2">
      <c r="E8523"/>
      <c r="F8523" s="88"/>
      <c r="BB8523" s="5"/>
    </row>
    <row r="8524" spans="5:54" x14ac:dyDescent="0.2">
      <c r="E8524"/>
      <c r="F8524" s="88"/>
      <c r="BB8524" s="5"/>
    </row>
    <row r="8525" spans="5:54" x14ac:dyDescent="0.2">
      <c r="E8525"/>
      <c r="F8525" s="88"/>
      <c r="BB8525" s="5"/>
    </row>
    <row r="8526" spans="5:54" x14ac:dyDescent="0.2">
      <c r="E8526"/>
      <c r="F8526" s="88"/>
      <c r="BB8526" s="5"/>
    </row>
    <row r="8527" spans="5:54" x14ac:dyDescent="0.2">
      <c r="E8527"/>
      <c r="F8527" s="88"/>
      <c r="BB8527" s="5"/>
    </row>
    <row r="8528" spans="5:54" x14ac:dyDescent="0.2">
      <c r="E8528"/>
      <c r="F8528" s="88"/>
      <c r="BB8528" s="5"/>
    </row>
    <row r="8529" spans="5:54" x14ac:dyDescent="0.2">
      <c r="E8529"/>
      <c r="F8529" s="88"/>
      <c r="BB8529" s="5"/>
    </row>
    <row r="8530" spans="5:54" x14ac:dyDescent="0.2">
      <c r="E8530"/>
      <c r="F8530" s="88"/>
      <c r="BB8530" s="5"/>
    </row>
    <row r="8531" spans="5:54" x14ac:dyDescent="0.2">
      <c r="E8531"/>
      <c r="F8531" s="88"/>
      <c r="BB8531" s="5"/>
    </row>
    <row r="8532" spans="5:54" x14ac:dyDescent="0.2">
      <c r="E8532"/>
      <c r="F8532" s="88"/>
      <c r="BB8532" s="5"/>
    </row>
    <row r="8533" spans="5:54" x14ac:dyDescent="0.2">
      <c r="E8533"/>
      <c r="F8533" s="88"/>
      <c r="BB8533" s="5"/>
    </row>
    <row r="8534" spans="5:54" x14ac:dyDescent="0.2">
      <c r="E8534"/>
      <c r="F8534" s="88"/>
      <c r="BB8534" s="5"/>
    </row>
    <row r="8535" spans="5:54" x14ac:dyDescent="0.2">
      <c r="E8535"/>
      <c r="F8535" s="88"/>
      <c r="BB8535" s="5"/>
    </row>
    <row r="8536" spans="5:54" x14ac:dyDescent="0.2">
      <c r="E8536"/>
      <c r="F8536" s="88"/>
      <c r="BB8536" s="5"/>
    </row>
    <row r="8537" spans="5:54" x14ac:dyDescent="0.2">
      <c r="E8537"/>
      <c r="F8537" s="88"/>
      <c r="BB8537" s="5"/>
    </row>
    <row r="8538" spans="5:54" x14ac:dyDescent="0.2">
      <c r="E8538"/>
      <c r="F8538" s="88"/>
      <c r="BB8538" s="5"/>
    </row>
    <row r="8539" spans="5:54" x14ac:dyDescent="0.2">
      <c r="E8539"/>
      <c r="F8539" s="88"/>
      <c r="BB8539" s="5"/>
    </row>
    <row r="8540" spans="5:54" x14ac:dyDescent="0.2">
      <c r="E8540"/>
      <c r="F8540" s="88"/>
      <c r="BB8540" s="5"/>
    </row>
    <row r="8541" spans="5:54" x14ac:dyDescent="0.2">
      <c r="E8541"/>
      <c r="F8541" s="88"/>
      <c r="BB8541" s="5"/>
    </row>
    <row r="8542" spans="5:54" x14ac:dyDescent="0.2">
      <c r="E8542"/>
      <c r="F8542" s="88"/>
      <c r="BB8542" s="5"/>
    </row>
    <row r="8543" spans="5:54" x14ac:dyDescent="0.2">
      <c r="E8543"/>
      <c r="F8543" s="88"/>
      <c r="BB8543" s="5"/>
    </row>
    <row r="8544" spans="5:54" x14ac:dyDescent="0.2">
      <c r="E8544"/>
      <c r="F8544" s="88"/>
      <c r="BB8544" s="5"/>
    </row>
    <row r="8545" spans="5:54" x14ac:dyDescent="0.2">
      <c r="E8545"/>
      <c r="F8545" s="88"/>
      <c r="BB8545" s="5"/>
    </row>
    <row r="8546" spans="5:54" x14ac:dyDescent="0.2">
      <c r="E8546"/>
      <c r="F8546" s="88"/>
      <c r="BB8546" s="5"/>
    </row>
    <row r="8547" spans="5:54" x14ac:dyDescent="0.2">
      <c r="E8547"/>
      <c r="F8547" s="88"/>
      <c r="BB8547" s="5"/>
    </row>
    <row r="8548" spans="5:54" x14ac:dyDescent="0.2">
      <c r="E8548"/>
      <c r="F8548" s="88"/>
      <c r="BB8548" s="5"/>
    </row>
    <row r="8549" spans="5:54" x14ac:dyDescent="0.2">
      <c r="E8549"/>
      <c r="F8549" s="88"/>
      <c r="BB8549" s="5"/>
    </row>
    <row r="8550" spans="5:54" x14ac:dyDescent="0.2">
      <c r="E8550"/>
      <c r="F8550" s="88"/>
      <c r="BB8550" s="5"/>
    </row>
    <row r="8551" spans="5:54" x14ac:dyDescent="0.2">
      <c r="E8551"/>
      <c r="F8551" s="88"/>
      <c r="BB8551" s="5"/>
    </row>
    <row r="8552" spans="5:54" x14ac:dyDescent="0.2">
      <c r="E8552"/>
      <c r="F8552" s="88"/>
      <c r="BB8552" s="5"/>
    </row>
    <row r="8553" spans="5:54" x14ac:dyDescent="0.2">
      <c r="E8553"/>
      <c r="F8553" s="88"/>
      <c r="BB8553" s="5"/>
    </row>
    <row r="8554" spans="5:54" x14ac:dyDescent="0.2">
      <c r="E8554"/>
      <c r="F8554" s="88"/>
      <c r="BB8554" s="5"/>
    </row>
    <row r="8555" spans="5:54" x14ac:dyDescent="0.2">
      <c r="E8555"/>
      <c r="F8555" s="88"/>
      <c r="BB8555" s="5"/>
    </row>
    <row r="8556" spans="5:54" x14ac:dyDescent="0.2">
      <c r="E8556"/>
      <c r="F8556" s="88"/>
      <c r="BB8556" s="5"/>
    </row>
    <row r="8557" spans="5:54" x14ac:dyDescent="0.2">
      <c r="E8557"/>
      <c r="F8557" s="88"/>
      <c r="BB8557" s="5"/>
    </row>
    <row r="8558" spans="5:54" x14ac:dyDescent="0.2">
      <c r="E8558"/>
      <c r="F8558" s="88"/>
      <c r="BB8558" s="5"/>
    </row>
    <row r="8559" spans="5:54" x14ac:dyDescent="0.2">
      <c r="E8559"/>
      <c r="F8559" s="88"/>
      <c r="BB8559" s="5"/>
    </row>
    <row r="8560" spans="5:54" x14ac:dyDescent="0.2">
      <c r="E8560"/>
      <c r="F8560" s="88"/>
      <c r="BB8560" s="5"/>
    </row>
    <row r="8561" spans="5:54" x14ac:dyDescent="0.2">
      <c r="E8561"/>
      <c r="F8561" s="88"/>
      <c r="BB8561" s="5"/>
    </row>
    <row r="8562" spans="5:54" x14ac:dyDescent="0.2">
      <c r="E8562"/>
      <c r="F8562" s="88"/>
      <c r="BB8562" s="5"/>
    </row>
    <row r="8563" spans="5:54" x14ac:dyDescent="0.2">
      <c r="E8563"/>
      <c r="F8563" s="88"/>
      <c r="BB8563" s="5"/>
    </row>
    <row r="8564" spans="5:54" x14ac:dyDescent="0.2">
      <c r="E8564"/>
      <c r="F8564" s="88"/>
      <c r="BB8564" s="5"/>
    </row>
    <row r="8565" spans="5:54" x14ac:dyDescent="0.2">
      <c r="E8565"/>
      <c r="F8565" s="88"/>
      <c r="BB8565" s="5"/>
    </row>
    <row r="8566" spans="5:54" x14ac:dyDescent="0.2">
      <c r="E8566"/>
      <c r="F8566" s="88"/>
      <c r="BB8566" s="5"/>
    </row>
    <row r="8567" spans="5:54" x14ac:dyDescent="0.2">
      <c r="E8567"/>
      <c r="F8567" s="88"/>
      <c r="BB8567" s="5"/>
    </row>
    <row r="8568" spans="5:54" x14ac:dyDescent="0.2">
      <c r="E8568"/>
      <c r="F8568" s="88"/>
      <c r="BB8568" s="5"/>
    </row>
    <row r="8569" spans="5:54" x14ac:dyDescent="0.2">
      <c r="E8569"/>
      <c r="F8569" s="88"/>
      <c r="BB8569" s="5"/>
    </row>
    <row r="8570" spans="5:54" x14ac:dyDescent="0.2">
      <c r="E8570"/>
      <c r="F8570" s="88"/>
      <c r="BB8570" s="5"/>
    </row>
    <row r="8571" spans="5:54" x14ac:dyDescent="0.2">
      <c r="E8571"/>
      <c r="F8571" s="88"/>
      <c r="BB8571" s="5"/>
    </row>
    <row r="8572" spans="5:54" x14ac:dyDescent="0.2">
      <c r="E8572"/>
      <c r="F8572" s="88"/>
      <c r="BB8572" s="5"/>
    </row>
    <row r="8573" spans="5:54" x14ac:dyDescent="0.2">
      <c r="E8573"/>
      <c r="F8573" s="88"/>
      <c r="BB8573" s="5"/>
    </row>
    <row r="8574" spans="5:54" x14ac:dyDescent="0.2">
      <c r="E8574"/>
      <c r="F8574" s="88"/>
      <c r="BB8574" s="5"/>
    </row>
    <row r="8575" spans="5:54" x14ac:dyDescent="0.2">
      <c r="E8575"/>
      <c r="F8575" s="88"/>
      <c r="BB8575" s="5"/>
    </row>
    <row r="8576" spans="5:54" x14ac:dyDescent="0.2">
      <c r="E8576"/>
      <c r="F8576" s="88"/>
      <c r="BB8576" s="5"/>
    </row>
    <row r="8577" spans="5:54" x14ac:dyDescent="0.2">
      <c r="E8577"/>
      <c r="F8577" s="88"/>
      <c r="BB8577" s="5"/>
    </row>
    <row r="8578" spans="5:54" x14ac:dyDescent="0.2">
      <c r="E8578"/>
      <c r="F8578" s="88"/>
      <c r="BB8578" s="5"/>
    </row>
    <row r="8579" spans="5:54" x14ac:dyDescent="0.2">
      <c r="E8579"/>
      <c r="F8579" s="88"/>
      <c r="BB8579" s="5"/>
    </row>
    <row r="8580" spans="5:54" x14ac:dyDescent="0.2">
      <c r="E8580"/>
      <c r="F8580" s="88"/>
      <c r="BB8580" s="5"/>
    </row>
    <row r="8581" spans="5:54" x14ac:dyDescent="0.2">
      <c r="E8581"/>
      <c r="F8581" s="88"/>
      <c r="BB8581" s="5"/>
    </row>
    <row r="8582" spans="5:54" x14ac:dyDescent="0.2">
      <c r="E8582"/>
      <c r="F8582" s="88"/>
      <c r="BB8582" s="5"/>
    </row>
    <row r="8583" spans="5:54" x14ac:dyDescent="0.2">
      <c r="E8583"/>
      <c r="F8583" s="88"/>
      <c r="BB8583" s="5"/>
    </row>
    <row r="8584" spans="5:54" x14ac:dyDescent="0.2">
      <c r="E8584"/>
      <c r="F8584" s="88"/>
      <c r="BB8584" s="5"/>
    </row>
    <row r="8585" spans="5:54" x14ac:dyDescent="0.2">
      <c r="E8585"/>
      <c r="F8585" s="88"/>
      <c r="BB8585" s="5"/>
    </row>
    <row r="8586" spans="5:54" x14ac:dyDescent="0.2">
      <c r="E8586"/>
      <c r="F8586" s="88"/>
      <c r="BB8586" s="5"/>
    </row>
    <row r="8587" spans="5:54" x14ac:dyDescent="0.2">
      <c r="E8587"/>
      <c r="F8587" s="88"/>
      <c r="BB8587" s="5"/>
    </row>
    <row r="8588" spans="5:54" x14ac:dyDescent="0.2">
      <c r="E8588"/>
      <c r="F8588" s="88"/>
      <c r="BB8588" s="5"/>
    </row>
    <row r="8589" spans="5:54" x14ac:dyDescent="0.2">
      <c r="E8589"/>
      <c r="F8589" s="88"/>
      <c r="BB8589" s="5"/>
    </row>
    <row r="8590" spans="5:54" x14ac:dyDescent="0.2">
      <c r="E8590"/>
      <c r="F8590" s="88"/>
      <c r="BB8590" s="5"/>
    </row>
    <row r="8591" spans="5:54" x14ac:dyDescent="0.2">
      <c r="E8591"/>
      <c r="F8591" s="88"/>
      <c r="BB8591" s="5"/>
    </row>
    <row r="8592" spans="5:54" x14ac:dyDescent="0.2">
      <c r="E8592"/>
      <c r="F8592" s="88"/>
      <c r="BB8592" s="5"/>
    </row>
    <row r="8593" spans="5:54" x14ac:dyDescent="0.2">
      <c r="E8593"/>
      <c r="F8593" s="88"/>
      <c r="BB8593" s="5"/>
    </row>
    <row r="8594" spans="5:54" x14ac:dyDescent="0.2">
      <c r="E8594"/>
      <c r="F8594" s="88"/>
      <c r="BB8594" s="5"/>
    </row>
    <row r="8595" spans="5:54" x14ac:dyDescent="0.2">
      <c r="E8595"/>
      <c r="F8595" s="88"/>
      <c r="BB8595" s="5"/>
    </row>
    <row r="8596" spans="5:54" x14ac:dyDescent="0.2">
      <c r="E8596"/>
      <c r="F8596" s="88"/>
      <c r="BB8596" s="5"/>
    </row>
    <row r="8597" spans="5:54" x14ac:dyDescent="0.2">
      <c r="E8597"/>
      <c r="F8597" s="88"/>
      <c r="BB8597" s="5"/>
    </row>
    <row r="8598" spans="5:54" x14ac:dyDescent="0.2">
      <c r="E8598"/>
      <c r="F8598" s="88"/>
      <c r="BB8598" s="5"/>
    </row>
    <row r="8599" spans="5:54" x14ac:dyDescent="0.2">
      <c r="E8599"/>
      <c r="F8599" s="88"/>
      <c r="BB8599" s="5"/>
    </row>
    <row r="8600" spans="5:54" x14ac:dyDescent="0.2">
      <c r="E8600"/>
      <c r="F8600" s="88"/>
      <c r="BB8600" s="5"/>
    </row>
    <row r="8601" spans="5:54" x14ac:dyDescent="0.2">
      <c r="E8601"/>
      <c r="F8601" s="88"/>
      <c r="BB8601" s="5"/>
    </row>
    <row r="8602" spans="5:54" x14ac:dyDescent="0.2">
      <c r="E8602"/>
      <c r="F8602" s="88"/>
      <c r="BB8602" s="5"/>
    </row>
    <row r="8603" spans="5:54" x14ac:dyDescent="0.2">
      <c r="E8603"/>
      <c r="F8603" s="88"/>
      <c r="BB8603" s="5"/>
    </row>
    <row r="8604" spans="5:54" x14ac:dyDescent="0.2">
      <c r="E8604"/>
      <c r="F8604" s="88"/>
      <c r="BB8604" s="5"/>
    </row>
    <row r="8605" spans="5:54" x14ac:dyDescent="0.2">
      <c r="E8605"/>
      <c r="F8605" s="88"/>
      <c r="BB8605" s="5"/>
    </row>
    <row r="8606" spans="5:54" x14ac:dyDescent="0.2">
      <c r="E8606"/>
      <c r="F8606" s="88"/>
      <c r="BB8606" s="5"/>
    </row>
    <row r="8607" spans="5:54" x14ac:dyDescent="0.2">
      <c r="E8607"/>
      <c r="F8607" s="88"/>
      <c r="BB8607" s="5"/>
    </row>
    <row r="8608" spans="5:54" x14ac:dyDescent="0.2">
      <c r="E8608"/>
      <c r="F8608" s="88"/>
      <c r="BB8608" s="5"/>
    </row>
    <row r="8609" spans="5:54" x14ac:dyDescent="0.2">
      <c r="E8609"/>
      <c r="F8609" s="88"/>
      <c r="BB8609" s="5"/>
    </row>
    <row r="8610" spans="5:54" x14ac:dyDescent="0.2">
      <c r="E8610"/>
      <c r="F8610" s="88"/>
      <c r="BB8610" s="5"/>
    </row>
    <row r="8611" spans="5:54" x14ac:dyDescent="0.2">
      <c r="E8611"/>
      <c r="F8611" s="88"/>
      <c r="BB8611" s="5"/>
    </row>
    <row r="8612" spans="5:54" x14ac:dyDescent="0.2">
      <c r="E8612"/>
      <c r="F8612" s="88"/>
      <c r="BB8612" s="5"/>
    </row>
    <row r="8613" spans="5:54" x14ac:dyDescent="0.2">
      <c r="E8613"/>
      <c r="F8613" s="88"/>
      <c r="BB8613" s="5"/>
    </row>
    <row r="8614" spans="5:54" x14ac:dyDescent="0.2">
      <c r="E8614"/>
      <c r="F8614" s="88"/>
      <c r="BB8614" s="5"/>
    </row>
    <row r="8615" spans="5:54" x14ac:dyDescent="0.2">
      <c r="E8615"/>
      <c r="F8615" s="88"/>
      <c r="BB8615" s="5"/>
    </row>
    <row r="8616" spans="5:54" x14ac:dyDescent="0.2">
      <c r="E8616"/>
      <c r="F8616" s="88"/>
      <c r="BB8616" s="5"/>
    </row>
    <row r="8617" spans="5:54" x14ac:dyDescent="0.2">
      <c r="E8617"/>
      <c r="F8617" s="88"/>
      <c r="BB8617" s="5"/>
    </row>
    <row r="8618" spans="5:54" x14ac:dyDescent="0.2">
      <c r="E8618"/>
      <c r="F8618" s="88"/>
      <c r="BB8618" s="5"/>
    </row>
    <row r="8619" spans="5:54" x14ac:dyDescent="0.2">
      <c r="E8619"/>
      <c r="F8619" s="88"/>
      <c r="BB8619" s="5"/>
    </row>
    <row r="8620" spans="5:54" x14ac:dyDescent="0.2">
      <c r="E8620"/>
      <c r="F8620" s="88"/>
      <c r="BB8620" s="5"/>
    </row>
    <row r="8621" spans="5:54" x14ac:dyDescent="0.2">
      <c r="E8621"/>
      <c r="F8621" s="88"/>
      <c r="BB8621" s="5"/>
    </row>
    <row r="8622" spans="5:54" x14ac:dyDescent="0.2">
      <c r="E8622"/>
      <c r="F8622" s="88"/>
      <c r="BB8622" s="5"/>
    </row>
    <row r="8623" spans="5:54" x14ac:dyDescent="0.2">
      <c r="E8623"/>
      <c r="F8623" s="88"/>
      <c r="BB8623" s="5"/>
    </row>
    <row r="8624" spans="5:54" x14ac:dyDescent="0.2">
      <c r="E8624"/>
      <c r="F8624" s="88"/>
      <c r="BB8624" s="5"/>
    </row>
    <row r="8625" spans="5:54" x14ac:dyDescent="0.2">
      <c r="E8625"/>
      <c r="F8625" s="88"/>
      <c r="BB8625" s="5"/>
    </row>
    <row r="8626" spans="5:54" x14ac:dyDescent="0.2">
      <c r="E8626"/>
      <c r="F8626" s="88"/>
      <c r="BB8626" s="5"/>
    </row>
    <row r="8627" spans="5:54" x14ac:dyDescent="0.2">
      <c r="E8627"/>
      <c r="F8627" s="88"/>
      <c r="BB8627" s="5"/>
    </row>
    <row r="8628" spans="5:54" x14ac:dyDescent="0.2">
      <c r="E8628"/>
      <c r="F8628" s="88"/>
      <c r="BB8628" s="5"/>
    </row>
    <row r="8629" spans="5:54" x14ac:dyDescent="0.2">
      <c r="E8629"/>
      <c r="F8629" s="88"/>
      <c r="BB8629" s="5"/>
    </row>
    <row r="8630" spans="5:54" x14ac:dyDescent="0.2">
      <c r="E8630"/>
      <c r="F8630" s="88"/>
      <c r="BB8630" s="5"/>
    </row>
    <row r="8631" spans="5:54" x14ac:dyDescent="0.2">
      <c r="E8631"/>
      <c r="F8631" s="88"/>
      <c r="BB8631" s="5"/>
    </row>
    <row r="8632" spans="5:54" x14ac:dyDescent="0.2">
      <c r="E8632"/>
      <c r="F8632" s="88"/>
      <c r="BB8632" s="5"/>
    </row>
    <row r="8633" spans="5:54" x14ac:dyDescent="0.2">
      <c r="E8633"/>
      <c r="F8633" s="88"/>
      <c r="BB8633" s="5"/>
    </row>
    <row r="8634" spans="5:54" x14ac:dyDescent="0.2">
      <c r="E8634"/>
      <c r="F8634" s="88"/>
      <c r="BB8634" s="5"/>
    </row>
    <row r="8635" spans="5:54" x14ac:dyDescent="0.2">
      <c r="E8635"/>
      <c r="F8635" s="88"/>
      <c r="BB8635" s="5"/>
    </row>
    <row r="8636" spans="5:54" x14ac:dyDescent="0.2">
      <c r="E8636"/>
      <c r="F8636" s="88"/>
      <c r="BB8636" s="5"/>
    </row>
    <row r="8637" spans="5:54" x14ac:dyDescent="0.2">
      <c r="E8637"/>
      <c r="F8637" s="88"/>
      <c r="BB8637" s="5"/>
    </row>
    <row r="8638" spans="5:54" x14ac:dyDescent="0.2">
      <c r="E8638"/>
      <c r="F8638" s="88"/>
      <c r="BB8638" s="5"/>
    </row>
    <row r="8639" spans="5:54" x14ac:dyDescent="0.2">
      <c r="E8639"/>
      <c r="F8639" s="88"/>
      <c r="BB8639" s="5"/>
    </row>
    <row r="8640" spans="5:54" x14ac:dyDescent="0.2">
      <c r="E8640"/>
      <c r="F8640" s="88"/>
      <c r="BB8640" s="5"/>
    </row>
    <row r="8641" spans="5:54" x14ac:dyDescent="0.2">
      <c r="E8641"/>
      <c r="F8641" s="88"/>
      <c r="BB8641" s="5"/>
    </row>
    <row r="8642" spans="5:54" x14ac:dyDescent="0.2">
      <c r="E8642"/>
      <c r="F8642" s="88"/>
      <c r="BB8642" s="5"/>
    </row>
    <row r="8643" spans="5:54" x14ac:dyDescent="0.2">
      <c r="E8643"/>
      <c r="F8643" s="88"/>
      <c r="BB8643" s="5"/>
    </row>
    <row r="8644" spans="5:54" x14ac:dyDescent="0.2">
      <c r="E8644"/>
      <c r="F8644" s="88"/>
      <c r="BB8644" s="5"/>
    </row>
    <row r="8645" spans="5:54" x14ac:dyDescent="0.2">
      <c r="E8645"/>
      <c r="F8645" s="88"/>
      <c r="BB8645" s="5"/>
    </row>
    <row r="8646" spans="5:54" x14ac:dyDescent="0.2">
      <c r="E8646"/>
      <c r="F8646" s="88"/>
      <c r="BB8646" s="5"/>
    </row>
    <row r="8647" spans="5:54" x14ac:dyDescent="0.2">
      <c r="E8647"/>
      <c r="F8647" s="88"/>
      <c r="BB8647" s="5"/>
    </row>
    <row r="8648" spans="5:54" x14ac:dyDescent="0.2">
      <c r="E8648"/>
      <c r="F8648" s="88"/>
      <c r="BB8648" s="5"/>
    </row>
    <row r="8649" spans="5:54" x14ac:dyDescent="0.2">
      <c r="E8649"/>
      <c r="F8649" s="88"/>
      <c r="BB8649" s="5"/>
    </row>
    <row r="8650" spans="5:54" x14ac:dyDescent="0.2">
      <c r="E8650"/>
      <c r="F8650" s="88"/>
      <c r="BB8650" s="5"/>
    </row>
    <row r="8651" spans="5:54" x14ac:dyDescent="0.2">
      <c r="E8651"/>
      <c r="F8651" s="88"/>
      <c r="BB8651" s="5"/>
    </row>
    <row r="8652" spans="5:54" x14ac:dyDescent="0.2">
      <c r="E8652"/>
      <c r="F8652" s="88"/>
      <c r="BB8652" s="5"/>
    </row>
    <row r="8653" spans="5:54" x14ac:dyDescent="0.2">
      <c r="E8653"/>
      <c r="F8653" s="88"/>
      <c r="BB8653" s="5"/>
    </row>
    <row r="8654" spans="5:54" x14ac:dyDescent="0.2">
      <c r="E8654"/>
      <c r="F8654" s="88"/>
      <c r="BB8654" s="5"/>
    </row>
    <row r="8655" spans="5:54" x14ac:dyDescent="0.2">
      <c r="E8655"/>
      <c r="F8655" s="88"/>
      <c r="BB8655" s="5"/>
    </row>
    <row r="8656" spans="5:54" x14ac:dyDescent="0.2">
      <c r="E8656"/>
      <c r="F8656" s="88"/>
      <c r="BB8656" s="5"/>
    </row>
    <row r="8657" spans="5:54" x14ac:dyDescent="0.2">
      <c r="E8657"/>
      <c r="F8657" s="88"/>
      <c r="BB8657" s="5"/>
    </row>
    <row r="8658" spans="5:54" x14ac:dyDescent="0.2">
      <c r="E8658"/>
      <c r="F8658" s="88"/>
      <c r="BB8658" s="5"/>
    </row>
    <row r="8659" spans="5:54" x14ac:dyDescent="0.2">
      <c r="E8659"/>
      <c r="F8659" s="88"/>
      <c r="BB8659" s="5"/>
    </row>
    <row r="8660" spans="5:54" x14ac:dyDescent="0.2">
      <c r="E8660"/>
      <c r="F8660" s="88"/>
      <c r="BB8660" s="5"/>
    </row>
    <row r="8661" spans="5:54" x14ac:dyDescent="0.2">
      <c r="E8661"/>
      <c r="F8661" s="88"/>
      <c r="BB8661" s="5"/>
    </row>
    <row r="8662" spans="5:54" x14ac:dyDescent="0.2">
      <c r="E8662"/>
      <c r="F8662" s="88"/>
      <c r="BB8662" s="5"/>
    </row>
    <row r="8663" spans="5:54" x14ac:dyDescent="0.2">
      <c r="E8663"/>
      <c r="F8663" s="88"/>
      <c r="BB8663" s="5"/>
    </row>
    <row r="8664" spans="5:54" x14ac:dyDescent="0.2">
      <c r="E8664"/>
      <c r="F8664" s="88"/>
      <c r="BB8664" s="5"/>
    </row>
    <row r="8665" spans="5:54" x14ac:dyDescent="0.2">
      <c r="E8665"/>
      <c r="F8665" s="88"/>
      <c r="BB8665" s="5"/>
    </row>
    <row r="8666" spans="5:54" x14ac:dyDescent="0.2">
      <c r="E8666"/>
      <c r="F8666" s="88"/>
      <c r="BB8666" s="5"/>
    </row>
    <row r="8667" spans="5:54" x14ac:dyDescent="0.2">
      <c r="E8667"/>
      <c r="F8667" s="88"/>
      <c r="BB8667" s="5"/>
    </row>
    <row r="8668" spans="5:54" x14ac:dyDescent="0.2">
      <c r="E8668"/>
      <c r="F8668" s="88"/>
      <c r="BB8668" s="5"/>
    </row>
    <row r="8669" spans="5:54" x14ac:dyDescent="0.2">
      <c r="E8669"/>
      <c r="F8669" s="88"/>
      <c r="BB8669" s="5"/>
    </row>
    <row r="8670" spans="5:54" x14ac:dyDescent="0.2">
      <c r="E8670"/>
      <c r="F8670" s="88"/>
      <c r="BB8670" s="5"/>
    </row>
    <row r="8671" spans="5:54" x14ac:dyDescent="0.2">
      <c r="E8671"/>
      <c r="F8671" s="88"/>
      <c r="BB8671" s="5"/>
    </row>
    <row r="8672" spans="5:54" x14ac:dyDescent="0.2">
      <c r="E8672"/>
      <c r="F8672" s="88"/>
      <c r="BB8672" s="5"/>
    </row>
    <row r="8673" spans="5:54" x14ac:dyDescent="0.2">
      <c r="E8673"/>
      <c r="F8673" s="88"/>
      <c r="BB8673" s="5"/>
    </row>
    <row r="8674" spans="5:54" x14ac:dyDescent="0.2">
      <c r="E8674"/>
      <c r="F8674" s="88"/>
      <c r="BB8674" s="5"/>
    </row>
    <row r="8675" spans="5:54" x14ac:dyDescent="0.2">
      <c r="E8675"/>
      <c r="F8675" s="88"/>
      <c r="BB8675" s="5"/>
    </row>
    <row r="8676" spans="5:54" x14ac:dyDescent="0.2">
      <c r="E8676"/>
      <c r="F8676" s="88"/>
      <c r="BB8676" s="5"/>
    </row>
    <row r="8677" spans="5:54" x14ac:dyDescent="0.2">
      <c r="E8677"/>
      <c r="F8677" s="88"/>
      <c r="BB8677" s="5"/>
    </row>
    <row r="8678" spans="5:54" x14ac:dyDescent="0.2">
      <c r="E8678"/>
      <c r="F8678" s="88"/>
      <c r="BB8678" s="5"/>
    </row>
    <row r="8679" spans="5:54" x14ac:dyDescent="0.2">
      <c r="E8679"/>
      <c r="F8679" s="88"/>
      <c r="BB8679" s="5"/>
    </row>
    <row r="8680" spans="5:54" x14ac:dyDescent="0.2">
      <c r="E8680"/>
      <c r="F8680" s="88"/>
      <c r="BB8680" s="5"/>
    </row>
    <row r="8681" spans="5:54" x14ac:dyDescent="0.2">
      <c r="E8681"/>
      <c r="F8681" s="88"/>
      <c r="BB8681" s="5"/>
    </row>
    <row r="8682" spans="5:54" x14ac:dyDescent="0.2">
      <c r="E8682"/>
      <c r="F8682" s="88"/>
      <c r="BB8682" s="5"/>
    </row>
    <row r="8683" spans="5:54" x14ac:dyDescent="0.2">
      <c r="E8683"/>
      <c r="F8683" s="88"/>
      <c r="BB8683" s="5"/>
    </row>
    <row r="8684" spans="5:54" x14ac:dyDescent="0.2">
      <c r="E8684"/>
      <c r="F8684" s="88"/>
      <c r="BB8684" s="5"/>
    </row>
    <row r="8685" spans="5:54" x14ac:dyDescent="0.2">
      <c r="E8685"/>
      <c r="F8685" s="88"/>
      <c r="BB8685" s="5"/>
    </row>
    <row r="8686" spans="5:54" x14ac:dyDescent="0.2">
      <c r="E8686"/>
      <c r="F8686" s="88"/>
      <c r="BB8686" s="5"/>
    </row>
    <row r="8687" spans="5:54" x14ac:dyDescent="0.2">
      <c r="E8687"/>
      <c r="F8687" s="88"/>
      <c r="BB8687" s="5"/>
    </row>
    <row r="8688" spans="5:54" x14ac:dyDescent="0.2">
      <c r="E8688"/>
      <c r="F8688" s="88"/>
      <c r="BB8688" s="5"/>
    </row>
    <row r="8689" spans="5:54" x14ac:dyDescent="0.2">
      <c r="E8689"/>
      <c r="F8689" s="88"/>
      <c r="BB8689" s="5"/>
    </row>
    <row r="8690" spans="5:54" x14ac:dyDescent="0.2">
      <c r="E8690"/>
      <c r="F8690" s="88"/>
      <c r="BB8690" s="5"/>
    </row>
    <row r="8691" spans="5:54" x14ac:dyDescent="0.2">
      <c r="E8691"/>
      <c r="F8691" s="88"/>
      <c r="BB8691" s="5"/>
    </row>
    <row r="8692" spans="5:54" x14ac:dyDescent="0.2">
      <c r="E8692"/>
      <c r="F8692" s="88"/>
      <c r="BB8692" s="5"/>
    </row>
    <row r="8693" spans="5:54" x14ac:dyDescent="0.2">
      <c r="E8693"/>
      <c r="F8693" s="88"/>
      <c r="BB8693" s="5"/>
    </row>
    <row r="8694" spans="5:54" x14ac:dyDescent="0.2">
      <c r="E8694"/>
      <c r="F8694" s="88"/>
      <c r="BB8694" s="5"/>
    </row>
    <row r="8695" spans="5:54" x14ac:dyDescent="0.2">
      <c r="E8695"/>
      <c r="F8695" s="88"/>
      <c r="BB8695" s="5"/>
    </row>
    <row r="8696" spans="5:54" x14ac:dyDescent="0.2">
      <c r="E8696"/>
      <c r="F8696" s="88"/>
      <c r="BB8696" s="5"/>
    </row>
    <row r="8697" spans="5:54" x14ac:dyDescent="0.2">
      <c r="E8697"/>
      <c r="F8697" s="88"/>
      <c r="BB8697" s="5"/>
    </row>
    <row r="8698" spans="5:54" x14ac:dyDescent="0.2">
      <c r="E8698"/>
      <c r="F8698" s="88"/>
      <c r="BB8698" s="5"/>
    </row>
    <row r="8699" spans="5:54" x14ac:dyDescent="0.2">
      <c r="E8699"/>
      <c r="F8699" s="88"/>
      <c r="BB8699" s="5"/>
    </row>
    <row r="8700" spans="5:54" x14ac:dyDescent="0.2">
      <c r="E8700"/>
      <c r="F8700" s="88"/>
      <c r="BB8700" s="5"/>
    </row>
    <row r="8701" spans="5:54" x14ac:dyDescent="0.2">
      <c r="E8701"/>
      <c r="F8701" s="88"/>
      <c r="BB8701" s="5"/>
    </row>
    <row r="8702" spans="5:54" x14ac:dyDescent="0.2">
      <c r="E8702"/>
      <c r="F8702" s="88"/>
      <c r="BB8702" s="5"/>
    </row>
    <row r="8703" spans="5:54" x14ac:dyDescent="0.2">
      <c r="E8703"/>
      <c r="F8703" s="88"/>
      <c r="BB8703" s="5"/>
    </row>
    <row r="8704" spans="5:54" x14ac:dyDescent="0.2">
      <c r="E8704"/>
      <c r="F8704" s="88"/>
      <c r="BB8704" s="5"/>
    </row>
    <row r="8705" spans="5:54" x14ac:dyDescent="0.2">
      <c r="E8705"/>
      <c r="F8705" s="88"/>
      <c r="BB8705" s="5"/>
    </row>
    <row r="8706" spans="5:54" x14ac:dyDescent="0.2">
      <c r="E8706"/>
      <c r="F8706" s="88"/>
      <c r="BB8706" s="5"/>
    </row>
    <row r="8707" spans="5:54" x14ac:dyDescent="0.2">
      <c r="E8707"/>
      <c r="F8707" s="88"/>
      <c r="BB8707" s="5"/>
    </row>
    <row r="8708" spans="5:54" x14ac:dyDescent="0.2">
      <c r="E8708"/>
      <c r="F8708" s="88"/>
      <c r="BB8708" s="5"/>
    </row>
    <row r="8709" spans="5:54" x14ac:dyDescent="0.2">
      <c r="E8709"/>
      <c r="F8709" s="88"/>
      <c r="BB8709" s="5"/>
    </row>
    <row r="8710" spans="5:54" x14ac:dyDescent="0.2">
      <c r="E8710"/>
      <c r="F8710" s="88"/>
      <c r="BB8710" s="5"/>
    </row>
    <row r="8711" spans="5:54" x14ac:dyDescent="0.2">
      <c r="E8711"/>
      <c r="F8711" s="88"/>
      <c r="BB8711" s="5"/>
    </row>
    <row r="8712" spans="5:54" x14ac:dyDescent="0.2">
      <c r="E8712"/>
      <c r="F8712" s="88"/>
      <c r="BB8712" s="5"/>
    </row>
    <row r="8713" spans="5:54" x14ac:dyDescent="0.2">
      <c r="E8713"/>
      <c r="F8713" s="88"/>
      <c r="BB8713" s="5"/>
    </row>
    <row r="8714" spans="5:54" x14ac:dyDescent="0.2">
      <c r="E8714"/>
      <c r="F8714" s="88"/>
      <c r="BB8714" s="5"/>
    </row>
    <row r="8715" spans="5:54" x14ac:dyDescent="0.2">
      <c r="E8715"/>
      <c r="F8715" s="88"/>
      <c r="BB8715" s="5"/>
    </row>
    <row r="8716" spans="5:54" x14ac:dyDescent="0.2">
      <c r="E8716"/>
      <c r="F8716" s="88"/>
      <c r="BB8716" s="5"/>
    </row>
    <row r="8717" spans="5:54" x14ac:dyDescent="0.2">
      <c r="E8717"/>
      <c r="F8717" s="88"/>
      <c r="BB8717" s="5"/>
    </row>
    <row r="8718" spans="5:54" x14ac:dyDescent="0.2">
      <c r="E8718"/>
      <c r="F8718" s="88"/>
      <c r="BB8718" s="5"/>
    </row>
    <row r="8719" spans="5:54" x14ac:dyDescent="0.2">
      <c r="E8719"/>
      <c r="F8719" s="88"/>
      <c r="BB8719" s="5"/>
    </row>
    <row r="8720" spans="5:54" x14ac:dyDescent="0.2">
      <c r="E8720"/>
      <c r="F8720" s="88"/>
      <c r="BB8720" s="5"/>
    </row>
    <row r="8721" spans="5:54" x14ac:dyDescent="0.2">
      <c r="E8721"/>
      <c r="F8721" s="88"/>
      <c r="BB8721" s="5"/>
    </row>
    <row r="8722" spans="5:54" x14ac:dyDescent="0.2">
      <c r="E8722"/>
      <c r="F8722" s="88"/>
      <c r="BB8722" s="5"/>
    </row>
    <row r="8723" spans="5:54" x14ac:dyDescent="0.2">
      <c r="E8723"/>
      <c r="F8723" s="88"/>
      <c r="BB8723" s="5"/>
    </row>
    <row r="8724" spans="5:54" x14ac:dyDescent="0.2">
      <c r="E8724"/>
      <c r="F8724" s="88"/>
      <c r="BB8724" s="5"/>
    </row>
    <row r="8725" spans="5:54" x14ac:dyDescent="0.2">
      <c r="E8725"/>
      <c r="F8725" s="88"/>
      <c r="BB8725" s="5"/>
    </row>
    <row r="8726" spans="5:54" x14ac:dyDescent="0.2">
      <c r="E8726"/>
      <c r="F8726" s="88"/>
      <c r="BB8726" s="5"/>
    </row>
    <row r="8727" spans="5:54" x14ac:dyDescent="0.2">
      <c r="E8727"/>
      <c r="F8727" s="88"/>
      <c r="BB8727" s="5"/>
    </row>
    <row r="8728" spans="5:54" x14ac:dyDescent="0.2">
      <c r="E8728"/>
      <c r="F8728" s="88"/>
      <c r="BB8728" s="5"/>
    </row>
    <row r="8729" spans="5:54" x14ac:dyDescent="0.2">
      <c r="E8729"/>
      <c r="F8729" s="88"/>
      <c r="BB8729" s="5"/>
    </row>
    <row r="8730" spans="5:54" x14ac:dyDescent="0.2">
      <c r="E8730"/>
      <c r="F8730" s="88"/>
      <c r="BB8730" s="5"/>
    </row>
    <row r="8731" spans="5:54" x14ac:dyDescent="0.2">
      <c r="E8731"/>
      <c r="F8731" s="88"/>
      <c r="BB8731" s="5"/>
    </row>
    <row r="8732" spans="5:54" x14ac:dyDescent="0.2">
      <c r="E8732"/>
      <c r="F8732" s="88"/>
      <c r="BB8732" s="5"/>
    </row>
    <row r="8733" spans="5:54" x14ac:dyDescent="0.2">
      <c r="E8733"/>
      <c r="F8733" s="88"/>
      <c r="BB8733" s="5"/>
    </row>
    <row r="8734" spans="5:54" x14ac:dyDescent="0.2">
      <c r="E8734"/>
      <c r="F8734" s="88"/>
      <c r="BB8734" s="5"/>
    </row>
    <row r="8735" spans="5:54" x14ac:dyDescent="0.2">
      <c r="E8735"/>
      <c r="F8735" s="88"/>
      <c r="BB8735" s="5"/>
    </row>
    <row r="8736" spans="5:54" x14ac:dyDescent="0.2">
      <c r="E8736"/>
      <c r="F8736" s="88"/>
      <c r="BB8736" s="5"/>
    </row>
    <row r="8737" spans="5:54" x14ac:dyDescent="0.2">
      <c r="E8737"/>
      <c r="F8737" s="88"/>
      <c r="BB8737" s="5"/>
    </row>
    <row r="8738" spans="5:54" x14ac:dyDescent="0.2">
      <c r="E8738"/>
      <c r="F8738" s="88"/>
      <c r="BB8738" s="5"/>
    </row>
    <row r="8739" spans="5:54" x14ac:dyDescent="0.2">
      <c r="E8739"/>
      <c r="F8739" s="88"/>
      <c r="BB8739" s="5"/>
    </row>
    <row r="8740" spans="5:54" x14ac:dyDescent="0.2">
      <c r="E8740"/>
      <c r="F8740" s="88"/>
      <c r="BB8740" s="5"/>
    </row>
    <row r="8741" spans="5:54" x14ac:dyDescent="0.2">
      <c r="E8741"/>
      <c r="F8741" s="88"/>
      <c r="BB8741" s="5"/>
    </row>
    <row r="8742" spans="5:54" x14ac:dyDescent="0.2">
      <c r="E8742"/>
      <c r="F8742" s="88"/>
      <c r="BB8742" s="5"/>
    </row>
    <row r="8743" spans="5:54" x14ac:dyDescent="0.2">
      <c r="E8743"/>
      <c r="F8743" s="88"/>
      <c r="BB8743" s="5"/>
    </row>
    <row r="8744" spans="5:54" x14ac:dyDescent="0.2">
      <c r="E8744"/>
      <c r="F8744" s="88"/>
      <c r="BB8744" s="5"/>
    </row>
    <row r="8745" spans="5:54" x14ac:dyDescent="0.2">
      <c r="E8745"/>
      <c r="F8745" s="88"/>
      <c r="BB8745" s="5"/>
    </row>
    <row r="8746" spans="5:54" x14ac:dyDescent="0.2">
      <c r="E8746"/>
      <c r="F8746" s="88"/>
      <c r="BB8746" s="5"/>
    </row>
    <row r="8747" spans="5:54" x14ac:dyDescent="0.2">
      <c r="E8747"/>
      <c r="F8747" s="88"/>
      <c r="BB8747" s="5"/>
    </row>
    <row r="8748" spans="5:54" x14ac:dyDescent="0.2">
      <c r="E8748"/>
      <c r="F8748" s="88"/>
      <c r="BB8748" s="5"/>
    </row>
    <row r="8749" spans="5:54" x14ac:dyDescent="0.2">
      <c r="E8749"/>
      <c r="F8749" s="88"/>
      <c r="BB8749" s="5"/>
    </row>
    <row r="8750" spans="5:54" x14ac:dyDescent="0.2">
      <c r="E8750"/>
      <c r="F8750" s="88"/>
      <c r="BB8750" s="5"/>
    </row>
    <row r="8751" spans="5:54" x14ac:dyDescent="0.2">
      <c r="E8751"/>
      <c r="F8751" s="88"/>
      <c r="BB8751" s="5"/>
    </row>
    <row r="8752" spans="5:54" x14ac:dyDescent="0.2">
      <c r="E8752"/>
      <c r="F8752" s="88"/>
      <c r="BB8752" s="5"/>
    </row>
    <row r="8753" spans="5:54" x14ac:dyDescent="0.2">
      <c r="E8753"/>
      <c r="F8753" s="88"/>
      <c r="BB8753" s="5"/>
    </row>
    <row r="8754" spans="5:54" x14ac:dyDescent="0.2">
      <c r="E8754"/>
      <c r="F8754" s="88"/>
      <c r="BB8754" s="5"/>
    </row>
    <row r="8755" spans="5:54" x14ac:dyDescent="0.2">
      <c r="E8755"/>
      <c r="F8755" s="88"/>
      <c r="BB8755" s="5"/>
    </row>
    <row r="8756" spans="5:54" x14ac:dyDescent="0.2">
      <c r="E8756"/>
      <c r="F8756" s="88"/>
      <c r="BB8756" s="5"/>
    </row>
    <row r="8757" spans="5:54" x14ac:dyDescent="0.2">
      <c r="E8757"/>
      <c r="F8757" s="88"/>
      <c r="BB8757" s="5"/>
    </row>
    <row r="8758" spans="5:54" x14ac:dyDescent="0.2">
      <c r="E8758"/>
      <c r="F8758" s="88"/>
      <c r="BB8758" s="5"/>
    </row>
    <row r="8759" spans="5:54" x14ac:dyDescent="0.2">
      <c r="E8759"/>
      <c r="F8759" s="88"/>
      <c r="BB8759" s="5"/>
    </row>
    <row r="8760" spans="5:54" x14ac:dyDescent="0.2">
      <c r="E8760"/>
      <c r="F8760" s="88"/>
      <c r="BB8760" s="5"/>
    </row>
    <row r="8761" spans="5:54" x14ac:dyDescent="0.2">
      <c r="E8761"/>
      <c r="F8761" s="88"/>
      <c r="BB8761" s="5"/>
    </row>
    <row r="8762" spans="5:54" x14ac:dyDescent="0.2">
      <c r="E8762"/>
      <c r="F8762" s="88"/>
      <c r="BB8762" s="5"/>
    </row>
    <row r="8763" spans="5:54" x14ac:dyDescent="0.2">
      <c r="E8763"/>
      <c r="F8763" s="88"/>
      <c r="BB8763" s="5"/>
    </row>
    <row r="8764" spans="5:54" x14ac:dyDescent="0.2">
      <c r="E8764"/>
      <c r="F8764" s="88"/>
      <c r="BB8764" s="5"/>
    </row>
    <row r="8765" spans="5:54" x14ac:dyDescent="0.2">
      <c r="E8765"/>
      <c r="F8765" s="88"/>
      <c r="BB8765" s="5"/>
    </row>
    <row r="8766" spans="5:54" x14ac:dyDescent="0.2">
      <c r="E8766"/>
      <c r="F8766" s="88"/>
      <c r="BB8766" s="5"/>
    </row>
    <row r="8767" spans="5:54" x14ac:dyDescent="0.2">
      <c r="E8767"/>
      <c r="F8767" s="88"/>
      <c r="BB8767" s="5"/>
    </row>
    <row r="8768" spans="5:54" x14ac:dyDescent="0.2">
      <c r="E8768"/>
      <c r="F8768" s="88"/>
      <c r="BB8768" s="5"/>
    </row>
    <row r="8769" spans="5:54" x14ac:dyDescent="0.2">
      <c r="E8769"/>
      <c r="F8769" s="88"/>
      <c r="BB8769" s="5"/>
    </row>
    <row r="8770" spans="5:54" x14ac:dyDescent="0.2">
      <c r="E8770"/>
      <c r="F8770" s="88"/>
      <c r="BB8770" s="5"/>
    </row>
    <row r="8771" spans="5:54" x14ac:dyDescent="0.2">
      <c r="E8771"/>
      <c r="F8771" s="88"/>
      <c r="BB8771" s="5"/>
    </row>
    <row r="8772" spans="5:54" x14ac:dyDescent="0.2">
      <c r="E8772"/>
      <c r="F8772" s="88"/>
      <c r="BB8772" s="5"/>
    </row>
    <row r="8773" spans="5:54" x14ac:dyDescent="0.2">
      <c r="E8773"/>
      <c r="F8773" s="88"/>
      <c r="BB8773" s="5"/>
    </row>
    <row r="8774" spans="5:54" x14ac:dyDescent="0.2">
      <c r="E8774"/>
      <c r="F8774" s="88"/>
      <c r="BB8774" s="5"/>
    </row>
    <row r="8775" spans="5:54" x14ac:dyDescent="0.2">
      <c r="E8775"/>
      <c r="F8775" s="88"/>
      <c r="BB8775" s="5"/>
    </row>
    <row r="8776" spans="5:54" x14ac:dyDescent="0.2">
      <c r="E8776"/>
      <c r="F8776" s="88"/>
      <c r="BB8776" s="5"/>
    </row>
    <row r="8777" spans="5:54" x14ac:dyDescent="0.2">
      <c r="E8777"/>
      <c r="F8777" s="88"/>
      <c r="BB8777" s="5"/>
    </row>
    <row r="8778" spans="5:54" x14ac:dyDescent="0.2">
      <c r="E8778"/>
      <c r="F8778" s="88"/>
      <c r="BB8778" s="5"/>
    </row>
    <row r="8779" spans="5:54" x14ac:dyDescent="0.2">
      <c r="E8779"/>
      <c r="F8779" s="88"/>
      <c r="BB8779" s="5"/>
    </row>
    <row r="8780" spans="5:54" x14ac:dyDescent="0.2">
      <c r="E8780"/>
      <c r="F8780" s="88"/>
      <c r="BB8780" s="5"/>
    </row>
    <row r="8781" spans="5:54" x14ac:dyDescent="0.2">
      <c r="E8781"/>
      <c r="F8781" s="88"/>
      <c r="BB8781" s="5"/>
    </row>
    <row r="8782" spans="5:54" x14ac:dyDescent="0.2">
      <c r="E8782"/>
      <c r="F8782" s="88"/>
      <c r="BB8782" s="5"/>
    </row>
    <row r="8783" spans="5:54" x14ac:dyDescent="0.2">
      <c r="E8783"/>
      <c r="F8783" s="88"/>
      <c r="BB8783" s="5"/>
    </row>
    <row r="8784" spans="5:54" x14ac:dyDescent="0.2">
      <c r="E8784"/>
      <c r="F8784" s="88"/>
      <c r="BB8784" s="5"/>
    </row>
    <row r="8785" spans="5:54" x14ac:dyDescent="0.2">
      <c r="E8785"/>
      <c r="F8785" s="88"/>
      <c r="BB8785" s="5"/>
    </row>
    <row r="8786" spans="5:54" x14ac:dyDescent="0.2">
      <c r="E8786"/>
      <c r="F8786" s="88"/>
      <c r="BB8786" s="5"/>
    </row>
    <row r="8787" spans="5:54" x14ac:dyDescent="0.2">
      <c r="E8787"/>
      <c r="F8787" s="88"/>
      <c r="BB8787" s="5"/>
    </row>
    <row r="8788" spans="5:54" x14ac:dyDescent="0.2">
      <c r="E8788"/>
      <c r="F8788" s="88"/>
      <c r="BB8788" s="5"/>
    </row>
    <row r="8789" spans="5:54" x14ac:dyDescent="0.2">
      <c r="E8789"/>
      <c r="F8789" s="88"/>
      <c r="BB8789" s="5"/>
    </row>
    <row r="8790" spans="5:54" x14ac:dyDescent="0.2">
      <c r="E8790"/>
      <c r="F8790" s="88"/>
      <c r="BB8790" s="5"/>
    </row>
    <row r="8791" spans="5:54" x14ac:dyDescent="0.2">
      <c r="E8791"/>
      <c r="F8791" s="88"/>
      <c r="BB8791" s="5"/>
    </row>
    <row r="8792" spans="5:54" x14ac:dyDescent="0.2">
      <c r="E8792"/>
      <c r="F8792" s="88"/>
      <c r="BB8792" s="5"/>
    </row>
    <row r="8793" spans="5:54" x14ac:dyDescent="0.2">
      <c r="E8793"/>
      <c r="F8793" s="88"/>
      <c r="BB8793" s="5"/>
    </row>
    <row r="8794" spans="5:54" x14ac:dyDescent="0.2">
      <c r="E8794"/>
      <c r="F8794" s="88"/>
      <c r="BB8794" s="5"/>
    </row>
    <row r="8795" spans="5:54" x14ac:dyDescent="0.2">
      <c r="E8795"/>
      <c r="F8795" s="88"/>
      <c r="BB8795" s="5"/>
    </row>
    <row r="8796" spans="5:54" x14ac:dyDescent="0.2">
      <c r="E8796"/>
      <c r="F8796" s="88"/>
      <c r="BB8796" s="5"/>
    </row>
    <row r="8797" spans="5:54" x14ac:dyDescent="0.2">
      <c r="E8797"/>
      <c r="F8797" s="88"/>
      <c r="BB8797" s="5"/>
    </row>
    <row r="8798" spans="5:54" x14ac:dyDescent="0.2">
      <c r="E8798"/>
      <c r="F8798" s="88"/>
      <c r="BB8798" s="5"/>
    </row>
    <row r="8799" spans="5:54" x14ac:dyDescent="0.2">
      <c r="E8799"/>
      <c r="F8799" s="88"/>
      <c r="BB8799" s="5"/>
    </row>
    <row r="8800" spans="5:54" x14ac:dyDescent="0.2">
      <c r="E8800"/>
      <c r="F8800" s="88"/>
      <c r="BB8800" s="5"/>
    </row>
    <row r="8801" spans="5:54" x14ac:dyDescent="0.2">
      <c r="E8801"/>
      <c r="F8801" s="88"/>
      <c r="BB8801" s="5"/>
    </row>
    <row r="8802" spans="5:54" x14ac:dyDescent="0.2">
      <c r="E8802"/>
      <c r="F8802" s="88"/>
      <c r="BB8802" s="5"/>
    </row>
    <row r="8803" spans="5:54" x14ac:dyDescent="0.2">
      <c r="E8803"/>
      <c r="F8803" s="88"/>
      <c r="BB8803" s="5"/>
    </row>
    <row r="8804" spans="5:54" x14ac:dyDescent="0.2">
      <c r="E8804"/>
      <c r="F8804" s="88"/>
      <c r="BB8804" s="5"/>
    </row>
    <row r="8805" spans="5:54" x14ac:dyDescent="0.2">
      <c r="E8805"/>
      <c r="F8805" s="88"/>
      <c r="BB8805" s="5"/>
    </row>
    <row r="8806" spans="5:54" x14ac:dyDescent="0.2">
      <c r="E8806"/>
      <c r="F8806" s="88"/>
      <c r="BB8806" s="5"/>
    </row>
    <row r="8807" spans="5:54" x14ac:dyDescent="0.2">
      <c r="E8807"/>
      <c r="F8807" s="88"/>
      <c r="BB8807" s="5"/>
    </row>
    <row r="8808" spans="5:54" x14ac:dyDescent="0.2">
      <c r="E8808"/>
      <c r="F8808" s="88"/>
      <c r="BB8808" s="5"/>
    </row>
    <row r="8809" spans="5:54" x14ac:dyDescent="0.2">
      <c r="E8809"/>
      <c r="F8809" s="88"/>
      <c r="BB8809" s="5"/>
    </row>
    <row r="8810" spans="5:54" x14ac:dyDescent="0.2">
      <c r="E8810"/>
      <c r="F8810" s="88"/>
      <c r="BB8810" s="5"/>
    </row>
    <row r="8811" spans="5:54" x14ac:dyDescent="0.2">
      <c r="E8811"/>
      <c r="F8811" s="88"/>
      <c r="BB8811" s="5"/>
    </row>
    <row r="8812" spans="5:54" x14ac:dyDescent="0.2">
      <c r="E8812"/>
      <c r="F8812" s="88"/>
      <c r="BB8812" s="5"/>
    </row>
    <row r="8813" spans="5:54" x14ac:dyDescent="0.2">
      <c r="E8813"/>
      <c r="F8813" s="88"/>
      <c r="BB8813" s="5"/>
    </row>
    <row r="8814" spans="5:54" x14ac:dyDescent="0.2">
      <c r="E8814"/>
      <c r="F8814" s="88"/>
      <c r="BB8814" s="5"/>
    </row>
    <row r="8815" spans="5:54" x14ac:dyDescent="0.2">
      <c r="E8815"/>
      <c r="F8815" s="88"/>
      <c r="BB8815" s="5"/>
    </row>
    <row r="8816" spans="5:54" x14ac:dyDescent="0.2">
      <c r="E8816"/>
      <c r="F8816" s="88"/>
      <c r="BB8816" s="5"/>
    </row>
    <row r="8817" spans="5:54" x14ac:dyDescent="0.2">
      <c r="E8817"/>
      <c r="F8817" s="88"/>
      <c r="BB8817" s="5"/>
    </row>
    <row r="8818" spans="5:54" x14ac:dyDescent="0.2">
      <c r="E8818"/>
      <c r="F8818" s="88"/>
      <c r="BB8818" s="5"/>
    </row>
    <row r="8819" spans="5:54" x14ac:dyDescent="0.2">
      <c r="E8819"/>
      <c r="F8819" s="88"/>
      <c r="BB8819" s="5"/>
    </row>
    <row r="8820" spans="5:54" x14ac:dyDescent="0.2">
      <c r="E8820"/>
      <c r="F8820" s="88"/>
      <c r="BB8820" s="5"/>
    </row>
    <row r="8821" spans="5:54" x14ac:dyDescent="0.2">
      <c r="E8821"/>
      <c r="F8821" s="88"/>
      <c r="BB8821" s="5"/>
    </row>
    <row r="8822" spans="5:54" x14ac:dyDescent="0.2">
      <c r="E8822"/>
      <c r="F8822" s="88"/>
      <c r="BB8822" s="5"/>
    </row>
    <row r="8823" spans="5:54" x14ac:dyDescent="0.2">
      <c r="E8823"/>
      <c r="F8823" s="88"/>
      <c r="BB8823" s="5"/>
    </row>
    <row r="8824" spans="5:54" x14ac:dyDescent="0.2">
      <c r="E8824"/>
      <c r="F8824" s="88"/>
      <c r="BB8824" s="5"/>
    </row>
    <row r="8825" spans="5:54" x14ac:dyDescent="0.2">
      <c r="E8825"/>
      <c r="F8825" s="88"/>
      <c r="BB8825" s="5"/>
    </row>
    <row r="8826" spans="5:54" x14ac:dyDescent="0.2">
      <c r="E8826"/>
      <c r="F8826" s="88"/>
      <c r="BB8826" s="5"/>
    </row>
    <row r="8827" spans="5:54" x14ac:dyDescent="0.2">
      <c r="E8827"/>
      <c r="F8827" s="88"/>
      <c r="BB8827" s="5"/>
    </row>
    <row r="8828" spans="5:54" x14ac:dyDescent="0.2">
      <c r="E8828"/>
      <c r="F8828" s="88"/>
      <c r="BB8828" s="5"/>
    </row>
    <row r="8829" spans="5:54" x14ac:dyDescent="0.2">
      <c r="E8829"/>
      <c r="F8829" s="88"/>
      <c r="BB8829" s="5"/>
    </row>
    <row r="8830" spans="5:54" x14ac:dyDescent="0.2">
      <c r="E8830"/>
      <c r="F8830" s="88"/>
      <c r="BB8830" s="5"/>
    </row>
    <row r="8831" spans="5:54" x14ac:dyDescent="0.2">
      <c r="E8831"/>
      <c r="F8831" s="88"/>
      <c r="BB8831" s="5"/>
    </row>
    <row r="8832" spans="5:54" x14ac:dyDescent="0.2">
      <c r="E8832"/>
      <c r="F8832" s="88"/>
      <c r="BB8832" s="5"/>
    </row>
    <row r="8833" spans="5:54" x14ac:dyDescent="0.2">
      <c r="E8833"/>
      <c r="F8833" s="88"/>
      <c r="BB8833" s="5"/>
    </row>
    <row r="8834" spans="5:54" x14ac:dyDescent="0.2">
      <c r="E8834"/>
      <c r="F8834" s="88"/>
      <c r="BB8834" s="5"/>
    </row>
    <row r="8835" spans="5:54" x14ac:dyDescent="0.2">
      <c r="E8835"/>
      <c r="F8835" s="88"/>
      <c r="BB8835" s="5"/>
    </row>
    <row r="8836" spans="5:54" x14ac:dyDescent="0.2">
      <c r="E8836"/>
      <c r="F8836" s="88"/>
      <c r="BB8836" s="5"/>
    </row>
    <row r="8837" spans="5:54" x14ac:dyDescent="0.2">
      <c r="E8837"/>
      <c r="F8837" s="88"/>
      <c r="BB8837" s="5"/>
    </row>
    <row r="8838" spans="5:54" x14ac:dyDescent="0.2">
      <c r="E8838"/>
      <c r="F8838" s="88"/>
      <c r="BB8838" s="5"/>
    </row>
    <row r="8839" spans="5:54" x14ac:dyDescent="0.2">
      <c r="E8839"/>
      <c r="F8839" s="88"/>
      <c r="BB8839" s="5"/>
    </row>
    <row r="8840" spans="5:54" x14ac:dyDescent="0.2">
      <c r="E8840"/>
      <c r="F8840" s="88"/>
      <c r="BB8840" s="5"/>
    </row>
    <row r="8841" spans="5:54" x14ac:dyDescent="0.2">
      <c r="E8841"/>
      <c r="F8841" s="88"/>
      <c r="BB8841" s="5"/>
    </row>
    <row r="8842" spans="5:54" x14ac:dyDescent="0.2">
      <c r="E8842"/>
      <c r="F8842" s="88"/>
      <c r="BB8842" s="5"/>
    </row>
    <row r="8843" spans="5:54" x14ac:dyDescent="0.2">
      <c r="E8843"/>
      <c r="F8843" s="88"/>
      <c r="BB8843" s="5"/>
    </row>
    <row r="8844" spans="5:54" x14ac:dyDescent="0.2">
      <c r="E8844"/>
      <c r="F8844" s="88"/>
      <c r="BB8844" s="5"/>
    </row>
    <row r="8845" spans="5:54" x14ac:dyDescent="0.2">
      <c r="E8845"/>
      <c r="F8845" s="88"/>
      <c r="BB8845" s="5"/>
    </row>
    <row r="8846" spans="5:54" x14ac:dyDescent="0.2">
      <c r="E8846"/>
      <c r="F8846" s="88"/>
      <c r="BB8846" s="5"/>
    </row>
    <row r="8847" spans="5:54" x14ac:dyDescent="0.2">
      <c r="E8847"/>
      <c r="F8847" s="88"/>
      <c r="BB8847" s="5"/>
    </row>
    <row r="8848" spans="5:54" x14ac:dyDescent="0.2">
      <c r="E8848"/>
      <c r="F8848" s="88"/>
      <c r="BB8848" s="5"/>
    </row>
    <row r="8849" spans="5:54" x14ac:dyDescent="0.2">
      <c r="E8849"/>
      <c r="F8849" s="88"/>
      <c r="BB8849" s="5"/>
    </row>
    <row r="8850" spans="5:54" x14ac:dyDescent="0.2">
      <c r="E8850"/>
      <c r="F8850" s="88"/>
      <c r="BB8850" s="5"/>
    </row>
    <row r="8851" spans="5:54" x14ac:dyDescent="0.2">
      <c r="E8851"/>
      <c r="F8851" s="88"/>
      <c r="BB8851" s="5"/>
    </row>
    <row r="8852" spans="5:54" x14ac:dyDescent="0.2">
      <c r="E8852"/>
      <c r="F8852" s="88"/>
      <c r="BB8852" s="5"/>
    </row>
    <row r="8853" spans="5:54" x14ac:dyDescent="0.2">
      <c r="E8853"/>
      <c r="F8853" s="88"/>
      <c r="BB8853" s="5"/>
    </row>
    <row r="8854" spans="5:54" x14ac:dyDescent="0.2">
      <c r="E8854"/>
      <c r="F8854" s="88"/>
      <c r="BB8854" s="5"/>
    </row>
    <row r="8855" spans="5:54" x14ac:dyDescent="0.2">
      <c r="E8855"/>
      <c r="F8855" s="88"/>
      <c r="BB8855" s="5"/>
    </row>
    <row r="8856" spans="5:54" x14ac:dyDescent="0.2">
      <c r="E8856"/>
      <c r="F8856" s="88"/>
      <c r="BB8856" s="5"/>
    </row>
    <row r="8857" spans="5:54" x14ac:dyDescent="0.2">
      <c r="E8857"/>
      <c r="F8857" s="88"/>
      <c r="BB8857" s="5"/>
    </row>
    <row r="8858" spans="5:54" x14ac:dyDescent="0.2">
      <c r="E8858"/>
      <c r="F8858" s="88"/>
      <c r="BB8858" s="5"/>
    </row>
    <row r="8859" spans="5:54" x14ac:dyDescent="0.2">
      <c r="E8859"/>
      <c r="F8859" s="88"/>
      <c r="BB8859" s="5"/>
    </row>
    <row r="8860" spans="5:54" x14ac:dyDescent="0.2">
      <c r="E8860"/>
      <c r="F8860" s="88"/>
      <c r="BB8860" s="5"/>
    </row>
    <row r="8861" spans="5:54" x14ac:dyDescent="0.2">
      <c r="E8861"/>
      <c r="F8861" s="88"/>
      <c r="BB8861" s="5"/>
    </row>
    <row r="8862" spans="5:54" x14ac:dyDescent="0.2">
      <c r="E8862"/>
      <c r="F8862" s="88"/>
      <c r="BB8862" s="5"/>
    </row>
    <row r="8863" spans="5:54" x14ac:dyDescent="0.2">
      <c r="E8863"/>
      <c r="F8863" s="88"/>
      <c r="BB8863" s="5"/>
    </row>
    <row r="8864" spans="5:54" x14ac:dyDescent="0.2">
      <c r="E8864"/>
      <c r="F8864" s="88"/>
      <c r="BB8864" s="5"/>
    </row>
    <row r="8865" spans="5:54" x14ac:dyDescent="0.2">
      <c r="E8865"/>
      <c r="F8865" s="88"/>
      <c r="BB8865" s="5"/>
    </row>
    <row r="8866" spans="5:54" x14ac:dyDescent="0.2">
      <c r="E8866"/>
      <c r="F8866" s="88"/>
      <c r="BB8866" s="5"/>
    </row>
    <row r="8867" spans="5:54" x14ac:dyDescent="0.2">
      <c r="E8867"/>
      <c r="F8867" s="88"/>
      <c r="BB8867" s="5"/>
    </row>
    <row r="8868" spans="5:54" x14ac:dyDescent="0.2">
      <c r="E8868"/>
      <c r="F8868" s="88"/>
      <c r="BB8868" s="5"/>
    </row>
    <row r="8869" spans="5:54" x14ac:dyDescent="0.2">
      <c r="E8869"/>
      <c r="F8869" s="88"/>
      <c r="BB8869" s="5"/>
    </row>
    <row r="8870" spans="5:54" x14ac:dyDescent="0.2">
      <c r="E8870"/>
      <c r="F8870" s="88"/>
      <c r="BB8870" s="5"/>
    </row>
    <row r="8871" spans="5:54" x14ac:dyDescent="0.2">
      <c r="E8871"/>
      <c r="F8871" s="88"/>
      <c r="BB8871" s="5"/>
    </row>
    <row r="8872" spans="5:54" x14ac:dyDescent="0.2">
      <c r="E8872"/>
      <c r="F8872" s="88"/>
      <c r="BB8872" s="5"/>
    </row>
    <row r="8873" spans="5:54" x14ac:dyDescent="0.2">
      <c r="E8873"/>
      <c r="F8873" s="88"/>
      <c r="BB8873" s="5"/>
    </row>
    <row r="8874" spans="5:54" x14ac:dyDescent="0.2">
      <c r="E8874"/>
      <c r="F8874" s="88"/>
      <c r="BB8874" s="5"/>
    </row>
    <row r="8875" spans="5:54" x14ac:dyDescent="0.2">
      <c r="E8875"/>
      <c r="F8875" s="88"/>
      <c r="BB8875" s="5"/>
    </row>
    <row r="8876" spans="5:54" x14ac:dyDescent="0.2">
      <c r="E8876"/>
      <c r="F8876" s="88"/>
      <c r="BB8876" s="5"/>
    </row>
    <row r="8877" spans="5:54" x14ac:dyDescent="0.2">
      <c r="E8877"/>
      <c r="F8877" s="88"/>
      <c r="BB8877" s="5"/>
    </row>
    <row r="8878" spans="5:54" x14ac:dyDescent="0.2">
      <c r="E8878"/>
      <c r="F8878" s="88"/>
      <c r="BB8878" s="5"/>
    </row>
    <row r="8879" spans="5:54" x14ac:dyDescent="0.2">
      <c r="E8879"/>
      <c r="F8879" s="88"/>
      <c r="BB8879" s="5"/>
    </row>
    <row r="8880" spans="5:54" x14ac:dyDescent="0.2">
      <c r="E8880"/>
      <c r="F8880" s="88"/>
      <c r="BB8880" s="5"/>
    </row>
    <row r="8881" spans="5:54" x14ac:dyDescent="0.2">
      <c r="E8881"/>
      <c r="F8881" s="88"/>
      <c r="BB8881" s="5"/>
    </row>
    <row r="8882" spans="5:54" x14ac:dyDescent="0.2">
      <c r="E8882"/>
      <c r="F8882" s="88"/>
      <c r="BB8882" s="5"/>
    </row>
    <row r="8883" spans="5:54" x14ac:dyDescent="0.2">
      <c r="E8883"/>
      <c r="F8883" s="88"/>
      <c r="BB8883" s="5"/>
    </row>
    <row r="8884" spans="5:54" x14ac:dyDescent="0.2">
      <c r="E8884"/>
      <c r="F8884" s="88"/>
      <c r="BB8884" s="5"/>
    </row>
    <row r="8885" spans="5:54" x14ac:dyDescent="0.2">
      <c r="E8885"/>
      <c r="F8885" s="88"/>
      <c r="BB8885" s="5"/>
    </row>
    <row r="8886" spans="5:54" x14ac:dyDescent="0.2">
      <c r="E8886"/>
      <c r="F8886" s="88"/>
      <c r="BB8886" s="5"/>
    </row>
    <row r="8887" spans="5:54" x14ac:dyDescent="0.2">
      <c r="E8887"/>
      <c r="F8887" s="88"/>
      <c r="BB8887" s="5"/>
    </row>
    <row r="8888" spans="5:54" x14ac:dyDescent="0.2">
      <c r="E8888"/>
      <c r="F8888" s="88"/>
      <c r="BB8888" s="5"/>
    </row>
    <row r="8889" spans="5:54" x14ac:dyDescent="0.2">
      <c r="E8889"/>
      <c r="F8889" s="88"/>
      <c r="BB8889" s="5"/>
    </row>
    <row r="8890" spans="5:54" x14ac:dyDescent="0.2">
      <c r="E8890"/>
      <c r="F8890" s="88"/>
      <c r="BB8890" s="5"/>
    </row>
    <row r="8891" spans="5:54" x14ac:dyDescent="0.2">
      <c r="E8891"/>
      <c r="F8891" s="88"/>
      <c r="BB8891" s="5"/>
    </row>
    <row r="8892" spans="5:54" x14ac:dyDescent="0.2">
      <c r="E8892"/>
      <c r="F8892" s="88"/>
      <c r="BB8892" s="5"/>
    </row>
    <row r="8893" spans="5:54" x14ac:dyDescent="0.2">
      <c r="E8893"/>
      <c r="F8893" s="88"/>
      <c r="BB8893" s="5"/>
    </row>
    <row r="8894" spans="5:54" x14ac:dyDescent="0.2">
      <c r="E8894"/>
      <c r="F8894" s="88"/>
      <c r="BB8894" s="5"/>
    </row>
    <row r="8895" spans="5:54" x14ac:dyDescent="0.2">
      <c r="E8895"/>
      <c r="F8895" s="88"/>
      <c r="BB8895" s="5"/>
    </row>
    <row r="8896" spans="5:54" x14ac:dyDescent="0.2">
      <c r="E8896"/>
      <c r="F8896" s="88"/>
      <c r="BB8896" s="5"/>
    </row>
    <row r="8897" spans="5:54" x14ac:dyDescent="0.2">
      <c r="E8897"/>
      <c r="F8897" s="88"/>
      <c r="BB8897" s="5"/>
    </row>
    <row r="8898" spans="5:54" x14ac:dyDescent="0.2">
      <c r="E8898"/>
      <c r="F8898" s="88"/>
      <c r="BB8898" s="5"/>
    </row>
    <row r="8899" spans="5:54" x14ac:dyDescent="0.2">
      <c r="E8899"/>
      <c r="F8899" s="88"/>
      <c r="BB8899" s="5"/>
    </row>
    <row r="8900" spans="5:54" x14ac:dyDescent="0.2">
      <c r="E8900"/>
      <c r="F8900" s="88"/>
      <c r="BB8900" s="5"/>
    </row>
    <row r="8901" spans="5:54" x14ac:dyDescent="0.2">
      <c r="E8901"/>
      <c r="F8901" s="88"/>
      <c r="BB8901" s="5"/>
    </row>
    <row r="8902" spans="5:54" x14ac:dyDescent="0.2">
      <c r="E8902"/>
      <c r="F8902" s="88"/>
      <c r="BB8902" s="5"/>
    </row>
    <row r="8903" spans="5:54" x14ac:dyDescent="0.2">
      <c r="E8903"/>
      <c r="F8903" s="88"/>
      <c r="BB8903" s="5"/>
    </row>
    <row r="8904" spans="5:54" x14ac:dyDescent="0.2">
      <c r="E8904"/>
      <c r="F8904" s="88"/>
      <c r="BB8904" s="5"/>
    </row>
    <row r="8905" spans="5:54" x14ac:dyDescent="0.2">
      <c r="E8905"/>
      <c r="F8905" s="88"/>
      <c r="BB8905" s="5"/>
    </row>
    <row r="8906" spans="5:54" x14ac:dyDescent="0.2">
      <c r="E8906"/>
      <c r="F8906" s="88"/>
      <c r="BB8906" s="5"/>
    </row>
    <row r="8907" spans="5:54" x14ac:dyDescent="0.2">
      <c r="E8907"/>
      <c r="F8907" s="88"/>
      <c r="BB8907" s="5"/>
    </row>
    <row r="8908" spans="5:54" x14ac:dyDescent="0.2">
      <c r="E8908"/>
      <c r="F8908" s="88"/>
      <c r="BB8908" s="5"/>
    </row>
    <row r="8909" spans="5:54" x14ac:dyDescent="0.2">
      <c r="E8909"/>
      <c r="F8909" s="88"/>
      <c r="BB8909" s="5"/>
    </row>
    <row r="8910" spans="5:54" x14ac:dyDescent="0.2">
      <c r="E8910"/>
      <c r="F8910" s="88"/>
      <c r="BB8910" s="5"/>
    </row>
    <row r="8911" spans="5:54" x14ac:dyDescent="0.2">
      <c r="E8911"/>
      <c r="F8911" s="88"/>
      <c r="BB8911" s="5"/>
    </row>
    <row r="8912" spans="5:54" x14ac:dyDescent="0.2">
      <c r="E8912"/>
      <c r="F8912" s="88"/>
      <c r="BB8912" s="5"/>
    </row>
    <row r="8913" spans="5:54" x14ac:dyDescent="0.2">
      <c r="E8913"/>
      <c r="F8913" s="88"/>
      <c r="BB8913" s="5"/>
    </row>
    <row r="8914" spans="5:54" x14ac:dyDescent="0.2">
      <c r="E8914"/>
      <c r="F8914" s="88"/>
      <c r="BB8914" s="5"/>
    </row>
    <row r="8915" spans="5:54" x14ac:dyDescent="0.2">
      <c r="E8915"/>
      <c r="F8915" s="88"/>
      <c r="BB8915" s="5"/>
    </row>
    <row r="8916" spans="5:54" x14ac:dyDescent="0.2">
      <c r="E8916"/>
      <c r="F8916" s="88"/>
      <c r="BB8916" s="5"/>
    </row>
    <row r="8917" spans="5:54" x14ac:dyDescent="0.2">
      <c r="E8917"/>
      <c r="F8917" s="88"/>
      <c r="BB8917" s="5"/>
    </row>
    <row r="8918" spans="5:54" x14ac:dyDescent="0.2">
      <c r="E8918"/>
      <c r="F8918" s="88"/>
      <c r="BB8918" s="5"/>
    </row>
    <row r="8919" spans="5:54" x14ac:dyDescent="0.2">
      <c r="E8919"/>
      <c r="F8919" s="88"/>
      <c r="BB8919" s="5"/>
    </row>
    <row r="8920" spans="5:54" x14ac:dyDescent="0.2">
      <c r="E8920"/>
      <c r="F8920" s="88"/>
      <c r="BB8920" s="5"/>
    </row>
    <row r="8921" spans="5:54" x14ac:dyDescent="0.2">
      <c r="E8921"/>
      <c r="F8921" s="88"/>
      <c r="BB8921" s="5"/>
    </row>
    <row r="8922" spans="5:54" x14ac:dyDescent="0.2">
      <c r="E8922"/>
      <c r="F8922" s="88"/>
      <c r="BB8922" s="5"/>
    </row>
    <row r="8923" spans="5:54" x14ac:dyDescent="0.2">
      <c r="E8923"/>
      <c r="F8923" s="88"/>
      <c r="BB8923" s="5"/>
    </row>
    <row r="8924" spans="5:54" x14ac:dyDescent="0.2">
      <c r="E8924"/>
      <c r="F8924" s="88"/>
      <c r="BB8924" s="5"/>
    </row>
    <row r="8925" spans="5:54" x14ac:dyDescent="0.2">
      <c r="E8925"/>
      <c r="F8925" s="88"/>
      <c r="BB8925" s="5"/>
    </row>
    <row r="8926" spans="5:54" x14ac:dyDescent="0.2">
      <c r="E8926"/>
      <c r="F8926" s="88"/>
      <c r="BB8926" s="5"/>
    </row>
    <row r="8927" spans="5:54" x14ac:dyDescent="0.2">
      <c r="E8927"/>
      <c r="F8927" s="88"/>
      <c r="BB8927" s="5"/>
    </row>
    <row r="8928" spans="5:54" x14ac:dyDescent="0.2">
      <c r="E8928"/>
      <c r="F8928" s="88"/>
      <c r="BB8928" s="5"/>
    </row>
    <row r="8929" spans="5:54" x14ac:dyDescent="0.2">
      <c r="E8929"/>
      <c r="F8929" s="88"/>
      <c r="BB8929" s="5"/>
    </row>
    <row r="8930" spans="5:54" x14ac:dyDescent="0.2">
      <c r="E8930"/>
      <c r="F8930" s="88"/>
      <c r="BB8930" s="5"/>
    </row>
    <row r="8931" spans="5:54" x14ac:dyDescent="0.2">
      <c r="E8931"/>
      <c r="F8931" s="88"/>
      <c r="BB8931" s="5"/>
    </row>
    <row r="8932" spans="5:54" x14ac:dyDescent="0.2">
      <c r="E8932"/>
      <c r="F8932" s="88"/>
      <c r="BB8932" s="5"/>
    </row>
    <row r="8933" spans="5:54" x14ac:dyDescent="0.2">
      <c r="E8933"/>
      <c r="F8933" s="88"/>
      <c r="BB8933" s="5"/>
    </row>
    <row r="8934" spans="5:54" x14ac:dyDescent="0.2">
      <c r="E8934"/>
      <c r="F8934" s="88"/>
      <c r="BB8934" s="5"/>
    </row>
    <row r="8935" spans="5:54" x14ac:dyDescent="0.2">
      <c r="E8935"/>
      <c r="F8935" s="88"/>
      <c r="BB8935" s="5"/>
    </row>
    <row r="8936" spans="5:54" x14ac:dyDescent="0.2">
      <c r="E8936"/>
      <c r="F8936" s="88"/>
      <c r="BB8936" s="5"/>
    </row>
    <row r="8937" spans="5:54" x14ac:dyDescent="0.2">
      <c r="E8937"/>
      <c r="F8937" s="88"/>
      <c r="BB8937" s="5"/>
    </row>
    <row r="8938" spans="5:54" x14ac:dyDescent="0.2">
      <c r="E8938"/>
      <c r="F8938" s="88"/>
      <c r="BB8938" s="5"/>
    </row>
    <row r="8939" spans="5:54" x14ac:dyDescent="0.2">
      <c r="E8939"/>
      <c r="F8939" s="88"/>
      <c r="BB8939" s="5"/>
    </row>
    <row r="8940" spans="5:54" x14ac:dyDescent="0.2">
      <c r="E8940"/>
      <c r="F8940" s="88"/>
      <c r="BB8940" s="5"/>
    </row>
    <row r="8941" spans="5:54" x14ac:dyDescent="0.2">
      <c r="E8941"/>
      <c r="F8941" s="88"/>
      <c r="BB8941" s="5"/>
    </row>
    <row r="8942" spans="5:54" x14ac:dyDescent="0.2">
      <c r="E8942"/>
      <c r="F8942" s="88"/>
      <c r="BB8942" s="5"/>
    </row>
    <row r="8943" spans="5:54" x14ac:dyDescent="0.2">
      <c r="E8943"/>
      <c r="F8943" s="88"/>
      <c r="BB8943" s="5"/>
    </row>
    <row r="8944" spans="5:54" x14ac:dyDescent="0.2">
      <c r="E8944"/>
      <c r="F8944" s="88"/>
      <c r="BB8944" s="5"/>
    </row>
    <row r="8945" spans="5:54" x14ac:dyDescent="0.2">
      <c r="E8945"/>
      <c r="F8945" s="88"/>
      <c r="BB8945" s="5"/>
    </row>
    <row r="8946" spans="5:54" x14ac:dyDescent="0.2">
      <c r="E8946"/>
      <c r="F8946" s="88"/>
      <c r="BB8946" s="5"/>
    </row>
    <row r="8947" spans="5:54" x14ac:dyDescent="0.2">
      <c r="E8947"/>
      <c r="F8947" s="88"/>
      <c r="BB8947" s="5"/>
    </row>
    <row r="8948" spans="5:54" x14ac:dyDescent="0.2">
      <c r="E8948"/>
      <c r="F8948" s="88"/>
      <c r="BB8948" s="5"/>
    </row>
    <row r="8949" spans="5:54" x14ac:dyDescent="0.2">
      <c r="E8949"/>
      <c r="F8949" s="88"/>
      <c r="BB8949" s="5"/>
    </row>
    <row r="8950" spans="5:54" x14ac:dyDescent="0.2">
      <c r="E8950"/>
      <c r="F8950" s="88"/>
      <c r="BB8950" s="5"/>
    </row>
    <row r="8951" spans="5:54" x14ac:dyDescent="0.2">
      <c r="E8951"/>
      <c r="F8951" s="88"/>
      <c r="BB8951" s="5"/>
    </row>
    <row r="8952" spans="5:54" x14ac:dyDescent="0.2">
      <c r="E8952"/>
      <c r="F8952" s="88"/>
      <c r="BB8952" s="5"/>
    </row>
    <row r="8953" spans="5:54" x14ac:dyDescent="0.2">
      <c r="E8953"/>
      <c r="F8953" s="88"/>
      <c r="BB8953" s="5"/>
    </row>
    <row r="8954" spans="5:54" x14ac:dyDescent="0.2">
      <c r="E8954"/>
      <c r="F8954" s="88"/>
      <c r="BB8954" s="5"/>
    </row>
    <row r="8955" spans="5:54" x14ac:dyDescent="0.2">
      <c r="E8955"/>
      <c r="F8955" s="88"/>
      <c r="BB8955" s="5"/>
    </row>
    <row r="8956" spans="5:54" x14ac:dyDescent="0.2">
      <c r="E8956"/>
      <c r="F8956" s="88"/>
      <c r="BB8956" s="5"/>
    </row>
    <row r="8957" spans="5:54" x14ac:dyDescent="0.2">
      <c r="E8957"/>
      <c r="F8957" s="88"/>
      <c r="BB8957" s="5"/>
    </row>
    <row r="8958" spans="5:54" x14ac:dyDescent="0.2">
      <c r="E8958"/>
      <c r="F8958" s="88"/>
      <c r="BB8958" s="5"/>
    </row>
    <row r="8959" spans="5:54" x14ac:dyDescent="0.2">
      <c r="E8959"/>
      <c r="F8959" s="88"/>
      <c r="BB8959" s="5"/>
    </row>
    <row r="8960" spans="5:54" x14ac:dyDescent="0.2">
      <c r="E8960"/>
      <c r="F8960" s="88"/>
      <c r="BB8960" s="5"/>
    </row>
    <row r="8961" spans="5:54" x14ac:dyDescent="0.2">
      <c r="E8961"/>
      <c r="F8961" s="88"/>
      <c r="BB8961" s="5"/>
    </row>
    <row r="8962" spans="5:54" x14ac:dyDescent="0.2">
      <c r="E8962"/>
      <c r="F8962" s="88"/>
      <c r="BB8962" s="5"/>
    </row>
    <row r="8963" spans="5:54" x14ac:dyDescent="0.2">
      <c r="E8963"/>
      <c r="F8963" s="88"/>
      <c r="BB8963" s="5"/>
    </row>
    <row r="8964" spans="5:54" x14ac:dyDescent="0.2">
      <c r="E8964"/>
      <c r="F8964" s="88"/>
      <c r="BB8964" s="5"/>
    </row>
    <row r="8965" spans="5:54" x14ac:dyDescent="0.2">
      <c r="E8965"/>
      <c r="F8965" s="88"/>
      <c r="BB8965" s="5"/>
    </row>
    <row r="8966" spans="5:54" x14ac:dyDescent="0.2">
      <c r="E8966"/>
      <c r="F8966" s="88"/>
      <c r="BB8966" s="5"/>
    </row>
    <row r="8967" spans="5:54" x14ac:dyDescent="0.2">
      <c r="E8967"/>
      <c r="F8967" s="88"/>
      <c r="BB8967" s="5"/>
    </row>
    <row r="8968" spans="5:54" x14ac:dyDescent="0.2">
      <c r="E8968"/>
      <c r="F8968" s="88"/>
      <c r="BB8968" s="5"/>
    </row>
    <row r="8969" spans="5:54" x14ac:dyDescent="0.2">
      <c r="E8969"/>
      <c r="F8969" s="88"/>
      <c r="BB8969" s="5"/>
    </row>
    <row r="8970" spans="5:54" x14ac:dyDescent="0.2">
      <c r="E8970"/>
      <c r="F8970" s="88"/>
      <c r="BB8970" s="5"/>
    </row>
    <row r="8971" spans="5:54" x14ac:dyDescent="0.2">
      <c r="E8971"/>
      <c r="F8971" s="88"/>
      <c r="BB8971" s="5"/>
    </row>
    <row r="8972" spans="5:54" x14ac:dyDescent="0.2">
      <c r="E8972"/>
      <c r="F8972" s="88"/>
      <c r="BB8972" s="5"/>
    </row>
    <row r="8973" spans="5:54" x14ac:dyDescent="0.2">
      <c r="E8973"/>
      <c r="F8973" s="88"/>
      <c r="BB8973" s="5"/>
    </row>
    <row r="8974" spans="5:54" x14ac:dyDescent="0.2">
      <c r="E8974"/>
      <c r="F8974" s="88"/>
      <c r="BB8974" s="5"/>
    </row>
    <row r="8975" spans="5:54" x14ac:dyDescent="0.2">
      <c r="E8975"/>
      <c r="F8975" s="88"/>
      <c r="BB8975" s="5"/>
    </row>
    <row r="8976" spans="5:54" x14ac:dyDescent="0.2">
      <c r="E8976"/>
      <c r="F8976" s="88"/>
      <c r="BB8976" s="5"/>
    </row>
    <row r="8977" spans="5:54" x14ac:dyDescent="0.2">
      <c r="E8977"/>
      <c r="F8977" s="88"/>
      <c r="BB8977" s="5"/>
    </row>
    <row r="8978" spans="5:54" x14ac:dyDescent="0.2">
      <c r="E8978"/>
      <c r="F8978" s="88"/>
      <c r="BB8978" s="5"/>
    </row>
    <row r="8979" spans="5:54" x14ac:dyDescent="0.2">
      <c r="E8979"/>
      <c r="F8979" s="88"/>
      <c r="BB8979" s="5"/>
    </row>
    <row r="8980" spans="5:54" x14ac:dyDescent="0.2">
      <c r="E8980"/>
      <c r="F8980" s="88"/>
      <c r="BB8980" s="5"/>
    </row>
    <row r="8981" spans="5:54" x14ac:dyDescent="0.2">
      <c r="E8981"/>
      <c r="F8981" s="88"/>
      <c r="BB8981" s="5"/>
    </row>
    <row r="8982" spans="5:54" x14ac:dyDescent="0.2">
      <c r="E8982"/>
      <c r="F8982" s="88"/>
      <c r="BB8982" s="5"/>
    </row>
    <row r="8983" spans="5:54" x14ac:dyDescent="0.2">
      <c r="E8983"/>
      <c r="F8983" s="88"/>
      <c r="BB8983" s="5"/>
    </row>
    <row r="8984" spans="5:54" x14ac:dyDescent="0.2">
      <c r="E8984"/>
      <c r="F8984" s="88"/>
      <c r="BB8984" s="5"/>
    </row>
    <row r="8985" spans="5:54" x14ac:dyDescent="0.2">
      <c r="E8985"/>
      <c r="F8985" s="88"/>
      <c r="BB8985" s="5"/>
    </row>
    <row r="8986" spans="5:54" x14ac:dyDescent="0.2">
      <c r="E8986"/>
      <c r="F8986" s="88"/>
      <c r="BB8986" s="5"/>
    </row>
    <row r="8987" spans="5:54" x14ac:dyDescent="0.2">
      <c r="E8987"/>
      <c r="F8987" s="88"/>
      <c r="BB8987" s="5"/>
    </row>
    <row r="8988" spans="5:54" x14ac:dyDescent="0.2">
      <c r="E8988"/>
      <c r="F8988" s="88"/>
      <c r="BB8988" s="5"/>
    </row>
    <row r="8989" spans="5:54" x14ac:dyDescent="0.2">
      <c r="E8989"/>
      <c r="F8989" s="88"/>
      <c r="BB8989" s="5"/>
    </row>
    <row r="8990" spans="5:54" x14ac:dyDescent="0.2">
      <c r="E8990"/>
      <c r="F8990" s="88"/>
      <c r="BB8990" s="5"/>
    </row>
    <row r="8991" spans="5:54" x14ac:dyDescent="0.2">
      <c r="E8991"/>
      <c r="F8991" s="88"/>
      <c r="BB8991" s="5"/>
    </row>
    <row r="8992" spans="5:54" x14ac:dyDescent="0.2">
      <c r="E8992"/>
      <c r="F8992" s="88"/>
      <c r="BB8992" s="5"/>
    </row>
    <row r="8993" spans="5:54" x14ac:dyDescent="0.2">
      <c r="E8993"/>
      <c r="F8993" s="88"/>
      <c r="BB8993" s="5"/>
    </row>
    <row r="8994" spans="5:54" x14ac:dyDescent="0.2">
      <c r="E8994"/>
      <c r="F8994" s="88"/>
      <c r="BB8994" s="5"/>
    </row>
    <row r="8995" spans="5:54" x14ac:dyDescent="0.2">
      <c r="E8995"/>
      <c r="F8995" s="88"/>
      <c r="BB8995" s="5"/>
    </row>
    <row r="8996" spans="5:54" x14ac:dyDescent="0.2">
      <c r="E8996"/>
      <c r="F8996" s="88"/>
      <c r="BB8996" s="5"/>
    </row>
    <row r="8997" spans="5:54" x14ac:dyDescent="0.2">
      <c r="E8997"/>
      <c r="F8997" s="88"/>
      <c r="BB8997" s="5"/>
    </row>
    <row r="8998" spans="5:54" x14ac:dyDescent="0.2">
      <c r="E8998"/>
      <c r="F8998" s="88"/>
      <c r="BB8998" s="5"/>
    </row>
    <row r="8999" spans="5:54" x14ac:dyDescent="0.2">
      <c r="E8999"/>
      <c r="F8999" s="88"/>
      <c r="BB8999" s="5"/>
    </row>
    <row r="9000" spans="5:54" x14ac:dyDescent="0.2">
      <c r="E9000"/>
      <c r="F9000" s="88"/>
      <c r="BB9000" s="5"/>
    </row>
    <row r="9001" spans="5:54" x14ac:dyDescent="0.2">
      <c r="E9001"/>
      <c r="F9001" s="88"/>
      <c r="BB9001" s="5"/>
    </row>
    <row r="9002" spans="5:54" x14ac:dyDescent="0.2">
      <c r="E9002"/>
      <c r="F9002" s="88"/>
      <c r="BB9002" s="5"/>
    </row>
    <row r="9003" spans="5:54" x14ac:dyDescent="0.2">
      <c r="E9003"/>
      <c r="F9003" s="88"/>
      <c r="BB9003" s="5"/>
    </row>
    <row r="9004" spans="5:54" x14ac:dyDescent="0.2">
      <c r="E9004"/>
      <c r="F9004" s="88"/>
      <c r="BB9004" s="5"/>
    </row>
    <row r="9005" spans="5:54" x14ac:dyDescent="0.2">
      <c r="E9005"/>
      <c r="F9005" s="88"/>
      <c r="BB9005" s="5"/>
    </row>
    <row r="9006" spans="5:54" x14ac:dyDescent="0.2">
      <c r="E9006"/>
      <c r="F9006" s="88"/>
      <c r="BB9006" s="5"/>
    </row>
    <row r="9007" spans="5:54" x14ac:dyDescent="0.2">
      <c r="E9007"/>
      <c r="F9007" s="88"/>
      <c r="BB9007" s="5"/>
    </row>
    <row r="9008" spans="5:54" x14ac:dyDescent="0.2">
      <c r="E9008"/>
      <c r="F9008" s="88"/>
      <c r="BB9008" s="5"/>
    </row>
    <row r="9009" spans="5:54" x14ac:dyDescent="0.2">
      <c r="E9009"/>
      <c r="F9009" s="88"/>
      <c r="BB9009" s="5"/>
    </row>
    <row r="9010" spans="5:54" x14ac:dyDescent="0.2">
      <c r="E9010"/>
      <c r="F9010" s="88"/>
      <c r="BB9010" s="5"/>
    </row>
    <row r="9011" spans="5:54" x14ac:dyDescent="0.2">
      <c r="E9011"/>
      <c r="F9011" s="88"/>
      <c r="BB9011" s="5"/>
    </row>
    <row r="9012" spans="5:54" x14ac:dyDescent="0.2">
      <c r="E9012"/>
      <c r="F9012" s="88"/>
      <c r="BB9012" s="5"/>
    </row>
    <row r="9013" spans="5:54" x14ac:dyDescent="0.2">
      <c r="E9013"/>
      <c r="F9013" s="88"/>
      <c r="BB9013" s="5"/>
    </row>
    <row r="9014" spans="5:54" x14ac:dyDescent="0.2">
      <c r="E9014"/>
      <c r="F9014" s="88"/>
      <c r="BB9014" s="5"/>
    </row>
    <row r="9015" spans="5:54" x14ac:dyDescent="0.2">
      <c r="E9015"/>
      <c r="F9015" s="88"/>
      <c r="BB9015" s="5"/>
    </row>
    <row r="9016" spans="5:54" x14ac:dyDescent="0.2">
      <c r="E9016"/>
      <c r="F9016" s="88"/>
      <c r="BB9016" s="5"/>
    </row>
    <row r="9017" spans="5:54" x14ac:dyDescent="0.2">
      <c r="E9017"/>
      <c r="F9017" s="88"/>
      <c r="BB9017" s="5"/>
    </row>
    <row r="9018" spans="5:54" x14ac:dyDescent="0.2">
      <c r="E9018"/>
      <c r="F9018" s="88"/>
      <c r="BB9018" s="5"/>
    </row>
    <row r="9019" spans="5:54" x14ac:dyDescent="0.2">
      <c r="E9019"/>
      <c r="F9019" s="88"/>
      <c r="BB9019" s="5"/>
    </row>
    <row r="9020" spans="5:54" x14ac:dyDescent="0.2">
      <c r="E9020"/>
      <c r="F9020" s="88"/>
      <c r="BB9020" s="5"/>
    </row>
    <row r="9021" spans="5:54" x14ac:dyDescent="0.2">
      <c r="E9021"/>
      <c r="F9021" s="88"/>
      <c r="BB9021" s="5"/>
    </row>
    <row r="9022" spans="5:54" x14ac:dyDescent="0.2">
      <c r="E9022"/>
      <c r="F9022" s="88"/>
      <c r="BB9022" s="5"/>
    </row>
    <row r="9023" spans="5:54" x14ac:dyDescent="0.2">
      <c r="E9023"/>
      <c r="F9023" s="88"/>
      <c r="BB9023" s="5"/>
    </row>
    <row r="9024" spans="5:54" x14ac:dyDescent="0.2">
      <c r="E9024"/>
      <c r="F9024" s="88"/>
      <c r="BB9024" s="5"/>
    </row>
    <row r="9025" spans="5:54" x14ac:dyDescent="0.2">
      <c r="E9025"/>
      <c r="F9025" s="88"/>
      <c r="BB9025" s="5"/>
    </row>
    <row r="9026" spans="5:54" x14ac:dyDescent="0.2">
      <c r="E9026"/>
      <c r="F9026" s="88"/>
      <c r="BB9026" s="5"/>
    </row>
    <row r="9027" spans="5:54" x14ac:dyDescent="0.2">
      <c r="E9027"/>
      <c r="F9027" s="88"/>
      <c r="BB9027" s="5"/>
    </row>
    <row r="9028" spans="5:54" x14ac:dyDescent="0.2">
      <c r="E9028"/>
      <c r="F9028" s="88"/>
      <c r="BB9028" s="5"/>
    </row>
    <row r="9029" spans="5:54" x14ac:dyDescent="0.2">
      <c r="E9029"/>
      <c r="F9029" s="88"/>
      <c r="BB9029" s="5"/>
    </row>
    <row r="9030" spans="5:54" x14ac:dyDescent="0.2">
      <c r="E9030"/>
      <c r="F9030" s="88"/>
      <c r="BB9030" s="5"/>
    </row>
    <row r="9031" spans="5:54" x14ac:dyDescent="0.2">
      <c r="E9031"/>
      <c r="F9031" s="88"/>
      <c r="BB9031" s="5"/>
    </row>
    <row r="9032" spans="5:54" x14ac:dyDescent="0.2">
      <c r="E9032"/>
      <c r="F9032" s="88"/>
      <c r="BB9032" s="5"/>
    </row>
    <row r="9033" spans="5:54" x14ac:dyDescent="0.2">
      <c r="E9033"/>
      <c r="F9033" s="88"/>
      <c r="BB9033" s="5"/>
    </row>
    <row r="9034" spans="5:54" x14ac:dyDescent="0.2">
      <c r="E9034"/>
      <c r="F9034" s="88"/>
      <c r="BB9034" s="5"/>
    </row>
    <row r="9035" spans="5:54" x14ac:dyDescent="0.2">
      <c r="E9035"/>
      <c r="F9035" s="88"/>
      <c r="BB9035" s="5"/>
    </row>
    <row r="9036" spans="5:54" x14ac:dyDescent="0.2">
      <c r="E9036"/>
      <c r="F9036" s="88"/>
      <c r="BB9036" s="5"/>
    </row>
    <row r="9037" spans="5:54" x14ac:dyDescent="0.2">
      <c r="E9037"/>
      <c r="F9037" s="88"/>
      <c r="BB9037" s="5"/>
    </row>
    <row r="9038" spans="5:54" x14ac:dyDescent="0.2">
      <c r="E9038"/>
      <c r="F9038" s="88"/>
      <c r="BB9038" s="5"/>
    </row>
    <row r="9039" spans="5:54" x14ac:dyDescent="0.2">
      <c r="E9039"/>
      <c r="F9039" s="88"/>
      <c r="BB9039" s="5"/>
    </row>
    <row r="9040" spans="5:54" x14ac:dyDescent="0.2">
      <c r="E9040"/>
      <c r="F9040" s="88"/>
      <c r="BB9040" s="5"/>
    </row>
    <row r="9041" spans="5:54" x14ac:dyDescent="0.2">
      <c r="E9041"/>
      <c r="F9041" s="88"/>
      <c r="BB9041" s="5"/>
    </row>
    <row r="9042" spans="5:54" x14ac:dyDescent="0.2">
      <c r="E9042"/>
      <c r="F9042" s="88"/>
      <c r="BB9042" s="5"/>
    </row>
    <row r="9043" spans="5:54" x14ac:dyDescent="0.2">
      <c r="E9043"/>
      <c r="F9043" s="88"/>
      <c r="BB9043" s="5"/>
    </row>
    <row r="9044" spans="5:54" x14ac:dyDescent="0.2">
      <c r="E9044"/>
      <c r="F9044" s="88"/>
      <c r="BB9044" s="5"/>
    </row>
    <row r="9045" spans="5:54" x14ac:dyDescent="0.2">
      <c r="E9045"/>
      <c r="F9045" s="88"/>
      <c r="BB9045" s="5"/>
    </row>
    <row r="9046" spans="5:54" x14ac:dyDescent="0.2">
      <c r="E9046"/>
      <c r="F9046" s="88"/>
      <c r="BB9046" s="5"/>
    </row>
    <row r="9047" spans="5:54" x14ac:dyDescent="0.2">
      <c r="E9047"/>
      <c r="F9047" s="88"/>
      <c r="BB9047" s="5"/>
    </row>
    <row r="9048" spans="5:54" x14ac:dyDescent="0.2">
      <c r="E9048"/>
      <c r="F9048" s="88"/>
      <c r="BB9048" s="5"/>
    </row>
    <row r="9049" spans="5:54" x14ac:dyDescent="0.2">
      <c r="E9049"/>
      <c r="F9049" s="88"/>
      <c r="BB9049" s="5"/>
    </row>
    <row r="9050" spans="5:54" x14ac:dyDescent="0.2">
      <c r="E9050"/>
      <c r="F9050" s="88"/>
      <c r="BB9050" s="5"/>
    </row>
    <row r="9051" spans="5:54" x14ac:dyDescent="0.2">
      <c r="E9051"/>
      <c r="F9051" s="88"/>
      <c r="BB9051" s="5"/>
    </row>
    <row r="9052" spans="5:54" x14ac:dyDescent="0.2">
      <c r="E9052"/>
      <c r="F9052" s="88"/>
      <c r="BB9052" s="5"/>
    </row>
    <row r="9053" spans="5:54" x14ac:dyDescent="0.2">
      <c r="E9053"/>
      <c r="F9053" s="88"/>
      <c r="BB9053" s="5"/>
    </row>
    <row r="9054" spans="5:54" x14ac:dyDescent="0.2">
      <c r="E9054"/>
      <c r="F9054" s="88"/>
      <c r="BB9054" s="5"/>
    </row>
    <row r="9055" spans="5:54" x14ac:dyDescent="0.2">
      <c r="E9055"/>
      <c r="F9055" s="88"/>
      <c r="BB9055" s="5"/>
    </row>
    <row r="9056" spans="5:54" x14ac:dyDescent="0.2">
      <c r="E9056"/>
      <c r="F9056" s="88"/>
      <c r="BB9056" s="5"/>
    </row>
    <row r="9057" spans="5:54" x14ac:dyDescent="0.2">
      <c r="E9057"/>
      <c r="F9057" s="88"/>
      <c r="BB9057" s="5"/>
    </row>
    <row r="9058" spans="5:54" x14ac:dyDescent="0.2">
      <c r="E9058"/>
      <c r="F9058" s="88"/>
      <c r="BB9058" s="5"/>
    </row>
    <row r="9059" spans="5:54" x14ac:dyDescent="0.2">
      <c r="E9059"/>
      <c r="F9059" s="88"/>
      <c r="BB9059" s="5"/>
    </row>
    <row r="9060" spans="5:54" x14ac:dyDescent="0.2">
      <c r="E9060"/>
      <c r="F9060" s="88"/>
      <c r="BB9060" s="5"/>
    </row>
    <row r="9061" spans="5:54" x14ac:dyDescent="0.2">
      <c r="E9061"/>
      <c r="F9061" s="88"/>
      <c r="BB9061" s="5"/>
    </row>
    <row r="9062" spans="5:54" x14ac:dyDescent="0.2">
      <c r="E9062"/>
      <c r="F9062" s="88"/>
      <c r="BB9062" s="5"/>
    </row>
    <row r="9063" spans="5:54" x14ac:dyDescent="0.2">
      <c r="E9063"/>
      <c r="F9063" s="88"/>
      <c r="BB9063" s="5"/>
    </row>
    <row r="9064" spans="5:54" x14ac:dyDescent="0.2">
      <c r="E9064"/>
      <c r="F9064" s="88"/>
      <c r="BB9064" s="5"/>
    </row>
    <row r="9065" spans="5:54" x14ac:dyDescent="0.2">
      <c r="E9065"/>
      <c r="F9065" s="88"/>
      <c r="BB9065" s="5"/>
    </row>
    <row r="9066" spans="5:54" x14ac:dyDescent="0.2">
      <c r="E9066"/>
      <c r="F9066" s="88"/>
      <c r="BB9066" s="5"/>
    </row>
    <row r="9067" spans="5:54" x14ac:dyDescent="0.2">
      <c r="E9067"/>
      <c r="F9067" s="88"/>
      <c r="BB9067" s="5"/>
    </row>
    <row r="9068" spans="5:54" x14ac:dyDescent="0.2">
      <c r="E9068"/>
      <c r="F9068" s="88"/>
      <c r="BB9068" s="5"/>
    </row>
    <row r="9069" spans="5:54" x14ac:dyDescent="0.2">
      <c r="E9069"/>
      <c r="F9069" s="88"/>
      <c r="BB9069" s="5"/>
    </row>
    <row r="9070" spans="5:54" x14ac:dyDescent="0.2">
      <c r="E9070"/>
      <c r="F9070" s="88"/>
      <c r="BB9070" s="5"/>
    </row>
    <row r="9071" spans="5:54" x14ac:dyDescent="0.2">
      <c r="E9071"/>
      <c r="F9071" s="88"/>
      <c r="BB9071" s="5"/>
    </row>
    <row r="9072" spans="5:54" x14ac:dyDescent="0.2">
      <c r="E9072"/>
      <c r="F9072" s="88"/>
      <c r="BB9072" s="5"/>
    </row>
    <row r="9073" spans="5:54" x14ac:dyDescent="0.2">
      <c r="E9073"/>
      <c r="F9073" s="88"/>
      <c r="BB9073" s="5"/>
    </row>
    <row r="9074" spans="5:54" x14ac:dyDescent="0.2">
      <c r="E9074"/>
      <c r="F9074" s="88"/>
      <c r="BB9074" s="5"/>
    </row>
    <row r="9075" spans="5:54" x14ac:dyDescent="0.2">
      <c r="E9075"/>
      <c r="F9075" s="88"/>
      <c r="BB9075" s="5"/>
    </row>
    <row r="9076" spans="5:54" x14ac:dyDescent="0.2">
      <c r="E9076"/>
      <c r="F9076" s="88"/>
      <c r="BB9076" s="5"/>
    </row>
    <row r="9077" spans="5:54" x14ac:dyDescent="0.2">
      <c r="E9077"/>
      <c r="F9077" s="88"/>
      <c r="BB9077" s="5"/>
    </row>
    <row r="9078" spans="5:54" x14ac:dyDescent="0.2">
      <c r="E9078"/>
      <c r="F9078" s="88"/>
      <c r="BB9078" s="5"/>
    </row>
    <row r="9079" spans="5:54" x14ac:dyDescent="0.2">
      <c r="E9079"/>
      <c r="F9079" s="88"/>
      <c r="BB9079" s="5"/>
    </row>
    <row r="9080" spans="5:54" x14ac:dyDescent="0.2">
      <c r="E9080"/>
      <c r="F9080" s="88"/>
      <c r="BB9080" s="5"/>
    </row>
    <row r="9081" spans="5:54" x14ac:dyDescent="0.2">
      <c r="E9081"/>
      <c r="F9081" s="88"/>
      <c r="BB9081" s="5"/>
    </row>
    <row r="9082" spans="5:54" x14ac:dyDescent="0.2">
      <c r="E9082"/>
      <c r="F9082" s="88"/>
      <c r="BB9082" s="5"/>
    </row>
    <row r="9083" spans="5:54" x14ac:dyDescent="0.2">
      <c r="E9083"/>
      <c r="F9083" s="88"/>
      <c r="BB9083" s="5"/>
    </row>
    <row r="9084" spans="5:54" x14ac:dyDescent="0.2">
      <c r="E9084"/>
      <c r="F9084" s="88"/>
      <c r="BB9084" s="5"/>
    </row>
    <row r="9085" spans="5:54" x14ac:dyDescent="0.2">
      <c r="E9085"/>
      <c r="F9085" s="88"/>
      <c r="BB9085" s="5"/>
    </row>
    <row r="9086" spans="5:54" x14ac:dyDescent="0.2">
      <c r="E9086"/>
      <c r="F9086" s="88"/>
      <c r="BB9086" s="5"/>
    </row>
    <row r="9087" spans="5:54" x14ac:dyDescent="0.2">
      <c r="E9087"/>
      <c r="F9087" s="88"/>
      <c r="BB9087" s="5"/>
    </row>
    <row r="9088" spans="5:54" x14ac:dyDescent="0.2">
      <c r="E9088"/>
      <c r="F9088" s="88"/>
      <c r="BB9088" s="5"/>
    </row>
    <row r="9089" spans="5:54" x14ac:dyDescent="0.2">
      <c r="E9089"/>
      <c r="F9089" s="88"/>
      <c r="BB9089" s="5"/>
    </row>
    <row r="9090" spans="5:54" x14ac:dyDescent="0.2">
      <c r="E9090"/>
      <c r="F9090" s="88"/>
      <c r="BB9090" s="5"/>
    </row>
    <row r="9091" spans="5:54" x14ac:dyDescent="0.2">
      <c r="E9091"/>
      <c r="F9091" s="88"/>
      <c r="BB9091" s="5"/>
    </row>
    <row r="9092" spans="5:54" x14ac:dyDescent="0.2">
      <c r="E9092"/>
      <c r="F9092" s="88"/>
      <c r="BB9092" s="5"/>
    </row>
    <row r="9093" spans="5:54" x14ac:dyDescent="0.2">
      <c r="E9093"/>
      <c r="F9093" s="88"/>
      <c r="BB9093" s="5"/>
    </row>
    <row r="9094" spans="5:54" x14ac:dyDescent="0.2">
      <c r="E9094"/>
      <c r="F9094" s="88"/>
      <c r="BB9094" s="5"/>
    </row>
    <row r="9095" spans="5:54" x14ac:dyDescent="0.2">
      <c r="E9095"/>
      <c r="F9095" s="88"/>
      <c r="BB9095" s="5"/>
    </row>
    <row r="9096" spans="5:54" x14ac:dyDescent="0.2">
      <c r="E9096"/>
      <c r="F9096" s="88"/>
      <c r="BB9096" s="5"/>
    </row>
    <row r="9097" spans="5:54" x14ac:dyDescent="0.2">
      <c r="E9097"/>
      <c r="F9097" s="88"/>
      <c r="BB9097" s="5"/>
    </row>
    <row r="9098" spans="5:54" x14ac:dyDescent="0.2">
      <c r="E9098"/>
      <c r="F9098" s="88"/>
      <c r="BB9098" s="5"/>
    </row>
    <row r="9099" spans="5:54" x14ac:dyDescent="0.2">
      <c r="E9099"/>
      <c r="F9099" s="88"/>
      <c r="BB9099" s="5"/>
    </row>
    <row r="9100" spans="5:54" x14ac:dyDescent="0.2">
      <c r="E9100"/>
      <c r="F9100" s="88"/>
      <c r="BB9100" s="5"/>
    </row>
    <row r="9101" spans="5:54" x14ac:dyDescent="0.2">
      <c r="E9101"/>
      <c r="F9101" s="88"/>
      <c r="BB9101" s="5"/>
    </row>
    <row r="9102" spans="5:54" x14ac:dyDescent="0.2">
      <c r="E9102"/>
      <c r="F9102" s="88"/>
      <c r="BB9102" s="5"/>
    </row>
    <row r="9103" spans="5:54" x14ac:dyDescent="0.2">
      <c r="E9103"/>
      <c r="F9103" s="88"/>
      <c r="BB9103" s="5"/>
    </row>
    <row r="9104" spans="5:54" x14ac:dyDescent="0.2">
      <c r="E9104"/>
      <c r="F9104" s="88"/>
      <c r="BB9104" s="5"/>
    </row>
    <row r="9105" spans="5:54" x14ac:dyDescent="0.2">
      <c r="E9105"/>
      <c r="F9105" s="88"/>
      <c r="BB9105" s="5"/>
    </row>
    <row r="9106" spans="5:54" x14ac:dyDescent="0.2">
      <c r="E9106"/>
      <c r="F9106" s="88"/>
      <c r="BB9106" s="5"/>
    </row>
    <row r="9107" spans="5:54" x14ac:dyDescent="0.2">
      <c r="E9107"/>
      <c r="F9107" s="88"/>
      <c r="BB9107" s="5"/>
    </row>
    <row r="9108" spans="5:54" x14ac:dyDescent="0.2">
      <c r="E9108"/>
      <c r="F9108" s="88"/>
      <c r="BB9108" s="5"/>
    </row>
    <row r="9109" spans="5:54" x14ac:dyDescent="0.2">
      <c r="E9109"/>
      <c r="F9109" s="88"/>
      <c r="BB9109" s="5"/>
    </row>
    <row r="9110" spans="5:54" x14ac:dyDescent="0.2">
      <c r="E9110"/>
      <c r="F9110" s="88"/>
      <c r="BB9110" s="5"/>
    </row>
    <row r="9111" spans="5:54" x14ac:dyDescent="0.2">
      <c r="E9111"/>
      <c r="F9111" s="88"/>
      <c r="BB9111" s="5"/>
    </row>
    <row r="9112" spans="5:54" x14ac:dyDescent="0.2">
      <c r="E9112"/>
      <c r="F9112" s="88"/>
      <c r="BB9112" s="5"/>
    </row>
    <row r="9113" spans="5:54" x14ac:dyDescent="0.2">
      <c r="E9113"/>
      <c r="F9113" s="88"/>
      <c r="BB9113" s="5"/>
    </row>
    <row r="9114" spans="5:54" x14ac:dyDescent="0.2">
      <c r="E9114"/>
      <c r="F9114" s="88"/>
      <c r="BB9114" s="5"/>
    </row>
    <row r="9115" spans="5:54" x14ac:dyDescent="0.2">
      <c r="E9115"/>
      <c r="F9115" s="88"/>
      <c r="BB9115" s="5"/>
    </row>
    <row r="9116" spans="5:54" x14ac:dyDescent="0.2">
      <c r="E9116"/>
      <c r="F9116" s="88"/>
      <c r="BB9116" s="5"/>
    </row>
    <row r="9117" spans="5:54" x14ac:dyDescent="0.2">
      <c r="E9117"/>
      <c r="F9117" s="88"/>
      <c r="BB9117" s="5"/>
    </row>
    <row r="9118" spans="5:54" x14ac:dyDescent="0.2">
      <c r="E9118"/>
      <c r="F9118" s="88"/>
      <c r="BB9118" s="5"/>
    </row>
    <row r="9119" spans="5:54" x14ac:dyDescent="0.2">
      <c r="E9119"/>
      <c r="F9119" s="88"/>
      <c r="BB9119" s="5"/>
    </row>
    <row r="9120" spans="5:54" x14ac:dyDescent="0.2">
      <c r="E9120"/>
      <c r="F9120" s="88"/>
      <c r="BB9120" s="5"/>
    </row>
    <row r="9121" spans="5:54" x14ac:dyDescent="0.2">
      <c r="E9121"/>
      <c r="F9121" s="88"/>
      <c r="BB9121" s="5"/>
    </row>
    <row r="9122" spans="5:54" x14ac:dyDescent="0.2">
      <c r="E9122"/>
      <c r="F9122" s="88"/>
      <c r="BB9122" s="5"/>
    </row>
    <row r="9123" spans="5:54" x14ac:dyDescent="0.2">
      <c r="E9123"/>
      <c r="F9123" s="88"/>
      <c r="BB9123" s="5"/>
    </row>
    <row r="9124" spans="5:54" x14ac:dyDescent="0.2">
      <c r="E9124"/>
      <c r="F9124" s="88"/>
      <c r="BB9124" s="5"/>
    </row>
    <row r="9125" spans="5:54" x14ac:dyDescent="0.2">
      <c r="E9125"/>
      <c r="F9125" s="88"/>
      <c r="BB9125" s="5"/>
    </row>
    <row r="9126" spans="5:54" x14ac:dyDescent="0.2">
      <c r="E9126"/>
      <c r="F9126" s="88"/>
      <c r="BB9126" s="5"/>
    </row>
    <row r="9127" spans="5:54" x14ac:dyDescent="0.2">
      <c r="E9127"/>
      <c r="F9127" s="88"/>
      <c r="BB9127" s="5"/>
    </row>
    <row r="9128" spans="5:54" x14ac:dyDescent="0.2">
      <c r="E9128"/>
      <c r="F9128" s="88"/>
      <c r="BB9128" s="5"/>
    </row>
    <row r="9129" spans="5:54" x14ac:dyDescent="0.2">
      <c r="E9129"/>
      <c r="F9129" s="88"/>
      <c r="BB9129" s="5"/>
    </row>
    <row r="9130" spans="5:54" x14ac:dyDescent="0.2">
      <c r="E9130"/>
      <c r="F9130" s="88"/>
      <c r="BB9130" s="5"/>
    </row>
    <row r="9131" spans="5:54" x14ac:dyDescent="0.2">
      <c r="E9131"/>
      <c r="F9131" s="88"/>
      <c r="BB9131" s="5"/>
    </row>
    <row r="9132" spans="5:54" x14ac:dyDescent="0.2">
      <c r="E9132"/>
      <c r="F9132" s="88"/>
      <c r="BB9132" s="5"/>
    </row>
    <row r="9133" spans="5:54" x14ac:dyDescent="0.2">
      <c r="E9133"/>
      <c r="F9133" s="88"/>
      <c r="BB9133" s="5"/>
    </row>
    <row r="9134" spans="5:54" x14ac:dyDescent="0.2">
      <c r="E9134"/>
      <c r="F9134" s="88"/>
      <c r="BB9134" s="5"/>
    </row>
    <row r="9135" spans="5:54" x14ac:dyDescent="0.2">
      <c r="E9135"/>
      <c r="F9135" s="88"/>
      <c r="BB9135" s="5"/>
    </row>
    <row r="9136" spans="5:54" x14ac:dyDescent="0.2">
      <c r="E9136"/>
      <c r="F9136" s="88"/>
      <c r="BB9136" s="5"/>
    </row>
    <row r="9137" spans="5:54" x14ac:dyDescent="0.2">
      <c r="E9137"/>
      <c r="F9137" s="88"/>
      <c r="BB9137" s="5"/>
    </row>
    <row r="9138" spans="5:54" x14ac:dyDescent="0.2">
      <c r="E9138"/>
      <c r="F9138" s="88"/>
      <c r="BB9138" s="5"/>
    </row>
    <row r="9139" spans="5:54" x14ac:dyDescent="0.2">
      <c r="E9139"/>
      <c r="F9139" s="88"/>
      <c r="BB9139" s="5"/>
    </row>
    <row r="9140" spans="5:54" x14ac:dyDescent="0.2">
      <c r="E9140"/>
      <c r="F9140" s="88"/>
      <c r="BB9140" s="5"/>
    </row>
    <row r="9141" spans="5:54" x14ac:dyDescent="0.2">
      <c r="E9141"/>
      <c r="F9141" s="88"/>
      <c r="BB9141" s="5"/>
    </row>
    <row r="9142" spans="5:54" x14ac:dyDescent="0.2">
      <c r="E9142"/>
      <c r="F9142" s="88"/>
      <c r="BB9142" s="5"/>
    </row>
    <row r="9143" spans="5:54" x14ac:dyDescent="0.2">
      <c r="E9143"/>
      <c r="F9143" s="88"/>
      <c r="BB9143" s="5"/>
    </row>
    <row r="9144" spans="5:54" x14ac:dyDescent="0.2">
      <c r="E9144"/>
      <c r="F9144" s="88"/>
      <c r="BB9144" s="5"/>
    </row>
    <row r="9145" spans="5:54" x14ac:dyDescent="0.2">
      <c r="E9145"/>
      <c r="F9145" s="88"/>
      <c r="BB9145" s="5"/>
    </row>
    <row r="9146" spans="5:54" x14ac:dyDescent="0.2">
      <c r="E9146"/>
      <c r="F9146" s="88"/>
      <c r="BB9146" s="5"/>
    </row>
    <row r="9147" spans="5:54" x14ac:dyDescent="0.2">
      <c r="E9147"/>
      <c r="F9147" s="88"/>
      <c r="BB9147" s="5"/>
    </row>
    <row r="9148" spans="5:54" x14ac:dyDescent="0.2">
      <c r="E9148"/>
      <c r="F9148" s="88"/>
      <c r="BB9148" s="5"/>
    </row>
    <row r="9149" spans="5:54" x14ac:dyDescent="0.2">
      <c r="E9149"/>
      <c r="F9149" s="88"/>
      <c r="BB9149" s="5"/>
    </row>
    <row r="9150" spans="5:54" x14ac:dyDescent="0.2">
      <c r="E9150"/>
      <c r="F9150" s="88"/>
      <c r="BB9150" s="5"/>
    </row>
    <row r="9151" spans="5:54" x14ac:dyDescent="0.2">
      <c r="E9151"/>
      <c r="F9151" s="88"/>
      <c r="BB9151" s="5"/>
    </row>
    <row r="9152" spans="5:54" x14ac:dyDescent="0.2">
      <c r="E9152"/>
      <c r="F9152" s="88"/>
      <c r="BB9152" s="5"/>
    </row>
    <row r="9153" spans="5:54" x14ac:dyDescent="0.2">
      <c r="E9153"/>
      <c r="F9153" s="88"/>
      <c r="BB9153" s="5"/>
    </row>
    <row r="9154" spans="5:54" x14ac:dyDescent="0.2">
      <c r="E9154"/>
      <c r="F9154" s="88"/>
      <c r="BB9154" s="5"/>
    </row>
    <row r="9155" spans="5:54" x14ac:dyDescent="0.2">
      <c r="E9155"/>
      <c r="F9155" s="88"/>
      <c r="BB9155" s="5"/>
    </row>
    <row r="9156" spans="5:54" x14ac:dyDescent="0.2">
      <c r="E9156"/>
      <c r="F9156" s="88"/>
      <c r="BB9156" s="5"/>
    </row>
    <row r="9157" spans="5:54" x14ac:dyDescent="0.2">
      <c r="E9157"/>
      <c r="F9157" s="88"/>
      <c r="BB9157" s="5"/>
    </row>
    <row r="9158" spans="5:54" x14ac:dyDescent="0.2">
      <c r="E9158"/>
      <c r="F9158" s="88"/>
      <c r="BB9158" s="5"/>
    </row>
    <row r="9159" spans="5:54" x14ac:dyDescent="0.2">
      <c r="E9159"/>
      <c r="F9159" s="88"/>
      <c r="BB9159" s="5"/>
    </row>
    <row r="9160" spans="5:54" x14ac:dyDescent="0.2">
      <c r="E9160"/>
      <c r="F9160" s="88"/>
      <c r="BB9160" s="5"/>
    </row>
    <row r="9161" spans="5:54" x14ac:dyDescent="0.2">
      <c r="E9161"/>
      <c r="F9161" s="88"/>
      <c r="BB9161" s="5"/>
    </row>
    <row r="9162" spans="5:54" x14ac:dyDescent="0.2">
      <c r="E9162"/>
      <c r="F9162" s="88"/>
      <c r="BB9162" s="5"/>
    </row>
    <row r="9163" spans="5:54" x14ac:dyDescent="0.2">
      <c r="E9163"/>
      <c r="F9163" s="88"/>
      <c r="BB9163" s="5"/>
    </row>
    <row r="9164" spans="5:54" x14ac:dyDescent="0.2">
      <c r="E9164"/>
      <c r="F9164" s="88"/>
      <c r="BB9164" s="5"/>
    </row>
    <row r="9165" spans="5:54" x14ac:dyDescent="0.2">
      <c r="E9165"/>
      <c r="F9165" s="88"/>
      <c r="BB9165" s="5"/>
    </row>
    <row r="9166" spans="5:54" x14ac:dyDescent="0.2">
      <c r="E9166"/>
      <c r="F9166" s="88"/>
      <c r="BB9166" s="5"/>
    </row>
    <row r="9167" spans="5:54" x14ac:dyDescent="0.2">
      <c r="E9167"/>
      <c r="F9167" s="88"/>
      <c r="BB9167" s="5"/>
    </row>
    <row r="9168" spans="5:54" x14ac:dyDescent="0.2">
      <c r="E9168"/>
      <c r="F9168" s="88"/>
      <c r="BB9168" s="5"/>
    </row>
    <row r="9169" spans="5:54" x14ac:dyDescent="0.2">
      <c r="E9169"/>
      <c r="F9169" s="88"/>
      <c r="BB9169" s="5"/>
    </row>
    <row r="9170" spans="5:54" x14ac:dyDescent="0.2">
      <c r="E9170"/>
      <c r="F9170" s="88"/>
      <c r="BB9170" s="5"/>
    </row>
    <row r="9171" spans="5:54" x14ac:dyDescent="0.2">
      <c r="E9171"/>
      <c r="F9171" s="88"/>
      <c r="BB9171" s="5"/>
    </row>
    <row r="9172" spans="5:54" x14ac:dyDescent="0.2">
      <c r="E9172"/>
      <c r="F9172" s="88"/>
      <c r="BB9172" s="5"/>
    </row>
    <row r="9173" spans="5:54" x14ac:dyDescent="0.2">
      <c r="E9173"/>
      <c r="F9173" s="88"/>
      <c r="BB9173" s="5"/>
    </row>
    <row r="9174" spans="5:54" x14ac:dyDescent="0.2">
      <c r="E9174"/>
      <c r="F9174" s="88"/>
      <c r="BB9174" s="5"/>
    </row>
    <row r="9175" spans="5:54" x14ac:dyDescent="0.2">
      <c r="E9175"/>
      <c r="F9175" s="88"/>
      <c r="BB9175" s="5"/>
    </row>
    <row r="9176" spans="5:54" x14ac:dyDescent="0.2">
      <c r="E9176"/>
      <c r="F9176" s="88"/>
      <c r="BB9176" s="5"/>
    </row>
    <row r="9177" spans="5:54" x14ac:dyDescent="0.2">
      <c r="E9177"/>
      <c r="F9177" s="88"/>
      <c r="BB9177" s="5"/>
    </row>
    <row r="9178" spans="5:54" x14ac:dyDescent="0.2">
      <c r="E9178"/>
      <c r="F9178" s="88"/>
      <c r="BB9178" s="5"/>
    </row>
    <row r="9179" spans="5:54" x14ac:dyDescent="0.2">
      <c r="E9179"/>
      <c r="F9179" s="88"/>
      <c r="BB9179" s="5"/>
    </row>
    <row r="9180" spans="5:54" x14ac:dyDescent="0.2">
      <c r="E9180"/>
      <c r="F9180" s="88"/>
      <c r="BB9180" s="5"/>
    </row>
    <row r="9181" spans="5:54" x14ac:dyDescent="0.2">
      <c r="E9181"/>
      <c r="F9181" s="88"/>
      <c r="BB9181" s="5"/>
    </row>
    <row r="9182" spans="5:54" x14ac:dyDescent="0.2">
      <c r="E9182"/>
      <c r="F9182" s="88"/>
      <c r="BB9182" s="5"/>
    </row>
    <row r="9183" spans="5:54" x14ac:dyDescent="0.2">
      <c r="E9183"/>
      <c r="F9183" s="88"/>
      <c r="BB9183" s="5"/>
    </row>
    <row r="9184" spans="5:54" x14ac:dyDescent="0.2">
      <c r="E9184"/>
      <c r="F9184" s="88"/>
      <c r="BB9184" s="5"/>
    </row>
    <row r="9185" spans="5:54" x14ac:dyDescent="0.2">
      <c r="E9185"/>
      <c r="F9185" s="88"/>
      <c r="BB9185" s="5"/>
    </row>
    <row r="9186" spans="5:54" x14ac:dyDescent="0.2">
      <c r="E9186"/>
      <c r="F9186" s="88"/>
      <c r="BB9186" s="5"/>
    </row>
    <row r="9187" spans="5:54" x14ac:dyDescent="0.2">
      <c r="E9187"/>
      <c r="F9187" s="88"/>
      <c r="BB9187" s="5"/>
    </row>
    <row r="9188" spans="5:54" x14ac:dyDescent="0.2">
      <c r="E9188"/>
      <c r="F9188" s="88"/>
      <c r="BB9188" s="5"/>
    </row>
    <row r="9189" spans="5:54" x14ac:dyDescent="0.2">
      <c r="E9189"/>
      <c r="F9189" s="88"/>
      <c r="BB9189" s="5"/>
    </row>
    <row r="9190" spans="5:54" x14ac:dyDescent="0.2">
      <c r="E9190"/>
      <c r="F9190" s="88"/>
      <c r="BB9190" s="5"/>
    </row>
    <row r="9191" spans="5:54" x14ac:dyDescent="0.2">
      <c r="E9191"/>
      <c r="F9191" s="88"/>
      <c r="BB9191" s="5"/>
    </row>
    <row r="9192" spans="5:54" x14ac:dyDescent="0.2">
      <c r="E9192"/>
      <c r="F9192" s="88"/>
      <c r="BB9192" s="5"/>
    </row>
    <row r="9193" spans="5:54" x14ac:dyDescent="0.2">
      <c r="E9193"/>
      <c r="F9193" s="88"/>
      <c r="BB9193" s="5"/>
    </row>
    <row r="9194" spans="5:54" x14ac:dyDescent="0.2">
      <c r="E9194"/>
      <c r="F9194" s="88"/>
      <c r="BB9194" s="5"/>
    </row>
    <row r="9195" spans="5:54" x14ac:dyDescent="0.2">
      <c r="E9195"/>
      <c r="F9195" s="88"/>
      <c r="BB9195" s="5"/>
    </row>
    <row r="9196" spans="5:54" x14ac:dyDescent="0.2">
      <c r="E9196"/>
      <c r="F9196" s="88"/>
      <c r="BB9196" s="5"/>
    </row>
    <row r="9197" spans="5:54" x14ac:dyDescent="0.2">
      <c r="E9197"/>
      <c r="F9197" s="88"/>
      <c r="BB9197" s="5"/>
    </row>
    <row r="9198" spans="5:54" x14ac:dyDescent="0.2">
      <c r="E9198"/>
      <c r="F9198" s="88"/>
      <c r="BB9198" s="5"/>
    </row>
    <row r="9199" spans="5:54" x14ac:dyDescent="0.2">
      <c r="E9199"/>
      <c r="F9199" s="88"/>
      <c r="BB9199" s="5"/>
    </row>
    <row r="9200" spans="5:54" x14ac:dyDescent="0.2">
      <c r="E9200"/>
      <c r="F9200" s="88"/>
      <c r="BB9200" s="5"/>
    </row>
    <row r="9201" spans="5:54" x14ac:dyDescent="0.2">
      <c r="E9201"/>
      <c r="F9201" s="88"/>
      <c r="BB9201" s="5"/>
    </row>
    <row r="9202" spans="5:54" x14ac:dyDescent="0.2">
      <c r="E9202"/>
      <c r="F9202" s="88"/>
      <c r="BB9202" s="5"/>
    </row>
    <row r="9203" spans="5:54" x14ac:dyDescent="0.2">
      <c r="E9203"/>
      <c r="F9203" s="88"/>
      <c r="BB9203" s="5"/>
    </row>
    <row r="9204" spans="5:54" x14ac:dyDescent="0.2">
      <c r="E9204"/>
      <c r="F9204" s="88"/>
      <c r="BB9204" s="5"/>
    </row>
    <row r="9205" spans="5:54" x14ac:dyDescent="0.2">
      <c r="E9205"/>
      <c r="F9205" s="88"/>
      <c r="BB9205" s="5"/>
    </row>
    <row r="9206" spans="5:54" x14ac:dyDescent="0.2">
      <c r="E9206"/>
      <c r="F9206" s="88"/>
      <c r="BB9206" s="5"/>
    </row>
    <row r="9207" spans="5:54" x14ac:dyDescent="0.2">
      <c r="E9207"/>
      <c r="F9207" s="88"/>
      <c r="BB9207" s="5"/>
    </row>
    <row r="9208" spans="5:54" x14ac:dyDescent="0.2">
      <c r="E9208"/>
      <c r="F9208" s="88"/>
      <c r="BB9208" s="5"/>
    </row>
    <row r="9209" spans="5:54" x14ac:dyDescent="0.2">
      <c r="E9209"/>
      <c r="F9209" s="88"/>
      <c r="BB9209" s="5"/>
    </row>
    <row r="9210" spans="5:54" x14ac:dyDescent="0.2">
      <c r="E9210"/>
      <c r="F9210" s="88"/>
      <c r="BB9210" s="5"/>
    </row>
    <row r="9211" spans="5:54" x14ac:dyDescent="0.2">
      <c r="E9211"/>
      <c r="F9211" s="88"/>
      <c r="BB9211" s="5"/>
    </row>
    <row r="9212" spans="5:54" x14ac:dyDescent="0.2">
      <c r="E9212"/>
      <c r="F9212" s="88"/>
      <c r="BB9212" s="5"/>
    </row>
    <row r="9213" spans="5:54" x14ac:dyDescent="0.2">
      <c r="E9213"/>
      <c r="F9213" s="88"/>
      <c r="BB9213" s="5"/>
    </row>
    <row r="9214" spans="5:54" x14ac:dyDescent="0.2">
      <c r="E9214"/>
      <c r="F9214" s="88"/>
      <c r="BB9214" s="5"/>
    </row>
    <row r="9215" spans="5:54" x14ac:dyDescent="0.2">
      <c r="E9215"/>
      <c r="F9215" s="88"/>
      <c r="BB9215" s="5"/>
    </row>
    <row r="9216" spans="5:54" x14ac:dyDescent="0.2">
      <c r="E9216"/>
      <c r="F9216" s="88"/>
      <c r="BB9216" s="5"/>
    </row>
    <row r="9217" spans="5:54" x14ac:dyDescent="0.2">
      <c r="E9217"/>
      <c r="F9217" s="88"/>
      <c r="BB9217" s="5"/>
    </row>
    <row r="9218" spans="5:54" x14ac:dyDescent="0.2">
      <c r="E9218"/>
      <c r="F9218" s="88"/>
      <c r="BB9218" s="5"/>
    </row>
    <row r="9219" spans="5:54" x14ac:dyDescent="0.2">
      <c r="E9219"/>
      <c r="F9219" s="88"/>
      <c r="BB9219" s="5"/>
    </row>
    <row r="9220" spans="5:54" x14ac:dyDescent="0.2">
      <c r="E9220"/>
      <c r="F9220" s="88"/>
      <c r="BB9220" s="5"/>
    </row>
    <row r="9221" spans="5:54" x14ac:dyDescent="0.2">
      <c r="E9221"/>
      <c r="F9221" s="88"/>
      <c r="BB9221" s="5"/>
    </row>
    <row r="9222" spans="5:54" x14ac:dyDescent="0.2">
      <c r="E9222"/>
      <c r="F9222" s="88"/>
      <c r="BB9222" s="5"/>
    </row>
    <row r="9223" spans="5:54" x14ac:dyDescent="0.2">
      <c r="E9223"/>
      <c r="F9223" s="88"/>
      <c r="BB9223" s="5"/>
    </row>
    <row r="9224" spans="5:54" x14ac:dyDescent="0.2">
      <c r="E9224"/>
      <c r="F9224" s="88"/>
      <c r="BB9224" s="5"/>
    </row>
    <row r="9225" spans="5:54" x14ac:dyDescent="0.2">
      <c r="E9225"/>
      <c r="F9225" s="88"/>
      <c r="BB9225" s="5"/>
    </row>
    <row r="9226" spans="5:54" x14ac:dyDescent="0.2">
      <c r="E9226"/>
      <c r="F9226" s="88"/>
      <c r="BB9226" s="5"/>
    </row>
    <row r="9227" spans="5:54" x14ac:dyDescent="0.2">
      <c r="E9227"/>
      <c r="F9227" s="88"/>
      <c r="BB9227" s="5"/>
    </row>
    <row r="9228" spans="5:54" x14ac:dyDescent="0.2">
      <c r="E9228"/>
      <c r="F9228" s="88"/>
      <c r="BB9228" s="5"/>
    </row>
    <row r="9229" spans="5:54" x14ac:dyDescent="0.2">
      <c r="E9229"/>
      <c r="F9229" s="88"/>
      <c r="BB9229" s="5"/>
    </row>
    <row r="9230" spans="5:54" x14ac:dyDescent="0.2">
      <c r="E9230"/>
      <c r="F9230" s="88"/>
      <c r="BB9230" s="5"/>
    </row>
    <row r="9231" spans="5:54" x14ac:dyDescent="0.2">
      <c r="E9231"/>
      <c r="F9231" s="88"/>
      <c r="BB9231" s="5"/>
    </row>
    <row r="9232" spans="5:54" x14ac:dyDescent="0.2">
      <c r="E9232"/>
      <c r="F9232" s="88"/>
      <c r="BB9232" s="5"/>
    </row>
    <row r="9233" spans="5:54" x14ac:dyDescent="0.2">
      <c r="E9233"/>
      <c r="F9233" s="88"/>
      <c r="BB9233" s="5"/>
    </row>
    <row r="9234" spans="5:54" x14ac:dyDescent="0.2">
      <c r="E9234"/>
      <c r="F9234" s="88"/>
      <c r="BB9234" s="5"/>
    </row>
    <row r="9235" spans="5:54" x14ac:dyDescent="0.2">
      <c r="E9235"/>
      <c r="F9235" s="88"/>
      <c r="BB9235" s="5"/>
    </row>
    <row r="9236" spans="5:54" x14ac:dyDescent="0.2">
      <c r="E9236"/>
      <c r="F9236" s="88"/>
      <c r="BB9236" s="5"/>
    </row>
    <row r="9237" spans="5:54" x14ac:dyDescent="0.2">
      <c r="E9237"/>
      <c r="F9237" s="88"/>
      <c r="BB9237" s="5"/>
    </row>
    <row r="9238" spans="5:54" x14ac:dyDescent="0.2">
      <c r="E9238"/>
      <c r="F9238" s="88"/>
      <c r="BB9238" s="5"/>
    </row>
    <row r="9239" spans="5:54" x14ac:dyDescent="0.2">
      <c r="E9239"/>
      <c r="F9239" s="88"/>
      <c r="BB9239" s="5"/>
    </row>
    <row r="9240" spans="5:54" x14ac:dyDescent="0.2">
      <c r="E9240"/>
      <c r="F9240" s="88"/>
      <c r="BB9240" s="5"/>
    </row>
    <row r="9241" spans="5:54" x14ac:dyDescent="0.2">
      <c r="E9241"/>
      <c r="F9241" s="88"/>
      <c r="BB9241" s="5"/>
    </row>
    <row r="9242" spans="5:54" x14ac:dyDescent="0.2">
      <c r="E9242"/>
      <c r="F9242" s="88"/>
      <c r="BB9242" s="5"/>
    </row>
    <row r="9243" spans="5:54" x14ac:dyDescent="0.2">
      <c r="E9243"/>
      <c r="F9243" s="88"/>
      <c r="BB9243" s="5"/>
    </row>
    <row r="9244" spans="5:54" x14ac:dyDescent="0.2">
      <c r="E9244"/>
      <c r="F9244" s="88"/>
      <c r="BB9244" s="5"/>
    </row>
    <row r="9245" spans="5:54" x14ac:dyDescent="0.2">
      <c r="E9245"/>
      <c r="F9245" s="88"/>
      <c r="BB9245" s="5"/>
    </row>
    <row r="9246" spans="5:54" x14ac:dyDescent="0.2">
      <c r="E9246"/>
      <c r="F9246" s="88"/>
      <c r="BB9246" s="5"/>
    </row>
    <row r="9247" spans="5:54" x14ac:dyDescent="0.2">
      <c r="E9247"/>
      <c r="F9247" s="88"/>
      <c r="BB9247" s="5"/>
    </row>
    <row r="9248" spans="5:54" x14ac:dyDescent="0.2">
      <c r="E9248"/>
      <c r="F9248" s="88"/>
      <c r="BB9248" s="5"/>
    </row>
    <row r="9249" spans="5:54" x14ac:dyDescent="0.2">
      <c r="E9249"/>
      <c r="F9249" s="88"/>
      <c r="BB9249" s="5"/>
    </row>
    <row r="9250" spans="5:54" x14ac:dyDescent="0.2">
      <c r="E9250"/>
      <c r="F9250" s="88"/>
      <c r="BB9250" s="5"/>
    </row>
    <row r="9251" spans="5:54" x14ac:dyDescent="0.2">
      <c r="E9251"/>
      <c r="F9251" s="88"/>
      <c r="BB9251" s="5"/>
    </row>
    <row r="9252" spans="5:54" x14ac:dyDescent="0.2">
      <c r="E9252"/>
      <c r="F9252" s="88"/>
      <c r="BB9252" s="5"/>
    </row>
    <row r="9253" spans="5:54" x14ac:dyDescent="0.2">
      <c r="E9253"/>
      <c r="F9253" s="88"/>
      <c r="BB9253" s="5"/>
    </row>
    <row r="9254" spans="5:54" x14ac:dyDescent="0.2">
      <c r="E9254"/>
      <c r="F9254" s="88"/>
      <c r="BB9254" s="5"/>
    </row>
    <row r="9255" spans="5:54" x14ac:dyDescent="0.2">
      <c r="E9255"/>
      <c r="F9255" s="88"/>
      <c r="BB9255" s="5"/>
    </row>
    <row r="9256" spans="5:54" x14ac:dyDescent="0.2">
      <c r="E9256"/>
      <c r="F9256" s="88"/>
      <c r="BB9256" s="5"/>
    </row>
    <row r="9257" spans="5:54" x14ac:dyDescent="0.2">
      <c r="E9257"/>
      <c r="F9257" s="88"/>
      <c r="BB9257" s="5"/>
    </row>
    <row r="9258" spans="5:54" x14ac:dyDescent="0.2">
      <c r="E9258"/>
      <c r="F9258" s="88"/>
      <c r="BB9258" s="5"/>
    </row>
    <row r="9259" spans="5:54" x14ac:dyDescent="0.2">
      <c r="E9259"/>
      <c r="F9259" s="88"/>
      <c r="BB9259" s="5"/>
    </row>
    <row r="9260" spans="5:54" x14ac:dyDescent="0.2">
      <c r="E9260"/>
      <c r="F9260" s="88"/>
      <c r="BB9260" s="5"/>
    </row>
    <row r="9261" spans="5:54" x14ac:dyDescent="0.2">
      <c r="E9261"/>
      <c r="F9261" s="88"/>
      <c r="BB9261" s="5"/>
    </row>
    <row r="9262" spans="5:54" x14ac:dyDescent="0.2">
      <c r="E9262"/>
      <c r="F9262" s="88"/>
      <c r="BB9262" s="5"/>
    </row>
    <row r="9263" spans="5:54" x14ac:dyDescent="0.2">
      <c r="E9263"/>
      <c r="F9263" s="88"/>
      <c r="BB9263" s="5"/>
    </row>
    <row r="9264" spans="5:54" x14ac:dyDescent="0.2">
      <c r="E9264"/>
      <c r="F9264" s="88"/>
      <c r="BB9264" s="5"/>
    </row>
    <row r="9265" spans="5:54" x14ac:dyDescent="0.2">
      <c r="E9265"/>
      <c r="F9265" s="88"/>
      <c r="BB9265" s="5"/>
    </row>
    <row r="9266" spans="5:54" x14ac:dyDescent="0.2">
      <c r="E9266"/>
      <c r="F9266" s="88"/>
      <c r="BB9266" s="5"/>
    </row>
    <row r="9267" spans="5:54" x14ac:dyDescent="0.2">
      <c r="E9267"/>
      <c r="F9267" s="88"/>
      <c r="BB9267" s="5"/>
    </row>
    <row r="9268" spans="5:54" x14ac:dyDescent="0.2">
      <c r="E9268"/>
      <c r="F9268" s="88"/>
      <c r="BB9268" s="5"/>
    </row>
    <row r="9269" spans="5:54" x14ac:dyDescent="0.2">
      <c r="E9269"/>
      <c r="F9269" s="88"/>
      <c r="BB9269" s="5"/>
    </row>
    <row r="9270" spans="5:54" x14ac:dyDescent="0.2">
      <c r="E9270"/>
      <c r="F9270" s="88"/>
      <c r="BB9270" s="5"/>
    </row>
    <row r="9271" spans="5:54" x14ac:dyDescent="0.2">
      <c r="E9271"/>
      <c r="F9271" s="88"/>
      <c r="BB9271" s="5"/>
    </row>
    <row r="9272" spans="5:54" x14ac:dyDescent="0.2">
      <c r="E9272"/>
      <c r="F9272" s="88"/>
      <c r="BB9272" s="5"/>
    </row>
    <row r="9273" spans="5:54" x14ac:dyDescent="0.2">
      <c r="E9273"/>
      <c r="F9273" s="88"/>
      <c r="BB9273" s="5"/>
    </row>
    <row r="9274" spans="5:54" x14ac:dyDescent="0.2">
      <c r="E9274"/>
      <c r="F9274" s="88"/>
      <c r="BB9274" s="5"/>
    </row>
    <row r="9275" spans="5:54" x14ac:dyDescent="0.2">
      <c r="E9275"/>
      <c r="F9275" s="88"/>
      <c r="BB9275" s="5"/>
    </row>
    <row r="9276" spans="5:54" x14ac:dyDescent="0.2">
      <c r="E9276"/>
      <c r="F9276" s="88"/>
      <c r="BB9276" s="5"/>
    </row>
    <row r="9277" spans="5:54" x14ac:dyDescent="0.2">
      <c r="E9277"/>
      <c r="F9277" s="88"/>
      <c r="BB9277" s="5"/>
    </row>
    <row r="9278" spans="5:54" x14ac:dyDescent="0.2">
      <c r="E9278"/>
      <c r="F9278" s="88"/>
      <c r="BB9278" s="5"/>
    </row>
    <row r="9279" spans="5:54" x14ac:dyDescent="0.2">
      <c r="E9279"/>
      <c r="F9279" s="88"/>
      <c r="BB9279" s="5"/>
    </row>
    <row r="9280" spans="5:54" x14ac:dyDescent="0.2">
      <c r="E9280"/>
      <c r="F9280" s="88"/>
      <c r="BB9280" s="5"/>
    </row>
    <row r="9281" spans="5:54" x14ac:dyDescent="0.2">
      <c r="E9281"/>
      <c r="F9281" s="88"/>
      <c r="BB9281" s="5"/>
    </row>
    <row r="9282" spans="5:54" x14ac:dyDescent="0.2">
      <c r="E9282"/>
      <c r="F9282" s="88"/>
      <c r="BB9282" s="5"/>
    </row>
    <row r="9283" spans="5:54" x14ac:dyDescent="0.2">
      <c r="E9283"/>
      <c r="F9283" s="88"/>
      <c r="BB9283" s="5"/>
    </row>
    <row r="9284" spans="5:54" x14ac:dyDescent="0.2">
      <c r="E9284"/>
      <c r="F9284" s="88"/>
      <c r="BB9284" s="5"/>
    </row>
    <row r="9285" spans="5:54" x14ac:dyDescent="0.2">
      <c r="E9285"/>
      <c r="F9285" s="88"/>
      <c r="BB9285" s="5"/>
    </row>
    <row r="9286" spans="5:54" x14ac:dyDescent="0.2">
      <c r="E9286"/>
      <c r="F9286" s="88"/>
      <c r="BB9286" s="5"/>
    </row>
    <row r="9287" spans="5:54" x14ac:dyDescent="0.2">
      <c r="E9287"/>
      <c r="F9287" s="88"/>
      <c r="BB9287" s="5"/>
    </row>
    <row r="9288" spans="5:54" x14ac:dyDescent="0.2">
      <c r="E9288"/>
      <c r="F9288" s="88"/>
      <c r="BB9288" s="5"/>
    </row>
    <row r="9289" spans="5:54" x14ac:dyDescent="0.2">
      <c r="E9289"/>
      <c r="F9289" s="88"/>
      <c r="BB9289" s="5"/>
    </row>
    <row r="9290" spans="5:54" x14ac:dyDescent="0.2">
      <c r="E9290"/>
      <c r="F9290" s="88"/>
      <c r="BB9290" s="5"/>
    </row>
    <row r="9291" spans="5:54" x14ac:dyDescent="0.2">
      <c r="E9291"/>
      <c r="F9291" s="88"/>
      <c r="BB9291" s="5"/>
    </row>
    <row r="9292" spans="5:54" x14ac:dyDescent="0.2">
      <c r="E9292"/>
      <c r="F9292" s="88"/>
      <c r="BB9292" s="5"/>
    </row>
    <row r="9293" spans="5:54" x14ac:dyDescent="0.2">
      <c r="E9293"/>
      <c r="F9293" s="88"/>
      <c r="BB9293" s="5"/>
    </row>
    <row r="9294" spans="5:54" x14ac:dyDescent="0.2">
      <c r="E9294"/>
      <c r="F9294" s="88"/>
      <c r="BB9294" s="5"/>
    </row>
    <row r="9295" spans="5:54" x14ac:dyDescent="0.2">
      <c r="E9295"/>
      <c r="F9295" s="88"/>
      <c r="BB9295" s="5"/>
    </row>
    <row r="9296" spans="5:54" x14ac:dyDescent="0.2">
      <c r="E9296"/>
      <c r="F9296" s="88"/>
      <c r="BB9296" s="5"/>
    </row>
    <row r="9297" spans="5:54" x14ac:dyDescent="0.2">
      <c r="E9297"/>
      <c r="F9297" s="88"/>
      <c r="BB9297" s="5"/>
    </row>
    <row r="9298" spans="5:54" x14ac:dyDescent="0.2">
      <c r="E9298"/>
      <c r="F9298" s="88"/>
      <c r="BB9298" s="5"/>
    </row>
    <row r="9299" spans="5:54" x14ac:dyDescent="0.2">
      <c r="E9299"/>
      <c r="F9299" s="88"/>
      <c r="BB9299" s="5"/>
    </row>
    <row r="9300" spans="5:54" x14ac:dyDescent="0.2">
      <c r="E9300"/>
      <c r="F9300" s="88"/>
      <c r="BB9300" s="5"/>
    </row>
    <row r="9301" spans="5:54" x14ac:dyDescent="0.2">
      <c r="E9301"/>
      <c r="F9301" s="88"/>
      <c r="BB9301" s="5"/>
    </row>
    <row r="9302" spans="5:54" x14ac:dyDescent="0.2">
      <c r="E9302"/>
      <c r="F9302" s="88"/>
      <c r="BB9302" s="5"/>
    </row>
    <row r="9303" spans="5:54" x14ac:dyDescent="0.2">
      <c r="E9303"/>
      <c r="F9303" s="88"/>
      <c r="BB9303" s="5"/>
    </row>
    <row r="9304" spans="5:54" x14ac:dyDescent="0.2">
      <c r="E9304"/>
      <c r="F9304" s="88"/>
      <c r="BB9304" s="5"/>
    </row>
    <row r="9305" spans="5:54" x14ac:dyDescent="0.2">
      <c r="E9305"/>
      <c r="F9305" s="88"/>
      <c r="BB9305" s="5"/>
    </row>
    <row r="9306" spans="5:54" x14ac:dyDescent="0.2">
      <c r="E9306"/>
      <c r="F9306" s="88"/>
      <c r="BB9306" s="5"/>
    </row>
    <row r="9307" spans="5:54" x14ac:dyDescent="0.2">
      <c r="E9307"/>
      <c r="F9307" s="88"/>
      <c r="BB9307" s="5"/>
    </row>
    <row r="9308" spans="5:54" x14ac:dyDescent="0.2">
      <c r="E9308"/>
      <c r="F9308" s="88"/>
      <c r="BB9308" s="5"/>
    </row>
    <row r="9309" spans="5:54" x14ac:dyDescent="0.2">
      <c r="E9309"/>
      <c r="F9309" s="88"/>
      <c r="BB9309" s="5"/>
    </row>
    <row r="9310" spans="5:54" x14ac:dyDescent="0.2">
      <c r="E9310"/>
      <c r="F9310" s="88"/>
      <c r="BB9310" s="5"/>
    </row>
    <row r="9311" spans="5:54" x14ac:dyDescent="0.2">
      <c r="E9311"/>
      <c r="F9311" s="88"/>
      <c r="BB9311" s="5"/>
    </row>
    <row r="9312" spans="5:54" x14ac:dyDescent="0.2">
      <c r="E9312"/>
      <c r="F9312" s="88"/>
      <c r="BB9312" s="5"/>
    </row>
    <row r="9313" spans="5:54" x14ac:dyDescent="0.2">
      <c r="E9313"/>
      <c r="F9313" s="88"/>
      <c r="BB9313" s="5"/>
    </row>
    <row r="9314" spans="5:54" x14ac:dyDescent="0.2">
      <c r="E9314"/>
      <c r="F9314" s="88"/>
      <c r="BB9314" s="5"/>
    </row>
    <row r="9315" spans="5:54" x14ac:dyDescent="0.2">
      <c r="E9315"/>
      <c r="F9315" s="88"/>
      <c r="BB9315" s="5"/>
    </row>
    <row r="9316" spans="5:54" x14ac:dyDescent="0.2">
      <c r="E9316"/>
      <c r="F9316" s="88"/>
      <c r="BB9316" s="5"/>
    </row>
    <row r="9317" spans="5:54" x14ac:dyDescent="0.2">
      <c r="E9317"/>
      <c r="F9317" s="88"/>
      <c r="BB9317" s="5"/>
    </row>
    <row r="9318" spans="5:54" x14ac:dyDescent="0.2">
      <c r="E9318"/>
      <c r="F9318" s="88"/>
      <c r="BB9318" s="5"/>
    </row>
    <row r="9319" spans="5:54" x14ac:dyDescent="0.2">
      <c r="E9319"/>
      <c r="F9319" s="88"/>
      <c r="BB9319" s="5"/>
    </row>
    <row r="9320" spans="5:54" x14ac:dyDescent="0.2">
      <c r="E9320"/>
      <c r="F9320" s="88"/>
      <c r="BB9320" s="5"/>
    </row>
    <row r="9321" spans="5:54" x14ac:dyDescent="0.2">
      <c r="E9321"/>
      <c r="F9321" s="88"/>
      <c r="BB9321" s="5"/>
    </row>
    <row r="9322" spans="5:54" x14ac:dyDescent="0.2">
      <c r="E9322"/>
      <c r="F9322" s="88"/>
      <c r="BB9322" s="5"/>
    </row>
    <row r="9323" spans="5:54" x14ac:dyDescent="0.2">
      <c r="E9323"/>
      <c r="F9323" s="88"/>
      <c r="BB9323" s="5"/>
    </row>
    <row r="9324" spans="5:54" x14ac:dyDescent="0.2">
      <c r="E9324"/>
      <c r="F9324" s="88"/>
      <c r="BB9324" s="5"/>
    </row>
    <row r="9325" spans="5:54" x14ac:dyDescent="0.2">
      <c r="E9325"/>
      <c r="F9325" s="88"/>
      <c r="BB9325" s="5"/>
    </row>
    <row r="9326" spans="5:54" x14ac:dyDescent="0.2">
      <c r="E9326"/>
      <c r="F9326" s="88"/>
      <c r="BB9326" s="5"/>
    </row>
    <row r="9327" spans="5:54" x14ac:dyDescent="0.2">
      <c r="E9327"/>
      <c r="F9327" s="88"/>
      <c r="BB9327" s="5"/>
    </row>
    <row r="9328" spans="5:54" x14ac:dyDescent="0.2">
      <c r="E9328"/>
      <c r="F9328" s="88"/>
      <c r="BB9328" s="5"/>
    </row>
    <row r="9329" spans="5:54" x14ac:dyDescent="0.2">
      <c r="E9329"/>
      <c r="F9329" s="88"/>
      <c r="BB9329" s="5"/>
    </row>
    <row r="9330" spans="5:54" x14ac:dyDescent="0.2">
      <c r="E9330"/>
      <c r="F9330" s="88"/>
      <c r="BB9330" s="5"/>
    </row>
    <row r="9331" spans="5:54" x14ac:dyDescent="0.2">
      <c r="E9331"/>
      <c r="F9331" s="88"/>
      <c r="BB9331" s="5"/>
    </row>
    <row r="9332" spans="5:54" x14ac:dyDescent="0.2">
      <c r="E9332"/>
      <c r="F9332" s="88"/>
      <c r="BB9332" s="5"/>
    </row>
    <row r="9333" spans="5:54" x14ac:dyDescent="0.2">
      <c r="E9333"/>
      <c r="F9333" s="88"/>
      <c r="BB9333" s="5"/>
    </row>
    <row r="9334" spans="5:54" x14ac:dyDescent="0.2">
      <c r="E9334"/>
      <c r="F9334" s="88"/>
      <c r="BB9334" s="5"/>
    </row>
    <row r="9335" spans="5:54" x14ac:dyDescent="0.2">
      <c r="E9335"/>
      <c r="F9335" s="88"/>
      <c r="BB9335" s="5"/>
    </row>
    <row r="9336" spans="5:54" x14ac:dyDescent="0.2">
      <c r="E9336"/>
      <c r="F9336" s="88"/>
      <c r="BB9336" s="5"/>
    </row>
    <row r="9337" spans="5:54" x14ac:dyDescent="0.2">
      <c r="E9337"/>
      <c r="F9337" s="88"/>
      <c r="BB9337" s="5"/>
    </row>
    <row r="9338" spans="5:54" x14ac:dyDescent="0.2">
      <c r="E9338"/>
      <c r="F9338" s="88"/>
      <c r="BB9338" s="5"/>
    </row>
    <row r="9339" spans="5:54" x14ac:dyDescent="0.2">
      <c r="E9339"/>
      <c r="F9339" s="88"/>
      <c r="BB9339" s="5"/>
    </row>
    <row r="9340" spans="5:54" x14ac:dyDescent="0.2">
      <c r="E9340"/>
      <c r="F9340" s="88"/>
      <c r="BB9340" s="5"/>
    </row>
    <row r="9341" spans="5:54" x14ac:dyDescent="0.2">
      <c r="E9341"/>
      <c r="F9341" s="88"/>
      <c r="BB9341" s="5"/>
    </row>
    <row r="9342" spans="5:54" x14ac:dyDescent="0.2">
      <c r="E9342"/>
      <c r="F9342" s="88"/>
      <c r="BB9342" s="5"/>
    </row>
    <row r="9343" spans="5:54" x14ac:dyDescent="0.2">
      <c r="E9343"/>
      <c r="F9343" s="88"/>
      <c r="BB9343" s="5"/>
    </row>
    <row r="9344" spans="5:54" x14ac:dyDescent="0.2">
      <c r="E9344"/>
      <c r="F9344" s="88"/>
      <c r="BB9344" s="5"/>
    </row>
    <row r="9345" spans="5:54" x14ac:dyDescent="0.2">
      <c r="E9345"/>
      <c r="F9345" s="88"/>
      <c r="BB9345" s="5"/>
    </row>
    <row r="9346" spans="5:54" x14ac:dyDescent="0.2">
      <c r="E9346"/>
      <c r="F9346" s="88"/>
      <c r="BB9346" s="5"/>
    </row>
    <row r="9347" spans="5:54" x14ac:dyDescent="0.2">
      <c r="E9347"/>
      <c r="F9347" s="88"/>
      <c r="BB9347" s="5"/>
    </row>
    <row r="9348" spans="5:54" x14ac:dyDescent="0.2">
      <c r="E9348"/>
      <c r="F9348" s="88"/>
      <c r="BB9348" s="5"/>
    </row>
    <row r="9349" spans="5:54" x14ac:dyDescent="0.2">
      <c r="E9349"/>
      <c r="F9349" s="88"/>
      <c r="BB9349" s="5"/>
    </row>
    <row r="9350" spans="5:54" x14ac:dyDescent="0.2">
      <c r="E9350"/>
      <c r="F9350" s="88"/>
      <c r="BB9350" s="5"/>
    </row>
    <row r="9351" spans="5:54" x14ac:dyDescent="0.2">
      <c r="E9351"/>
      <c r="F9351" s="88"/>
      <c r="BB9351" s="5"/>
    </row>
    <row r="9352" spans="5:54" x14ac:dyDescent="0.2">
      <c r="E9352"/>
      <c r="F9352" s="88"/>
      <c r="BB9352" s="5"/>
    </row>
    <row r="9353" spans="5:54" x14ac:dyDescent="0.2">
      <c r="E9353"/>
      <c r="F9353" s="88"/>
      <c r="BB9353" s="5"/>
    </row>
    <row r="9354" spans="5:54" x14ac:dyDescent="0.2">
      <c r="E9354"/>
      <c r="F9354" s="88"/>
      <c r="BB9354" s="5"/>
    </row>
    <row r="9355" spans="5:54" x14ac:dyDescent="0.2">
      <c r="E9355"/>
      <c r="F9355" s="88"/>
      <c r="BB9355" s="5"/>
    </row>
    <row r="9356" spans="5:54" x14ac:dyDescent="0.2">
      <c r="E9356"/>
      <c r="F9356" s="88"/>
      <c r="BB9356" s="5"/>
    </row>
    <row r="9357" spans="5:54" x14ac:dyDescent="0.2">
      <c r="E9357"/>
      <c r="F9357" s="88"/>
      <c r="BB9357" s="5"/>
    </row>
    <row r="9358" spans="5:54" x14ac:dyDescent="0.2">
      <c r="E9358"/>
      <c r="F9358" s="88"/>
      <c r="BB9358" s="5"/>
    </row>
    <row r="9359" spans="5:54" x14ac:dyDescent="0.2">
      <c r="E9359"/>
      <c r="F9359" s="88"/>
      <c r="BB9359" s="5"/>
    </row>
    <row r="9360" spans="5:54" x14ac:dyDescent="0.2">
      <c r="E9360"/>
      <c r="F9360" s="88"/>
      <c r="BB9360" s="5"/>
    </row>
    <row r="9361" spans="5:54" x14ac:dyDescent="0.2">
      <c r="E9361"/>
      <c r="F9361" s="88"/>
      <c r="BB9361" s="5"/>
    </row>
    <row r="9362" spans="5:54" x14ac:dyDescent="0.2">
      <c r="E9362"/>
      <c r="F9362" s="88"/>
      <c r="BB9362" s="5"/>
    </row>
    <row r="9363" spans="5:54" x14ac:dyDescent="0.2">
      <c r="E9363"/>
      <c r="F9363" s="88"/>
      <c r="BB9363" s="5"/>
    </row>
    <row r="9364" spans="5:54" x14ac:dyDescent="0.2">
      <c r="E9364"/>
      <c r="F9364" s="88"/>
      <c r="BB9364" s="5"/>
    </row>
    <row r="9365" spans="5:54" x14ac:dyDescent="0.2">
      <c r="E9365"/>
      <c r="F9365" s="88"/>
      <c r="BB9365" s="5"/>
    </row>
    <row r="9366" spans="5:54" x14ac:dyDescent="0.2">
      <c r="E9366"/>
      <c r="F9366" s="88"/>
      <c r="BB9366" s="5"/>
    </row>
    <row r="9367" spans="5:54" x14ac:dyDescent="0.2">
      <c r="E9367"/>
      <c r="F9367" s="88"/>
      <c r="BB9367" s="5"/>
    </row>
    <row r="9368" spans="5:54" x14ac:dyDescent="0.2">
      <c r="E9368"/>
      <c r="F9368" s="88"/>
      <c r="BB9368" s="5"/>
    </row>
    <row r="9369" spans="5:54" x14ac:dyDescent="0.2">
      <c r="E9369"/>
      <c r="F9369" s="88"/>
      <c r="BB9369" s="5"/>
    </row>
    <row r="9370" spans="5:54" x14ac:dyDescent="0.2">
      <c r="E9370"/>
      <c r="F9370" s="88"/>
      <c r="BB9370" s="5"/>
    </row>
    <row r="9371" spans="5:54" x14ac:dyDescent="0.2">
      <c r="E9371"/>
      <c r="F9371" s="88"/>
      <c r="BB9371" s="5"/>
    </row>
    <row r="9372" spans="5:54" x14ac:dyDescent="0.2">
      <c r="E9372"/>
      <c r="F9372" s="88"/>
      <c r="BB9372" s="5"/>
    </row>
    <row r="9373" spans="5:54" x14ac:dyDescent="0.2">
      <c r="E9373"/>
      <c r="F9373" s="88"/>
      <c r="BB9373" s="5"/>
    </row>
    <row r="9374" spans="5:54" x14ac:dyDescent="0.2">
      <c r="E9374"/>
      <c r="F9374" s="88"/>
      <c r="BB9374" s="5"/>
    </row>
    <row r="9375" spans="5:54" x14ac:dyDescent="0.2">
      <c r="E9375"/>
      <c r="F9375" s="88"/>
      <c r="BB9375" s="5"/>
    </row>
    <row r="9376" spans="5:54" x14ac:dyDescent="0.2">
      <c r="E9376"/>
      <c r="F9376" s="88"/>
      <c r="BB9376" s="5"/>
    </row>
    <row r="9377" spans="5:54" x14ac:dyDescent="0.2">
      <c r="E9377"/>
      <c r="F9377" s="88"/>
      <c r="BB9377" s="5"/>
    </row>
    <row r="9378" spans="5:54" x14ac:dyDescent="0.2">
      <c r="E9378"/>
      <c r="F9378" s="88"/>
      <c r="BB9378" s="5"/>
    </row>
    <row r="9379" spans="5:54" x14ac:dyDescent="0.2">
      <c r="E9379"/>
      <c r="F9379" s="88"/>
      <c r="BB9379" s="5"/>
    </row>
    <row r="9380" spans="5:54" x14ac:dyDescent="0.2">
      <c r="E9380"/>
      <c r="F9380" s="88"/>
      <c r="BB9380" s="5"/>
    </row>
    <row r="9381" spans="5:54" x14ac:dyDescent="0.2">
      <c r="E9381"/>
      <c r="F9381" s="88"/>
      <c r="BB9381" s="5"/>
    </row>
    <row r="9382" spans="5:54" x14ac:dyDescent="0.2">
      <c r="E9382"/>
      <c r="F9382" s="88"/>
      <c r="BB9382" s="5"/>
    </row>
    <row r="9383" spans="5:54" x14ac:dyDescent="0.2">
      <c r="E9383"/>
      <c r="F9383" s="88"/>
      <c r="BB9383" s="5"/>
    </row>
    <row r="9384" spans="5:54" x14ac:dyDescent="0.2">
      <c r="E9384"/>
      <c r="F9384" s="88"/>
      <c r="BB9384" s="5"/>
    </row>
    <row r="9385" spans="5:54" x14ac:dyDescent="0.2">
      <c r="E9385"/>
      <c r="F9385" s="88"/>
      <c r="BB9385" s="5"/>
    </row>
    <row r="9386" spans="5:54" x14ac:dyDescent="0.2">
      <c r="E9386"/>
      <c r="F9386" s="88"/>
      <c r="BB9386" s="5"/>
    </row>
    <row r="9387" spans="5:54" x14ac:dyDescent="0.2">
      <c r="E9387"/>
      <c r="F9387" s="88"/>
      <c r="BB9387" s="5"/>
    </row>
    <row r="9388" spans="5:54" x14ac:dyDescent="0.2">
      <c r="E9388"/>
      <c r="F9388" s="88"/>
      <c r="BB9388" s="5"/>
    </row>
    <row r="9389" spans="5:54" x14ac:dyDescent="0.2">
      <c r="E9389"/>
      <c r="F9389" s="88"/>
      <c r="BB9389" s="5"/>
    </row>
    <row r="9390" spans="5:54" x14ac:dyDescent="0.2">
      <c r="E9390"/>
      <c r="F9390" s="88"/>
      <c r="BB9390" s="5"/>
    </row>
    <row r="9391" spans="5:54" x14ac:dyDescent="0.2">
      <c r="E9391"/>
      <c r="F9391" s="88"/>
      <c r="BB9391" s="5"/>
    </row>
    <row r="9392" spans="5:54" x14ac:dyDescent="0.2">
      <c r="E9392"/>
      <c r="F9392" s="88"/>
      <c r="BB9392" s="5"/>
    </row>
    <row r="9393" spans="5:54" x14ac:dyDescent="0.2">
      <c r="E9393"/>
      <c r="F9393" s="88"/>
      <c r="BB9393" s="5"/>
    </row>
    <row r="9394" spans="5:54" x14ac:dyDescent="0.2">
      <c r="E9394"/>
      <c r="F9394" s="88"/>
      <c r="BB9394" s="5"/>
    </row>
    <row r="9395" spans="5:54" x14ac:dyDescent="0.2">
      <c r="E9395"/>
      <c r="F9395" s="88"/>
      <c r="BB9395" s="5"/>
    </row>
    <row r="9396" spans="5:54" x14ac:dyDescent="0.2">
      <c r="E9396"/>
      <c r="F9396" s="88"/>
      <c r="BB9396" s="5"/>
    </row>
    <row r="9397" spans="5:54" x14ac:dyDescent="0.2">
      <c r="E9397"/>
      <c r="F9397" s="88"/>
      <c r="BB9397" s="5"/>
    </row>
    <row r="9398" spans="5:54" x14ac:dyDescent="0.2">
      <c r="E9398"/>
      <c r="F9398" s="88"/>
      <c r="BB9398" s="5"/>
    </row>
    <row r="9399" spans="5:54" x14ac:dyDescent="0.2">
      <c r="E9399"/>
      <c r="F9399" s="88"/>
      <c r="BB9399" s="5"/>
    </row>
    <row r="9400" spans="5:54" x14ac:dyDescent="0.2">
      <c r="E9400"/>
      <c r="F9400" s="88"/>
      <c r="BB9400" s="5"/>
    </row>
    <row r="9401" spans="5:54" x14ac:dyDescent="0.2">
      <c r="E9401"/>
      <c r="F9401" s="88"/>
      <c r="BB9401" s="5"/>
    </row>
    <row r="9402" spans="5:54" x14ac:dyDescent="0.2">
      <c r="E9402"/>
      <c r="F9402" s="88"/>
      <c r="BB9402" s="5"/>
    </row>
    <row r="9403" spans="5:54" x14ac:dyDescent="0.2">
      <c r="E9403"/>
      <c r="F9403" s="88"/>
      <c r="BB9403" s="5"/>
    </row>
    <row r="9404" spans="5:54" x14ac:dyDescent="0.2">
      <c r="E9404"/>
      <c r="F9404" s="88"/>
      <c r="BB9404" s="5"/>
    </row>
    <row r="9405" spans="5:54" x14ac:dyDescent="0.2">
      <c r="E9405"/>
      <c r="F9405" s="88"/>
      <c r="BB9405" s="5"/>
    </row>
    <row r="9406" spans="5:54" x14ac:dyDescent="0.2">
      <c r="E9406"/>
      <c r="F9406" s="88"/>
      <c r="BB9406" s="5"/>
    </row>
    <row r="9407" spans="5:54" x14ac:dyDescent="0.2">
      <c r="E9407"/>
      <c r="F9407" s="88"/>
      <c r="BB9407" s="5"/>
    </row>
    <row r="9408" spans="5:54" x14ac:dyDescent="0.2">
      <c r="E9408"/>
      <c r="F9408" s="88"/>
      <c r="BB9408" s="5"/>
    </row>
    <row r="9409" spans="5:54" x14ac:dyDescent="0.2">
      <c r="E9409"/>
      <c r="F9409" s="88"/>
      <c r="BB9409" s="5"/>
    </row>
    <row r="9410" spans="5:54" x14ac:dyDescent="0.2">
      <c r="E9410"/>
      <c r="F9410" s="88"/>
      <c r="BB9410" s="5"/>
    </row>
    <row r="9411" spans="5:54" x14ac:dyDescent="0.2">
      <c r="E9411"/>
      <c r="F9411" s="88"/>
      <c r="BB9411" s="5"/>
    </row>
    <row r="9412" spans="5:54" x14ac:dyDescent="0.2">
      <c r="E9412"/>
      <c r="F9412" s="88"/>
      <c r="BB9412" s="5"/>
    </row>
    <row r="9413" spans="5:54" x14ac:dyDescent="0.2">
      <c r="E9413"/>
      <c r="F9413" s="88"/>
      <c r="BB9413" s="5"/>
    </row>
    <row r="9414" spans="5:54" x14ac:dyDescent="0.2">
      <c r="E9414"/>
      <c r="F9414" s="88"/>
      <c r="BB9414" s="5"/>
    </row>
    <row r="9415" spans="5:54" x14ac:dyDescent="0.2">
      <c r="E9415"/>
      <c r="F9415" s="88"/>
      <c r="BB9415" s="5"/>
    </row>
    <row r="9416" spans="5:54" x14ac:dyDescent="0.2">
      <c r="E9416"/>
      <c r="F9416" s="88"/>
      <c r="BB9416" s="5"/>
    </row>
    <row r="9417" spans="5:54" x14ac:dyDescent="0.2">
      <c r="E9417"/>
      <c r="F9417" s="88"/>
      <c r="BB9417" s="5"/>
    </row>
    <row r="9418" spans="5:54" x14ac:dyDescent="0.2">
      <c r="E9418"/>
      <c r="F9418" s="88"/>
      <c r="BB9418" s="5"/>
    </row>
    <row r="9419" spans="5:54" x14ac:dyDescent="0.2">
      <c r="E9419"/>
      <c r="F9419" s="88"/>
      <c r="BB9419" s="5"/>
    </row>
    <row r="9420" spans="5:54" x14ac:dyDescent="0.2">
      <c r="E9420"/>
      <c r="F9420" s="88"/>
      <c r="BB9420" s="5"/>
    </row>
    <row r="9421" spans="5:54" x14ac:dyDescent="0.2">
      <c r="E9421"/>
      <c r="F9421" s="88"/>
      <c r="BB9421" s="5"/>
    </row>
    <row r="9422" spans="5:54" x14ac:dyDescent="0.2">
      <c r="E9422"/>
      <c r="F9422" s="88"/>
      <c r="BB9422" s="5"/>
    </row>
    <row r="9423" spans="5:54" x14ac:dyDescent="0.2">
      <c r="E9423"/>
      <c r="F9423" s="88"/>
      <c r="BB9423" s="5"/>
    </row>
    <row r="9424" spans="5:54" x14ac:dyDescent="0.2">
      <c r="E9424"/>
      <c r="F9424" s="88"/>
      <c r="BB9424" s="5"/>
    </row>
    <row r="9425" spans="5:54" x14ac:dyDescent="0.2">
      <c r="E9425"/>
      <c r="F9425" s="88"/>
      <c r="BB9425" s="5"/>
    </row>
    <row r="9426" spans="5:54" x14ac:dyDescent="0.2">
      <c r="E9426"/>
      <c r="F9426" s="88"/>
      <c r="BB9426" s="5"/>
    </row>
    <row r="9427" spans="5:54" x14ac:dyDescent="0.2">
      <c r="E9427"/>
      <c r="F9427" s="88"/>
      <c r="BB9427" s="5"/>
    </row>
    <row r="9428" spans="5:54" x14ac:dyDescent="0.2">
      <c r="E9428"/>
      <c r="F9428" s="88"/>
      <c r="BB9428" s="5"/>
    </row>
    <row r="9429" spans="5:54" x14ac:dyDescent="0.2">
      <c r="E9429"/>
      <c r="F9429" s="88"/>
      <c r="BB9429" s="5"/>
    </row>
    <row r="9430" spans="5:54" x14ac:dyDescent="0.2">
      <c r="E9430"/>
      <c r="F9430" s="88"/>
      <c r="BB9430" s="5"/>
    </row>
    <row r="9431" spans="5:54" x14ac:dyDescent="0.2">
      <c r="E9431"/>
      <c r="F9431" s="88"/>
      <c r="BB9431" s="5"/>
    </row>
    <row r="9432" spans="5:54" x14ac:dyDescent="0.2">
      <c r="E9432"/>
      <c r="F9432" s="88"/>
      <c r="BB9432" s="5"/>
    </row>
    <row r="9433" spans="5:54" x14ac:dyDescent="0.2">
      <c r="E9433"/>
      <c r="F9433" s="88"/>
      <c r="BB9433" s="5"/>
    </row>
    <row r="9434" spans="5:54" x14ac:dyDescent="0.2">
      <c r="E9434"/>
      <c r="F9434" s="88"/>
      <c r="BB9434" s="5"/>
    </row>
    <row r="9435" spans="5:54" x14ac:dyDescent="0.2">
      <c r="E9435"/>
      <c r="F9435" s="88"/>
      <c r="BB9435" s="5"/>
    </row>
    <row r="9436" spans="5:54" x14ac:dyDescent="0.2">
      <c r="E9436"/>
      <c r="F9436" s="88"/>
      <c r="BB9436" s="5"/>
    </row>
    <row r="9437" spans="5:54" x14ac:dyDescent="0.2">
      <c r="E9437"/>
      <c r="F9437" s="88"/>
      <c r="BB9437" s="5"/>
    </row>
    <row r="9438" spans="5:54" x14ac:dyDescent="0.2">
      <c r="E9438"/>
      <c r="F9438" s="88"/>
      <c r="BB9438" s="5"/>
    </row>
    <row r="9439" spans="5:54" x14ac:dyDescent="0.2">
      <c r="E9439"/>
      <c r="F9439" s="88"/>
      <c r="BB9439" s="5"/>
    </row>
    <row r="9440" spans="5:54" x14ac:dyDescent="0.2">
      <c r="E9440"/>
      <c r="F9440" s="88"/>
      <c r="BB9440" s="5"/>
    </row>
    <row r="9441" spans="5:54" x14ac:dyDescent="0.2">
      <c r="E9441"/>
      <c r="F9441" s="88"/>
      <c r="BB9441" s="5"/>
    </row>
    <row r="9442" spans="5:54" x14ac:dyDescent="0.2">
      <c r="E9442"/>
      <c r="F9442" s="88"/>
      <c r="BB9442" s="5"/>
    </row>
    <row r="9443" spans="5:54" x14ac:dyDescent="0.2">
      <c r="E9443"/>
      <c r="F9443" s="88"/>
      <c r="BB9443" s="5"/>
    </row>
    <row r="9444" spans="5:54" x14ac:dyDescent="0.2">
      <c r="E9444"/>
      <c r="F9444" s="88"/>
      <c r="BB9444" s="5"/>
    </row>
    <row r="9445" spans="5:54" x14ac:dyDescent="0.2">
      <c r="E9445"/>
      <c r="F9445" s="88"/>
      <c r="BB9445" s="5"/>
    </row>
    <row r="9446" spans="5:54" x14ac:dyDescent="0.2">
      <c r="E9446"/>
      <c r="F9446" s="88"/>
      <c r="BB9446" s="5"/>
    </row>
    <row r="9447" spans="5:54" x14ac:dyDescent="0.2">
      <c r="E9447"/>
      <c r="F9447" s="88"/>
      <c r="BB9447" s="5"/>
    </row>
    <row r="9448" spans="5:54" x14ac:dyDescent="0.2">
      <c r="E9448"/>
      <c r="F9448" s="88"/>
      <c r="BB9448" s="5"/>
    </row>
    <row r="9449" spans="5:54" x14ac:dyDescent="0.2">
      <c r="E9449"/>
      <c r="F9449" s="88"/>
      <c r="BB9449" s="5"/>
    </row>
    <row r="9450" spans="5:54" x14ac:dyDescent="0.2">
      <c r="E9450"/>
      <c r="F9450" s="88"/>
      <c r="BB9450" s="5"/>
    </row>
    <row r="9451" spans="5:54" x14ac:dyDescent="0.2">
      <c r="E9451"/>
      <c r="F9451" s="88"/>
      <c r="BB9451" s="5"/>
    </row>
    <row r="9452" spans="5:54" x14ac:dyDescent="0.2">
      <c r="E9452"/>
      <c r="F9452" s="88"/>
      <c r="BB9452" s="5"/>
    </row>
    <row r="9453" spans="5:54" x14ac:dyDescent="0.2">
      <c r="E9453"/>
      <c r="F9453" s="88"/>
      <c r="BB9453" s="5"/>
    </row>
    <row r="9454" spans="5:54" x14ac:dyDescent="0.2">
      <c r="E9454"/>
      <c r="F9454" s="88"/>
      <c r="BB9454" s="5"/>
    </row>
    <row r="9455" spans="5:54" x14ac:dyDescent="0.2">
      <c r="E9455"/>
      <c r="F9455" s="88"/>
      <c r="BB9455" s="5"/>
    </row>
    <row r="9456" spans="5:54" x14ac:dyDescent="0.2">
      <c r="E9456"/>
      <c r="F9456" s="88"/>
      <c r="BB9456" s="5"/>
    </row>
    <row r="9457" spans="5:54" x14ac:dyDescent="0.2">
      <c r="E9457"/>
      <c r="F9457" s="88"/>
      <c r="BB9457" s="5"/>
    </row>
    <row r="9458" spans="5:54" x14ac:dyDescent="0.2">
      <c r="E9458"/>
      <c r="F9458" s="88"/>
      <c r="BB9458" s="5"/>
    </row>
    <row r="9459" spans="5:54" x14ac:dyDescent="0.2">
      <c r="E9459"/>
      <c r="F9459" s="88"/>
      <c r="BB9459" s="5"/>
    </row>
    <row r="9460" spans="5:54" x14ac:dyDescent="0.2">
      <c r="E9460"/>
      <c r="F9460" s="88"/>
      <c r="BB9460" s="5"/>
    </row>
    <row r="9461" spans="5:54" x14ac:dyDescent="0.2">
      <c r="E9461"/>
      <c r="F9461" s="88"/>
      <c r="BB9461" s="5"/>
    </row>
    <row r="9462" spans="5:54" x14ac:dyDescent="0.2">
      <c r="E9462"/>
      <c r="F9462" s="88"/>
      <c r="BB9462" s="5"/>
    </row>
    <row r="9463" spans="5:54" x14ac:dyDescent="0.2">
      <c r="E9463"/>
      <c r="F9463" s="88"/>
      <c r="BB9463" s="5"/>
    </row>
    <row r="9464" spans="5:54" x14ac:dyDescent="0.2">
      <c r="E9464"/>
      <c r="F9464" s="88"/>
      <c r="BB9464" s="5"/>
    </row>
    <row r="9465" spans="5:54" x14ac:dyDescent="0.2">
      <c r="E9465"/>
      <c r="F9465" s="88"/>
      <c r="BB9465" s="5"/>
    </row>
    <row r="9466" spans="5:54" x14ac:dyDescent="0.2">
      <c r="E9466"/>
      <c r="F9466" s="88"/>
      <c r="BB9466" s="5"/>
    </row>
    <row r="9467" spans="5:54" x14ac:dyDescent="0.2">
      <c r="E9467"/>
      <c r="F9467" s="88"/>
      <c r="BB9467" s="5"/>
    </row>
    <row r="9468" spans="5:54" x14ac:dyDescent="0.2">
      <c r="E9468"/>
      <c r="F9468" s="88"/>
      <c r="BB9468" s="5"/>
    </row>
    <row r="9469" spans="5:54" x14ac:dyDescent="0.2">
      <c r="E9469"/>
      <c r="F9469" s="88"/>
      <c r="BB9469" s="5"/>
    </row>
    <row r="9470" spans="5:54" x14ac:dyDescent="0.2">
      <c r="E9470"/>
      <c r="F9470" s="88"/>
      <c r="BB9470" s="5"/>
    </row>
    <row r="9471" spans="5:54" x14ac:dyDescent="0.2">
      <c r="E9471"/>
      <c r="F9471" s="88"/>
      <c r="BB9471" s="5"/>
    </row>
    <row r="9472" spans="5:54" x14ac:dyDescent="0.2">
      <c r="E9472"/>
      <c r="F9472" s="88"/>
      <c r="BB9472" s="5"/>
    </row>
    <row r="9473" spans="5:54" x14ac:dyDescent="0.2">
      <c r="E9473"/>
      <c r="F9473" s="88"/>
      <c r="BB9473" s="5"/>
    </row>
    <row r="9474" spans="5:54" x14ac:dyDescent="0.2">
      <c r="E9474"/>
      <c r="F9474" s="88"/>
      <c r="BB9474" s="5"/>
    </row>
    <row r="9475" spans="5:54" x14ac:dyDescent="0.2">
      <c r="E9475"/>
      <c r="F9475" s="88"/>
      <c r="BB9475" s="5"/>
    </row>
    <row r="9476" spans="5:54" x14ac:dyDescent="0.2">
      <c r="E9476"/>
      <c r="F9476" s="88"/>
      <c r="BB9476" s="5"/>
    </row>
    <row r="9477" spans="5:54" x14ac:dyDescent="0.2">
      <c r="E9477"/>
      <c r="F9477" s="88"/>
      <c r="BB9477" s="5"/>
    </row>
    <row r="9478" spans="5:54" x14ac:dyDescent="0.2">
      <c r="E9478"/>
      <c r="F9478" s="88"/>
      <c r="BB9478" s="5"/>
    </row>
    <row r="9479" spans="5:54" x14ac:dyDescent="0.2">
      <c r="E9479"/>
      <c r="F9479" s="88"/>
      <c r="BB9479" s="5"/>
    </row>
    <row r="9480" spans="5:54" x14ac:dyDescent="0.2">
      <c r="E9480"/>
      <c r="F9480" s="88"/>
      <c r="BB9480" s="5"/>
    </row>
    <row r="9481" spans="5:54" x14ac:dyDescent="0.2">
      <c r="E9481"/>
      <c r="F9481" s="88"/>
      <c r="BB9481" s="5"/>
    </row>
    <row r="9482" spans="5:54" x14ac:dyDescent="0.2">
      <c r="E9482"/>
      <c r="F9482" s="88"/>
      <c r="BB9482" s="5"/>
    </row>
    <row r="9483" spans="5:54" x14ac:dyDescent="0.2">
      <c r="E9483"/>
      <c r="F9483" s="88"/>
      <c r="BB9483" s="5"/>
    </row>
    <row r="9484" spans="5:54" x14ac:dyDescent="0.2">
      <c r="E9484"/>
      <c r="F9484" s="88"/>
      <c r="BB9484" s="5"/>
    </row>
    <row r="9485" spans="5:54" x14ac:dyDescent="0.2">
      <c r="E9485"/>
      <c r="F9485" s="88"/>
      <c r="BB9485" s="5"/>
    </row>
    <row r="9486" spans="5:54" x14ac:dyDescent="0.2">
      <c r="E9486"/>
      <c r="F9486" s="88"/>
      <c r="BB9486" s="5"/>
    </row>
    <row r="9487" spans="5:54" x14ac:dyDescent="0.2">
      <c r="E9487"/>
      <c r="F9487" s="88"/>
      <c r="BB9487" s="5"/>
    </row>
    <row r="9488" spans="5:54" x14ac:dyDescent="0.2">
      <c r="E9488"/>
      <c r="F9488" s="88"/>
      <c r="BB9488" s="5"/>
    </row>
    <row r="9489" spans="5:54" x14ac:dyDescent="0.2">
      <c r="E9489"/>
      <c r="F9489" s="88"/>
      <c r="BB9489" s="5"/>
    </row>
    <row r="9490" spans="5:54" x14ac:dyDescent="0.2">
      <c r="E9490"/>
      <c r="F9490" s="88"/>
      <c r="BB9490" s="5"/>
    </row>
    <row r="9491" spans="5:54" x14ac:dyDescent="0.2">
      <c r="E9491"/>
      <c r="F9491" s="88"/>
      <c r="BB9491" s="5"/>
    </row>
    <row r="9492" spans="5:54" x14ac:dyDescent="0.2">
      <c r="E9492"/>
      <c r="F9492" s="88"/>
      <c r="BB9492" s="5"/>
    </row>
    <row r="9493" spans="5:54" x14ac:dyDescent="0.2">
      <c r="E9493"/>
      <c r="F9493" s="88"/>
      <c r="BB9493" s="5"/>
    </row>
    <row r="9494" spans="5:54" x14ac:dyDescent="0.2">
      <c r="E9494"/>
      <c r="F9494" s="88"/>
      <c r="BB9494" s="5"/>
    </row>
    <row r="9495" spans="5:54" x14ac:dyDescent="0.2">
      <c r="E9495"/>
      <c r="F9495" s="88"/>
      <c r="BB9495" s="5"/>
    </row>
    <row r="9496" spans="5:54" x14ac:dyDescent="0.2">
      <c r="E9496"/>
      <c r="F9496" s="88"/>
      <c r="BB9496" s="5"/>
    </row>
    <row r="9497" spans="5:54" x14ac:dyDescent="0.2">
      <c r="E9497"/>
      <c r="F9497" s="88"/>
      <c r="BB9497" s="5"/>
    </row>
    <row r="9498" spans="5:54" x14ac:dyDescent="0.2">
      <c r="E9498"/>
      <c r="F9498" s="88"/>
      <c r="BB9498" s="5"/>
    </row>
    <row r="9499" spans="5:54" x14ac:dyDescent="0.2">
      <c r="E9499"/>
      <c r="F9499" s="88"/>
      <c r="BB9499" s="5"/>
    </row>
    <row r="9500" spans="5:54" x14ac:dyDescent="0.2">
      <c r="E9500"/>
      <c r="F9500" s="88"/>
      <c r="BB9500" s="5"/>
    </row>
    <row r="9501" spans="5:54" x14ac:dyDescent="0.2">
      <c r="E9501"/>
      <c r="F9501" s="88"/>
      <c r="BB9501" s="5"/>
    </row>
    <row r="9502" spans="5:54" x14ac:dyDescent="0.2">
      <c r="E9502"/>
      <c r="F9502" s="88"/>
      <c r="BB9502" s="5"/>
    </row>
    <row r="9503" spans="5:54" x14ac:dyDescent="0.2">
      <c r="E9503"/>
      <c r="F9503" s="88"/>
      <c r="BB9503" s="5"/>
    </row>
    <row r="9504" spans="5:54" x14ac:dyDescent="0.2">
      <c r="E9504"/>
      <c r="F9504" s="88"/>
      <c r="BB9504" s="5"/>
    </row>
    <row r="9505" spans="5:54" x14ac:dyDescent="0.2">
      <c r="E9505"/>
      <c r="F9505" s="88"/>
      <c r="BB9505" s="5"/>
    </row>
    <row r="9506" spans="5:54" x14ac:dyDescent="0.2">
      <c r="E9506"/>
      <c r="F9506" s="88"/>
      <c r="BB9506" s="5"/>
    </row>
    <row r="9507" spans="5:54" x14ac:dyDescent="0.2">
      <c r="E9507"/>
      <c r="F9507" s="88"/>
      <c r="BB9507" s="5"/>
    </row>
    <row r="9508" spans="5:54" x14ac:dyDescent="0.2">
      <c r="E9508"/>
      <c r="F9508" s="88"/>
      <c r="BB9508" s="5"/>
    </row>
    <row r="9509" spans="5:54" x14ac:dyDescent="0.2">
      <c r="E9509"/>
      <c r="F9509" s="88"/>
      <c r="BB9509" s="5"/>
    </row>
    <row r="9510" spans="5:54" x14ac:dyDescent="0.2">
      <c r="E9510"/>
      <c r="F9510" s="88"/>
      <c r="BB9510" s="5"/>
    </row>
    <row r="9511" spans="5:54" x14ac:dyDescent="0.2">
      <c r="E9511"/>
      <c r="F9511" s="88"/>
      <c r="BB9511" s="5"/>
    </row>
    <row r="9512" spans="5:54" x14ac:dyDescent="0.2">
      <c r="E9512"/>
      <c r="F9512" s="88"/>
      <c r="BB9512" s="5"/>
    </row>
    <row r="9513" spans="5:54" x14ac:dyDescent="0.2">
      <c r="E9513"/>
      <c r="F9513" s="88"/>
      <c r="BB9513" s="5"/>
    </row>
    <row r="9514" spans="5:54" x14ac:dyDescent="0.2">
      <c r="E9514"/>
      <c r="F9514" s="88"/>
      <c r="BB9514" s="5"/>
    </row>
    <row r="9515" spans="5:54" x14ac:dyDescent="0.2">
      <c r="E9515"/>
      <c r="F9515" s="88"/>
      <c r="BB9515" s="5"/>
    </row>
    <row r="9516" spans="5:54" x14ac:dyDescent="0.2">
      <c r="E9516"/>
      <c r="F9516" s="88"/>
      <c r="BB9516" s="5"/>
    </row>
    <row r="9517" spans="5:54" x14ac:dyDescent="0.2">
      <c r="E9517"/>
      <c r="F9517" s="88"/>
      <c r="BB9517" s="5"/>
    </row>
    <row r="9518" spans="5:54" x14ac:dyDescent="0.2">
      <c r="E9518"/>
      <c r="F9518" s="88"/>
      <c r="BB9518" s="5"/>
    </row>
    <row r="9519" spans="5:54" x14ac:dyDescent="0.2">
      <c r="E9519"/>
      <c r="F9519" s="88"/>
      <c r="BB9519" s="5"/>
    </row>
    <row r="9520" spans="5:54" x14ac:dyDescent="0.2">
      <c r="E9520"/>
      <c r="F9520" s="88"/>
      <c r="BB9520" s="5"/>
    </row>
    <row r="9521" spans="5:54" x14ac:dyDescent="0.2">
      <c r="E9521"/>
      <c r="F9521" s="88"/>
      <c r="BB9521" s="5"/>
    </row>
    <row r="9522" spans="5:54" x14ac:dyDescent="0.2">
      <c r="E9522"/>
      <c r="F9522" s="88"/>
      <c r="BB9522" s="5"/>
    </row>
    <row r="9523" spans="5:54" x14ac:dyDescent="0.2">
      <c r="E9523"/>
      <c r="F9523" s="88"/>
      <c r="BB9523" s="5"/>
    </row>
    <row r="9524" spans="5:54" x14ac:dyDescent="0.2">
      <c r="E9524"/>
      <c r="F9524" s="88"/>
      <c r="BB9524" s="5"/>
    </row>
    <row r="9525" spans="5:54" x14ac:dyDescent="0.2">
      <c r="E9525"/>
      <c r="F9525" s="88"/>
      <c r="BB9525" s="5"/>
    </row>
    <row r="9526" spans="5:54" x14ac:dyDescent="0.2">
      <c r="E9526"/>
      <c r="F9526" s="88"/>
      <c r="BB9526" s="5"/>
    </row>
    <row r="9527" spans="5:54" x14ac:dyDescent="0.2">
      <c r="E9527"/>
      <c r="F9527" s="88"/>
      <c r="BB9527" s="5"/>
    </row>
    <row r="9528" spans="5:54" x14ac:dyDescent="0.2">
      <c r="E9528"/>
      <c r="F9528" s="88"/>
      <c r="BB9528" s="5"/>
    </row>
    <row r="9529" spans="5:54" x14ac:dyDescent="0.2">
      <c r="E9529"/>
      <c r="F9529" s="88"/>
      <c r="BB9529" s="5"/>
    </row>
    <row r="9530" spans="5:54" x14ac:dyDescent="0.2">
      <c r="E9530"/>
      <c r="F9530" s="88"/>
      <c r="BB9530" s="5"/>
    </row>
    <row r="9531" spans="5:54" x14ac:dyDescent="0.2">
      <c r="E9531"/>
      <c r="F9531" s="88"/>
      <c r="BB9531" s="5"/>
    </row>
    <row r="9532" spans="5:54" x14ac:dyDescent="0.2">
      <c r="E9532"/>
      <c r="F9532" s="88"/>
      <c r="BB9532" s="5"/>
    </row>
    <row r="9533" spans="5:54" x14ac:dyDescent="0.2">
      <c r="E9533"/>
      <c r="F9533" s="88"/>
      <c r="BB9533" s="5"/>
    </row>
    <row r="9534" spans="5:54" x14ac:dyDescent="0.2">
      <c r="E9534"/>
      <c r="F9534" s="88"/>
      <c r="BB9534" s="5"/>
    </row>
    <row r="9535" spans="5:54" x14ac:dyDescent="0.2">
      <c r="E9535"/>
      <c r="F9535" s="88"/>
      <c r="BB9535" s="5"/>
    </row>
    <row r="9536" spans="5:54" x14ac:dyDescent="0.2">
      <c r="E9536"/>
      <c r="F9536" s="88"/>
      <c r="BB9536" s="5"/>
    </row>
    <row r="9537" spans="5:54" x14ac:dyDescent="0.2">
      <c r="E9537"/>
      <c r="F9537" s="88"/>
      <c r="BB9537" s="5"/>
    </row>
    <row r="9538" spans="5:54" x14ac:dyDescent="0.2">
      <c r="E9538"/>
      <c r="F9538" s="88"/>
      <c r="BB9538" s="5"/>
    </row>
    <row r="9539" spans="5:54" x14ac:dyDescent="0.2">
      <c r="E9539"/>
      <c r="F9539" s="88"/>
      <c r="BB9539" s="5"/>
    </row>
    <row r="9540" spans="5:54" x14ac:dyDescent="0.2">
      <c r="E9540"/>
      <c r="F9540" s="88"/>
      <c r="BB9540" s="5"/>
    </row>
    <row r="9541" spans="5:54" x14ac:dyDescent="0.2">
      <c r="E9541"/>
      <c r="F9541" s="88"/>
      <c r="BB9541" s="5"/>
    </row>
    <row r="9542" spans="5:54" x14ac:dyDescent="0.2">
      <c r="E9542"/>
      <c r="F9542" s="88"/>
      <c r="BB9542" s="5"/>
    </row>
    <row r="9543" spans="5:54" x14ac:dyDescent="0.2">
      <c r="E9543"/>
      <c r="F9543" s="88"/>
      <c r="BB9543" s="5"/>
    </row>
    <row r="9544" spans="5:54" x14ac:dyDescent="0.2">
      <c r="E9544"/>
      <c r="F9544" s="88"/>
      <c r="BB9544" s="5"/>
    </row>
    <row r="9545" spans="5:54" x14ac:dyDescent="0.2">
      <c r="E9545"/>
      <c r="F9545" s="88"/>
      <c r="BB9545" s="5"/>
    </row>
    <row r="9546" spans="5:54" x14ac:dyDescent="0.2">
      <c r="E9546"/>
      <c r="F9546" s="88"/>
      <c r="BB9546" s="5"/>
    </row>
    <row r="9547" spans="5:54" x14ac:dyDescent="0.2">
      <c r="E9547"/>
      <c r="F9547" s="88"/>
      <c r="BB9547" s="5"/>
    </row>
    <row r="9548" spans="5:54" x14ac:dyDescent="0.2">
      <c r="E9548"/>
      <c r="F9548" s="88"/>
      <c r="BB9548" s="5"/>
    </row>
    <row r="9549" spans="5:54" x14ac:dyDescent="0.2">
      <c r="E9549"/>
      <c r="F9549" s="88"/>
      <c r="BB9549" s="5"/>
    </row>
    <row r="9550" spans="5:54" x14ac:dyDescent="0.2">
      <c r="E9550"/>
      <c r="F9550" s="88"/>
      <c r="BB9550" s="5"/>
    </row>
    <row r="9551" spans="5:54" x14ac:dyDescent="0.2">
      <c r="E9551"/>
      <c r="F9551" s="88"/>
      <c r="BB9551" s="5"/>
    </row>
    <row r="9552" spans="5:54" x14ac:dyDescent="0.2">
      <c r="E9552"/>
      <c r="F9552" s="88"/>
      <c r="BB9552" s="5"/>
    </row>
    <row r="9553" spans="5:54" x14ac:dyDescent="0.2">
      <c r="E9553"/>
      <c r="F9553" s="88"/>
      <c r="BB9553" s="5"/>
    </row>
    <row r="9554" spans="5:54" x14ac:dyDescent="0.2">
      <c r="E9554"/>
      <c r="F9554" s="88"/>
      <c r="BB9554" s="5"/>
    </row>
    <row r="9555" spans="5:54" x14ac:dyDescent="0.2">
      <c r="E9555"/>
      <c r="F9555" s="88"/>
      <c r="BB9555" s="5"/>
    </row>
    <row r="9556" spans="5:54" x14ac:dyDescent="0.2">
      <c r="E9556"/>
      <c r="F9556" s="88"/>
      <c r="BB9556" s="5"/>
    </row>
    <row r="9557" spans="5:54" x14ac:dyDescent="0.2">
      <c r="E9557"/>
      <c r="F9557" s="88"/>
      <c r="BB9557" s="5"/>
    </row>
    <row r="9558" spans="5:54" x14ac:dyDescent="0.2">
      <c r="E9558"/>
      <c r="F9558" s="88"/>
      <c r="BB9558" s="5"/>
    </row>
    <row r="9559" spans="5:54" x14ac:dyDescent="0.2">
      <c r="E9559"/>
      <c r="F9559" s="88"/>
      <c r="BB9559" s="5"/>
    </row>
    <row r="9560" spans="5:54" x14ac:dyDescent="0.2">
      <c r="E9560"/>
      <c r="F9560" s="88"/>
      <c r="BB9560" s="5"/>
    </row>
    <row r="9561" spans="5:54" x14ac:dyDescent="0.2">
      <c r="E9561"/>
      <c r="F9561" s="88"/>
      <c r="BB9561" s="5"/>
    </row>
    <row r="9562" spans="5:54" x14ac:dyDescent="0.2">
      <c r="E9562"/>
      <c r="F9562" s="88"/>
      <c r="BB9562" s="5"/>
    </row>
    <row r="9563" spans="5:54" x14ac:dyDescent="0.2">
      <c r="E9563"/>
      <c r="F9563" s="88"/>
      <c r="BB9563" s="5"/>
    </row>
    <row r="9564" spans="5:54" x14ac:dyDescent="0.2">
      <c r="E9564"/>
      <c r="F9564" s="88"/>
      <c r="BB9564" s="5"/>
    </row>
    <row r="9565" spans="5:54" x14ac:dyDescent="0.2">
      <c r="E9565"/>
      <c r="F9565" s="88"/>
      <c r="BB9565" s="5"/>
    </row>
    <row r="9566" spans="5:54" x14ac:dyDescent="0.2">
      <c r="E9566"/>
      <c r="F9566" s="88"/>
      <c r="BB9566" s="5"/>
    </row>
    <row r="9567" spans="5:54" x14ac:dyDescent="0.2">
      <c r="E9567"/>
      <c r="F9567" s="88"/>
      <c r="BB9567" s="5"/>
    </row>
    <row r="9568" spans="5:54" x14ac:dyDescent="0.2">
      <c r="E9568"/>
      <c r="F9568" s="88"/>
      <c r="BB9568" s="5"/>
    </row>
    <row r="9569" spans="5:54" x14ac:dyDescent="0.2">
      <c r="E9569"/>
      <c r="F9569" s="88"/>
      <c r="BB9569" s="5"/>
    </row>
    <row r="9570" spans="5:54" x14ac:dyDescent="0.2">
      <c r="E9570"/>
      <c r="F9570" s="88"/>
      <c r="BB9570" s="5"/>
    </row>
    <row r="9571" spans="5:54" x14ac:dyDescent="0.2">
      <c r="E9571"/>
      <c r="F9571" s="88"/>
      <c r="BB9571" s="5"/>
    </row>
    <row r="9572" spans="5:54" x14ac:dyDescent="0.2">
      <c r="E9572"/>
      <c r="F9572" s="88"/>
      <c r="BB9572" s="5"/>
    </row>
    <row r="9573" spans="5:54" x14ac:dyDescent="0.2">
      <c r="E9573"/>
      <c r="F9573" s="88"/>
      <c r="BB9573" s="5"/>
    </row>
    <row r="9574" spans="5:54" x14ac:dyDescent="0.2">
      <c r="E9574"/>
      <c r="F9574" s="88"/>
      <c r="BB9574" s="5"/>
    </row>
    <row r="9575" spans="5:54" x14ac:dyDescent="0.2">
      <c r="E9575"/>
      <c r="F9575" s="88"/>
      <c r="BB9575" s="5"/>
    </row>
    <row r="9576" spans="5:54" x14ac:dyDescent="0.2">
      <c r="E9576"/>
      <c r="F9576" s="88"/>
      <c r="BB9576" s="5"/>
    </row>
    <row r="9577" spans="5:54" x14ac:dyDescent="0.2">
      <c r="E9577"/>
      <c r="F9577" s="88"/>
      <c r="BB9577" s="5"/>
    </row>
    <row r="9578" spans="5:54" x14ac:dyDescent="0.2">
      <c r="E9578"/>
      <c r="F9578" s="88"/>
      <c r="BB9578" s="5"/>
    </row>
    <row r="9579" spans="5:54" x14ac:dyDescent="0.2">
      <c r="E9579"/>
      <c r="F9579" s="88"/>
      <c r="BB9579" s="5"/>
    </row>
    <row r="9580" spans="5:54" x14ac:dyDescent="0.2">
      <c r="E9580"/>
      <c r="F9580" s="88"/>
      <c r="BB9580" s="5"/>
    </row>
    <row r="9581" spans="5:54" x14ac:dyDescent="0.2">
      <c r="E9581"/>
      <c r="F9581" s="88"/>
      <c r="BB9581" s="5"/>
    </row>
    <row r="9582" spans="5:54" x14ac:dyDescent="0.2">
      <c r="E9582"/>
      <c r="F9582" s="88"/>
      <c r="BB9582" s="5"/>
    </row>
    <row r="9583" spans="5:54" x14ac:dyDescent="0.2">
      <c r="E9583"/>
      <c r="F9583" s="88"/>
      <c r="BB9583" s="5"/>
    </row>
    <row r="9584" spans="5:54" x14ac:dyDescent="0.2">
      <c r="E9584"/>
      <c r="F9584" s="88"/>
      <c r="BB9584" s="5"/>
    </row>
    <row r="9585" spans="5:54" x14ac:dyDescent="0.2">
      <c r="E9585"/>
      <c r="F9585" s="88"/>
      <c r="BB9585" s="5"/>
    </row>
    <row r="9586" spans="5:54" x14ac:dyDescent="0.2">
      <c r="E9586"/>
      <c r="F9586" s="88"/>
      <c r="BB9586" s="5"/>
    </row>
    <row r="9587" spans="5:54" x14ac:dyDescent="0.2">
      <c r="E9587"/>
      <c r="F9587" s="88"/>
      <c r="BB9587" s="5"/>
    </row>
    <row r="9588" spans="5:54" x14ac:dyDescent="0.2">
      <c r="E9588"/>
      <c r="F9588" s="88"/>
      <c r="BB9588" s="5"/>
    </row>
    <row r="9589" spans="5:54" x14ac:dyDescent="0.2">
      <c r="E9589"/>
      <c r="F9589" s="88"/>
      <c r="BB9589" s="5"/>
    </row>
    <row r="9590" spans="5:54" x14ac:dyDescent="0.2">
      <c r="E9590"/>
      <c r="F9590" s="88"/>
      <c r="BB9590" s="5"/>
    </row>
    <row r="9591" spans="5:54" x14ac:dyDescent="0.2">
      <c r="E9591"/>
      <c r="F9591" s="88"/>
      <c r="BB9591" s="5"/>
    </row>
    <row r="9592" spans="5:54" x14ac:dyDescent="0.2">
      <c r="E9592"/>
      <c r="F9592" s="88"/>
      <c r="BB9592" s="5"/>
    </row>
    <row r="9593" spans="5:54" x14ac:dyDescent="0.2">
      <c r="E9593"/>
      <c r="F9593" s="88"/>
      <c r="BB9593" s="5"/>
    </row>
    <row r="9594" spans="5:54" x14ac:dyDescent="0.2">
      <c r="E9594"/>
      <c r="F9594" s="88"/>
      <c r="BB9594" s="5"/>
    </row>
    <row r="9595" spans="5:54" x14ac:dyDescent="0.2">
      <c r="E9595"/>
      <c r="F9595" s="88"/>
      <c r="BB9595" s="5"/>
    </row>
    <row r="9596" spans="5:54" x14ac:dyDescent="0.2">
      <c r="E9596"/>
      <c r="F9596" s="88"/>
      <c r="BB9596" s="5"/>
    </row>
    <row r="9597" spans="5:54" x14ac:dyDescent="0.2">
      <c r="E9597"/>
      <c r="F9597" s="88"/>
      <c r="BB9597" s="5"/>
    </row>
    <row r="9598" spans="5:54" x14ac:dyDescent="0.2">
      <c r="E9598"/>
      <c r="F9598" s="88"/>
      <c r="BB9598" s="5"/>
    </row>
    <row r="9599" spans="5:54" x14ac:dyDescent="0.2">
      <c r="E9599"/>
      <c r="F9599" s="88"/>
      <c r="BB9599" s="5"/>
    </row>
    <row r="9600" spans="5:54" x14ac:dyDescent="0.2">
      <c r="E9600"/>
      <c r="F9600" s="88"/>
      <c r="BB9600" s="5"/>
    </row>
    <row r="9601" spans="5:54" x14ac:dyDescent="0.2">
      <c r="E9601"/>
      <c r="F9601" s="88"/>
      <c r="BB9601" s="5"/>
    </row>
    <row r="9602" spans="5:54" x14ac:dyDescent="0.2">
      <c r="E9602"/>
      <c r="F9602" s="88"/>
      <c r="BB9602" s="5"/>
    </row>
    <row r="9603" spans="5:54" x14ac:dyDescent="0.2">
      <c r="E9603"/>
      <c r="F9603" s="88"/>
      <c r="BB9603" s="5"/>
    </row>
    <row r="9604" spans="5:54" x14ac:dyDescent="0.2">
      <c r="E9604"/>
      <c r="F9604" s="88"/>
      <c r="BB9604" s="5"/>
    </row>
    <row r="9605" spans="5:54" x14ac:dyDescent="0.2">
      <c r="E9605"/>
      <c r="F9605" s="88"/>
      <c r="BB9605" s="5"/>
    </row>
    <row r="9606" spans="5:54" x14ac:dyDescent="0.2">
      <c r="E9606"/>
      <c r="F9606" s="88"/>
      <c r="BB9606" s="5"/>
    </row>
    <row r="9607" spans="5:54" x14ac:dyDescent="0.2">
      <c r="E9607"/>
      <c r="F9607" s="88"/>
      <c r="BB9607" s="5"/>
    </row>
    <row r="9608" spans="5:54" x14ac:dyDescent="0.2">
      <c r="E9608"/>
      <c r="F9608" s="88"/>
      <c r="BB9608" s="5"/>
    </row>
    <row r="9609" spans="5:54" x14ac:dyDescent="0.2">
      <c r="E9609"/>
      <c r="F9609" s="88"/>
      <c r="BB9609" s="5"/>
    </row>
    <row r="9610" spans="5:54" x14ac:dyDescent="0.2">
      <c r="E9610"/>
      <c r="F9610" s="88"/>
      <c r="BB9610" s="5"/>
    </row>
    <row r="9611" spans="5:54" x14ac:dyDescent="0.2">
      <c r="E9611"/>
      <c r="F9611" s="88"/>
      <c r="BB9611" s="5"/>
    </row>
    <row r="9612" spans="5:54" x14ac:dyDescent="0.2">
      <c r="E9612"/>
      <c r="F9612" s="88"/>
      <c r="BB9612" s="5"/>
    </row>
    <row r="9613" spans="5:54" x14ac:dyDescent="0.2">
      <c r="E9613"/>
      <c r="F9613" s="88"/>
      <c r="BB9613" s="5"/>
    </row>
    <row r="9614" spans="5:54" x14ac:dyDescent="0.2">
      <c r="E9614"/>
      <c r="F9614" s="88"/>
      <c r="BB9614" s="5"/>
    </row>
    <row r="9615" spans="5:54" x14ac:dyDescent="0.2">
      <c r="E9615"/>
      <c r="F9615" s="88"/>
      <c r="BB9615" s="5"/>
    </row>
    <row r="9616" spans="5:54" x14ac:dyDescent="0.2">
      <c r="E9616"/>
      <c r="F9616" s="88"/>
      <c r="BB9616" s="5"/>
    </row>
    <row r="9617" spans="5:54" x14ac:dyDescent="0.2">
      <c r="E9617"/>
      <c r="F9617" s="88"/>
      <c r="BB9617" s="5"/>
    </row>
    <row r="9618" spans="5:54" x14ac:dyDescent="0.2">
      <c r="E9618"/>
      <c r="F9618" s="88"/>
      <c r="BB9618" s="5"/>
    </row>
    <row r="9619" spans="5:54" x14ac:dyDescent="0.2">
      <c r="E9619"/>
      <c r="F9619" s="88"/>
      <c r="BB9619" s="5"/>
    </row>
    <row r="9620" spans="5:54" x14ac:dyDescent="0.2">
      <c r="E9620"/>
      <c r="F9620" s="88"/>
      <c r="BB9620" s="5"/>
    </row>
    <row r="9621" spans="5:54" x14ac:dyDescent="0.2">
      <c r="E9621"/>
      <c r="F9621" s="88"/>
      <c r="BB9621" s="5"/>
    </row>
    <row r="9622" spans="5:54" x14ac:dyDescent="0.2">
      <c r="E9622"/>
      <c r="F9622" s="88"/>
      <c r="BB9622" s="5"/>
    </row>
    <row r="9623" spans="5:54" x14ac:dyDescent="0.2">
      <c r="E9623"/>
      <c r="F9623" s="88"/>
      <c r="BB9623" s="5"/>
    </row>
    <row r="9624" spans="5:54" x14ac:dyDescent="0.2">
      <c r="E9624"/>
      <c r="F9624" s="88"/>
      <c r="BB9624" s="5"/>
    </row>
    <row r="9625" spans="5:54" x14ac:dyDescent="0.2">
      <c r="E9625"/>
      <c r="F9625" s="88"/>
      <c r="BB9625" s="5"/>
    </row>
    <row r="9626" spans="5:54" x14ac:dyDescent="0.2">
      <c r="E9626"/>
      <c r="F9626" s="88"/>
      <c r="BB9626" s="5"/>
    </row>
    <row r="9627" spans="5:54" x14ac:dyDescent="0.2">
      <c r="E9627"/>
      <c r="F9627" s="88"/>
      <c r="BB9627" s="5"/>
    </row>
    <row r="9628" spans="5:54" x14ac:dyDescent="0.2">
      <c r="E9628"/>
      <c r="F9628" s="88"/>
      <c r="BB9628" s="5"/>
    </row>
    <row r="9629" spans="5:54" x14ac:dyDescent="0.2">
      <c r="E9629"/>
      <c r="F9629" s="88"/>
      <c r="BB9629" s="5"/>
    </row>
    <row r="9630" spans="5:54" x14ac:dyDescent="0.2">
      <c r="E9630"/>
      <c r="F9630" s="88"/>
      <c r="BB9630" s="5"/>
    </row>
    <row r="9631" spans="5:54" x14ac:dyDescent="0.2">
      <c r="E9631"/>
      <c r="F9631" s="88"/>
      <c r="BB9631" s="5"/>
    </row>
    <row r="9632" spans="5:54" x14ac:dyDescent="0.2">
      <c r="E9632"/>
      <c r="F9632" s="88"/>
      <c r="BB9632" s="5"/>
    </row>
    <row r="9633" spans="5:54" x14ac:dyDescent="0.2">
      <c r="E9633"/>
      <c r="F9633" s="88"/>
      <c r="BB9633" s="5"/>
    </row>
    <row r="9634" spans="5:54" x14ac:dyDescent="0.2">
      <c r="E9634"/>
      <c r="F9634" s="88"/>
      <c r="BB9634" s="5"/>
    </row>
    <row r="9635" spans="5:54" x14ac:dyDescent="0.2">
      <c r="E9635"/>
      <c r="F9635" s="88"/>
      <c r="BB9635" s="5"/>
    </row>
    <row r="9636" spans="5:54" x14ac:dyDescent="0.2">
      <c r="E9636"/>
      <c r="F9636" s="88"/>
      <c r="BB9636" s="5"/>
    </row>
    <row r="9637" spans="5:54" x14ac:dyDescent="0.2">
      <c r="E9637"/>
      <c r="F9637" s="88"/>
      <c r="BB9637" s="5"/>
    </row>
    <row r="9638" spans="5:54" x14ac:dyDescent="0.2">
      <c r="E9638"/>
      <c r="F9638" s="88"/>
      <c r="BB9638" s="5"/>
    </row>
    <row r="9639" spans="5:54" x14ac:dyDescent="0.2">
      <c r="E9639"/>
      <c r="F9639" s="88"/>
      <c r="BB9639" s="5"/>
    </row>
    <row r="9640" spans="5:54" x14ac:dyDescent="0.2">
      <c r="E9640"/>
      <c r="F9640" s="88"/>
      <c r="BB9640" s="5"/>
    </row>
    <row r="9641" spans="5:54" x14ac:dyDescent="0.2">
      <c r="E9641"/>
      <c r="F9641" s="88"/>
      <c r="BB9641" s="5"/>
    </row>
    <row r="9642" spans="5:54" x14ac:dyDescent="0.2">
      <c r="E9642"/>
      <c r="F9642" s="88"/>
      <c r="BB9642" s="5"/>
    </row>
    <row r="9643" spans="5:54" x14ac:dyDescent="0.2">
      <c r="E9643"/>
      <c r="F9643" s="88"/>
      <c r="BB9643" s="5"/>
    </row>
    <row r="9644" spans="5:54" x14ac:dyDescent="0.2">
      <c r="E9644"/>
      <c r="F9644" s="88"/>
      <c r="BB9644" s="5"/>
    </row>
    <row r="9645" spans="5:54" x14ac:dyDescent="0.2">
      <c r="E9645"/>
      <c r="F9645" s="88"/>
      <c r="BB9645" s="5"/>
    </row>
    <row r="9646" spans="5:54" x14ac:dyDescent="0.2">
      <c r="E9646"/>
      <c r="F9646" s="88"/>
      <c r="BB9646" s="5"/>
    </row>
    <row r="9647" spans="5:54" x14ac:dyDescent="0.2">
      <c r="E9647"/>
      <c r="F9647" s="88"/>
      <c r="BB9647" s="5"/>
    </row>
    <row r="9648" spans="5:54" x14ac:dyDescent="0.2">
      <c r="E9648"/>
      <c r="F9648" s="88"/>
      <c r="BB9648" s="5"/>
    </row>
    <row r="9649" spans="5:54" x14ac:dyDescent="0.2">
      <c r="E9649"/>
      <c r="F9649" s="88"/>
      <c r="BB9649" s="5"/>
    </row>
    <row r="9650" spans="5:54" x14ac:dyDescent="0.2">
      <c r="E9650"/>
      <c r="F9650" s="88"/>
      <c r="BB9650" s="5"/>
    </row>
    <row r="9651" spans="5:54" x14ac:dyDescent="0.2">
      <c r="E9651"/>
      <c r="F9651" s="88"/>
      <c r="BB9651" s="5"/>
    </row>
    <row r="9652" spans="5:54" x14ac:dyDescent="0.2">
      <c r="E9652"/>
      <c r="F9652" s="88"/>
      <c r="BB9652" s="5"/>
    </row>
    <row r="9653" spans="5:54" x14ac:dyDescent="0.2">
      <c r="E9653"/>
      <c r="F9653" s="88"/>
      <c r="BB9653" s="5"/>
    </row>
    <row r="9654" spans="5:54" x14ac:dyDescent="0.2">
      <c r="E9654"/>
      <c r="F9654" s="88"/>
      <c r="BB9654" s="5"/>
    </row>
    <row r="9655" spans="5:54" x14ac:dyDescent="0.2">
      <c r="E9655"/>
      <c r="F9655" s="88"/>
      <c r="BB9655" s="5"/>
    </row>
    <row r="9656" spans="5:54" x14ac:dyDescent="0.2">
      <c r="E9656"/>
      <c r="F9656" s="88"/>
      <c r="BB9656" s="5"/>
    </row>
    <row r="9657" spans="5:54" x14ac:dyDescent="0.2">
      <c r="E9657"/>
      <c r="F9657" s="88"/>
      <c r="BB9657" s="5"/>
    </row>
    <row r="9658" spans="5:54" x14ac:dyDescent="0.2">
      <c r="E9658"/>
      <c r="F9658" s="88"/>
      <c r="BB9658" s="5"/>
    </row>
    <row r="9659" spans="5:54" x14ac:dyDescent="0.2">
      <c r="E9659"/>
      <c r="F9659" s="88"/>
      <c r="BB9659" s="5"/>
    </row>
    <row r="9660" spans="5:54" x14ac:dyDescent="0.2">
      <c r="E9660"/>
      <c r="F9660" s="88"/>
      <c r="BB9660" s="5"/>
    </row>
    <row r="9661" spans="5:54" x14ac:dyDescent="0.2">
      <c r="E9661"/>
      <c r="F9661" s="88"/>
      <c r="BB9661" s="5"/>
    </row>
    <row r="9662" spans="5:54" x14ac:dyDescent="0.2">
      <c r="E9662"/>
      <c r="F9662" s="88"/>
      <c r="BB9662" s="5"/>
    </row>
    <row r="9663" spans="5:54" x14ac:dyDescent="0.2">
      <c r="E9663"/>
      <c r="F9663" s="88"/>
      <c r="BB9663" s="5"/>
    </row>
    <row r="9664" spans="5:54" x14ac:dyDescent="0.2">
      <c r="E9664"/>
      <c r="F9664" s="88"/>
      <c r="BB9664" s="5"/>
    </row>
    <row r="9665" spans="5:54" x14ac:dyDescent="0.2">
      <c r="E9665"/>
      <c r="F9665" s="88"/>
      <c r="BB9665" s="5"/>
    </row>
    <row r="9666" spans="5:54" x14ac:dyDescent="0.2">
      <c r="E9666"/>
      <c r="F9666" s="88"/>
      <c r="BB9666" s="5"/>
    </row>
    <row r="9667" spans="5:54" x14ac:dyDescent="0.2">
      <c r="E9667"/>
      <c r="F9667" s="88"/>
      <c r="BB9667" s="5"/>
    </row>
    <row r="9668" spans="5:54" x14ac:dyDescent="0.2">
      <c r="E9668"/>
      <c r="F9668" s="88"/>
      <c r="BB9668" s="5"/>
    </row>
    <row r="9669" spans="5:54" x14ac:dyDescent="0.2">
      <c r="E9669"/>
      <c r="F9669" s="88"/>
      <c r="BB9669" s="5"/>
    </row>
    <row r="9670" spans="5:54" x14ac:dyDescent="0.2">
      <c r="E9670"/>
      <c r="F9670" s="88"/>
      <c r="BB9670" s="5"/>
    </row>
    <row r="9671" spans="5:54" x14ac:dyDescent="0.2">
      <c r="E9671"/>
      <c r="F9671" s="88"/>
      <c r="BB9671" s="5"/>
    </row>
    <row r="9672" spans="5:54" x14ac:dyDescent="0.2">
      <c r="E9672"/>
      <c r="F9672" s="88"/>
      <c r="BB9672" s="5"/>
    </row>
    <row r="9673" spans="5:54" x14ac:dyDescent="0.2">
      <c r="E9673"/>
      <c r="F9673" s="88"/>
      <c r="BB9673" s="5"/>
    </row>
    <row r="9674" spans="5:54" x14ac:dyDescent="0.2">
      <c r="E9674"/>
      <c r="F9674" s="88"/>
      <c r="BB9674" s="5"/>
    </row>
    <row r="9675" spans="5:54" x14ac:dyDescent="0.2">
      <c r="E9675"/>
      <c r="F9675" s="88"/>
      <c r="BB9675" s="5"/>
    </row>
    <row r="9676" spans="5:54" x14ac:dyDescent="0.2">
      <c r="E9676"/>
      <c r="F9676" s="88"/>
      <c r="BB9676" s="5"/>
    </row>
    <row r="9677" spans="5:54" x14ac:dyDescent="0.2">
      <c r="E9677"/>
      <c r="F9677" s="88"/>
      <c r="BB9677" s="5"/>
    </row>
    <row r="9678" spans="5:54" x14ac:dyDescent="0.2">
      <c r="E9678"/>
      <c r="F9678" s="88"/>
      <c r="BB9678" s="5"/>
    </row>
    <row r="9679" spans="5:54" x14ac:dyDescent="0.2">
      <c r="E9679"/>
      <c r="F9679" s="88"/>
      <c r="BB9679" s="5"/>
    </row>
    <row r="9680" spans="5:54" x14ac:dyDescent="0.2">
      <c r="E9680"/>
      <c r="F9680" s="88"/>
      <c r="BB9680" s="5"/>
    </row>
    <row r="9681" spans="5:54" x14ac:dyDescent="0.2">
      <c r="E9681"/>
      <c r="F9681" s="88"/>
      <c r="BB9681" s="5"/>
    </row>
    <row r="9682" spans="5:54" x14ac:dyDescent="0.2">
      <c r="E9682"/>
      <c r="F9682" s="88"/>
      <c r="BB9682" s="5"/>
    </row>
    <row r="9683" spans="5:54" x14ac:dyDescent="0.2">
      <c r="E9683"/>
      <c r="F9683" s="88"/>
      <c r="BB9683" s="5"/>
    </row>
    <row r="9684" spans="5:54" x14ac:dyDescent="0.2">
      <c r="E9684"/>
      <c r="F9684" s="88"/>
      <c r="BB9684" s="5"/>
    </row>
    <row r="9685" spans="5:54" x14ac:dyDescent="0.2">
      <c r="E9685"/>
      <c r="F9685" s="88"/>
      <c r="BB9685" s="5"/>
    </row>
    <row r="9686" spans="5:54" x14ac:dyDescent="0.2">
      <c r="E9686"/>
      <c r="F9686" s="88"/>
      <c r="BB9686" s="5"/>
    </row>
    <row r="9687" spans="5:54" x14ac:dyDescent="0.2">
      <c r="E9687"/>
      <c r="F9687" s="88"/>
      <c r="BB9687" s="5"/>
    </row>
    <row r="9688" spans="5:54" x14ac:dyDescent="0.2">
      <c r="E9688"/>
      <c r="F9688" s="88"/>
      <c r="BB9688" s="5"/>
    </row>
    <row r="9689" spans="5:54" x14ac:dyDescent="0.2">
      <c r="E9689"/>
      <c r="F9689" s="88"/>
      <c r="BB9689" s="5"/>
    </row>
    <row r="9690" spans="5:54" x14ac:dyDescent="0.2">
      <c r="E9690"/>
      <c r="F9690" s="88"/>
      <c r="BB9690" s="5"/>
    </row>
    <row r="9691" spans="5:54" x14ac:dyDescent="0.2">
      <c r="E9691"/>
      <c r="F9691" s="88"/>
      <c r="BB9691" s="5"/>
    </row>
    <row r="9692" spans="5:54" x14ac:dyDescent="0.2">
      <c r="E9692"/>
      <c r="F9692" s="88"/>
      <c r="BB9692" s="5"/>
    </row>
    <row r="9693" spans="5:54" x14ac:dyDescent="0.2">
      <c r="E9693"/>
      <c r="F9693" s="88"/>
      <c r="BB9693" s="5"/>
    </row>
    <row r="9694" spans="5:54" x14ac:dyDescent="0.2">
      <c r="E9694"/>
      <c r="F9694" s="88"/>
      <c r="BB9694" s="5"/>
    </row>
    <row r="9695" spans="5:54" x14ac:dyDescent="0.2">
      <c r="E9695"/>
      <c r="F9695" s="88"/>
      <c r="BB9695" s="5"/>
    </row>
    <row r="9696" spans="5:54" x14ac:dyDescent="0.2">
      <c r="E9696"/>
      <c r="F9696" s="88"/>
      <c r="BB9696" s="5"/>
    </row>
    <row r="9697" spans="5:54" x14ac:dyDescent="0.2">
      <c r="E9697"/>
      <c r="F9697" s="88"/>
      <c r="BB9697" s="5"/>
    </row>
    <row r="9698" spans="5:54" x14ac:dyDescent="0.2">
      <c r="E9698"/>
      <c r="F9698" s="88"/>
      <c r="BB9698" s="5"/>
    </row>
    <row r="9699" spans="5:54" x14ac:dyDescent="0.2">
      <c r="E9699"/>
      <c r="F9699" s="88"/>
      <c r="BB9699" s="5"/>
    </row>
    <row r="9700" spans="5:54" x14ac:dyDescent="0.2">
      <c r="E9700"/>
      <c r="F9700" s="88"/>
      <c r="BB9700" s="5"/>
    </row>
    <row r="9701" spans="5:54" x14ac:dyDescent="0.2">
      <c r="E9701"/>
      <c r="F9701" s="88"/>
      <c r="BB9701" s="5"/>
    </row>
    <row r="9702" spans="5:54" x14ac:dyDescent="0.2">
      <c r="E9702"/>
      <c r="F9702" s="88"/>
      <c r="BB9702" s="5"/>
    </row>
    <row r="9703" spans="5:54" x14ac:dyDescent="0.2">
      <c r="E9703"/>
      <c r="F9703" s="88"/>
      <c r="BB9703" s="5"/>
    </row>
    <row r="9704" spans="5:54" x14ac:dyDescent="0.2">
      <c r="E9704"/>
      <c r="F9704" s="88"/>
      <c r="BB9704" s="5"/>
    </row>
    <row r="9705" spans="5:54" x14ac:dyDescent="0.2">
      <c r="E9705"/>
      <c r="F9705" s="88"/>
      <c r="BB9705" s="5"/>
    </row>
    <row r="9706" spans="5:54" x14ac:dyDescent="0.2">
      <c r="E9706"/>
      <c r="F9706" s="88"/>
      <c r="BB9706" s="5"/>
    </row>
    <row r="9707" spans="5:54" x14ac:dyDescent="0.2">
      <c r="E9707"/>
      <c r="F9707" s="88"/>
      <c r="BB9707" s="5"/>
    </row>
    <row r="9708" spans="5:54" x14ac:dyDescent="0.2">
      <c r="E9708"/>
      <c r="F9708" s="88"/>
      <c r="BB9708" s="5"/>
    </row>
    <row r="9709" spans="5:54" x14ac:dyDescent="0.2">
      <c r="E9709"/>
      <c r="F9709" s="88"/>
      <c r="BB9709" s="5"/>
    </row>
    <row r="9710" spans="5:54" x14ac:dyDescent="0.2">
      <c r="E9710"/>
      <c r="F9710" s="88"/>
      <c r="BB9710" s="5"/>
    </row>
    <row r="9711" spans="5:54" x14ac:dyDescent="0.2">
      <c r="E9711"/>
      <c r="F9711" s="88"/>
      <c r="BB9711" s="5"/>
    </row>
    <row r="9712" spans="5:54" x14ac:dyDescent="0.2">
      <c r="E9712"/>
      <c r="F9712" s="88"/>
      <c r="BB9712" s="5"/>
    </row>
    <row r="9713" spans="5:54" x14ac:dyDescent="0.2">
      <c r="E9713"/>
      <c r="F9713" s="88"/>
      <c r="BB9713" s="5"/>
    </row>
    <row r="9714" spans="5:54" x14ac:dyDescent="0.2">
      <c r="E9714"/>
      <c r="F9714" s="88"/>
      <c r="BB9714" s="5"/>
    </row>
    <row r="9715" spans="5:54" x14ac:dyDescent="0.2">
      <c r="E9715"/>
      <c r="F9715" s="88"/>
      <c r="BB9715" s="5"/>
    </row>
    <row r="9716" spans="5:54" x14ac:dyDescent="0.2">
      <c r="E9716"/>
      <c r="F9716" s="88"/>
      <c r="BB9716" s="5"/>
    </row>
    <row r="9717" spans="5:54" x14ac:dyDescent="0.2">
      <c r="E9717"/>
      <c r="F9717" s="88"/>
      <c r="BB9717" s="5"/>
    </row>
    <row r="9718" spans="5:54" x14ac:dyDescent="0.2">
      <c r="E9718"/>
      <c r="F9718" s="88"/>
      <c r="BB9718" s="5"/>
    </row>
    <row r="9719" spans="5:54" x14ac:dyDescent="0.2">
      <c r="E9719"/>
      <c r="F9719" s="88"/>
      <c r="BB9719" s="5"/>
    </row>
    <row r="9720" spans="5:54" x14ac:dyDescent="0.2">
      <c r="E9720"/>
      <c r="F9720" s="88"/>
      <c r="BB9720" s="5"/>
    </row>
    <row r="9721" spans="5:54" x14ac:dyDescent="0.2">
      <c r="E9721"/>
      <c r="F9721" s="88"/>
      <c r="BB9721" s="5"/>
    </row>
    <row r="9722" spans="5:54" x14ac:dyDescent="0.2">
      <c r="E9722"/>
      <c r="F9722" s="88"/>
      <c r="BB9722" s="5"/>
    </row>
    <row r="9723" spans="5:54" x14ac:dyDescent="0.2">
      <c r="E9723"/>
      <c r="F9723" s="88"/>
      <c r="BB9723" s="5"/>
    </row>
    <row r="9724" spans="5:54" x14ac:dyDescent="0.2">
      <c r="E9724"/>
      <c r="F9724" s="88"/>
      <c r="BB9724" s="5"/>
    </row>
    <row r="9725" spans="5:54" x14ac:dyDescent="0.2">
      <c r="E9725"/>
      <c r="F9725" s="88"/>
      <c r="BB9725" s="5"/>
    </row>
    <row r="9726" spans="5:54" x14ac:dyDescent="0.2">
      <c r="E9726"/>
      <c r="F9726" s="88"/>
      <c r="BB9726" s="5"/>
    </row>
    <row r="9727" spans="5:54" x14ac:dyDescent="0.2">
      <c r="E9727"/>
      <c r="F9727" s="88"/>
      <c r="BB9727" s="5"/>
    </row>
    <row r="9728" spans="5:54" x14ac:dyDescent="0.2">
      <c r="E9728"/>
      <c r="F9728" s="88"/>
      <c r="BB9728" s="5"/>
    </row>
    <row r="9729" spans="5:54" x14ac:dyDescent="0.2">
      <c r="E9729"/>
      <c r="F9729" s="88"/>
      <c r="BB9729" s="5"/>
    </row>
    <row r="9730" spans="5:54" x14ac:dyDescent="0.2">
      <c r="E9730"/>
      <c r="F9730" s="88"/>
      <c r="BB9730" s="5"/>
    </row>
    <row r="9731" spans="5:54" x14ac:dyDescent="0.2">
      <c r="E9731"/>
      <c r="F9731" s="88"/>
      <c r="BB9731" s="5"/>
    </row>
    <row r="9732" spans="5:54" x14ac:dyDescent="0.2">
      <c r="E9732"/>
      <c r="F9732" s="88"/>
      <c r="BB9732" s="5"/>
    </row>
    <row r="9733" spans="5:54" x14ac:dyDescent="0.2">
      <c r="E9733"/>
      <c r="F9733" s="88"/>
      <c r="BB9733" s="5"/>
    </row>
    <row r="9734" spans="5:54" x14ac:dyDescent="0.2">
      <c r="E9734"/>
      <c r="F9734" s="88"/>
      <c r="BB9734" s="5"/>
    </row>
    <row r="9735" spans="5:54" x14ac:dyDescent="0.2">
      <c r="E9735"/>
      <c r="F9735" s="88"/>
      <c r="BB9735" s="5"/>
    </row>
    <row r="9736" spans="5:54" x14ac:dyDescent="0.2">
      <c r="E9736"/>
      <c r="F9736" s="88"/>
      <c r="BB9736" s="5"/>
    </row>
    <row r="9737" spans="5:54" x14ac:dyDescent="0.2">
      <c r="E9737"/>
      <c r="F9737" s="88"/>
      <c r="BB9737" s="5"/>
    </row>
    <row r="9738" spans="5:54" x14ac:dyDescent="0.2">
      <c r="E9738"/>
      <c r="F9738" s="88"/>
      <c r="BB9738" s="5"/>
    </row>
    <row r="9739" spans="5:54" x14ac:dyDescent="0.2">
      <c r="E9739"/>
      <c r="F9739" s="88"/>
      <c r="BB9739" s="5"/>
    </row>
    <row r="9740" spans="5:54" x14ac:dyDescent="0.2">
      <c r="E9740"/>
      <c r="F9740" s="88"/>
      <c r="BB9740" s="5"/>
    </row>
    <row r="9741" spans="5:54" x14ac:dyDescent="0.2">
      <c r="E9741"/>
      <c r="F9741" s="88"/>
      <c r="BB9741" s="5"/>
    </row>
    <row r="9742" spans="5:54" x14ac:dyDescent="0.2">
      <c r="E9742"/>
      <c r="F9742" s="88"/>
      <c r="BB9742" s="5"/>
    </row>
    <row r="9743" spans="5:54" x14ac:dyDescent="0.2">
      <c r="E9743"/>
      <c r="F9743" s="88"/>
      <c r="BB9743" s="5"/>
    </row>
    <row r="9744" spans="5:54" x14ac:dyDescent="0.2">
      <c r="E9744"/>
      <c r="F9744" s="88"/>
      <c r="BB9744" s="5"/>
    </row>
    <row r="9745" spans="5:54" x14ac:dyDescent="0.2">
      <c r="E9745"/>
      <c r="F9745" s="88"/>
      <c r="BB9745" s="5"/>
    </row>
    <row r="9746" spans="5:54" x14ac:dyDescent="0.2">
      <c r="E9746"/>
      <c r="F9746" s="88"/>
      <c r="BB9746" s="5"/>
    </row>
    <row r="9747" spans="5:54" x14ac:dyDescent="0.2">
      <c r="E9747"/>
      <c r="F9747" s="88"/>
      <c r="BB9747" s="5"/>
    </row>
    <row r="9748" spans="5:54" x14ac:dyDescent="0.2">
      <c r="E9748"/>
      <c r="F9748" s="88"/>
      <c r="BB9748" s="5"/>
    </row>
    <row r="9749" spans="5:54" x14ac:dyDescent="0.2">
      <c r="E9749"/>
      <c r="F9749" s="88"/>
      <c r="BB9749" s="5"/>
    </row>
    <row r="9750" spans="5:54" x14ac:dyDescent="0.2">
      <c r="E9750"/>
      <c r="F9750" s="88"/>
      <c r="BB9750" s="5"/>
    </row>
    <row r="9751" spans="5:54" x14ac:dyDescent="0.2">
      <c r="E9751"/>
      <c r="F9751" s="88"/>
      <c r="BB9751" s="5"/>
    </row>
    <row r="9752" spans="5:54" x14ac:dyDescent="0.2">
      <c r="E9752"/>
      <c r="F9752" s="88"/>
      <c r="BB9752" s="5"/>
    </row>
    <row r="9753" spans="5:54" x14ac:dyDescent="0.2">
      <c r="E9753"/>
      <c r="F9753" s="88"/>
      <c r="BB9753" s="5"/>
    </row>
    <row r="9754" spans="5:54" x14ac:dyDescent="0.2">
      <c r="E9754"/>
      <c r="F9754" s="88"/>
      <c r="BB9754" s="5"/>
    </row>
    <row r="9755" spans="5:54" x14ac:dyDescent="0.2">
      <c r="E9755"/>
      <c r="F9755" s="88"/>
      <c r="BB9755" s="5"/>
    </row>
    <row r="9756" spans="5:54" x14ac:dyDescent="0.2">
      <c r="E9756"/>
      <c r="F9756" s="88"/>
      <c r="BB9756" s="5"/>
    </row>
    <row r="9757" spans="5:54" x14ac:dyDescent="0.2">
      <c r="E9757"/>
      <c r="F9757" s="88"/>
      <c r="BB9757" s="5"/>
    </row>
    <row r="9758" spans="5:54" x14ac:dyDescent="0.2">
      <c r="E9758"/>
      <c r="F9758" s="88"/>
      <c r="BB9758" s="5"/>
    </row>
    <row r="9759" spans="5:54" x14ac:dyDescent="0.2">
      <c r="E9759"/>
      <c r="F9759" s="88"/>
      <c r="BB9759" s="5"/>
    </row>
    <row r="9760" spans="5:54" x14ac:dyDescent="0.2">
      <c r="E9760"/>
      <c r="F9760" s="88"/>
      <c r="BB9760" s="5"/>
    </row>
    <row r="9761" spans="5:54" x14ac:dyDescent="0.2">
      <c r="E9761"/>
      <c r="F9761" s="88"/>
      <c r="BB9761" s="5"/>
    </row>
    <row r="9762" spans="5:54" x14ac:dyDescent="0.2">
      <c r="E9762"/>
      <c r="F9762" s="88"/>
      <c r="BB9762" s="5"/>
    </row>
    <row r="9763" spans="5:54" x14ac:dyDescent="0.2">
      <c r="E9763"/>
      <c r="F9763" s="88"/>
      <c r="BB9763" s="5"/>
    </row>
    <row r="9764" spans="5:54" x14ac:dyDescent="0.2">
      <c r="E9764"/>
      <c r="F9764" s="88"/>
      <c r="BB9764" s="5"/>
    </row>
    <row r="9765" spans="5:54" x14ac:dyDescent="0.2">
      <c r="E9765"/>
      <c r="F9765" s="88"/>
      <c r="BB9765" s="5"/>
    </row>
    <row r="9766" spans="5:54" x14ac:dyDescent="0.2">
      <c r="E9766"/>
      <c r="F9766" s="88"/>
      <c r="BB9766" s="5"/>
    </row>
    <row r="9767" spans="5:54" x14ac:dyDescent="0.2">
      <c r="E9767"/>
      <c r="F9767" s="88"/>
      <c r="BB9767" s="5"/>
    </row>
    <row r="9768" spans="5:54" x14ac:dyDescent="0.2">
      <c r="E9768"/>
      <c r="F9768" s="88"/>
      <c r="BB9768" s="5"/>
    </row>
    <row r="9769" spans="5:54" x14ac:dyDescent="0.2">
      <c r="E9769"/>
      <c r="F9769" s="88"/>
      <c r="BB9769" s="5"/>
    </row>
    <row r="9770" spans="5:54" x14ac:dyDescent="0.2">
      <c r="E9770"/>
      <c r="F9770" s="88"/>
      <c r="BB9770" s="5"/>
    </row>
    <row r="9771" spans="5:54" x14ac:dyDescent="0.2">
      <c r="E9771"/>
      <c r="F9771" s="88"/>
      <c r="BB9771" s="5"/>
    </row>
    <row r="9772" spans="5:54" x14ac:dyDescent="0.2">
      <c r="E9772"/>
      <c r="F9772" s="88"/>
      <c r="BB9772" s="5"/>
    </row>
    <row r="9773" spans="5:54" x14ac:dyDescent="0.2">
      <c r="E9773"/>
      <c r="F9773" s="88"/>
      <c r="BB9773" s="5"/>
    </row>
    <row r="9774" spans="5:54" x14ac:dyDescent="0.2">
      <c r="E9774"/>
      <c r="F9774" s="88"/>
      <c r="BB9774" s="5"/>
    </row>
    <row r="9775" spans="5:54" x14ac:dyDescent="0.2">
      <c r="E9775"/>
      <c r="F9775" s="88"/>
      <c r="BB9775" s="5"/>
    </row>
    <row r="9776" spans="5:54" x14ac:dyDescent="0.2">
      <c r="E9776"/>
      <c r="F9776" s="88"/>
      <c r="BB9776" s="5"/>
    </row>
    <row r="9777" spans="5:54" x14ac:dyDescent="0.2">
      <c r="E9777"/>
      <c r="F9777" s="88"/>
      <c r="BB9777" s="5"/>
    </row>
    <row r="9778" spans="5:54" x14ac:dyDescent="0.2">
      <c r="E9778"/>
      <c r="F9778" s="88"/>
      <c r="BB9778" s="5"/>
    </row>
    <row r="9779" spans="5:54" x14ac:dyDescent="0.2">
      <c r="E9779"/>
      <c r="F9779" s="88"/>
      <c r="BB9779" s="5"/>
    </row>
    <row r="9780" spans="5:54" x14ac:dyDescent="0.2">
      <c r="E9780"/>
      <c r="F9780" s="88"/>
      <c r="BB9780" s="5"/>
    </row>
    <row r="9781" spans="5:54" x14ac:dyDescent="0.2">
      <c r="E9781"/>
      <c r="F9781" s="88"/>
      <c r="BB9781" s="5"/>
    </row>
    <row r="9782" spans="5:54" x14ac:dyDescent="0.2">
      <c r="E9782"/>
      <c r="F9782" s="88"/>
      <c r="BB9782" s="5"/>
    </row>
    <row r="9783" spans="5:54" x14ac:dyDescent="0.2">
      <c r="E9783"/>
      <c r="F9783" s="88"/>
      <c r="BB9783" s="5"/>
    </row>
    <row r="9784" spans="5:54" x14ac:dyDescent="0.2">
      <c r="E9784"/>
      <c r="F9784" s="88"/>
      <c r="BB9784" s="5"/>
    </row>
    <row r="9785" spans="5:54" x14ac:dyDescent="0.2">
      <c r="E9785"/>
      <c r="F9785" s="88"/>
      <c r="BB9785" s="5"/>
    </row>
    <row r="9786" spans="5:54" x14ac:dyDescent="0.2">
      <c r="E9786"/>
      <c r="F9786" s="88"/>
      <c r="BB9786" s="5"/>
    </row>
    <row r="9787" spans="5:54" x14ac:dyDescent="0.2">
      <c r="E9787"/>
      <c r="F9787" s="88"/>
      <c r="BB9787" s="5"/>
    </row>
    <row r="9788" spans="5:54" x14ac:dyDescent="0.2">
      <c r="E9788"/>
      <c r="F9788" s="88"/>
      <c r="BB9788" s="5"/>
    </row>
    <row r="9789" spans="5:54" x14ac:dyDescent="0.2">
      <c r="E9789"/>
      <c r="F9789" s="88"/>
      <c r="BB9789" s="5"/>
    </row>
    <row r="9790" spans="5:54" x14ac:dyDescent="0.2">
      <c r="E9790"/>
      <c r="F9790" s="88"/>
      <c r="BB9790" s="5"/>
    </row>
    <row r="9791" spans="5:54" x14ac:dyDescent="0.2">
      <c r="E9791"/>
      <c r="F9791" s="88"/>
      <c r="BB9791" s="5"/>
    </row>
    <row r="9792" spans="5:54" x14ac:dyDescent="0.2">
      <c r="E9792"/>
      <c r="F9792" s="88"/>
      <c r="BB9792" s="5"/>
    </row>
    <row r="9793" spans="5:54" x14ac:dyDescent="0.2">
      <c r="E9793"/>
      <c r="F9793" s="88"/>
      <c r="BB9793" s="5"/>
    </row>
    <row r="9794" spans="5:54" x14ac:dyDescent="0.2">
      <c r="E9794"/>
      <c r="F9794" s="88"/>
      <c r="BB9794" s="5"/>
    </row>
    <row r="9795" spans="5:54" x14ac:dyDescent="0.2">
      <c r="E9795"/>
      <c r="F9795" s="88"/>
      <c r="BB9795" s="5"/>
    </row>
    <row r="9796" spans="5:54" x14ac:dyDescent="0.2">
      <c r="E9796"/>
      <c r="F9796" s="88"/>
      <c r="BB9796" s="5"/>
    </row>
    <row r="9797" spans="5:54" x14ac:dyDescent="0.2">
      <c r="E9797"/>
      <c r="F9797" s="88"/>
      <c r="BB9797" s="5"/>
    </row>
    <row r="9798" spans="5:54" x14ac:dyDescent="0.2">
      <c r="E9798"/>
      <c r="F9798" s="88"/>
      <c r="BB9798" s="5"/>
    </row>
    <row r="9799" spans="5:54" x14ac:dyDescent="0.2">
      <c r="E9799"/>
      <c r="F9799" s="88"/>
      <c r="BB9799" s="5"/>
    </row>
    <row r="9800" spans="5:54" x14ac:dyDescent="0.2">
      <c r="E9800"/>
      <c r="F9800" s="88"/>
      <c r="BB9800" s="5"/>
    </row>
    <row r="9801" spans="5:54" x14ac:dyDescent="0.2">
      <c r="E9801"/>
      <c r="F9801" s="88"/>
      <c r="BB9801" s="5"/>
    </row>
    <row r="9802" spans="5:54" x14ac:dyDescent="0.2">
      <c r="E9802"/>
      <c r="F9802" s="88"/>
      <c r="BB9802" s="5"/>
    </row>
    <row r="9803" spans="5:54" x14ac:dyDescent="0.2">
      <c r="E9803"/>
      <c r="F9803" s="88"/>
      <c r="BB9803" s="5"/>
    </row>
    <row r="9804" spans="5:54" x14ac:dyDescent="0.2">
      <c r="E9804"/>
      <c r="F9804" s="88"/>
      <c r="BB9804" s="5"/>
    </row>
    <row r="9805" spans="5:54" x14ac:dyDescent="0.2">
      <c r="E9805"/>
      <c r="F9805" s="88"/>
      <c r="BB9805" s="5"/>
    </row>
    <row r="9806" spans="5:54" x14ac:dyDescent="0.2">
      <c r="E9806"/>
      <c r="F9806" s="88"/>
      <c r="BB9806" s="5"/>
    </row>
    <row r="9807" spans="5:54" x14ac:dyDescent="0.2">
      <c r="E9807"/>
      <c r="F9807" s="88"/>
      <c r="BB9807" s="5"/>
    </row>
    <row r="9808" spans="5:54" x14ac:dyDescent="0.2">
      <c r="E9808"/>
      <c r="F9808" s="88"/>
      <c r="BB9808" s="5"/>
    </row>
    <row r="9809" spans="5:54" x14ac:dyDescent="0.2">
      <c r="E9809"/>
      <c r="F9809" s="88"/>
      <c r="BB9809" s="5"/>
    </row>
    <row r="9810" spans="5:54" x14ac:dyDescent="0.2">
      <c r="E9810"/>
      <c r="F9810" s="88"/>
      <c r="BB9810" s="5"/>
    </row>
    <row r="9811" spans="5:54" x14ac:dyDescent="0.2">
      <c r="E9811"/>
      <c r="F9811" s="88"/>
      <c r="BB9811" s="5"/>
    </row>
    <row r="9812" spans="5:54" x14ac:dyDescent="0.2">
      <c r="E9812"/>
      <c r="F9812" s="88"/>
      <c r="BB9812" s="5"/>
    </row>
    <row r="9813" spans="5:54" x14ac:dyDescent="0.2">
      <c r="E9813"/>
      <c r="F9813" s="88"/>
      <c r="BB9813" s="5"/>
    </row>
    <row r="9814" spans="5:54" x14ac:dyDescent="0.2">
      <c r="E9814"/>
      <c r="F9814" s="88"/>
      <c r="BB9814" s="5"/>
    </row>
    <row r="9815" spans="5:54" x14ac:dyDescent="0.2">
      <c r="E9815"/>
      <c r="F9815" s="88"/>
      <c r="BB9815" s="5"/>
    </row>
    <row r="9816" spans="5:54" x14ac:dyDescent="0.2">
      <c r="E9816"/>
      <c r="F9816" s="88"/>
      <c r="BB9816" s="5"/>
    </row>
    <row r="9817" spans="5:54" x14ac:dyDescent="0.2">
      <c r="E9817"/>
      <c r="F9817" s="88"/>
      <c r="BB9817" s="5"/>
    </row>
    <row r="9818" spans="5:54" x14ac:dyDescent="0.2">
      <c r="E9818"/>
      <c r="F9818" s="88"/>
      <c r="BB9818" s="5"/>
    </row>
    <row r="9819" spans="5:54" x14ac:dyDescent="0.2">
      <c r="E9819"/>
      <c r="F9819" s="88"/>
      <c r="BB9819" s="5"/>
    </row>
    <row r="9820" spans="5:54" x14ac:dyDescent="0.2">
      <c r="E9820"/>
      <c r="F9820" s="88"/>
      <c r="BB9820" s="5"/>
    </row>
    <row r="9821" spans="5:54" x14ac:dyDescent="0.2">
      <c r="E9821"/>
      <c r="F9821" s="88"/>
      <c r="BB9821" s="5"/>
    </row>
    <row r="9822" spans="5:54" x14ac:dyDescent="0.2">
      <c r="E9822"/>
      <c r="F9822" s="88"/>
      <c r="BB9822" s="5"/>
    </row>
    <row r="9823" spans="5:54" x14ac:dyDescent="0.2">
      <c r="E9823"/>
      <c r="F9823" s="88"/>
      <c r="BB9823" s="5"/>
    </row>
    <row r="9824" spans="5:54" x14ac:dyDescent="0.2">
      <c r="E9824"/>
      <c r="F9824" s="88"/>
      <c r="BB9824" s="5"/>
    </row>
    <row r="9825" spans="5:54" x14ac:dyDescent="0.2">
      <c r="E9825"/>
      <c r="F9825" s="88"/>
      <c r="BB9825" s="5"/>
    </row>
    <row r="9826" spans="5:54" x14ac:dyDescent="0.2">
      <c r="E9826"/>
      <c r="F9826" s="88"/>
      <c r="BB9826" s="5"/>
    </row>
    <row r="9827" spans="5:54" x14ac:dyDescent="0.2">
      <c r="E9827"/>
      <c r="F9827" s="88"/>
      <c r="BB9827" s="5"/>
    </row>
    <row r="9828" spans="5:54" x14ac:dyDescent="0.2">
      <c r="E9828"/>
      <c r="F9828" s="88"/>
      <c r="BB9828" s="5"/>
    </row>
    <row r="9829" spans="5:54" x14ac:dyDescent="0.2">
      <c r="E9829"/>
      <c r="F9829" s="88"/>
      <c r="BB9829" s="5"/>
    </row>
    <row r="9830" spans="5:54" x14ac:dyDescent="0.2">
      <c r="E9830"/>
      <c r="F9830" s="88"/>
      <c r="BB9830" s="5"/>
    </row>
    <row r="9831" spans="5:54" x14ac:dyDescent="0.2">
      <c r="E9831"/>
      <c r="F9831" s="88"/>
      <c r="BB9831" s="5"/>
    </row>
    <row r="9832" spans="5:54" x14ac:dyDescent="0.2">
      <c r="E9832"/>
      <c r="F9832" s="88"/>
      <c r="BB9832" s="5"/>
    </row>
    <row r="9833" spans="5:54" x14ac:dyDescent="0.2">
      <c r="E9833"/>
      <c r="F9833" s="88"/>
      <c r="BB9833" s="5"/>
    </row>
    <row r="9834" spans="5:54" x14ac:dyDescent="0.2">
      <c r="E9834"/>
      <c r="F9834" s="88"/>
      <c r="BB9834" s="5"/>
    </row>
    <row r="9835" spans="5:54" x14ac:dyDescent="0.2">
      <c r="E9835"/>
      <c r="F9835" s="88"/>
      <c r="BB9835" s="5"/>
    </row>
    <row r="9836" spans="5:54" x14ac:dyDescent="0.2">
      <c r="E9836"/>
      <c r="F9836" s="88"/>
      <c r="BB9836" s="5"/>
    </row>
    <row r="9837" spans="5:54" x14ac:dyDescent="0.2">
      <c r="E9837"/>
      <c r="F9837" s="88"/>
      <c r="BB9837" s="5"/>
    </row>
    <row r="9838" spans="5:54" x14ac:dyDescent="0.2">
      <c r="E9838"/>
      <c r="F9838" s="88"/>
      <c r="BB9838" s="5"/>
    </row>
    <row r="9839" spans="5:54" x14ac:dyDescent="0.2">
      <c r="E9839"/>
      <c r="F9839" s="88"/>
      <c r="BB9839" s="5"/>
    </row>
    <row r="9840" spans="5:54" x14ac:dyDescent="0.2">
      <c r="E9840"/>
      <c r="F9840" s="88"/>
      <c r="BB9840" s="5"/>
    </row>
    <row r="9841" spans="5:54" x14ac:dyDescent="0.2">
      <c r="E9841"/>
      <c r="F9841" s="88"/>
      <c r="BB9841" s="5"/>
    </row>
    <row r="9842" spans="5:54" x14ac:dyDescent="0.2">
      <c r="E9842"/>
      <c r="F9842" s="88"/>
      <c r="BB9842" s="5"/>
    </row>
    <row r="9843" spans="5:54" x14ac:dyDescent="0.2">
      <c r="E9843"/>
      <c r="F9843" s="88"/>
      <c r="BB9843" s="5"/>
    </row>
    <row r="9844" spans="5:54" x14ac:dyDescent="0.2">
      <c r="E9844"/>
      <c r="F9844" s="88"/>
      <c r="BB9844" s="5"/>
    </row>
    <row r="9845" spans="5:54" x14ac:dyDescent="0.2">
      <c r="E9845"/>
      <c r="F9845" s="88"/>
      <c r="BB9845" s="5"/>
    </row>
    <row r="9846" spans="5:54" x14ac:dyDescent="0.2">
      <c r="E9846"/>
      <c r="F9846" s="88"/>
      <c r="BB9846" s="5"/>
    </row>
    <row r="9847" spans="5:54" x14ac:dyDescent="0.2">
      <c r="E9847"/>
      <c r="F9847" s="88"/>
      <c r="BB9847" s="5"/>
    </row>
    <row r="9848" spans="5:54" x14ac:dyDescent="0.2">
      <c r="E9848"/>
      <c r="F9848" s="88"/>
      <c r="BB9848" s="5"/>
    </row>
    <row r="9849" spans="5:54" x14ac:dyDescent="0.2">
      <c r="E9849"/>
      <c r="F9849" s="88"/>
      <c r="BB9849" s="5"/>
    </row>
    <row r="9850" spans="5:54" x14ac:dyDescent="0.2">
      <c r="E9850"/>
      <c r="F9850" s="88"/>
      <c r="BB9850" s="5"/>
    </row>
    <row r="9851" spans="5:54" x14ac:dyDescent="0.2">
      <c r="E9851"/>
      <c r="F9851" s="88"/>
      <c r="BB9851" s="5"/>
    </row>
    <row r="9852" spans="5:54" x14ac:dyDescent="0.2">
      <c r="E9852"/>
      <c r="F9852" s="88"/>
      <c r="BB9852" s="5"/>
    </row>
    <row r="9853" spans="5:54" x14ac:dyDescent="0.2">
      <c r="E9853"/>
      <c r="F9853" s="88"/>
      <c r="BB9853" s="5"/>
    </row>
    <row r="9854" spans="5:54" x14ac:dyDescent="0.2">
      <c r="E9854"/>
      <c r="F9854" s="88"/>
      <c r="BB9854" s="5"/>
    </row>
    <row r="9855" spans="5:54" x14ac:dyDescent="0.2">
      <c r="E9855"/>
      <c r="F9855" s="88"/>
      <c r="BB9855" s="5"/>
    </row>
    <row r="9856" spans="5:54" x14ac:dyDescent="0.2">
      <c r="E9856"/>
      <c r="F9856" s="88"/>
      <c r="BB9856" s="5"/>
    </row>
    <row r="9857" spans="5:54" x14ac:dyDescent="0.2">
      <c r="E9857"/>
      <c r="F9857" s="88"/>
      <c r="BB9857" s="5"/>
    </row>
    <row r="9858" spans="5:54" x14ac:dyDescent="0.2">
      <c r="E9858"/>
      <c r="F9858" s="88"/>
      <c r="BB9858" s="5"/>
    </row>
    <row r="9859" spans="5:54" x14ac:dyDescent="0.2">
      <c r="E9859"/>
      <c r="F9859" s="88"/>
      <c r="BB9859" s="5"/>
    </row>
    <row r="9860" spans="5:54" x14ac:dyDescent="0.2">
      <c r="E9860"/>
      <c r="F9860" s="88"/>
      <c r="BB9860" s="5"/>
    </row>
    <row r="9861" spans="5:54" x14ac:dyDescent="0.2">
      <c r="E9861"/>
      <c r="F9861" s="88"/>
      <c r="BB9861" s="5"/>
    </row>
    <row r="9862" spans="5:54" x14ac:dyDescent="0.2">
      <c r="E9862"/>
      <c r="F9862" s="88"/>
      <c r="BB9862" s="5"/>
    </row>
    <row r="9863" spans="5:54" x14ac:dyDescent="0.2">
      <c r="E9863"/>
      <c r="F9863" s="88"/>
      <c r="BB9863" s="5"/>
    </row>
    <row r="9864" spans="5:54" x14ac:dyDescent="0.2">
      <c r="E9864"/>
      <c r="F9864" s="88"/>
      <c r="BB9864" s="5"/>
    </row>
    <row r="9865" spans="5:54" x14ac:dyDescent="0.2">
      <c r="E9865"/>
      <c r="F9865" s="88"/>
      <c r="BB9865" s="5"/>
    </row>
    <row r="9866" spans="5:54" x14ac:dyDescent="0.2">
      <c r="E9866"/>
      <c r="F9866" s="88"/>
      <c r="BB9866" s="5"/>
    </row>
    <row r="9867" spans="5:54" x14ac:dyDescent="0.2">
      <c r="E9867"/>
      <c r="F9867" s="88"/>
      <c r="BB9867" s="5"/>
    </row>
    <row r="9868" spans="5:54" x14ac:dyDescent="0.2">
      <c r="E9868"/>
      <c r="F9868" s="88"/>
      <c r="BB9868" s="5"/>
    </row>
    <row r="9869" spans="5:54" x14ac:dyDescent="0.2">
      <c r="E9869"/>
      <c r="F9869" s="88"/>
      <c r="BB9869" s="5"/>
    </row>
    <row r="9870" spans="5:54" x14ac:dyDescent="0.2">
      <c r="E9870"/>
      <c r="F9870" s="88"/>
      <c r="BB9870" s="5"/>
    </row>
    <row r="9871" spans="5:54" x14ac:dyDescent="0.2">
      <c r="E9871"/>
      <c r="F9871" s="88"/>
      <c r="BB9871" s="5"/>
    </row>
    <row r="9872" spans="5:54" x14ac:dyDescent="0.2">
      <c r="E9872"/>
      <c r="F9872" s="88"/>
      <c r="BB9872" s="5"/>
    </row>
    <row r="9873" spans="5:54" x14ac:dyDescent="0.2">
      <c r="E9873"/>
      <c r="F9873" s="88"/>
      <c r="BB9873" s="5"/>
    </row>
    <row r="9874" spans="5:54" x14ac:dyDescent="0.2">
      <c r="E9874"/>
      <c r="F9874" s="88"/>
      <c r="BB9874" s="5"/>
    </row>
    <row r="9875" spans="5:54" x14ac:dyDescent="0.2">
      <c r="E9875"/>
      <c r="F9875" s="88"/>
      <c r="BB9875" s="5"/>
    </row>
    <row r="9876" spans="5:54" x14ac:dyDescent="0.2">
      <c r="E9876"/>
      <c r="F9876" s="88"/>
      <c r="BB9876" s="5"/>
    </row>
    <row r="9877" spans="5:54" x14ac:dyDescent="0.2">
      <c r="E9877"/>
      <c r="F9877" s="88"/>
      <c r="BB9877" s="5"/>
    </row>
    <row r="9878" spans="5:54" x14ac:dyDescent="0.2">
      <c r="E9878"/>
      <c r="F9878" s="88"/>
      <c r="BB9878" s="5"/>
    </row>
    <row r="9879" spans="5:54" x14ac:dyDescent="0.2">
      <c r="E9879"/>
      <c r="F9879" s="88"/>
      <c r="BB9879" s="5"/>
    </row>
    <row r="9880" spans="5:54" x14ac:dyDescent="0.2">
      <c r="E9880"/>
      <c r="F9880" s="88"/>
      <c r="BB9880" s="5"/>
    </row>
    <row r="9881" spans="5:54" x14ac:dyDescent="0.2">
      <c r="E9881"/>
      <c r="F9881" s="88"/>
      <c r="BB9881" s="5"/>
    </row>
    <row r="9882" spans="5:54" x14ac:dyDescent="0.2">
      <c r="E9882"/>
      <c r="F9882" s="88"/>
      <c r="BB9882" s="5"/>
    </row>
    <row r="9883" spans="5:54" x14ac:dyDescent="0.2">
      <c r="E9883"/>
      <c r="F9883" s="88"/>
      <c r="BB9883" s="5"/>
    </row>
    <row r="9884" spans="5:54" x14ac:dyDescent="0.2">
      <c r="E9884"/>
      <c r="F9884" s="88"/>
      <c r="BB9884" s="5"/>
    </row>
    <row r="9885" spans="5:54" x14ac:dyDescent="0.2">
      <c r="E9885"/>
      <c r="F9885" s="88"/>
      <c r="BB9885" s="5"/>
    </row>
    <row r="9886" spans="5:54" x14ac:dyDescent="0.2">
      <c r="E9886"/>
      <c r="F9886" s="88"/>
      <c r="BB9886" s="5"/>
    </row>
    <row r="9887" spans="5:54" x14ac:dyDescent="0.2">
      <c r="E9887"/>
      <c r="F9887" s="88"/>
      <c r="BB9887" s="5"/>
    </row>
    <row r="9888" spans="5:54" x14ac:dyDescent="0.2">
      <c r="E9888"/>
      <c r="F9888" s="88"/>
      <c r="BB9888" s="5"/>
    </row>
    <row r="9889" spans="5:54" x14ac:dyDescent="0.2">
      <c r="E9889"/>
      <c r="F9889" s="88"/>
      <c r="BB9889" s="5"/>
    </row>
    <row r="9890" spans="5:54" x14ac:dyDescent="0.2">
      <c r="E9890"/>
      <c r="F9890" s="88"/>
      <c r="BB9890" s="5"/>
    </row>
    <row r="9891" spans="5:54" x14ac:dyDescent="0.2">
      <c r="E9891"/>
      <c r="F9891" s="88"/>
      <c r="BB9891" s="5"/>
    </row>
    <row r="9892" spans="5:54" x14ac:dyDescent="0.2">
      <c r="E9892"/>
      <c r="F9892" s="88"/>
      <c r="BB9892" s="5"/>
    </row>
    <row r="9893" spans="5:54" x14ac:dyDescent="0.2">
      <c r="E9893"/>
      <c r="F9893" s="88"/>
      <c r="BB9893" s="5"/>
    </row>
    <row r="9894" spans="5:54" x14ac:dyDescent="0.2">
      <c r="E9894"/>
      <c r="F9894" s="88"/>
      <c r="BB9894" s="5"/>
    </row>
    <row r="9895" spans="5:54" x14ac:dyDescent="0.2">
      <c r="E9895"/>
      <c r="F9895" s="88"/>
      <c r="BB9895" s="5"/>
    </row>
    <row r="9896" spans="5:54" x14ac:dyDescent="0.2">
      <c r="E9896"/>
      <c r="F9896" s="88"/>
      <c r="BB9896" s="5"/>
    </row>
    <row r="9897" spans="5:54" x14ac:dyDescent="0.2">
      <c r="E9897"/>
      <c r="F9897" s="88"/>
      <c r="BB9897" s="5"/>
    </row>
    <row r="9898" spans="5:54" x14ac:dyDescent="0.2">
      <c r="E9898"/>
      <c r="F9898" s="88"/>
      <c r="BB9898" s="5"/>
    </row>
    <row r="9899" spans="5:54" x14ac:dyDescent="0.2">
      <c r="E9899"/>
      <c r="F9899" s="88"/>
      <c r="BB9899" s="5"/>
    </row>
    <row r="9900" spans="5:54" x14ac:dyDescent="0.2">
      <c r="E9900"/>
      <c r="F9900" s="88"/>
      <c r="BB9900" s="5"/>
    </row>
    <row r="9901" spans="5:54" x14ac:dyDescent="0.2">
      <c r="E9901"/>
      <c r="F9901" s="88"/>
      <c r="BB9901" s="5"/>
    </row>
    <row r="9902" spans="5:54" x14ac:dyDescent="0.2">
      <c r="E9902"/>
      <c r="F9902" s="88"/>
      <c r="BB9902" s="5"/>
    </row>
    <row r="9903" spans="5:54" x14ac:dyDescent="0.2">
      <c r="E9903"/>
      <c r="F9903" s="88"/>
      <c r="BB9903" s="5"/>
    </row>
    <row r="9904" spans="5:54" x14ac:dyDescent="0.2">
      <c r="E9904"/>
      <c r="F9904" s="88"/>
      <c r="BB9904" s="5"/>
    </row>
    <row r="9905" spans="5:54" x14ac:dyDescent="0.2">
      <c r="E9905"/>
      <c r="F9905" s="88"/>
      <c r="BB9905" s="5"/>
    </row>
    <row r="9906" spans="5:54" x14ac:dyDescent="0.2">
      <c r="E9906"/>
      <c r="F9906" s="88"/>
      <c r="BB9906" s="5"/>
    </row>
    <row r="9907" spans="5:54" x14ac:dyDescent="0.2">
      <c r="E9907"/>
      <c r="F9907" s="88"/>
      <c r="BB9907" s="5"/>
    </row>
    <row r="9908" spans="5:54" x14ac:dyDescent="0.2">
      <c r="E9908"/>
      <c r="F9908" s="88"/>
      <c r="BB9908" s="5"/>
    </row>
    <row r="9909" spans="5:54" x14ac:dyDescent="0.2">
      <c r="E9909"/>
      <c r="F9909" s="88"/>
      <c r="BB9909" s="5"/>
    </row>
    <row r="9910" spans="5:54" x14ac:dyDescent="0.2">
      <c r="E9910"/>
      <c r="F9910" s="88"/>
      <c r="BB9910" s="5"/>
    </row>
    <row r="9911" spans="5:54" x14ac:dyDescent="0.2">
      <c r="E9911"/>
      <c r="F9911" s="88"/>
      <c r="BB9911" s="5"/>
    </row>
    <row r="9912" spans="5:54" x14ac:dyDescent="0.2">
      <c r="E9912"/>
      <c r="F9912" s="88"/>
      <c r="BB9912" s="5"/>
    </row>
    <row r="9913" spans="5:54" x14ac:dyDescent="0.2">
      <c r="E9913"/>
      <c r="F9913" s="88"/>
      <c r="BB9913" s="5"/>
    </row>
    <row r="9914" spans="5:54" x14ac:dyDescent="0.2">
      <c r="E9914"/>
      <c r="F9914" s="88"/>
      <c r="BB9914" s="5"/>
    </row>
    <row r="9915" spans="5:54" x14ac:dyDescent="0.2">
      <c r="E9915"/>
      <c r="F9915" s="88"/>
      <c r="BB9915" s="5"/>
    </row>
    <row r="9916" spans="5:54" x14ac:dyDescent="0.2">
      <c r="E9916"/>
      <c r="F9916" s="88"/>
      <c r="BB9916" s="5"/>
    </row>
    <row r="9917" spans="5:54" x14ac:dyDescent="0.2">
      <c r="E9917"/>
      <c r="F9917" s="88"/>
      <c r="BB9917" s="5"/>
    </row>
    <row r="9918" spans="5:54" x14ac:dyDescent="0.2">
      <c r="E9918"/>
      <c r="F9918" s="88"/>
      <c r="BB9918" s="5"/>
    </row>
    <row r="9919" spans="5:54" x14ac:dyDescent="0.2">
      <c r="E9919"/>
      <c r="F9919" s="88"/>
      <c r="BB9919" s="5"/>
    </row>
    <row r="9920" spans="5:54" x14ac:dyDescent="0.2">
      <c r="E9920"/>
      <c r="F9920" s="88"/>
      <c r="BB9920" s="5"/>
    </row>
    <row r="9921" spans="5:54" x14ac:dyDescent="0.2">
      <c r="E9921"/>
      <c r="F9921" s="88"/>
      <c r="BB9921" s="5"/>
    </row>
    <row r="9922" spans="5:54" x14ac:dyDescent="0.2">
      <c r="E9922"/>
      <c r="F9922" s="88"/>
      <c r="BB9922" s="5"/>
    </row>
    <row r="9923" spans="5:54" x14ac:dyDescent="0.2">
      <c r="E9923"/>
      <c r="F9923" s="88"/>
      <c r="BB9923" s="5"/>
    </row>
    <row r="9924" spans="5:54" x14ac:dyDescent="0.2">
      <c r="E9924"/>
      <c r="F9924" s="88"/>
      <c r="BB9924" s="5"/>
    </row>
    <row r="9925" spans="5:54" x14ac:dyDescent="0.2">
      <c r="E9925"/>
      <c r="F9925" s="88"/>
      <c r="BB9925" s="5"/>
    </row>
    <row r="9926" spans="5:54" x14ac:dyDescent="0.2">
      <c r="E9926"/>
      <c r="F9926" s="88"/>
      <c r="BB9926" s="5"/>
    </row>
    <row r="9927" spans="5:54" x14ac:dyDescent="0.2">
      <c r="E9927"/>
      <c r="F9927" s="88"/>
      <c r="BB9927" s="5"/>
    </row>
    <row r="9928" spans="5:54" x14ac:dyDescent="0.2">
      <c r="E9928"/>
      <c r="F9928" s="88"/>
      <c r="BB9928" s="5"/>
    </row>
    <row r="9929" spans="5:54" x14ac:dyDescent="0.2">
      <c r="E9929"/>
      <c r="F9929" s="88"/>
      <c r="BB9929" s="5"/>
    </row>
    <row r="9930" spans="5:54" x14ac:dyDescent="0.2">
      <c r="E9930"/>
      <c r="F9930" s="88"/>
      <c r="BB9930" s="5"/>
    </row>
    <row r="9931" spans="5:54" x14ac:dyDescent="0.2">
      <c r="E9931"/>
      <c r="F9931" s="88"/>
      <c r="BB9931" s="5"/>
    </row>
    <row r="9932" spans="5:54" x14ac:dyDescent="0.2">
      <c r="E9932"/>
      <c r="F9932" s="88"/>
      <c r="BB9932" s="5"/>
    </row>
    <row r="9933" spans="5:54" x14ac:dyDescent="0.2">
      <c r="E9933"/>
      <c r="F9933" s="88"/>
      <c r="BB9933" s="5"/>
    </row>
    <row r="9934" spans="5:54" x14ac:dyDescent="0.2">
      <c r="E9934"/>
      <c r="F9934" s="88"/>
      <c r="BB9934" s="5"/>
    </row>
    <row r="9935" spans="5:54" x14ac:dyDescent="0.2">
      <c r="E9935"/>
      <c r="F9935" s="88"/>
      <c r="BB9935" s="5"/>
    </row>
    <row r="9936" spans="5:54" x14ac:dyDescent="0.2">
      <c r="E9936"/>
      <c r="F9936" s="88"/>
      <c r="BB9936" s="5"/>
    </row>
    <row r="9937" spans="5:54" x14ac:dyDescent="0.2">
      <c r="E9937"/>
      <c r="F9937" s="88"/>
      <c r="BB9937" s="5"/>
    </row>
    <row r="9938" spans="5:54" x14ac:dyDescent="0.2">
      <c r="E9938"/>
      <c r="F9938" s="88"/>
      <c r="BB9938" s="5"/>
    </row>
    <row r="9939" spans="5:54" x14ac:dyDescent="0.2">
      <c r="E9939"/>
      <c r="F9939" s="88"/>
      <c r="BB9939" s="5"/>
    </row>
    <row r="9940" spans="5:54" x14ac:dyDescent="0.2">
      <c r="E9940"/>
      <c r="F9940" s="88"/>
      <c r="BB9940" s="5"/>
    </row>
    <row r="9941" spans="5:54" x14ac:dyDescent="0.2">
      <c r="E9941"/>
      <c r="F9941" s="88"/>
      <c r="BB9941" s="5"/>
    </row>
    <row r="9942" spans="5:54" x14ac:dyDescent="0.2">
      <c r="E9942"/>
      <c r="F9942" s="88"/>
      <c r="BB9942" s="5"/>
    </row>
    <row r="9943" spans="5:54" x14ac:dyDescent="0.2">
      <c r="E9943"/>
      <c r="F9943" s="88"/>
      <c r="BB9943" s="5"/>
    </row>
    <row r="9944" spans="5:54" x14ac:dyDescent="0.2">
      <c r="E9944"/>
      <c r="F9944" s="88"/>
      <c r="BB9944" s="5"/>
    </row>
    <row r="9945" spans="5:54" x14ac:dyDescent="0.2">
      <c r="E9945"/>
      <c r="F9945" s="88"/>
      <c r="BB9945" s="5"/>
    </row>
    <row r="9946" spans="5:54" x14ac:dyDescent="0.2">
      <c r="E9946"/>
      <c r="F9946" s="88"/>
      <c r="BB9946" s="5"/>
    </row>
    <row r="9947" spans="5:54" x14ac:dyDescent="0.2">
      <c r="E9947"/>
      <c r="F9947" s="88"/>
      <c r="BB9947" s="5"/>
    </row>
    <row r="9948" spans="5:54" x14ac:dyDescent="0.2">
      <c r="E9948"/>
      <c r="F9948" s="88"/>
      <c r="BB9948" s="5"/>
    </row>
    <row r="9949" spans="5:54" x14ac:dyDescent="0.2">
      <c r="E9949"/>
      <c r="F9949" s="88"/>
      <c r="BB9949" s="5"/>
    </row>
    <row r="9950" spans="5:54" x14ac:dyDescent="0.2">
      <c r="E9950"/>
      <c r="F9950" s="88"/>
      <c r="BB9950" s="5"/>
    </row>
    <row r="9951" spans="5:54" x14ac:dyDescent="0.2">
      <c r="E9951"/>
      <c r="F9951" s="88"/>
      <c r="BB9951" s="5"/>
    </row>
    <row r="9952" spans="5:54" x14ac:dyDescent="0.2">
      <c r="E9952"/>
      <c r="F9952" s="88"/>
      <c r="BB9952" s="5"/>
    </row>
    <row r="9953" spans="5:54" x14ac:dyDescent="0.2">
      <c r="E9953"/>
      <c r="F9953" s="88"/>
      <c r="BB9953" s="5"/>
    </row>
    <row r="9954" spans="5:54" x14ac:dyDescent="0.2">
      <c r="E9954"/>
      <c r="F9954" s="88"/>
      <c r="BB9954" s="5"/>
    </row>
    <row r="9955" spans="5:54" x14ac:dyDescent="0.2">
      <c r="E9955"/>
      <c r="F9955" s="88"/>
      <c r="BB9955" s="5"/>
    </row>
    <row r="9956" spans="5:54" x14ac:dyDescent="0.2">
      <c r="E9956"/>
      <c r="F9956" s="88"/>
      <c r="BB9956" s="5"/>
    </row>
    <row r="9957" spans="5:54" x14ac:dyDescent="0.2">
      <c r="E9957"/>
      <c r="F9957" s="88"/>
      <c r="BB9957" s="5"/>
    </row>
    <row r="9958" spans="5:54" x14ac:dyDescent="0.2">
      <c r="E9958"/>
      <c r="F9958" s="88"/>
      <c r="BB9958" s="5"/>
    </row>
    <row r="9959" spans="5:54" x14ac:dyDescent="0.2">
      <c r="E9959"/>
      <c r="F9959" s="88"/>
      <c r="BB9959" s="5"/>
    </row>
    <row r="9960" spans="5:54" x14ac:dyDescent="0.2">
      <c r="E9960"/>
      <c r="F9960" s="88"/>
      <c r="BB9960" s="5"/>
    </row>
    <row r="9961" spans="5:54" x14ac:dyDescent="0.2">
      <c r="E9961"/>
      <c r="F9961" s="88"/>
      <c r="BB9961" s="5"/>
    </row>
    <row r="9962" spans="5:54" x14ac:dyDescent="0.2">
      <c r="E9962"/>
      <c r="F9962" s="88"/>
      <c r="BB9962" s="5"/>
    </row>
    <row r="9963" spans="5:54" x14ac:dyDescent="0.2">
      <c r="E9963"/>
      <c r="F9963" s="88"/>
      <c r="BB9963" s="5"/>
    </row>
    <row r="9964" spans="5:54" x14ac:dyDescent="0.2">
      <c r="E9964"/>
      <c r="F9964" s="88"/>
      <c r="BB9964" s="5"/>
    </row>
    <row r="9965" spans="5:54" x14ac:dyDescent="0.2">
      <c r="E9965"/>
      <c r="F9965" s="88"/>
      <c r="BB9965" s="5"/>
    </row>
    <row r="9966" spans="5:54" x14ac:dyDescent="0.2">
      <c r="E9966"/>
      <c r="F9966" s="88"/>
      <c r="BB9966" s="5"/>
    </row>
    <row r="9967" spans="5:54" x14ac:dyDescent="0.2">
      <c r="E9967"/>
      <c r="F9967" s="88"/>
      <c r="BB9967" s="5"/>
    </row>
    <row r="9968" spans="5:54" x14ac:dyDescent="0.2">
      <c r="E9968"/>
      <c r="F9968" s="88"/>
      <c r="BB9968" s="5"/>
    </row>
    <row r="9969" spans="5:54" x14ac:dyDescent="0.2">
      <c r="E9969"/>
      <c r="F9969" s="88"/>
      <c r="BB9969" s="5"/>
    </row>
    <row r="9970" spans="5:54" x14ac:dyDescent="0.2">
      <c r="E9970"/>
      <c r="F9970" s="88"/>
      <c r="BB9970" s="5"/>
    </row>
    <row r="9971" spans="5:54" x14ac:dyDescent="0.2">
      <c r="E9971"/>
      <c r="F9971" s="88"/>
      <c r="BB9971" s="5"/>
    </row>
    <row r="9972" spans="5:54" x14ac:dyDescent="0.2">
      <c r="E9972"/>
      <c r="F9972" s="88"/>
      <c r="BB9972" s="5"/>
    </row>
    <row r="9973" spans="5:54" x14ac:dyDescent="0.2">
      <c r="E9973"/>
      <c r="F9973" s="88"/>
      <c r="BB9973" s="5"/>
    </row>
    <row r="9974" spans="5:54" x14ac:dyDescent="0.2">
      <c r="E9974"/>
      <c r="F9974" s="88"/>
      <c r="BB9974" s="5"/>
    </row>
    <row r="9975" spans="5:54" x14ac:dyDescent="0.2">
      <c r="E9975"/>
      <c r="F9975" s="88"/>
      <c r="BB9975" s="5"/>
    </row>
    <row r="9976" spans="5:54" x14ac:dyDescent="0.2">
      <c r="E9976"/>
      <c r="F9976" s="88"/>
      <c r="BB9976" s="5"/>
    </row>
    <row r="9977" spans="5:54" x14ac:dyDescent="0.2">
      <c r="E9977"/>
      <c r="F9977" s="88"/>
      <c r="BB9977" s="5"/>
    </row>
    <row r="9978" spans="5:54" x14ac:dyDescent="0.2">
      <c r="E9978"/>
      <c r="F9978" s="88"/>
      <c r="BB9978" s="5"/>
    </row>
    <row r="9979" spans="5:54" x14ac:dyDescent="0.2">
      <c r="E9979"/>
      <c r="F9979" s="88"/>
      <c r="BB9979" s="5"/>
    </row>
    <row r="9980" spans="5:54" x14ac:dyDescent="0.2">
      <c r="E9980"/>
      <c r="F9980" s="88"/>
      <c r="BB9980" s="5"/>
    </row>
    <row r="9981" spans="5:54" x14ac:dyDescent="0.2">
      <c r="E9981"/>
      <c r="F9981" s="88"/>
      <c r="BB9981" s="5"/>
    </row>
    <row r="9982" spans="5:54" x14ac:dyDescent="0.2">
      <c r="E9982"/>
      <c r="F9982" s="88"/>
      <c r="BB9982" s="5"/>
    </row>
    <row r="9983" spans="5:54" x14ac:dyDescent="0.2">
      <c r="E9983"/>
      <c r="F9983" s="88"/>
      <c r="BB9983" s="5"/>
    </row>
    <row r="9984" spans="5:54" x14ac:dyDescent="0.2">
      <c r="E9984"/>
      <c r="F9984" s="88"/>
      <c r="BB9984" s="5"/>
    </row>
    <row r="9985" spans="5:54" x14ac:dyDescent="0.2">
      <c r="E9985"/>
      <c r="F9985" s="88"/>
      <c r="BB9985" s="5"/>
    </row>
    <row r="9986" spans="5:54" x14ac:dyDescent="0.2">
      <c r="E9986"/>
      <c r="F9986" s="88"/>
      <c r="BB9986" s="5"/>
    </row>
    <row r="9987" spans="5:54" x14ac:dyDescent="0.2">
      <c r="E9987"/>
      <c r="F9987" s="88"/>
      <c r="BB9987" s="5"/>
    </row>
    <row r="9988" spans="5:54" x14ac:dyDescent="0.2">
      <c r="E9988"/>
      <c r="F9988" s="88"/>
      <c r="BB9988" s="5"/>
    </row>
    <row r="9989" spans="5:54" x14ac:dyDescent="0.2">
      <c r="E9989"/>
      <c r="F9989" s="88"/>
      <c r="BB9989" s="5"/>
    </row>
    <row r="9990" spans="5:54" x14ac:dyDescent="0.2">
      <c r="E9990"/>
      <c r="F9990" s="88"/>
      <c r="BB9990" s="5"/>
    </row>
    <row r="9991" spans="5:54" x14ac:dyDescent="0.2">
      <c r="E9991"/>
      <c r="F9991" s="88"/>
      <c r="BB9991" s="5"/>
    </row>
    <row r="9992" spans="5:54" x14ac:dyDescent="0.2">
      <c r="E9992"/>
      <c r="F9992" s="88"/>
      <c r="BB9992" s="5"/>
    </row>
    <row r="9993" spans="5:54" x14ac:dyDescent="0.2">
      <c r="E9993"/>
      <c r="F9993" s="88"/>
      <c r="BB9993" s="5"/>
    </row>
    <row r="9994" spans="5:54" x14ac:dyDescent="0.2">
      <c r="E9994"/>
      <c r="F9994" s="88"/>
      <c r="BB9994" s="5"/>
    </row>
    <row r="9995" spans="5:54" x14ac:dyDescent="0.2">
      <c r="E9995"/>
      <c r="F9995" s="88"/>
      <c r="BB9995" s="5"/>
    </row>
    <row r="9996" spans="5:54" x14ac:dyDescent="0.2">
      <c r="E9996"/>
      <c r="F9996" s="88"/>
      <c r="BB9996" s="5"/>
    </row>
    <row r="9997" spans="5:54" x14ac:dyDescent="0.2">
      <c r="E9997"/>
      <c r="F9997" s="88"/>
      <c r="BB9997" s="5"/>
    </row>
    <row r="9998" spans="5:54" x14ac:dyDescent="0.2">
      <c r="E9998"/>
      <c r="F9998" s="88"/>
      <c r="BB9998" s="5"/>
    </row>
    <row r="9999" spans="5:54" x14ac:dyDescent="0.2">
      <c r="E9999"/>
      <c r="F9999" s="88"/>
      <c r="BB9999" s="5"/>
    </row>
    <row r="10000" spans="5:54" x14ac:dyDescent="0.2">
      <c r="E10000"/>
      <c r="F10000" s="88"/>
      <c r="BB10000" s="5"/>
    </row>
    <row r="10001" spans="5:54" x14ac:dyDescent="0.2">
      <c r="E10001"/>
      <c r="BB10001" s="5"/>
    </row>
    <row r="10002" spans="5:54" x14ac:dyDescent="0.2">
      <c r="BB10002" s="5"/>
    </row>
    <row r="10003" spans="5:54" x14ac:dyDescent="0.2">
      <c r="BB10003" s="5"/>
    </row>
    <row r="10004" spans="5:54" x14ac:dyDescent="0.2">
      <c r="BB10004" s="5"/>
    </row>
    <row r="10005" spans="5:54" x14ac:dyDescent="0.2">
      <c r="BB10005" s="5"/>
    </row>
    <row r="10006" spans="5:54" x14ac:dyDescent="0.2">
      <c r="BB10006" s="5"/>
    </row>
    <row r="10007" spans="5:54" x14ac:dyDescent="0.2">
      <c r="BB10007" s="5"/>
    </row>
    <row r="10008" spans="5:54" x14ac:dyDescent="0.2">
      <c r="BB10008" s="5"/>
    </row>
    <row r="10009" spans="5:54" x14ac:dyDescent="0.2">
      <c r="BB10009" s="5"/>
    </row>
    <row r="10010" spans="5:54" x14ac:dyDescent="0.2">
      <c r="BB10010" s="5"/>
    </row>
    <row r="10011" spans="5:54" x14ac:dyDescent="0.2">
      <c r="BB10011" s="5"/>
    </row>
    <row r="10012" spans="5:54" x14ac:dyDescent="0.2">
      <c r="BB10012" s="5"/>
    </row>
    <row r="10013" spans="5:54" x14ac:dyDescent="0.2">
      <c r="BB10013" s="5"/>
    </row>
    <row r="10014" spans="5:54" x14ac:dyDescent="0.2">
      <c r="BB10014" s="5"/>
    </row>
    <row r="10015" spans="5:54" x14ac:dyDescent="0.2">
      <c r="BB10015" s="5"/>
    </row>
    <row r="10016" spans="5:54" x14ac:dyDescent="0.2">
      <c r="BB10016" s="5"/>
    </row>
    <row r="10017" spans="54:54" x14ac:dyDescent="0.2">
      <c r="BB10017" s="5"/>
    </row>
    <row r="10018" spans="54:54" x14ac:dyDescent="0.2">
      <c r="BB10018" s="5"/>
    </row>
    <row r="10019" spans="54:54" x14ac:dyDescent="0.2">
      <c r="BB10019" s="5"/>
    </row>
    <row r="10020" spans="54:54" x14ac:dyDescent="0.2">
      <c r="BB10020" s="5"/>
    </row>
    <row r="10021" spans="54:54" x14ac:dyDescent="0.2">
      <c r="BB10021" s="5"/>
    </row>
    <row r="10022" spans="54:54" x14ac:dyDescent="0.2">
      <c r="BB10022" s="5"/>
    </row>
    <row r="10023" spans="54:54" x14ac:dyDescent="0.2">
      <c r="BB10023" s="5"/>
    </row>
    <row r="10024" spans="54:54" x14ac:dyDescent="0.2">
      <c r="BB10024" s="5"/>
    </row>
    <row r="10025" spans="54:54" x14ac:dyDescent="0.2">
      <c r="BB10025" s="5"/>
    </row>
    <row r="10026" spans="54:54" x14ac:dyDescent="0.2">
      <c r="BB10026" s="5"/>
    </row>
    <row r="10027" spans="54:54" x14ac:dyDescent="0.2">
      <c r="BB10027" s="5"/>
    </row>
    <row r="10028" spans="54:54" x14ac:dyDescent="0.2">
      <c r="BB10028" s="5"/>
    </row>
    <row r="10029" spans="54:54" x14ac:dyDescent="0.2">
      <c r="BB10029" s="5"/>
    </row>
    <row r="10030" spans="54:54" x14ac:dyDescent="0.2">
      <c r="BB10030" s="5"/>
    </row>
    <row r="10031" spans="54:54" x14ac:dyDescent="0.2">
      <c r="BB10031" s="5"/>
    </row>
    <row r="10032" spans="54:54" x14ac:dyDescent="0.2">
      <c r="BB10032" s="5"/>
    </row>
    <row r="10033" spans="54:54" x14ac:dyDescent="0.2">
      <c r="BB10033" s="5"/>
    </row>
    <row r="10034" spans="54:54" x14ac:dyDescent="0.2">
      <c r="BB10034" s="5"/>
    </row>
    <row r="10035" spans="54:54" x14ac:dyDescent="0.2">
      <c r="BB10035" s="5"/>
    </row>
    <row r="10036" spans="54:54" x14ac:dyDescent="0.2">
      <c r="BB10036" s="5"/>
    </row>
    <row r="10037" spans="54:54" x14ac:dyDescent="0.2">
      <c r="BB10037" s="5"/>
    </row>
    <row r="10038" spans="54:54" x14ac:dyDescent="0.2">
      <c r="BB10038" s="5"/>
    </row>
    <row r="10039" spans="54:54" x14ac:dyDescent="0.2">
      <c r="BB10039" s="5"/>
    </row>
    <row r="10040" spans="54:54" x14ac:dyDescent="0.2">
      <c r="BB10040" s="5"/>
    </row>
    <row r="10041" spans="54:54" x14ac:dyDescent="0.2">
      <c r="BB10041" s="5"/>
    </row>
    <row r="10042" spans="54:54" x14ac:dyDescent="0.2">
      <c r="BB10042" s="5"/>
    </row>
    <row r="10043" spans="54:54" x14ac:dyDescent="0.2">
      <c r="BB10043" s="5"/>
    </row>
    <row r="10044" spans="54:54" x14ac:dyDescent="0.2">
      <c r="BB10044" s="5"/>
    </row>
    <row r="10045" spans="54:54" x14ac:dyDescent="0.2">
      <c r="BB10045" s="5"/>
    </row>
    <row r="10046" spans="54:54" x14ac:dyDescent="0.2">
      <c r="BB10046" s="5"/>
    </row>
    <row r="10047" spans="54:54" x14ac:dyDescent="0.2">
      <c r="BB10047" s="5"/>
    </row>
    <row r="10048" spans="54:54" x14ac:dyDescent="0.2">
      <c r="BB10048" s="5"/>
    </row>
    <row r="10049" spans="54:54" x14ac:dyDescent="0.2">
      <c r="BB10049" s="5"/>
    </row>
    <row r="10050" spans="54:54" x14ac:dyDescent="0.2">
      <c r="BB10050" s="5"/>
    </row>
    <row r="10051" spans="54:54" x14ac:dyDescent="0.2">
      <c r="BB10051" s="5"/>
    </row>
    <row r="10052" spans="54:54" x14ac:dyDescent="0.2">
      <c r="BB10052" s="5"/>
    </row>
    <row r="10053" spans="54:54" x14ac:dyDescent="0.2">
      <c r="BB10053" s="5"/>
    </row>
    <row r="10054" spans="54:54" x14ac:dyDescent="0.2">
      <c r="BB10054" s="5"/>
    </row>
    <row r="10055" spans="54:54" x14ac:dyDescent="0.2">
      <c r="BB10055" s="5"/>
    </row>
    <row r="10056" spans="54:54" x14ac:dyDescent="0.2">
      <c r="BB10056" s="5"/>
    </row>
    <row r="10057" spans="54:54" x14ac:dyDescent="0.2">
      <c r="BB10057" s="5"/>
    </row>
    <row r="10058" spans="54:54" x14ac:dyDescent="0.2">
      <c r="BB10058" s="5"/>
    </row>
    <row r="10059" spans="54:54" x14ac:dyDescent="0.2">
      <c r="BB10059" s="5"/>
    </row>
    <row r="10060" spans="54:54" x14ac:dyDescent="0.2">
      <c r="BB10060" s="5"/>
    </row>
    <row r="10061" spans="54:54" x14ac:dyDescent="0.2">
      <c r="BB10061" s="5"/>
    </row>
    <row r="10062" spans="54:54" x14ac:dyDescent="0.2">
      <c r="BB10062" s="5"/>
    </row>
    <row r="10063" spans="54:54" x14ac:dyDescent="0.2">
      <c r="BB10063" s="5"/>
    </row>
    <row r="10064" spans="54:54" x14ac:dyDescent="0.2">
      <c r="BB10064" s="5"/>
    </row>
    <row r="10065" spans="54:54" x14ac:dyDescent="0.2">
      <c r="BB10065" s="5"/>
    </row>
    <row r="10066" spans="54:54" x14ac:dyDescent="0.2">
      <c r="BB10066" s="5"/>
    </row>
    <row r="10067" spans="54:54" x14ac:dyDescent="0.2">
      <c r="BB10067" s="5"/>
    </row>
    <row r="10068" spans="54:54" x14ac:dyDescent="0.2">
      <c r="BB10068" s="5"/>
    </row>
    <row r="10069" spans="54:54" x14ac:dyDescent="0.2">
      <c r="BB10069" s="5"/>
    </row>
    <row r="10070" spans="54:54" x14ac:dyDescent="0.2">
      <c r="BB10070" s="5"/>
    </row>
    <row r="10071" spans="54:54" x14ac:dyDescent="0.2">
      <c r="BB10071" s="5"/>
    </row>
    <row r="10072" spans="54:54" x14ac:dyDescent="0.2">
      <c r="BB10072" s="5"/>
    </row>
    <row r="10073" spans="54:54" x14ac:dyDescent="0.2">
      <c r="BB10073" s="5"/>
    </row>
    <row r="10074" spans="54:54" x14ac:dyDescent="0.2">
      <c r="BB10074" s="5"/>
    </row>
    <row r="10075" spans="54:54" x14ac:dyDescent="0.2">
      <c r="BB10075" s="5"/>
    </row>
    <row r="10076" spans="54:54" x14ac:dyDescent="0.2">
      <c r="BB10076" s="5"/>
    </row>
    <row r="10077" spans="54:54" x14ac:dyDescent="0.2">
      <c r="BB10077" s="5"/>
    </row>
    <row r="10078" spans="54:54" x14ac:dyDescent="0.2">
      <c r="BB10078" s="5"/>
    </row>
    <row r="10079" spans="54:54" x14ac:dyDescent="0.2">
      <c r="BB10079" s="5"/>
    </row>
    <row r="10080" spans="54:54" x14ac:dyDescent="0.2">
      <c r="BB10080" s="5"/>
    </row>
    <row r="10081" spans="54:54" x14ac:dyDescent="0.2">
      <c r="BB10081" s="5"/>
    </row>
    <row r="10082" spans="54:54" x14ac:dyDescent="0.2">
      <c r="BB10082" s="5"/>
    </row>
    <row r="10083" spans="54:54" x14ac:dyDescent="0.2">
      <c r="BB10083" s="5"/>
    </row>
    <row r="10084" spans="54:54" x14ac:dyDescent="0.2">
      <c r="BB10084" s="5"/>
    </row>
    <row r="10085" spans="54:54" x14ac:dyDescent="0.2">
      <c r="BB10085" s="5"/>
    </row>
    <row r="10086" spans="54:54" x14ac:dyDescent="0.2">
      <c r="BB10086" s="5"/>
    </row>
    <row r="10087" spans="54:54" x14ac:dyDescent="0.2">
      <c r="BB10087" s="5"/>
    </row>
    <row r="10088" spans="54:54" x14ac:dyDescent="0.2">
      <c r="BB10088" s="5"/>
    </row>
    <row r="10089" spans="54:54" x14ac:dyDescent="0.2">
      <c r="BB10089" s="5"/>
    </row>
    <row r="10090" spans="54:54" x14ac:dyDescent="0.2">
      <c r="BB10090" s="5"/>
    </row>
    <row r="10091" spans="54:54" x14ac:dyDescent="0.2">
      <c r="BB10091" s="5"/>
    </row>
    <row r="10092" spans="54:54" x14ac:dyDescent="0.2">
      <c r="BB10092" s="5"/>
    </row>
    <row r="10093" spans="54:54" x14ac:dyDescent="0.2">
      <c r="BB10093" s="5"/>
    </row>
    <row r="10094" spans="54:54" x14ac:dyDescent="0.2">
      <c r="BB10094" s="5"/>
    </row>
    <row r="10095" spans="54:54" x14ac:dyDescent="0.2">
      <c r="BB10095" s="5"/>
    </row>
    <row r="10096" spans="54:54" x14ac:dyDescent="0.2">
      <c r="BB10096" s="5"/>
    </row>
    <row r="10097" spans="54:54" x14ac:dyDescent="0.2">
      <c r="BB10097" s="5"/>
    </row>
    <row r="10098" spans="54:54" x14ac:dyDescent="0.2">
      <c r="BB10098" s="5"/>
    </row>
    <row r="10099" spans="54:54" x14ac:dyDescent="0.2">
      <c r="BB10099" s="5"/>
    </row>
    <row r="10100" spans="54:54" x14ac:dyDescent="0.2">
      <c r="BB10100" s="5"/>
    </row>
    <row r="10101" spans="54:54" x14ac:dyDescent="0.2">
      <c r="BB10101" s="5"/>
    </row>
    <row r="10102" spans="54:54" x14ac:dyDescent="0.2">
      <c r="BB10102" s="5"/>
    </row>
    <row r="10103" spans="54:54" x14ac:dyDescent="0.2">
      <c r="BB10103" s="5"/>
    </row>
    <row r="10104" spans="54:54" x14ac:dyDescent="0.2">
      <c r="BB10104" s="5"/>
    </row>
    <row r="10105" spans="54:54" x14ac:dyDescent="0.2">
      <c r="BB10105" s="5"/>
    </row>
    <row r="10106" spans="54:54" x14ac:dyDescent="0.2">
      <c r="BB10106" s="5"/>
    </row>
    <row r="10107" spans="54:54" x14ac:dyDescent="0.2">
      <c r="BB10107" s="5"/>
    </row>
    <row r="10108" spans="54:54" x14ac:dyDescent="0.2">
      <c r="BB10108" s="5"/>
    </row>
    <row r="10109" spans="54:54" x14ac:dyDescent="0.2">
      <c r="BB10109" s="5"/>
    </row>
    <row r="10110" spans="54:54" x14ac:dyDescent="0.2">
      <c r="BB10110" s="5"/>
    </row>
    <row r="10111" spans="54:54" x14ac:dyDescent="0.2">
      <c r="BB10111" s="5"/>
    </row>
    <row r="10112" spans="54:54" x14ac:dyDescent="0.2">
      <c r="BB10112" s="5"/>
    </row>
    <row r="10113" spans="54:54" x14ac:dyDescent="0.2">
      <c r="BB10113" s="5"/>
    </row>
    <row r="10114" spans="54:54" x14ac:dyDescent="0.2">
      <c r="BB10114" s="5"/>
    </row>
    <row r="10115" spans="54:54" x14ac:dyDescent="0.2">
      <c r="BB10115" s="5"/>
    </row>
    <row r="10116" spans="54:54" x14ac:dyDescent="0.2">
      <c r="BB10116" s="5"/>
    </row>
    <row r="10117" spans="54:54" x14ac:dyDescent="0.2">
      <c r="BB10117" s="5"/>
    </row>
    <row r="10118" spans="54:54" x14ac:dyDescent="0.2">
      <c r="BB10118" s="5"/>
    </row>
    <row r="10119" spans="54:54" x14ac:dyDescent="0.2">
      <c r="BB10119" s="5"/>
    </row>
    <row r="10120" spans="54:54" x14ac:dyDescent="0.2">
      <c r="BB10120" s="5"/>
    </row>
    <row r="10121" spans="54:54" x14ac:dyDescent="0.2">
      <c r="BB10121" s="5"/>
    </row>
    <row r="10122" spans="54:54" x14ac:dyDescent="0.2">
      <c r="BB10122" s="5"/>
    </row>
    <row r="10123" spans="54:54" x14ac:dyDescent="0.2">
      <c r="BB10123" s="5"/>
    </row>
    <row r="10124" spans="54:54" x14ac:dyDescent="0.2">
      <c r="BB10124" s="5"/>
    </row>
    <row r="10125" spans="54:54" x14ac:dyDescent="0.2">
      <c r="BB10125" s="5"/>
    </row>
    <row r="10126" spans="54:54" x14ac:dyDescent="0.2">
      <c r="BB10126" s="5"/>
    </row>
    <row r="10127" spans="54:54" x14ac:dyDescent="0.2">
      <c r="BB10127" s="5"/>
    </row>
    <row r="10128" spans="54:54" x14ac:dyDescent="0.2">
      <c r="BB10128" s="5"/>
    </row>
    <row r="10129" spans="54:54" x14ac:dyDescent="0.2">
      <c r="BB10129" s="5"/>
    </row>
    <row r="10130" spans="54:54" x14ac:dyDescent="0.2">
      <c r="BB10130" s="5"/>
    </row>
    <row r="10131" spans="54:54" x14ac:dyDescent="0.2">
      <c r="BB10131" s="5"/>
    </row>
    <row r="10132" spans="54:54" x14ac:dyDescent="0.2">
      <c r="BB10132" s="5"/>
    </row>
    <row r="10133" spans="54:54" x14ac:dyDescent="0.2">
      <c r="BB10133" s="5"/>
    </row>
    <row r="10134" spans="54:54" x14ac:dyDescent="0.2">
      <c r="BB10134" s="5"/>
    </row>
    <row r="10135" spans="54:54" x14ac:dyDescent="0.2">
      <c r="BB10135" s="5"/>
    </row>
    <row r="10136" spans="54:54" x14ac:dyDescent="0.2">
      <c r="BB10136" s="5"/>
    </row>
    <row r="10137" spans="54:54" x14ac:dyDescent="0.2">
      <c r="BB10137" s="5"/>
    </row>
    <row r="10138" spans="54:54" x14ac:dyDescent="0.2">
      <c r="BB10138" s="5"/>
    </row>
    <row r="10139" spans="54:54" x14ac:dyDescent="0.2">
      <c r="BB10139" s="5"/>
    </row>
    <row r="10140" spans="54:54" x14ac:dyDescent="0.2">
      <c r="BB10140" s="5"/>
    </row>
    <row r="10141" spans="54:54" x14ac:dyDescent="0.2">
      <c r="BB10141" s="5"/>
    </row>
    <row r="10142" spans="54:54" x14ac:dyDescent="0.2">
      <c r="BB10142" s="5"/>
    </row>
    <row r="10143" spans="54:54" x14ac:dyDescent="0.2">
      <c r="BB10143" s="5"/>
    </row>
    <row r="10144" spans="54:54" x14ac:dyDescent="0.2">
      <c r="BB10144" s="5"/>
    </row>
    <row r="10145" spans="54:54" x14ac:dyDescent="0.2">
      <c r="BB10145" s="5"/>
    </row>
    <row r="10146" spans="54:54" x14ac:dyDescent="0.2">
      <c r="BB10146" s="5"/>
    </row>
    <row r="10147" spans="54:54" x14ac:dyDescent="0.2">
      <c r="BB10147" s="5"/>
    </row>
    <row r="10148" spans="54:54" x14ac:dyDescent="0.2">
      <c r="BB10148" s="5"/>
    </row>
    <row r="10149" spans="54:54" x14ac:dyDescent="0.2">
      <c r="BB10149" s="5"/>
    </row>
    <row r="10150" spans="54:54" x14ac:dyDescent="0.2">
      <c r="BB10150" s="5"/>
    </row>
    <row r="10151" spans="54:54" x14ac:dyDescent="0.2">
      <c r="BB10151" s="5"/>
    </row>
    <row r="10152" spans="54:54" x14ac:dyDescent="0.2">
      <c r="BB10152" s="5"/>
    </row>
    <row r="10153" spans="54:54" x14ac:dyDescent="0.2">
      <c r="BB10153" s="5"/>
    </row>
    <row r="10154" spans="54:54" x14ac:dyDescent="0.2">
      <c r="BB10154" s="5"/>
    </row>
    <row r="10155" spans="54:54" x14ac:dyDescent="0.2">
      <c r="BB10155" s="5"/>
    </row>
    <row r="10156" spans="54:54" x14ac:dyDescent="0.2">
      <c r="BB10156" s="5"/>
    </row>
    <row r="10157" spans="54:54" x14ac:dyDescent="0.2">
      <c r="BB10157" s="5"/>
    </row>
    <row r="10158" spans="54:54" x14ac:dyDescent="0.2">
      <c r="BB10158" s="5"/>
    </row>
    <row r="10159" spans="54:54" x14ac:dyDescent="0.2">
      <c r="BB10159" s="5"/>
    </row>
    <row r="10160" spans="54:54" x14ac:dyDescent="0.2">
      <c r="BB10160" s="5"/>
    </row>
    <row r="10161" spans="54:54" x14ac:dyDescent="0.2">
      <c r="BB10161" s="5"/>
    </row>
    <row r="10162" spans="54:54" x14ac:dyDescent="0.2">
      <c r="BB10162" s="5"/>
    </row>
    <row r="10163" spans="54:54" x14ac:dyDescent="0.2">
      <c r="BB10163" s="5"/>
    </row>
    <row r="10164" spans="54:54" x14ac:dyDescent="0.2">
      <c r="BB10164" s="5"/>
    </row>
    <row r="10165" spans="54:54" x14ac:dyDescent="0.2">
      <c r="BB10165" s="5"/>
    </row>
    <row r="10166" spans="54:54" x14ac:dyDescent="0.2">
      <c r="BB10166" s="5"/>
    </row>
    <row r="10167" spans="54:54" x14ac:dyDescent="0.2">
      <c r="BB10167" s="5"/>
    </row>
    <row r="10168" spans="54:54" x14ac:dyDescent="0.2">
      <c r="BB10168" s="5"/>
    </row>
    <row r="10169" spans="54:54" x14ac:dyDescent="0.2">
      <c r="BB10169" s="5"/>
    </row>
    <row r="10170" spans="54:54" x14ac:dyDescent="0.2">
      <c r="BB10170" s="5"/>
    </row>
    <row r="10171" spans="54:54" x14ac:dyDescent="0.2">
      <c r="BB10171" s="5"/>
    </row>
    <row r="10172" spans="54:54" x14ac:dyDescent="0.2">
      <c r="BB10172" s="5"/>
    </row>
    <row r="10173" spans="54:54" x14ac:dyDescent="0.2">
      <c r="BB10173" s="5"/>
    </row>
    <row r="10174" spans="54:54" x14ac:dyDescent="0.2">
      <c r="BB10174" s="5"/>
    </row>
    <row r="10175" spans="54:54" x14ac:dyDescent="0.2">
      <c r="BB10175" s="5"/>
    </row>
    <row r="10176" spans="54:54" x14ac:dyDescent="0.2">
      <c r="BB10176" s="5"/>
    </row>
    <row r="10177" spans="54:54" x14ac:dyDescent="0.2">
      <c r="BB10177" s="5"/>
    </row>
    <row r="10178" spans="54:54" x14ac:dyDescent="0.2">
      <c r="BB10178" s="5"/>
    </row>
    <row r="10179" spans="54:54" x14ac:dyDescent="0.2">
      <c r="BB10179" s="5"/>
    </row>
    <row r="10180" spans="54:54" x14ac:dyDescent="0.2">
      <c r="BB10180" s="5"/>
    </row>
    <row r="10181" spans="54:54" x14ac:dyDescent="0.2">
      <c r="BB10181" s="5"/>
    </row>
    <row r="10182" spans="54:54" x14ac:dyDescent="0.2">
      <c r="BB10182" s="5"/>
    </row>
    <row r="10183" spans="54:54" x14ac:dyDescent="0.2">
      <c r="BB10183" s="5"/>
    </row>
    <row r="10184" spans="54:54" x14ac:dyDescent="0.2">
      <c r="BB10184" s="5"/>
    </row>
    <row r="10185" spans="54:54" x14ac:dyDescent="0.2">
      <c r="BB10185" s="5"/>
    </row>
    <row r="10186" spans="54:54" x14ac:dyDescent="0.2">
      <c r="BB10186" s="5"/>
    </row>
    <row r="10187" spans="54:54" x14ac:dyDescent="0.2">
      <c r="BB10187" s="5"/>
    </row>
    <row r="10188" spans="54:54" x14ac:dyDescent="0.2">
      <c r="BB10188" s="5"/>
    </row>
    <row r="10189" spans="54:54" x14ac:dyDescent="0.2">
      <c r="BB10189" s="5"/>
    </row>
    <row r="10190" spans="54:54" x14ac:dyDescent="0.2">
      <c r="BB10190" s="5"/>
    </row>
    <row r="10191" spans="54:54" x14ac:dyDescent="0.2">
      <c r="BB10191" s="5"/>
    </row>
    <row r="10192" spans="54:54" x14ac:dyDescent="0.2">
      <c r="BB10192" s="5"/>
    </row>
    <row r="10193" spans="54:54" x14ac:dyDescent="0.2">
      <c r="BB10193" s="5"/>
    </row>
    <row r="10194" spans="54:54" x14ac:dyDescent="0.2">
      <c r="BB10194" s="5"/>
    </row>
    <row r="10195" spans="54:54" x14ac:dyDescent="0.2">
      <c r="BB10195" s="5"/>
    </row>
    <row r="10196" spans="54:54" x14ac:dyDescent="0.2">
      <c r="BB10196" s="5"/>
    </row>
    <row r="10197" spans="54:54" x14ac:dyDescent="0.2">
      <c r="BB10197" s="5"/>
    </row>
    <row r="10198" spans="54:54" x14ac:dyDescent="0.2">
      <c r="BB10198" s="5"/>
    </row>
    <row r="10199" spans="54:54" x14ac:dyDescent="0.2">
      <c r="BB10199" s="5"/>
    </row>
    <row r="10200" spans="54:54" x14ac:dyDescent="0.2">
      <c r="BB10200" s="5"/>
    </row>
    <row r="10201" spans="54:54" x14ac:dyDescent="0.2">
      <c r="BB10201" s="5"/>
    </row>
    <row r="10202" spans="54:54" x14ac:dyDescent="0.2">
      <c r="BB10202" s="5"/>
    </row>
    <row r="10203" spans="54:54" x14ac:dyDescent="0.2">
      <c r="BB10203" s="5"/>
    </row>
    <row r="10204" spans="54:54" x14ac:dyDescent="0.2">
      <c r="BB10204" s="5"/>
    </row>
    <row r="10205" spans="54:54" x14ac:dyDescent="0.2">
      <c r="BB10205" s="5"/>
    </row>
    <row r="10206" spans="54:54" x14ac:dyDescent="0.2">
      <c r="BB10206" s="5"/>
    </row>
    <row r="10207" spans="54:54" x14ac:dyDescent="0.2">
      <c r="BB10207" s="5"/>
    </row>
    <row r="10208" spans="54:54" x14ac:dyDescent="0.2">
      <c r="BB10208" s="5"/>
    </row>
    <row r="10209" spans="54:54" x14ac:dyDescent="0.2">
      <c r="BB10209" s="5"/>
    </row>
    <row r="10210" spans="54:54" x14ac:dyDescent="0.2">
      <c r="BB10210" s="5"/>
    </row>
    <row r="10211" spans="54:54" x14ac:dyDescent="0.2">
      <c r="BB10211" s="5"/>
    </row>
    <row r="10212" spans="54:54" x14ac:dyDescent="0.2">
      <c r="BB10212" s="5"/>
    </row>
    <row r="10213" spans="54:54" x14ac:dyDescent="0.2">
      <c r="BB10213" s="5"/>
    </row>
    <row r="10214" spans="54:54" x14ac:dyDescent="0.2">
      <c r="BB10214" s="5"/>
    </row>
    <row r="10215" spans="54:54" x14ac:dyDescent="0.2">
      <c r="BB10215" s="5"/>
    </row>
    <row r="10216" spans="54:54" x14ac:dyDescent="0.2">
      <c r="BB10216" s="5"/>
    </row>
    <row r="10217" spans="54:54" x14ac:dyDescent="0.2">
      <c r="BB10217" s="5"/>
    </row>
    <row r="10218" spans="54:54" x14ac:dyDescent="0.2">
      <c r="BB10218" s="5"/>
    </row>
    <row r="10219" spans="54:54" x14ac:dyDescent="0.2">
      <c r="BB10219" s="5"/>
    </row>
    <row r="10220" spans="54:54" x14ac:dyDescent="0.2">
      <c r="BB10220" s="5"/>
    </row>
    <row r="10221" spans="54:54" x14ac:dyDescent="0.2">
      <c r="BB10221" s="5"/>
    </row>
    <row r="10222" spans="54:54" x14ac:dyDescent="0.2">
      <c r="BB10222" s="5"/>
    </row>
    <row r="10223" spans="54:54" x14ac:dyDescent="0.2">
      <c r="BB10223" s="5"/>
    </row>
    <row r="10224" spans="54:54" x14ac:dyDescent="0.2">
      <c r="BB10224" s="5"/>
    </row>
    <row r="10225" spans="54:54" x14ac:dyDescent="0.2">
      <c r="BB10225" s="5"/>
    </row>
    <row r="10226" spans="54:54" x14ac:dyDescent="0.2">
      <c r="BB10226" s="5"/>
    </row>
    <row r="10227" spans="54:54" x14ac:dyDescent="0.2">
      <c r="BB10227" s="5"/>
    </row>
    <row r="10228" spans="54:54" x14ac:dyDescent="0.2">
      <c r="BB10228" s="5"/>
    </row>
    <row r="10229" spans="54:54" x14ac:dyDescent="0.2">
      <c r="BB10229" s="5"/>
    </row>
    <row r="10230" spans="54:54" x14ac:dyDescent="0.2">
      <c r="BB10230" s="5"/>
    </row>
    <row r="10231" spans="54:54" x14ac:dyDescent="0.2">
      <c r="BB10231" s="5"/>
    </row>
    <row r="10232" spans="54:54" x14ac:dyDescent="0.2">
      <c r="BB10232" s="5"/>
    </row>
    <row r="10233" spans="54:54" x14ac:dyDescent="0.2">
      <c r="BB10233" s="5"/>
    </row>
    <row r="10234" spans="54:54" x14ac:dyDescent="0.2">
      <c r="BB10234" s="5"/>
    </row>
    <row r="10235" spans="54:54" x14ac:dyDescent="0.2">
      <c r="BB10235" s="5"/>
    </row>
    <row r="10236" spans="54:54" x14ac:dyDescent="0.2">
      <c r="BB10236" s="5"/>
    </row>
    <row r="10237" spans="54:54" x14ac:dyDescent="0.2">
      <c r="BB10237" s="5"/>
    </row>
    <row r="10238" spans="54:54" x14ac:dyDescent="0.2">
      <c r="BB10238" s="5"/>
    </row>
    <row r="10239" spans="54:54" x14ac:dyDescent="0.2">
      <c r="BB10239" s="5"/>
    </row>
    <row r="10240" spans="54:54" x14ac:dyDescent="0.2">
      <c r="BB10240" s="5"/>
    </row>
    <row r="10241" spans="54:54" x14ac:dyDescent="0.2">
      <c r="BB10241" s="5"/>
    </row>
    <row r="10242" spans="54:54" x14ac:dyDescent="0.2">
      <c r="BB10242" s="5"/>
    </row>
    <row r="10243" spans="54:54" x14ac:dyDescent="0.2">
      <c r="BB10243" s="5"/>
    </row>
    <row r="10244" spans="54:54" x14ac:dyDescent="0.2">
      <c r="BB10244" s="5"/>
    </row>
    <row r="10245" spans="54:54" x14ac:dyDescent="0.2">
      <c r="BB10245" s="5"/>
    </row>
    <row r="10246" spans="54:54" x14ac:dyDescent="0.2">
      <c r="BB10246" s="5"/>
    </row>
    <row r="10247" spans="54:54" x14ac:dyDescent="0.2">
      <c r="BB10247" s="5"/>
    </row>
    <row r="10248" spans="54:54" x14ac:dyDescent="0.2">
      <c r="BB10248" s="5"/>
    </row>
    <row r="10249" spans="54:54" x14ac:dyDescent="0.2">
      <c r="BB10249" s="5"/>
    </row>
    <row r="10250" spans="54:54" x14ac:dyDescent="0.2">
      <c r="BB10250" s="5"/>
    </row>
    <row r="10251" spans="54:54" x14ac:dyDescent="0.2">
      <c r="BB10251" s="5"/>
    </row>
    <row r="10252" spans="54:54" x14ac:dyDescent="0.2">
      <c r="BB10252" s="5"/>
    </row>
    <row r="10253" spans="54:54" x14ac:dyDescent="0.2">
      <c r="BB10253" s="5"/>
    </row>
    <row r="10254" spans="54:54" x14ac:dyDescent="0.2">
      <c r="BB10254" s="5"/>
    </row>
    <row r="10255" spans="54:54" x14ac:dyDescent="0.2">
      <c r="BB10255" s="5"/>
    </row>
    <row r="10256" spans="54:54" x14ac:dyDescent="0.2">
      <c r="BB10256" s="5"/>
    </row>
    <row r="10257" spans="54:54" x14ac:dyDescent="0.2">
      <c r="BB10257" s="5"/>
    </row>
    <row r="10258" spans="54:54" x14ac:dyDescent="0.2">
      <c r="BB10258" s="5"/>
    </row>
    <row r="10259" spans="54:54" x14ac:dyDescent="0.2">
      <c r="BB10259" s="5"/>
    </row>
    <row r="10260" spans="54:54" x14ac:dyDescent="0.2">
      <c r="BB10260" s="5"/>
    </row>
    <row r="10261" spans="54:54" x14ac:dyDescent="0.2">
      <c r="BB10261" s="5"/>
    </row>
    <row r="10262" spans="54:54" x14ac:dyDescent="0.2">
      <c r="BB10262" s="5"/>
    </row>
    <row r="10263" spans="54:54" x14ac:dyDescent="0.2">
      <c r="BB10263" s="5"/>
    </row>
    <row r="10264" spans="54:54" x14ac:dyDescent="0.2">
      <c r="BB10264" s="5"/>
    </row>
    <row r="10265" spans="54:54" x14ac:dyDescent="0.2">
      <c r="BB10265" s="5"/>
    </row>
    <row r="10266" spans="54:54" x14ac:dyDescent="0.2">
      <c r="BB10266" s="5"/>
    </row>
    <row r="10267" spans="54:54" x14ac:dyDescent="0.2">
      <c r="BB10267" s="5"/>
    </row>
    <row r="10268" spans="54:54" x14ac:dyDescent="0.2">
      <c r="BB10268" s="5"/>
    </row>
    <row r="10269" spans="54:54" x14ac:dyDescent="0.2">
      <c r="BB10269" s="5"/>
    </row>
    <row r="10270" spans="54:54" x14ac:dyDescent="0.2">
      <c r="BB10270" s="5"/>
    </row>
    <row r="10271" spans="54:54" x14ac:dyDescent="0.2">
      <c r="BB10271" s="5"/>
    </row>
    <row r="10272" spans="54:54" x14ac:dyDescent="0.2">
      <c r="BB10272" s="5"/>
    </row>
    <row r="10273" spans="54:54" x14ac:dyDescent="0.2">
      <c r="BB10273" s="5"/>
    </row>
    <row r="10274" spans="54:54" x14ac:dyDescent="0.2">
      <c r="BB10274" s="5"/>
    </row>
    <row r="10275" spans="54:54" x14ac:dyDescent="0.2">
      <c r="BB10275" s="5"/>
    </row>
    <row r="10276" spans="54:54" x14ac:dyDescent="0.2">
      <c r="BB10276" s="5"/>
    </row>
    <row r="10277" spans="54:54" x14ac:dyDescent="0.2">
      <c r="BB10277" s="5"/>
    </row>
    <row r="10278" spans="54:54" x14ac:dyDescent="0.2">
      <c r="BB10278" s="5"/>
    </row>
    <row r="10279" spans="54:54" x14ac:dyDescent="0.2">
      <c r="BB10279" s="5"/>
    </row>
    <row r="10280" spans="54:54" x14ac:dyDescent="0.2">
      <c r="BB10280" s="5"/>
    </row>
    <row r="10281" spans="54:54" x14ac:dyDescent="0.2">
      <c r="BB10281" s="5"/>
    </row>
    <row r="10282" spans="54:54" x14ac:dyDescent="0.2">
      <c r="BB10282" s="5"/>
    </row>
    <row r="10283" spans="54:54" x14ac:dyDescent="0.2">
      <c r="BB10283" s="5"/>
    </row>
    <row r="10284" spans="54:54" x14ac:dyDescent="0.2">
      <c r="BB10284" s="5"/>
    </row>
    <row r="10285" spans="54:54" x14ac:dyDescent="0.2">
      <c r="BB10285" s="5"/>
    </row>
    <row r="10286" spans="54:54" x14ac:dyDescent="0.2">
      <c r="BB10286" s="5"/>
    </row>
    <row r="10287" spans="54:54" x14ac:dyDescent="0.2">
      <c r="BB10287" s="5"/>
    </row>
    <row r="10288" spans="54:54" x14ac:dyDescent="0.2">
      <c r="BB10288" s="5"/>
    </row>
    <row r="10289" spans="54:54" x14ac:dyDescent="0.2">
      <c r="BB10289" s="5"/>
    </row>
    <row r="10290" spans="54:54" x14ac:dyDescent="0.2">
      <c r="BB10290" s="5"/>
    </row>
    <row r="10291" spans="54:54" x14ac:dyDescent="0.2">
      <c r="BB10291" s="5"/>
    </row>
    <row r="10292" spans="54:54" x14ac:dyDescent="0.2">
      <c r="BB10292" s="5"/>
    </row>
    <row r="10293" spans="54:54" x14ac:dyDescent="0.2">
      <c r="BB10293" s="5"/>
    </row>
    <row r="10294" spans="54:54" x14ac:dyDescent="0.2">
      <c r="BB10294" s="5"/>
    </row>
    <row r="10295" spans="54:54" x14ac:dyDescent="0.2">
      <c r="BB10295" s="5"/>
    </row>
    <row r="10296" spans="54:54" x14ac:dyDescent="0.2">
      <c r="BB10296" s="5"/>
    </row>
    <row r="10297" spans="54:54" x14ac:dyDescent="0.2">
      <c r="BB10297" s="5"/>
    </row>
    <row r="10298" spans="54:54" x14ac:dyDescent="0.2">
      <c r="BB10298" s="5"/>
    </row>
    <row r="10299" spans="54:54" x14ac:dyDescent="0.2">
      <c r="BB10299" s="5"/>
    </row>
    <row r="10300" spans="54:54" x14ac:dyDescent="0.2">
      <c r="BB10300" s="5"/>
    </row>
    <row r="10301" spans="54:54" x14ac:dyDescent="0.2">
      <c r="BB10301" s="5"/>
    </row>
    <row r="10302" spans="54:54" x14ac:dyDescent="0.2">
      <c r="BB10302" s="5"/>
    </row>
    <row r="10303" spans="54:54" x14ac:dyDescent="0.2">
      <c r="BB10303" s="5"/>
    </row>
    <row r="10304" spans="54:54" x14ac:dyDescent="0.2">
      <c r="BB10304" s="5"/>
    </row>
    <row r="10305" spans="54:54" x14ac:dyDescent="0.2">
      <c r="BB10305" s="5"/>
    </row>
    <row r="10306" spans="54:54" x14ac:dyDescent="0.2">
      <c r="BB10306" s="5"/>
    </row>
    <row r="10307" spans="54:54" x14ac:dyDescent="0.2">
      <c r="BB10307" s="5"/>
    </row>
    <row r="10308" spans="54:54" x14ac:dyDescent="0.2">
      <c r="BB10308" s="5"/>
    </row>
    <row r="10309" spans="54:54" x14ac:dyDescent="0.2">
      <c r="BB10309" s="5"/>
    </row>
    <row r="10310" spans="54:54" x14ac:dyDescent="0.2">
      <c r="BB10310" s="5"/>
    </row>
    <row r="10311" spans="54:54" x14ac:dyDescent="0.2">
      <c r="BB10311" s="5"/>
    </row>
    <row r="10312" spans="54:54" x14ac:dyDescent="0.2">
      <c r="BB10312" s="5"/>
    </row>
    <row r="10313" spans="54:54" x14ac:dyDescent="0.2">
      <c r="BB10313" s="5"/>
    </row>
    <row r="10314" spans="54:54" x14ac:dyDescent="0.2">
      <c r="BB10314" s="5"/>
    </row>
    <row r="10315" spans="54:54" x14ac:dyDescent="0.2">
      <c r="BB10315" s="5"/>
    </row>
    <row r="10316" spans="54:54" x14ac:dyDescent="0.2">
      <c r="BB10316" s="5"/>
    </row>
    <row r="10317" spans="54:54" x14ac:dyDescent="0.2">
      <c r="BB10317" s="5"/>
    </row>
    <row r="10318" spans="54:54" x14ac:dyDescent="0.2">
      <c r="BB10318" s="5"/>
    </row>
    <row r="10319" spans="54:54" x14ac:dyDescent="0.2">
      <c r="BB10319" s="5"/>
    </row>
    <row r="10320" spans="54:54" x14ac:dyDescent="0.2">
      <c r="BB10320" s="5"/>
    </row>
    <row r="10321" spans="54:54" x14ac:dyDescent="0.2">
      <c r="BB10321" s="5"/>
    </row>
    <row r="10322" spans="54:54" x14ac:dyDescent="0.2">
      <c r="BB10322" s="5"/>
    </row>
    <row r="10323" spans="54:54" x14ac:dyDescent="0.2">
      <c r="BB10323" s="5"/>
    </row>
    <row r="10324" spans="54:54" x14ac:dyDescent="0.2">
      <c r="BB10324" s="5"/>
    </row>
    <row r="10325" spans="54:54" x14ac:dyDescent="0.2">
      <c r="BB10325" s="5"/>
    </row>
    <row r="10326" spans="54:54" x14ac:dyDescent="0.2">
      <c r="BB10326" s="5"/>
    </row>
    <row r="10327" spans="54:54" x14ac:dyDescent="0.2">
      <c r="BB10327" s="5"/>
    </row>
    <row r="10328" spans="54:54" x14ac:dyDescent="0.2">
      <c r="BB10328" s="5"/>
    </row>
    <row r="10329" spans="54:54" x14ac:dyDescent="0.2">
      <c r="BB10329" s="5"/>
    </row>
    <row r="10330" spans="54:54" x14ac:dyDescent="0.2">
      <c r="BB10330" s="5"/>
    </row>
    <row r="10331" spans="54:54" x14ac:dyDescent="0.2">
      <c r="BB10331" s="5"/>
    </row>
    <row r="10332" spans="54:54" x14ac:dyDescent="0.2">
      <c r="BB10332" s="5"/>
    </row>
    <row r="10333" spans="54:54" x14ac:dyDescent="0.2">
      <c r="BB10333" s="5"/>
    </row>
    <row r="10334" spans="54:54" x14ac:dyDescent="0.2">
      <c r="BB10334" s="5"/>
    </row>
    <row r="10335" spans="54:54" x14ac:dyDescent="0.2">
      <c r="BB10335" s="5"/>
    </row>
    <row r="10336" spans="54:54" x14ac:dyDescent="0.2">
      <c r="BB10336" s="5"/>
    </row>
    <row r="10337" spans="54:54" x14ac:dyDescent="0.2">
      <c r="BB10337" s="5"/>
    </row>
    <row r="10338" spans="54:54" x14ac:dyDescent="0.2">
      <c r="BB10338" s="5"/>
    </row>
    <row r="10339" spans="54:54" x14ac:dyDescent="0.2">
      <c r="BB10339" s="5"/>
    </row>
    <row r="10340" spans="54:54" x14ac:dyDescent="0.2">
      <c r="BB10340" s="5"/>
    </row>
    <row r="10341" spans="54:54" x14ac:dyDescent="0.2">
      <c r="BB10341" s="5"/>
    </row>
    <row r="10342" spans="54:54" x14ac:dyDescent="0.2">
      <c r="BB10342" s="5"/>
    </row>
    <row r="10343" spans="54:54" x14ac:dyDescent="0.2">
      <c r="BB10343" s="5"/>
    </row>
    <row r="10344" spans="54:54" x14ac:dyDescent="0.2">
      <c r="BB10344" s="5"/>
    </row>
    <row r="10345" spans="54:54" x14ac:dyDescent="0.2">
      <c r="BB10345" s="5"/>
    </row>
    <row r="10346" spans="54:54" x14ac:dyDescent="0.2">
      <c r="BB10346" s="5"/>
    </row>
    <row r="10347" spans="54:54" x14ac:dyDescent="0.2">
      <c r="BB10347" s="5"/>
    </row>
    <row r="10348" spans="54:54" x14ac:dyDescent="0.2">
      <c r="BB10348" s="5"/>
    </row>
    <row r="10349" spans="54:54" x14ac:dyDescent="0.2">
      <c r="BB10349" s="5"/>
    </row>
    <row r="10350" spans="54:54" x14ac:dyDescent="0.2">
      <c r="BB10350" s="5"/>
    </row>
    <row r="10351" spans="54:54" x14ac:dyDescent="0.2">
      <c r="BB10351" s="5"/>
    </row>
    <row r="10352" spans="54:54" x14ac:dyDescent="0.2">
      <c r="BB10352" s="5"/>
    </row>
    <row r="10353" spans="54:54" x14ac:dyDescent="0.2">
      <c r="BB10353" s="5"/>
    </row>
    <row r="10354" spans="54:54" x14ac:dyDescent="0.2">
      <c r="BB10354" s="5"/>
    </row>
    <row r="10355" spans="54:54" x14ac:dyDescent="0.2">
      <c r="BB10355" s="5"/>
    </row>
    <row r="10356" spans="54:54" x14ac:dyDescent="0.2">
      <c r="BB10356" s="5"/>
    </row>
    <row r="10357" spans="54:54" x14ac:dyDescent="0.2">
      <c r="BB10357" s="5"/>
    </row>
    <row r="10358" spans="54:54" x14ac:dyDescent="0.2">
      <c r="BB10358" s="5"/>
    </row>
    <row r="10359" spans="54:54" x14ac:dyDescent="0.2">
      <c r="BB10359" s="5"/>
    </row>
    <row r="10360" spans="54:54" x14ac:dyDescent="0.2">
      <c r="BB10360" s="5"/>
    </row>
    <row r="10361" spans="54:54" x14ac:dyDescent="0.2">
      <c r="BB10361" s="5"/>
    </row>
    <row r="10362" spans="54:54" x14ac:dyDescent="0.2">
      <c r="BB10362" s="5"/>
    </row>
    <row r="10363" spans="54:54" x14ac:dyDescent="0.2">
      <c r="BB10363" s="5"/>
    </row>
    <row r="10364" spans="54:54" x14ac:dyDescent="0.2">
      <c r="BB10364" s="5"/>
    </row>
    <row r="10365" spans="54:54" x14ac:dyDescent="0.2">
      <c r="BB10365" s="5"/>
    </row>
    <row r="10366" spans="54:54" x14ac:dyDescent="0.2">
      <c r="BB10366" s="5"/>
    </row>
    <row r="10367" spans="54:54" x14ac:dyDescent="0.2">
      <c r="BB10367" s="5"/>
    </row>
    <row r="10368" spans="54:54" x14ac:dyDescent="0.2">
      <c r="BB10368" s="5"/>
    </row>
    <row r="10369" spans="54:54" x14ac:dyDescent="0.2">
      <c r="BB10369" s="5"/>
    </row>
    <row r="10370" spans="54:54" x14ac:dyDescent="0.2">
      <c r="BB10370" s="5"/>
    </row>
    <row r="10371" spans="54:54" x14ac:dyDescent="0.2">
      <c r="BB10371" s="5"/>
    </row>
    <row r="10372" spans="54:54" x14ac:dyDescent="0.2">
      <c r="BB10372" s="5"/>
    </row>
    <row r="10373" spans="54:54" x14ac:dyDescent="0.2">
      <c r="BB10373" s="5"/>
    </row>
    <row r="10374" spans="54:54" x14ac:dyDescent="0.2">
      <c r="BB10374" s="5"/>
    </row>
    <row r="10375" spans="54:54" x14ac:dyDescent="0.2">
      <c r="BB10375" s="5"/>
    </row>
    <row r="10376" spans="54:54" x14ac:dyDescent="0.2">
      <c r="BB10376" s="5"/>
    </row>
    <row r="10377" spans="54:54" x14ac:dyDescent="0.2">
      <c r="BB10377" s="5"/>
    </row>
    <row r="10378" spans="54:54" x14ac:dyDescent="0.2">
      <c r="BB10378" s="5"/>
    </row>
    <row r="10379" spans="54:54" x14ac:dyDescent="0.2">
      <c r="BB10379" s="5"/>
    </row>
    <row r="10380" spans="54:54" x14ac:dyDescent="0.2">
      <c r="BB10380" s="5"/>
    </row>
    <row r="10381" spans="54:54" x14ac:dyDescent="0.2">
      <c r="BB10381" s="5"/>
    </row>
    <row r="10382" spans="54:54" x14ac:dyDescent="0.2">
      <c r="BB10382" s="5"/>
    </row>
    <row r="10383" spans="54:54" x14ac:dyDescent="0.2">
      <c r="BB10383" s="5"/>
    </row>
    <row r="10384" spans="54:54" x14ac:dyDescent="0.2">
      <c r="BB10384" s="5"/>
    </row>
    <row r="10385" spans="54:54" x14ac:dyDescent="0.2">
      <c r="BB10385" s="5"/>
    </row>
    <row r="10386" spans="54:54" x14ac:dyDescent="0.2">
      <c r="BB10386" s="5"/>
    </row>
    <row r="10387" spans="54:54" x14ac:dyDescent="0.2">
      <c r="BB10387" s="5"/>
    </row>
    <row r="10388" spans="54:54" x14ac:dyDescent="0.2">
      <c r="BB10388" s="5"/>
    </row>
    <row r="10389" spans="54:54" x14ac:dyDescent="0.2">
      <c r="BB10389" s="5"/>
    </row>
    <row r="10390" spans="54:54" x14ac:dyDescent="0.2">
      <c r="BB10390" s="5"/>
    </row>
    <row r="10391" spans="54:54" x14ac:dyDescent="0.2">
      <c r="BB10391" s="5"/>
    </row>
    <row r="10392" spans="54:54" x14ac:dyDescent="0.2">
      <c r="BB10392" s="5"/>
    </row>
    <row r="10393" spans="54:54" x14ac:dyDescent="0.2">
      <c r="BB10393" s="5"/>
    </row>
    <row r="10394" spans="54:54" x14ac:dyDescent="0.2">
      <c r="BB10394" s="5"/>
    </row>
    <row r="10395" spans="54:54" x14ac:dyDescent="0.2">
      <c r="BB10395" s="5"/>
    </row>
    <row r="10396" spans="54:54" x14ac:dyDescent="0.2">
      <c r="BB10396" s="5"/>
    </row>
    <row r="10397" spans="54:54" x14ac:dyDescent="0.2">
      <c r="BB10397" s="5"/>
    </row>
    <row r="10398" spans="54:54" x14ac:dyDescent="0.2">
      <c r="BB10398" s="5"/>
    </row>
    <row r="10399" spans="54:54" x14ac:dyDescent="0.2">
      <c r="BB10399" s="5"/>
    </row>
    <row r="10400" spans="54:54" x14ac:dyDescent="0.2">
      <c r="BB10400" s="5"/>
    </row>
    <row r="10401" spans="54:54" x14ac:dyDescent="0.2">
      <c r="BB10401" s="5"/>
    </row>
    <row r="10402" spans="54:54" x14ac:dyDescent="0.2">
      <c r="BB10402" s="5"/>
    </row>
    <row r="10403" spans="54:54" x14ac:dyDescent="0.2">
      <c r="BB10403" s="5"/>
    </row>
    <row r="10404" spans="54:54" x14ac:dyDescent="0.2">
      <c r="BB10404" s="5"/>
    </row>
    <row r="10405" spans="54:54" x14ac:dyDescent="0.2">
      <c r="BB10405" s="5"/>
    </row>
    <row r="10406" spans="54:54" x14ac:dyDescent="0.2">
      <c r="BB10406" s="5"/>
    </row>
    <row r="10407" spans="54:54" x14ac:dyDescent="0.2">
      <c r="BB10407" s="5"/>
    </row>
    <row r="10408" spans="54:54" x14ac:dyDescent="0.2">
      <c r="BB10408" s="5"/>
    </row>
    <row r="10409" spans="54:54" x14ac:dyDescent="0.2">
      <c r="BB10409" s="5"/>
    </row>
    <row r="10410" spans="54:54" x14ac:dyDescent="0.2">
      <c r="BB10410" s="5"/>
    </row>
    <row r="10411" spans="54:54" x14ac:dyDescent="0.2">
      <c r="BB10411" s="5"/>
    </row>
    <row r="10412" spans="54:54" x14ac:dyDescent="0.2">
      <c r="BB10412" s="5"/>
    </row>
    <row r="10413" spans="54:54" x14ac:dyDescent="0.2">
      <c r="BB10413" s="5"/>
    </row>
    <row r="10414" spans="54:54" x14ac:dyDescent="0.2">
      <c r="BB10414" s="5"/>
    </row>
    <row r="10415" spans="54:54" x14ac:dyDescent="0.2">
      <c r="BB10415" s="5"/>
    </row>
    <row r="10416" spans="54:54" x14ac:dyDescent="0.2">
      <c r="BB10416" s="5"/>
    </row>
    <row r="10417" spans="54:54" x14ac:dyDescent="0.2">
      <c r="BB10417" s="5"/>
    </row>
    <row r="10418" spans="54:54" x14ac:dyDescent="0.2">
      <c r="BB10418" s="5"/>
    </row>
    <row r="10419" spans="54:54" x14ac:dyDescent="0.2">
      <c r="BB10419" s="5"/>
    </row>
    <row r="10420" spans="54:54" x14ac:dyDescent="0.2">
      <c r="BB10420" s="5"/>
    </row>
    <row r="10421" spans="54:54" x14ac:dyDescent="0.2">
      <c r="BB10421" s="5"/>
    </row>
    <row r="10422" spans="54:54" x14ac:dyDescent="0.2">
      <c r="BB10422" s="5"/>
    </row>
    <row r="10423" spans="54:54" x14ac:dyDescent="0.2">
      <c r="BB10423" s="5"/>
    </row>
    <row r="10424" spans="54:54" x14ac:dyDescent="0.2">
      <c r="BB10424" s="5"/>
    </row>
    <row r="10425" spans="54:54" x14ac:dyDescent="0.2">
      <c r="BB10425" s="5"/>
    </row>
    <row r="10426" spans="54:54" x14ac:dyDescent="0.2">
      <c r="BB10426" s="5"/>
    </row>
    <row r="10427" spans="54:54" x14ac:dyDescent="0.2">
      <c r="BB10427" s="5"/>
    </row>
    <row r="10428" spans="54:54" x14ac:dyDescent="0.2">
      <c r="BB10428" s="5"/>
    </row>
    <row r="10429" spans="54:54" x14ac:dyDescent="0.2">
      <c r="BB10429" s="5"/>
    </row>
    <row r="10430" spans="54:54" x14ac:dyDescent="0.2">
      <c r="BB10430" s="5"/>
    </row>
    <row r="10431" spans="54:54" x14ac:dyDescent="0.2">
      <c r="BB10431" s="5"/>
    </row>
    <row r="10432" spans="54:54" x14ac:dyDescent="0.2">
      <c r="BB10432" s="5"/>
    </row>
    <row r="10433" spans="54:54" x14ac:dyDescent="0.2">
      <c r="BB10433" s="5"/>
    </row>
    <row r="10434" spans="54:54" x14ac:dyDescent="0.2">
      <c r="BB10434" s="5"/>
    </row>
    <row r="10435" spans="54:54" x14ac:dyDescent="0.2">
      <c r="BB10435" s="5"/>
    </row>
    <row r="10436" spans="54:54" x14ac:dyDescent="0.2">
      <c r="BB10436" s="5"/>
    </row>
    <row r="10437" spans="54:54" x14ac:dyDescent="0.2">
      <c r="BB10437" s="5"/>
    </row>
    <row r="10438" spans="54:54" x14ac:dyDescent="0.2">
      <c r="BB10438" s="5"/>
    </row>
    <row r="10439" spans="54:54" x14ac:dyDescent="0.2">
      <c r="BB10439" s="5"/>
    </row>
    <row r="10440" spans="54:54" x14ac:dyDescent="0.2">
      <c r="BB10440" s="5"/>
    </row>
    <row r="10441" spans="54:54" x14ac:dyDescent="0.2">
      <c r="BB10441" s="5"/>
    </row>
    <row r="10442" spans="54:54" x14ac:dyDescent="0.2">
      <c r="BB10442" s="5"/>
    </row>
    <row r="10443" spans="54:54" x14ac:dyDescent="0.2">
      <c r="BB10443" s="5"/>
    </row>
    <row r="10444" spans="54:54" x14ac:dyDescent="0.2">
      <c r="BB10444" s="5"/>
    </row>
    <row r="10445" spans="54:54" x14ac:dyDescent="0.2">
      <c r="BB10445" s="5"/>
    </row>
    <row r="10446" spans="54:54" x14ac:dyDescent="0.2">
      <c r="BB10446" s="5"/>
    </row>
    <row r="10447" spans="54:54" x14ac:dyDescent="0.2">
      <c r="BB10447" s="5"/>
    </row>
    <row r="10448" spans="54:54" x14ac:dyDescent="0.2">
      <c r="BB10448" s="5"/>
    </row>
    <row r="10449" spans="54:54" x14ac:dyDescent="0.2">
      <c r="BB10449" s="5"/>
    </row>
    <row r="10450" spans="54:54" x14ac:dyDescent="0.2">
      <c r="BB10450" s="5"/>
    </row>
    <row r="10451" spans="54:54" x14ac:dyDescent="0.2">
      <c r="BB10451" s="5"/>
    </row>
    <row r="10452" spans="54:54" x14ac:dyDescent="0.2">
      <c r="BB10452" s="5"/>
    </row>
    <row r="10453" spans="54:54" x14ac:dyDescent="0.2">
      <c r="BB10453" s="5"/>
    </row>
    <row r="10454" spans="54:54" x14ac:dyDescent="0.2">
      <c r="BB10454" s="5"/>
    </row>
    <row r="10455" spans="54:54" x14ac:dyDescent="0.2">
      <c r="BB10455" s="5"/>
    </row>
    <row r="10456" spans="54:54" x14ac:dyDescent="0.2">
      <c r="BB10456" s="5"/>
    </row>
    <row r="10457" spans="54:54" x14ac:dyDescent="0.2">
      <c r="BB10457" s="5"/>
    </row>
    <row r="10458" spans="54:54" x14ac:dyDescent="0.2">
      <c r="BB10458" s="5"/>
    </row>
    <row r="10459" spans="54:54" x14ac:dyDescent="0.2">
      <c r="BB10459" s="5"/>
    </row>
    <row r="10460" spans="54:54" x14ac:dyDescent="0.2">
      <c r="BB10460" s="5"/>
    </row>
    <row r="10461" spans="54:54" x14ac:dyDescent="0.2">
      <c r="BB10461" s="5"/>
    </row>
    <row r="10462" spans="54:54" x14ac:dyDescent="0.2">
      <c r="BB10462" s="5"/>
    </row>
    <row r="10463" spans="54:54" x14ac:dyDescent="0.2">
      <c r="BB10463" s="5"/>
    </row>
    <row r="10464" spans="54:54" x14ac:dyDescent="0.2">
      <c r="BB10464" s="5"/>
    </row>
    <row r="10465" spans="54:54" x14ac:dyDescent="0.2">
      <c r="BB10465" s="5"/>
    </row>
    <row r="10466" spans="54:54" x14ac:dyDescent="0.2">
      <c r="BB10466" s="5"/>
    </row>
    <row r="10467" spans="54:54" x14ac:dyDescent="0.2">
      <c r="BB10467" s="5"/>
    </row>
    <row r="10468" spans="54:54" x14ac:dyDescent="0.2">
      <c r="BB10468" s="5"/>
    </row>
    <row r="10469" spans="54:54" x14ac:dyDescent="0.2">
      <c r="BB10469" s="5"/>
    </row>
    <row r="10470" spans="54:54" x14ac:dyDescent="0.2">
      <c r="BB10470" s="5"/>
    </row>
    <row r="10471" spans="54:54" x14ac:dyDescent="0.2">
      <c r="BB10471" s="5"/>
    </row>
    <row r="10472" spans="54:54" x14ac:dyDescent="0.2">
      <c r="BB10472" s="5"/>
    </row>
    <row r="10473" spans="54:54" x14ac:dyDescent="0.2">
      <c r="BB10473" s="5"/>
    </row>
    <row r="10474" spans="54:54" x14ac:dyDescent="0.2">
      <c r="BB10474" s="5"/>
    </row>
    <row r="10475" spans="54:54" x14ac:dyDescent="0.2">
      <c r="BB10475" s="5"/>
    </row>
    <row r="10476" spans="54:54" x14ac:dyDescent="0.2">
      <c r="BB10476" s="5"/>
    </row>
    <row r="10477" spans="54:54" x14ac:dyDescent="0.2">
      <c r="BB10477" s="5"/>
    </row>
    <row r="10478" spans="54:54" x14ac:dyDescent="0.2">
      <c r="BB10478" s="5"/>
    </row>
    <row r="10479" spans="54:54" x14ac:dyDescent="0.2">
      <c r="BB10479" s="5"/>
    </row>
    <row r="10480" spans="54:54" x14ac:dyDescent="0.2">
      <c r="BB10480" s="5"/>
    </row>
    <row r="10481" spans="54:54" x14ac:dyDescent="0.2">
      <c r="BB10481" s="5"/>
    </row>
    <row r="10482" spans="54:54" x14ac:dyDescent="0.2">
      <c r="BB10482" s="5"/>
    </row>
    <row r="10483" spans="54:54" x14ac:dyDescent="0.2">
      <c r="BB10483" s="5"/>
    </row>
    <row r="10484" spans="54:54" x14ac:dyDescent="0.2">
      <c r="BB10484" s="5"/>
    </row>
    <row r="10485" spans="54:54" x14ac:dyDescent="0.2">
      <c r="BB10485" s="5"/>
    </row>
    <row r="10486" spans="54:54" x14ac:dyDescent="0.2">
      <c r="BB10486" s="5"/>
    </row>
    <row r="10487" spans="54:54" x14ac:dyDescent="0.2">
      <c r="BB10487" s="5"/>
    </row>
    <row r="10488" spans="54:54" x14ac:dyDescent="0.2">
      <c r="BB10488" s="5"/>
    </row>
    <row r="10489" spans="54:54" x14ac:dyDescent="0.2">
      <c r="BB10489" s="5"/>
    </row>
    <row r="10490" spans="54:54" x14ac:dyDescent="0.2">
      <c r="BB10490" s="5"/>
    </row>
    <row r="10491" spans="54:54" x14ac:dyDescent="0.2">
      <c r="BB10491" s="5"/>
    </row>
    <row r="10492" spans="54:54" x14ac:dyDescent="0.2">
      <c r="BB10492" s="5"/>
    </row>
    <row r="10493" spans="54:54" x14ac:dyDescent="0.2">
      <c r="BB10493" s="5"/>
    </row>
    <row r="10494" spans="54:54" x14ac:dyDescent="0.2">
      <c r="BB10494" s="5"/>
    </row>
    <row r="10495" spans="54:54" x14ac:dyDescent="0.2">
      <c r="BB10495" s="5"/>
    </row>
    <row r="10496" spans="54:54" x14ac:dyDescent="0.2">
      <c r="BB10496" s="5"/>
    </row>
    <row r="10497" spans="54:54" x14ac:dyDescent="0.2">
      <c r="BB10497" s="5"/>
    </row>
    <row r="10498" spans="54:54" x14ac:dyDescent="0.2">
      <c r="BB10498" s="5"/>
    </row>
    <row r="10499" spans="54:54" x14ac:dyDescent="0.2">
      <c r="BB10499" s="5"/>
    </row>
    <row r="10500" spans="54:54" x14ac:dyDescent="0.2">
      <c r="BB10500" s="5"/>
    </row>
    <row r="10501" spans="54:54" x14ac:dyDescent="0.2">
      <c r="BB10501" s="5"/>
    </row>
    <row r="10502" spans="54:54" x14ac:dyDescent="0.2">
      <c r="BB10502" s="5"/>
    </row>
    <row r="10503" spans="54:54" x14ac:dyDescent="0.2">
      <c r="BB10503" s="5"/>
    </row>
    <row r="10504" spans="54:54" x14ac:dyDescent="0.2">
      <c r="BB10504" s="5"/>
    </row>
    <row r="10505" spans="54:54" x14ac:dyDescent="0.2">
      <c r="BB10505" s="5"/>
    </row>
    <row r="10506" spans="54:54" x14ac:dyDescent="0.2">
      <c r="BB10506" s="5"/>
    </row>
    <row r="10507" spans="54:54" x14ac:dyDescent="0.2">
      <c r="BB10507" s="5"/>
    </row>
    <row r="10508" spans="54:54" x14ac:dyDescent="0.2">
      <c r="BB10508" s="5"/>
    </row>
    <row r="10509" spans="54:54" x14ac:dyDescent="0.2">
      <c r="BB10509" s="5"/>
    </row>
    <row r="10510" spans="54:54" x14ac:dyDescent="0.2">
      <c r="BB10510" s="5"/>
    </row>
    <row r="10511" spans="54:54" x14ac:dyDescent="0.2">
      <c r="BB10511" s="5"/>
    </row>
    <row r="10512" spans="54:54" x14ac:dyDescent="0.2">
      <c r="BB10512" s="5"/>
    </row>
    <row r="10513" spans="54:54" x14ac:dyDescent="0.2">
      <c r="BB10513" s="5"/>
    </row>
    <row r="10514" spans="54:54" x14ac:dyDescent="0.2">
      <c r="BB10514" s="5"/>
    </row>
    <row r="10515" spans="54:54" x14ac:dyDescent="0.2">
      <c r="BB10515" s="5"/>
    </row>
    <row r="10516" spans="54:54" x14ac:dyDescent="0.2">
      <c r="BB10516" s="5"/>
    </row>
    <row r="10517" spans="54:54" x14ac:dyDescent="0.2">
      <c r="BB10517" s="5"/>
    </row>
    <row r="10518" spans="54:54" x14ac:dyDescent="0.2">
      <c r="BB10518" s="5"/>
    </row>
    <row r="10519" spans="54:54" x14ac:dyDescent="0.2">
      <c r="BB10519" s="5"/>
    </row>
    <row r="10520" spans="54:54" x14ac:dyDescent="0.2">
      <c r="BB10520" s="5"/>
    </row>
    <row r="10521" spans="54:54" x14ac:dyDescent="0.2">
      <c r="BB10521" s="5"/>
    </row>
    <row r="10522" spans="54:54" x14ac:dyDescent="0.2">
      <c r="BB10522" s="5"/>
    </row>
    <row r="10523" spans="54:54" x14ac:dyDescent="0.2">
      <c r="BB10523" s="5"/>
    </row>
    <row r="10524" spans="54:54" x14ac:dyDescent="0.2">
      <c r="BB10524" s="5"/>
    </row>
    <row r="10525" spans="54:54" x14ac:dyDescent="0.2">
      <c r="BB10525" s="5"/>
    </row>
    <row r="10526" spans="54:54" x14ac:dyDescent="0.2">
      <c r="BB10526" s="5"/>
    </row>
    <row r="10527" spans="54:54" x14ac:dyDescent="0.2">
      <c r="BB10527" s="5"/>
    </row>
    <row r="10528" spans="54:54" x14ac:dyDescent="0.2">
      <c r="BB10528" s="5"/>
    </row>
    <row r="10529" spans="54:54" x14ac:dyDescent="0.2">
      <c r="BB10529" s="5"/>
    </row>
    <row r="10530" spans="54:54" x14ac:dyDescent="0.2">
      <c r="BB10530" s="5"/>
    </row>
    <row r="10531" spans="54:54" x14ac:dyDescent="0.2">
      <c r="BB10531" s="5"/>
    </row>
    <row r="10532" spans="54:54" x14ac:dyDescent="0.2">
      <c r="BB10532" s="5"/>
    </row>
    <row r="10533" spans="54:54" x14ac:dyDescent="0.2">
      <c r="BB10533" s="5"/>
    </row>
    <row r="10534" spans="54:54" x14ac:dyDescent="0.2">
      <c r="BB10534" s="5"/>
    </row>
    <row r="10535" spans="54:54" x14ac:dyDescent="0.2">
      <c r="BB10535" s="5"/>
    </row>
    <row r="10536" spans="54:54" x14ac:dyDescent="0.2">
      <c r="BB10536" s="5"/>
    </row>
    <row r="10537" spans="54:54" x14ac:dyDescent="0.2">
      <c r="BB10537" s="5"/>
    </row>
    <row r="10538" spans="54:54" x14ac:dyDescent="0.2">
      <c r="BB10538" s="5"/>
    </row>
    <row r="10539" spans="54:54" x14ac:dyDescent="0.2">
      <c r="BB10539" s="5"/>
    </row>
    <row r="10540" spans="54:54" x14ac:dyDescent="0.2">
      <c r="BB10540" s="5"/>
    </row>
    <row r="10541" spans="54:54" x14ac:dyDescent="0.2">
      <c r="BB10541" s="5"/>
    </row>
    <row r="10542" spans="54:54" x14ac:dyDescent="0.2">
      <c r="BB10542" s="5"/>
    </row>
    <row r="10543" spans="54:54" x14ac:dyDescent="0.2">
      <c r="BB10543" s="5"/>
    </row>
    <row r="10544" spans="54:54" x14ac:dyDescent="0.2">
      <c r="BB10544" s="5"/>
    </row>
    <row r="10545" spans="54:54" x14ac:dyDescent="0.2">
      <c r="BB10545" s="5"/>
    </row>
    <row r="10546" spans="54:54" x14ac:dyDescent="0.2">
      <c r="BB10546" s="5"/>
    </row>
    <row r="10547" spans="54:54" x14ac:dyDescent="0.2">
      <c r="BB10547" s="5"/>
    </row>
    <row r="10548" spans="54:54" x14ac:dyDescent="0.2">
      <c r="BB10548" s="5"/>
    </row>
    <row r="10549" spans="54:54" x14ac:dyDescent="0.2">
      <c r="BB10549" s="5"/>
    </row>
    <row r="10550" spans="54:54" x14ac:dyDescent="0.2">
      <c r="BB10550" s="5"/>
    </row>
    <row r="10551" spans="54:54" x14ac:dyDescent="0.2">
      <c r="BB10551" s="5"/>
    </row>
    <row r="10552" spans="54:54" x14ac:dyDescent="0.2">
      <c r="BB10552" s="5"/>
    </row>
    <row r="10553" spans="54:54" x14ac:dyDescent="0.2">
      <c r="BB10553" s="5"/>
    </row>
    <row r="10554" spans="54:54" x14ac:dyDescent="0.2">
      <c r="BB10554" s="5"/>
    </row>
    <row r="10555" spans="54:54" x14ac:dyDescent="0.2">
      <c r="BB10555" s="5"/>
    </row>
    <row r="10556" spans="54:54" x14ac:dyDescent="0.2">
      <c r="BB10556" s="5"/>
    </row>
    <row r="10557" spans="54:54" x14ac:dyDescent="0.2">
      <c r="BB10557" s="5"/>
    </row>
    <row r="10558" spans="54:54" x14ac:dyDescent="0.2">
      <c r="BB10558" s="5"/>
    </row>
    <row r="10559" spans="54:54" x14ac:dyDescent="0.2">
      <c r="BB10559" s="5"/>
    </row>
    <row r="10560" spans="54:54" x14ac:dyDescent="0.2">
      <c r="BB10560" s="5"/>
    </row>
    <row r="10561" spans="54:54" x14ac:dyDescent="0.2">
      <c r="BB10561" s="5"/>
    </row>
    <row r="10562" spans="54:54" x14ac:dyDescent="0.2">
      <c r="BB10562" s="5"/>
    </row>
    <row r="10563" spans="54:54" x14ac:dyDescent="0.2">
      <c r="BB10563" s="5"/>
    </row>
    <row r="10564" spans="54:54" x14ac:dyDescent="0.2">
      <c r="BB10564" s="5"/>
    </row>
    <row r="10565" spans="54:54" x14ac:dyDescent="0.2">
      <c r="BB10565" s="5"/>
    </row>
    <row r="10566" spans="54:54" x14ac:dyDescent="0.2">
      <c r="BB10566" s="5"/>
    </row>
    <row r="10567" spans="54:54" x14ac:dyDescent="0.2">
      <c r="BB10567" s="5"/>
    </row>
    <row r="10568" spans="54:54" x14ac:dyDescent="0.2">
      <c r="BB10568" s="5"/>
    </row>
    <row r="10569" spans="54:54" x14ac:dyDescent="0.2">
      <c r="BB10569" s="5"/>
    </row>
    <row r="10570" spans="54:54" x14ac:dyDescent="0.2">
      <c r="BB10570" s="5"/>
    </row>
    <row r="10571" spans="54:54" x14ac:dyDescent="0.2">
      <c r="BB10571" s="5"/>
    </row>
    <row r="10572" spans="54:54" x14ac:dyDescent="0.2">
      <c r="BB10572" s="5"/>
    </row>
    <row r="10573" spans="54:54" x14ac:dyDescent="0.2">
      <c r="BB10573" s="5"/>
    </row>
    <row r="10574" spans="54:54" x14ac:dyDescent="0.2">
      <c r="BB10574" s="5"/>
    </row>
    <row r="10575" spans="54:54" x14ac:dyDescent="0.2">
      <c r="BB10575" s="5"/>
    </row>
    <row r="10576" spans="54:54" x14ac:dyDescent="0.2">
      <c r="BB10576" s="5"/>
    </row>
    <row r="10577" spans="54:54" x14ac:dyDescent="0.2">
      <c r="BB10577" s="5"/>
    </row>
    <row r="10578" spans="54:54" x14ac:dyDescent="0.2">
      <c r="BB10578" s="5"/>
    </row>
    <row r="10579" spans="54:54" x14ac:dyDescent="0.2">
      <c r="BB10579" s="5"/>
    </row>
    <row r="10580" spans="54:54" x14ac:dyDescent="0.2">
      <c r="BB10580" s="5"/>
    </row>
    <row r="10581" spans="54:54" x14ac:dyDescent="0.2">
      <c r="BB10581" s="5"/>
    </row>
    <row r="10582" spans="54:54" x14ac:dyDescent="0.2">
      <c r="BB10582" s="5"/>
    </row>
    <row r="10583" spans="54:54" x14ac:dyDescent="0.2">
      <c r="BB10583" s="5"/>
    </row>
    <row r="10584" spans="54:54" x14ac:dyDescent="0.2">
      <c r="BB10584" s="5"/>
    </row>
    <row r="10585" spans="54:54" x14ac:dyDescent="0.2">
      <c r="BB10585" s="5"/>
    </row>
    <row r="10586" spans="54:54" x14ac:dyDescent="0.2">
      <c r="BB10586" s="5"/>
    </row>
    <row r="10587" spans="54:54" x14ac:dyDescent="0.2">
      <c r="BB10587" s="5"/>
    </row>
    <row r="10588" spans="54:54" x14ac:dyDescent="0.2">
      <c r="BB10588" s="5"/>
    </row>
    <row r="10589" spans="54:54" x14ac:dyDescent="0.2">
      <c r="BB10589" s="5"/>
    </row>
    <row r="10590" spans="54:54" x14ac:dyDescent="0.2">
      <c r="BB10590" s="5"/>
    </row>
    <row r="10591" spans="54:54" x14ac:dyDescent="0.2">
      <c r="BB10591" s="5"/>
    </row>
    <row r="10592" spans="54:54" x14ac:dyDescent="0.2">
      <c r="BB10592" s="5"/>
    </row>
    <row r="10593" spans="54:54" x14ac:dyDescent="0.2">
      <c r="BB10593" s="5"/>
    </row>
    <row r="10594" spans="54:54" x14ac:dyDescent="0.2">
      <c r="BB10594" s="5"/>
    </row>
    <row r="10595" spans="54:54" x14ac:dyDescent="0.2">
      <c r="BB10595" s="5"/>
    </row>
    <row r="10596" spans="54:54" x14ac:dyDescent="0.2">
      <c r="BB10596" s="5"/>
    </row>
    <row r="10597" spans="54:54" x14ac:dyDescent="0.2">
      <c r="BB10597" s="5"/>
    </row>
    <row r="10598" spans="54:54" x14ac:dyDescent="0.2">
      <c r="BB10598" s="5"/>
    </row>
    <row r="10599" spans="54:54" x14ac:dyDescent="0.2">
      <c r="BB10599" s="5"/>
    </row>
    <row r="10600" spans="54:54" x14ac:dyDescent="0.2">
      <c r="BB10600" s="5"/>
    </row>
    <row r="10601" spans="54:54" x14ac:dyDescent="0.2">
      <c r="BB10601" s="5"/>
    </row>
    <row r="10602" spans="54:54" x14ac:dyDescent="0.2">
      <c r="BB10602" s="5"/>
    </row>
    <row r="10603" spans="54:54" x14ac:dyDescent="0.2">
      <c r="BB10603" s="5"/>
    </row>
    <row r="10604" spans="54:54" x14ac:dyDescent="0.2">
      <c r="BB10604" s="5"/>
    </row>
    <row r="10605" spans="54:54" x14ac:dyDescent="0.2">
      <c r="BB10605" s="5"/>
    </row>
    <row r="10606" spans="54:54" x14ac:dyDescent="0.2">
      <c r="BB10606" s="5"/>
    </row>
    <row r="10607" spans="54:54" x14ac:dyDescent="0.2">
      <c r="BB10607" s="5"/>
    </row>
    <row r="10608" spans="54:54" x14ac:dyDescent="0.2">
      <c r="BB10608" s="5"/>
    </row>
    <row r="10609" spans="54:54" x14ac:dyDescent="0.2">
      <c r="BB10609" s="5"/>
    </row>
    <row r="10610" spans="54:54" x14ac:dyDescent="0.2">
      <c r="BB10610" s="5"/>
    </row>
    <row r="10611" spans="54:54" x14ac:dyDescent="0.2">
      <c r="BB10611" s="5"/>
    </row>
    <row r="10612" spans="54:54" x14ac:dyDescent="0.2">
      <c r="BB10612" s="5"/>
    </row>
    <row r="10613" spans="54:54" x14ac:dyDescent="0.2">
      <c r="BB10613" s="5"/>
    </row>
    <row r="10614" spans="54:54" x14ac:dyDescent="0.2">
      <c r="BB10614" s="5"/>
    </row>
    <row r="10615" spans="54:54" x14ac:dyDescent="0.2">
      <c r="BB10615" s="5"/>
    </row>
    <row r="10616" spans="54:54" x14ac:dyDescent="0.2">
      <c r="BB10616" s="5"/>
    </row>
    <row r="10617" spans="54:54" x14ac:dyDescent="0.2">
      <c r="BB10617" s="5"/>
    </row>
    <row r="10618" spans="54:54" x14ac:dyDescent="0.2">
      <c r="BB10618" s="5"/>
    </row>
    <row r="10619" spans="54:54" x14ac:dyDescent="0.2">
      <c r="BB10619" s="5"/>
    </row>
    <row r="10620" spans="54:54" x14ac:dyDescent="0.2">
      <c r="BB10620" s="5"/>
    </row>
    <row r="10621" spans="54:54" x14ac:dyDescent="0.2">
      <c r="BB10621" s="5"/>
    </row>
    <row r="10622" spans="54:54" x14ac:dyDescent="0.2">
      <c r="BB10622" s="5"/>
    </row>
    <row r="10623" spans="54:54" x14ac:dyDescent="0.2">
      <c r="BB10623" s="5"/>
    </row>
    <row r="10624" spans="54:54" x14ac:dyDescent="0.2">
      <c r="BB10624" s="5"/>
    </row>
    <row r="10625" spans="54:54" x14ac:dyDescent="0.2">
      <c r="BB10625" s="5"/>
    </row>
    <row r="10626" spans="54:54" x14ac:dyDescent="0.2">
      <c r="BB10626" s="5"/>
    </row>
    <row r="10627" spans="54:54" x14ac:dyDescent="0.2">
      <c r="BB10627" s="5"/>
    </row>
    <row r="10628" spans="54:54" x14ac:dyDescent="0.2">
      <c r="BB10628" s="5"/>
    </row>
    <row r="10629" spans="54:54" x14ac:dyDescent="0.2">
      <c r="BB10629" s="5"/>
    </row>
    <row r="10630" spans="54:54" x14ac:dyDescent="0.2">
      <c r="BB10630" s="5"/>
    </row>
    <row r="10631" spans="54:54" x14ac:dyDescent="0.2">
      <c r="BB10631" s="5"/>
    </row>
    <row r="10632" spans="54:54" x14ac:dyDescent="0.2">
      <c r="BB10632" s="5"/>
    </row>
    <row r="10633" spans="54:54" x14ac:dyDescent="0.2">
      <c r="BB10633" s="5"/>
    </row>
    <row r="10634" spans="54:54" x14ac:dyDescent="0.2">
      <c r="BB10634" s="5"/>
    </row>
    <row r="10635" spans="54:54" x14ac:dyDescent="0.2">
      <c r="BB10635" s="5"/>
    </row>
    <row r="10636" spans="54:54" x14ac:dyDescent="0.2">
      <c r="BB10636" s="5"/>
    </row>
    <row r="10637" spans="54:54" x14ac:dyDescent="0.2">
      <c r="BB10637" s="5"/>
    </row>
    <row r="10638" spans="54:54" x14ac:dyDescent="0.2">
      <c r="BB10638" s="5"/>
    </row>
    <row r="10639" spans="54:54" x14ac:dyDescent="0.2">
      <c r="BB10639" s="5"/>
    </row>
    <row r="10640" spans="54:54" x14ac:dyDescent="0.2">
      <c r="BB10640" s="5"/>
    </row>
    <row r="10641" spans="54:54" x14ac:dyDescent="0.2">
      <c r="BB10641" s="5"/>
    </row>
    <row r="10642" spans="54:54" x14ac:dyDescent="0.2">
      <c r="BB10642" s="5"/>
    </row>
    <row r="10643" spans="54:54" x14ac:dyDescent="0.2">
      <c r="BB10643" s="5"/>
    </row>
    <row r="10644" spans="54:54" x14ac:dyDescent="0.2">
      <c r="BB10644" s="5"/>
    </row>
    <row r="10645" spans="54:54" x14ac:dyDescent="0.2">
      <c r="BB10645" s="5"/>
    </row>
    <row r="10646" spans="54:54" x14ac:dyDescent="0.2">
      <c r="BB10646" s="5"/>
    </row>
    <row r="10647" spans="54:54" x14ac:dyDescent="0.2">
      <c r="BB10647" s="5"/>
    </row>
    <row r="10648" spans="54:54" x14ac:dyDescent="0.2">
      <c r="BB10648" s="5"/>
    </row>
    <row r="10649" spans="54:54" x14ac:dyDescent="0.2">
      <c r="BB10649" s="5"/>
    </row>
    <row r="10650" spans="54:54" x14ac:dyDescent="0.2">
      <c r="BB10650" s="5"/>
    </row>
    <row r="10651" spans="54:54" x14ac:dyDescent="0.2">
      <c r="BB10651" s="5"/>
    </row>
    <row r="10652" spans="54:54" x14ac:dyDescent="0.2">
      <c r="BB10652" s="5"/>
    </row>
    <row r="10653" spans="54:54" x14ac:dyDescent="0.2">
      <c r="BB10653" s="5"/>
    </row>
    <row r="10654" spans="54:54" x14ac:dyDescent="0.2">
      <c r="BB10654" s="5"/>
    </row>
    <row r="10655" spans="54:54" x14ac:dyDescent="0.2">
      <c r="BB10655" s="5"/>
    </row>
    <row r="10656" spans="54:54" x14ac:dyDescent="0.2">
      <c r="BB10656" s="5"/>
    </row>
    <row r="10657" spans="54:54" x14ac:dyDescent="0.2">
      <c r="BB10657" s="5"/>
    </row>
    <row r="10658" spans="54:54" x14ac:dyDescent="0.2">
      <c r="BB10658" s="5"/>
    </row>
    <row r="10659" spans="54:54" x14ac:dyDescent="0.2">
      <c r="BB10659" s="5"/>
    </row>
    <row r="10660" spans="54:54" x14ac:dyDescent="0.2">
      <c r="BB10660" s="5"/>
    </row>
    <row r="10661" spans="54:54" x14ac:dyDescent="0.2">
      <c r="BB10661" s="5"/>
    </row>
    <row r="10662" spans="54:54" x14ac:dyDescent="0.2">
      <c r="BB10662" s="5"/>
    </row>
    <row r="10663" spans="54:54" x14ac:dyDescent="0.2">
      <c r="BB10663" s="5"/>
    </row>
    <row r="10664" spans="54:54" x14ac:dyDescent="0.2">
      <c r="BB10664" s="5"/>
    </row>
    <row r="10665" spans="54:54" x14ac:dyDescent="0.2">
      <c r="BB10665" s="5"/>
    </row>
    <row r="10666" spans="54:54" x14ac:dyDescent="0.2">
      <c r="BB10666" s="5"/>
    </row>
    <row r="10667" spans="54:54" x14ac:dyDescent="0.2">
      <c r="BB10667" s="5"/>
    </row>
    <row r="10668" spans="54:54" x14ac:dyDescent="0.2">
      <c r="BB10668" s="5"/>
    </row>
    <row r="10669" spans="54:54" x14ac:dyDescent="0.2">
      <c r="BB10669" s="5"/>
    </row>
    <row r="10670" spans="54:54" x14ac:dyDescent="0.2">
      <c r="BB10670" s="5"/>
    </row>
    <row r="10671" spans="54:54" x14ac:dyDescent="0.2">
      <c r="BB10671" s="5"/>
    </row>
    <row r="10672" spans="54:54" x14ac:dyDescent="0.2">
      <c r="BB10672" s="5"/>
    </row>
    <row r="10673" spans="54:54" x14ac:dyDescent="0.2">
      <c r="BB10673" s="5"/>
    </row>
    <row r="10674" spans="54:54" x14ac:dyDescent="0.2">
      <c r="BB10674" s="5"/>
    </row>
    <row r="10675" spans="54:54" x14ac:dyDescent="0.2">
      <c r="BB10675" s="5"/>
    </row>
    <row r="10676" spans="54:54" x14ac:dyDescent="0.2">
      <c r="BB10676" s="5"/>
    </row>
    <row r="10677" spans="54:54" x14ac:dyDescent="0.2">
      <c r="BB10677" s="5"/>
    </row>
    <row r="10678" spans="54:54" x14ac:dyDescent="0.2">
      <c r="BB10678" s="5"/>
    </row>
    <row r="10679" spans="54:54" x14ac:dyDescent="0.2">
      <c r="BB10679" s="5"/>
    </row>
    <row r="10680" spans="54:54" x14ac:dyDescent="0.2">
      <c r="BB10680" s="5"/>
    </row>
    <row r="10681" spans="54:54" x14ac:dyDescent="0.2">
      <c r="BB10681" s="5"/>
    </row>
    <row r="10682" spans="54:54" x14ac:dyDescent="0.2">
      <c r="BB10682" s="5"/>
    </row>
    <row r="10683" spans="54:54" x14ac:dyDescent="0.2">
      <c r="BB10683" s="5"/>
    </row>
    <row r="10684" spans="54:54" x14ac:dyDescent="0.2">
      <c r="BB10684" s="5"/>
    </row>
    <row r="10685" spans="54:54" x14ac:dyDescent="0.2">
      <c r="BB10685" s="5"/>
    </row>
    <row r="10686" spans="54:54" x14ac:dyDescent="0.2">
      <c r="BB10686" s="5"/>
    </row>
    <row r="10687" spans="54:54" x14ac:dyDescent="0.2">
      <c r="BB10687" s="5"/>
    </row>
    <row r="10688" spans="54:54" x14ac:dyDescent="0.2">
      <c r="BB10688" s="5"/>
    </row>
    <row r="10689" spans="54:54" x14ac:dyDescent="0.2">
      <c r="BB10689" s="5"/>
    </row>
    <row r="10690" spans="54:54" x14ac:dyDescent="0.2">
      <c r="BB10690" s="5"/>
    </row>
    <row r="10691" spans="54:54" x14ac:dyDescent="0.2">
      <c r="BB10691" s="5"/>
    </row>
    <row r="10692" spans="54:54" x14ac:dyDescent="0.2">
      <c r="BB10692" s="5"/>
    </row>
    <row r="10693" spans="54:54" x14ac:dyDescent="0.2">
      <c r="BB10693" s="5"/>
    </row>
    <row r="10694" spans="54:54" x14ac:dyDescent="0.2">
      <c r="BB10694" s="5"/>
    </row>
    <row r="10695" spans="54:54" x14ac:dyDescent="0.2">
      <c r="BB10695" s="5"/>
    </row>
    <row r="10696" spans="54:54" x14ac:dyDescent="0.2">
      <c r="BB10696" s="5"/>
    </row>
    <row r="10697" spans="54:54" x14ac:dyDescent="0.2">
      <c r="BB10697" s="5"/>
    </row>
    <row r="10698" spans="54:54" x14ac:dyDescent="0.2">
      <c r="BB10698" s="5"/>
    </row>
    <row r="10699" spans="54:54" x14ac:dyDescent="0.2">
      <c r="BB10699" s="5"/>
    </row>
    <row r="10700" spans="54:54" x14ac:dyDescent="0.2">
      <c r="BB10700" s="5"/>
    </row>
    <row r="10701" spans="54:54" x14ac:dyDescent="0.2">
      <c r="BB10701" s="5"/>
    </row>
    <row r="10702" spans="54:54" x14ac:dyDescent="0.2">
      <c r="BB10702" s="5"/>
    </row>
    <row r="10703" spans="54:54" x14ac:dyDescent="0.2">
      <c r="BB10703" s="5"/>
    </row>
    <row r="10704" spans="54:54" x14ac:dyDescent="0.2">
      <c r="BB10704" s="5"/>
    </row>
    <row r="10705" spans="54:54" x14ac:dyDescent="0.2">
      <c r="BB10705" s="5"/>
    </row>
    <row r="10706" spans="54:54" x14ac:dyDescent="0.2">
      <c r="BB10706" s="5"/>
    </row>
    <row r="10707" spans="54:54" x14ac:dyDescent="0.2">
      <c r="BB10707" s="5"/>
    </row>
    <row r="10708" spans="54:54" x14ac:dyDescent="0.2">
      <c r="BB10708" s="5"/>
    </row>
    <row r="10709" spans="54:54" x14ac:dyDescent="0.2">
      <c r="BB10709" s="5"/>
    </row>
    <row r="10710" spans="54:54" x14ac:dyDescent="0.2">
      <c r="BB10710" s="5"/>
    </row>
    <row r="10711" spans="54:54" x14ac:dyDescent="0.2">
      <c r="BB10711" s="5"/>
    </row>
    <row r="10712" spans="54:54" x14ac:dyDescent="0.2">
      <c r="BB10712" s="5"/>
    </row>
    <row r="10713" spans="54:54" x14ac:dyDescent="0.2">
      <c r="BB10713" s="5"/>
    </row>
    <row r="10714" spans="54:54" x14ac:dyDescent="0.2">
      <c r="BB10714" s="5"/>
    </row>
    <row r="10715" spans="54:54" x14ac:dyDescent="0.2">
      <c r="BB10715" s="5"/>
    </row>
    <row r="10716" spans="54:54" x14ac:dyDescent="0.2">
      <c r="BB10716" s="5"/>
    </row>
    <row r="10717" spans="54:54" x14ac:dyDescent="0.2">
      <c r="BB10717" s="5"/>
    </row>
    <row r="10718" spans="54:54" x14ac:dyDescent="0.2">
      <c r="BB10718" s="5"/>
    </row>
    <row r="10719" spans="54:54" x14ac:dyDescent="0.2">
      <c r="BB10719" s="5"/>
    </row>
    <row r="10720" spans="54:54" x14ac:dyDescent="0.2">
      <c r="BB10720" s="5"/>
    </row>
    <row r="10721" spans="54:54" x14ac:dyDescent="0.2">
      <c r="BB10721" s="5"/>
    </row>
    <row r="10722" spans="54:54" x14ac:dyDescent="0.2">
      <c r="BB10722" s="5"/>
    </row>
    <row r="10723" spans="54:54" x14ac:dyDescent="0.2">
      <c r="BB10723" s="5"/>
    </row>
    <row r="10724" spans="54:54" x14ac:dyDescent="0.2">
      <c r="BB10724" s="5"/>
    </row>
    <row r="10725" spans="54:54" x14ac:dyDescent="0.2">
      <c r="BB10725" s="5"/>
    </row>
    <row r="10726" spans="54:54" x14ac:dyDescent="0.2">
      <c r="BB10726" s="5"/>
    </row>
    <row r="10727" spans="54:54" x14ac:dyDescent="0.2">
      <c r="BB10727" s="5"/>
    </row>
    <row r="10728" spans="54:54" x14ac:dyDescent="0.2">
      <c r="BB10728" s="5"/>
    </row>
    <row r="10729" spans="54:54" x14ac:dyDescent="0.2">
      <c r="BB10729" s="5"/>
    </row>
    <row r="10730" spans="54:54" x14ac:dyDescent="0.2">
      <c r="BB10730" s="5"/>
    </row>
    <row r="10731" spans="54:54" x14ac:dyDescent="0.2">
      <c r="BB10731" s="5"/>
    </row>
    <row r="10732" spans="54:54" x14ac:dyDescent="0.2">
      <c r="BB10732" s="5"/>
    </row>
    <row r="10733" spans="54:54" x14ac:dyDescent="0.2">
      <c r="BB10733" s="5"/>
    </row>
    <row r="10734" spans="54:54" x14ac:dyDescent="0.2">
      <c r="BB10734" s="5"/>
    </row>
    <row r="10735" spans="54:54" x14ac:dyDescent="0.2">
      <c r="BB10735" s="5"/>
    </row>
    <row r="10736" spans="54:54" x14ac:dyDescent="0.2">
      <c r="BB10736" s="5"/>
    </row>
    <row r="10737" spans="54:54" x14ac:dyDescent="0.2">
      <c r="BB10737" s="5"/>
    </row>
    <row r="10738" spans="54:54" x14ac:dyDescent="0.2">
      <c r="BB10738" s="5"/>
    </row>
    <row r="10739" spans="54:54" x14ac:dyDescent="0.2">
      <c r="BB10739" s="5"/>
    </row>
    <row r="10740" spans="54:54" x14ac:dyDescent="0.2">
      <c r="BB10740" s="5"/>
    </row>
    <row r="10741" spans="54:54" x14ac:dyDescent="0.2">
      <c r="BB10741" s="5"/>
    </row>
    <row r="10742" spans="54:54" x14ac:dyDescent="0.2">
      <c r="BB10742" s="5"/>
    </row>
    <row r="10743" spans="54:54" x14ac:dyDescent="0.2">
      <c r="BB10743" s="5"/>
    </row>
    <row r="10744" spans="54:54" x14ac:dyDescent="0.2">
      <c r="BB10744" s="5"/>
    </row>
    <row r="10745" spans="54:54" x14ac:dyDescent="0.2">
      <c r="BB10745" s="5"/>
    </row>
    <row r="10746" spans="54:54" x14ac:dyDescent="0.2">
      <c r="BB10746" s="5"/>
    </row>
    <row r="10747" spans="54:54" x14ac:dyDescent="0.2">
      <c r="BB10747" s="5"/>
    </row>
    <row r="10748" spans="54:54" x14ac:dyDescent="0.2">
      <c r="BB10748" s="5"/>
    </row>
    <row r="10749" spans="54:54" x14ac:dyDescent="0.2">
      <c r="BB10749" s="5"/>
    </row>
    <row r="10750" spans="54:54" x14ac:dyDescent="0.2">
      <c r="BB10750" s="5"/>
    </row>
    <row r="10751" spans="54:54" x14ac:dyDescent="0.2">
      <c r="BB10751" s="5"/>
    </row>
    <row r="10752" spans="54:54" x14ac:dyDescent="0.2">
      <c r="BB10752" s="5"/>
    </row>
    <row r="10753" spans="54:54" x14ac:dyDescent="0.2">
      <c r="BB10753" s="5"/>
    </row>
    <row r="10754" spans="54:54" x14ac:dyDescent="0.2">
      <c r="BB10754" s="5"/>
    </row>
    <row r="10755" spans="54:54" x14ac:dyDescent="0.2">
      <c r="BB10755" s="5"/>
    </row>
    <row r="10756" spans="54:54" x14ac:dyDescent="0.2">
      <c r="BB10756" s="5"/>
    </row>
    <row r="10757" spans="54:54" x14ac:dyDescent="0.2">
      <c r="BB10757" s="5"/>
    </row>
    <row r="10758" spans="54:54" x14ac:dyDescent="0.2">
      <c r="BB10758" s="5"/>
    </row>
    <row r="10759" spans="54:54" x14ac:dyDescent="0.2">
      <c r="BB10759" s="5"/>
    </row>
    <row r="10760" spans="54:54" x14ac:dyDescent="0.2">
      <c r="BB10760" s="5"/>
    </row>
    <row r="10761" spans="54:54" x14ac:dyDescent="0.2">
      <c r="BB10761" s="5"/>
    </row>
    <row r="10762" spans="54:54" x14ac:dyDescent="0.2">
      <c r="BB10762" s="5"/>
    </row>
    <row r="10763" spans="54:54" x14ac:dyDescent="0.2">
      <c r="BB10763" s="5"/>
    </row>
    <row r="10764" spans="54:54" x14ac:dyDescent="0.2">
      <c r="BB10764" s="5"/>
    </row>
    <row r="10765" spans="54:54" x14ac:dyDescent="0.2">
      <c r="BB10765" s="5"/>
    </row>
    <row r="10766" spans="54:54" x14ac:dyDescent="0.2">
      <c r="BB10766" s="5"/>
    </row>
    <row r="10767" spans="54:54" x14ac:dyDescent="0.2">
      <c r="BB10767" s="5"/>
    </row>
    <row r="10768" spans="54:54" x14ac:dyDescent="0.2">
      <c r="BB10768" s="5"/>
    </row>
    <row r="10769" spans="54:54" x14ac:dyDescent="0.2">
      <c r="BB10769" s="5"/>
    </row>
    <row r="10770" spans="54:54" x14ac:dyDescent="0.2">
      <c r="BB10770" s="5"/>
    </row>
    <row r="10771" spans="54:54" x14ac:dyDescent="0.2">
      <c r="BB10771" s="5"/>
    </row>
    <row r="10772" spans="54:54" x14ac:dyDescent="0.2">
      <c r="BB10772" s="5"/>
    </row>
    <row r="10773" spans="54:54" x14ac:dyDescent="0.2">
      <c r="BB10773" s="5"/>
    </row>
    <row r="10774" spans="54:54" x14ac:dyDescent="0.2">
      <c r="BB10774" s="5"/>
    </row>
    <row r="10775" spans="54:54" x14ac:dyDescent="0.2">
      <c r="BB10775" s="5"/>
    </row>
    <row r="10776" spans="54:54" x14ac:dyDescent="0.2">
      <c r="BB10776" s="5"/>
    </row>
    <row r="10777" spans="54:54" x14ac:dyDescent="0.2">
      <c r="BB10777" s="5"/>
    </row>
    <row r="10778" spans="54:54" x14ac:dyDescent="0.2">
      <c r="BB10778" s="5"/>
    </row>
    <row r="10779" spans="54:54" x14ac:dyDescent="0.2">
      <c r="BB10779" s="5"/>
    </row>
    <row r="10780" spans="54:54" x14ac:dyDescent="0.2">
      <c r="BB10780" s="5"/>
    </row>
    <row r="10781" spans="54:54" x14ac:dyDescent="0.2">
      <c r="BB10781" s="5"/>
    </row>
    <row r="10782" spans="54:54" x14ac:dyDescent="0.2">
      <c r="BB10782" s="5"/>
    </row>
    <row r="10783" spans="54:54" x14ac:dyDescent="0.2">
      <c r="BB10783" s="5"/>
    </row>
    <row r="10784" spans="54:54" x14ac:dyDescent="0.2">
      <c r="BB10784" s="5"/>
    </row>
    <row r="10785" spans="54:54" x14ac:dyDescent="0.2">
      <c r="BB10785" s="5"/>
    </row>
    <row r="10786" spans="54:54" x14ac:dyDescent="0.2">
      <c r="BB10786" s="5"/>
    </row>
    <row r="10787" spans="54:54" x14ac:dyDescent="0.2">
      <c r="BB10787" s="5"/>
    </row>
    <row r="10788" spans="54:54" x14ac:dyDescent="0.2">
      <c r="BB10788" s="5"/>
    </row>
    <row r="10789" spans="54:54" x14ac:dyDescent="0.2">
      <c r="BB10789" s="5"/>
    </row>
    <row r="10790" spans="54:54" x14ac:dyDescent="0.2">
      <c r="BB10790" s="5"/>
    </row>
    <row r="10791" spans="54:54" x14ac:dyDescent="0.2">
      <c r="BB10791" s="5"/>
    </row>
    <row r="10792" spans="54:54" x14ac:dyDescent="0.2">
      <c r="BB10792" s="5"/>
    </row>
    <row r="10793" spans="54:54" x14ac:dyDescent="0.2">
      <c r="BB10793" s="5"/>
    </row>
    <row r="10794" spans="54:54" x14ac:dyDescent="0.2">
      <c r="BB10794" s="5"/>
    </row>
    <row r="10795" spans="54:54" x14ac:dyDescent="0.2">
      <c r="BB10795" s="5"/>
    </row>
    <row r="10796" spans="54:54" x14ac:dyDescent="0.2">
      <c r="BB10796" s="5"/>
    </row>
    <row r="10797" spans="54:54" x14ac:dyDescent="0.2">
      <c r="BB10797" s="5"/>
    </row>
    <row r="10798" spans="54:54" x14ac:dyDescent="0.2">
      <c r="BB10798" s="5"/>
    </row>
    <row r="10799" spans="54:54" x14ac:dyDescent="0.2">
      <c r="BB10799" s="5"/>
    </row>
    <row r="10800" spans="54:54" x14ac:dyDescent="0.2">
      <c r="BB10800" s="5"/>
    </row>
    <row r="10801" spans="54:54" x14ac:dyDescent="0.2">
      <c r="BB10801" s="5"/>
    </row>
    <row r="10802" spans="54:54" x14ac:dyDescent="0.2">
      <c r="BB10802" s="5"/>
    </row>
    <row r="10803" spans="54:54" x14ac:dyDescent="0.2">
      <c r="BB10803" s="5"/>
    </row>
    <row r="10804" spans="54:54" x14ac:dyDescent="0.2">
      <c r="BB10804" s="5"/>
    </row>
    <row r="10805" spans="54:54" x14ac:dyDescent="0.2">
      <c r="BB10805" s="5"/>
    </row>
    <row r="10806" spans="54:54" x14ac:dyDescent="0.2">
      <c r="BB10806" s="5"/>
    </row>
    <row r="10807" spans="54:54" x14ac:dyDescent="0.2">
      <c r="BB10807" s="5"/>
    </row>
    <row r="10808" spans="54:54" x14ac:dyDescent="0.2">
      <c r="BB10808" s="5"/>
    </row>
    <row r="10809" spans="54:54" x14ac:dyDescent="0.2">
      <c r="BB10809" s="5"/>
    </row>
    <row r="10810" spans="54:54" x14ac:dyDescent="0.2">
      <c r="BB10810" s="5"/>
    </row>
    <row r="10811" spans="54:54" x14ac:dyDescent="0.2">
      <c r="BB10811" s="5"/>
    </row>
    <row r="10812" spans="54:54" x14ac:dyDescent="0.2">
      <c r="BB10812" s="5"/>
    </row>
    <row r="10813" spans="54:54" x14ac:dyDescent="0.2">
      <c r="BB10813" s="5"/>
    </row>
    <row r="10814" spans="54:54" x14ac:dyDescent="0.2">
      <c r="BB10814" s="5"/>
    </row>
    <row r="10815" spans="54:54" x14ac:dyDescent="0.2">
      <c r="BB10815" s="5"/>
    </row>
    <row r="10816" spans="54:54" x14ac:dyDescent="0.2">
      <c r="BB10816" s="5"/>
    </row>
    <row r="10817" spans="54:54" x14ac:dyDescent="0.2">
      <c r="BB10817" s="5"/>
    </row>
    <row r="10818" spans="54:54" x14ac:dyDescent="0.2">
      <c r="BB10818" s="5"/>
    </row>
    <row r="10819" spans="54:54" x14ac:dyDescent="0.2">
      <c r="BB10819" s="5"/>
    </row>
    <row r="10820" spans="54:54" x14ac:dyDescent="0.2">
      <c r="BB10820" s="5"/>
    </row>
    <row r="10821" spans="54:54" x14ac:dyDescent="0.2">
      <c r="BB10821" s="5"/>
    </row>
    <row r="10822" spans="54:54" x14ac:dyDescent="0.2">
      <c r="BB10822" s="5"/>
    </row>
    <row r="10823" spans="54:54" x14ac:dyDescent="0.2">
      <c r="BB10823" s="5"/>
    </row>
    <row r="10824" spans="54:54" x14ac:dyDescent="0.2">
      <c r="BB10824" s="5"/>
    </row>
    <row r="10825" spans="54:54" x14ac:dyDescent="0.2">
      <c r="BB10825" s="5"/>
    </row>
    <row r="10826" spans="54:54" x14ac:dyDescent="0.2">
      <c r="BB10826" s="5"/>
    </row>
    <row r="10827" spans="54:54" x14ac:dyDescent="0.2">
      <c r="BB10827" s="5"/>
    </row>
    <row r="10828" spans="54:54" x14ac:dyDescent="0.2">
      <c r="BB10828" s="5"/>
    </row>
    <row r="10829" spans="54:54" x14ac:dyDescent="0.2">
      <c r="BB10829" s="5"/>
    </row>
    <row r="10830" spans="54:54" x14ac:dyDescent="0.2">
      <c r="BB10830" s="5"/>
    </row>
    <row r="10831" spans="54:54" x14ac:dyDescent="0.2">
      <c r="BB10831" s="5"/>
    </row>
    <row r="10832" spans="54:54" x14ac:dyDescent="0.2">
      <c r="BB10832" s="5"/>
    </row>
    <row r="10833" spans="54:54" x14ac:dyDescent="0.2">
      <c r="BB10833" s="5"/>
    </row>
    <row r="10834" spans="54:54" x14ac:dyDescent="0.2">
      <c r="BB10834" s="5"/>
    </row>
    <row r="10835" spans="54:54" x14ac:dyDescent="0.2">
      <c r="BB10835" s="5"/>
    </row>
    <row r="10836" spans="54:54" x14ac:dyDescent="0.2">
      <c r="BB10836" s="5"/>
    </row>
    <row r="10837" spans="54:54" x14ac:dyDescent="0.2">
      <c r="BB10837" s="5"/>
    </row>
    <row r="10838" spans="54:54" x14ac:dyDescent="0.2">
      <c r="BB10838" s="5"/>
    </row>
    <row r="10839" spans="54:54" x14ac:dyDescent="0.2">
      <c r="BB10839" s="5"/>
    </row>
    <row r="10840" spans="54:54" x14ac:dyDescent="0.2">
      <c r="BB10840" s="5"/>
    </row>
    <row r="10841" spans="54:54" x14ac:dyDescent="0.2">
      <c r="BB10841" s="5"/>
    </row>
    <row r="10842" spans="54:54" x14ac:dyDescent="0.2">
      <c r="BB10842" s="5"/>
    </row>
    <row r="10843" spans="54:54" x14ac:dyDescent="0.2">
      <c r="BB10843" s="5"/>
    </row>
    <row r="10844" spans="54:54" x14ac:dyDescent="0.2">
      <c r="BB10844" s="5"/>
    </row>
    <row r="10845" spans="54:54" x14ac:dyDescent="0.2">
      <c r="BB10845" s="5"/>
    </row>
    <row r="10846" spans="54:54" x14ac:dyDescent="0.2">
      <c r="BB10846" s="5"/>
    </row>
    <row r="10847" spans="54:54" x14ac:dyDescent="0.2">
      <c r="BB10847" s="5"/>
    </row>
    <row r="10848" spans="54:54" x14ac:dyDescent="0.2">
      <c r="BB10848" s="5"/>
    </row>
    <row r="10849" spans="54:54" x14ac:dyDescent="0.2">
      <c r="BB10849" s="5"/>
    </row>
    <row r="10850" spans="54:54" x14ac:dyDescent="0.2">
      <c r="BB10850" s="5"/>
    </row>
    <row r="10851" spans="54:54" x14ac:dyDescent="0.2">
      <c r="BB10851" s="5"/>
    </row>
    <row r="10852" spans="54:54" x14ac:dyDescent="0.2">
      <c r="BB10852" s="5"/>
    </row>
    <row r="10853" spans="54:54" x14ac:dyDescent="0.2">
      <c r="BB10853" s="5"/>
    </row>
    <row r="10854" spans="54:54" x14ac:dyDescent="0.2">
      <c r="BB10854" s="5"/>
    </row>
    <row r="10855" spans="54:54" x14ac:dyDescent="0.2">
      <c r="BB10855" s="5"/>
    </row>
    <row r="10856" spans="54:54" x14ac:dyDescent="0.2">
      <c r="BB10856" s="5"/>
    </row>
    <row r="10857" spans="54:54" x14ac:dyDescent="0.2">
      <c r="BB10857" s="5"/>
    </row>
    <row r="10858" spans="54:54" x14ac:dyDescent="0.2">
      <c r="BB10858" s="5"/>
    </row>
    <row r="10859" spans="54:54" x14ac:dyDescent="0.2">
      <c r="BB10859" s="5"/>
    </row>
    <row r="10860" spans="54:54" x14ac:dyDescent="0.2">
      <c r="BB10860" s="5"/>
    </row>
    <row r="10861" spans="54:54" x14ac:dyDescent="0.2">
      <c r="BB10861" s="5"/>
    </row>
    <row r="10862" spans="54:54" x14ac:dyDescent="0.2">
      <c r="BB10862" s="5"/>
    </row>
    <row r="10863" spans="54:54" x14ac:dyDescent="0.2">
      <c r="BB10863" s="5"/>
    </row>
    <row r="10864" spans="54:54" x14ac:dyDescent="0.2">
      <c r="BB10864" s="5"/>
    </row>
    <row r="10865" spans="54:54" x14ac:dyDescent="0.2">
      <c r="BB10865" s="5"/>
    </row>
    <row r="10866" spans="54:54" x14ac:dyDescent="0.2">
      <c r="BB10866" s="5"/>
    </row>
    <row r="10867" spans="54:54" x14ac:dyDescent="0.2">
      <c r="BB10867" s="5"/>
    </row>
    <row r="10868" spans="54:54" x14ac:dyDescent="0.2">
      <c r="BB10868" s="5"/>
    </row>
    <row r="10869" spans="54:54" x14ac:dyDescent="0.2">
      <c r="BB10869" s="5"/>
    </row>
    <row r="10870" spans="54:54" x14ac:dyDescent="0.2">
      <c r="BB10870" s="5"/>
    </row>
    <row r="10871" spans="54:54" x14ac:dyDescent="0.2">
      <c r="BB10871" s="5"/>
    </row>
    <row r="10872" spans="54:54" x14ac:dyDescent="0.2">
      <c r="BB10872" s="5"/>
    </row>
    <row r="10873" spans="54:54" x14ac:dyDescent="0.2">
      <c r="BB10873" s="5"/>
    </row>
    <row r="10874" spans="54:54" x14ac:dyDescent="0.2">
      <c r="BB10874" s="5"/>
    </row>
    <row r="10875" spans="54:54" x14ac:dyDescent="0.2">
      <c r="BB10875" s="5"/>
    </row>
    <row r="10876" spans="54:54" x14ac:dyDescent="0.2">
      <c r="BB10876" s="5"/>
    </row>
    <row r="10877" spans="54:54" x14ac:dyDescent="0.2">
      <c r="BB10877" s="5"/>
    </row>
    <row r="10878" spans="54:54" x14ac:dyDescent="0.2">
      <c r="BB10878" s="5"/>
    </row>
    <row r="10879" spans="54:54" x14ac:dyDescent="0.2">
      <c r="BB10879" s="5"/>
    </row>
    <row r="10880" spans="54:54" x14ac:dyDescent="0.2">
      <c r="BB10880" s="5"/>
    </row>
    <row r="10881" spans="54:54" x14ac:dyDescent="0.2">
      <c r="BB10881" s="5"/>
    </row>
    <row r="10882" spans="54:54" x14ac:dyDescent="0.2">
      <c r="BB10882" s="5"/>
    </row>
    <row r="10883" spans="54:54" x14ac:dyDescent="0.2">
      <c r="BB10883" s="5"/>
    </row>
    <row r="10884" spans="54:54" x14ac:dyDescent="0.2">
      <c r="BB10884" s="5"/>
    </row>
    <row r="10885" spans="54:54" x14ac:dyDescent="0.2">
      <c r="BB10885" s="5"/>
    </row>
    <row r="10886" spans="54:54" x14ac:dyDescent="0.2">
      <c r="BB10886" s="5"/>
    </row>
    <row r="10887" spans="54:54" x14ac:dyDescent="0.2">
      <c r="BB10887" s="5"/>
    </row>
    <row r="10888" spans="54:54" x14ac:dyDescent="0.2">
      <c r="BB10888" s="5"/>
    </row>
    <row r="10889" spans="54:54" x14ac:dyDescent="0.2">
      <c r="BB10889" s="5"/>
    </row>
    <row r="10890" spans="54:54" x14ac:dyDescent="0.2">
      <c r="BB10890" s="5"/>
    </row>
    <row r="10891" spans="54:54" x14ac:dyDescent="0.2">
      <c r="BB10891" s="5"/>
    </row>
    <row r="10892" spans="54:54" x14ac:dyDescent="0.2">
      <c r="BB10892" s="5"/>
    </row>
    <row r="10893" spans="54:54" x14ac:dyDescent="0.2">
      <c r="BB10893" s="5"/>
    </row>
    <row r="10894" spans="54:54" x14ac:dyDescent="0.2">
      <c r="BB10894" s="5"/>
    </row>
    <row r="10895" spans="54:54" x14ac:dyDescent="0.2">
      <c r="BB10895" s="5"/>
    </row>
    <row r="10896" spans="54:54" x14ac:dyDescent="0.2">
      <c r="BB10896" s="5"/>
    </row>
    <row r="10897" spans="54:54" x14ac:dyDescent="0.2">
      <c r="BB10897" s="5"/>
    </row>
    <row r="10898" spans="54:54" x14ac:dyDescent="0.2">
      <c r="BB10898" s="5"/>
    </row>
    <row r="10899" spans="54:54" x14ac:dyDescent="0.2">
      <c r="BB10899" s="5"/>
    </row>
    <row r="10900" spans="54:54" x14ac:dyDescent="0.2">
      <c r="BB10900" s="5"/>
    </row>
    <row r="10901" spans="54:54" x14ac:dyDescent="0.2">
      <c r="BB10901" s="5"/>
    </row>
    <row r="10902" spans="54:54" x14ac:dyDescent="0.2">
      <c r="BB10902" s="5"/>
    </row>
    <row r="10903" spans="54:54" x14ac:dyDescent="0.2">
      <c r="BB10903" s="5"/>
    </row>
    <row r="10904" spans="54:54" x14ac:dyDescent="0.2">
      <c r="BB10904" s="5"/>
    </row>
    <row r="10905" spans="54:54" x14ac:dyDescent="0.2">
      <c r="BB10905" s="5"/>
    </row>
    <row r="10906" spans="54:54" x14ac:dyDescent="0.2">
      <c r="BB10906" s="5"/>
    </row>
    <row r="10907" spans="54:54" x14ac:dyDescent="0.2">
      <c r="BB10907" s="5"/>
    </row>
    <row r="10908" spans="54:54" x14ac:dyDescent="0.2">
      <c r="BB10908" s="5"/>
    </row>
    <row r="10909" spans="54:54" x14ac:dyDescent="0.2">
      <c r="BB10909" s="5"/>
    </row>
    <row r="10910" spans="54:54" x14ac:dyDescent="0.2">
      <c r="BB10910" s="5"/>
    </row>
    <row r="10911" spans="54:54" x14ac:dyDescent="0.2">
      <c r="BB10911" s="5"/>
    </row>
    <row r="10912" spans="54:54" x14ac:dyDescent="0.2">
      <c r="BB10912" s="5"/>
    </row>
    <row r="10913" spans="54:54" x14ac:dyDescent="0.2">
      <c r="BB10913" s="5"/>
    </row>
    <row r="10914" spans="54:54" x14ac:dyDescent="0.2">
      <c r="BB10914" s="5"/>
    </row>
    <row r="10915" spans="54:54" x14ac:dyDescent="0.2">
      <c r="BB10915" s="5"/>
    </row>
    <row r="10916" spans="54:54" x14ac:dyDescent="0.2">
      <c r="BB10916" s="5"/>
    </row>
    <row r="10917" spans="54:54" x14ac:dyDescent="0.2">
      <c r="BB10917" s="5"/>
    </row>
    <row r="10918" spans="54:54" x14ac:dyDescent="0.2">
      <c r="BB10918" s="5"/>
    </row>
    <row r="10919" spans="54:54" x14ac:dyDescent="0.2">
      <c r="BB10919" s="5"/>
    </row>
    <row r="10920" spans="54:54" x14ac:dyDescent="0.2">
      <c r="BB10920" s="5"/>
    </row>
    <row r="10921" spans="54:54" x14ac:dyDescent="0.2">
      <c r="BB10921" s="5"/>
    </row>
    <row r="10922" spans="54:54" x14ac:dyDescent="0.2">
      <c r="BB10922" s="5"/>
    </row>
    <row r="10923" spans="54:54" x14ac:dyDescent="0.2">
      <c r="BB10923" s="5"/>
    </row>
    <row r="10924" spans="54:54" x14ac:dyDescent="0.2">
      <c r="BB10924" s="5"/>
    </row>
    <row r="10925" spans="54:54" x14ac:dyDescent="0.2">
      <c r="BB10925" s="5"/>
    </row>
    <row r="10926" spans="54:54" x14ac:dyDescent="0.2">
      <c r="BB10926" s="5"/>
    </row>
    <row r="10927" spans="54:54" x14ac:dyDescent="0.2">
      <c r="BB10927" s="5"/>
    </row>
    <row r="10928" spans="54:54" x14ac:dyDescent="0.2">
      <c r="BB10928" s="5"/>
    </row>
    <row r="10929" spans="54:54" x14ac:dyDescent="0.2">
      <c r="BB10929" s="5"/>
    </row>
    <row r="10930" spans="54:54" x14ac:dyDescent="0.2">
      <c r="BB10930" s="5"/>
    </row>
    <row r="10931" spans="54:54" x14ac:dyDescent="0.2">
      <c r="BB10931" s="5"/>
    </row>
    <row r="10932" spans="54:54" x14ac:dyDescent="0.2">
      <c r="BB10932" s="5"/>
    </row>
    <row r="10933" spans="54:54" x14ac:dyDescent="0.2">
      <c r="BB10933" s="5"/>
    </row>
    <row r="10934" spans="54:54" x14ac:dyDescent="0.2">
      <c r="BB10934" s="5"/>
    </row>
    <row r="10935" spans="54:54" x14ac:dyDescent="0.2">
      <c r="BB10935" s="5"/>
    </row>
    <row r="10936" spans="54:54" x14ac:dyDescent="0.2">
      <c r="BB10936" s="5"/>
    </row>
    <row r="10937" spans="54:54" x14ac:dyDescent="0.2">
      <c r="BB10937" s="5"/>
    </row>
    <row r="10938" spans="54:54" x14ac:dyDescent="0.2">
      <c r="BB10938" s="5"/>
    </row>
    <row r="10939" spans="54:54" x14ac:dyDescent="0.2">
      <c r="BB10939" s="5"/>
    </row>
    <row r="10940" spans="54:54" x14ac:dyDescent="0.2">
      <c r="BB10940" s="5"/>
    </row>
    <row r="10941" spans="54:54" x14ac:dyDescent="0.2">
      <c r="BB10941" s="5"/>
    </row>
    <row r="10942" spans="54:54" x14ac:dyDescent="0.2">
      <c r="BB10942" s="5"/>
    </row>
    <row r="10943" spans="54:54" x14ac:dyDescent="0.2">
      <c r="BB10943" s="5"/>
    </row>
    <row r="10944" spans="54:54" x14ac:dyDescent="0.2">
      <c r="BB10944" s="5"/>
    </row>
    <row r="10945" spans="54:54" x14ac:dyDescent="0.2">
      <c r="BB10945" s="5"/>
    </row>
    <row r="10946" spans="54:54" x14ac:dyDescent="0.2">
      <c r="BB10946" s="5"/>
    </row>
    <row r="10947" spans="54:54" x14ac:dyDescent="0.2">
      <c r="BB10947" s="5"/>
    </row>
    <row r="10948" spans="54:54" x14ac:dyDescent="0.2">
      <c r="BB10948" s="5"/>
    </row>
    <row r="10949" spans="54:54" x14ac:dyDescent="0.2">
      <c r="BB10949" s="5"/>
    </row>
    <row r="10950" spans="54:54" x14ac:dyDescent="0.2">
      <c r="BB10950" s="5"/>
    </row>
    <row r="10951" spans="54:54" x14ac:dyDescent="0.2">
      <c r="BB10951" s="5"/>
    </row>
    <row r="10952" spans="54:54" x14ac:dyDescent="0.2">
      <c r="BB10952" s="5"/>
    </row>
    <row r="10953" spans="54:54" x14ac:dyDescent="0.2">
      <c r="BB10953" s="5"/>
    </row>
    <row r="10954" spans="54:54" x14ac:dyDescent="0.2">
      <c r="BB10954" s="5"/>
    </row>
    <row r="10955" spans="54:54" x14ac:dyDescent="0.2">
      <c r="BB10955" s="5"/>
    </row>
    <row r="10956" spans="54:54" x14ac:dyDescent="0.2">
      <c r="BB10956" s="5"/>
    </row>
    <row r="10957" spans="54:54" x14ac:dyDescent="0.2">
      <c r="BB10957" s="5"/>
    </row>
    <row r="10958" spans="54:54" x14ac:dyDescent="0.2">
      <c r="BB10958" s="5"/>
    </row>
    <row r="10959" spans="54:54" x14ac:dyDescent="0.2">
      <c r="BB10959" s="5"/>
    </row>
    <row r="10960" spans="54:54" x14ac:dyDescent="0.2">
      <c r="BB10960" s="5"/>
    </row>
    <row r="10961" spans="54:54" x14ac:dyDescent="0.2">
      <c r="BB10961" s="5"/>
    </row>
    <row r="10962" spans="54:54" x14ac:dyDescent="0.2">
      <c r="BB10962" s="5"/>
    </row>
    <row r="10963" spans="54:54" x14ac:dyDescent="0.2">
      <c r="BB10963" s="5"/>
    </row>
    <row r="10964" spans="54:54" x14ac:dyDescent="0.2">
      <c r="BB10964" s="5"/>
    </row>
    <row r="10965" spans="54:54" x14ac:dyDescent="0.2">
      <c r="BB10965" s="5"/>
    </row>
    <row r="10966" spans="54:54" x14ac:dyDescent="0.2">
      <c r="BB10966" s="5"/>
    </row>
    <row r="10967" spans="54:54" x14ac:dyDescent="0.2">
      <c r="BB10967" s="5"/>
    </row>
    <row r="10968" spans="54:54" x14ac:dyDescent="0.2">
      <c r="BB10968" s="5"/>
    </row>
    <row r="10969" spans="54:54" x14ac:dyDescent="0.2">
      <c r="BB10969" s="5"/>
    </row>
    <row r="10970" spans="54:54" x14ac:dyDescent="0.2">
      <c r="BB10970" s="5"/>
    </row>
    <row r="10971" spans="54:54" x14ac:dyDescent="0.2">
      <c r="BB10971" s="5"/>
    </row>
    <row r="10972" spans="54:54" x14ac:dyDescent="0.2">
      <c r="BB10972" s="5"/>
    </row>
    <row r="10973" spans="54:54" x14ac:dyDescent="0.2">
      <c r="BB10973" s="5"/>
    </row>
    <row r="10974" spans="54:54" x14ac:dyDescent="0.2">
      <c r="BB10974" s="5"/>
    </row>
    <row r="10975" spans="54:54" x14ac:dyDescent="0.2">
      <c r="BB10975" s="5"/>
    </row>
    <row r="10976" spans="54:54" x14ac:dyDescent="0.2">
      <c r="BB10976" s="5"/>
    </row>
    <row r="10977" spans="54:54" x14ac:dyDescent="0.2">
      <c r="BB10977" s="5"/>
    </row>
    <row r="10978" spans="54:54" x14ac:dyDescent="0.2">
      <c r="BB10978" s="5"/>
    </row>
    <row r="10979" spans="54:54" x14ac:dyDescent="0.2">
      <c r="BB10979" s="5"/>
    </row>
    <row r="10980" spans="54:54" x14ac:dyDescent="0.2">
      <c r="BB10980" s="5"/>
    </row>
    <row r="10981" spans="54:54" x14ac:dyDescent="0.2">
      <c r="BB10981" s="5"/>
    </row>
    <row r="10982" spans="54:54" x14ac:dyDescent="0.2">
      <c r="BB10982" s="5"/>
    </row>
    <row r="10983" spans="54:54" x14ac:dyDescent="0.2">
      <c r="BB10983" s="5"/>
    </row>
    <row r="10984" spans="54:54" x14ac:dyDescent="0.2">
      <c r="BB10984" s="5"/>
    </row>
    <row r="10985" spans="54:54" x14ac:dyDescent="0.2">
      <c r="BB10985" s="5"/>
    </row>
    <row r="10986" spans="54:54" x14ac:dyDescent="0.2">
      <c r="BB10986" s="5"/>
    </row>
    <row r="10987" spans="54:54" x14ac:dyDescent="0.2">
      <c r="BB10987" s="5"/>
    </row>
    <row r="10988" spans="54:54" x14ac:dyDescent="0.2">
      <c r="BB10988" s="5"/>
    </row>
    <row r="10989" spans="54:54" x14ac:dyDescent="0.2">
      <c r="BB10989" s="5"/>
    </row>
    <row r="10990" spans="54:54" x14ac:dyDescent="0.2">
      <c r="BB10990" s="5"/>
    </row>
    <row r="10991" spans="54:54" x14ac:dyDescent="0.2">
      <c r="BB10991" s="5"/>
    </row>
    <row r="10992" spans="54:54" x14ac:dyDescent="0.2">
      <c r="BB10992" s="5"/>
    </row>
    <row r="10993" spans="54:54" x14ac:dyDescent="0.2">
      <c r="BB10993" s="5"/>
    </row>
    <row r="10994" spans="54:54" x14ac:dyDescent="0.2">
      <c r="BB10994" s="5"/>
    </row>
    <row r="10995" spans="54:54" x14ac:dyDescent="0.2">
      <c r="BB10995" s="5"/>
    </row>
    <row r="10996" spans="54:54" x14ac:dyDescent="0.2">
      <c r="BB10996" s="5"/>
    </row>
    <row r="10997" spans="54:54" x14ac:dyDescent="0.2">
      <c r="BB10997" s="5"/>
    </row>
    <row r="10998" spans="54:54" x14ac:dyDescent="0.2">
      <c r="BB10998" s="5"/>
    </row>
    <row r="10999" spans="54:54" x14ac:dyDescent="0.2">
      <c r="BB10999" s="5"/>
    </row>
    <row r="11000" spans="54:54" x14ac:dyDescent="0.2">
      <c r="BB11000" s="5"/>
    </row>
    <row r="11001" spans="54:54" x14ac:dyDescent="0.2">
      <c r="BB11001" s="5"/>
    </row>
    <row r="11002" spans="54:54" x14ac:dyDescent="0.2">
      <c r="BB11002" s="5"/>
    </row>
    <row r="11003" spans="54:54" x14ac:dyDescent="0.2">
      <c r="BB11003" s="5"/>
    </row>
    <row r="11004" spans="54:54" x14ac:dyDescent="0.2">
      <c r="BB11004" s="5"/>
    </row>
    <row r="11005" spans="54:54" x14ac:dyDescent="0.2">
      <c r="BB11005" s="5"/>
    </row>
    <row r="11006" spans="54:54" x14ac:dyDescent="0.2">
      <c r="BB11006" s="5"/>
    </row>
    <row r="11007" spans="54:54" x14ac:dyDescent="0.2">
      <c r="BB11007" s="5"/>
    </row>
    <row r="11008" spans="54:54" x14ac:dyDescent="0.2">
      <c r="BB11008" s="5"/>
    </row>
    <row r="11009" spans="54:54" x14ac:dyDescent="0.2">
      <c r="BB11009" s="5"/>
    </row>
    <row r="11010" spans="54:54" x14ac:dyDescent="0.2">
      <c r="BB11010" s="5"/>
    </row>
    <row r="11011" spans="54:54" x14ac:dyDescent="0.2">
      <c r="BB11011" s="5"/>
    </row>
    <row r="11012" spans="54:54" x14ac:dyDescent="0.2">
      <c r="BB11012" s="5"/>
    </row>
    <row r="11013" spans="54:54" x14ac:dyDescent="0.2">
      <c r="BB11013" s="5"/>
    </row>
    <row r="11014" spans="54:54" x14ac:dyDescent="0.2">
      <c r="BB11014" s="5"/>
    </row>
    <row r="11015" spans="54:54" x14ac:dyDescent="0.2">
      <c r="BB11015" s="5"/>
    </row>
    <row r="11016" spans="54:54" x14ac:dyDescent="0.2">
      <c r="BB11016" s="5"/>
    </row>
    <row r="11017" spans="54:54" x14ac:dyDescent="0.2">
      <c r="BB11017" s="5"/>
    </row>
    <row r="11018" spans="54:54" x14ac:dyDescent="0.2">
      <c r="BB11018" s="5"/>
    </row>
    <row r="11019" spans="54:54" x14ac:dyDescent="0.2">
      <c r="BB11019" s="5"/>
    </row>
    <row r="11020" spans="54:54" x14ac:dyDescent="0.2">
      <c r="BB11020" s="5"/>
    </row>
    <row r="11021" spans="54:54" x14ac:dyDescent="0.2">
      <c r="BB11021" s="5"/>
    </row>
    <row r="11022" spans="54:54" x14ac:dyDescent="0.2">
      <c r="BB11022" s="5"/>
    </row>
    <row r="11023" spans="54:54" x14ac:dyDescent="0.2">
      <c r="BB11023" s="5"/>
    </row>
    <row r="11024" spans="54:54" x14ac:dyDescent="0.2">
      <c r="BB11024" s="5"/>
    </row>
    <row r="11025" spans="54:54" x14ac:dyDescent="0.2">
      <c r="BB11025" s="5"/>
    </row>
    <row r="11026" spans="54:54" x14ac:dyDescent="0.2">
      <c r="BB11026" s="5"/>
    </row>
    <row r="11027" spans="54:54" x14ac:dyDescent="0.2">
      <c r="BB11027" s="5"/>
    </row>
    <row r="11028" spans="54:54" x14ac:dyDescent="0.2">
      <c r="BB11028" s="5"/>
    </row>
    <row r="11029" spans="54:54" x14ac:dyDescent="0.2">
      <c r="BB11029" s="5"/>
    </row>
    <row r="11030" spans="54:54" x14ac:dyDescent="0.2">
      <c r="BB11030" s="5"/>
    </row>
    <row r="11031" spans="54:54" x14ac:dyDescent="0.2">
      <c r="BB11031" s="5"/>
    </row>
    <row r="11032" spans="54:54" x14ac:dyDescent="0.2">
      <c r="BB11032" s="5"/>
    </row>
    <row r="11033" spans="54:54" x14ac:dyDescent="0.2">
      <c r="BB11033" s="5"/>
    </row>
    <row r="11034" spans="54:54" x14ac:dyDescent="0.2">
      <c r="BB11034" s="5"/>
    </row>
    <row r="11035" spans="54:54" x14ac:dyDescent="0.2">
      <c r="BB11035" s="5"/>
    </row>
    <row r="11036" spans="54:54" x14ac:dyDescent="0.2">
      <c r="BB11036" s="5"/>
    </row>
    <row r="11037" spans="54:54" x14ac:dyDescent="0.2">
      <c r="BB11037" s="5"/>
    </row>
    <row r="11038" spans="54:54" x14ac:dyDescent="0.2">
      <c r="BB11038" s="5"/>
    </row>
    <row r="11039" spans="54:54" x14ac:dyDescent="0.2">
      <c r="BB11039" s="5"/>
    </row>
    <row r="11040" spans="54:54" x14ac:dyDescent="0.2">
      <c r="BB11040" s="5"/>
    </row>
    <row r="11041" spans="54:54" x14ac:dyDescent="0.2">
      <c r="BB11041" s="5"/>
    </row>
    <row r="11042" spans="54:54" x14ac:dyDescent="0.2">
      <c r="BB11042" s="5"/>
    </row>
    <row r="11043" spans="54:54" x14ac:dyDescent="0.2">
      <c r="BB11043" s="5"/>
    </row>
    <row r="11044" spans="54:54" x14ac:dyDescent="0.2">
      <c r="BB11044" s="5"/>
    </row>
    <row r="11045" spans="54:54" x14ac:dyDescent="0.2">
      <c r="BB11045" s="5"/>
    </row>
    <row r="11046" spans="54:54" x14ac:dyDescent="0.2">
      <c r="BB11046" s="5"/>
    </row>
    <row r="11047" spans="54:54" x14ac:dyDescent="0.2">
      <c r="BB11047" s="5"/>
    </row>
    <row r="11048" spans="54:54" x14ac:dyDescent="0.2">
      <c r="BB11048" s="5"/>
    </row>
    <row r="11049" spans="54:54" x14ac:dyDescent="0.2">
      <c r="BB11049" s="5"/>
    </row>
    <row r="11050" spans="54:54" x14ac:dyDescent="0.2">
      <c r="BB11050" s="5"/>
    </row>
    <row r="11051" spans="54:54" x14ac:dyDescent="0.2">
      <c r="BB11051" s="5"/>
    </row>
    <row r="11052" spans="54:54" x14ac:dyDescent="0.2">
      <c r="BB11052" s="5"/>
    </row>
    <row r="11053" spans="54:54" x14ac:dyDescent="0.2">
      <c r="BB11053" s="5"/>
    </row>
    <row r="11054" spans="54:54" x14ac:dyDescent="0.2">
      <c r="BB11054" s="5"/>
    </row>
    <row r="11055" spans="54:54" x14ac:dyDescent="0.2">
      <c r="BB11055" s="5"/>
    </row>
    <row r="11056" spans="54:54" x14ac:dyDescent="0.2">
      <c r="BB11056" s="5"/>
    </row>
    <row r="11057" spans="54:54" x14ac:dyDescent="0.2">
      <c r="BB11057" s="5"/>
    </row>
    <row r="11058" spans="54:54" x14ac:dyDescent="0.2">
      <c r="BB11058" s="5"/>
    </row>
    <row r="11059" spans="54:54" x14ac:dyDescent="0.2">
      <c r="BB11059" s="5"/>
    </row>
    <row r="11060" spans="54:54" x14ac:dyDescent="0.2">
      <c r="BB11060" s="5"/>
    </row>
    <row r="11061" spans="54:54" x14ac:dyDescent="0.2">
      <c r="BB11061" s="5"/>
    </row>
    <row r="11062" spans="54:54" x14ac:dyDescent="0.2">
      <c r="BB11062" s="5"/>
    </row>
    <row r="11063" spans="54:54" x14ac:dyDescent="0.2">
      <c r="BB11063" s="5"/>
    </row>
    <row r="11064" spans="54:54" x14ac:dyDescent="0.2">
      <c r="BB11064" s="5"/>
    </row>
    <row r="11065" spans="54:54" x14ac:dyDescent="0.2">
      <c r="BB11065" s="5"/>
    </row>
    <row r="11066" spans="54:54" x14ac:dyDescent="0.2">
      <c r="BB11066" s="5"/>
    </row>
    <row r="11067" spans="54:54" x14ac:dyDescent="0.2">
      <c r="BB11067" s="5"/>
    </row>
    <row r="11068" spans="54:54" x14ac:dyDescent="0.2">
      <c r="BB11068" s="5"/>
    </row>
    <row r="11069" spans="54:54" x14ac:dyDescent="0.2">
      <c r="BB11069" s="5"/>
    </row>
    <row r="11070" spans="54:54" x14ac:dyDescent="0.2">
      <c r="BB11070" s="5"/>
    </row>
    <row r="11071" spans="54:54" x14ac:dyDescent="0.2">
      <c r="BB11071" s="5"/>
    </row>
    <row r="11072" spans="54:54" x14ac:dyDescent="0.2">
      <c r="BB11072" s="5"/>
    </row>
    <row r="11073" spans="54:54" x14ac:dyDescent="0.2">
      <c r="BB11073" s="5"/>
    </row>
    <row r="11074" spans="54:54" x14ac:dyDescent="0.2">
      <c r="BB11074" s="5"/>
    </row>
    <row r="11075" spans="54:54" x14ac:dyDescent="0.2">
      <c r="BB11075" s="5"/>
    </row>
    <row r="11076" spans="54:54" x14ac:dyDescent="0.2">
      <c r="BB11076" s="5"/>
    </row>
    <row r="11077" spans="54:54" x14ac:dyDescent="0.2">
      <c r="BB11077" s="5"/>
    </row>
    <row r="11078" spans="54:54" x14ac:dyDescent="0.2">
      <c r="BB11078" s="5"/>
    </row>
    <row r="11079" spans="54:54" x14ac:dyDescent="0.2">
      <c r="BB11079" s="5"/>
    </row>
    <row r="11080" spans="54:54" x14ac:dyDescent="0.2">
      <c r="BB11080" s="5"/>
    </row>
    <row r="11081" spans="54:54" x14ac:dyDescent="0.2">
      <c r="BB11081" s="5"/>
    </row>
    <row r="11082" spans="54:54" x14ac:dyDescent="0.2">
      <c r="BB11082" s="5"/>
    </row>
    <row r="11083" spans="54:54" x14ac:dyDescent="0.2">
      <c r="BB11083" s="5"/>
    </row>
    <row r="11084" spans="54:54" x14ac:dyDescent="0.2">
      <c r="BB11084" s="5"/>
    </row>
    <row r="11085" spans="54:54" x14ac:dyDescent="0.2">
      <c r="BB11085" s="5"/>
    </row>
    <row r="11086" spans="54:54" x14ac:dyDescent="0.2">
      <c r="BB11086" s="5"/>
    </row>
    <row r="11087" spans="54:54" x14ac:dyDescent="0.2">
      <c r="BB11087" s="5"/>
    </row>
    <row r="11088" spans="54:54" x14ac:dyDescent="0.2">
      <c r="BB11088" s="5"/>
    </row>
    <row r="11089" spans="54:54" x14ac:dyDescent="0.2">
      <c r="BB11089" s="5"/>
    </row>
    <row r="11090" spans="54:54" x14ac:dyDescent="0.2">
      <c r="BB11090" s="5"/>
    </row>
    <row r="11091" spans="54:54" x14ac:dyDescent="0.2">
      <c r="BB11091" s="5"/>
    </row>
    <row r="11092" spans="54:54" x14ac:dyDescent="0.2">
      <c r="BB11092" s="5"/>
    </row>
    <row r="11093" spans="54:54" x14ac:dyDescent="0.2">
      <c r="BB11093" s="5"/>
    </row>
    <row r="11094" spans="54:54" x14ac:dyDescent="0.2">
      <c r="BB11094" s="5"/>
    </row>
    <row r="11095" spans="54:54" x14ac:dyDescent="0.2">
      <c r="BB11095" s="5"/>
    </row>
    <row r="11096" spans="54:54" x14ac:dyDescent="0.2">
      <c r="BB11096" s="5"/>
    </row>
    <row r="11097" spans="54:54" x14ac:dyDescent="0.2">
      <c r="BB11097" s="5"/>
    </row>
    <row r="11098" spans="54:54" x14ac:dyDescent="0.2">
      <c r="BB11098" s="5"/>
    </row>
    <row r="11099" spans="54:54" x14ac:dyDescent="0.2">
      <c r="BB11099" s="5"/>
    </row>
    <row r="11100" spans="54:54" x14ac:dyDescent="0.2">
      <c r="BB11100" s="5"/>
    </row>
    <row r="11101" spans="54:54" x14ac:dyDescent="0.2">
      <c r="BB11101" s="5"/>
    </row>
    <row r="11102" spans="54:54" x14ac:dyDescent="0.2">
      <c r="BB11102" s="5"/>
    </row>
    <row r="11103" spans="54:54" x14ac:dyDescent="0.2">
      <c r="BB11103" s="5"/>
    </row>
    <row r="11104" spans="54:54" x14ac:dyDescent="0.2">
      <c r="BB11104" s="5"/>
    </row>
    <row r="11105" spans="54:54" x14ac:dyDescent="0.2">
      <c r="BB11105" s="5"/>
    </row>
    <row r="11106" spans="54:54" x14ac:dyDescent="0.2">
      <c r="BB11106" s="5"/>
    </row>
    <row r="11107" spans="54:54" x14ac:dyDescent="0.2">
      <c r="BB11107" s="5"/>
    </row>
    <row r="11108" spans="54:54" x14ac:dyDescent="0.2">
      <c r="BB11108" s="5"/>
    </row>
    <row r="11109" spans="54:54" x14ac:dyDescent="0.2">
      <c r="BB11109" s="5"/>
    </row>
    <row r="11110" spans="54:54" x14ac:dyDescent="0.2">
      <c r="BB11110" s="5"/>
    </row>
    <row r="11111" spans="54:54" x14ac:dyDescent="0.2">
      <c r="BB11111" s="5"/>
    </row>
    <row r="11112" spans="54:54" x14ac:dyDescent="0.2">
      <c r="BB11112" s="5"/>
    </row>
    <row r="11113" spans="54:54" x14ac:dyDescent="0.2">
      <c r="BB11113" s="5"/>
    </row>
    <row r="11114" spans="54:54" x14ac:dyDescent="0.2">
      <c r="BB11114" s="5"/>
    </row>
    <row r="11115" spans="54:54" x14ac:dyDescent="0.2">
      <c r="BB11115" s="5"/>
    </row>
    <row r="11116" spans="54:54" x14ac:dyDescent="0.2">
      <c r="BB11116" s="5"/>
    </row>
    <row r="11117" spans="54:54" x14ac:dyDescent="0.2">
      <c r="BB11117" s="5"/>
    </row>
    <row r="11118" spans="54:54" x14ac:dyDescent="0.2">
      <c r="BB11118" s="5"/>
    </row>
    <row r="11119" spans="54:54" x14ac:dyDescent="0.2">
      <c r="BB11119" s="5"/>
    </row>
    <row r="11120" spans="54:54" x14ac:dyDescent="0.2">
      <c r="BB11120" s="5"/>
    </row>
    <row r="11121" spans="54:54" x14ac:dyDescent="0.2">
      <c r="BB11121" s="5"/>
    </row>
    <row r="11122" spans="54:54" x14ac:dyDescent="0.2">
      <c r="BB11122" s="5"/>
    </row>
    <row r="11123" spans="54:54" x14ac:dyDescent="0.2">
      <c r="BB11123" s="5"/>
    </row>
    <row r="11124" spans="54:54" x14ac:dyDescent="0.2">
      <c r="BB11124" s="5"/>
    </row>
    <row r="11125" spans="54:54" x14ac:dyDescent="0.2">
      <c r="BB11125" s="5"/>
    </row>
    <row r="11126" spans="54:54" x14ac:dyDescent="0.2">
      <c r="BB11126" s="5"/>
    </row>
    <row r="11127" spans="54:54" x14ac:dyDescent="0.2">
      <c r="BB11127" s="5"/>
    </row>
    <row r="11128" spans="54:54" x14ac:dyDescent="0.2">
      <c r="BB11128" s="5"/>
    </row>
    <row r="11129" spans="54:54" x14ac:dyDescent="0.2">
      <c r="BB11129" s="5"/>
    </row>
    <row r="11130" spans="54:54" x14ac:dyDescent="0.2">
      <c r="BB11130" s="5"/>
    </row>
    <row r="11131" spans="54:54" x14ac:dyDescent="0.2">
      <c r="BB11131" s="5"/>
    </row>
    <row r="11132" spans="54:54" x14ac:dyDescent="0.2">
      <c r="BB11132" s="5"/>
    </row>
    <row r="11133" spans="54:54" x14ac:dyDescent="0.2">
      <c r="BB11133" s="5"/>
    </row>
    <row r="11134" spans="54:54" x14ac:dyDescent="0.2">
      <c r="BB11134" s="5"/>
    </row>
    <row r="11135" spans="54:54" x14ac:dyDescent="0.2">
      <c r="BB11135" s="5"/>
    </row>
    <row r="11136" spans="54:54" x14ac:dyDescent="0.2">
      <c r="BB11136" s="5"/>
    </row>
    <row r="11137" spans="54:54" x14ac:dyDescent="0.2">
      <c r="BB11137" s="5"/>
    </row>
    <row r="11138" spans="54:54" x14ac:dyDescent="0.2">
      <c r="BB11138" s="5"/>
    </row>
    <row r="11139" spans="54:54" x14ac:dyDescent="0.2">
      <c r="BB11139" s="5"/>
    </row>
    <row r="11140" spans="54:54" x14ac:dyDescent="0.2">
      <c r="BB11140" s="5"/>
    </row>
    <row r="11141" spans="54:54" x14ac:dyDescent="0.2">
      <c r="BB11141" s="5"/>
    </row>
    <row r="11142" spans="54:54" x14ac:dyDescent="0.2">
      <c r="BB11142" s="5"/>
    </row>
    <row r="11143" spans="54:54" x14ac:dyDescent="0.2">
      <c r="BB11143" s="5"/>
    </row>
    <row r="11144" spans="54:54" x14ac:dyDescent="0.2">
      <c r="BB11144" s="5"/>
    </row>
    <row r="11145" spans="54:54" x14ac:dyDescent="0.2">
      <c r="BB11145" s="5"/>
    </row>
    <row r="11146" spans="54:54" x14ac:dyDescent="0.2">
      <c r="BB11146" s="5"/>
    </row>
    <row r="11147" spans="54:54" x14ac:dyDescent="0.2">
      <c r="BB11147" s="5"/>
    </row>
    <row r="11148" spans="54:54" x14ac:dyDescent="0.2">
      <c r="BB11148" s="5"/>
    </row>
    <row r="11149" spans="54:54" x14ac:dyDescent="0.2">
      <c r="BB11149" s="5"/>
    </row>
    <row r="11150" spans="54:54" x14ac:dyDescent="0.2">
      <c r="BB11150" s="5"/>
    </row>
    <row r="11151" spans="54:54" x14ac:dyDescent="0.2">
      <c r="BB11151" s="5"/>
    </row>
    <row r="11152" spans="54:54" x14ac:dyDescent="0.2">
      <c r="BB11152" s="5"/>
    </row>
    <row r="11153" spans="54:54" x14ac:dyDescent="0.2">
      <c r="BB11153" s="5"/>
    </row>
    <row r="11154" spans="54:54" x14ac:dyDescent="0.2">
      <c r="BB11154" s="5"/>
    </row>
    <row r="11155" spans="54:54" x14ac:dyDescent="0.2">
      <c r="BB11155" s="5"/>
    </row>
    <row r="11156" spans="54:54" x14ac:dyDescent="0.2">
      <c r="BB11156" s="5"/>
    </row>
    <row r="11157" spans="54:54" x14ac:dyDescent="0.2">
      <c r="BB11157" s="5"/>
    </row>
    <row r="11158" spans="54:54" x14ac:dyDescent="0.2">
      <c r="BB11158" s="5"/>
    </row>
    <row r="11159" spans="54:54" x14ac:dyDescent="0.2">
      <c r="BB11159" s="5"/>
    </row>
    <row r="11160" spans="54:54" x14ac:dyDescent="0.2">
      <c r="BB11160" s="5"/>
    </row>
    <row r="11161" spans="54:54" x14ac:dyDescent="0.2">
      <c r="BB11161" s="5"/>
    </row>
    <row r="11162" spans="54:54" x14ac:dyDescent="0.2">
      <c r="BB11162" s="5"/>
    </row>
    <row r="11163" spans="54:54" x14ac:dyDescent="0.2">
      <c r="BB11163" s="5"/>
    </row>
    <row r="11164" spans="54:54" x14ac:dyDescent="0.2">
      <c r="BB11164" s="5"/>
    </row>
    <row r="11165" spans="54:54" x14ac:dyDescent="0.2">
      <c r="BB11165" s="5"/>
    </row>
    <row r="11166" spans="54:54" x14ac:dyDescent="0.2">
      <c r="BB11166" s="5"/>
    </row>
    <row r="11167" spans="54:54" x14ac:dyDescent="0.2">
      <c r="BB11167" s="5"/>
    </row>
    <row r="11168" spans="54:54" x14ac:dyDescent="0.2">
      <c r="BB11168" s="5"/>
    </row>
    <row r="11169" spans="54:54" x14ac:dyDescent="0.2">
      <c r="BB11169" s="5"/>
    </row>
    <row r="11170" spans="54:54" x14ac:dyDescent="0.2">
      <c r="BB11170" s="5"/>
    </row>
    <row r="11171" spans="54:54" x14ac:dyDescent="0.2">
      <c r="BB11171" s="5"/>
    </row>
    <row r="11172" spans="54:54" x14ac:dyDescent="0.2">
      <c r="BB11172" s="5"/>
    </row>
    <row r="11173" spans="54:54" x14ac:dyDescent="0.2">
      <c r="BB11173" s="5"/>
    </row>
    <row r="11174" spans="54:54" x14ac:dyDescent="0.2">
      <c r="BB11174" s="5"/>
    </row>
    <row r="11175" spans="54:54" x14ac:dyDescent="0.2">
      <c r="BB11175" s="5"/>
    </row>
    <row r="11176" spans="54:54" x14ac:dyDescent="0.2">
      <c r="BB11176" s="5"/>
    </row>
    <row r="11177" spans="54:54" x14ac:dyDescent="0.2">
      <c r="BB11177" s="5"/>
    </row>
    <row r="11178" spans="54:54" x14ac:dyDescent="0.2">
      <c r="BB11178" s="5"/>
    </row>
    <row r="11179" spans="54:54" x14ac:dyDescent="0.2">
      <c r="BB11179" s="5"/>
    </row>
    <row r="11180" spans="54:54" x14ac:dyDescent="0.2">
      <c r="BB11180" s="5"/>
    </row>
    <row r="11181" spans="54:54" x14ac:dyDescent="0.2">
      <c r="BB11181" s="5"/>
    </row>
    <row r="11182" spans="54:54" x14ac:dyDescent="0.2">
      <c r="BB11182" s="5"/>
    </row>
    <row r="11183" spans="54:54" x14ac:dyDescent="0.2">
      <c r="BB11183" s="5"/>
    </row>
    <row r="11184" spans="54:54" x14ac:dyDescent="0.2">
      <c r="BB11184" s="5"/>
    </row>
    <row r="11185" spans="54:54" x14ac:dyDescent="0.2">
      <c r="BB11185" s="5"/>
    </row>
    <row r="11186" spans="54:54" x14ac:dyDescent="0.2">
      <c r="BB11186" s="5"/>
    </row>
    <row r="11187" spans="54:54" x14ac:dyDescent="0.2">
      <c r="BB11187" s="5"/>
    </row>
    <row r="11188" spans="54:54" x14ac:dyDescent="0.2">
      <c r="BB11188" s="5"/>
    </row>
    <row r="11189" spans="54:54" x14ac:dyDescent="0.2">
      <c r="BB11189" s="5"/>
    </row>
    <row r="11190" spans="54:54" x14ac:dyDescent="0.2">
      <c r="BB11190" s="5"/>
    </row>
    <row r="11191" spans="54:54" x14ac:dyDescent="0.2">
      <c r="BB11191" s="5"/>
    </row>
    <row r="11192" spans="54:54" x14ac:dyDescent="0.2">
      <c r="BB11192" s="5"/>
    </row>
    <row r="11193" spans="54:54" x14ac:dyDescent="0.2">
      <c r="BB11193" s="5"/>
    </row>
    <row r="11194" spans="54:54" x14ac:dyDescent="0.2">
      <c r="BB11194" s="5"/>
    </row>
    <row r="11195" spans="54:54" x14ac:dyDescent="0.2">
      <c r="BB11195" s="5"/>
    </row>
    <row r="11196" spans="54:54" x14ac:dyDescent="0.2">
      <c r="BB11196" s="5"/>
    </row>
    <row r="11197" spans="54:54" x14ac:dyDescent="0.2">
      <c r="BB11197" s="5"/>
    </row>
    <row r="11198" spans="54:54" x14ac:dyDescent="0.2">
      <c r="BB11198" s="5"/>
    </row>
    <row r="11199" spans="54:54" x14ac:dyDescent="0.2">
      <c r="BB11199" s="5"/>
    </row>
    <row r="11200" spans="54:54" x14ac:dyDescent="0.2">
      <c r="BB11200" s="5"/>
    </row>
    <row r="11201" spans="54:54" x14ac:dyDescent="0.2">
      <c r="BB11201" s="5"/>
    </row>
    <row r="11202" spans="54:54" x14ac:dyDescent="0.2">
      <c r="BB11202" s="5"/>
    </row>
    <row r="11203" spans="54:54" x14ac:dyDescent="0.2">
      <c r="BB11203" s="5"/>
    </row>
    <row r="11204" spans="54:54" x14ac:dyDescent="0.2">
      <c r="BB11204" s="5"/>
    </row>
    <row r="11205" spans="54:54" x14ac:dyDescent="0.2">
      <c r="BB11205" s="5"/>
    </row>
    <row r="11206" spans="54:54" x14ac:dyDescent="0.2">
      <c r="BB11206" s="5"/>
    </row>
    <row r="11207" spans="54:54" x14ac:dyDescent="0.2">
      <c r="BB11207" s="5"/>
    </row>
    <row r="11208" spans="54:54" x14ac:dyDescent="0.2">
      <c r="BB11208" s="5"/>
    </row>
    <row r="11209" spans="54:54" x14ac:dyDescent="0.2">
      <c r="BB11209" s="5"/>
    </row>
    <row r="11210" spans="54:54" x14ac:dyDescent="0.2">
      <c r="BB11210" s="5"/>
    </row>
    <row r="11211" spans="54:54" x14ac:dyDescent="0.2">
      <c r="BB11211" s="5"/>
    </row>
    <row r="11212" spans="54:54" x14ac:dyDescent="0.2">
      <c r="BB11212" s="5"/>
    </row>
    <row r="11213" spans="54:54" x14ac:dyDescent="0.2">
      <c r="BB11213" s="5"/>
    </row>
    <row r="11214" spans="54:54" x14ac:dyDescent="0.2">
      <c r="BB11214" s="5"/>
    </row>
    <row r="11215" spans="54:54" x14ac:dyDescent="0.2">
      <c r="BB11215" s="5"/>
    </row>
    <row r="11216" spans="54:54" x14ac:dyDescent="0.2">
      <c r="BB11216" s="5"/>
    </row>
    <row r="11217" spans="54:54" x14ac:dyDescent="0.2">
      <c r="BB11217" s="5"/>
    </row>
    <row r="11218" spans="54:54" x14ac:dyDescent="0.2">
      <c r="BB11218" s="5"/>
    </row>
    <row r="11219" spans="54:54" x14ac:dyDescent="0.2">
      <c r="BB11219" s="5"/>
    </row>
    <row r="11220" spans="54:54" x14ac:dyDescent="0.2">
      <c r="BB11220" s="5"/>
    </row>
    <row r="11221" spans="54:54" x14ac:dyDescent="0.2">
      <c r="BB11221" s="5"/>
    </row>
    <row r="11222" spans="54:54" x14ac:dyDescent="0.2">
      <c r="BB11222" s="5"/>
    </row>
    <row r="11223" spans="54:54" x14ac:dyDescent="0.2">
      <c r="BB11223" s="5"/>
    </row>
    <row r="11224" spans="54:54" x14ac:dyDescent="0.2">
      <c r="BB11224" s="5"/>
    </row>
    <row r="11225" spans="54:54" x14ac:dyDescent="0.2">
      <c r="BB11225" s="5"/>
    </row>
    <row r="11226" spans="54:54" x14ac:dyDescent="0.2">
      <c r="BB11226" s="5"/>
    </row>
    <row r="11227" spans="54:54" x14ac:dyDescent="0.2">
      <c r="BB11227" s="5"/>
    </row>
    <row r="11228" spans="54:54" x14ac:dyDescent="0.2">
      <c r="BB11228" s="5"/>
    </row>
    <row r="11229" spans="54:54" x14ac:dyDescent="0.2">
      <c r="BB11229" s="5"/>
    </row>
    <row r="11230" spans="54:54" x14ac:dyDescent="0.2">
      <c r="BB11230" s="5"/>
    </row>
    <row r="11231" spans="54:54" x14ac:dyDescent="0.2">
      <c r="BB11231" s="5"/>
    </row>
    <row r="11232" spans="54:54" x14ac:dyDescent="0.2">
      <c r="BB11232" s="5"/>
    </row>
    <row r="11233" spans="54:54" x14ac:dyDescent="0.2">
      <c r="BB11233" s="5"/>
    </row>
    <row r="11234" spans="54:54" x14ac:dyDescent="0.2">
      <c r="BB11234" s="5"/>
    </row>
    <row r="11235" spans="54:54" x14ac:dyDescent="0.2">
      <c r="BB11235" s="5"/>
    </row>
    <row r="11236" spans="54:54" x14ac:dyDescent="0.2">
      <c r="BB11236" s="5"/>
    </row>
    <row r="11237" spans="54:54" x14ac:dyDescent="0.2">
      <c r="BB11237" s="5"/>
    </row>
    <row r="11238" spans="54:54" x14ac:dyDescent="0.2">
      <c r="BB11238" s="5"/>
    </row>
    <row r="11239" spans="54:54" x14ac:dyDescent="0.2">
      <c r="BB11239" s="5"/>
    </row>
    <row r="11240" spans="54:54" x14ac:dyDescent="0.2">
      <c r="BB11240" s="5"/>
    </row>
    <row r="11241" spans="54:54" x14ac:dyDescent="0.2">
      <c r="BB11241" s="5"/>
    </row>
    <row r="11242" spans="54:54" x14ac:dyDescent="0.2">
      <c r="BB11242" s="5"/>
    </row>
    <row r="11243" spans="54:54" x14ac:dyDescent="0.2">
      <c r="BB11243" s="5"/>
    </row>
    <row r="11244" spans="54:54" x14ac:dyDescent="0.2">
      <c r="BB11244" s="5"/>
    </row>
    <row r="11245" spans="54:54" x14ac:dyDescent="0.2">
      <c r="BB11245" s="5"/>
    </row>
    <row r="11246" spans="54:54" x14ac:dyDescent="0.2">
      <c r="BB11246" s="5"/>
    </row>
    <row r="11247" spans="54:54" x14ac:dyDescent="0.2">
      <c r="BB11247" s="5"/>
    </row>
    <row r="11248" spans="54:54" x14ac:dyDescent="0.2">
      <c r="BB11248" s="5"/>
    </row>
    <row r="11249" spans="54:54" x14ac:dyDescent="0.2">
      <c r="BB11249" s="5"/>
    </row>
    <row r="11250" spans="54:54" x14ac:dyDescent="0.2">
      <c r="BB11250" s="5"/>
    </row>
    <row r="11251" spans="54:54" x14ac:dyDescent="0.2">
      <c r="BB11251" s="5"/>
    </row>
    <row r="11252" spans="54:54" x14ac:dyDescent="0.2">
      <c r="BB11252" s="5"/>
    </row>
    <row r="11253" spans="54:54" x14ac:dyDescent="0.2">
      <c r="BB11253" s="5"/>
    </row>
    <row r="11254" spans="54:54" x14ac:dyDescent="0.2">
      <c r="BB11254" s="5"/>
    </row>
    <row r="11255" spans="54:54" x14ac:dyDescent="0.2">
      <c r="BB11255" s="5"/>
    </row>
    <row r="11256" spans="54:54" x14ac:dyDescent="0.2">
      <c r="BB11256" s="5"/>
    </row>
    <row r="11257" spans="54:54" x14ac:dyDescent="0.2">
      <c r="BB11257" s="5"/>
    </row>
    <row r="11258" spans="54:54" x14ac:dyDescent="0.2">
      <c r="BB11258" s="5"/>
    </row>
    <row r="11259" spans="54:54" x14ac:dyDescent="0.2">
      <c r="BB11259" s="5"/>
    </row>
    <row r="11260" spans="54:54" x14ac:dyDescent="0.2">
      <c r="BB11260" s="5"/>
    </row>
    <row r="11261" spans="54:54" x14ac:dyDescent="0.2">
      <c r="BB11261" s="5"/>
    </row>
    <row r="11262" spans="54:54" x14ac:dyDescent="0.2">
      <c r="BB11262" s="5"/>
    </row>
    <row r="11263" spans="54:54" x14ac:dyDescent="0.2">
      <c r="BB11263" s="5"/>
    </row>
    <row r="11264" spans="54:54" x14ac:dyDescent="0.2">
      <c r="BB11264" s="5"/>
    </row>
    <row r="11265" spans="54:54" x14ac:dyDescent="0.2">
      <c r="BB11265" s="5"/>
    </row>
    <row r="11266" spans="54:54" x14ac:dyDescent="0.2">
      <c r="BB11266" s="5"/>
    </row>
    <row r="11267" spans="54:54" x14ac:dyDescent="0.2">
      <c r="BB11267" s="5"/>
    </row>
    <row r="11268" spans="54:54" x14ac:dyDescent="0.2">
      <c r="BB11268" s="5"/>
    </row>
    <row r="11269" spans="54:54" x14ac:dyDescent="0.2">
      <c r="BB11269" s="5"/>
    </row>
    <row r="11270" spans="54:54" x14ac:dyDescent="0.2">
      <c r="BB11270" s="5"/>
    </row>
    <row r="11271" spans="54:54" x14ac:dyDescent="0.2">
      <c r="BB11271" s="5"/>
    </row>
    <row r="11272" spans="54:54" x14ac:dyDescent="0.2">
      <c r="BB11272" s="5"/>
    </row>
    <row r="11273" spans="54:54" x14ac:dyDescent="0.2">
      <c r="BB11273" s="5"/>
    </row>
    <row r="11274" spans="54:54" x14ac:dyDescent="0.2">
      <c r="BB11274" s="5"/>
    </row>
    <row r="11275" spans="54:54" x14ac:dyDescent="0.2">
      <c r="BB11275" s="5"/>
    </row>
    <row r="11276" spans="54:54" x14ac:dyDescent="0.2">
      <c r="BB11276" s="5"/>
    </row>
    <row r="11277" spans="54:54" x14ac:dyDescent="0.2">
      <c r="BB11277" s="5"/>
    </row>
    <row r="11278" spans="54:54" x14ac:dyDescent="0.2">
      <c r="BB11278" s="5"/>
    </row>
    <row r="11279" spans="54:54" x14ac:dyDescent="0.2">
      <c r="BB11279" s="5"/>
    </row>
    <row r="11280" spans="54:54" x14ac:dyDescent="0.2">
      <c r="BB11280" s="5"/>
    </row>
    <row r="11281" spans="54:54" x14ac:dyDescent="0.2">
      <c r="BB11281" s="5"/>
    </row>
    <row r="11282" spans="54:54" x14ac:dyDescent="0.2">
      <c r="BB11282" s="5"/>
    </row>
    <row r="11283" spans="54:54" x14ac:dyDescent="0.2">
      <c r="BB11283" s="5"/>
    </row>
    <row r="11284" spans="54:54" x14ac:dyDescent="0.2">
      <c r="BB11284" s="5"/>
    </row>
    <row r="11285" spans="54:54" x14ac:dyDescent="0.2">
      <c r="BB11285" s="5"/>
    </row>
    <row r="11286" spans="54:54" x14ac:dyDescent="0.2">
      <c r="BB11286" s="5"/>
    </row>
    <row r="11287" spans="54:54" x14ac:dyDescent="0.2">
      <c r="BB11287" s="5"/>
    </row>
    <row r="11288" spans="54:54" x14ac:dyDescent="0.2">
      <c r="BB11288" s="5"/>
    </row>
    <row r="11289" spans="54:54" x14ac:dyDescent="0.2">
      <c r="BB11289" s="5"/>
    </row>
    <row r="11290" spans="54:54" x14ac:dyDescent="0.2">
      <c r="BB11290" s="5"/>
    </row>
    <row r="11291" spans="54:54" x14ac:dyDescent="0.2">
      <c r="BB11291" s="5"/>
    </row>
    <row r="11292" spans="54:54" x14ac:dyDescent="0.2">
      <c r="BB11292" s="5"/>
    </row>
    <row r="11293" spans="54:54" x14ac:dyDescent="0.2">
      <c r="BB11293" s="5"/>
    </row>
    <row r="11294" spans="54:54" x14ac:dyDescent="0.2">
      <c r="BB11294" s="5"/>
    </row>
    <row r="11295" spans="54:54" x14ac:dyDescent="0.2">
      <c r="BB11295" s="5"/>
    </row>
    <row r="11296" spans="54:54" x14ac:dyDescent="0.2">
      <c r="BB11296" s="5"/>
    </row>
    <row r="11297" spans="54:54" x14ac:dyDescent="0.2">
      <c r="BB11297" s="5"/>
    </row>
    <row r="11298" spans="54:54" x14ac:dyDescent="0.2">
      <c r="BB11298" s="5"/>
    </row>
    <row r="11299" spans="54:54" x14ac:dyDescent="0.2">
      <c r="BB11299" s="5"/>
    </row>
    <row r="11300" spans="54:54" x14ac:dyDescent="0.2">
      <c r="BB11300" s="5"/>
    </row>
    <row r="11301" spans="54:54" x14ac:dyDescent="0.2">
      <c r="BB11301" s="5"/>
    </row>
    <row r="11302" spans="54:54" x14ac:dyDescent="0.2">
      <c r="BB11302" s="5"/>
    </row>
    <row r="11303" spans="54:54" x14ac:dyDescent="0.2">
      <c r="BB11303" s="5"/>
    </row>
    <row r="11304" spans="54:54" x14ac:dyDescent="0.2">
      <c r="BB11304" s="5"/>
    </row>
    <row r="11305" spans="54:54" x14ac:dyDescent="0.2">
      <c r="BB11305" s="5"/>
    </row>
    <row r="11306" spans="54:54" x14ac:dyDescent="0.2">
      <c r="BB11306" s="5"/>
    </row>
    <row r="11307" spans="54:54" x14ac:dyDescent="0.2">
      <c r="BB11307" s="5"/>
    </row>
    <row r="11308" spans="54:54" x14ac:dyDescent="0.2">
      <c r="BB11308" s="5"/>
    </row>
    <row r="11309" spans="54:54" x14ac:dyDescent="0.2">
      <c r="BB11309" s="5"/>
    </row>
    <row r="11310" spans="54:54" x14ac:dyDescent="0.2">
      <c r="BB11310" s="5"/>
    </row>
    <row r="11311" spans="54:54" x14ac:dyDescent="0.2">
      <c r="BB11311" s="5"/>
    </row>
    <row r="11312" spans="54:54" x14ac:dyDescent="0.2">
      <c r="BB11312" s="5"/>
    </row>
    <row r="11313" spans="54:54" x14ac:dyDescent="0.2">
      <c r="BB11313" s="5"/>
    </row>
    <row r="11314" spans="54:54" x14ac:dyDescent="0.2">
      <c r="BB11314" s="5"/>
    </row>
    <row r="11315" spans="54:54" x14ac:dyDescent="0.2">
      <c r="BB11315" s="5"/>
    </row>
    <row r="11316" spans="54:54" x14ac:dyDescent="0.2">
      <c r="BB11316" s="5"/>
    </row>
    <row r="11317" spans="54:54" x14ac:dyDescent="0.2">
      <c r="BB11317" s="5"/>
    </row>
    <row r="11318" spans="54:54" x14ac:dyDescent="0.2">
      <c r="BB11318" s="5"/>
    </row>
    <row r="11319" spans="54:54" x14ac:dyDescent="0.2">
      <c r="BB11319" s="5"/>
    </row>
    <row r="11320" spans="54:54" x14ac:dyDescent="0.2">
      <c r="BB11320" s="5"/>
    </row>
    <row r="11321" spans="54:54" x14ac:dyDescent="0.2">
      <c r="BB11321" s="5"/>
    </row>
    <row r="11322" spans="54:54" x14ac:dyDescent="0.2">
      <c r="BB11322" s="5"/>
    </row>
    <row r="11323" spans="54:54" x14ac:dyDescent="0.2">
      <c r="BB11323" s="5"/>
    </row>
    <row r="11324" spans="54:54" x14ac:dyDescent="0.2">
      <c r="BB11324" s="5"/>
    </row>
    <row r="11325" spans="54:54" x14ac:dyDescent="0.2">
      <c r="BB11325" s="5"/>
    </row>
    <row r="11326" spans="54:54" x14ac:dyDescent="0.2">
      <c r="BB11326" s="5"/>
    </row>
    <row r="11327" spans="54:54" x14ac:dyDescent="0.2">
      <c r="BB11327" s="5"/>
    </row>
    <row r="11328" spans="54:54" x14ac:dyDescent="0.2">
      <c r="BB11328" s="5"/>
    </row>
    <row r="11329" spans="54:54" x14ac:dyDescent="0.2">
      <c r="BB11329" s="5"/>
    </row>
    <row r="11330" spans="54:54" x14ac:dyDescent="0.2">
      <c r="BB11330" s="5"/>
    </row>
    <row r="11331" spans="54:54" x14ac:dyDescent="0.2">
      <c r="BB11331" s="5"/>
    </row>
    <row r="11332" spans="54:54" x14ac:dyDescent="0.2">
      <c r="BB11332" s="5"/>
    </row>
    <row r="11333" spans="54:54" x14ac:dyDescent="0.2">
      <c r="BB11333" s="5"/>
    </row>
    <row r="11334" spans="54:54" x14ac:dyDescent="0.2">
      <c r="BB11334" s="5"/>
    </row>
    <row r="11335" spans="54:54" x14ac:dyDescent="0.2">
      <c r="BB11335" s="5"/>
    </row>
    <row r="11336" spans="54:54" x14ac:dyDescent="0.2">
      <c r="BB11336" s="5"/>
    </row>
    <row r="11337" spans="54:54" x14ac:dyDescent="0.2">
      <c r="BB11337" s="5"/>
    </row>
    <row r="11338" spans="54:54" x14ac:dyDescent="0.2">
      <c r="BB11338" s="5"/>
    </row>
    <row r="11339" spans="54:54" x14ac:dyDescent="0.2">
      <c r="BB11339" s="5"/>
    </row>
    <row r="11340" spans="54:54" x14ac:dyDescent="0.2">
      <c r="BB11340" s="5"/>
    </row>
    <row r="11341" spans="54:54" x14ac:dyDescent="0.2">
      <c r="BB11341" s="5"/>
    </row>
    <row r="11342" spans="54:54" x14ac:dyDescent="0.2">
      <c r="BB11342" s="5"/>
    </row>
    <row r="11343" spans="54:54" x14ac:dyDescent="0.2">
      <c r="BB11343" s="5"/>
    </row>
    <row r="11344" spans="54:54" x14ac:dyDescent="0.2">
      <c r="BB11344" s="5"/>
    </row>
    <row r="11345" spans="54:54" x14ac:dyDescent="0.2">
      <c r="BB11345" s="5"/>
    </row>
    <row r="11346" spans="54:54" x14ac:dyDescent="0.2">
      <c r="BB11346" s="5"/>
    </row>
    <row r="11347" spans="54:54" x14ac:dyDescent="0.2">
      <c r="BB11347" s="5"/>
    </row>
    <row r="11348" spans="54:54" x14ac:dyDescent="0.2">
      <c r="BB11348" s="5"/>
    </row>
    <row r="11349" spans="54:54" x14ac:dyDescent="0.2">
      <c r="BB11349" s="5"/>
    </row>
    <row r="11350" spans="54:54" x14ac:dyDescent="0.2">
      <c r="BB11350" s="5"/>
    </row>
    <row r="11351" spans="54:54" x14ac:dyDescent="0.2">
      <c r="BB11351" s="5"/>
    </row>
    <row r="11352" spans="54:54" x14ac:dyDescent="0.2">
      <c r="BB11352" s="5"/>
    </row>
    <row r="11353" spans="54:54" x14ac:dyDescent="0.2">
      <c r="BB11353" s="5"/>
    </row>
    <row r="11354" spans="54:54" x14ac:dyDescent="0.2">
      <c r="BB11354" s="5"/>
    </row>
    <row r="11355" spans="54:54" x14ac:dyDescent="0.2">
      <c r="BB11355" s="5"/>
    </row>
    <row r="11356" spans="54:54" x14ac:dyDescent="0.2">
      <c r="BB11356" s="5"/>
    </row>
    <row r="11357" spans="54:54" x14ac:dyDescent="0.2">
      <c r="BB11357" s="5"/>
    </row>
    <row r="11358" spans="54:54" x14ac:dyDescent="0.2">
      <c r="BB11358" s="5"/>
    </row>
    <row r="11359" spans="54:54" x14ac:dyDescent="0.2">
      <c r="BB11359" s="5"/>
    </row>
    <row r="11360" spans="54:54" x14ac:dyDescent="0.2">
      <c r="BB11360" s="5"/>
    </row>
    <row r="11361" spans="54:54" x14ac:dyDescent="0.2">
      <c r="BB11361" s="5"/>
    </row>
    <row r="11362" spans="54:54" x14ac:dyDescent="0.2">
      <c r="BB11362" s="5"/>
    </row>
    <row r="11363" spans="54:54" x14ac:dyDescent="0.2">
      <c r="BB11363" s="5"/>
    </row>
    <row r="11364" spans="54:54" x14ac:dyDescent="0.2">
      <c r="BB11364" s="5"/>
    </row>
    <row r="11365" spans="54:54" x14ac:dyDescent="0.2">
      <c r="BB11365" s="5"/>
    </row>
    <row r="11366" spans="54:54" x14ac:dyDescent="0.2">
      <c r="BB11366" s="5"/>
    </row>
    <row r="11367" spans="54:54" x14ac:dyDescent="0.2">
      <c r="BB11367" s="5"/>
    </row>
    <row r="11368" spans="54:54" x14ac:dyDescent="0.2">
      <c r="BB11368" s="5"/>
    </row>
    <row r="11369" spans="54:54" x14ac:dyDescent="0.2">
      <c r="BB11369" s="5"/>
    </row>
    <row r="11370" spans="54:54" x14ac:dyDescent="0.2">
      <c r="BB11370" s="5"/>
    </row>
    <row r="11371" spans="54:54" x14ac:dyDescent="0.2">
      <c r="BB11371" s="5"/>
    </row>
    <row r="11372" spans="54:54" x14ac:dyDescent="0.2">
      <c r="BB11372" s="5"/>
    </row>
    <row r="11373" spans="54:54" x14ac:dyDescent="0.2">
      <c r="BB11373" s="5"/>
    </row>
    <row r="11374" spans="54:54" x14ac:dyDescent="0.2">
      <c r="BB11374" s="5"/>
    </row>
    <row r="11375" spans="54:54" x14ac:dyDescent="0.2">
      <c r="BB11375" s="5"/>
    </row>
    <row r="11376" spans="54:54" x14ac:dyDescent="0.2">
      <c r="BB11376" s="5"/>
    </row>
    <row r="11377" spans="54:54" x14ac:dyDescent="0.2">
      <c r="BB11377" s="5"/>
    </row>
    <row r="11378" spans="54:54" x14ac:dyDescent="0.2">
      <c r="BB11378" s="5"/>
    </row>
    <row r="11379" spans="54:54" x14ac:dyDescent="0.2">
      <c r="BB11379" s="5"/>
    </row>
    <row r="11380" spans="54:54" x14ac:dyDescent="0.2">
      <c r="BB11380" s="5"/>
    </row>
    <row r="11381" spans="54:54" x14ac:dyDescent="0.2">
      <c r="BB11381" s="5"/>
    </row>
    <row r="11382" spans="54:54" x14ac:dyDescent="0.2">
      <c r="BB11382" s="5"/>
    </row>
    <row r="11383" spans="54:54" x14ac:dyDescent="0.2">
      <c r="BB11383" s="5"/>
    </row>
    <row r="11384" spans="54:54" x14ac:dyDescent="0.2">
      <c r="BB11384" s="5"/>
    </row>
    <row r="11385" spans="54:54" x14ac:dyDescent="0.2">
      <c r="BB11385" s="5"/>
    </row>
    <row r="11386" spans="54:54" x14ac:dyDescent="0.2">
      <c r="BB11386" s="5"/>
    </row>
    <row r="11387" spans="54:54" x14ac:dyDescent="0.2">
      <c r="BB11387" s="5"/>
    </row>
    <row r="11388" spans="54:54" x14ac:dyDescent="0.2">
      <c r="BB11388" s="5"/>
    </row>
    <row r="11389" spans="54:54" x14ac:dyDescent="0.2">
      <c r="BB11389" s="5"/>
    </row>
    <row r="11390" spans="54:54" x14ac:dyDescent="0.2">
      <c r="BB11390" s="5"/>
    </row>
    <row r="11391" spans="54:54" x14ac:dyDescent="0.2">
      <c r="BB11391" s="5"/>
    </row>
    <row r="11392" spans="54:54" x14ac:dyDescent="0.2">
      <c r="BB11392" s="5"/>
    </row>
    <row r="11393" spans="54:54" x14ac:dyDescent="0.2">
      <c r="BB11393" s="5"/>
    </row>
    <row r="11394" spans="54:54" x14ac:dyDescent="0.2">
      <c r="BB11394" s="5"/>
    </row>
    <row r="11395" spans="54:54" x14ac:dyDescent="0.2">
      <c r="BB11395" s="5"/>
    </row>
    <row r="11396" spans="54:54" x14ac:dyDescent="0.2">
      <c r="BB11396" s="5"/>
    </row>
    <row r="11397" spans="54:54" x14ac:dyDescent="0.2">
      <c r="BB11397" s="5"/>
    </row>
    <row r="11398" spans="54:54" x14ac:dyDescent="0.2">
      <c r="BB11398" s="5"/>
    </row>
    <row r="11399" spans="54:54" x14ac:dyDescent="0.2">
      <c r="BB11399" s="5"/>
    </row>
    <row r="11400" spans="54:54" x14ac:dyDescent="0.2">
      <c r="BB11400" s="5"/>
    </row>
    <row r="11401" spans="54:54" x14ac:dyDescent="0.2">
      <c r="BB11401" s="5"/>
    </row>
    <row r="11402" spans="54:54" x14ac:dyDescent="0.2">
      <c r="BB11402" s="5"/>
    </row>
    <row r="11403" spans="54:54" x14ac:dyDescent="0.2">
      <c r="BB11403" s="5"/>
    </row>
    <row r="11404" spans="54:54" x14ac:dyDescent="0.2">
      <c r="BB11404" s="5"/>
    </row>
    <row r="11405" spans="54:54" x14ac:dyDescent="0.2">
      <c r="BB11405" s="5"/>
    </row>
    <row r="11406" spans="54:54" x14ac:dyDescent="0.2">
      <c r="BB11406" s="5"/>
    </row>
    <row r="11407" spans="54:54" x14ac:dyDescent="0.2">
      <c r="BB11407" s="5"/>
    </row>
    <row r="11408" spans="54:54" x14ac:dyDescent="0.2">
      <c r="BB11408" s="5"/>
    </row>
    <row r="11409" spans="54:54" x14ac:dyDescent="0.2">
      <c r="BB11409" s="5"/>
    </row>
    <row r="11410" spans="54:54" x14ac:dyDescent="0.2">
      <c r="BB11410" s="5"/>
    </row>
    <row r="11411" spans="54:54" x14ac:dyDescent="0.2">
      <c r="BB11411" s="5"/>
    </row>
    <row r="11412" spans="54:54" x14ac:dyDescent="0.2">
      <c r="BB11412" s="5"/>
    </row>
    <row r="11413" spans="54:54" x14ac:dyDescent="0.2">
      <c r="BB11413" s="5"/>
    </row>
    <row r="11414" spans="54:54" x14ac:dyDescent="0.2">
      <c r="BB11414" s="5"/>
    </row>
    <row r="11415" spans="54:54" x14ac:dyDescent="0.2">
      <c r="BB11415" s="5"/>
    </row>
    <row r="11416" spans="54:54" x14ac:dyDescent="0.2">
      <c r="BB11416" s="5"/>
    </row>
    <row r="11417" spans="54:54" x14ac:dyDescent="0.2">
      <c r="BB11417" s="5"/>
    </row>
    <row r="11418" spans="54:54" x14ac:dyDescent="0.2">
      <c r="BB11418" s="5"/>
    </row>
    <row r="11419" spans="54:54" x14ac:dyDescent="0.2">
      <c r="BB11419" s="5"/>
    </row>
    <row r="11420" spans="54:54" x14ac:dyDescent="0.2">
      <c r="BB11420" s="5"/>
    </row>
    <row r="11421" spans="54:54" x14ac:dyDescent="0.2">
      <c r="BB11421" s="5"/>
    </row>
    <row r="11422" spans="54:54" x14ac:dyDescent="0.2">
      <c r="BB11422" s="5"/>
    </row>
    <row r="11423" spans="54:54" x14ac:dyDescent="0.2">
      <c r="BB11423" s="5"/>
    </row>
    <row r="11424" spans="54:54" x14ac:dyDescent="0.2">
      <c r="BB11424" s="5"/>
    </row>
    <row r="11425" spans="54:54" x14ac:dyDescent="0.2">
      <c r="BB11425" s="5"/>
    </row>
    <row r="11426" spans="54:54" x14ac:dyDescent="0.2">
      <c r="BB11426" s="5"/>
    </row>
    <row r="11427" spans="54:54" x14ac:dyDescent="0.2">
      <c r="BB11427" s="5"/>
    </row>
    <row r="11428" spans="54:54" x14ac:dyDescent="0.2">
      <c r="BB11428" s="5"/>
    </row>
    <row r="11429" spans="54:54" x14ac:dyDescent="0.2">
      <c r="BB11429" s="5"/>
    </row>
    <row r="11430" spans="54:54" x14ac:dyDescent="0.2">
      <c r="BB11430" s="5"/>
    </row>
    <row r="11431" spans="54:54" x14ac:dyDescent="0.2">
      <c r="BB11431" s="5"/>
    </row>
    <row r="11432" spans="54:54" x14ac:dyDescent="0.2">
      <c r="BB11432" s="5"/>
    </row>
    <row r="11433" spans="54:54" x14ac:dyDescent="0.2">
      <c r="BB11433" s="5"/>
    </row>
    <row r="11434" spans="54:54" x14ac:dyDescent="0.2">
      <c r="BB11434" s="5"/>
    </row>
    <row r="11435" spans="54:54" x14ac:dyDescent="0.2">
      <c r="BB11435" s="5"/>
    </row>
    <row r="11436" spans="54:54" x14ac:dyDescent="0.2">
      <c r="BB11436" s="5"/>
    </row>
    <row r="11437" spans="54:54" x14ac:dyDescent="0.2">
      <c r="BB11437" s="5"/>
    </row>
    <row r="11438" spans="54:54" x14ac:dyDescent="0.2">
      <c r="BB11438" s="5"/>
    </row>
    <row r="11439" spans="54:54" x14ac:dyDescent="0.2">
      <c r="BB11439" s="5"/>
    </row>
    <row r="11440" spans="54:54" x14ac:dyDescent="0.2">
      <c r="BB11440" s="5"/>
    </row>
    <row r="11441" spans="54:54" x14ac:dyDescent="0.2">
      <c r="BB11441" s="5"/>
    </row>
    <row r="11442" spans="54:54" x14ac:dyDescent="0.2">
      <c r="BB11442" s="5"/>
    </row>
    <row r="11443" spans="54:54" x14ac:dyDescent="0.2">
      <c r="BB11443" s="5"/>
    </row>
    <row r="11444" spans="54:54" x14ac:dyDescent="0.2">
      <c r="BB11444" s="5"/>
    </row>
    <row r="11445" spans="54:54" x14ac:dyDescent="0.2">
      <c r="BB11445" s="5"/>
    </row>
    <row r="11446" spans="54:54" x14ac:dyDescent="0.2">
      <c r="BB11446" s="5"/>
    </row>
    <row r="11447" spans="54:54" x14ac:dyDescent="0.2">
      <c r="BB11447" s="5"/>
    </row>
    <row r="11448" spans="54:54" x14ac:dyDescent="0.2">
      <c r="BB11448" s="5"/>
    </row>
    <row r="11449" spans="54:54" x14ac:dyDescent="0.2">
      <c r="BB11449" s="5"/>
    </row>
    <row r="11450" spans="54:54" x14ac:dyDescent="0.2">
      <c r="BB11450" s="5"/>
    </row>
    <row r="11451" spans="54:54" x14ac:dyDescent="0.2">
      <c r="BB11451" s="5"/>
    </row>
    <row r="11452" spans="54:54" x14ac:dyDescent="0.2">
      <c r="BB11452" s="5"/>
    </row>
    <row r="11453" spans="54:54" x14ac:dyDescent="0.2">
      <c r="BB11453" s="5"/>
    </row>
    <row r="11454" spans="54:54" x14ac:dyDescent="0.2">
      <c r="BB11454" s="5"/>
    </row>
    <row r="11455" spans="54:54" x14ac:dyDescent="0.2">
      <c r="BB11455" s="5"/>
    </row>
    <row r="11456" spans="54:54" x14ac:dyDescent="0.2">
      <c r="BB11456" s="5"/>
    </row>
    <row r="11457" spans="54:54" x14ac:dyDescent="0.2">
      <c r="BB11457" s="5"/>
    </row>
    <row r="11458" spans="54:54" x14ac:dyDescent="0.2">
      <c r="BB11458" s="5"/>
    </row>
    <row r="11459" spans="54:54" x14ac:dyDescent="0.2">
      <c r="BB11459" s="5"/>
    </row>
    <row r="11460" spans="54:54" x14ac:dyDescent="0.2">
      <c r="BB11460" s="5"/>
    </row>
    <row r="11461" spans="54:54" x14ac:dyDescent="0.2">
      <c r="BB11461" s="5"/>
    </row>
    <row r="11462" spans="54:54" x14ac:dyDescent="0.2">
      <c r="BB11462" s="5"/>
    </row>
    <row r="11463" spans="54:54" x14ac:dyDescent="0.2">
      <c r="BB11463" s="5"/>
    </row>
    <row r="11464" spans="54:54" x14ac:dyDescent="0.2">
      <c r="BB11464" s="5"/>
    </row>
    <row r="11465" spans="54:54" x14ac:dyDescent="0.2">
      <c r="BB11465" s="5"/>
    </row>
    <row r="11466" spans="54:54" x14ac:dyDescent="0.2">
      <c r="BB11466" s="5"/>
    </row>
    <row r="11467" spans="54:54" x14ac:dyDescent="0.2">
      <c r="BB11467" s="5"/>
    </row>
    <row r="11468" spans="54:54" x14ac:dyDescent="0.2">
      <c r="BB11468" s="5"/>
    </row>
    <row r="11469" spans="54:54" x14ac:dyDescent="0.2">
      <c r="BB11469" s="5"/>
    </row>
    <row r="11470" spans="54:54" x14ac:dyDescent="0.2">
      <c r="BB11470" s="5"/>
    </row>
    <row r="11471" spans="54:54" x14ac:dyDescent="0.2">
      <c r="BB11471" s="5"/>
    </row>
    <row r="11472" spans="54:54" x14ac:dyDescent="0.2">
      <c r="BB11472" s="5"/>
    </row>
    <row r="11473" spans="54:54" x14ac:dyDescent="0.2">
      <c r="BB11473" s="5"/>
    </row>
    <row r="11474" spans="54:54" x14ac:dyDescent="0.2">
      <c r="BB11474" s="5"/>
    </row>
    <row r="11475" spans="54:54" x14ac:dyDescent="0.2">
      <c r="BB11475" s="5"/>
    </row>
    <row r="11476" spans="54:54" x14ac:dyDescent="0.2">
      <c r="BB11476" s="5"/>
    </row>
    <row r="11477" spans="54:54" x14ac:dyDescent="0.2">
      <c r="BB11477" s="5"/>
    </row>
    <row r="11478" spans="54:54" x14ac:dyDescent="0.2">
      <c r="BB11478" s="5"/>
    </row>
    <row r="11479" spans="54:54" x14ac:dyDescent="0.2">
      <c r="BB11479" s="5"/>
    </row>
    <row r="11480" spans="54:54" x14ac:dyDescent="0.2">
      <c r="BB11480" s="5"/>
    </row>
    <row r="11481" spans="54:54" x14ac:dyDescent="0.2">
      <c r="BB11481" s="5"/>
    </row>
    <row r="11482" spans="54:54" x14ac:dyDescent="0.2">
      <c r="BB11482" s="5"/>
    </row>
    <row r="11483" spans="54:54" x14ac:dyDescent="0.2">
      <c r="BB11483" s="5"/>
    </row>
    <row r="11484" spans="54:54" x14ac:dyDescent="0.2">
      <c r="BB11484" s="5"/>
    </row>
    <row r="11485" spans="54:54" x14ac:dyDescent="0.2">
      <c r="BB11485" s="5"/>
    </row>
    <row r="11486" spans="54:54" x14ac:dyDescent="0.2">
      <c r="BB11486" s="5"/>
    </row>
    <row r="11487" spans="54:54" x14ac:dyDescent="0.2">
      <c r="BB11487" s="5"/>
    </row>
    <row r="11488" spans="54:54" x14ac:dyDescent="0.2">
      <c r="BB11488" s="5"/>
    </row>
    <row r="11489" spans="54:54" x14ac:dyDescent="0.2">
      <c r="BB11489" s="5"/>
    </row>
    <row r="11490" spans="54:54" x14ac:dyDescent="0.2">
      <c r="BB11490" s="5"/>
    </row>
    <row r="11491" spans="54:54" x14ac:dyDescent="0.2">
      <c r="BB11491" s="5"/>
    </row>
    <row r="11492" spans="54:54" x14ac:dyDescent="0.2">
      <c r="BB11492" s="5"/>
    </row>
    <row r="11493" spans="54:54" x14ac:dyDescent="0.2">
      <c r="BB11493" s="5"/>
    </row>
    <row r="11494" spans="54:54" x14ac:dyDescent="0.2">
      <c r="BB11494" s="5"/>
    </row>
    <row r="11495" spans="54:54" x14ac:dyDescent="0.2">
      <c r="BB11495" s="5"/>
    </row>
    <row r="11496" spans="54:54" x14ac:dyDescent="0.2">
      <c r="BB11496" s="5"/>
    </row>
    <row r="11497" spans="54:54" x14ac:dyDescent="0.2">
      <c r="BB11497" s="5"/>
    </row>
    <row r="11498" spans="54:54" x14ac:dyDescent="0.2">
      <c r="BB11498" s="5"/>
    </row>
    <row r="11499" spans="54:54" x14ac:dyDescent="0.2">
      <c r="BB11499" s="5"/>
    </row>
    <row r="11500" spans="54:54" x14ac:dyDescent="0.2">
      <c r="BB11500" s="5"/>
    </row>
    <row r="11501" spans="54:54" x14ac:dyDescent="0.2">
      <c r="BB11501" s="5"/>
    </row>
    <row r="11502" spans="54:54" x14ac:dyDescent="0.2">
      <c r="BB11502" s="5"/>
    </row>
    <row r="11503" spans="54:54" x14ac:dyDescent="0.2">
      <c r="BB11503" s="5"/>
    </row>
    <row r="11504" spans="54:54" x14ac:dyDescent="0.2">
      <c r="BB11504" s="5"/>
    </row>
    <row r="11505" spans="54:54" x14ac:dyDescent="0.2">
      <c r="BB11505" s="5"/>
    </row>
    <row r="11506" spans="54:54" x14ac:dyDescent="0.2">
      <c r="BB11506" s="5"/>
    </row>
    <row r="11507" spans="54:54" x14ac:dyDescent="0.2">
      <c r="BB11507" s="5"/>
    </row>
    <row r="11508" spans="54:54" x14ac:dyDescent="0.2">
      <c r="BB11508" s="5"/>
    </row>
    <row r="11509" spans="54:54" x14ac:dyDescent="0.2">
      <c r="BB11509" s="5"/>
    </row>
    <row r="11510" spans="54:54" x14ac:dyDescent="0.2">
      <c r="BB11510" s="5"/>
    </row>
    <row r="11511" spans="54:54" x14ac:dyDescent="0.2">
      <c r="BB11511" s="5"/>
    </row>
    <row r="11512" spans="54:54" x14ac:dyDescent="0.2">
      <c r="BB11512" s="5"/>
    </row>
    <row r="11513" spans="54:54" x14ac:dyDescent="0.2">
      <c r="BB11513" s="5"/>
    </row>
    <row r="11514" spans="54:54" x14ac:dyDescent="0.2">
      <c r="BB11514" s="5"/>
    </row>
    <row r="11515" spans="54:54" x14ac:dyDescent="0.2">
      <c r="BB11515" s="5"/>
    </row>
    <row r="11516" spans="54:54" x14ac:dyDescent="0.2">
      <c r="BB11516" s="5"/>
    </row>
    <row r="11517" spans="54:54" x14ac:dyDescent="0.2">
      <c r="BB11517" s="5"/>
    </row>
    <row r="11518" spans="54:54" x14ac:dyDescent="0.2">
      <c r="BB11518" s="5"/>
    </row>
    <row r="11519" spans="54:54" x14ac:dyDescent="0.2">
      <c r="BB11519" s="5"/>
    </row>
    <row r="11520" spans="54:54" x14ac:dyDescent="0.2">
      <c r="BB11520" s="5"/>
    </row>
    <row r="11521" spans="54:54" x14ac:dyDescent="0.2">
      <c r="BB11521" s="5"/>
    </row>
    <row r="11522" spans="54:54" x14ac:dyDescent="0.2">
      <c r="BB11522" s="5"/>
    </row>
    <row r="11523" spans="54:54" x14ac:dyDescent="0.2">
      <c r="BB11523" s="5"/>
    </row>
    <row r="11524" spans="54:54" x14ac:dyDescent="0.2">
      <c r="BB11524" s="5"/>
    </row>
    <row r="11525" spans="54:54" x14ac:dyDescent="0.2">
      <c r="BB11525" s="5"/>
    </row>
    <row r="11526" spans="54:54" x14ac:dyDescent="0.2">
      <c r="BB11526" s="5"/>
    </row>
    <row r="11527" spans="54:54" x14ac:dyDescent="0.2">
      <c r="BB11527" s="5"/>
    </row>
    <row r="11528" spans="54:54" x14ac:dyDescent="0.2">
      <c r="BB11528" s="5"/>
    </row>
    <row r="11529" spans="54:54" x14ac:dyDescent="0.2">
      <c r="BB11529" s="5"/>
    </row>
    <row r="11530" spans="54:54" x14ac:dyDescent="0.2">
      <c r="BB11530" s="5"/>
    </row>
    <row r="11531" spans="54:54" x14ac:dyDescent="0.2">
      <c r="BB11531" s="5"/>
    </row>
    <row r="11532" spans="54:54" x14ac:dyDescent="0.2">
      <c r="BB11532" s="5"/>
    </row>
    <row r="11533" spans="54:54" x14ac:dyDescent="0.2">
      <c r="BB11533" s="5"/>
    </row>
    <row r="11534" spans="54:54" x14ac:dyDescent="0.2">
      <c r="BB11534" s="5"/>
    </row>
    <row r="11535" spans="54:54" x14ac:dyDescent="0.2">
      <c r="BB11535" s="5"/>
    </row>
    <row r="11536" spans="54:54" x14ac:dyDescent="0.2">
      <c r="BB11536" s="5"/>
    </row>
    <row r="11537" spans="54:54" x14ac:dyDescent="0.2">
      <c r="BB11537" s="5"/>
    </row>
    <row r="11538" spans="54:54" x14ac:dyDescent="0.2">
      <c r="BB11538" s="5"/>
    </row>
    <row r="11539" spans="54:54" x14ac:dyDescent="0.2">
      <c r="BB11539" s="5"/>
    </row>
    <row r="11540" spans="54:54" x14ac:dyDescent="0.2">
      <c r="BB11540" s="5"/>
    </row>
    <row r="11541" spans="54:54" x14ac:dyDescent="0.2">
      <c r="BB11541" s="5"/>
    </row>
    <row r="11542" spans="54:54" x14ac:dyDescent="0.2">
      <c r="BB11542" s="5"/>
    </row>
    <row r="11543" spans="54:54" x14ac:dyDescent="0.2">
      <c r="BB11543" s="5"/>
    </row>
    <row r="11544" spans="54:54" x14ac:dyDescent="0.2">
      <c r="BB11544" s="5"/>
    </row>
    <row r="11545" spans="54:54" x14ac:dyDescent="0.2">
      <c r="BB11545" s="5"/>
    </row>
    <row r="11546" spans="54:54" x14ac:dyDescent="0.2">
      <c r="BB11546" s="5"/>
    </row>
    <row r="11547" spans="54:54" x14ac:dyDescent="0.2">
      <c r="BB11547" s="5"/>
    </row>
    <row r="11548" spans="54:54" x14ac:dyDescent="0.2">
      <c r="BB11548" s="5"/>
    </row>
    <row r="11549" spans="54:54" x14ac:dyDescent="0.2">
      <c r="BB11549" s="5"/>
    </row>
    <row r="11550" spans="54:54" x14ac:dyDescent="0.2">
      <c r="BB11550" s="5"/>
    </row>
    <row r="11551" spans="54:54" x14ac:dyDescent="0.2">
      <c r="BB11551" s="5"/>
    </row>
    <row r="11552" spans="54:54" x14ac:dyDescent="0.2">
      <c r="BB11552" s="5"/>
    </row>
    <row r="11553" spans="54:54" x14ac:dyDescent="0.2">
      <c r="BB11553" s="5"/>
    </row>
    <row r="11554" spans="54:54" x14ac:dyDescent="0.2">
      <c r="BB11554" s="5"/>
    </row>
    <row r="11555" spans="54:54" x14ac:dyDescent="0.2">
      <c r="BB11555" s="5"/>
    </row>
    <row r="11556" spans="54:54" x14ac:dyDescent="0.2">
      <c r="BB11556" s="5"/>
    </row>
    <row r="11557" spans="54:54" x14ac:dyDescent="0.2">
      <c r="BB11557" s="5"/>
    </row>
    <row r="11558" spans="54:54" x14ac:dyDescent="0.2">
      <c r="BB11558" s="5"/>
    </row>
    <row r="11559" spans="54:54" x14ac:dyDescent="0.2">
      <c r="BB11559" s="5"/>
    </row>
    <row r="11560" spans="54:54" x14ac:dyDescent="0.2">
      <c r="BB11560" s="5"/>
    </row>
    <row r="11561" spans="54:54" x14ac:dyDescent="0.2">
      <c r="BB11561" s="5"/>
    </row>
    <row r="11562" spans="54:54" x14ac:dyDescent="0.2">
      <c r="BB11562" s="5"/>
    </row>
    <row r="11563" spans="54:54" x14ac:dyDescent="0.2">
      <c r="BB11563" s="5"/>
    </row>
    <row r="11564" spans="54:54" x14ac:dyDescent="0.2">
      <c r="BB11564" s="5"/>
    </row>
    <row r="11565" spans="54:54" x14ac:dyDescent="0.2">
      <c r="BB11565" s="5"/>
    </row>
    <row r="11566" spans="54:54" x14ac:dyDescent="0.2">
      <c r="BB11566" s="5"/>
    </row>
    <row r="11567" spans="54:54" x14ac:dyDescent="0.2">
      <c r="BB11567" s="5"/>
    </row>
    <row r="11568" spans="54:54" x14ac:dyDescent="0.2">
      <c r="BB11568" s="5"/>
    </row>
    <row r="11569" spans="54:54" x14ac:dyDescent="0.2">
      <c r="BB11569" s="5"/>
    </row>
    <row r="11570" spans="54:54" x14ac:dyDescent="0.2">
      <c r="BB11570" s="5"/>
    </row>
    <row r="11571" spans="54:54" x14ac:dyDescent="0.2">
      <c r="BB11571" s="5"/>
    </row>
    <row r="11572" spans="54:54" x14ac:dyDescent="0.2">
      <c r="BB11572" s="5"/>
    </row>
    <row r="11573" spans="54:54" x14ac:dyDescent="0.2">
      <c r="BB11573" s="5"/>
    </row>
    <row r="11574" spans="54:54" x14ac:dyDescent="0.2">
      <c r="BB11574" s="5"/>
    </row>
    <row r="11575" spans="54:54" x14ac:dyDescent="0.2">
      <c r="BB11575" s="5"/>
    </row>
    <row r="11576" spans="54:54" x14ac:dyDescent="0.2">
      <c r="BB11576" s="5"/>
    </row>
    <row r="11577" spans="54:54" x14ac:dyDescent="0.2">
      <c r="BB11577" s="5"/>
    </row>
    <row r="11578" spans="54:54" x14ac:dyDescent="0.2">
      <c r="BB11578" s="5"/>
    </row>
    <row r="11579" spans="54:54" x14ac:dyDescent="0.2">
      <c r="BB11579" s="5"/>
    </row>
    <row r="11580" spans="54:54" x14ac:dyDescent="0.2">
      <c r="BB11580" s="5"/>
    </row>
    <row r="11581" spans="54:54" x14ac:dyDescent="0.2">
      <c r="BB11581" s="5"/>
    </row>
    <row r="11582" spans="54:54" x14ac:dyDescent="0.2">
      <c r="BB11582" s="5"/>
    </row>
    <row r="11583" spans="54:54" x14ac:dyDescent="0.2">
      <c r="BB11583" s="5"/>
    </row>
    <row r="11584" spans="54:54" x14ac:dyDescent="0.2">
      <c r="BB11584" s="5"/>
    </row>
    <row r="11585" spans="54:54" x14ac:dyDescent="0.2">
      <c r="BB11585" s="5"/>
    </row>
    <row r="11586" spans="54:54" x14ac:dyDescent="0.2">
      <c r="BB11586" s="5"/>
    </row>
    <row r="11587" spans="54:54" x14ac:dyDescent="0.2">
      <c r="BB11587" s="5"/>
    </row>
    <row r="11588" spans="54:54" x14ac:dyDescent="0.2">
      <c r="BB11588" s="5"/>
    </row>
    <row r="11589" spans="54:54" x14ac:dyDescent="0.2">
      <c r="BB11589" s="5"/>
    </row>
    <row r="11590" spans="54:54" x14ac:dyDescent="0.2">
      <c r="BB11590" s="5"/>
    </row>
    <row r="11591" spans="54:54" x14ac:dyDescent="0.2">
      <c r="BB11591" s="5"/>
    </row>
    <row r="11592" spans="54:54" x14ac:dyDescent="0.2">
      <c r="BB11592" s="5"/>
    </row>
    <row r="11593" spans="54:54" x14ac:dyDescent="0.2">
      <c r="BB11593" s="5"/>
    </row>
    <row r="11594" spans="54:54" x14ac:dyDescent="0.2">
      <c r="BB11594" s="5"/>
    </row>
    <row r="11595" spans="54:54" x14ac:dyDescent="0.2">
      <c r="BB11595" s="5"/>
    </row>
    <row r="11596" spans="54:54" x14ac:dyDescent="0.2">
      <c r="BB11596" s="5"/>
    </row>
    <row r="11597" spans="54:54" x14ac:dyDescent="0.2">
      <c r="BB11597" s="5"/>
    </row>
    <row r="11598" spans="54:54" x14ac:dyDescent="0.2">
      <c r="BB11598" s="5"/>
    </row>
    <row r="11599" spans="54:54" x14ac:dyDescent="0.2">
      <c r="BB11599" s="5"/>
    </row>
    <row r="11600" spans="54:54" x14ac:dyDescent="0.2">
      <c r="BB11600" s="5"/>
    </row>
    <row r="11601" spans="54:54" x14ac:dyDescent="0.2">
      <c r="BB11601" s="5"/>
    </row>
    <row r="11602" spans="54:54" x14ac:dyDescent="0.2">
      <c r="BB11602" s="5"/>
    </row>
    <row r="11603" spans="54:54" x14ac:dyDescent="0.2">
      <c r="BB11603" s="5"/>
    </row>
    <row r="11604" spans="54:54" x14ac:dyDescent="0.2">
      <c r="BB11604" s="5"/>
    </row>
    <row r="11605" spans="54:54" x14ac:dyDescent="0.2">
      <c r="BB11605" s="5"/>
    </row>
    <row r="11606" spans="54:54" x14ac:dyDescent="0.2">
      <c r="BB11606" s="5"/>
    </row>
    <row r="11607" spans="54:54" x14ac:dyDescent="0.2">
      <c r="BB11607" s="5"/>
    </row>
    <row r="11608" spans="54:54" x14ac:dyDescent="0.2">
      <c r="BB11608" s="5"/>
    </row>
    <row r="11609" spans="54:54" x14ac:dyDescent="0.2">
      <c r="BB11609" s="5"/>
    </row>
    <row r="11610" spans="54:54" x14ac:dyDescent="0.2">
      <c r="BB11610" s="5"/>
    </row>
    <row r="11611" spans="54:54" x14ac:dyDescent="0.2">
      <c r="BB11611" s="5"/>
    </row>
    <row r="11612" spans="54:54" x14ac:dyDescent="0.2">
      <c r="BB11612" s="5"/>
    </row>
    <row r="11613" spans="54:54" x14ac:dyDescent="0.2">
      <c r="BB11613" s="5"/>
    </row>
    <row r="11614" spans="54:54" x14ac:dyDescent="0.2">
      <c r="BB11614" s="5"/>
    </row>
    <row r="11615" spans="54:54" x14ac:dyDescent="0.2">
      <c r="BB11615" s="5"/>
    </row>
    <row r="11616" spans="54:54" x14ac:dyDescent="0.2">
      <c r="BB11616" s="5"/>
    </row>
    <row r="11617" spans="54:54" x14ac:dyDescent="0.2">
      <c r="BB11617" s="5"/>
    </row>
    <row r="11618" spans="54:54" x14ac:dyDescent="0.2">
      <c r="BB11618" s="5"/>
    </row>
    <row r="11619" spans="54:54" x14ac:dyDescent="0.2">
      <c r="BB11619" s="5"/>
    </row>
    <row r="11620" spans="54:54" x14ac:dyDescent="0.2">
      <c r="BB11620" s="5"/>
    </row>
    <row r="11621" spans="54:54" x14ac:dyDescent="0.2">
      <c r="BB11621" s="5"/>
    </row>
    <row r="11622" spans="54:54" x14ac:dyDescent="0.2">
      <c r="BB11622" s="5"/>
    </row>
    <row r="11623" spans="54:54" x14ac:dyDescent="0.2">
      <c r="BB11623" s="5"/>
    </row>
    <row r="11624" spans="54:54" x14ac:dyDescent="0.2">
      <c r="BB11624" s="5"/>
    </row>
    <row r="11625" spans="54:54" x14ac:dyDescent="0.2">
      <c r="BB11625" s="5"/>
    </row>
    <row r="11626" spans="54:54" x14ac:dyDescent="0.2">
      <c r="BB11626" s="5"/>
    </row>
    <row r="11627" spans="54:54" x14ac:dyDescent="0.2">
      <c r="BB11627" s="5"/>
    </row>
    <row r="11628" spans="54:54" x14ac:dyDescent="0.2">
      <c r="BB11628" s="5"/>
    </row>
    <row r="11629" spans="54:54" x14ac:dyDescent="0.2">
      <c r="BB11629" s="5"/>
    </row>
    <row r="11630" spans="54:54" x14ac:dyDescent="0.2">
      <c r="BB11630" s="5"/>
    </row>
    <row r="11631" spans="54:54" x14ac:dyDescent="0.2">
      <c r="BB11631" s="5"/>
    </row>
    <row r="11632" spans="54:54" x14ac:dyDescent="0.2">
      <c r="BB11632" s="5"/>
    </row>
    <row r="11633" spans="54:54" x14ac:dyDescent="0.2">
      <c r="BB11633" s="5"/>
    </row>
    <row r="11634" spans="54:54" x14ac:dyDescent="0.2">
      <c r="BB11634" s="5"/>
    </row>
    <row r="11635" spans="54:54" x14ac:dyDescent="0.2">
      <c r="BB11635" s="5"/>
    </row>
    <row r="11636" spans="54:54" x14ac:dyDescent="0.2">
      <c r="BB11636" s="5"/>
    </row>
    <row r="11637" spans="54:54" x14ac:dyDescent="0.2">
      <c r="BB11637" s="5"/>
    </row>
    <row r="11638" spans="54:54" x14ac:dyDescent="0.2">
      <c r="BB11638" s="5"/>
    </row>
    <row r="11639" spans="54:54" x14ac:dyDescent="0.2">
      <c r="BB11639" s="5"/>
    </row>
    <row r="11640" spans="54:54" x14ac:dyDescent="0.2">
      <c r="BB11640" s="5"/>
    </row>
    <row r="11641" spans="54:54" x14ac:dyDescent="0.2">
      <c r="BB11641" s="5"/>
    </row>
    <row r="11642" spans="54:54" x14ac:dyDescent="0.2">
      <c r="BB11642" s="5"/>
    </row>
    <row r="11643" spans="54:54" x14ac:dyDescent="0.2">
      <c r="BB11643" s="5"/>
    </row>
    <row r="11644" spans="54:54" x14ac:dyDescent="0.2">
      <c r="BB11644" s="5"/>
    </row>
    <row r="11645" spans="54:54" x14ac:dyDescent="0.2">
      <c r="BB11645" s="5"/>
    </row>
    <row r="11646" spans="54:54" x14ac:dyDescent="0.2">
      <c r="BB11646" s="5"/>
    </row>
    <row r="11647" spans="54:54" x14ac:dyDescent="0.2">
      <c r="BB11647" s="5"/>
    </row>
    <row r="11648" spans="54:54" x14ac:dyDescent="0.2">
      <c r="BB11648" s="5"/>
    </row>
    <row r="11649" spans="54:54" x14ac:dyDescent="0.2">
      <c r="BB11649" s="5"/>
    </row>
    <row r="11650" spans="54:54" x14ac:dyDescent="0.2">
      <c r="BB11650" s="5"/>
    </row>
    <row r="11651" spans="54:54" x14ac:dyDescent="0.2">
      <c r="BB11651" s="5"/>
    </row>
    <row r="11652" spans="54:54" x14ac:dyDescent="0.2">
      <c r="BB11652" s="5"/>
    </row>
    <row r="11653" spans="54:54" x14ac:dyDescent="0.2">
      <c r="BB11653" s="5"/>
    </row>
    <row r="11654" spans="54:54" x14ac:dyDescent="0.2">
      <c r="BB11654" s="5"/>
    </row>
    <row r="11655" spans="54:54" x14ac:dyDescent="0.2">
      <c r="BB11655" s="5"/>
    </row>
    <row r="11656" spans="54:54" x14ac:dyDescent="0.2">
      <c r="BB11656" s="5"/>
    </row>
    <row r="11657" spans="54:54" x14ac:dyDescent="0.2">
      <c r="BB11657" s="5"/>
    </row>
    <row r="11658" spans="54:54" x14ac:dyDescent="0.2">
      <c r="BB11658" s="5"/>
    </row>
    <row r="11659" spans="54:54" x14ac:dyDescent="0.2">
      <c r="BB11659" s="5"/>
    </row>
    <row r="11660" spans="54:54" x14ac:dyDescent="0.2">
      <c r="BB11660" s="5"/>
    </row>
    <row r="11661" spans="54:54" x14ac:dyDescent="0.2">
      <c r="BB11661" s="5"/>
    </row>
    <row r="11662" spans="54:54" x14ac:dyDescent="0.2">
      <c r="BB11662" s="5"/>
    </row>
    <row r="11663" spans="54:54" x14ac:dyDescent="0.2">
      <c r="BB11663" s="5"/>
    </row>
    <row r="11664" spans="54:54" x14ac:dyDescent="0.2">
      <c r="BB11664" s="5"/>
    </row>
    <row r="11665" spans="54:54" x14ac:dyDescent="0.2">
      <c r="BB11665" s="5"/>
    </row>
    <row r="11666" spans="54:54" x14ac:dyDescent="0.2">
      <c r="BB11666" s="5"/>
    </row>
    <row r="11667" spans="54:54" x14ac:dyDescent="0.2">
      <c r="BB11667" s="5"/>
    </row>
    <row r="11668" spans="54:54" x14ac:dyDescent="0.2">
      <c r="BB11668" s="5"/>
    </row>
    <row r="11669" spans="54:54" x14ac:dyDescent="0.2">
      <c r="BB11669" s="5"/>
    </row>
    <row r="11670" spans="54:54" x14ac:dyDescent="0.2">
      <c r="BB11670" s="5"/>
    </row>
    <row r="11671" spans="54:54" x14ac:dyDescent="0.2">
      <c r="BB11671" s="5"/>
    </row>
    <row r="11672" spans="54:54" x14ac:dyDescent="0.2">
      <c r="BB11672" s="5"/>
    </row>
    <row r="11673" spans="54:54" x14ac:dyDescent="0.2">
      <c r="BB11673" s="5"/>
    </row>
    <row r="11674" spans="54:54" x14ac:dyDescent="0.2">
      <c r="BB11674" s="5"/>
    </row>
    <row r="11675" spans="54:54" x14ac:dyDescent="0.2">
      <c r="BB11675" s="5"/>
    </row>
    <row r="11676" spans="54:54" x14ac:dyDescent="0.2">
      <c r="BB11676" s="5"/>
    </row>
    <row r="11677" spans="54:54" x14ac:dyDescent="0.2">
      <c r="BB11677" s="5"/>
    </row>
    <row r="11678" spans="54:54" x14ac:dyDescent="0.2">
      <c r="BB11678" s="5"/>
    </row>
    <row r="11679" spans="54:54" x14ac:dyDescent="0.2">
      <c r="BB11679" s="5"/>
    </row>
    <row r="11680" spans="54:54" x14ac:dyDescent="0.2">
      <c r="BB11680" s="5"/>
    </row>
    <row r="11681" spans="54:54" x14ac:dyDescent="0.2">
      <c r="BB11681" s="5"/>
    </row>
    <row r="11682" spans="54:54" x14ac:dyDescent="0.2">
      <c r="BB11682" s="5"/>
    </row>
    <row r="11683" spans="54:54" x14ac:dyDescent="0.2">
      <c r="BB11683" s="5"/>
    </row>
    <row r="11684" spans="54:54" x14ac:dyDescent="0.2">
      <c r="BB11684" s="5"/>
    </row>
    <row r="11685" spans="54:54" x14ac:dyDescent="0.2">
      <c r="BB11685" s="5"/>
    </row>
    <row r="11686" spans="54:54" x14ac:dyDescent="0.2">
      <c r="BB11686" s="5"/>
    </row>
    <row r="11687" spans="54:54" x14ac:dyDescent="0.2">
      <c r="BB11687" s="5"/>
    </row>
    <row r="11688" spans="54:54" x14ac:dyDescent="0.2">
      <c r="BB11688" s="5"/>
    </row>
    <row r="11689" spans="54:54" x14ac:dyDescent="0.2">
      <c r="BB11689" s="5"/>
    </row>
    <row r="11690" spans="54:54" x14ac:dyDescent="0.2">
      <c r="BB11690" s="5"/>
    </row>
    <row r="11691" spans="54:54" x14ac:dyDescent="0.2">
      <c r="BB11691" s="5"/>
    </row>
    <row r="11692" spans="54:54" x14ac:dyDescent="0.2">
      <c r="BB11692" s="5"/>
    </row>
    <row r="11693" spans="54:54" x14ac:dyDescent="0.2">
      <c r="BB11693" s="5"/>
    </row>
    <row r="11694" spans="54:54" x14ac:dyDescent="0.2">
      <c r="BB11694" s="5"/>
    </row>
    <row r="11695" spans="54:54" x14ac:dyDescent="0.2">
      <c r="BB11695" s="5"/>
    </row>
    <row r="11696" spans="54:54" x14ac:dyDescent="0.2">
      <c r="BB11696" s="5"/>
    </row>
    <row r="11697" spans="54:54" x14ac:dyDescent="0.2">
      <c r="BB11697" s="5"/>
    </row>
    <row r="11698" spans="54:54" x14ac:dyDescent="0.2">
      <c r="BB11698" s="5"/>
    </row>
    <row r="11699" spans="54:54" x14ac:dyDescent="0.2">
      <c r="BB11699" s="5"/>
    </row>
    <row r="11700" spans="54:54" x14ac:dyDescent="0.2">
      <c r="BB11700" s="5"/>
    </row>
    <row r="11701" spans="54:54" x14ac:dyDescent="0.2">
      <c r="BB11701" s="5"/>
    </row>
    <row r="11702" spans="54:54" x14ac:dyDescent="0.2">
      <c r="BB11702" s="5"/>
    </row>
    <row r="11703" spans="54:54" x14ac:dyDescent="0.2">
      <c r="BB11703" s="5"/>
    </row>
    <row r="11704" spans="54:54" x14ac:dyDescent="0.2">
      <c r="BB11704" s="5"/>
    </row>
    <row r="11705" spans="54:54" x14ac:dyDescent="0.2">
      <c r="BB11705" s="5"/>
    </row>
    <row r="11706" spans="54:54" x14ac:dyDescent="0.2">
      <c r="BB11706" s="5"/>
    </row>
    <row r="11707" spans="54:54" x14ac:dyDescent="0.2">
      <c r="BB11707" s="5"/>
    </row>
    <row r="11708" spans="54:54" x14ac:dyDescent="0.2">
      <c r="BB11708" s="5"/>
    </row>
    <row r="11709" spans="54:54" x14ac:dyDescent="0.2">
      <c r="BB11709" s="5"/>
    </row>
    <row r="11710" spans="54:54" x14ac:dyDescent="0.2">
      <c r="BB11710" s="5"/>
    </row>
    <row r="11711" spans="54:54" x14ac:dyDescent="0.2">
      <c r="BB11711" s="5"/>
    </row>
    <row r="11712" spans="54:54" x14ac:dyDescent="0.2">
      <c r="BB11712" s="5"/>
    </row>
    <row r="11713" spans="54:54" x14ac:dyDescent="0.2">
      <c r="BB11713" s="5"/>
    </row>
    <row r="11714" spans="54:54" x14ac:dyDescent="0.2">
      <c r="BB11714" s="5"/>
    </row>
    <row r="11715" spans="54:54" x14ac:dyDescent="0.2">
      <c r="BB11715" s="5"/>
    </row>
    <row r="11716" spans="54:54" x14ac:dyDescent="0.2">
      <c r="BB11716" s="5"/>
    </row>
    <row r="11717" spans="54:54" x14ac:dyDescent="0.2">
      <c r="BB11717" s="5"/>
    </row>
    <row r="11718" spans="54:54" x14ac:dyDescent="0.2">
      <c r="BB11718" s="5"/>
    </row>
    <row r="11719" spans="54:54" x14ac:dyDescent="0.2">
      <c r="BB11719" s="5"/>
    </row>
    <row r="11720" spans="54:54" x14ac:dyDescent="0.2">
      <c r="BB11720" s="5"/>
    </row>
    <row r="11721" spans="54:54" x14ac:dyDescent="0.2">
      <c r="BB11721" s="5"/>
    </row>
    <row r="11722" spans="54:54" x14ac:dyDescent="0.2">
      <c r="BB11722" s="5"/>
    </row>
    <row r="11723" spans="54:54" x14ac:dyDescent="0.2">
      <c r="BB11723" s="5"/>
    </row>
    <row r="11724" spans="54:54" x14ac:dyDescent="0.2">
      <c r="BB11724" s="5"/>
    </row>
    <row r="11725" spans="54:54" x14ac:dyDescent="0.2">
      <c r="BB11725" s="5"/>
    </row>
    <row r="11726" spans="54:54" x14ac:dyDescent="0.2">
      <c r="BB11726" s="5"/>
    </row>
    <row r="11727" spans="54:54" x14ac:dyDescent="0.2">
      <c r="BB11727" s="5"/>
    </row>
    <row r="11728" spans="54:54" x14ac:dyDescent="0.2">
      <c r="BB11728" s="5"/>
    </row>
    <row r="11729" spans="54:54" x14ac:dyDescent="0.2">
      <c r="BB11729" s="5"/>
    </row>
    <row r="11730" spans="54:54" x14ac:dyDescent="0.2">
      <c r="BB11730" s="5"/>
    </row>
    <row r="11731" spans="54:54" x14ac:dyDescent="0.2">
      <c r="BB11731" s="5"/>
    </row>
    <row r="11732" spans="54:54" x14ac:dyDescent="0.2">
      <c r="BB11732" s="5"/>
    </row>
    <row r="11733" spans="54:54" x14ac:dyDescent="0.2">
      <c r="BB11733" s="5"/>
    </row>
    <row r="11734" spans="54:54" x14ac:dyDescent="0.2">
      <c r="BB11734" s="5"/>
    </row>
    <row r="11735" spans="54:54" x14ac:dyDescent="0.2">
      <c r="BB11735" s="5"/>
    </row>
    <row r="11736" spans="54:54" x14ac:dyDescent="0.2">
      <c r="BB11736" s="5"/>
    </row>
    <row r="11737" spans="54:54" x14ac:dyDescent="0.2">
      <c r="BB11737" s="5"/>
    </row>
    <row r="11738" spans="54:54" x14ac:dyDescent="0.2">
      <c r="BB11738" s="5"/>
    </row>
    <row r="11739" spans="54:54" x14ac:dyDescent="0.2">
      <c r="BB11739" s="5"/>
    </row>
    <row r="11740" spans="54:54" x14ac:dyDescent="0.2">
      <c r="BB11740" s="5"/>
    </row>
    <row r="11741" spans="54:54" x14ac:dyDescent="0.2">
      <c r="BB11741" s="5"/>
    </row>
    <row r="11742" spans="54:54" x14ac:dyDescent="0.2">
      <c r="BB11742" s="5"/>
    </row>
    <row r="11743" spans="54:54" x14ac:dyDescent="0.2">
      <c r="BB11743" s="5"/>
    </row>
    <row r="11744" spans="54:54" x14ac:dyDescent="0.2">
      <c r="BB11744" s="5"/>
    </row>
    <row r="11745" spans="54:54" x14ac:dyDescent="0.2">
      <c r="BB11745" s="5"/>
    </row>
    <row r="11746" spans="54:54" x14ac:dyDescent="0.2">
      <c r="BB11746" s="5"/>
    </row>
    <row r="11747" spans="54:54" x14ac:dyDescent="0.2">
      <c r="BB11747" s="5"/>
    </row>
    <row r="11748" spans="54:54" x14ac:dyDescent="0.2">
      <c r="BB11748" s="5"/>
    </row>
    <row r="11749" spans="54:54" x14ac:dyDescent="0.2">
      <c r="BB11749" s="5"/>
    </row>
    <row r="11750" spans="54:54" x14ac:dyDescent="0.2">
      <c r="BB11750" s="5"/>
    </row>
    <row r="11751" spans="54:54" x14ac:dyDescent="0.2">
      <c r="BB11751" s="5"/>
    </row>
    <row r="11752" spans="54:54" x14ac:dyDescent="0.2">
      <c r="BB11752" s="5"/>
    </row>
    <row r="11753" spans="54:54" x14ac:dyDescent="0.2">
      <c r="BB11753" s="5"/>
    </row>
    <row r="11754" spans="54:54" x14ac:dyDescent="0.2">
      <c r="BB11754" s="5"/>
    </row>
    <row r="11755" spans="54:54" x14ac:dyDescent="0.2">
      <c r="BB11755" s="5"/>
    </row>
    <row r="11756" spans="54:54" x14ac:dyDescent="0.2">
      <c r="BB11756" s="5"/>
    </row>
    <row r="11757" spans="54:54" x14ac:dyDescent="0.2">
      <c r="BB11757" s="5"/>
    </row>
    <row r="11758" spans="54:54" x14ac:dyDescent="0.2">
      <c r="BB11758" s="5"/>
    </row>
    <row r="11759" spans="54:54" x14ac:dyDescent="0.2">
      <c r="BB11759" s="5"/>
    </row>
    <row r="11760" spans="54:54" x14ac:dyDescent="0.2">
      <c r="BB11760" s="5"/>
    </row>
    <row r="11761" spans="54:54" x14ac:dyDescent="0.2">
      <c r="BB11761" s="5"/>
    </row>
    <row r="11762" spans="54:54" x14ac:dyDescent="0.2">
      <c r="BB11762" s="5"/>
    </row>
    <row r="11763" spans="54:54" x14ac:dyDescent="0.2">
      <c r="BB11763" s="5"/>
    </row>
    <row r="11764" spans="54:54" x14ac:dyDescent="0.2">
      <c r="BB11764" s="5"/>
    </row>
    <row r="11765" spans="54:54" x14ac:dyDescent="0.2">
      <c r="BB11765" s="5"/>
    </row>
    <row r="11766" spans="54:54" x14ac:dyDescent="0.2">
      <c r="BB11766" s="5"/>
    </row>
    <row r="11767" spans="54:54" x14ac:dyDescent="0.2">
      <c r="BB11767" s="5"/>
    </row>
    <row r="11768" spans="54:54" x14ac:dyDescent="0.2">
      <c r="BB11768" s="5"/>
    </row>
    <row r="11769" spans="54:54" x14ac:dyDescent="0.2">
      <c r="BB11769" s="5"/>
    </row>
    <row r="11770" spans="54:54" x14ac:dyDescent="0.2">
      <c r="BB11770" s="5"/>
    </row>
    <row r="11771" spans="54:54" x14ac:dyDescent="0.2">
      <c r="BB11771" s="5"/>
    </row>
    <row r="11772" spans="54:54" x14ac:dyDescent="0.2">
      <c r="BB11772" s="5"/>
    </row>
    <row r="11773" spans="54:54" x14ac:dyDescent="0.2">
      <c r="BB11773" s="5"/>
    </row>
    <row r="11774" spans="54:54" x14ac:dyDescent="0.2">
      <c r="BB11774" s="5"/>
    </row>
    <row r="11775" spans="54:54" x14ac:dyDescent="0.2">
      <c r="BB11775" s="5"/>
    </row>
    <row r="11776" spans="54:54" x14ac:dyDescent="0.2">
      <c r="BB11776" s="5"/>
    </row>
    <row r="11777" spans="54:54" x14ac:dyDescent="0.2">
      <c r="BB11777" s="5"/>
    </row>
    <row r="11778" spans="54:54" x14ac:dyDescent="0.2">
      <c r="BB11778" s="5"/>
    </row>
    <row r="11779" spans="54:54" x14ac:dyDescent="0.2">
      <c r="BB11779" s="5"/>
    </row>
    <row r="11780" spans="54:54" x14ac:dyDescent="0.2">
      <c r="BB11780" s="5"/>
    </row>
    <row r="11781" spans="54:54" x14ac:dyDescent="0.2">
      <c r="BB11781" s="5"/>
    </row>
    <row r="11782" spans="54:54" x14ac:dyDescent="0.2">
      <c r="BB11782" s="5"/>
    </row>
    <row r="11783" spans="54:54" x14ac:dyDescent="0.2">
      <c r="BB11783" s="5"/>
    </row>
    <row r="11784" spans="54:54" x14ac:dyDescent="0.2">
      <c r="BB11784" s="5"/>
    </row>
    <row r="11785" spans="54:54" x14ac:dyDescent="0.2">
      <c r="BB11785" s="5"/>
    </row>
    <row r="11786" spans="54:54" x14ac:dyDescent="0.2">
      <c r="BB11786" s="5"/>
    </row>
    <row r="11787" spans="54:54" x14ac:dyDescent="0.2">
      <c r="BB11787" s="5"/>
    </row>
    <row r="11788" spans="54:54" x14ac:dyDescent="0.2">
      <c r="BB11788" s="5"/>
    </row>
    <row r="11789" spans="54:54" x14ac:dyDescent="0.2">
      <c r="BB11789" s="5"/>
    </row>
    <row r="11790" spans="54:54" x14ac:dyDescent="0.2">
      <c r="BB11790" s="5"/>
    </row>
    <row r="11791" spans="54:54" x14ac:dyDescent="0.2">
      <c r="BB11791" s="5"/>
    </row>
    <row r="11792" spans="54:54" x14ac:dyDescent="0.2">
      <c r="BB11792" s="5"/>
    </row>
    <row r="11793" spans="54:54" x14ac:dyDescent="0.2">
      <c r="BB11793" s="5"/>
    </row>
    <row r="11794" spans="54:54" x14ac:dyDescent="0.2">
      <c r="BB11794" s="5"/>
    </row>
    <row r="11795" spans="54:54" x14ac:dyDescent="0.2">
      <c r="BB11795" s="5"/>
    </row>
    <row r="11796" spans="54:54" x14ac:dyDescent="0.2">
      <c r="BB11796" s="5"/>
    </row>
    <row r="11797" spans="54:54" x14ac:dyDescent="0.2">
      <c r="BB11797" s="5"/>
    </row>
    <row r="11798" spans="54:54" x14ac:dyDescent="0.2">
      <c r="BB11798" s="5"/>
    </row>
    <row r="11799" spans="54:54" x14ac:dyDescent="0.2">
      <c r="BB11799" s="5"/>
    </row>
    <row r="11800" spans="54:54" x14ac:dyDescent="0.2">
      <c r="BB11800" s="5"/>
    </row>
    <row r="11801" spans="54:54" x14ac:dyDescent="0.2">
      <c r="BB11801" s="5"/>
    </row>
    <row r="11802" spans="54:54" x14ac:dyDescent="0.2">
      <c r="BB11802" s="5"/>
    </row>
    <row r="11803" spans="54:54" x14ac:dyDescent="0.2">
      <c r="BB11803" s="5"/>
    </row>
    <row r="11804" spans="54:54" x14ac:dyDescent="0.2">
      <c r="BB11804" s="5"/>
    </row>
    <row r="11805" spans="54:54" x14ac:dyDescent="0.2">
      <c r="BB11805" s="5"/>
    </row>
    <row r="11806" spans="54:54" x14ac:dyDescent="0.2">
      <c r="BB11806" s="5"/>
    </row>
    <row r="11807" spans="54:54" x14ac:dyDescent="0.2">
      <c r="BB11807" s="5"/>
    </row>
    <row r="11808" spans="54:54" x14ac:dyDescent="0.2">
      <c r="BB11808" s="5"/>
    </row>
    <row r="11809" spans="54:54" x14ac:dyDescent="0.2">
      <c r="BB11809" s="5"/>
    </row>
    <row r="11810" spans="54:54" x14ac:dyDescent="0.2">
      <c r="BB11810" s="5"/>
    </row>
    <row r="11811" spans="54:54" x14ac:dyDescent="0.2">
      <c r="BB11811" s="5"/>
    </row>
    <row r="11812" spans="54:54" x14ac:dyDescent="0.2">
      <c r="BB11812" s="5"/>
    </row>
    <row r="11813" spans="54:54" x14ac:dyDescent="0.2">
      <c r="BB11813" s="5"/>
    </row>
    <row r="11814" spans="54:54" x14ac:dyDescent="0.2">
      <c r="BB11814" s="5"/>
    </row>
    <row r="11815" spans="54:54" x14ac:dyDescent="0.2">
      <c r="BB11815" s="5"/>
    </row>
    <row r="11816" spans="54:54" x14ac:dyDescent="0.2">
      <c r="BB11816" s="5"/>
    </row>
    <row r="11817" spans="54:54" x14ac:dyDescent="0.2">
      <c r="BB11817" s="5"/>
    </row>
    <row r="11818" spans="54:54" x14ac:dyDescent="0.2">
      <c r="BB11818" s="5"/>
    </row>
    <row r="11819" spans="54:54" x14ac:dyDescent="0.2">
      <c r="BB11819" s="5"/>
    </row>
    <row r="11820" spans="54:54" x14ac:dyDescent="0.2">
      <c r="BB11820" s="5"/>
    </row>
    <row r="11821" spans="54:54" x14ac:dyDescent="0.2">
      <c r="BB11821" s="5"/>
    </row>
    <row r="11822" spans="54:54" x14ac:dyDescent="0.2">
      <c r="BB11822" s="5"/>
    </row>
    <row r="11823" spans="54:54" x14ac:dyDescent="0.2">
      <c r="BB11823" s="5"/>
    </row>
    <row r="11824" spans="54:54" x14ac:dyDescent="0.2">
      <c r="BB11824" s="5"/>
    </row>
    <row r="11825" spans="54:54" x14ac:dyDescent="0.2">
      <c r="BB11825" s="5"/>
    </row>
    <row r="11826" spans="54:54" x14ac:dyDescent="0.2">
      <c r="BB11826" s="5"/>
    </row>
    <row r="11827" spans="54:54" x14ac:dyDescent="0.2">
      <c r="BB11827" s="5"/>
    </row>
    <row r="11828" spans="54:54" x14ac:dyDescent="0.2">
      <c r="BB11828" s="5"/>
    </row>
    <row r="11829" spans="54:54" x14ac:dyDescent="0.2">
      <c r="BB11829" s="5"/>
    </row>
    <row r="11830" spans="54:54" x14ac:dyDescent="0.2">
      <c r="BB11830" s="5"/>
    </row>
    <row r="11831" spans="54:54" x14ac:dyDescent="0.2">
      <c r="BB11831" s="5"/>
    </row>
    <row r="11832" spans="54:54" x14ac:dyDescent="0.2">
      <c r="BB11832" s="5"/>
    </row>
    <row r="11833" spans="54:54" x14ac:dyDescent="0.2">
      <c r="BB11833" s="5"/>
    </row>
    <row r="11834" spans="54:54" x14ac:dyDescent="0.2">
      <c r="BB11834" s="5"/>
    </row>
    <row r="11835" spans="54:54" x14ac:dyDescent="0.2">
      <c r="BB11835" s="5"/>
    </row>
    <row r="11836" spans="54:54" x14ac:dyDescent="0.2">
      <c r="BB11836" s="5"/>
    </row>
    <row r="11837" spans="54:54" x14ac:dyDescent="0.2">
      <c r="BB11837" s="5"/>
    </row>
    <row r="11838" spans="54:54" x14ac:dyDescent="0.2">
      <c r="BB11838" s="5"/>
    </row>
    <row r="11839" spans="54:54" x14ac:dyDescent="0.2">
      <c r="BB11839" s="5"/>
    </row>
    <row r="11840" spans="54:54" x14ac:dyDescent="0.2">
      <c r="BB11840" s="5"/>
    </row>
    <row r="11841" spans="54:54" x14ac:dyDescent="0.2">
      <c r="BB11841" s="5"/>
    </row>
    <row r="11842" spans="54:54" x14ac:dyDescent="0.2">
      <c r="BB11842" s="5"/>
    </row>
    <row r="11843" spans="54:54" x14ac:dyDescent="0.2">
      <c r="BB11843" s="5"/>
    </row>
    <row r="11844" spans="54:54" x14ac:dyDescent="0.2">
      <c r="BB11844" s="5"/>
    </row>
    <row r="11845" spans="54:54" x14ac:dyDescent="0.2">
      <c r="BB11845" s="5"/>
    </row>
    <row r="11846" spans="54:54" x14ac:dyDescent="0.2">
      <c r="BB11846" s="5"/>
    </row>
    <row r="11847" spans="54:54" x14ac:dyDescent="0.2">
      <c r="BB11847" s="5"/>
    </row>
    <row r="11848" spans="54:54" x14ac:dyDescent="0.2">
      <c r="BB11848" s="5"/>
    </row>
    <row r="11849" spans="54:54" x14ac:dyDescent="0.2">
      <c r="BB11849" s="5"/>
    </row>
    <row r="11850" spans="54:54" x14ac:dyDescent="0.2">
      <c r="BB11850" s="5"/>
    </row>
    <row r="11851" spans="54:54" x14ac:dyDescent="0.2">
      <c r="BB11851" s="5"/>
    </row>
    <row r="11852" spans="54:54" x14ac:dyDescent="0.2">
      <c r="BB11852" s="5"/>
    </row>
    <row r="11853" spans="54:54" x14ac:dyDescent="0.2">
      <c r="BB11853" s="5"/>
    </row>
    <row r="11854" spans="54:54" x14ac:dyDescent="0.2">
      <c r="BB11854" s="5"/>
    </row>
    <row r="11855" spans="54:54" x14ac:dyDescent="0.2">
      <c r="BB11855" s="5"/>
    </row>
    <row r="11856" spans="54:54" x14ac:dyDescent="0.2">
      <c r="BB11856" s="5"/>
    </row>
    <row r="11857" spans="54:54" x14ac:dyDescent="0.2">
      <c r="BB11857" s="5"/>
    </row>
    <row r="11858" spans="54:54" x14ac:dyDescent="0.2">
      <c r="BB11858" s="5"/>
    </row>
    <row r="11859" spans="54:54" x14ac:dyDescent="0.2">
      <c r="BB11859" s="5"/>
    </row>
    <row r="11860" spans="54:54" x14ac:dyDescent="0.2">
      <c r="BB11860" s="5"/>
    </row>
    <row r="11861" spans="54:54" x14ac:dyDescent="0.2">
      <c r="BB11861" s="5"/>
    </row>
    <row r="11862" spans="54:54" x14ac:dyDescent="0.2">
      <c r="BB11862" s="5"/>
    </row>
    <row r="11863" spans="54:54" x14ac:dyDescent="0.2">
      <c r="BB11863" s="5"/>
    </row>
    <row r="11864" spans="54:54" x14ac:dyDescent="0.2">
      <c r="BB11864" s="5"/>
    </row>
    <row r="11865" spans="54:54" x14ac:dyDescent="0.2">
      <c r="BB11865" s="5"/>
    </row>
    <row r="11866" spans="54:54" x14ac:dyDescent="0.2">
      <c r="BB11866" s="5"/>
    </row>
    <row r="11867" spans="54:54" x14ac:dyDescent="0.2">
      <c r="BB11867" s="5"/>
    </row>
    <row r="11868" spans="54:54" x14ac:dyDescent="0.2">
      <c r="BB11868" s="5"/>
    </row>
    <row r="11869" spans="54:54" x14ac:dyDescent="0.2">
      <c r="BB11869" s="5"/>
    </row>
    <row r="11870" spans="54:54" x14ac:dyDescent="0.2">
      <c r="BB11870" s="5"/>
    </row>
    <row r="11871" spans="54:54" x14ac:dyDescent="0.2">
      <c r="BB11871" s="5"/>
    </row>
    <row r="11872" spans="54:54" x14ac:dyDescent="0.2">
      <c r="BB11872" s="5"/>
    </row>
    <row r="11873" spans="54:54" x14ac:dyDescent="0.2">
      <c r="BB11873" s="5"/>
    </row>
    <row r="11874" spans="54:54" x14ac:dyDescent="0.2">
      <c r="BB11874" s="5"/>
    </row>
    <row r="11875" spans="54:54" x14ac:dyDescent="0.2">
      <c r="BB11875" s="5"/>
    </row>
    <row r="11876" spans="54:54" x14ac:dyDescent="0.2">
      <c r="BB11876" s="5"/>
    </row>
    <row r="11877" spans="54:54" x14ac:dyDescent="0.2">
      <c r="BB11877" s="5"/>
    </row>
    <row r="11878" spans="54:54" x14ac:dyDescent="0.2">
      <c r="BB11878" s="5"/>
    </row>
    <row r="11879" spans="54:54" x14ac:dyDescent="0.2">
      <c r="BB11879" s="5"/>
    </row>
    <row r="11880" spans="54:54" x14ac:dyDescent="0.2">
      <c r="BB11880" s="5"/>
    </row>
    <row r="11881" spans="54:54" x14ac:dyDescent="0.2">
      <c r="BB11881" s="5"/>
    </row>
    <row r="11882" spans="54:54" x14ac:dyDescent="0.2">
      <c r="BB11882" s="5"/>
    </row>
    <row r="11883" spans="54:54" x14ac:dyDescent="0.2">
      <c r="BB11883" s="5"/>
    </row>
    <row r="11884" spans="54:54" x14ac:dyDescent="0.2">
      <c r="BB11884" s="5"/>
    </row>
    <row r="11885" spans="54:54" x14ac:dyDescent="0.2">
      <c r="BB11885" s="5"/>
    </row>
    <row r="11886" spans="54:54" x14ac:dyDescent="0.2">
      <c r="BB11886" s="5"/>
    </row>
    <row r="11887" spans="54:54" x14ac:dyDescent="0.2">
      <c r="BB11887" s="5"/>
    </row>
    <row r="11888" spans="54:54" x14ac:dyDescent="0.2">
      <c r="BB11888" s="5"/>
    </row>
    <row r="11889" spans="54:54" x14ac:dyDescent="0.2">
      <c r="BB11889" s="5"/>
    </row>
    <row r="11890" spans="54:54" x14ac:dyDescent="0.2">
      <c r="BB11890" s="5"/>
    </row>
    <row r="11891" spans="54:54" x14ac:dyDescent="0.2">
      <c r="BB11891" s="5"/>
    </row>
    <row r="11892" spans="54:54" x14ac:dyDescent="0.2">
      <c r="BB11892" s="5"/>
    </row>
    <row r="11893" spans="54:54" x14ac:dyDescent="0.2">
      <c r="BB11893" s="5"/>
    </row>
    <row r="11894" spans="54:54" x14ac:dyDescent="0.2">
      <c r="BB11894" s="5"/>
    </row>
    <row r="11895" spans="54:54" x14ac:dyDescent="0.2">
      <c r="BB11895" s="5"/>
    </row>
    <row r="11896" spans="54:54" x14ac:dyDescent="0.2">
      <c r="BB11896" s="5"/>
    </row>
    <row r="11897" spans="54:54" x14ac:dyDescent="0.2">
      <c r="BB11897" s="5"/>
    </row>
    <row r="11898" spans="54:54" x14ac:dyDescent="0.2">
      <c r="BB11898" s="5"/>
    </row>
    <row r="11899" spans="54:54" x14ac:dyDescent="0.2">
      <c r="BB11899" s="5"/>
    </row>
    <row r="11900" spans="54:54" x14ac:dyDescent="0.2">
      <c r="BB11900" s="5"/>
    </row>
    <row r="11901" spans="54:54" x14ac:dyDescent="0.2">
      <c r="BB11901" s="5"/>
    </row>
    <row r="11902" spans="54:54" x14ac:dyDescent="0.2">
      <c r="BB11902" s="5"/>
    </row>
    <row r="11903" spans="54:54" x14ac:dyDescent="0.2">
      <c r="BB11903" s="5"/>
    </row>
    <row r="11904" spans="54:54" x14ac:dyDescent="0.2">
      <c r="BB11904" s="5"/>
    </row>
    <row r="11905" spans="54:54" x14ac:dyDescent="0.2">
      <c r="BB11905" s="5"/>
    </row>
    <row r="11906" spans="54:54" x14ac:dyDescent="0.2">
      <c r="BB11906" s="5"/>
    </row>
    <row r="11907" spans="54:54" x14ac:dyDescent="0.2">
      <c r="BB11907" s="5"/>
    </row>
    <row r="11908" spans="54:54" x14ac:dyDescent="0.2">
      <c r="BB11908" s="5"/>
    </row>
    <row r="11909" spans="54:54" x14ac:dyDescent="0.2">
      <c r="BB11909" s="5"/>
    </row>
    <row r="11910" spans="54:54" x14ac:dyDescent="0.2">
      <c r="BB11910" s="5"/>
    </row>
    <row r="11911" spans="54:54" x14ac:dyDescent="0.2">
      <c r="BB11911" s="5"/>
    </row>
    <row r="11912" spans="54:54" x14ac:dyDescent="0.2">
      <c r="BB11912" s="5"/>
    </row>
    <row r="11913" spans="54:54" x14ac:dyDescent="0.2">
      <c r="BB11913" s="5"/>
    </row>
    <row r="11914" spans="54:54" x14ac:dyDescent="0.2">
      <c r="BB11914" s="5"/>
    </row>
    <row r="11915" spans="54:54" x14ac:dyDescent="0.2">
      <c r="BB11915" s="5"/>
    </row>
    <row r="11916" spans="54:54" x14ac:dyDescent="0.2">
      <c r="BB11916" s="5"/>
    </row>
    <row r="11917" spans="54:54" x14ac:dyDescent="0.2">
      <c r="BB11917" s="5"/>
    </row>
    <row r="11918" spans="54:54" x14ac:dyDescent="0.2">
      <c r="BB11918" s="5"/>
    </row>
    <row r="11919" spans="54:54" x14ac:dyDescent="0.2">
      <c r="BB11919" s="5"/>
    </row>
    <row r="11920" spans="54:54" x14ac:dyDescent="0.2">
      <c r="BB11920" s="5"/>
    </row>
    <row r="11921" spans="54:54" x14ac:dyDescent="0.2">
      <c r="BB11921" s="5"/>
    </row>
    <row r="11922" spans="54:54" x14ac:dyDescent="0.2">
      <c r="BB11922" s="5"/>
    </row>
    <row r="11923" spans="54:54" x14ac:dyDescent="0.2">
      <c r="BB11923" s="5"/>
    </row>
    <row r="11924" spans="54:54" x14ac:dyDescent="0.2">
      <c r="BB11924" s="5"/>
    </row>
    <row r="11925" spans="54:54" x14ac:dyDescent="0.2">
      <c r="BB11925" s="5"/>
    </row>
    <row r="11926" spans="54:54" x14ac:dyDescent="0.2">
      <c r="BB11926" s="5"/>
    </row>
    <row r="11927" spans="54:54" x14ac:dyDescent="0.2">
      <c r="BB11927" s="5"/>
    </row>
    <row r="11928" spans="54:54" x14ac:dyDescent="0.2">
      <c r="BB11928" s="5"/>
    </row>
    <row r="11929" spans="54:54" x14ac:dyDescent="0.2">
      <c r="BB11929" s="5"/>
    </row>
    <row r="11930" spans="54:54" x14ac:dyDescent="0.2">
      <c r="BB11930" s="5"/>
    </row>
    <row r="11931" spans="54:54" x14ac:dyDescent="0.2">
      <c r="BB11931" s="5"/>
    </row>
    <row r="11932" spans="54:54" x14ac:dyDescent="0.2">
      <c r="BB11932" s="5"/>
    </row>
    <row r="11933" spans="54:54" x14ac:dyDescent="0.2">
      <c r="BB11933" s="5"/>
    </row>
    <row r="11934" spans="54:54" x14ac:dyDescent="0.2">
      <c r="BB11934" s="5"/>
    </row>
    <row r="11935" spans="54:54" x14ac:dyDescent="0.2">
      <c r="BB11935" s="5"/>
    </row>
    <row r="11936" spans="54:54" x14ac:dyDescent="0.2">
      <c r="BB11936" s="5"/>
    </row>
    <row r="11937" spans="54:54" x14ac:dyDescent="0.2">
      <c r="BB11937" s="5"/>
    </row>
    <row r="11938" spans="54:54" x14ac:dyDescent="0.2">
      <c r="BB11938" s="5"/>
    </row>
    <row r="11939" spans="54:54" x14ac:dyDescent="0.2">
      <c r="BB11939" s="5"/>
    </row>
    <row r="11940" spans="54:54" x14ac:dyDescent="0.2">
      <c r="BB11940" s="5"/>
    </row>
    <row r="11941" spans="54:54" x14ac:dyDescent="0.2">
      <c r="BB11941" s="5"/>
    </row>
    <row r="11942" spans="54:54" x14ac:dyDescent="0.2">
      <c r="BB11942" s="5"/>
    </row>
    <row r="11943" spans="54:54" x14ac:dyDescent="0.2">
      <c r="BB11943" s="5"/>
    </row>
    <row r="11944" spans="54:54" x14ac:dyDescent="0.2">
      <c r="BB11944" s="5"/>
    </row>
    <row r="11945" spans="54:54" x14ac:dyDescent="0.2">
      <c r="BB11945" s="5"/>
    </row>
    <row r="11946" spans="54:54" x14ac:dyDescent="0.2">
      <c r="BB11946" s="5"/>
    </row>
    <row r="11947" spans="54:54" x14ac:dyDescent="0.2">
      <c r="BB11947" s="5"/>
    </row>
    <row r="11948" spans="54:54" x14ac:dyDescent="0.2">
      <c r="BB11948" s="5"/>
    </row>
    <row r="11949" spans="54:54" x14ac:dyDescent="0.2">
      <c r="BB11949" s="5"/>
    </row>
    <row r="11950" spans="54:54" x14ac:dyDescent="0.2">
      <c r="BB11950" s="5"/>
    </row>
    <row r="11951" spans="54:54" x14ac:dyDescent="0.2">
      <c r="BB11951" s="5"/>
    </row>
    <row r="11952" spans="54:54" x14ac:dyDescent="0.2">
      <c r="BB11952" s="5"/>
    </row>
    <row r="11953" spans="54:54" x14ac:dyDescent="0.2">
      <c r="BB11953" s="5"/>
    </row>
    <row r="11954" spans="54:54" x14ac:dyDescent="0.2">
      <c r="BB11954" s="5"/>
    </row>
    <row r="11955" spans="54:54" x14ac:dyDescent="0.2">
      <c r="BB11955" s="5"/>
    </row>
    <row r="11956" spans="54:54" x14ac:dyDescent="0.2">
      <c r="BB11956" s="5"/>
    </row>
    <row r="11957" spans="54:54" x14ac:dyDescent="0.2">
      <c r="BB11957" s="5"/>
    </row>
    <row r="11958" spans="54:54" x14ac:dyDescent="0.2">
      <c r="BB11958" s="5"/>
    </row>
    <row r="11959" spans="54:54" x14ac:dyDescent="0.2">
      <c r="BB11959" s="5"/>
    </row>
    <row r="11960" spans="54:54" x14ac:dyDescent="0.2">
      <c r="BB11960" s="5"/>
    </row>
    <row r="11961" spans="54:54" x14ac:dyDescent="0.2">
      <c r="BB11961" s="5"/>
    </row>
    <row r="11962" spans="54:54" x14ac:dyDescent="0.2">
      <c r="BB11962" s="5"/>
    </row>
    <row r="11963" spans="54:54" x14ac:dyDescent="0.2">
      <c r="BB11963" s="5"/>
    </row>
    <row r="11964" spans="54:54" x14ac:dyDescent="0.2">
      <c r="BB11964" s="5"/>
    </row>
    <row r="11965" spans="54:54" x14ac:dyDescent="0.2">
      <c r="BB11965" s="5"/>
    </row>
    <row r="11966" spans="54:54" x14ac:dyDescent="0.2">
      <c r="BB11966" s="5"/>
    </row>
    <row r="11967" spans="54:54" x14ac:dyDescent="0.2">
      <c r="BB11967" s="5"/>
    </row>
    <row r="11968" spans="54:54" x14ac:dyDescent="0.2">
      <c r="BB11968" s="5"/>
    </row>
    <row r="11969" spans="54:54" x14ac:dyDescent="0.2">
      <c r="BB11969" s="5"/>
    </row>
    <row r="11970" spans="54:54" x14ac:dyDescent="0.2">
      <c r="BB11970" s="5"/>
    </row>
    <row r="11971" spans="54:54" x14ac:dyDescent="0.2">
      <c r="BB11971" s="5"/>
    </row>
    <row r="11972" spans="54:54" x14ac:dyDescent="0.2">
      <c r="BB11972" s="5"/>
    </row>
    <row r="11973" spans="54:54" x14ac:dyDescent="0.2">
      <c r="BB11973" s="5"/>
    </row>
    <row r="11974" spans="54:54" x14ac:dyDescent="0.2">
      <c r="BB11974" s="5"/>
    </row>
    <row r="11975" spans="54:54" x14ac:dyDescent="0.2">
      <c r="BB11975" s="5"/>
    </row>
    <row r="11976" spans="54:54" x14ac:dyDescent="0.2">
      <c r="BB11976" s="5"/>
    </row>
    <row r="11977" spans="54:54" x14ac:dyDescent="0.2">
      <c r="BB11977" s="5"/>
    </row>
    <row r="11978" spans="54:54" x14ac:dyDescent="0.2">
      <c r="BB11978" s="5"/>
    </row>
    <row r="11979" spans="54:54" x14ac:dyDescent="0.2">
      <c r="BB11979" s="5"/>
    </row>
    <row r="11980" spans="54:54" x14ac:dyDescent="0.2">
      <c r="BB11980" s="5"/>
    </row>
    <row r="11981" spans="54:54" x14ac:dyDescent="0.2">
      <c r="BB11981" s="5"/>
    </row>
    <row r="11982" spans="54:54" x14ac:dyDescent="0.2">
      <c r="BB11982" s="5"/>
    </row>
    <row r="11983" spans="54:54" x14ac:dyDescent="0.2">
      <c r="BB11983" s="5"/>
    </row>
    <row r="11984" spans="54:54" x14ac:dyDescent="0.2">
      <c r="BB11984" s="5"/>
    </row>
    <row r="11985" spans="54:54" x14ac:dyDescent="0.2">
      <c r="BB11985" s="5"/>
    </row>
    <row r="11986" spans="54:54" x14ac:dyDescent="0.2">
      <c r="BB11986" s="5"/>
    </row>
    <row r="11987" spans="54:54" x14ac:dyDescent="0.2">
      <c r="BB11987" s="5"/>
    </row>
    <row r="11988" spans="54:54" x14ac:dyDescent="0.2">
      <c r="BB11988" s="5"/>
    </row>
    <row r="11989" spans="54:54" x14ac:dyDescent="0.2">
      <c r="BB11989" s="5"/>
    </row>
    <row r="11990" spans="54:54" x14ac:dyDescent="0.2">
      <c r="BB11990" s="5"/>
    </row>
    <row r="11991" spans="54:54" x14ac:dyDescent="0.2">
      <c r="BB11991" s="5"/>
    </row>
    <row r="11992" spans="54:54" x14ac:dyDescent="0.2">
      <c r="BB11992" s="5"/>
    </row>
    <row r="11993" spans="54:54" x14ac:dyDescent="0.2">
      <c r="BB11993" s="5"/>
    </row>
    <row r="11994" spans="54:54" x14ac:dyDescent="0.2">
      <c r="BB11994" s="5"/>
    </row>
    <row r="11995" spans="54:54" x14ac:dyDescent="0.2">
      <c r="BB11995" s="5"/>
    </row>
    <row r="11996" spans="54:54" x14ac:dyDescent="0.2">
      <c r="BB11996" s="5"/>
    </row>
    <row r="11997" spans="54:54" x14ac:dyDescent="0.2">
      <c r="BB11997" s="5"/>
    </row>
    <row r="11998" spans="54:54" x14ac:dyDescent="0.2">
      <c r="BB11998" s="5"/>
    </row>
    <row r="11999" spans="54:54" x14ac:dyDescent="0.2">
      <c r="BB11999" s="5"/>
    </row>
    <row r="12000" spans="54:54" x14ac:dyDescent="0.2">
      <c r="BB12000" s="5"/>
    </row>
    <row r="12001" spans="54:54" x14ac:dyDescent="0.2">
      <c r="BB12001" s="5"/>
    </row>
    <row r="12002" spans="54:54" x14ac:dyDescent="0.2">
      <c r="BB12002" s="5"/>
    </row>
    <row r="12003" spans="54:54" x14ac:dyDescent="0.2">
      <c r="BB12003" s="5"/>
    </row>
    <row r="12004" spans="54:54" x14ac:dyDescent="0.2">
      <c r="BB12004" s="5"/>
    </row>
    <row r="12005" spans="54:54" x14ac:dyDescent="0.2">
      <c r="BB12005" s="5"/>
    </row>
    <row r="12006" spans="54:54" x14ac:dyDescent="0.2">
      <c r="BB12006" s="5"/>
    </row>
    <row r="12007" spans="54:54" x14ac:dyDescent="0.2">
      <c r="BB12007" s="5"/>
    </row>
    <row r="12008" spans="54:54" x14ac:dyDescent="0.2">
      <c r="BB12008" s="5"/>
    </row>
    <row r="12009" spans="54:54" x14ac:dyDescent="0.2">
      <c r="BB12009" s="5"/>
    </row>
    <row r="12010" spans="54:54" x14ac:dyDescent="0.2">
      <c r="BB12010" s="5"/>
    </row>
    <row r="12011" spans="54:54" x14ac:dyDescent="0.2">
      <c r="BB12011" s="5"/>
    </row>
    <row r="12012" spans="54:54" x14ac:dyDescent="0.2">
      <c r="BB12012" s="5"/>
    </row>
    <row r="12013" spans="54:54" x14ac:dyDescent="0.2">
      <c r="BB12013" s="5"/>
    </row>
    <row r="12014" spans="54:54" x14ac:dyDescent="0.2">
      <c r="BB12014" s="5"/>
    </row>
    <row r="12015" spans="54:54" x14ac:dyDescent="0.2">
      <c r="BB12015" s="5"/>
    </row>
    <row r="12016" spans="54:54" x14ac:dyDescent="0.2">
      <c r="BB12016" s="5"/>
    </row>
    <row r="12017" spans="54:54" x14ac:dyDescent="0.2">
      <c r="BB12017" s="5"/>
    </row>
    <row r="12018" spans="54:54" x14ac:dyDescent="0.2">
      <c r="BB12018" s="5"/>
    </row>
    <row r="12019" spans="54:54" x14ac:dyDescent="0.2">
      <c r="BB12019" s="5"/>
    </row>
    <row r="12020" spans="54:54" x14ac:dyDescent="0.2">
      <c r="BB12020" s="5"/>
    </row>
    <row r="12021" spans="54:54" x14ac:dyDescent="0.2">
      <c r="BB12021" s="5"/>
    </row>
    <row r="12022" spans="54:54" x14ac:dyDescent="0.2">
      <c r="BB12022" s="5"/>
    </row>
    <row r="12023" spans="54:54" x14ac:dyDescent="0.2">
      <c r="BB12023" s="5"/>
    </row>
    <row r="12024" spans="54:54" x14ac:dyDescent="0.2">
      <c r="BB12024" s="5"/>
    </row>
    <row r="12025" spans="54:54" x14ac:dyDescent="0.2">
      <c r="BB12025" s="5"/>
    </row>
    <row r="12026" spans="54:54" x14ac:dyDescent="0.2">
      <c r="BB12026" s="5"/>
    </row>
    <row r="12027" spans="54:54" x14ac:dyDescent="0.2">
      <c r="BB12027" s="5"/>
    </row>
    <row r="12028" spans="54:54" x14ac:dyDescent="0.2">
      <c r="BB12028" s="5"/>
    </row>
    <row r="12029" spans="54:54" x14ac:dyDescent="0.2">
      <c r="BB12029" s="5"/>
    </row>
    <row r="12030" spans="54:54" x14ac:dyDescent="0.2">
      <c r="BB12030" s="5"/>
    </row>
    <row r="12031" spans="54:54" x14ac:dyDescent="0.2">
      <c r="BB12031" s="5"/>
    </row>
    <row r="12032" spans="54:54" x14ac:dyDescent="0.2">
      <c r="BB12032" s="5"/>
    </row>
    <row r="12033" spans="54:54" x14ac:dyDescent="0.2">
      <c r="BB12033" s="5"/>
    </row>
    <row r="12034" spans="54:54" x14ac:dyDescent="0.2">
      <c r="BB12034" s="5"/>
    </row>
    <row r="12035" spans="54:54" x14ac:dyDescent="0.2">
      <c r="BB12035" s="5"/>
    </row>
    <row r="12036" spans="54:54" x14ac:dyDescent="0.2">
      <c r="BB12036" s="5"/>
    </row>
    <row r="12037" spans="54:54" x14ac:dyDescent="0.2">
      <c r="BB12037" s="5"/>
    </row>
    <row r="12038" spans="54:54" x14ac:dyDescent="0.2">
      <c r="BB12038" s="5"/>
    </row>
    <row r="12039" spans="54:54" x14ac:dyDescent="0.2">
      <c r="BB12039" s="5"/>
    </row>
    <row r="12040" spans="54:54" x14ac:dyDescent="0.2">
      <c r="BB12040" s="5"/>
    </row>
    <row r="12041" spans="54:54" x14ac:dyDescent="0.2">
      <c r="BB12041" s="5"/>
    </row>
    <row r="12042" spans="54:54" x14ac:dyDescent="0.2">
      <c r="BB12042" s="5"/>
    </row>
    <row r="12043" spans="54:54" x14ac:dyDescent="0.2">
      <c r="BB12043" s="5"/>
    </row>
    <row r="12044" spans="54:54" x14ac:dyDescent="0.2">
      <c r="BB12044" s="5"/>
    </row>
    <row r="12045" spans="54:54" x14ac:dyDescent="0.2">
      <c r="BB12045" s="5"/>
    </row>
    <row r="12046" spans="54:54" x14ac:dyDescent="0.2">
      <c r="BB12046" s="5"/>
    </row>
    <row r="12047" spans="54:54" x14ac:dyDescent="0.2">
      <c r="BB12047" s="5"/>
    </row>
    <row r="12048" spans="54:54" x14ac:dyDescent="0.2">
      <c r="BB12048" s="5"/>
    </row>
    <row r="12049" spans="54:54" x14ac:dyDescent="0.2">
      <c r="BB12049" s="5"/>
    </row>
    <row r="12050" spans="54:54" x14ac:dyDescent="0.2">
      <c r="BB12050" s="5"/>
    </row>
    <row r="12051" spans="54:54" x14ac:dyDescent="0.2">
      <c r="BB12051" s="5"/>
    </row>
    <row r="12052" spans="54:54" x14ac:dyDescent="0.2">
      <c r="BB12052" s="5"/>
    </row>
    <row r="12053" spans="54:54" x14ac:dyDescent="0.2">
      <c r="BB12053" s="5"/>
    </row>
    <row r="12054" spans="54:54" x14ac:dyDescent="0.2">
      <c r="BB12054" s="5"/>
    </row>
    <row r="12055" spans="54:54" x14ac:dyDescent="0.2">
      <c r="BB12055" s="5"/>
    </row>
    <row r="12056" spans="54:54" x14ac:dyDescent="0.2">
      <c r="BB12056" s="5"/>
    </row>
    <row r="12057" spans="54:54" x14ac:dyDescent="0.2">
      <c r="BB12057" s="5"/>
    </row>
    <row r="12058" spans="54:54" x14ac:dyDescent="0.2">
      <c r="BB12058" s="5"/>
    </row>
    <row r="12059" spans="54:54" x14ac:dyDescent="0.2">
      <c r="BB12059" s="5"/>
    </row>
    <row r="12060" spans="54:54" x14ac:dyDescent="0.2">
      <c r="BB12060" s="5"/>
    </row>
    <row r="12061" spans="54:54" x14ac:dyDescent="0.2">
      <c r="BB12061" s="5"/>
    </row>
    <row r="12062" spans="54:54" x14ac:dyDescent="0.2">
      <c r="BB12062" s="5"/>
    </row>
    <row r="12063" spans="54:54" x14ac:dyDescent="0.2">
      <c r="BB12063" s="5"/>
    </row>
    <row r="12064" spans="54:54" x14ac:dyDescent="0.2">
      <c r="BB12064" s="5"/>
    </row>
    <row r="12065" spans="54:54" x14ac:dyDescent="0.2">
      <c r="BB12065" s="5"/>
    </row>
    <row r="12066" spans="54:54" x14ac:dyDescent="0.2">
      <c r="BB12066" s="5"/>
    </row>
    <row r="12067" spans="54:54" x14ac:dyDescent="0.2">
      <c r="BB12067" s="5"/>
    </row>
    <row r="12068" spans="54:54" x14ac:dyDescent="0.2">
      <c r="BB12068" s="5"/>
    </row>
    <row r="12069" spans="54:54" x14ac:dyDescent="0.2">
      <c r="BB12069" s="5"/>
    </row>
    <row r="12070" spans="54:54" x14ac:dyDescent="0.2">
      <c r="BB12070" s="5"/>
    </row>
    <row r="12071" spans="54:54" x14ac:dyDescent="0.2">
      <c r="BB12071" s="5"/>
    </row>
    <row r="12072" spans="54:54" x14ac:dyDescent="0.2">
      <c r="BB12072" s="5"/>
    </row>
    <row r="12073" spans="54:54" x14ac:dyDescent="0.2">
      <c r="BB12073" s="5"/>
    </row>
    <row r="12074" spans="54:54" x14ac:dyDescent="0.2">
      <c r="BB12074" s="5"/>
    </row>
    <row r="12075" spans="54:54" x14ac:dyDescent="0.2">
      <c r="BB12075" s="5"/>
    </row>
    <row r="12076" spans="54:54" x14ac:dyDescent="0.2">
      <c r="BB12076" s="5"/>
    </row>
    <row r="12077" spans="54:54" x14ac:dyDescent="0.2">
      <c r="BB12077" s="5"/>
    </row>
    <row r="12078" spans="54:54" x14ac:dyDescent="0.2">
      <c r="BB12078" s="5"/>
    </row>
    <row r="12079" spans="54:54" x14ac:dyDescent="0.2">
      <c r="BB12079" s="5"/>
    </row>
    <row r="12080" spans="54:54" x14ac:dyDescent="0.2">
      <c r="BB12080" s="5"/>
    </row>
    <row r="12081" spans="54:54" x14ac:dyDescent="0.2">
      <c r="BB12081" s="5"/>
    </row>
    <row r="12082" spans="54:54" x14ac:dyDescent="0.2">
      <c r="BB12082" s="5"/>
    </row>
    <row r="12083" spans="54:54" x14ac:dyDescent="0.2">
      <c r="BB12083" s="5"/>
    </row>
    <row r="12084" spans="54:54" x14ac:dyDescent="0.2">
      <c r="BB12084" s="5"/>
    </row>
    <row r="12085" spans="54:54" x14ac:dyDescent="0.2">
      <c r="BB12085" s="5"/>
    </row>
    <row r="12086" spans="54:54" x14ac:dyDescent="0.2">
      <c r="BB12086" s="5"/>
    </row>
    <row r="12087" spans="54:54" x14ac:dyDescent="0.2">
      <c r="BB12087" s="5"/>
    </row>
    <row r="12088" spans="54:54" x14ac:dyDescent="0.2">
      <c r="BB12088" s="5"/>
    </row>
    <row r="12089" spans="54:54" x14ac:dyDescent="0.2">
      <c r="BB12089" s="5"/>
    </row>
    <row r="12090" spans="54:54" x14ac:dyDescent="0.2">
      <c r="BB12090" s="5"/>
    </row>
    <row r="12091" spans="54:54" x14ac:dyDescent="0.2">
      <c r="BB12091" s="5"/>
    </row>
    <row r="12092" spans="54:54" x14ac:dyDescent="0.2">
      <c r="BB12092" s="5"/>
    </row>
    <row r="12093" spans="54:54" x14ac:dyDescent="0.2">
      <c r="BB12093" s="5"/>
    </row>
    <row r="12094" spans="54:54" x14ac:dyDescent="0.2">
      <c r="BB12094" s="5"/>
    </row>
    <row r="12095" spans="54:54" x14ac:dyDescent="0.2">
      <c r="BB12095" s="5"/>
    </row>
    <row r="12096" spans="54:54" x14ac:dyDescent="0.2">
      <c r="BB12096" s="5"/>
    </row>
    <row r="12097" spans="54:54" x14ac:dyDescent="0.2">
      <c r="BB12097" s="5"/>
    </row>
    <row r="12098" spans="54:54" x14ac:dyDescent="0.2">
      <c r="BB12098" s="5"/>
    </row>
    <row r="12099" spans="54:54" x14ac:dyDescent="0.2">
      <c r="BB12099" s="5"/>
    </row>
    <row r="12100" spans="54:54" x14ac:dyDescent="0.2">
      <c r="BB12100" s="5"/>
    </row>
    <row r="12101" spans="54:54" x14ac:dyDescent="0.2">
      <c r="BB12101" s="5"/>
    </row>
    <row r="12102" spans="54:54" x14ac:dyDescent="0.2">
      <c r="BB12102" s="5"/>
    </row>
    <row r="12103" spans="54:54" x14ac:dyDescent="0.2">
      <c r="BB12103" s="5"/>
    </row>
    <row r="12104" spans="54:54" x14ac:dyDescent="0.2">
      <c r="BB12104" s="5"/>
    </row>
    <row r="12105" spans="54:54" x14ac:dyDescent="0.2">
      <c r="BB12105" s="5"/>
    </row>
    <row r="12106" spans="54:54" x14ac:dyDescent="0.2">
      <c r="BB12106" s="5"/>
    </row>
    <row r="12107" spans="54:54" x14ac:dyDescent="0.2">
      <c r="BB12107" s="5"/>
    </row>
    <row r="12108" spans="54:54" x14ac:dyDescent="0.2">
      <c r="BB12108" s="5"/>
    </row>
    <row r="12109" spans="54:54" x14ac:dyDescent="0.2">
      <c r="BB12109" s="5"/>
    </row>
    <row r="12110" spans="54:54" x14ac:dyDescent="0.2">
      <c r="BB12110" s="5"/>
    </row>
    <row r="12111" spans="54:54" x14ac:dyDescent="0.2">
      <c r="BB12111" s="5"/>
    </row>
    <row r="12112" spans="54:54" x14ac:dyDescent="0.2">
      <c r="BB12112" s="5"/>
    </row>
    <row r="12113" spans="54:54" x14ac:dyDescent="0.2">
      <c r="BB12113" s="5"/>
    </row>
    <row r="12114" spans="54:54" x14ac:dyDescent="0.2">
      <c r="BB12114" s="5"/>
    </row>
    <row r="12115" spans="54:54" x14ac:dyDescent="0.2">
      <c r="BB12115" s="5"/>
    </row>
    <row r="12116" spans="54:54" x14ac:dyDescent="0.2">
      <c r="BB12116" s="5"/>
    </row>
    <row r="12117" spans="54:54" x14ac:dyDescent="0.2">
      <c r="BB12117" s="5"/>
    </row>
    <row r="12118" spans="54:54" x14ac:dyDescent="0.2">
      <c r="BB12118" s="5"/>
    </row>
    <row r="12119" spans="54:54" x14ac:dyDescent="0.2">
      <c r="BB12119" s="5"/>
    </row>
    <row r="12120" spans="54:54" x14ac:dyDescent="0.2">
      <c r="BB12120" s="5"/>
    </row>
    <row r="12121" spans="54:54" x14ac:dyDescent="0.2">
      <c r="BB12121" s="5"/>
    </row>
    <row r="12122" spans="54:54" x14ac:dyDescent="0.2">
      <c r="BB12122" s="5"/>
    </row>
    <row r="12123" spans="54:54" x14ac:dyDescent="0.2">
      <c r="BB12123" s="5"/>
    </row>
    <row r="12124" spans="54:54" x14ac:dyDescent="0.2">
      <c r="BB12124" s="5"/>
    </row>
    <row r="12125" spans="54:54" x14ac:dyDescent="0.2">
      <c r="BB12125" s="5"/>
    </row>
    <row r="12126" spans="54:54" x14ac:dyDescent="0.2">
      <c r="BB12126" s="5"/>
    </row>
    <row r="12127" spans="54:54" x14ac:dyDescent="0.2">
      <c r="BB12127" s="5"/>
    </row>
    <row r="12128" spans="54:54" x14ac:dyDescent="0.2">
      <c r="BB12128" s="5"/>
    </row>
    <row r="12129" spans="54:54" x14ac:dyDescent="0.2">
      <c r="BB12129" s="5"/>
    </row>
    <row r="12130" spans="54:54" x14ac:dyDescent="0.2">
      <c r="BB12130" s="5"/>
    </row>
    <row r="12131" spans="54:54" x14ac:dyDescent="0.2">
      <c r="BB12131" s="5"/>
    </row>
    <row r="12132" spans="54:54" x14ac:dyDescent="0.2">
      <c r="BB12132" s="5"/>
    </row>
    <row r="12133" spans="54:54" x14ac:dyDescent="0.2">
      <c r="BB12133" s="5"/>
    </row>
    <row r="12134" spans="54:54" x14ac:dyDescent="0.2">
      <c r="BB12134" s="5"/>
    </row>
    <row r="12135" spans="54:54" x14ac:dyDescent="0.2">
      <c r="BB12135" s="5"/>
    </row>
    <row r="12136" spans="54:54" x14ac:dyDescent="0.2">
      <c r="BB12136" s="5"/>
    </row>
    <row r="12137" spans="54:54" x14ac:dyDescent="0.2">
      <c r="BB12137" s="5"/>
    </row>
    <row r="12138" spans="54:54" x14ac:dyDescent="0.2">
      <c r="BB12138" s="5"/>
    </row>
    <row r="12139" spans="54:54" x14ac:dyDescent="0.2">
      <c r="BB12139" s="5"/>
    </row>
    <row r="12140" spans="54:54" x14ac:dyDescent="0.2">
      <c r="BB12140" s="5"/>
    </row>
    <row r="12141" spans="54:54" x14ac:dyDescent="0.2">
      <c r="BB12141" s="5"/>
    </row>
    <row r="12142" spans="54:54" x14ac:dyDescent="0.2">
      <c r="BB12142" s="5"/>
    </row>
    <row r="12143" spans="54:54" x14ac:dyDescent="0.2">
      <c r="BB12143" s="5"/>
    </row>
    <row r="12144" spans="54:54" x14ac:dyDescent="0.2">
      <c r="BB12144" s="5"/>
    </row>
    <row r="12145" spans="54:54" x14ac:dyDescent="0.2">
      <c r="BB12145" s="5"/>
    </row>
    <row r="12146" spans="54:54" x14ac:dyDescent="0.2">
      <c r="BB12146" s="5"/>
    </row>
    <row r="12147" spans="54:54" x14ac:dyDescent="0.2">
      <c r="BB12147" s="5"/>
    </row>
    <row r="12148" spans="54:54" x14ac:dyDescent="0.2">
      <c r="BB12148" s="5"/>
    </row>
    <row r="12149" spans="54:54" x14ac:dyDescent="0.2">
      <c r="BB12149" s="5"/>
    </row>
    <row r="12150" spans="54:54" x14ac:dyDescent="0.2">
      <c r="BB12150" s="5"/>
    </row>
    <row r="12151" spans="54:54" x14ac:dyDescent="0.2">
      <c r="BB12151" s="5"/>
    </row>
    <row r="12152" spans="54:54" x14ac:dyDescent="0.2">
      <c r="BB12152" s="5"/>
    </row>
    <row r="12153" spans="54:54" x14ac:dyDescent="0.2">
      <c r="BB12153" s="5"/>
    </row>
    <row r="12154" spans="54:54" x14ac:dyDescent="0.2">
      <c r="BB12154" s="5"/>
    </row>
    <row r="12155" spans="54:54" x14ac:dyDescent="0.2">
      <c r="BB12155" s="5"/>
    </row>
    <row r="12156" spans="54:54" x14ac:dyDescent="0.2">
      <c r="BB12156" s="5"/>
    </row>
    <row r="12157" spans="54:54" x14ac:dyDescent="0.2">
      <c r="BB12157" s="5"/>
    </row>
    <row r="12158" spans="54:54" x14ac:dyDescent="0.2">
      <c r="BB12158" s="5"/>
    </row>
    <row r="12159" spans="54:54" x14ac:dyDescent="0.2">
      <c r="BB12159" s="5"/>
    </row>
    <row r="12160" spans="54:54" x14ac:dyDescent="0.2">
      <c r="BB12160" s="5"/>
    </row>
    <row r="12161" spans="54:54" x14ac:dyDescent="0.2">
      <c r="BB12161" s="5"/>
    </row>
    <row r="12162" spans="54:54" x14ac:dyDescent="0.2">
      <c r="BB12162" s="5"/>
    </row>
    <row r="12163" spans="54:54" x14ac:dyDescent="0.2">
      <c r="BB12163" s="5"/>
    </row>
    <row r="12164" spans="54:54" x14ac:dyDescent="0.2">
      <c r="BB12164" s="5"/>
    </row>
    <row r="12165" spans="54:54" x14ac:dyDescent="0.2">
      <c r="BB12165" s="5"/>
    </row>
    <row r="12166" spans="54:54" x14ac:dyDescent="0.2">
      <c r="BB12166" s="5"/>
    </row>
    <row r="12167" spans="54:54" x14ac:dyDescent="0.2">
      <c r="BB12167" s="5"/>
    </row>
    <row r="12168" spans="54:54" x14ac:dyDescent="0.2">
      <c r="BB12168" s="5"/>
    </row>
    <row r="12169" spans="54:54" x14ac:dyDescent="0.2">
      <c r="BB12169" s="5"/>
    </row>
    <row r="12170" spans="54:54" x14ac:dyDescent="0.2">
      <c r="BB12170" s="5"/>
    </row>
    <row r="12171" spans="54:54" x14ac:dyDescent="0.2">
      <c r="BB12171" s="5"/>
    </row>
    <row r="12172" spans="54:54" x14ac:dyDescent="0.2">
      <c r="BB12172" s="5"/>
    </row>
    <row r="12173" spans="54:54" x14ac:dyDescent="0.2">
      <c r="BB12173" s="5"/>
    </row>
    <row r="12174" spans="54:54" x14ac:dyDescent="0.2">
      <c r="BB12174" s="5"/>
    </row>
    <row r="12175" spans="54:54" x14ac:dyDescent="0.2">
      <c r="BB12175" s="5"/>
    </row>
    <row r="12176" spans="54:54" x14ac:dyDescent="0.2">
      <c r="BB12176" s="5"/>
    </row>
    <row r="12177" spans="54:54" x14ac:dyDescent="0.2">
      <c r="BB12177" s="5"/>
    </row>
    <row r="12178" spans="54:54" x14ac:dyDescent="0.2">
      <c r="BB12178" s="5"/>
    </row>
    <row r="12179" spans="54:54" x14ac:dyDescent="0.2">
      <c r="BB12179" s="5"/>
    </row>
    <row r="12180" spans="54:54" x14ac:dyDescent="0.2">
      <c r="BB12180" s="5"/>
    </row>
    <row r="12181" spans="54:54" x14ac:dyDescent="0.2">
      <c r="BB12181" s="5"/>
    </row>
    <row r="12182" spans="54:54" x14ac:dyDescent="0.2">
      <c r="BB12182" s="5"/>
    </row>
    <row r="12183" spans="54:54" x14ac:dyDescent="0.2">
      <c r="BB12183" s="5"/>
    </row>
    <row r="12184" spans="54:54" x14ac:dyDescent="0.2">
      <c r="BB12184" s="5"/>
    </row>
    <row r="12185" spans="54:54" x14ac:dyDescent="0.2">
      <c r="BB12185" s="5"/>
    </row>
    <row r="12186" spans="54:54" x14ac:dyDescent="0.2">
      <c r="BB12186" s="5"/>
    </row>
    <row r="12187" spans="54:54" x14ac:dyDescent="0.2">
      <c r="BB12187" s="5"/>
    </row>
    <row r="12188" spans="54:54" x14ac:dyDescent="0.2">
      <c r="BB12188" s="5"/>
    </row>
    <row r="12189" spans="54:54" x14ac:dyDescent="0.2">
      <c r="BB12189" s="5"/>
    </row>
    <row r="12190" spans="54:54" x14ac:dyDescent="0.2">
      <c r="BB12190" s="5"/>
    </row>
    <row r="12191" spans="54:54" x14ac:dyDescent="0.2">
      <c r="BB12191" s="5"/>
    </row>
    <row r="12192" spans="54:54" x14ac:dyDescent="0.2">
      <c r="BB12192" s="5"/>
    </row>
    <row r="12193" spans="54:54" x14ac:dyDescent="0.2">
      <c r="BB12193" s="5"/>
    </row>
    <row r="12194" spans="54:54" x14ac:dyDescent="0.2">
      <c r="BB12194" s="5"/>
    </row>
    <row r="12195" spans="54:54" x14ac:dyDescent="0.2">
      <c r="BB12195" s="5"/>
    </row>
    <row r="12196" spans="54:54" x14ac:dyDescent="0.2">
      <c r="BB12196" s="5"/>
    </row>
    <row r="12197" spans="54:54" x14ac:dyDescent="0.2">
      <c r="BB12197" s="5"/>
    </row>
    <row r="12198" spans="54:54" x14ac:dyDescent="0.2">
      <c r="BB12198" s="5"/>
    </row>
    <row r="12199" spans="54:54" x14ac:dyDescent="0.2">
      <c r="BB12199" s="5"/>
    </row>
    <row r="12200" spans="54:54" x14ac:dyDescent="0.2">
      <c r="BB12200" s="5"/>
    </row>
    <row r="12201" spans="54:54" x14ac:dyDescent="0.2">
      <c r="BB12201" s="5"/>
    </row>
    <row r="12202" spans="54:54" x14ac:dyDescent="0.2">
      <c r="BB12202" s="5"/>
    </row>
    <row r="12203" spans="54:54" x14ac:dyDescent="0.2">
      <c r="BB12203" s="5"/>
    </row>
    <row r="12204" spans="54:54" x14ac:dyDescent="0.2">
      <c r="BB12204" s="5"/>
    </row>
    <row r="12205" spans="54:54" x14ac:dyDescent="0.2">
      <c r="BB12205" s="5"/>
    </row>
    <row r="12206" spans="54:54" x14ac:dyDescent="0.2">
      <c r="BB12206" s="5"/>
    </row>
    <row r="12207" spans="54:54" x14ac:dyDescent="0.2">
      <c r="BB12207" s="5"/>
    </row>
    <row r="12208" spans="54:54" x14ac:dyDescent="0.2">
      <c r="BB12208" s="5"/>
    </row>
    <row r="12209" spans="54:54" x14ac:dyDescent="0.2">
      <c r="BB12209" s="5"/>
    </row>
    <row r="12210" spans="54:54" x14ac:dyDescent="0.2">
      <c r="BB12210" s="5"/>
    </row>
    <row r="12211" spans="54:54" x14ac:dyDescent="0.2">
      <c r="BB12211" s="5"/>
    </row>
    <row r="12212" spans="54:54" x14ac:dyDescent="0.2">
      <c r="BB12212" s="5"/>
    </row>
    <row r="12213" spans="54:54" x14ac:dyDescent="0.2">
      <c r="BB12213" s="5"/>
    </row>
    <row r="12214" spans="54:54" x14ac:dyDescent="0.2">
      <c r="BB12214" s="5"/>
    </row>
    <row r="12215" spans="54:54" x14ac:dyDescent="0.2">
      <c r="BB12215" s="5"/>
    </row>
    <row r="12216" spans="54:54" x14ac:dyDescent="0.2">
      <c r="BB12216" s="5"/>
    </row>
    <row r="12217" spans="54:54" x14ac:dyDescent="0.2">
      <c r="BB12217" s="5"/>
    </row>
    <row r="12218" spans="54:54" x14ac:dyDescent="0.2">
      <c r="BB12218" s="5"/>
    </row>
    <row r="12219" spans="54:54" x14ac:dyDescent="0.2">
      <c r="BB12219" s="5"/>
    </row>
    <row r="12220" spans="54:54" x14ac:dyDescent="0.2">
      <c r="BB12220" s="5"/>
    </row>
    <row r="12221" spans="54:54" x14ac:dyDescent="0.2">
      <c r="BB12221" s="5"/>
    </row>
    <row r="12222" spans="54:54" x14ac:dyDescent="0.2">
      <c r="BB12222" s="5"/>
    </row>
    <row r="12223" spans="54:54" x14ac:dyDescent="0.2">
      <c r="BB12223" s="5"/>
    </row>
    <row r="12224" spans="54:54" x14ac:dyDescent="0.2">
      <c r="BB12224" s="5"/>
    </row>
    <row r="12225" spans="54:54" x14ac:dyDescent="0.2">
      <c r="BB12225" s="5"/>
    </row>
    <row r="12226" spans="54:54" x14ac:dyDescent="0.2">
      <c r="BB12226" s="5"/>
    </row>
    <row r="12227" spans="54:54" x14ac:dyDescent="0.2">
      <c r="BB12227" s="5"/>
    </row>
    <row r="12228" spans="54:54" x14ac:dyDescent="0.2">
      <c r="BB12228" s="5"/>
    </row>
    <row r="12229" spans="54:54" x14ac:dyDescent="0.2">
      <c r="BB12229" s="5"/>
    </row>
    <row r="12230" spans="54:54" x14ac:dyDescent="0.2">
      <c r="BB12230" s="5"/>
    </row>
    <row r="12231" spans="54:54" x14ac:dyDescent="0.2">
      <c r="BB12231" s="5"/>
    </row>
    <row r="12232" spans="54:54" x14ac:dyDescent="0.2">
      <c r="BB12232" s="5"/>
    </row>
    <row r="12233" spans="54:54" x14ac:dyDescent="0.2">
      <c r="BB12233" s="5"/>
    </row>
    <row r="12234" spans="54:54" x14ac:dyDescent="0.2">
      <c r="BB12234" s="5"/>
    </row>
    <row r="12235" spans="54:54" x14ac:dyDescent="0.2">
      <c r="BB12235" s="5"/>
    </row>
    <row r="12236" spans="54:54" x14ac:dyDescent="0.2">
      <c r="BB12236" s="5"/>
    </row>
    <row r="12237" spans="54:54" x14ac:dyDescent="0.2">
      <c r="BB12237" s="5"/>
    </row>
    <row r="12238" spans="54:54" x14ac:dyDescent="0.2">
      <c r="BB12238" s="5"/>
    </row>
    <row r="12239" spans="54:54" x14ac:dyDescent="0.2">
      <c r="BB12239" s="5"/>
    </row>
    <row r="12240" spans="54:54" x14ac:dyDescent="0.2">
      <c r="BB12240" s="5"/>
    </row>
    <row r="12241" spans="54:54" x14ac:dyDescent="0.2">
      <c r="BB12241" s="5"/>
    </row>
    <row r="12242" spans="54:54" x14ac:dyDescent="0.2">
      <c r="BB12242" s="5"/>
    </row>
    <row r="12243" spans="54:54" x14ac:dyDescent="0.2">
      <c r="BB12243" s="5"/>
    </row>
    <row r="12244" spans="54:54" x14ac:dyDescent="0.2">
      <c r="BB12244" s="5"/>
    </row>
    <row r="12245" spans="54:54" x14ac:dyDescent="0.2">
      <c r="BB12245" s="5"/>
    </row>
    <row r="12246" spans="54:54" x14ac:dyDescent="0.2">
      <c r="BB12246" s="5"/>
    </row>
    <row r="12247" spans="54:54" x14ac:dyDescent="0.2">
      <c r="BB12247" s="5"/>
    </row>
    <row r="12248" spans="54:54" x14ac:dyDescent="0.2">
      <c r="BB12248" s="5"/>
    </row>
    <row r="12249" spans="54:54" x14ac:dyDescent="0.2">
      <c r="BB12249" s="5"/>
    </row>
    <row r="12250" spans="54:54" x14ac:dyDescent="0.2">
      <c r="BB12250" s="5"/>
    </row>
    <row r="12251" spans="54:54" x14ac:dyDescent="0.2">
      <c r="BB12251" s="5"/>
    </row>
    <row r="12252" spans="54:54" x14ac:dyDescent="0.2">
      <c r="BB12252" s="5"/>
    </row>
    <row r="12253" spans="54:54" x14ac:dyDescent="0.2">
      <c r="BB12253" s="5"/>
    </row>
    <row r="12254" spans="54:54" x14ac:dyDescent="0.2">
      <c r="BB12254" s="5"/>
    </row>
    <row r="12255" spans="54:54" x14ac:dyDescent="0.2">
      <c r="BB12255" s="5"/>
    </row>
    <row r="12256" spans="54:54" x14ac:dyDescent="0.2">
      <c r="BB12256" s="5"/>
    </row>
    <row r="12257" spans="54:54" x14ac:dyDescent="0.2">
      <c r="BB12257" s="5"/>
    </row>
    <row r="12258" spans="54:54" x14ac:dyDescent="0.2">
      <c r="BB12258" s="5"/>
    </row>
    <row r="12259" spans="54:54" x14ac:dyDescent="0.2">
      <c r="BB12259" s="5"/>
    </row>
    <row r="12260" spans="54:54" x14ac:dyDescent="0.2">
      <c r="BB12260" s="5"/>
    </row>
    <row r="12261" spans="54:54" x14ac:dyDescent="0.2">
      <c r="BB12261" s="5"/>
    </row>
    <row r="12262" spans="54:54" x14ac:dyDescent="0.2">
      <c r="BB12262" s="5"/>
    </row>
    <row r="12263" spans="54:54" x14ac:dyDescent="0.2">
      <c r="BB12263" s="5"/>
    </row>
    <row r="12264" spans="54:54" x14ac:dyDescent="0.2">
      <c r="BB12264" s="5"/>
    </row>
    <row r="12265" spans="54:54" x14ac:dyDescent="0.2">
      <c r="BB12265" s="5"/>
    </row>
    <row r="12266" spans="54:54" x14ac:dyDescent="0.2">
      <c r="BB12266" s="5"/>
    </row>
    <row r="12267" spans="54:54" x14ac:dyDescent="0.2">
      <c r="BB12267" s="5"/>
    </row>
    <row r="12268" spans="54:54" x14ac:dyDescent="0.2">
      <c r="BB12268" s="5"/>
    </row>
    <row r="12269" spans="54:54" x14ac:dyDescent="0.2">
      <c r="BB12269" s="5"/>
    </row>
    <row r="12270" spans="54:54" x14ac:dyDescent="0.2">
      <c r="BB12270" s="5"/>
    </row>
    <row r="12271" spans="54:54" x14ac:dyDescent="0.2">
      <c r="BB12271" s="5"/>
    </row>
    <row r="12272" spans="54:54" x14ac:dyDescent="0.2">
      <c r="BB12272" s="5"/>
    </row>
    <row r="12273" spans="54:54" x14ac:dyDescent="0.2">
      <c r="BB12273" s="5"/>
    </row>
    <row r="12274" spans="54:54" x14ac:dyDescent="0.2">
      <c r="BB12274" s="5"/>
    </row>
    <row r="12275" spans="54:54" x14ac:dyDescent="0.2">
      <c r="BB12275" s="5"/>
    </row>
    <row r="12276" spans="54:54" x14ac:dyDescent="0.2">
      <c r="BB12276" s="5"/>
    </row>
    <row r="12277" spans="54:54" x14ac:dyDescent="0.2">
      <c r="BB12277" s="5"/>
    </row>
    <row r="12278" spans="54:54" x14ac:dyDescent="0.2">
      <c r="BB12278" s="5"/>
    </row>
    <row r="12279" spans="54:54" x14ac:dyDescent="0.2">
      <c r="BB12279" s="5"/>
    </row>
    <row r="12280" spans="54:54" x14ac:dyDescent="0.2">
      <c r="BB12280" s="5"/>
    </row>
    <row r="12281" spans="54:54" x14ac:dyDescent="0.2">
      <c r="BB12281" s="5"/>
    </row>
    <row r="12282" spans="54:54" x14ac:dyDescent="0.2">
      <c r="BB12282" s="5"/>
    </row>
    <row r="12283" spans="54:54" x14ac:dyDescent="0.2">
      <c r="BB12283" s="5"/>
    </row>
    <row r="12284" spans="54:54" x14ac:dyDescent="0.2">
      <c r="BB12284" s="5"/>
    </row>
    <row r="12285" spans="54:54" x14ac:dyDescent="0.2">
      <c r="BB12285" s="5"/>
    </row>
    <row r="12286" spans="54:54" x14ac:dyDescent="0.2">
      <c r="BB12286" s="5"/>
    </row>
    <row r="12287" spans="54:54" x14ac:dyDescent="0.2">
      <c r="BB12287" s="5"/>
    </row>
    <row r="12288" spans="54:54" x14ac:dyDescent="0.2">
      <c r="BB12288" s="5"/>
    </row>
    <row r="12289" spans="54:54" x14ac:dyDescent="0.2">
      <c r="BB12289" s="5"/>
    </row>
    <row r="12290" spans="54:54" x14ac:dyDescent="0.2">
      <c r="BB12290" s="5"/>
    </row>
    <row r="12291" spans="54:54" x14ac:dyDescent="0.2">
      <c r="BB12291" s="5"/>
    </row>
    <row r="12292" spans="54:54" x14ac:dyDescent="0.2">
      <c r="BB12292" s="5"/>
    </row>
    <row r="12293" spans="54:54" x14ac:dyDescent="0.2">
      <c r="BB12293" s="5"/>
    </row>
    <row r="12294" spans="54:54" x14ac:dyDescent="0.2">
      <c r="BB12294" s="5"/>
    </row>
    <row r="12295" spans="54:54" x14ac:dyDescent="0.2">
      <c r="BB12295" s="5"/>
    </row>
    <row r="12296" spans="54:54" x14ac:dyDescent="0.2">
      <c r="BB12296" s="5"/>
    </row>
    <row r="12297" spans="54:54" x14ac:dyDescent="0.2">
      <c r="BB12297" s="5"/>
    </row>
    <row r="12298" spans="54:54" x14ac:dyDescent="0.2">
      <c r="BB12298" s="5"/>
    </row>
    <row r="12299" spans="54:54" x14ac:dyDescent="0.2">
      <c r="BB12299" s="5"/>
    </row>
    <row r="12300" spans="54:54" x14ac:dyDescent="0.2">
      <c r="BB12300" s="5"/>
    </row>
    <row r="12301" spans="54:54" x14ac:dyDescent="0.2">
      <c r="BB12301" s="5"/>
    </row>
    <row r="12302" spans="54:54" x14ac:dyDescent="0.2">
      <c r="BB12302" s="5"/>
    </row>
    <row r="12303" spans="54:54" x14ac:dyDescent="0.2">
      <c r="BB12303" s="5"/>
    </row>
    <row r="12304" spans="54:54" x14ac:dyDescent="0.2">
      <c r="BB12304" s="5"/>
    </row>
    <row r="12305" spans="54:54" x14ac:dyDescent="0.2">
      <c r="BB12305" s="5"/>
    </row>
    <row r="12306" spans="54:54" x14ac:dyDescent="0.2">
      <c r="BB12306" s="5"/>
    </row>
    <row r="12307" spans="54:54" x14ac:dyDescent="0.2">
      <c r="BB12307" s="5"/>
    </row>
    <row r="12308" spans="54:54" x14ac:dyDescent="0.2">
      <c r="BB12308" s="5"/>
    </row>
    <row r="12309" spans="54:54" x14ac:dyDescent="0.2">
      <c r="BB12309" s="5"/>
    </row>
    <row r="12310" spans="54:54" x14ac:dyDescent="0.2">
      <c r="BB12310" s="5"/>
    </row>
    <row r="12311" spans="54:54" x14ac:dyDescent="0.2">
      <c r="BB12311" s="5"/>
    </row>
    <row r="12312" spans="54:54" x14ac:dyDescent="0.2">
      <c r="BB12312" s="5"/>
    </row>
    <row r="12313" spans="54:54" x14ac:dyDescent="0.2">
      <c r="BB12313" s="5"/>
    </row>
    <row r="12314" spans="54:54" x14ac:dyDescent="0.2">
      <c r="BB12314" s="5"/>
    </row>
    <row r="12315" spans="54:54" x14ac:dyDescent="0.2">
      <c r="BB12315" s="5"/>
    </row>
    <row r="12316" spans="54:54" x14ac:dyDescent="0.2">
      <c r="BB12316" s="5"/>
    </row>
    <row r="12317" spans="54:54" x14ac:dyDescent="0.2">
      <c r="BB12317" s="5"/>
    </row>
    <row r="12318" spans="54:54" x14ac:dyDescent="0.2">
      <c r="BB12318" s="5"/>
    </row>
    <row r="12319" spans="54:54" x14ac:dyDescent="0.2">
      <c r="BB12319" s="5"/>
    </row>
    <row r="12320" spans="54:54" x14ac:dyDescent="0.2">
      <c r="BB12320" s="5"/>
    </row>
    <row r="12321" spans="54:54" x14ac:dyDescent="0.2">
      <c r="BB12321" s="5"/>
    </row>
    <row r="12322" spans="54:54" x14ac:dyDescent="0.2">
      <c r="BB12322" s="5"/>
    </row>
    <row r="12323" spans="54:54" x14ac:dyDescent="0.2">
      <c r="BB12323" s="5"/>
    </row>
    <row r="12324" spans="54:54" x14ac:dyDescent="0.2">
      <c r="BB12324" s="5"/>
    </row>
    <row r="12325" spans="54:54" x14ac:dyDescent="0.2">
      <c r="BB12325" s="5"/>
    </row>
    <row r="12326" spans="54:54" x14ac:dyDescent="0.2">
      <c r="BB12326" s="5"/>
    </row>
    <row r="12327" spans="54:54" x14ac:dyDescent="0.2">
      <c r="BB12327" s="5"/>
    </row>
    <row r="12328" spans="54:54" x14ac:dyDescent="0.2">
      <c r="BB12328" s="5"/>
    </row>
    <row r="12329" spans="54:54" x14ac:dyDescent="0.2">
      <c r="BB12329" s="5"/>
    </row>
    <row r="12330" spans="54:54" x14ac:dyDescent="0.2">
      <c r="BB12330" s="5"/>
    </row>
    <row r="12331" spans="54:54" x14ac:dyDescent="0.2">
      <c r="BB12331" s="5"/>
    </row>
    <row r="12332" spans="54:54" x14ac:dyDescent="0.2">
      <c r="BB12332" s="5"/>
    </row>
    <row r="12333" spans="54:54" x14ac:dyDescent="0.2">
      <c r="BB12333" s="5"/>
    </row>
    <row r="12334" spans="54:54" x14ac:dyDescent="0.2">
      <c r="BB12334" s="5"/>
    </row>
    <row r="12335" spans="54:54" x14ac:dyDescent="0.2">
      <c r="BB12335" s="5"/>
    </row>
    <row r="12336" spans="54:54" x14ac:dyDescent="0.2">
      <c r="BB12336" s="5"/>
    </row>
    <row r="12337" spans="54:54" x14ac:dyDescent="0.2">
      <c r="BB12337" s="5"/>
    </row>
    <row r="12338" spans="54:54" x14ac:dyDescent="0.2">
      <c r="BB12338" s="5"/>
    </row>
    <row r="12339" spans="54:54" x14ac:dyDescent="0.2">
      <c r="BB12339" s="5"/>
    </row>
    <row r="12340" spans="54:54" x14ac:dyDescent="0.2">
      <c r="BB12340" s="5"/>
    </row>
    <row r="12341" spans="54:54" x14ac:dyDescent="0.2">
      <c r="BB12341" s="5"/>
    </row>
    <row r="12342" spans="54:54" x14ac:dyDescent="0.2">
      <c r="BB12342" s="5"/>
    </row>
    <row r="12343" spans="54:54" x14ac:dyDescent="0.2">
      <c r="BB12343" s="5"/>
    </row>
    <row r="12344" spans="54:54" x14ac:dyDescent="0.2">
      <c r="BB12344" s="5"/>
    </row>
    <row r="12345" spans="54:54" x14ac:dyDescent="0.2">
      <c r="BB12345" s="5"/>
    </row>
    <row r="12346" spans="54:54" x14ac:dyDescent="0.2">
      <c r="BB12346" s="5"/>
    </row>
    <row r="12347" spans="54:54" x14ac:dyDescent="0.2">
      <c r="BB12347" s="5"/>
    </row>
    <row r="12348" spans="54:54" x14ac:dyDescent="0.2">
      <c r="BB12348" s="5"/>
    </row>
    <row r="12349" spans="54:54" x14ac:dyDescent="0.2">
      <c r="BB12349" s="5"/>
    </row>
    <row r="12350" spans="54:54" x14ac:dyDescent="0.2">
      <c r="BB12350" s="5"/>
    </row>
    <row r="12351" spans="54:54" x14ac:dyDescent="0.2">
      <c r="BB12351" s="5"/>
    </row>
    <row r="12352" spans="54:54" x14ac:dyDescent="0.2">
      <c r="BB12352" s="5"/>
    </row>
    <row r="12353" spans="54:54" x14ac:dyDescent="0.2">
      <c r="BB12353" s="5"/>
    </row>
    <row r="12354" spans="54:54" x14ac:dyDescent="0.2">
      <c r="BB12354" s="5"/>
    </row>
    <row r="12355" spans="54:54" x14ac:dyDescent="0.2">
      <c r="BB12355" s="5"/>
    </row>
    <row r="12356" spans="54:54" x14ac:dyDescent="0.2">
      <c r="BB12356" s="5"/>
    </row>
    <row r="12357" spans="54:54" x14ac:dyDescent="0.2">
      <c r="BB12357" s="5"/>
    </row>
    <row r="12358" spans="54:54" x14ac:dyDescent="0.2">
      <c r="BB12358" s="5"/>
    </row>
    <row r="12359" spans="54:54" x14ac:dyDescent="0.2">
      <c r="BB12359" s="5"/>
    </row>
    <row r="12360" spans="54:54" x14ac:dyDescent="0.2">
      <c r="BB12360" s="5"/>
    </row>
    <row r="12361" spans="54:54" x14ac:dyDescent="0.2">
      <c r="BB12361" s="5"/>
    </row>
    <row r="12362" spans="54:54" x14ac:dyDescent="0.2">
      <c r="BB12362" s="5"/>
    </row>
    <row r="12363" spans="54:54" x14ac:dyDescent="0.2">
      <c r="BB12363" s="5"/>
    </row>
    <row r="12364" spans="54:54" x14ac:dyDescent="0.2">
      <c r="BB12364" s="5"/>
    </row>
    <row r="12365" spans="54:54" x14ac:dyDescent="0.2">
      <c r="BB12365" s="5"/>
    </row>
    <row r="12366" spans="54:54" x14ac:dyDescent="0.2">
      <c r="BB12366" s="5"/>
    </row>
    <row r="12367" spans="54:54" x14ac:dyDescent="0.2">
      <c r="BB12367" s="5"/>
    </row>
    <row r="12368" spans="54:54" x14ac:dyDescent="0.2">
      <c r="BB12368" s="5"/>
    </row>
    <row r="12369" spans="54:54" x14ac:dyDescent="0.2">
      <c r="BB12369" s="5"/>
    </row>
    <row r="12370" spans="54:54" x14ac:dyDescent="0.2">
      <c r="BB12370" s="5"/>
    </row>
    <row r="12371" spans="54:54" x14ac:dyDescent="0.2">
      <c r="BB12371" s="5"/>
    </row>
    <row r="12372" spans="54:54" x14ac:dyDescent="0.2">
      <c r="BB12372" s="5"/>
    </row>
    <row r="12373" spans="54:54" x14ac:dyDescent="0.2">
      <c r="BB12373" s="5"/>
    </row>
    <row r="12374" spans="54:54" x14ac:dyDescent="0.2">
      <c r="BB12374" s="5"/>
    </row>
    <row r="12375" spans="54:54" x14ac:dyDescent="0.2">
      <c r="BB12375" s="5"/>
    </row>
    <row r="12376" spans="54:54" x14ac:dyDescent="0.2">
      <c r="BB12376" s="5"/>
    </row>
    <row r="12377" spans="54:54" x14ac:dyDescent="0.2">
      <c r="BB12377" s="5"/>
    </row>
    <row r="12378" spans="54:54" x14ac:dyDescent="0.2">
      <c r="BB12378" s="5"/>
    </row>
    <row r="12379" spans="54:54" x14ac:dyDescent="0.2">
      <c r="BB12379" s="5"/>
    </row>
    <row r="12380" spans="54:54" x14ac:dyDescent="0.2">
      <c r="BB12380" s="5"/>
    </row>
    <row r="12381" spans="54:54" x14ac:dyDescent="0.2">
      <c r="BB12381" s="5"/>
    </row>
    <row r="12382" spans="54:54" x14ac:dyDescent="0.2">
      <c r="BB12382" s="5"/>
    </row>
    <row r="12383" spans="54:54" x14ac:dyDescent="0.2">
      <c r="BB12383" s="5"/>
    </row>
    <row r="12384" spans="54:54" x14ac:dyDescent="0.2">
      <c r="BB12384" s="5"/>
    </row>
    <row r="12385" spans="54:54" x14ac:dyDescent="0.2">
      <c r="BB12385" s="5"/>
    </row>
    <row r="12386" spans="54:54" x14ac:dyDescent="0.2">
      <c r="BB12386" s="5"/>
    </row>
    <row r="12387" spans="54:54" x14ac:dyDescent="0.2">
      <c r="BB12387" s="5"/>
    </row>
    <row r="12388" spans="54:54" x14ac:dyDescent="0.2">
      <c r="BB12388" s="5"/>
    </row>
    <row r="12389" spans="54:54" x14ac:dyDescent="0.2">
      <c r="BB12389" s="5"/>
    </row>
    <row r="12390" spans="54:54" x14ac:dyDescent="0.2">
      <c r="BB12390" s="5"/>
    </row>
    <row r="12391" spans="54:54" x14ac:dyDescent="0.2">
      <c r="BB12391" s="5"/>
    </row>
    <row r="12392" spans="54:54" x14ac:dyDescent="0.2">
      <c r="BB12392" s="5"/>
    </row>
    <row r="12393" spans="54:54" x14ac:dyDescent="0.2">
      <c r="BB12393" s="5"/>
    </row>
    <row r="12394" spans="54:54" x14ac:dyDescent="0.2">
      <c r="BB12394" s="5"/>
    </row>
    <row r="12395" spans="54:54" x14ac:dyDescent="0.2">
      <c r="BB12395" s="5"/>
    </row>
    <row r="12396" spans="54:54" x14ac:dyDescent="0.2">
      <c r="BB12396" s="5"/>
    </row>
    <row r="12397" spans="54:54" x14ac:dyDescent="0.2">
      <c r="BB12397" s="5"/>
    </row>
    <row r="12398" spans="54:54" x14ac:dyDescent="0.2">
      <c r="BB12398" s="5"/>
    </row>
    <row r="12399" spans="54:54" x14ac:dyDescent="0.2">
      <c r="BB12399" s="5"/>
    </row>
    <row r="12400" spans="54:54" x14ac:dyDescent="0.2">
      <c r="BB12400" s="5"/>
    </row>
    <row r="12401" spans="54:54" x14ac:dyDescent="0.2">
      <c r="BB12401" s="5"/>
    </row>
    <row r="12402" spans="54:54" x14ac:dyDescent="0.2">
      <c r="BB12402" s="5"/>
    </row>
    <row r="12403" spans="54:54" x14ac:dyDescent="0.2">
      <c r="BB12403" s="5"/>
    </row>
    <row r="12404" spans="54:54" x14ac:dyDescent="0.2">
      <c r="BB12404" s="5"/>
    </row>
    <row r="12405" spans="54:54" x14ac:dyDescent="0.2">
      <c r="BB12405" s="5"/>
    </row>
    <row r="12406" spans="54:54" x14ac:dyDescent="0.2">
      <c r="BB12406" s="5"/>
    </row>
    <row r="12407" spans="54:54" x14ac:dyDescent="0.2">
      <c r="BB12407" s="5"/>
    </row>
    <row r="12408" spans="54:54" x14ac:dyDescent="0.2">
      <c r="BB12408" s="5"/>
    </row>
    <row r="12409" spans="54:54" x14ac:dyDescent="0.2">
      <c r="BB12409" s="5"/>
    </row>
    <row r="12410" spans="54:54" x14ac:dyDescent="0.2">
      <c r="BB12410" s="5"/>
    </row>
    <row r="12411" spans="54:54" x14ac:dyDescent="0.2">
      <c r="BB12411" s="5"/>
    </row>
    <row r="12412" spans="54:54" x14ac:dyDescent="0.2">
      <c r="BB12412" s="5"/>
    </row>
    <row r="12413" spans="54:54" x14ac:dyDescent="0.2">
      <c r="BB12413" s="5"/>
    </row>
    <row r="12414" spans="54:54" x14ac:dyDescent="0.2">
      <c r="BB12414" s="5"/>
    </row>
    <row r="12415" spans="54:54" x14ac:dyDescent="0.2">
      <c r="BB12415" s="5"/>
    </row>
    <row r="12416" spans="54:54" x14ac:dyDescent="0.2">
      <c r="BB12416" s="5"/>
    </row>
    <row r="12417" spans="54:54" x14ac:dyDescent="0.2">
      <c r="BB12417" s="5"/>
    </row>
    <row r="12418" spans="54:54" x14ac:dyDescent="0.2">
      <c r="BB12418" s="5"/>
    </row>
    <row r="12419" spans="54:54" x14ac:dyDescent="0.2">
      <c r="BB12419" s="5"/>
    </row>
    <row r="12420" spans="54:54" x14ac:dyDescent="0.2">
      <c r="BB12420" s="5"/>
    </row>
    <row r="12421" spans="54:54" x14ac:dyDescent="0.2">
      <c r="BB12421" s="5"/>
    </row>
    <row r="12422" spans="54:54" x14ac:dyDescent="0.2">
      <c r="BB12422" s="5"/>
    </row>
    <row r="12423" spans="54:54" x14ac:dyDescent="0.2">
      <c r="BB12423" s="5"/>
    </row>
    <row r="12424" spans="54:54" x14ac:dyDescent="0.2">
      <c r="BB12424" s="5"/>
    </row>
    <row r="12425" spans="54:54" x14ac:dyDescent="0.2">
      <c r="BB12425" s="5"/>
    </row>
    <row r="12426" spans="54:54" x14ac:dyDescent="0.2">
      <c r="BB12426" s="5"/>
    </row>
    <row r="12427" spans="54:54" x14ac:dyDescent="0.2">
      <c r="BB12427" s="5"/>
    </row>
    <row r="12428" spans="54:54" x14ac:dyDescent="0.2">
      <c r="BB12428" s="5"/>
    </row>
    <row r="12429" spans="54:54" x14ac:dyDescent="0.2">
      <c r="BB12429" s="5"/>
    </row>
    <row r="12430" spans="54:54" x14ac:dyDescent="0.2">
      <c r="BB12430" s="5"/>
    </row>
    <row r="12431" spans="54:54" x14ac:dyDescent="0.2">
      <c r="BB12431" s="5"/>
    </row>
    <row r="12432" spans="54:54" x14ac:dyDescent="0.2">
      <c r="BB12432" s="5"/>
    </row>
    <row r="12433" spans="54:54" x14ac:dyDescent="0.2">
      <c r="BB12433" s="5"/>
    </row>
    <row r="12434" spans="54:54" x14ac:dyDescent="0.2">
      <c r="BB12434" s="5"/>
    </row>
    <row r="12435" spans="54:54" x14ac:dyDescent="0.2">
      <c r="BB12435" s="5"/>
    </row>
    <row r="12436" spans="54:54" x14ac:dyDescent="0.2">
      <c r="BB12436" s="5"/>
    </row>
    <row r="12437" spans="54:54" x14ac:dyDescent="0.2">
      <c r="BB12437" s="5"/>
    </row>
    <row r="12438" spans="54:54" x14ac:dyDescent="0.2">
      <c r="BB12438" s="5"/>
    </row>
    <row r="12439" spans="54:54" x14ac:dyDescent="0.2">
      <c r="BB12439" s="5"/>
    </row>
    <row r="12440" spans="54:54" x14ac:dyDescent="0.2">
      <c r="BB12440" s="5"/>
    </row>
    <row r="12441" spans="54:54" x14ac:dyDescent="0.2">
      <c r="BB12441" s="5"/>
    </row>
    <row r="12442" spans="54:54" x14ac:dyDescent="0.2">
      <c r="BB12442" s="5"/>
    </row>
    <row r="12443" spans="54:54" x14ac:dyDescent="0.2">
      <c r="BB12443" s="5"/>
    </row>
    <row r="12444" spans="54:54" x14ac:dyDescent="0.2">
      <c r="BB12444" s="5"/>
    </row>
    <row r="12445" spans="54:54" x14ac:dyDescent="0.2">
      <c r="BB12445" s="5"/>
    </row>
    <row r="12446" spans="54:54" x14ac:dyDescent="0.2">
      <c r="BB12446" s="5"/>
    </row>
    <row r="12447" spans="54:54" x14ac:dyDescent="0.2">
      <c r="BB12447" s="5"/>
    </row>
    <row r="12448" spans="54:54" x14ac:dyDescent="0.2">
      <c r="BB12448" s="5"/>
    </row>
    <row r="12449" spans="54:54" x14ac:dyDescent="0.2">
      <c r="BB12449" s="5"/>
    </row>
    <row r="12450" spans="54:54" x14ac:dyDescent="0.2">
      <c r="BB12450" s="5"/>
    </row>
    <row r="12451" spans="54:54" x14ac:dyDescent="0.2">
      <c r="BB12451" s="5"/>
    </row>
    <row r="12452" spans="54:54" x14ac:dyDescent="0.2">
      <c r="BB12452" s="5"/>
    </row>
    <row r="12453" spans="54:54" x14ac:dyDescent="0.2">
      <c r="BB12453" s="5"/>
    </row>
    <row r="12454" spans="54:54" x14ac:dyDescent="0.2">
      <c r="BB12454" s="5"/>
    </row>
    <row r="12455" spans="54:54" x14ac:dyDescent="0.2">
      <c r="BB12455" s="5"/>
    </row>
    <row r="12456" spans="54:54" x14ac:dyDescent="0.2">
      <c r="BB12456" s="5"/>
    </row>
    <row r="12457" spans="54:54" x14ac:dyDescent="0.2">
      <c r="BB12457" s="5"/>
    </row>
    <row r="12458" spans="54:54" x14ac:dyDescent="0.2">
      <c r="BB12458" s="5"/>
    </row>
    <row r="12459" spans="54:54" x14ac:dyDescent="0.2">
      <c r="BB12459" s="5"/>
    </row>
    <row r="12460" spans="54:54" x14ac:dyDescent="0.2">
      <c r="BB12460" s="5"/>
    </row>
    <row r="12461" spans="54:54" x14ac:dyDescent="0.2">
      <c r="BB12461" s="5"/>
    </row>
    <row r="12462" spans="54:54" x14ac:dyDescent="0.2">
      <c r="BB12462" s="5"/>
    </row>
    <row r="12463" spans="54:54" x14ac:dyDescent="0.2">
      <c r="BB12463" s="5"/>
    </row>
    <row r="12464" spans="54:54" x14ac:dyDescent="0.2">
      <c r="BB12464" s="5"/>
    </row>
    <row r="12465" spans="54:54" x14ac:dyDescent="0.2">
      <c r="BB12465" s="5"/>
    </row>
    <row r="12466" spans="54:54" x14ac:dyDescent="0.2">
      <c r="BB12466" s="5"/>
    </row>
    <row r="12467" spans="54:54" x14ac:dyDescent="0.2">
      <c r="BB12467" s="5"/>
    </row>
    <row r="12468" spans="54:54" x14ac:dyDescent="0.2">
      <c r="BB12468" s="5"/>
    </row>
    <row r="12469" spans="54:54" x14ac:dyDescent="0.2">
      <c r="BB12469" s="5"/>
    </row>
    <row r="12470" spans="54:54" x14ac:dyDescent="0.2">
      <c r="BB12470" s="5"/>
    </row>
    <row r="12471" spans="54:54" x14ac:dyDescent="0.2">
      <c r="BB12471" s="5"/>
    </row>
    <row r="12472" spans="54:54" x14ac:dyDescent="0.2">
      <c r="BB12472" s="5"/>
    </row>
    <row r="12473" spans="54:54" x14ac:dyDescent="0.2">
      <c r="BB12473" s="5"/>
    </row>
    <row r="12474" spans="54:54" x14ac:dyDescent="0.2">
      <c r="BB12474" s="5"/>
    </row>
    <row r="12475" spans="54:54" x14ac:dyDescent="0.2">
      <c r="BB12475" s="5"/>
    </row>
    <row r="12476" spans="54:54" x14ac:dyDescent="0.2">
      <c r="BB12476" s="5"/>
    </row>
    <row r="12477" spans="54:54" x14ac:dyDescent="0.2">
      <c r="BB12477" s="5"/>
    </row>
    <row r="12478" spans="54:54" x14ac:dyDescent="0.2">
      <c r="BB12478" s="5"/>
    </row>
    <row r="12479" spans="54:54" x14ac:dyDescent="0.2">
      <c r="BB12479" s="5"/>
    </row>
    <row r="12480" spans="54:54" x14ac:dyDescent="0.2">
      <c r="BB12480" s="5"/>
    </row>
    <row r="12481" spans="54:54" x14ac:dyDescent="0.2">
      <c r="BB12481" s="5"/>
    </row>
    <row r="12482" spans="54:54" x14ac:dyDescent="0.2">
      <c r="BB12482" s="5"/>
    </row>
    <row r="12483" spans="54:54" x14ac:dyDescent="0.2">
      <c r="BB12483" s="5"/>
    </row>
    <row r="12484" spans="54:54" x14ac:dyDescent="0.2">
      <c r="BB12484" s="5"/>
    </row>
    <row r="12485" spans="54:54" x14ac:dyDescent="0.2">
      <c r="BB12485" s="5"/>
    </row>
    <row r="12486" spans="54:54" x14ac:dyDescent="0.2">
      <c r="BB12486" s="5"/>
    </row>
    <row r="12487" spans="54:54" x14ac:dyDescent="0.2">
      <c r="BB12487" s="5"/>
    </row>
    <row r="12488" spans="54:54" x14ac:dyDescent="0.2">
      <c r="BB12488" s="5"/>
    </row>
    <row r="12489" spans="54:54" x14ac:dyDescent="0.2">
      <c r="BB12489" s="5"/>
    </row>
    <row r="12490" spans="54:54" x14ac:dyDescent="0.2">
      <c r="BB12490" s="5"/>
    </row>
    <row r="12491" spans="54:54" x14ac:dyDescent="0.2">
      <c r="BB12491" s="5"/>
    </row>
    <row r="12492" spans="54:54" x14ac:dyDescent="0.2">
      <c r="BB12492" s="5"/>
    </row>
    <row r="12493" spans="54:54" x14ac:dyDescent="0.2">
      <c r="BB12493" s="5"/>
    </row>
    <row r="12494" spans="54:54" x14ac:dyDescent="0.2">
      <c r="BB12494" s="5"/>
    </row>
    <row r="12495" spans="54:54" x14ac:dyDescent="0.2">
      <c r="BB12495" s="5"/>
    </row>
    <row r="12496" spans="54:54" x14ac:dyDescent="0.2">
      <c r="BB12496" s="5"/>
    </row>
    <row r="12497" spans="54:54" x14ac:dyDescent="0.2">
      <c r="BB12497" s="5"/>
    </row>
    <row r="12498" spans="54:54" x14ac:dyDescent="0.2">
      <c r="BB12498" s="5"/>
    </row>
    <row r="12499" spans="54:54" x14ac:dyDescent="0.2">
      <c r="BB12499" s="5"/>
    </row>
    <row r="12500" spans="54:54" x14ac:dyDescent="0.2">
      <c r="BB12500" s="5"/>
    </row>
    <row r="12501" spans="54:54" x14ac:dyDescent="0.2">
      <c r="BB12501" s="5"/>
    </row>
    <row r="12502" spans="54:54" x14ac:dyDescent="0.2">
      <c r="BB12502" s="5"/>
    </row>
    <row r="12503" spans="54:54" x14ac:dyDescent="0.2">
      <c r="BB12503" s="5"/>
    </row>
    <row r="12504" spans="54:54" x14ac:dyDescent="0.2">
      <c r="BB12504" s="5"/>
    </row>
    <row r="12505" spans="54:54" x14ac:dyDescent="0.2">
      <c r="BB12505" s="5"/>
    </row>
    <row r="12506" spans="54:54" x14ac:dyDescent="0.2">
      <c r="BB12506" s="5"/>
    </row>
    <row r="12507" spans="54:54" x14ac:dyDescent="0.2">
      <c r="BB12507" s="5"/>
    </row>
    <row r="12508" spans="54:54" x14ac:dyDescent="0.2">
      <c r="BB12508" s="5"/>
    </row>
    <row r="12509" spans="54:54" x14ac:dyDescent="0.2">
      <c r="BB12509" s="5"/>
    </row>
    <row r="12510" spans="54:54" x14ac:dyDescent="0.2">
      <c r="BB12510" s="5"/>
    </row>
    <row r="12511" spans="54:54" x14ac:dyDescent="0.2">
      <c r="BB12511" s="5"/>
    </row>
    <row r="12512" spans="54:54" x14ac:dyDescent="0.2">
      <c r="BB12512" s="5"/>
    </row>
    <row r="12513" spans="54:54" x14ac:dyDescent="0.2">
      <c r="BB12513" s="5"/>
    </row>
    <row r="12514" spans="54:54" x14ac:dyDescent="0.2">
      <c r="BB12514" s="5"/>
    </row>
    <row r="12515" spans="54:54" x14ac:dyDescent="0.2">
      <c r="BB12515" s="5"/>
    </row>
    <row r="12516" spans="54:54" x14ac:dyDescent="0.2">
      <c r="BB12516" s="5"/>
    </row>
    <row r="12517" spans="54:54" x14ac:dyDescent="0.2">
      <c r="BB12517" s="5"/>
    </row>
    <row r="12518" spans="54:54" x14ac:dyDescent="0.2">
      <c r="BB12518" s="5"/>
    </row>
    <row r="12519" spans="54:54" x14ac:dyDescent="0.2">
      <c r="BB12519" s="5"/>
    </row>
    <row r="12520" spans="54:54" x14ac:dyDescent="0.2">
      <c r="BB12520" s="5"/>
    </row>
    <row r="12521" spans="54:54" x14ac:dyDescent="0.2">
      <c r="BB12521" s="5"/>
    </row>
    <row r="12522" spans="54:54" x14ac:dyDescent="0.2">
      <c r="BB12522" s="5"/>
    </row>
    <row r="12523" spans="54:54" x14ac:dyDescent="0.2">
      <c r="BB12523" s="5"/>
    </row>
    <row r="12524" spans="54:54" x14ac:dyDescent="0.2">
      <c r="BB12524" s="5"/>
    </row>
    <row r="12525" spans="54:54" x14ac:dyDescent="0.2">
      <c r="BB12525" s="5"/>
    </row>
    <row r="12526" spans="54:54" x14ac:dyDescent="0.2">
      <c r="BB12526" s="5"/>
    </row>
    <row r="12527" spans="54:54" x14ac:dyDescent="0.2">
      <c r="BB12527" s="5"/>
    </row>
    <row r="12528" spans="54:54" x14ac:dyDescent="0.2">
      <c r="BB12528" s="5"/>
    </row>
    <row r="12529" spans="54:54" x14ac:dyDescent="0.2">
      <c r="BB12529" s="5"/>
    </row>
    <row r="12530" spans="54:54" x14ac:dyDescent="0.2">
      <c r="BB12530" s="5"/>
    </row>
    <row r="12531" spans="54:54" x14ac:dyDescent="0.2">
      <c r="BB12531" s="5"/>
    </row>
    <row r="12532" spans="54:54" x14ac:dyDescent="0.2">
      <c r="BB12532" s="5"/>
    </row>
    <row r="12533" spans="54:54" x14ac:dyDescent="0.2">
      <c r="BB12533" s="5"/>
    </row>
    <row r="12534" spans="54:54" x14ac:dyDescent="0.2">
      <c r="BB12534" s="5"/>
    </row>
    <row r="12535" spans="54:54" x14ac:dyDescent="0.2">
      <c r="BB12535" s="5"/>
    </row>
    <row r="12536" spans="54:54" x14ac:dyDescent="0.2">
      <c r="BB12536" s="5"/>
    </row>
    <row r="12537" spans="54:54" x14ac:dyDescent="0.2">
      <c r="BB12537" s="5"/>
    </row>
    <row r="12538" spans="54:54" x14ac:dyDescent="0.2">
      <c r="BB12538" s="5"/>
    </row>
    <row r="12539" spans="54:54" x14ac:dyDescent="0.2">
      <c r="BB12539" s="5"/>
    </row>
    <row r="12540" spans="54:54" x14ac:dyDescent="0.2">
      <c r="BB12540" s="5"/>
    </row>
    <row r="12541" spans="54:54" x14ac:dyDescent="0.2">
      <c r="BB12541" s="5"/>
    </row>
    <row r="12542" spans="54:54" x14ac:dyDescent="0.2">
      <c r="BB12542" s="5"/>
    </row>
    <row r="12543" spans="54:54" x14ac:dyDescent="0.2">
      <c r="BB12543" s="5"/>
    </row>
    <row r="12544" spans="54:54" x14ac:dyDescent="0.2">
      <c r="BB12544" s="5"/>
    </row>
    <row r="12545" spans="54:54" x14ac:dyDescent="0.2">
      <c r="BB12545" s="5"/>
    </row>
    <row r="12546" spans="54:54" x14ac:dyDescent="0.2">
      <c r="BB12546" s="5"/>
    </row>
    <row r="12547" spans="54:54" x14ac:dyDescent="0.2">
      <c r="BB12547" s="5"/>
    </row>
    <row r="12548" spans="54:54" x14ac:dyDescent="0.2">
      <c r="BB12548" s="5"/>
    </row>
    <row r="12549" spans="54:54" x14ac:dyDescent="0.2">
      <c r="BB12549" s="5"/>
    </row>
    <row r="12550" spans="54:54" x14ac:dyDescent="0.2">
      <c r="BB12550" s="5"/>
    </row>
    <row r="12551" spans="54:54" x14ac:dyDescent="0.2">
      <c r="BB12551" s="5"/>
    </row>
    <row r="12552" spans="54:54" x14ac:dyDescent="0.2">
      <c r="BB12552" s="5"/>
    </row>
    <row r="12553" spans="54:54" x14ac:dyDescent="0.2">
      <c r="BB12553" s="5"/>
    </row>
    <row r="12554" spans="54:54" x14ac:dyDescent="0.2">
      <c r="BB12554" s="5"/>
    </row>
    <row r="12555" spans="54:54" x14ac:dyDescent="0.2">
      <c r="BB12555" s="5"/>
    </row>
    <row r="12556" spans="54:54" x14ac:dyDescent="0.2">
      <c r="BB12556" s="5"/>
    </row>
    <row r="12557" spans="54:54" x14ac:dyDescent="0.2">
      <c r="BB12557" s="5"/>
    </row>
    <row r="12558" spans="54:54" x14ac:dyDescent="0.2">
      <c r="BB12558" s="5"/>
    </row>
    <row r="12559" spans="54:54" x14ac:dyDescent="0.2">
      <c r="BB12559" s="5"/>
    </row>
    <row r="12560" spans="54:54" x14ac:dyDescent="0.2">
      <c r="BB12560" s="5"/>
    </row>
    <row r="12561" spans="54:54" x14ac:dyDescent="0.2">
      <c r="BB12561" s="5"/>
    </row>
    <row r="12562" spans="54:54" x14ac:dyDescent="0.2">
      <c r="BB12562" s="5"/>
    </row>
    <row r="12563" spans="54:54" x14ac:dyDescent="0.2">
      <c r="BB12563" s="5"/>
    </row>
    <row r="12564" spans="54:54" x14ac:dyDescent="0.2">
      <c r="BB12564" s="5"/>
    </row>
    <row r="12565" spans="54:54" x14ac:dyDescent="0.2">
      <c r="BB12565" s="5"/>
    </row>
    <row r="12566" spans="54:54" x14ac:dyDescent="0.2">
      <c r="BB12566" s="5"/>
    </row>
    <row r="12567" spans="54:54" x14ac:dyDescent="0.2">
      <c r="BB12567" s="5"/>
    </row>
    <row r="12568" spans="54:54" x14ac:dyDescent="0.2">
      <c r="BB12568" s="5"/>
    </row>
    <row r="12569" spans="54:54" x14ac:dyDescent="0.2">
      <c r="BB12569" s="5"/>
    </row>
    <row r="12570" spans="54:54" x14ac:dyDescent="0.2">
      <c r="BB12570" s="5"/>
    </row>
    <row r="12571" spans="54:54" x14ac:dyDescent="0.2">
      <c r="BB12571" s="5"/>
    </row>
    <row r="12572" spans="54:54" x14ac:dyDescent="0.2">
      <c r="BB12572" s="5"/>
    </row>
    <row r="12573" spans="54:54" x14ac:dyDescent="0.2">
      <c r="BB12573" s="5"/>
    </row>
    <row r="12574" spans="54:54" x14ac:dyDescent="0.2">
      <c r="BB12574" s="5"/>
    </row>
    <row r="12575" spans="54:54" x14ac:dyDescent="0.2">
      <c r="BB12575" s="5"/>
    </row>
    <row r="12576" spans="54:54" x14ac:dyDescent="0.2">
      <c r="BB12576" s="5"/>
    </row>
    <row r="12577" spans="54:54" x14ac:dyDescent="0.2">
      <c r="BB12577" s="5"/>
    </row>
    <row r="12578" spans="54:54" x14ac:dyDescent="0.2">
      <c r="BB12578" s="5"/>
    </row>
    <row r="12579" spans="54:54" x14ac:dyDescent="0.2">
      <c r="BB12579" s="5"/>
    </row>
    <row r="12580" spans="54:54" x14ac:dyDescent="0.2">
      <c r="BB12580" s="5"/>
    </row>
    <row r="12581" spans="54:54" x14ac:dyDescent="0.2">
      <c r="BB12581" s="5"/>
    </row>
    <row r="12582" spans="54:54" x14ac:dyDescent="0.2">
      <c r="BB12582" s="5"/>
    </row>
    <row r="12583" spans="54:54" x14ac:dyDescent="0.2">
      <c r="BB12583" s="5"/>
    </row>
    <row r="12584" spans="54:54" x14ac:dyDescent="0.2">
      <c r="BB12584" s="5"/>
    </row>
    <row r="12585" spans="54:54" x14ac:dyDescent="0.2">
      <c r="BB12585" s="5"/>
    </row>
    <row r="12586" spans="54:54" x14ac:dyDescent="0.2">
      <c r="BB12586" s="5"/>
    </row>
    <row r="12587" spans="54:54" x14ac:dyDescent="0.2">
      <c r="BB12587" s="5"/>
    </row>
    <row r="12588" spans="54:54" x14ac:dyDescent="0.2">
      <c r="BB12588" s="5"/>
    </row>
    <row r="12589" spans="54:54" x14ac:dyDescent="0.2">
      <c r="BB12589" s="5"/>
    </row>
    <row r="12590" spans="54:54" x14ac:dyDescent="0.2">
      <c r="BB12590" s="5"/>
    </row>
    <row r="12591" spans="54:54" x14ac:dyDescent="0.2">
      <c r="BB12591" s="5"/>
    </row>
    <row r="12592" spans="54:54" x14ac:dyDescent="0.2">
      <c r="BB12592" s="5"/>
    </row>
    <row r="12593" spans="54:54" x14ac:dyDescent="0.2">
      <c r="BB12593" s="5"/>
    </row>
    <row r="12594" spans="54:54" x14ac:dyDescent="0.2">
      <c r="BB12594" s="5"/>
    </row>
    <row r="12595" spans="54:54" x14ac:dyDescent="0.2">
      <c r="BB12595" s="5"/>
    </row>
    <row r="12596" spans="54:54" x14ac:dyDescent="0.2">
      <c r="BB12596" s="5"/>
    </row>
    <row r="12597" spans="54:54" x14ac:dyDescent="0.2">
      <c r="BB12597" s="5"/>
    </row>
    <row r="12598" spans="54:54" x14ac:dyDescent="0.2">
      <c r="BB12598" s="5"/>
    </row>
    <row r="12599" spans="54:54" x14ac:dyDescent="0.2">
      <c r="BB12599" s="5"/>
    </row>
    <row r="12600" spans="54:54" x14ac:dyDescent="0.2">
      <c r="BB12600" s="5"/>
    </row>
    <row r="12601" spans="54:54" x14ac:dyDescent="0.2">
      <c r="BB12601" s="5"/>
    </row>
    <row r="12602" spans="54:54" x14ac:dyDescent="0.2">
      <c r="BB12602" s="5"/>
    </row>
    <row r="12603" spans="54:54" x14ac:dyDescent="0.2">
      <c r="BB12603" s="5"/>
    </row>
    <row r="12604" spans="54:54" x14ac:dyDescent="0.2">
      <c r="BB12604" s="5"/>
    </row>
    <row r="12605" spans="54:54" x14ac:dyDescent="0.2">
      <c r="BB12605" s="5"/>
    </row>
    <row r="12606" spans="54:54" x14ac:dyDescent="0.2">
      <c r="BB12606" s="5"/>
    </row>
    <row r="12607" spans="54:54" x14ac:dyDescent="0.2">
      <c r="BB12607" s="5"/>
    </row>
    <row r="12608" spans="54:54" x14ac:dyDescent="0.2">
      <c r="BB12608" s="5"/>
    </row>
    <row r="12609" spans="54:54" x14ac:dyDescent="0.2">
      <c r="BB12609" s="5"/>
    </row>
    <row r="12610" spans="54:54" x14ac:dyDescent="0.2">
      <c r="BB12610" s="5"/>
    </row>
    <row r="12611" spans="54:54" x14ac:dyDescent="0.2">
      <c r="BB12611" s="5"/>
    </row>
    <row r="12612" spans="54:54" x14ac:dyDescent="0.2">
      <c r="BB12612" s="5"/>
    </row>
    <row r="12613" spans="54:54" x14ac:dyDescent="0.2">
      <c r="BB12613" s="5"/>
    </row>
    <row r="12614" spans="54:54" x14ac:dyDescent="0.2">
      <c r="BB12614" s="5"/>
    </row>
    <row r="12615" spans="54:54" x14ac:dyDescent="0.2">
      <c r="BB12615" s="5"/>
    </row>
    <row r="12616" spans="54:54" x14ac:dyDescent="0.2">
      <c r="BB12616" s="5"/>
    </row>
    <row r="12617" spans="54:54" x14ac:dyDescent="0.2">
      <c r="BB12617" s="5"/>
    </row>
    <row r="12618" spans="54:54" x14ac:dyDescent="0.2">
      <c r="BB12618" s="5"/>
    </row>
    <row r="12619" spans="54:54" x14ac:dyDescent="0.2">
      <c r="BB12619" s="5"/>
    </row>
    <row r="12620" spans="54:54" x14ac:dyDescent="0.2">
      <c r="BB12620" s="5"/>
    </row>
    <row r="12621" spans="54:54" x14ac:dyDescent="0.2">
      <c r="BB12621" s="5"/>
    </row>
    <row r="12622" spans="54:54" x14ac:dyDescent="0.2">
      <c r="BB12622" s="5"/>
    </row>
    <row r="12623" spans="54:54" x14ac:dyDescent="0.2">
      <c r="BB12623" s="5"/>
    </row>
    <row r="12624" spans="54:54" x14ac:dyDescent="0.2">
      <c r="BB12624" s="5"/>
    </row>
    <row r="12625" spans="54:54" x14ac:dyDescent="0.2">
      <c r="BB12625" s="5"/>
    </row>
    <row r="12626" spans="54:54" x14ac:dyDescent="0.2">
      <c r="BB12626" s="5"/>
    </row>
    <row r="12627" spans="54:54" x14ac:dyDescent="0.2">
      <c r="BB12627" s="5"/>
    </row>
    <row r="12628" spans="54:54" x14ac:dyDescent="0.2">
      <c r="BB12628" s="5"/>
    </row>
    <row r="12629" spans="54:54" x14ac:dyDescent="0.2">
      <c r="BB12629" s="5"/>
    </row>
    <row r="12630" spans="54:54" x14ac:dyDescent="0.2">
      <c r="BB12630" s="5"/>
    </row>
    <row r="12631" spans="54:54" x14ac:dyDescent="0.2">
      <c r="BB12631" s="5"/>
    </row>
    <row r="12632" spans="54:54" x14ac:dyDescent="0.2">
      <c r="BB12632" s="5"/>
    </row>
    <row r="12633" spans="54:54" x14ac:dyDescent="0.2">
      <c r="BB12633" s="5"/>
    </row>
    <row r="12634" spans="54:54" x14ac:dyDescent="0.2">
      <c r="BB12634" s="5"/>
    </row>
    <row r="12635" spans="54:54" x14ac:dyDescent="0.2">
      <c r="BB12635" s="5"/>
    </row>
    <row r="12636" spans="54:54" x14ac:dyDescent="0.2">
      <c r="BB12636" s="5"/>
    </row>
    <row r="12637" spans="54:54" x14ac:dyDescent="0.2">
      <c r="BB12637" s="5"/>
    </row>
    <row r="12638" spans="54:54" x14ac:dyDescent="0.2">
      <c r="BB12638" s="5"/>
    </row>
    <row r="12639" spans="54:54" x14ac:dyDescent="0.2">
      <c r="BB12639" s="5"/>
    </row>
    <row r="12640" spans="54:54" x14ac:dyDescent="0.2">
      <c r="BB12640" s="5"/>
    </row>
    <row r="12641" spans="54:54" x14ac:dyDescent="0.2">
      <c r="BB12641" s="5"/>
    </row>
    <row r="12642" spans="54:54" x14ac:dyDescent="0.2">
      <c r="BB12642" s="5"/>
    </row>
    <row r="12643" spans="54:54" x14ac:dyDescent="0.2">
      <c r="BB12643" s="5"/>
    </row>
    <row r="12644" spans="54:54" x14ac:dyDescent="0.2">
      <c r="BB12644" s="5"/>
    </row>
    <row r="12645" spans="54:54" x14ac:dyDescent="0.2">
      <c r="BB12645" s="5"/>
    </row>
    <row r="12646" spans="54:54" x14ac:dyDescent="0.2">
      <c r="BB12646" s="5"/>
    </row>
    <row r="12647" spans="54:54" x14ac:dyDescent="0.2">
      <c r="BB12647" s="5"/>
    </row>
    <row r="12648" spans="54:54" x14ac:dyDescent="0.2">
      <c r="BB12648" s="5"/>
    </row>
    <row r="12649" spans="54:54" x14ac:dyDescent="0.2">
      <c r="BB12649" s="5"/>
    </row>
    <row r="12650" spans="54:54" x14ac:dyDescent="0.2">
      <c r="BB12650" s="5"/>
    </row>
    <row r="12651" spans="54:54" x14ac:dyDescent="0.2">
      <c r="BB12651" s="5"/>
    </row>
    <row r="12652" spans="54:54" x14ac:dyDescent="0.2">
      <c r="BB12652" s="5"/>
    </row>
    <row r="12653" spans="54:54" x14ac:dyDescent="0.2">
      <c r="BB12653" s="5"/>
    </row>
    <row r="12654" spans="54:54" x14ac:dyDescent="0.2">
      <c r="BB12654" s="5"/>
    </row>
    <row r="12655" spans="54:54" x14ac:dyDescent="0.2">
      <c r="BB12655" s="5"/>
    </row>
    <row r="12656" spans="54:54" x14ac:dyDescent="0.2">
      <c r="BB12656" s="5"/>
    </row>
    <row r="12657" spans="54:54" x14ac:dyDescent="0.2">
      <c r="BB12657" s="5"/>
    </row>
    <row r="12658" spans="54:54" x14ac:dyDescent="0.2">
      <c r="BB12658" s="5"/>
    </row>
    <row r="12659" spans="54:54" x14ac:dyDescent="0.2">
      <c r="BB12659" s="5"/>
    </row>
    <row r="12660" spans="54:54" x14ac:dyDescent="0.2">
      <c r="BB12660" s="5"/>
    </row>
    <row r="12661" spans="54:54" x14ac:dyDescent="0.2">
      <c r="BB12661" s="5"/>
    </row>
    <row r="12662" spans="54:54" x14ac:dyDescent="0.2">
      <c r="BB12662" s="5"/>
    </row>
    <row r="12663" spans="54:54" x14ac:dyDescent="0.2">
      <c r="BB12663" s="5"/>
    </row>
    <row r="12664" spans="54:54" x14ac:dyDescent="0.2">
      <c r="BB12664" s="5"/>
    </row>
    <row r="12665" spans="54:54" x14ac:dyDescent="0.2">
      <c r="BB12665" s="5"/>
    </row>
    <row r="12666" spans="54:54" x14ac:dyDescent="0.2">
      <c r="BB12666" s="5"/>
    </row>
    <row r="12667" spans="54:54" x14ac:dyDescent="0.2">
      <c r="BB12667" s="5"/>
    </row>
    <row r="12668" spans="54:54" x14ac:dyDescent="0.2">
      <c r="BB12668" s="5"/>
    </row>
    <row r="12669" spans="54:54" x14ac:dyDescent="0.2">
      <c r="BB12669" s="5"/>
    </row>
    <row r="12670" spans="54:54" x14ac:dyDescent="0.2">
      <c r="BB12670" s="5"/>
    </row>
    <row r="12671" spans="54:54" x14ac:dyDescent="0.2">
      <c r="BB12671" s="5"/>
    </row>
    <row r="12672" spans="54:54" x14ac:dyDescent="0.2">
      <c r="BB12672" s="5"/>
    </row>
    <row r="12673" spans="54:54" x14ac:dyDescent="0.2">
      <c r="BB12673" s="5"/>
    </row>
    <row r="12674" spans="54:54" x14ac:dyDescent="0.2">
      <c r="BB12674" s="5"/>
    </row>
    <row r="12675" spans="54:54" x14ac:dyDescent="0.2">
      <c r="BB12675" s="5"/>
    </row>
    <row r="12676" spans="54:54" x14ac:dyDescent="0.2">
      <c r="BB12676" s="5"/>
    </row>
    <row r="12677" spans="54:54" x14ac:dyDescent="0.2">
      <c r="BB12677" s="5"/>
    </row>
    <row r="12678" spans="54:54" x14ac:dyDescent="0.2">
      <c r="BB12678" s="5"/>
    </row>
    <row r="12679" spans="54:54" x14ac:dyDescent="0.2">
      <c r="BB12679" s="5"/>
    </row>
    <row r="12680" spans="54:54" x14ac:dyDescent="0.2">
      <c r="BB12680" s="5"/>
    </row>
    <row r="12681" spans="54:54" x14ac:dyDescent="0.2">
      <c r="BB12681" s="5"/>
    </row>
    <row r="12682" spans="54:54" x14ac:dyDescent="0.2">
      <c r="BB12682" s="5"/>
    </row>
    <row r="12683" spans="54:54" x14ac:dyDescent="0.2">
      <c r="BB12683" s="5"/>
    </row>
    <row r="12684" spans="54:54" x14ac:dyDescent="0.2">
      <c r="BB12684" s="5"/>
    </row>
    <row r="12685" spans="54:54" x14ac:dyDescent="0.2">
      <c r="BB12685" s="5"/>
    </row>
    <row r="12686" spans="54:54" x14ac:dyDescent="0.2">
      <c r="BB12686" s="5"/>
    </row>
    <row r="12687" spans="54:54" x14ac:dyDescent="0.2">
      <c r="BB12687" s="5"/>
    </row>
    <row r="12688" spans="54:54" x14ac:dyDescent="0.2">
      <c r="BB12688" s="5"/>
    </row>
    <row r="12689" spans="54:54" x14ac:dyDescent="0.2">
      <c r="BB12689" s="5"/>
    </row>
    <row r="12690" spans="54:54" x14ac:dyDescent="0.2">
      <c r="BB12690" s="5"/>
    </row>
    <row r="12691" spans="54:54" x14ac:dyDescent="0.2">
      <c r="BB12691" s="5"/>
    </row>
    <row r="12692" spans="54:54" x14ac:dyDescent="0.2">
      <c r="BB12692" s="5"/>
    </row>
    <row r="12693" spans="54:54" x14ac:dyDescent="0.2">
      <c r="BB12693" s="5"/>
    </row>
    <row r="12694" spans="54:54" x14ac:dyDescent="0.2">
      <c r="BB12694" s="5"/>
    </row>
    <row r="12695" spans="54:54" x14ac:dyDescent="0.2">
      <c r="BB12695" s="5"/>
    </row>
    <row r="12696" spans="54:54" x14ac:dyDescent="0.2">
      <c r="BB12696" s="5"/>
    </row>
    <row r="12697" spans="54:54" x14ac:dyDescent="0.2">
      <c r="BB12697" s="5"/>
    </row>
    <row r="12698" spans="54:54" x14ac:dyDescent="0.2">
      <c r="BB12698" s="5"/>
    </row>
    <row r="12699" spans="54:54" x14ac:dyDescent="0.2">
      <c r="BB12699" s="5"/>
    </row>
    <row r="12700" spans="54:54" x14ac:dyDescent="0.2">
      <c r="BB12700" s="5"/>
    </row>
    <row r="12701" spans="54:54" x14ac:dyDescent="0.2">
      <c r="BB12701" s="5"/>
    </row>
    <row r="12702" spans="54:54" x14ac:dyDescent="0.2">
      <c r="BB12702" s="5"/>
    </row>
    <row r="12703" spans="54:54" x14ac:dyDescent="0.2">
      <c r="BB12703" s="5"/>
    </row>
    <row r="12704" spans="54:54" x14ac:dyDescent="0.2">
      <c r="BB12704" s="5"/>
    </row>
    <row r="12705" spans="54:54" x14ac:dyDescent="0.2">
      <c r="BB12705" s="5"/>
    </row>
    <row r="12706" spans="54:54" x14ac:dyDescent="0.2">
      <c r="BB12706" s="5"/>
    </row>
    <row r="12707" spans="54:54" x14ac:dyDescent="0.2">
      <c r="BB12707" s="5"/>
    </row>
    <row r="12708" spans="54:54" x14ac:dyDescent="0.2">
      <c r="BB12708" s="5"/>
    </row>
    <row r="12709" spans="54:54" x14ac:dyDescent="0.2">
      <c r="BB12709" s="5"/>
    </row>
    <row r="12710" spans="54:54" x14ac:dyDescent="0.2">
      <c r="BB12710" s="5"/>
    </row>
    <row r="12711" spans="54:54" x14ac:dyDescent="0.2">
      <c r="BB12711" s="5"/>
    </row>
    <row r="12712" spans="54:54" x14ac:dyDescent="0.2">
      <c r="BB12712" s="5"/>
    </row>
    <row r="12713" spans="54:54" x14ac:dyDescent="0.2">
      <c r="BB12713" s="5"/>
    </row>
    <row r="12714" spans="54:54" x14ac:dyDescent="0.2">
      <c r="BB12714" s="5"/>
    </row>
    <row r="12715" spans="54:54" x14ac:dyDescent="0.2">
      <c r="BB12715" s="5"/>
    </row>
    <row r="12716" spans="54:54" x14ac:dyDescent="0.2">
      <c r="BB12716" s="5"/>
    </row>
    <row r="12717" spans="54:54" x14ac:dyDescent="0.2">
      <c r="BB12717" s="5"/>
    </row>
    <row r="12718" spans="54:54" x14ac:dyDescent="0.2">
      <c r="BB12718" s="5"/>
    </row>
    <row r="12719" spans="54:54" x14ac:dyDescent="0.2">
      <c r="BB12719" s="5"/>
    </row>
    <row r="12720" spans="54:54" x14ac:dyDescent="0.2">
      <c r="BB12720" s="5"/>
    </row>
    <row r="12721" spans="54:54" x14ac:dyDescent="0.2">
      <c r="BB12721" s="5"/>
    </row>
    <row r="12722" spans="54:54" x14ac:dyDescent="0.2">
      <c r="BB12722" s="5"/>
    </row>
    <row r="12723" spans="54:54" x14ac:dyDescent="0.2">
      <c r="BB12723" s="5"/>
    </row>
    <row r="12724" spans="54:54" x14ac:dyDescent="0.2">
      <c r="BB12724" s="5"/>
    </row>
    <row r="12725" spans="54:54" x14ac:dyDescent="0.2">
      <c r="BB12725" s="5"/>
    </row>
    <row r="12726" spans="54:54" x14ac:dyDescent="0.2">
      <c r="BB12726" s="5"/>
    </row>
    <row r="12727" spans="54:54" x14ac:dyDescent="0.2">
      <c r="BB12727" s="5"/>
    </row>
    <row r="12728" spans="54:54" x14ac:dyDescent="0.2">
      <c r="BB12728" s="5"/>
    </row>
    <row r="12729" spans="54:54" x14ac:dyDescent="0.2">
      <c r="BB12729" s="5"/>
    </row>
    <row r="12730" spans="54:54" x14ac:dyDescent="0.2">
      <c r="BB12730" s="5"/>
    </row>
    <row r="12731" spans="54:54" x14ac:dyDescent="0.2">
      <c r="BB12731" s="5"/>
    </row>
    <row r="12732" spans="54:54" x14ac:dyDescent="0.2">
      <c r="BB12732" s="5"/>
    </row>
    <row r="12733" spans="54:54" x14ac:dyDescent="0.2">
      <c r="BB12733" s="5"/>
    </row>
    <row r="12734" spans="54:54" x14ac:dyDescent="0.2">
      <c r="BB12734" s="5"/>
    </row>
    <row r="12735" spans="54:54" x14ac:dyDescent="0.2">
      <c r="BB12735" s="5"/>
    </row>
    <row r="12736" spans="54:54" x14ac:dyDescent="0.2">
      <c r="BB12736" s="5"/>
    </row>
    <row r="12737" spans="54:54" x14ac:dyDescent="0.2">
      <c r="BB12737" s="5"/>
    </row>
    <row r="12738" spans="54:54" x14ac:dyDescent="0.2">
      <c r="BB12738" s="5"/>
    </row>
    <row r="12739" spans="54:54" x14ac:dyDescent="0.2">
      <c r="BB12739" s="5"/>
    </row>
    <row r="12740" spans="54:54" x14ac:dyDescent="0.2">
      <c r="BB12740" s="5"/>
    </row>
    <row r="12741" spans="54:54" x14ac:dyDescent="0.2">
      <c r="BB12741" s="5"/>
    </row>
    <row r="12742" spans="54:54" x14ac:dyDescent="0.2">
      <c r="BB12742" s="5"/>
    </row>
    <row r="12743" spans="54:54" x14ac:dyDescent="0.2">
      <c r="BB12743" s="5"/>
    </row>
    <row r="12744" spans="54:54" x14ac:dyDescent="0.2">
      <c r="BB12744" s="5"/>
    </row>
    <row r="12745" spans="54:54" x14ac:dyDescent="0.2">
      <c r="BB12745" s="5"/>
    </row>
    <row r="12746" spans="54:54" x14ac:dyDescent="0.2">
      <c r="BB12746" s="5"/>
    </row>
    <row r="12747" spans="54:54" x14ac:dyDescent="0.2">
      <c r="BB12747" s="5"/>
    </row>
    <row r="12748" spans="54:54" x14ac:dyDescent="0.2">
      <c r="BB12748" s="5"/>
    </row>
    <row r="12749" spans="54:54" x14ac:dyDescent="0.2">
      <c r="BB12749" s="5"/>
    </row>
    <row r="12750" spans="54:54" x14ac:dyDescent="0.2">
      <c r="BB12750" s="5"/>
    </row>
    <row r="12751" spans="54:54" x14ac:dyDescent="0.2">
      <c r="BB12751" s="5"/>
    </row>
    <row r="12752" spans="54:54" x14ac:dyDescent="0.2">
      <c r="BB12752" s="5"/>
    </row>
    <row r="12753" spans="54:54" x14ac:dyDescent="0.2">
      <c r="BB12753" s="5"/>
    </row>
    <row r="12754" spans="54:54" x14ac:dyDescent="0.2">
      <c r="BB12754" s="5"/>
    </row>
    <row r="12755" spans="54:54" x14ac:dyDescent="0.2">
      <c r="BB12755" s="5"/>
    </row>
    <row r="12756" spans="54:54" x14ac:dyDescent="0.2">
      <c r="BB12756" s="5"/>
    </row>
    <row r="12757" spans="54:54" x14ac:dyDescent="0.2">
      <c r="BB12757" s="5"/>
    </row>
    <row r="12758" spans="54:54" x14ac:dyDescent="0.2">
      <c r="BB12758" s="5"/>
    </row>
    <row r="12759" spans="54:54" x14ac:dyDescent="0.2">
      <c r="BB12759" s="5"/>
    </row>
    <row r="12760" spans="54:54" x14ac:dyDescent="0.2">
      <c r="BB12760" s="5"/>
    </row>
    <row r="12761" spans="54:54" x14ac:dyDescent="0.2">
      <c r="BB12761" s="5"/>
    </row>
    <row r="12762" spans="54:54" x14ac:dyDescent="0.2">
      <c r="BB12762" s="5"/>
    </row>
    <row r="12763" spans="54:54" x14ac:dyDescent="0.2">
      <c r="BB12763" s="5"/>
    </row>
    <row r="12764" spans="54:54" x14ac:dyDescent="0.2">
      <c r="BB12764" s="5"/>
    </row>
    <row r="12765" spans="54:54" x14ac:dyDescent="0.2">
      <c r="BB12765" s="5"/>
    </row>
    <row r="12766" spans="54:54" x14ac:dyDescent="0.2">
      <c r="BB12766" s="5"/>
    </row>
    <row r="12767" spans="54:54" x14ac:dyDescent="0.2">
      <c r="BB12767" s="5"/>
    </row>
    <row r="12768" spans="54:54" x14ac:dyDescent="0.2">
      <c r="BB12768" s="5"/>
    </row>
    <row r="12769" spans="54:54" x14ac:dyDescent="0.2">
      <c r="BB12769" s="5"/>
    </row>
    <row r="12770" spans="54:54" x14ac:dyDescent="0.2">
      <c r="BB12770" s="5"/>
    </row>
    <row r="12771" spans="54:54" x14ac:dyDescent="0.2">
      <c r="BB12771" s="5"/>
    </row>
    <row r="12772" spans="54:54" x14ac:dyDescent="0.2">
      <c r="BB12772" s="5"/>
    </row>
    <row r="12773" spans="54:54" x14ac:dyDescent="0.2">
      <c r="BB12773" s="5"/>
    </row>
    <row r="12774" spans="54:54" x14ac:dyDescent="0.2">
      <c r="BB12774" s="5"/>
    </row>
    <row r="12775" spans="54:54" x14ac:dyDescent="0.2">
      <c r="BB12775" s="5"/>
    </row>
    <row r="12776" spans="54:54" x14ac:dyDescent="0.2">
      <c r="BB12776" s="5"/>
    </row>
    <row r="12777" spans="54:54" x14ac:dyDescent="0.2">
      <c r="BB12777" s="5"/>
    </row>
    <row r="12778" spans="54:54" x14ac:dyDescent="0.2">
      <c r="BB12778" s="5"/>
    </row>
    <row r="12779" spans="54:54" x14ac:dyDescent="0.2">
      <c r="BB12779" s="5"/>
    </row>
    <row r="12780" spans="54:54" x14ac:dyDescent="0.2">
      <c r="BB12780" s="5"/>
    </row>
    <row r="12781" spans="54:54" x14ac:dyDescent="0.2">
      <c r="BB12781" s="5"/>
    </row>
    <row r="12782" spans="54:54" x14ac:dyDescent="0.2">
      <c r="BB12782" s="5"/>
    </row>
    <row r="12783" spans="54:54" x14ac:dyDescent="0.2">
      <c r="BB12783" s="5"/>
    </row>
    <row r="12784" spans="54:54" x14ac:dyDescent="0.2">
      <c r="BB12784" s="5"/>
    </row>
    <row r="12785" spans="54:54" x14ac:dyDescent="0.2">
      <c r="BB12785" s="5"/>
    </row>
    <row r="12786" spans="54:54" x14ac:dyDescent="0.2">
      <c r="BB12786" s="5"/>
    </row>
    <row r="12787" spans="54:54" x14ac:dyDescent="0.2">
      <c r="BB12787" s="5"/>
    </row>
    <row r="12788" spans="54:54" x14ac:dyDescent="0.2">
      <c r="BB12788" s="5"/>
    </row>
    <row r="12789" spans="54:54" x14ac:dyDescent="0.2">
      <c r="BB12789" s="5"/>
    </row>
    <row r="12790" spans="54:54" x14ac:dyDescent="0.2">
      <c r="BB12790" s="5"/>
    </row>
    <row r="12791" spans="54:54" x14ac:dyDescent="0.2">
      <c r="BB12791" s="5"/>
    </row>
    <row r="12792" spans="54:54" x14ac:dyDescent="0.2">
      <c r="BB12792" s="5"/>
    </row>
    <row r="12793" spans="54:54" x14ac:dyDescent="0.2">
      <c r="BB12793" s="5"/>
    </row>
    <row r="12794" spans="54:54" x14ac:dyDescent="0.2">
      <c r="BB12794" s="5"/>
    </row>
    <row r="12795" spans="54:54" x14ac:dyDescent="0.2">
      <c r="BB12795" s="5"/>
    </row>
    <row r="12796" spans="54:54" x14ac:dyDescent="0.2">
      <c r="BB12796" s="5"/>
    </row>
    <row r="12797" spans="54:54" x14ac:dyDescent="0.2">
      <c r="BB12797" s="5"/>
    </row>
    <row r="12798" spans="54:54" x14ac:dyDescent="0.2">
      <c r="BB12798" s="5"/>
    </row>
    <row r="12799" spans="54:54" x14ac:dyDescent="0.2">
      <c r="BB12799" s="5"/>
    </row>
    <row r="12800" spans="54:54" x14ac:dyDescent="0.2">
      <c r="BB12800" s="5"/>
    </row>
    <row r="12801" spans="54:54" x14ac:dyDescent="0.2">
      <c r="BB12801" s="5"/>
    </row>
    <row r="12802" spans="54:54" x14ac:dyDescent="0.2">
      <c r="BB12802" s="5"/>
    </row>
    <row r="12803" spans="54:54" x14ac:dyDescent="0.2">
      <c r="BB12803" s="5"/>
    </row>
    <row r="12804" spans="54:54" x14ac:dyDescent="0.2">
      <c r="BB12804" s="5"/>
    </row>
    <row r="12805" spans="54:54" x14ac:dyDescent="0.2">
      <c r="BB12805" s="5"/>
    </row>
    <row r="12806" spans="54:54" x14ac:dyDescent="0.2">
      <c r="BB12806" s="5"/>
    </row>
    <row r="12807" spans="54:54" x14ac:dyDescent="0.2">
      <c r="BB12807" s="5"/>
    </row>
    <row r="12808" spans="54:54" x14ac:dyDescent="0.2">
      <c r="BB12808" s="5"/>
    </row>
    <row r="12809" spans="54:54" x14ac:dyDescent="0.2">
      <c r="BB12809" s="5"/>
    </row>
    <row r="12810" spans="54:54" x14ac:dyDescent="0.2">
      <c r="BB12810" s="5"/>
    </row>
    <row r="12811" spans="54:54" x14ac:dyDescent="0.2">
      <c r="BB12811" s="5"/>
    </row>
    <row r="12812" spans="54:54" x14ac:dyDescent="0.2">
      <c r="BB12812" s="5"/>
    </row>
    <row r="12813" spans="54:54" x14ac:dyDescent="0.2">
      <c r="BB12813" s="5"/>
    </row>
    <row r="12814" spans="54:54" x14ac:dyDescent="0.2">
      <c r="BB12814" s="5"/>
    </row>
    <row r="12815" spans="54:54" x14ac:dyDescent="0.2">
      <c r="BB12815" s="5"/>
    </row>
    <row r="12816" spans="54:54" x14ac:dyDescent="0.2">
      <c r="BB12816" s="5"/>
    </row>
    <row r="12817" spans="54:54" x14ac:dyDescent="0.2">
      <c r="BB12817" s="5"/>
    </row>
    <row r="12818" spans="54:54" x14ac:dyDescent="0.2">
      <c r="BB12818" s="5"/>
    </row>
    <row r="12819" spans="54:54" x14ac:dyDescent="0.2">
      <c r="BB12819" s="5"/>
    </row>
    <row r="12820" spans="54:54" x14ac:dyDescent="0.2">
      <c r="BB12820" s="5"/>
    </row>
    <row r="12821" spans="54:54" x14ac:dyDescent="0.2">
      <c r="BB12821" s="5"/>
    </row>
    <row r="12822" spans="54:54" x14ac:dyDescent="0.2">
      <c r="BB12822" s="5"/>
    </row>
    <row r="12823" spans="54:54" x14ac:dyDescent="0.2">
      <c r="BB12823" s="5"/>
    </row>
    <row r="12824" spans="54:54" x14ac:dyDescent="0.2">
      <c r="BB12824" s="5"/>
    </row>
    <row r="12825" spans="54:54" x14ac:dyDescent="0.2">
      <c r="BB12825" s="5"/>
    </row>
    <row r="12826" spans="54:54" x14ac:dyDescent="0.2">
      <c r="BB12826" s="5"/>
    </row>
    <row r="12827" spans="54:54" x14ac:dyDescent="0.2">
      <c r="BB12827" s="5"/>
    </row>
    <row r="12828" spans="54:54" x14ac:dyDescent="0.2">
      <c r="BB12828" s="5"/>
    </row>
    <row r="12829" spans="54:54" x14ac:dyDescent="0.2">
      <c r="BB12829" s="5"/>
    </row>
    <row r="12830" spans="54:54" x14ac:dyDescent="0.2">
      <c r="BB12830" s="5"/>
    </row>
    <row r="12831" spans="54:54" x14ac:dyDescent="0.2">
      <c r="BB12831" s="5"/>
    </row>
    <row r="12832" spans="54:54" x14ac:dyDescent="0.2">
      <c r="BB12832" s="5"/>
    </row>
    <row r="12833" spans="54:54" x14ac:dyDescent="0.2">
      <c r="BB12833" s="5"/>
    </row>
    <row r="12834" spans="54:54" x14ac:dyDescent="0.2">
      <c r="BB12834" s="5"/>
    </row>
    <row r="12835" spans="54:54" x14ac:dyDescent="0.2">
      <c r="BB12835" s="5"/>
    </row>
    <row r="12836" spans="54:54" x14ac:dyDescent="0.2">
      <c r="BB12836" s="5"/>
    </row>
    <row r="12837" spans="54:54" x14ac:dyDescent="0.2">
      <c r="BB12837" s="5"/>
    </row>
    <row r="12838" spans="54:54" x14ac:dyDescent="0.2">
      <c r="BB12838" s="5"/>
    </row>
    <row r="12839" spans="54:54" x14ac:dyDescent="0.2">
      <c r="BB12839" s="5"/>
    </row>
    <row r="12840" spans="54:54" x14ac:dyDescent="0.2">
      <c r="BB12840" s="5"/>
    </row>
    <row r="12841" spans="54:54" x14ac:dyDescent="0.2">
      <c r="BB12841" s="5"/>
    </row>
    <row r="12842" spans="54:54" x14ac:dyDescent="0.2">
      <c r="BB12842" s="5"/>
    </row>
    <row r="12843" spans="54:54" x14ac:dyDescent="0.2">
      <c r="BB12843" s="5"/>
    </row>
    <row r="12844" spans="54:54" x14ac:dyDescent="0.2">
      <c r="BB12844" s="5"/>
    </row>
    <row r="12845" spans="54:54" x14ac:dyDescent="0.2">
      <c r="BB12845" s="5"/>
    </row>
    <row r="12846" spans="54:54" x14ac:dyDescent="0.2">
      <c r="BB12846" s="5"/>
    </row>
    <row r="12847" spans="54:54" x14ac:dyDescent="0.2">
      <c r="BB12847" s="5"/>
    </row>
    <row r="12848" spans="54:54" x14ac:dyDescent="0.2">
      <c r="BB12848" s="5"/>
    </row>
    <row r="12849" spans="54:54" x14ac:dyDescent="0.2">
      <c r="BB12849" s="5"/>
    </row>
    <row r="12850" spans="54:54" x14ac:dyDescent="0.2">
      <c r="BB12850" s="5"/>
    </row>
    <row r="12851" spans="54:54" x14ac:dyDescent="0.2">
      <c r="BB12851" s="5"/>
    </row>
    <row r="12852" spans="54:54" x14ac:dyDescent="0.2">
      <c r="BB12852" s="5"/>
    </row>
    <row r="12853" spans="54:54" x14ac:dyDescent="0.2">
      <c r="BB12853" s="5"/>
    </row>
    <row r="12854" spans="54:54" x14ac:dyDescent="0.2">
      <c r="BB12854" s="5"/>
    </row>
    <row r="12855" spans="54:54" x14ac:dyDescent="0.2">
      <c r="BB12855" s="5"/>
    </row>
    <row r="12856" spans="54:54" x14ac:dyDescent="0.2">
      <c r="BB12856" s="5"/>
    </row>
    <row r="12857" spans="54:54" x14ac:dyDescent="0.2">
      <c r="BB12857" s="5"/>
    </row>
    <row r="12858" spans="54:54" x14ac:dyDescent="0.2">
      <c r="BB12858" s="5"/>
    </row>
    <row r="12859" spans="54:54" x14ac:dyDescent="0.2">
      <c r="BB12859" s="5"/>
    </row>
    <row r="12860" spans="54:54" x14ac:dyDescent="0.2">
      <c r="BB12860" s="5"/>
    </row>
    <row r="12861" spans="54:54" x14ac:dyDescent="0.2">
      <c r="BB12861" s="5"/>
    </row>
    <row r="12862" spans="54:54" x14ac:dyDescent="0.2">
      <c r="BB12862" s="5"/>
    </row>
    <row r="12863" spans="54:54" x14ac:dyDescent="0.2">
      <c r="BB12863" s="5"/>
    </row>
    <row r="12864" spans="54:54" x14ac:dyDescent="0.2">
      <c r="BB12864" s="5"/>
    </row>
    <row r="12865" spans="54:54" x14ac:dyDescent="0.2">
      <c r="BB12865" s="5"/>
    </row>
    <row r="12866" spans="54:54" x14ac:dyDescent="0.2">
      <c r="BB12866" s="5"/>
    </row>
    <row r="12867" spans="54:54" x14ac:dyDescent="0.2">
      <c r="BB12867" s="5"/>
    </row>
    <row r="12868" spans="54:54" x14ac:dyDescent="0.2">
      <c r="BB12868" s="5"/>
    </row>
    <row r="12869" spans="54:54" x14ac:dyDescent="0.2">
      <c r="BB12869" s="5"/>
    </row>
    <row r="12870" spans="54:54" x14ac:dyDescent="0.2">
      <c r="BB12870" s="5"/>
    </row>
    <row r="12871" spans="54:54" x14ac:dyDescent="0.2">
      <c r="BB12871" s="5"/>
    </row>
    <row r="12872" spans="54:54" x14ac:dyDescent="0.2">
      <c r="BB12872" s="5"/>
    </row>
    <row r="12873" spans="54:54" x14ac:dyDescent="0.2">
      <c r="BB12873" s="5"/>
    </row>
    <row r="12874" spans="54:54" x14ac:dyDescent="0.2">
      <c r="BB12874" s="5"/>
    </row>
    <row r="12875" spans="54:54" x14ac:dyDescent="0.2">
      <c r="BB12875" s="5"/>
    </row>
    <row r="12876" spans="54:54" x14ac:dyDescent="0.2">
      <c r="BB12876" s="5"/>
    </row>
    <row r="12877" spans="54:54" x14ac:dyDescent="0.2">
      <c r="BB12877" s="5"/>
    </row>
    <row r="12878" spans="54:54" x14ac:dyDescent="0.2">
      <c r="BB12878" s="5"/>
    </row>
    <row r="12879" spans="54:54" x14ac:dyDescent="0.2">
      <c r="BB12879" s="5"/>
    </row>
    <row r="12880" spans="54:54" x14ac:dyDescent="0.2">
      <c r="BB12880" s="5"/>
    </row>
    <row r="12881" spans="54:54" x14ac:dyDescent="0.2">
      <c r="BB12881" s="5"/>
    </row>
    <row r="12882" spans="54:54" x14ac:dyDescent="0.2">
      <c r="BB12882" s="5"/>
    </row>
    <row r="12883" spans="54:54" x14ac:dyDescent="0.2">
      <c r="BB12883" s="5"/>
    </row>
    <row r="12884" spans="54:54" x14ac:dyDescent="0.2">
      <c r="BB12884" s="5"/>
    </row>
    <row r="12885" spans="54:54" x14ac:dyDescent="0.2">
      <c r="BB12885" s="5"/>
    </row>
    <row r="12886" spans="54:54" x14ac:dyDescent="0.2">
      <c r="BB12886" s="5"/>
    </row>
    <row r="12887" spans="54:54" x14ac:dyDescent="0.2">
      <c r="BB12887" s="5"/>
    </row>
    <row r="12888" spans="54:54" x14ac:dyDescent="0.2">
      <c r="BB12888" s="5"/>
    </row>
    <row r="12889" spans="54:54" x14ac:dyDescent="0.2">
      <c r="BB12889" s="5"/>
    </row>
    <row r="12890" spans="54:54" x14ac:dyDescent="0.2">
      <c r="BB12890" s="5"/>
    </row>
    <row r="12891" spans="54:54" x14ac:dyDescent="0.2">
      <c r="BB12891" s="5"/>
    </row>
    <row r="12892" spans="54:54" x14ac:dyDescent="0.2">
      <c r="BB12892" s="5"/>
    </row>
    <row r="12893" spans="54:54" x14ac:dyDescent="0.2">
      <c r="BB12893" s="5"/>
    </row>
    <row r="12894" spans="54:54" x14ac:dyDescent="0.2">
      <c r="BB12894" s="5"/>
    </row>
    <row r="12895" spans="54:54" x14ac:dyDescent="0.2">
      <c r="BB12895" s="5"/>
    </row>
    <row r="12896" spans="54:54" x14ac:dyDescent="0.2">
      <c r="BB12896" s="5"/>
    </row>
    <row r="12897" spans="54:54" x14ac:dyDescent="0.2">
      <c r="BB12897" s="5"/>
    </row>
    <row r="12898" spans="54:54" x14ac:dyDescent="0.2">
      <c r="BB12898" s="5"/>
    </row>
    <row r="12899" spans="54:54" x14ac:dyDescent="0.2">
      <c r="BB12899" s="5"/>
    </row>
    <row r="12900" spans="54:54" x14ac:dyDescent="0.2">
      <c r="BB12900" s="5"/>
    </row>
    <row r="12901" spans="54:54" x14ac:dyDescent="0.2">
      <c r="BB12901" s="5"/>
    </row>
    <row r="12902" spans="54:54" x14ac:dyDescent="0.2">
      <c r="BB12902" s="5"/>
    </row>
    <row r="12903" spans="54:54" x14ac:dyDescent="0.2">
      <c r="BB12903" s="5"/>
    </row>
    <row r="12904" spans="54:54" x14ac:dyDescent="0.2">
      <c r="BB12904" s="5"/>
    </row>
    <row r="12905" spans="54:54" x14ac:dyDescent="0.2">
      <c r="BB12905" s="5"/>
    </row>
    <row r="12906" spans="54:54" x14ac:dyDescent="0.2">
      <c r="BB12906" s="5"/>
    </row>
    <row r="12907" spans="54:54" x14ac:dyDescent="0.2">
      <c r="BB12907" s="5"/>
    </row>
    <row r="12908" spans="54:54" x14ac:dyDescent="0.2">
      <c r="BB12908" s="5"/>
    </row>
    <row r="12909" spans="54:54" x14ac:dyDescent="0.2">
      <c r="BB12909" s="5"/>
    </row>
    <row r="12910" spans="54:54" x14ac:dyDescent="0.2">
      <c r="BB12910" s="5"/>
    </row>
    <row r="12911" spans="54:54" x14ac:dyDescent="0.2">
      <c r="BB12911" s="5"/>
    </row>
    <row r="12912" spans="54:54" x14ac:dyDescent="0.2">
      <c r="BB12912" s="5"/>
    </row>
    <row r="12913" spans="54:54" x14ac:dyDescent="0.2">
      <c r="BB12913" s="5"/>
    </row>
    <row r="12914" spans="54:54" x14ac:dyDescent="0.2">
      <c r="BB12914" s="5"/>
    </row>
    <row r="12915" spans="54:54" x14ac:dyDescent="0.2">
      <c r="BB12915" s="5"/>
    </row>
    <row r="12916" spans="54:54" x14ac:dyDescent="0.2">
      <c r="BB12916" s="5"/>
    </row>
    <row r="12917" spans="54:54" x14ac:dyDescent="0.2">
      <c r="BB12917" s="5"/>
    </row>
    <row r="12918" spans="54:54" x14ac:dyDescent="0.2">
      <c r="BB12918" s="5"/>
    </row>
    <row r="12919" spans="54:54" x14ac:dyDescent="0.2">
      <c r="BB12919" s="5"/>
    </row>
    <row r="12920" spans="54:54" x14ac:dyDescent="0.2">
      <c r="BB12920" s="5"/>
    </row>
    <row r="12921" spans="54:54" x14ac:dyDescent="0.2">
      <c r="BB12921" s="5"/>
    </row>
    <row r="12922" spans="54:54" x14ac:dyDescent="0.2">
      <c r="BB12922" s="5"/>
    </row>
    <row r="12923" spans="54:54" x14ac:dyDescent="0.2">
      <c r="BB12923" s="5"/>
    </row>
    <row r="12924" spans="54:54" x14ac:dyDescent="0.2">
      <c r="BB12924" s="5"/>
    </row>
    <row r="12925" spans="54:54" x14ac:dyDescent="0.2">
      <c r="BB12925" s="5"/>
    </row>
    <row r="12926" spans="54:54" x14ac:dyDescent="0.2">
      <c r="BB12926" s="5"/>
    </row>
    <row r="12927" spans="54:54" x14ac:dyDescent="0.2">
      <c r="BB12927" s="5"/>
    </row>
    <row r="12928" spans="54:54" x14ac:dyDescent="0.2">
      <c r="BB12928" s="5"/>
    </row>
    <row r="12929" spans="54:54" x14ac:dyDescent="0.2">
      <c r="BB12929" s="5"/>
    </row>
    <row r="12930" spans="54:54" x14ac:dyDescent="0.2">
      <c r="BB12930" s="5"/>
    </row>
    <row r="12931" spans="54:54" x14ac:dyDescent="0.2">
      <c r="BB12931" s="5"/>
    </row>
    <row r="12932" spans="54:54" x14ac:dyDescent="0.2">
      <c r="BB12932" s="5"/>
    </row>
    <row r="12933" spans="54:54" x14ac:dyDescent="0.2">
      <c r="BB12933" s="5"/>
    </row>
    <row r="12934" spans="54:54" x14ac:dyDescent="0.2">
      <c r="BB12934" s="5"/>
    </row>
    <row r="12935" spans="54:54" x14ac:dyDescent="0.2">
      <c r="BB12935" s="5"/>
    </row>
    <row r="12936" spans="54:54" x14ac:dyDescent="0.2">
      <c r="BB12936" s="5"/>
    </row>
    <row r="12937" spans="54:54" x14ac:dyDescent="0.2">
      <c r="BB12937" s="5"/>
    </row>
    <row r="12938" spans="54:54" x14ac:dyDescent="0.2">
      <c r="BB12938" s="5"/>
    </row>
    <row r="12939" spans="54:54" x14ac:dyDescent="0.2">
      <c r="BB12939" s="5"/>
    </row>
    <row r="12940" spans="54:54" x14ac:dyDescent="0.2">
      <c r="BB12940" s="5"/>
    </row>
    <row r="12941" spans="54:54" x14ac:dyDescent="0.2">
      <c r="BB12941" s="5"/>
    </row>
    <row r="12942" spans="54:54" x14ac:dyDescent="0.2">
      <c r="BB12942" s="5"/>
    </row>
    <row r="12943" spans="54:54" x14ac:dyDescent="0.2">
      <c r="BB12943" s="5"/>
    </row>
    <row r="12944" spans="54:54" x14ac:dyDescent="0.2">
      <c r="BB12944" s="5"/>
    </row>
    <row r="12945" spans="54:54" x14ac:dyDescent="0.2">
      <c r="BB12945" s="5"/>
    </row>
    <row r="12946" spans="54:54" x14ac:dyDescent="0.2">
      <c r="BB12946" s="5"/>
    </row>
    <row r="12947" spans="54:54" x14ac:dyDescent="0.2">
      <c r="BB12947" s="5"/>
    </row>
    <row r="12948" spans="54:54" x14ac:dyDescent="0.2">
      <c r="BB12948" s="5"/>
    </row>
    <row r="12949" spans="54:54" x14ac:dyDescent="0.2">
      <c r="BB12949" s="5"/>
    </row>
    <row r="12950" spans="54:54" x14ac:dyDescent="0.2">
      <c r="BB12950" s="5"/>
    </row>
    <row r="12951" spans="54:54" x14ac:dyDescent="0.2">
      <c r="BB12951" s="5"/>
    </row>
    <row r="12952" spans="54:54" x14ac:dyDescent="0.2">
      <c r="BB12952" s="5"/>
    </row>
    <row r="12953" spans="54:54" x14ac:dyDescent="0.2">
      <c r="BB12953" s="5"/>
    </row>
    <row r="12954" spans="54:54" x14ac:dyDescent="0.2">
      <c r="BB12954" s="5"/>
    </row>
    <row r="12955" spans="54:54" x14ac:dyDescent="0.2">
      <c r="BB12955" s="5"/>
    </row>
    <row r="12956" spans="54:54" x14ac:dyDescent="0.2">
      <c r="BB12956" s="5"/>
    </row>
    <row r="12957" spans="54:54" x14ac:dyDescent="0.2">
      <c r="BB12957" s="5"/>
    </row>
    <row r="12958" spans="54:54" x14ac:dyDescent="0.2">
      <c r="BB12958" s="5"/>
    </row>
    <row r="12959" spans="54:54" x14ac:dyDescent="0.2">
      <c r="BB12959" s="5"/>
    </row>
    <row r="12960" spans="54:54" x14ac:dyDescent="0.2">
      <c r="BB12960" s="5"/>
    </row>
    <row r="12961" spans="54:54" x14ac:dyDescent="0.2">
      <c r="BB12961" s="5"/>
    </row>
    <row r="12962" spans="54:54" x14ac:dyDescent="0.2">
      <c r="BB12962" s="5"/>
    </row>
    <row r="12963" spans="54:54" x14ac:dyDescent="0.2">
      <c r="BB12963" s="5"/>
    </row>
    <row r="12964" spans="54:54" x14ac:dyDescent="0.2">
      <c r="BB12964" s="5"/>
    </row>
    <row r="12965" spans="54:54" x14ac:dyDescent="0.2">
      <c r="BB12965" s="5"/>
    </row>
    <row r="12966" spans="54:54" x14ac:dyDescent="0.2">
      <c r="BB12966" s="5"/>
    </row>
    <row r="12967" spans="54:54" x14ac:dyDescent="0.2">
      <c r="BB12967" s="5"/>
    </row>
    <row r="12968" spans="54:54" x14ac:dyDescent="0.2">
      <c r="BB12968" s="5"/>
    </row>
    <row r="12969" spans="54:54" x14ac:dyDescent="0.2">
      <c r="BB12969" s="5"/>
    </row>
    <row r="12970" spans="54:54" x14ac:dyDescent="0.2">
      <c r="BB12970" s="5"/>
    </row>
    <row r="12971" spans="54:54" x14ac:dyDescent="0.2">
      <c r="BB12971" s="5"/>
    </row>
    <row r="12972" spans="54:54" x14ac:dyDescent="0.2">
      <c r="BB12972" s="5"/>
    </row>
    <row r="12973" spans="54:54" x14ac:dyDescent="0.2">
      <c r="BB12973" s="5"/>
    </row>
    <row r="12974" spans="54:54" x14ac:dyDescent="0.2">
      <c r="BB12974" s="5"/>
    </row>
    <row r="12975" spans="54:54" x14ac:dyDescent="0.2">
      <c r="BB12975" s="5"/>
    </row>
    <row r="12976" spans="54:54" x14ac:dyDescent="0.2">
      <c r="BB12976" s="5"/>
    </row>
    <row r="12977" spans="54:54" x14ac:dyDescent="0.2">
      <c r="BB12977" s="5"/>
    </row>
    <row r="12978" spans="54:54" x14ac:dyDescent="0.2">
      <c r="BB12978" s="5"/>
    </row>
    <row r="12979" spans="54:54" x14ac:dyDescent="0.2">
      <c r="BB12979" s="5"/>
    </row>
    <row r="12980" spans="54:54" x14ac:dyDescent="0.2">
      <c r="BB12980" s="5"/>
    </row>
    <row r="12981" spans="54:54" x14ac:dyDescent="0.2">
      <c r="BB12981" s="5"/>
    </row>
    <row r="12982" spans="54:54" x14ac:dyDescent="0.2">
      <c r="BB12982" s="5"/>
    </row>
    <row r="12983" spans="54:54" x14ac:dyDescent="0.2">
      <c r="BB12983" s="5"/>
    </row>
    <row r="12984" spans="54:54" x14ac:dyDescent="0.2">
      <c r="BB12984" s="5"/>
    </row>
    <row r="12985" spans="54:54" x14ac:dyDescent="0.2">
      <c r="BB12985" s="5"/>
    </row>
    <row r="12986" spans="54:54" x14ac:dyDescent="0.2">
      <c r="BB12986" s="5"/>
    </row>
    <row r="12987" spans="54:54" x14ac:dyDescent="0.2">
      <c r="BB12987" s="5"/>
    </row>
    <row r="12988" spans="54:54" x14ac:dyDescent="0.2">
      <c r="BB12988" s="5"/>
    </row>
    <row r="12989" spans="54:54" x14ac:dyDescent="0.2">
      <c r="BB12989" s="5"/>
    </row>
    <row r="12990" spans="54:54" x14ac:dyDescent="0.2">
      <c r="BB12990" s="5"/>
    </row>
    <row r="12991" spans="54:54" x14ac:dyDescent="0.2">
      <c r="BB12991" s="5"/>
    </row>
    <row r="12992" spans="54:54" x14ac:dyDescent="0.2">
      <c r="BB12992" s="5"/>
    </row>
    <row r="12993" spans="54:54" x14ac:dyDescent="0.2">
      <c r="BB12993" s="5"/>
    </row>
    <row r="12994" spans="54:54" x14ac:dyDescent="0.2">
      <c r="BB12994" s="5"/>
    </row>
    <row r="12995" spans="54:54" x14ac:dyDescent="0.2">
      <c r="BB12995" s="5"/>
    </row>
    <row r="12996" spans="54:54" x14ac:dyDescent="0.2">
      <c r="BB12996" s="5"/>
    </row>
    <row r="12997" spans="54:54" x14ac:dyDescent="0.2">
      <c r="BB12997" s="5"/>
    </row>
    <row r="12998" spans="54:54" x14ac:dyDescent="0.2">
      <c r="BB12998" s="5"/>
    </row>
    <row r="12999" spans="54:54" x14ac:dyDescent="0.2">
      <c r="BB12999" s="5"/>
    </row>
    <row r="13000" spans="54:54" x14ac:dyDescent="0.2">
      <c r="BB13000" s="5"/>
    </row>
    <row r="13001" spans="54:54" x14ac:dyDescent="0.2">
      <c r="BB13001" s="5"/>
    </row>
    <row r="13002" spans="54:54" x14ac:dyDescent="0.2">
      <c r="BB13002" s="5"/>
    </row>
    <row r="13003" spans="54:54" x14ac:dyDescent="0.2">
      <c r="BB13003" s="5"/>
    </row>
    <row r="13004" spans="54:54" x14ac:dyDescent="0.2">
      <c r="BB13004" s="5"/>
    </row>
    <row r="13005" spans="54:54" x14ac:dyDescent="0.2">
      <c r="BB13005" s="5"/>
    </row>
    <row r="13006" spans="54:54" x14ac:dyDescent="0.2">
      <c r="BB13006" s="5"/>
    </row>
    <row r="13007" spans="54:54" x14ac:dyDescent="0.2">
      <c r="BB13007" s="5"/>
    </row>
    <row r="13008" spans="54:54" x14ac:dyDescent="0.2">
      <c r="BB13008" s="5"/>
    </row>
    <row r="13009" spans="54:54" x14ac:dyDescent="0.2">
      <c r="BB13009" s="5"/>
    </row>
    <row r="13010" spans="54:54" x14ac:dyDescent="0.2">
      <c r="BB13010" s="5"/>
    </row>
    <row r="13011" spans="54:54" x14ac:dyDescent="0.2">
      <c r="BB13011" s="5"/>
    </row>
    <row r="13012" spans="54:54" x14ac:dyDescent="0.2">
      <c r="BB13012" s="5"/>
    </row>
    <row r="13013" spans="54:54" x14ac:dyDescent="0.2">
      <c r="BB13013" s="5"/>
    </row>
    <row r="13014" spans="54:54" x14ac:dyDescent="0.2">
      <c r="BB13014" s="5"/>
    </row>
    <row r="13015" spans="54:54" x14ac:dyDescent="0.2">
      <c r="BB13015" s="5"/>
    </row>
    <row r="13016" spans="54:54" x14ac:dyDescent="0.2">
      <c r="BB13016" s="5"/>
    </row>
    <row r="13017" spans="54:54" x14ac:dyDescent="0.2">
      <c r="BB13017" s="5"/>
    </row>
    <row r="13018" spans="54:54" x14ac:dyDescent="0.2">
      <c r="BB13018" s="5"/>
    </row>
    <row r="13019" spans="54:54" x14ac:dyDescent="0.2">
      <c r="BB13019" s="5"/>
    </row>
    <row r="13020" spans="54:54" x14ac:dyDescent="0.2">
      <c r="BB13020" s="5"/>
    </row>
    <row r="13021" spans="54:54" x14ac:dyDescent="0.2">
      <c r="BB13021" s="5"/>
    </row>
    <row r="13022" spans="54:54" x14ac:dyDescent="0.2">
      <c r="BB13022" s="5"/>
    </row>
    <row r="13023" spans="54:54" x14ac:dyDescent="0.2">
      <c r="BB13023" s="5"/>
    </row>
    <row r="13024" spans="54:54" x14ac:dyDescent="0.2">
      <c r="BB13024" s="5"/>
    </row>
    <row r="13025" spans="54:54" x14ac:dyDescent="0.2">
      <c r="BB13025" s="5"/>
    </row>
    <row r="13026" spans="54:54" x14ac:dyDescent="0.2">
      <c r="BB13026" s="5"/>
    </row>
    <row r="13027" spans="54:54" x14ac:dyDescent="0.2">
      <c r="BB13027" s="5"/>
    </row>
    <row r="13028" spans="54:54" x14ac:dyDescent="0.2">
      <c r="BB13028" s="5"/>
    </row>
    <row r="13029" spans="54:54" x14ac:dyDescent="0.2">
      <c r="BB13029" s="5"/>
    </row>
    <row r="13030" spans="54:54" x14ac:dyDescent="0.2">
      <c r="BB13030" s="5"/>
    </row>
    <row r="13031" spans="54:54" x14ac:dyDescent="0.2">
      <c r="BB13031" s="5"/>
    </row>
    <row r="13032" spans="54:54" x14ac:dyDescent="0.2">
      <c r="BB13032" s="5"/>
    </row>
    <row r="13033" spans="54:54" x14ac:dyDescent="0.2">
      <c r="BB13033" s="5"/>
    </row>
    <row r="13034" spans="54:54" x14ac:dyDescent="0.2">
      <c r="BB13034" s="5"/>
    </row>
    <row r="13035" spans="54:54" x14ac:dyDescent="0.2">
      <c r="BB13035" s="5"/>
    </row>
    <row r="13036" spans="54:54" x14ac:dyDescent="0.2">
      <c r="BB13036" s="5"/>
    </row>
    <row r="13037" spans="54:54" x14ac:dyDescent="0.2">
      <c r="BB13037" s="5"/>
    </row>
    <row r="13038" spans="54:54" x14ac:dyDescent="0.2">
      <c r="BB13038" s="5"/>
    </row>
    <row r="13039" spans="54:54" x14ac:dyDescent="0.2">
      <c r="BB13039" s="5"/>
    </row>
    <row r="13040" spans="54:54" x14ac:dyDescent="0.2">
      <c r="BB13040" s="5"/>
    </row>
    <row r="13041" spans="54:54" x14ac:dyDescent="0.2">
      <c r="BB13041" s="5"/>
    </row>
    <row r="13042" spans="54:54" x14ac:dyDescent="0.2">
      <c r="BB13042" s="5"/>
    </row>
    <row r="13043" spans="54:54" x14ac:dyDescent="0.2">
      <c r="BB13043" s="5"/>
    </row>
    <row r="13044" spans="54:54" x14ac:dyDescent="0.2">
      <c r="BB13044" s="5"/>
    </row>
    <row r="13045" spans="54:54" x14ac:dyDescent="0.2">
      <c r="BB13045" s="5"/>
    </row>
    <row r="13046" spans="54:54" x14ac:dyDescent="0.2">
      <c r="BB13046" s="5"/>
    </row>
    <row r="13047" spans="54:54" x14ac:dyDescent="0.2">
      <c r="BB13047" s="5"/>
    </row>
    <row r="13048" spans="54:54" x14ac:dyDescent="0.2">
      <c r="BB13048" s="5"/>
    </row>
    <row r="13049" spans="54:54" x14ac:dyDescent="0.2">
      <c r="BB13049" s="5"/>
    </row>
    <row r="13050" spans="54:54" x14ac:dyDescent="0.2">
      <c r="BB13050" s="5"/>
    </row>
    <row r="13051" spans="54:54" x14ac:dyDescent="0.2">
      <c r="BB13051" s="5"/>
    </row>
    <row r="13052" spans="54:54" x14ac:dyDescent="0.2">
      <c r="BB13052" s="5"/>
    </row>
    <row r="13053" spans="54:54" x14ac:dyDescent="0.2">
      <c r="BB13053" s="5"/>
    </row>
    <row r="13054" spans="54:54" x14ac:dyDescent="0.2">
      <c r="BB13054" s="5"/>
    </row>
    <row r="13055" spans="54:54" x14ac:dyDescent="0.2">
      <c r="BB13055" s="5"/>
    </row>
    <row r="13056" spans="54:54" x14ac:dyDescent="0.2">
      <c r="BB13056" s="5"/>
    </row>
    <row r="13057" spans="54:54" x14ac:dyDescent="0.2">
      <c r="BB13057" s="5"/>
    </row>
    <row r="13058" spans="54:54" x14ac:dyDescent="0.2">
      <c r="BB13058" s="5"/>
    </row>
    <row r="13059" spans="54:54" x14ac:dyDescent="0.2">
      <c r="BB13059" s="5"/>
    </row>
    <row r="13060" spans="54:54" x14ac:dyDescent="0.2">
      <c r="BB13060" s="5"/>
    </row>
    <row r="13061" spans="54:54" x14ac:dyDescent="0.2">
      <c r="BB13061" s="5"/>
    </row>
    <row r="13062" spans="54:54" x14ac:dyDescent="0.2">
      <c r="BB13062" s="5"/>
    </row>
    <row r="13063" spans="54:54" x14ac:dyDescent="0.2">
      <c r="BB13063" s="5"/>
    </row>
    <row r="13064" spans="54:54" x14ac:dyDescent="0.2">
      <c r="BB13064" s="5"/>
    </row>
    <row r="13065" spans="54:54" x14ac:dyDescent="0.2">
      <c r="BB13065" s="5"/>
    </row>
    <row r="13066" spans="54:54" x14ac:dyDescent="0.2">
      <c r="BB13066" s="5"/>
    </row>
    <row r="13067" spans="54:54" x14ac:dyDescent="0.2">
      <c r="BB13067" s="5"/>
    </row>
    <row r="13068" spans="54:54" x14ac:dyDescent="0.2">
      <c r="BB13068" s="5"/>
    </row>
    <row r="13069" spans="54:54" x14ac:dyDescent="0.2">
      <c r="BB13069" s="5"/>
    </row>
    <row r="13070" spans="54:54" x14ac:dyDescent="0.2">
      <c r="BB13070" s="5"/>
    </row>
    <row r="13071" spans="54:54" x14ac:dyDescent="0.2">
      <c r="BB13071" s="5"/>
    </row>
    <row r="13072" spans="54:54" x14ac:dyDescent="0.2">
      <c r="BB13072" s="5"/>
    </row>
    <row r="13073" spans="54:54" x14ac:dyDescent="0.2">
      <c r="BB13073" s="5"/>
    </row>
    <row r="13074" spans="54:54" x14ac:dyDescent="0.2">
      <c r="BB13074" s="5"/>
    </row>
    <row r="13075" spans="54:54" x14ac:dyDescent="0.2">
      <c r="BB13075" s="5"/>
    </row>
    <row r="13076" spans="54:54" x14ac:dyDescent="0.2">
      <c r="BB13076" s="5"/>
    </row>
    <row r="13077" spans="54:54" x14ac:dyDescent="0.2">
      <c r="BB13077" s="5"/>
    </row>
    <row r="13078" spans="54:54" x14ac:dyDescent="0.2">
      <c r="BB13078" s="5"/>
    </row>
    <row r="13079" spans="54:54" x14ac:dyDescent="0.2">
      <c r="BB13079" s="5"/>
    </row>
    <row r="13080" spans="54:54" x14ac:dyDescent="0.2">
      <c r="BB13080" s="5"/>
    </row>
    <row r="13081" spans="54:54" x14ac:dyDescent="0.2">
      <c r="BB13081" s="5"/>
    </row>
    <row r="13082" spans="54:54" x14ac:dyDescent="0.2">
      <c r="BB13082" s="5"/>
    </row>
    <row r="13083" spans="54:54" x14ac:dyDescent="0.2">
      <c r="BB13083" s="5"/>
    </row>
    <row r="13084" spans="54:54" x14ac:dyDescent="0.2">
      <c r="BB13084" s="5"/>
    </row>
    <row r="13085" spans="54:54" x14ac:dyDescent="0.2">
      <c r="BB13085" s="5"/>
    </row>
    <row r="13086" spans="54:54" x14ac:dyDescent="0.2">
      <c r="BB13086" s="5"/>
    </row>
    <row r="13087" spans="54:54" x14ac:dyDescent="0.2">
      <c r="BB13087" s="5"/>
    </row>
    <row r="13088" spans="54:54" x14ac:dyDescent="0.2">
      <c r="BB13088" s="5"/>
    </row>
    <row r="13089" spans="54:54" x14ac:dyDescent="0.2">
      <c r="BB13089" s="5"/>
    </row>
    <row r="13090" spans="54:54" x14ac:dyDescent="0.2">
      <c r="BB13090" s="5"/>
    </row>
    <row r="13091" spans="54:54" x14ac:dyDescent="0.2">
      <c r="BB13091" s="5"/>
    </row>
    <row r="13092" spans="54:54" x14ac:dyDescent="0.2">
      <c r="BB13092" s="5"/>
    </row>
    <row r="13093" spans="54:54" x14ac:dyDescent="0.2">
      <c r="BB13093" s="5"/>
    </row>
    <row r="13094" spans="54:54" x14ac:dyDescent="0.2">
      <c r="BB13094" s="5"/>
    </row>
    <row r="13095" spans="54:54" x14ac:dyDescent="0.2">
      <c r="BB13095" s="5"/>
    </row>
    <row r="13096" spans="54:54" x14ac:dyDescent="0.2">
      <c r="BB13096" s="5"/>
    </row>
    <row r="13097" spans="54:54" x14ac:dyDescent="0.2">
      <c r="BB13097" s="5"/>
    </row>
    <row r="13098" spans="54:54" x14ac:dyDescent="0.2">
      <c r="BB13098" s="5"/>
    </row>
    <row r="13099" spans="54:54" x14ac:dyDescent="0.2">
      <c r="BB13099" s="5"/>
    </row>
    <row r="13100" spans="54:54" x14ac:dyDescent="0.2">
      <c r="BB13100" s="5"/>
    </row>
    <row r="13101" spans="54:54" x14ac:dyDescent="0.2">
      <c r="BB13101" s="5"/>
    </row>
    <row r="13102" spans="54:54" x14ac:dyDescent="0.2">
      <c r="BB13102" s="5"/>
    </row>
    <row r="13103" spans="54:54" x14ac:dyDescent="0.2">
      <c r="BB13103" s="5"/>
    </row>
    <row r="13104" spans="54:54" x14ac:dyDescent="0.2">
      <c r="BB13104" s="5"/>
    </row>
    <row r="13105" spans="54:54" x14ac:dyDescent="0.2">
      <c r="BB13105" s="5"/>
    </row>
    <row r="13106" spans="54:54" x14ac:dyDescent="0.2">
      <c r="BB13106" s="5"/>
    </row>
    <row r="13107" spans="54:54" x14ac:dyDescent="0.2">
      <c r="BB13107" s="5"/>
    </row>
    <row r="13108" spans="54:54" x14ac:dyDescent="0.2">
      <c r="BB13108" s="5"/>
    </row>
    <row r="13109" spans="54:54" x14ac:dyDescent="0.2">
      <c r="BB13109" s="5"/>
    </row>
    <row r="13110" spans="54:54" x14ac:dyDescent="0.2">
      <c r="BB13110" s="5"/>
    </row>
    <row r="13111" spans="54:54" x14ac:dyDescent="0.2">
      <c r="BB13111" s="5"/>
    </row>
    <row r="13112" spans="54:54" x14ac:dyDescent="0.2">
      <c r="BB13112" s="5"/>
    </row>
    <row r="13113" spans="54:54" x14ac:dyDescent="0.2">
      <c r="BB13113" s="5"/>
    </row>
    <row r="13114" spans="54:54" x14ac:dyDescent="0.2">
      <c r="BB13114" s="5"/>
    </row>
    <row r="13115" spans="54:54" x14ac:dyDescent="0.2">
      <c r="BB13115" s="5"/>
    </row>
    <row r="13116" spans="54:54" x14ac:dyDescent="0.2">
      <c r="BB13116" s="5"/>
    </row>
    <row r="13117" spans="54:54" x14ac:dyDescent="0.2">
      <c r="BB13117" s="5"/>
    </row>
    <row r="13118" spans="54:54" x14ac:dyDescent="0.2">
      <c r="BB13118" s="5"/>
    </row>
    <row r="13119" spans="54:54" x14ac:dyDescent="0.2">
      <c r="BB13119" s="5"/>
    </row>
    <row r="13120" spans="54:54" x14ac:dyDescent="0.2">
      <c r="BB13120" s="5"/>
    </row>
    <row r="13121" spans="54:54" x14ac:dyDescent="0.2">
      <c r="BB13121" s="5"/>
    </row>
    <row r="13122" spans="54:54" x14ac:dyDescent="0.2">
      <c r="BB13122" s="5"/>
    </row>
    <row r="13123" spans="54:54" x14ac:dyDescent="0.2">
      <c r="BB13123" s="5"/>
    </row>
    <row r="13124" spans="54:54" x14ac:dyDescent="0.2">
      <c r="BB13124" s="5"/>
    </row>
    <row r="13125" spans="54:54" x14ac:dyDescent="0.2">
      <c r="BB13125" s="5"/>
    </row>
    <row r="13126" spans="54:54" x14ac:dyDescent="0.2">
      <c r="BB13126" s="5"/>
    </row>
    <row r="13127" spans="54:54" x14ac:dyDescent="0.2">
      <c r="BB13127" s="5"/>
    </row>
    <row r="13128" spans="54:54" x14ac:dyDescent="0.2">
      <c r="BB13128" s="5"/>
    </row>
    <row r="13129" spans="54:54" x14ac:dyDescent="0.2">
      <c r="BB13129" s="5"/>
    </row>
    <row r="13130" spans="54:54" x14ac:dyDescent="0.2">
      <c r="BB13130" s="5"/>
    </row>
    <row r="13131" spans="54:54" x14ac:dyDescent="0.2">
      <c r="BB13131" s="5"/>
    </row>
    <row r="13132" spans="54:54" x14ac:dyDescent="0.2">
      <c r="BB13132" s="5"/>
    </row>
    <row r="13133" spans="54:54" x14ac:dyDescent="0.2">
      <c r="BB13133" s="5"/>
    </row>
    <row r="13134" spans="54:54" x14ac:dyDescent="0.2">
      <c r="BB13134" s="5"/>
    </row>
    <row r="13135" spans="54:54" x14ac:dyDescent="0.2">
      <c r="BB13135" s="5"/>
    </row>
    <row r="13136" spans="54:54" x14ac:dyDescent="0.2">
      <c r="BB13136" s="5"/>
    </row>
    <row r="13137" spans="54:54" x14ac:dyDescent="0.2">
      <c r="BB13137" s="5"/>
    </row>
    <row r="13138" spans="54:54" x14ac:dyDescent="0.2">
      <c r="BB13138" s="5"/>
    </row>
    <row r="13139" spans="54:54" x14ac:dyDescent="0.2">
      <c r="BB13139" s="5"/>
    </row>
    <row r="13140" spans="54:54" x14ac:dyDescent="0.2">
      <c r="BB13140" s="5"/>
    </row>
    <row r="13141" spans="54:54" x14ac:dyDescent="0.2">
      <c r="BB13141" s="5"/>
    </row>
    <row r="13142" spans="54:54" x14ac:dyDescent="0.2">
      <c r="BB13142" s="5"/>
    </row>
    <row r="13143" spans="54:54" x14ac:dyDescent="0.2">
      <c r="BB13143" s="5"/>
    </row>
    <row r="13144" spans="54:54" x14ac:dyDescent="0.2">
      <c r="BB13144" s="5"/>
    </row>
    <row r="13145" spans="54:54" x14ac:dyDescent="0.2">
      <c r="BB13145" s="5"/>
    </row>
    <row r="13146" spans="54:54" x14ac:dyDescent="0.2">
      <c r="BB13146" s="5"/>
    </row>
    <row r="13147" spans="54:54" x14ac:dyDescent="0.2">
      <c r="BB13147" s="5"/>
    </row>
    <row r="13148" spans="54:54" x14ac:dyDescent="0.2">
      <c r="BB13148" s="5"/>
    </row>
    <row r="13149" spans="54:54" x14ac:dyDescent="0.2">
      <c r="BB13149" s="5"/>
    </row>
    <row r="13150" spans="54:54" x14ac:dyDescent="0.2">
      <c r="BB13150" s="5"/>
    </row>
    <row r="13151" spans="54:54" x14ac:dyDescent="0.2">
      <c r="BB13151" s="5"/>
    </row>
    <row r="13152" spans="54:54" x14ac:dyDescent="0.2">
      <c r="BB13152" s="5"/>
    </row>
    <row r="13153" spans="54:54" x14ac:dyDescent="0.2">
      <c r="BB13153" s="5"/>
    </row>
    <row r="13154" spans="54:54" x14ac:dyDescent="0.2">
      <c r="BB13154" s="5"/>
    </row>
    <row r="13155" spans="54:54" x14ac:dyDescent="0.2">
      <c r="BB13155" s="5"/>
    </row>
    <row r="13156" spans="54:54" x14ac:dyDescent="0.2">
      <c r="BB13156" s="5"/>
    </row>
    <row r="13157" spans="54:54" x14ac:dyDescent="0.2">
      <c r="BB13157" s="5"/>
    </row>
    <row r="13158" spans="54:54" x14ac:dyDescent="0.2">
      <c r="BB13158" s="5"/>
    </row>
    <row r="13159" spans="54:54" x14ac:dyDescent="0.2">
      <c r="BB13159" s="5"/>
    </row>
    <row r="13160" spans="54:54" x14ac:dyDescent="0.2">
      <c r="BB13160" s="5"/>
    </row>
    <row r="13161" spans="54:54" x14ac:dyDescent="0.2">
      <c r="BB13161" s="5"/>
    </row>
    <row r="13162" spans="54:54" x14ac:dyDescent="0.2">
      <c r="BB13162" s="5"/>
    </row>
    <row r="13163" spans="54:54" x14ac:dyDescent="0.2">
      <c r="BB13163" s="5"/>
    </row>
    <row r="13164" spans="54:54" x14ac:dyDescent="0.2">
      <c r="BB13164" s="5"/>
    </row>
    <row r="13165" spans="54:54" x14ac:dyDescent="0.2">
      <c r="BB13165" s="5"/>
    </row>
    <row r="13166" spans="54:54" x14ac:dyDescent="0.2">
      <c r="BB13166" s="5"/>
    </row>
    <row r="13167" spans="54:54" x14ac:dyDescent="0.2">
      <c r="BB13167" s="5"/>
    </row>
    <row r="13168" spans="54:54" x14ac:dyDescent="0.2">
      <c r="BB13168" s="5"/>
    </row>
    <row r="13169" spans="54:54" x14ac:dyDescent="0.2">
      <c r="BB13169" s="5"/>
    </row>
    <row r="13170" spans="54:54" x14ac:dyDescent="0.2">
      <c r="BB13170" s="5"/>
    </row>
    <row r="13171" spans="54:54" x14ac:dyDescent="0.2">
      <c r="BB13171" s="5"/>
    </row>
    <row r="13172" spans="54:54" x14ac:dyDescent="0.2">
      <c r="BB13172" s="5"/>
    </row>
    <row r="13173" spans="54:54" x14ac:dyDescent="0.2">
      <c r="BB13173" s="5"/>
    </row>
    <row r="13174" spans="54:54" x14ac:dyDescent="0.2">
      <c r="BB13174" s="5"/>
    </row>
    <row r="13175" spans="54:54" x14ac:dyDescent="0.2">
      <c r="BB13175" s="5"/>
    </row>
    <row r="13176" spans="54:54" x14ac:dyDescent="0.2">
      <c r="BB13176" s="5"/>
    </row>
    <row r="13177" spans="54:54" x14ac:dyDescent="0.2">
      <c r="BB13177" s="5"/>
    </row>
    <row r="13178" spans="54:54" x14ac:dyDescent="0.2">
      <c r="BB13178" s="5"/>
    </row>
    <row r="13179" spans="54:54" x14ac:dyDescent="0.2">
      <c r="BB13179" s="5"/>
    </row>
    <row r="13180" spans="54:54" x14ac:dyDescent="0.2">
      <c r="BB13180" s="5"/>
    </row>
    <row r="13181" spans="54:54" x14ac:dyDescent="0.2">
      <c r="BB13181" s="5"/>
    </row>
    <row r="13182" spans="54:54" x14ac:dyDescent="0.2">
      <c r="BB13182" s="5"/>
    </row>
    <row r="13183" spans="54:54" x14ac:dyDescent="0.2">
      <c r="BB13183" s="5"/>
    </row>
    <row r="13184" spans="54:54" x14ac:dyDescent="0.2">
      <c r="BB13184" s="5"/>
    </row>
    <row r="13185" spans="54:54" x14ac:dyDescent="0.2">
      <c r="BB13185" s="5"/>
    </row>
    <row r="13186" spans="54:54" x14ac:dyDescent="0.2">
      <c r="BB13186" s="5"/>
    </row>
    <row r="13187" spans="54:54" x14ac:dyDescent="0.2">
      <c r="BB13187" s="5"/>
    </row>
    <row r="13188" spans="54:54" x14ac:dyDescent="0.2">
      <c r="BB13188" s="5"/>
    </row>
    <row r="13189" spans="54:54" x14ac:dyDescent="0.2">
      <c r="BB13189" s="5"/>
    </row>
    <row r="13190" spans="54:54" x14ac:dyDescent="0.2">
      <c r="BB13190" s="5"/>
    </row>
    <row r="13191" spans="54:54" x14ac:dyDescent="0.2">
      <c r="BB13191" s="5"/>
    </row>
    <row r="13192" spans="54:54" x14ac:dyDescent="0.2">
      <c r="BB13192" s="5"/>
    </row>
    <row r="13193" spans="54:54" x14ac:dyDescent="0.2">
      <c r="BB13193" s="5"/>
    </row>
    <row r="13194" spans="54:54" x14ac:dyDescent="0.2">
      <c r="BB13194" s="5"/>
    </row>
    <row r="13195" spans="54:54" x14ac:dyDescent="0.2">
      <c r="BB13195" s="5"/>
    </row>
    <row r="13196" spans="54:54" x14ac:dyDescent="0.2">
      <c r="BB13196" s="5"/>
    </row>
    <row r="13197" spans="54:54" x14ac:dyDescent="0.2">
      <c r="BB13197" s="5"/>
    </row>
    <row r="13198" spans="54:54" x14ac:dyDescent="0.2">
      <c r="BB13198" s="5"/>
    </row>
    <row r="13199" spans="54:54" x14ac:dyDescent="0.2">
      <c r="BB13199" s="5"/>
    </row>
    <row r="13200" spans="54:54" x14ac:dyDescent="0.2">
      <c r="BB13200" s="5"/>
    </row>
    <row r="13201" spans="54:54" x14ac:dyDescent="0.2">
      <c r="BB13201" s="5"/>
    </row>
    <row r="13202" spans="54:54" x14ac:dyDescent="0.2">
      <c r="BB13202" s="5"/>
    </row>
    <row r="13203" spans="54:54" x14ac:dyDescent="0.2">
      <c r="BB13203" s="5"/>
    </row>
    <row r="13204" spans="54:54" x14ac:dyDescent="0.2">
      <c r="BB13204" s="5"/>
    </row>
    <row r="13205" spans="54:54" x14ac:dyDescent="0.2">
      <c r="BB13205" s="5"/>
    </row>
    <row r="13206" spans="54:54" x14ac:dyDescent="0.2">
      <c r="BB13206" s="5"/>
    </row>
    <row r="13207" spans="54:54" x14ac:dyDescent="0.2">
      <c r="BB13207" s="5"/>
    </row>
    <row r="13208" spans="54:54" x14ac:dyDescent="0.2">
      <c r="BB13208" s="5"/>
    </row>
    <row r="13209" spans="54:54" x14ac:dyDescent="0.2">
      <c r="BB13209" s="5"/>
    </row>
    <row r="13210" spans="54:54" x14ac:dyDescent="0.2">
      <c r="BB13210" s="5"/>
    </row>
    <row r="13211" spans="54:54" x14ac:dyDescent="0.2">
      <c r="BB13211" s="5"/>
    </row>
    <row r="13212" spans="54:54" x14ac:dyDescent="0.2">
      <c r="BB13212" s="5"/>
    </row>
    <row r="13213" spans="54:54" x14ac:dyDescent="0.2">
      <c r="BB13213" s="5"/>
    </row>
    <row r="13214" spans="54:54" x14ac:dyDescent="0.2">
      <c r="BB13214" s="5"/>
    </row>
    <row r="13215" spans="54:54" x14ac:dyDescent="0.2">
      <c r="BB13215" s="5"/>
    </row>
    <row r="13216" spans="54:54" x14ac:dyDescent="0.2">
      <c r="BB13216" s="5"/>
    </row>
    <row r="13217" spans="54:54" x14ac:dyDescent="0.2">
      <c r="BB13217" s="5"/>
    </row>
    <row r="13218" spans="54:54" x14ac:dyDescent="0.2">
      <c r="BB13218" s="5"/>
    </row>
    <row r="13219" spans="54:54" x14ac:dyDescent="0.2">
      <c r="BB13219" s="5"/>
    </row>
    <row r="13220" spans="54:54" x14ac:dyDescent="0.2">
      <c r="BB13220" s="5"/>
    </row>
    <row r="13221" spans="54:54" x14ac:dyDescent="0.2">
      <c r="BB13221" s="5"/>
    </row>
    <row r="13222" spans="54:54" x14ac:dyDescent="0.2">
      <c r="BB13222" s="5"/>
    </row>
    <row r="13223" spans="54:54" x14ac:dyDescent="0.2">
      <c r="BB13223" s="5"/>
    </row>
    <row r="13224" spans="54:54" x14ac:dyDescent="0.2">
      <c r="BB13224" s="5"/>
    </row>
    <row r="13225" spans="54:54" x14ac:dyDescent="0.2">
      <c r="BB13225" s="5"/>
    </row>
    <row r="13226" spans="54:54" x14ac:dyDescent="0.2">
      <c r="BB13226" s="5"/>
    </row>
    <row r="13227" spans="54:54" x14ac:dyDescent="0.2">
      <c r="BB13227" s="5"/>
    </row>
    <row r="13228" spans="54:54" x14ac:dyDescent="0.2">
      <c r="BB13228" s="5"/>
    </row>
    <row r="13229" spans="54:54" x14ac:dyDescent="0.2">
      <c r="BB13229" s="5"/>
    </row>
    <row r="13230" spans="54:54" x14ac:dyDescent="0.2">
      <c r="BB13230" s="5"/>
    </row>
    <row r="13231" spans="54:54" x14ac:dyDescent="0.2">
      <c r="BB13231" s="5"/>
    </row>
    <row r="13232" spans="54:54" x14ac:dyDescent="0.2">
      <c r="BB13232" s="5"/>
    </row>
    <row r="13233" spans="54:54" x14ac:dyDescent="0.2">
      <c r="BB13233" s="5"/>
    </row>
    <row r="13234" spans="54:54" x14ac:dyDescent="0.2">
      <c r="BB13234" s="5"/>
    </row>
    <row r="13235" spans="54:54" x14ac:dyDescent="0.2">
      <c r="BB13235" s="5"/>
    </row>
    <row r="13236" spans="54:54" x14ac:dyDescent="0.2">
      <c r="BB13236" s="5"/>
    </row>
    <row r="13237" spans="54:54" x14ac:dyDescent="0.2">
      <c r="BB13237" s="5"/>
    </row>
    <row r="13238" spans="54:54" x14ac:dyDescent="0.2">
      <c r="BB13238" s="5"/>
    </row>
    <row r="13239" spans="54:54" x14ac:dyDescent="0.2">
      <c r="BB13239" s="5"/>
    </row>
    <row r="13240" spans="54:54" x14ac:dyDescent="0.2">
      <c r="BB13240" s="5"/>
    </row>
    <row r="13241" spans="54:54" x14ac:dyDescent="0.2">
      <c r="BB13241" s="5"/>
    </row>
    <row r="13242" spans="54:54" x14ac:dyDescent="0.2">
      <c r="BB13242" s="5"/>
    </row>
    <row r="13243" spans="54:54" x14ac:dyDescent="0.2">
      <c r="BB13243" s="5"/>
    </row>
    <row r="13244" spans="54:54" x14ac:dyDescent="0.2">
      <c r="BB13244" s="5"/>
    </row>
    <row r="13245" spans="54:54" x14ac:dyDescent="0.2">
      <c r="BB13245" s="5"/>
    </row>
    <row r="13246" spans="54:54" x14ac:dyDescent="0.2">
      <c r="BB13246" s="5"/>
    </row>
    <row r="13247" spans="54:54" x14ac:dyDescent="0.2">
      <c r="BB13247" s="5"/>
    </row>
    <row r="13248" spans="54:54" x14ac:dyDescent="0.2">
      <c r="BB13248" s="5"/>
    </row>
    <row r="13249" spans="54:54" x14ac:dyDescent="0.2">
      <c r="BB13249" s="5"/>
    </row>
    <row r="13250" spans="54:54" x14ac:dyDescent="0.2">
      <c r="BB13250" s="5"/>
    </row>
    <row r="13251" spans="54:54" x14ac:dyDescent="0.2">
      <c r="BB13251" s="5"/>
    </row>
    <row r="13252" spans="54:54" x14ac:dyDescent="0.2">
      <c r="BB13252" s="5"/>
    </row>
    <row r="13253" spans="54:54" x14ac:dyDescent="0.2">
      <c r="BB13253" s="5"/>
    </row>
    <row r="13254" spans="54:54" x14ac:dyDescent="0.2">
      <c r="BB13254" s="5"/>
    </row>
    <row r="13255" spans="54:54" x14ac:dyDescent="0.2">
      <c r="BB13255" s="5"/>
    </row>
    <row r="13256" spans="54:54" x14ac:dyDescent="0.2">
      <c r="BB13256" s="5"/>
    </row>
    <row r="13257" spans="54:54" x14ac:dyDescent="0.2">
      <c r="BB13257" s="5"/>
    </row>
    <row r="13258" spans="54:54" x14ac:dyDescent="0.2">
      <c r="BB13258" s="5"/>
    </row>
    <row r="13259" spans="54:54" x14ac:dyDescent="0.2">
      <c r="BB13259" s="5"/>
    </row>
    <row r="13260" spans="54:54" x14ac:dyDescent="0.2">
      <c r="BB13260" s="5"/>
    </row>
    <row r="13261" spans="54:54" x14ac:dyDescent="0.2">
      <c r="BB13261" s="5"/>
    </row>
    <row r="13262" spans="54:54" x14ac:dyDescent="0.2">
      <c r="BB13262" s="5"/>
    </row>
    <row r="13263" spans="54:54" x14ac:dyDescent="0.2">
      <c r="BB13263" s="5"/>
    </row>
    <row r="13264" spans="54:54" x14ac:dyDescent="0.2">
      <c r="BB13264" s="5"/>
    </row>
    <row r="13265" spans="54:54" x14ac:dyDescent="0.2">
      <c r="BB13265" s="5"/>
    </row>
    <row r="13266" spans="54:54" x14ac:dyDescent="0.2">
      <c r="BB13266" s="5"/>
    </row>
    <row r="13267" spans="54:54" x14ac:dyDescent="0.2">
      <c r="BB13267" s="5"/>
    </row>
    <row r="13268" spans="54:54" x14ac:dyDescent="0.2">
      <c r="BB13268" s="5"/>
    </row>
    <row r="13269" spans="54:54" x14ac:dyDescent="0.2">
      <c r="BB13269" s="5"/>
    </row>
    <row r="13270" spans="54:54" x14ac:dyDescent="0.2">
      <c r="BB13270" s="5"/>
    </row>
    <row r="13271" spans="54:54" x14ac:dyDescent="0.2">
      <c r="BB13271" s="5"/>
    </row>
    <row r="13272" spans="54:54" x14ac:dyDescent="0.2">
      <c r="BB13272" s="5"/>
    </row>
    <row r="13273" spans="54:54" x14ac:dyDescent="0.2">
      <c r="BB13273" s="5"/>
    </row>
    <row r="13274" spans="54:54" x14ac:dyDescent="0.2">
      <c r="BB13274" s="5"/>
    </row>
    <row r="13275" spans="54:54" x14ac:dyDescent="0.2">
      <c r="BB13275" s="5"/>
    </row>
    <row r="13276" spans="54:54" x14ac:dyDescent="0.2">
      <c r="BB13276" s="5"/>
    </row>
    <row r="13277" spans="54:54" x14ac:dyDescent="0.2">
      <c r="BB13277" s="5"/>
    </row>
    <row r="13278" spans="54:54" x14ac:dyDescent="0.2">
      <c r="BB13278" s="5"/>
    </row>
    <row r="13279" spans="54:54" x14ac:dyDescent="0.2">
      <c r="BB13279" s="5"/>
    </row>
    <row r="13280" spans="54:54" x14ac:dyDescent="0.2">
      <c r="BB13280" s="5"/>
    </row>
    <row r="13281" spans="54:54" x14ac:dyDescent="0.2">
      <c r="BB13281" s="5"/>
    </row>
    <row r="13282" spans="54:54" x14ac:dyDescent="0.2">
      <c r="BB13282" s="5"/>
    </row>
    <row r="13283" spans="54:54" x14ac:dyDescent="0.2">
      <c r="BB13283" s="5"/>
    </row>
    <row r="13284" spans="54:54" x14ac:dyDescent="0.2">
      <c r="BB13284" s="5"/>
    </row>
    <row r="13285" spans="54:54" x14ac:dyDescent="0.2">
      <c r="BB13285" s="5"/>
    </row>
    <row r="13286" spans="54:54" x14ac:dyDescent="0.2">
      <c r="BB13286" s="5"/>
    </row>
    <row r="13287" spans="54:54" x14ac:dyDescent="0.2">
      <c r="BB13287" s="5"/>
    </row>
    <row r="13288" spans="54:54" x14ac:dyDescent="0.2">
      <c r="BB13288" s="5"/>
    </row>
    <row r="13289" spans="54:54" x14ac:dyDescent="0.2">
      <c r="BB13289" s="5"/>
    </row>
    <row r="13290" spans="54:54" x14ac:dyDescent="0.2">
      <c r="BB13290" s="5"/>
    </row>
    <row r="13291" spans="54:54" x14ac:dyDescent="0.2">
      <c r="BB13291" s="5"/>
    </row>
    <row r="13292" spans="54:54" x14ac:dyDescent="0.2">
      <c r="BB13292" s="5"/>
    </row>
    <row r="13293" spans="54:54" x14ac:dyDescent="0.2">
      <c r="BB13293" s="5"/>
    </row>
    <row r="13294" spans="54:54" x14ac:dyDescent="0.2">
      <c r="BB13294" s="5"/>
    </row>
    <row r="13295" spans="54:54" x14ac:dyDescent="0.2">
      <c r="BB13295" s="5"/>
    </row>
    <row r="13296" spans="54:54" x14ac:dyDescent="0.2">
      <c r="BB13296" s="5"/>
    </row>
    <row r="13297" spans="54:54" x14ac:dyDescent="0.2">
      <c r="BB13297" s="5"/>
    </row>
    <row r="13298" spans="54:54" x14ac:dyDescent="0.2">
      <c r="BB13298" s="5"/>
    </row>
    <row r="13299" spans="54:54" x14ac:dyDescent="0.2">
      <c r="BB13299" s="5"/>
    </row>
    <row r="13300" spans="54:54" x14ac:dyDescent="0.2">
      <c r="BB13300" s="5"/>
    </row>
    <row r="13301" spans="54:54" x14ac:dyDescent="0.2">
      <c r="BB13301" s="5"/>
    </row>
    <row r="13302" spans="54:54" x14ac:dyDescent="0.2">
      <c r="BB13302" s="5"/>
    </row>
    <row r="13303" spans="54:54" x14ac:dyDescent="0.2">
      <c r="BB13303" s="5"/>
    </row>
    <row r="13304" spans="54:54" x14ac:dyDescent="0.2">
      <c r="BB13304" s="5"/>
    </row>
    <row r="13305" spans="54:54" x14ac:dyDescent="0.2">
      <c r="BB13305" s="5"/>
    </row>
    <row r="13306" spans="54:54" x14ac:dyDescent="0.2">
      <c r="BB13306" s="5"/>
    </row>
    <row r="13307" spans="54:54" x14ac:dyDescent="0.2">
      <c r="BB13307" s="5"/>
    </row>
    <row r="13308" spans="54:54" x14ac:dyDescent="0.2">
      <c r="BB13308" s="5"/>
    </row>
    <row r="13309" spans="54:54" x14ac:dyDescent="0.2">
      <c r="BB13309" s="5"/>
    </row>
    <row r="13310" spans="54:54" x14ac:dyDescent="0.2">
      <c r="BB13310" s="5"/>
    </row>
    <row r="13311" spans="54:54" x14ac:dyDescent="0.2">
      <c r="BB13311" s="5"/>
    </row>
    <row r="13312" spans="54:54" x14ac:dyDescent="0.2">
      <c r="BB13312" s="5"/>
    </row>
    <row r="13313" spans="54:54" x14ac:dyDescent="0.2">
      <c r="BB13313" s="5"/>
    </row>
    <row r="13314" spans="54:54" x14ac:dyDescent="0.2">
      <c r="BB13314" s="5"/>
    </row>
    <row r="13315" spans="54:54" x14ac:dyDescent="0.2">
      <c r="BB13315" s="5"/>
    </row>
    <row r="13316" spans="54:54" x14ac:dyDescent="0.2">
      <c r="BB13316" s="5"/>
    </row>
    <row r="13317" spans="54:54" x14ac:dyDescent="0.2">
      <c r="BB13317" s="5"/>
    </row>
    <row r="13318" spans="54:54" x14ac:dyDescent="0.2">
      <c r="BB13318" s="5"/>
    </row>
    <row r="13319" spans="54:54" x14ac:dyDescent="0.2">
      <c r="BB13319" s="5"/>
    </row>
    <row r="13320" spans="54:54" x14ac:dyDescent="0.2">
      <c r="BB13320" s="5"/>
    </row>
    <row r="13321" spans="54:54" x14ac:dyDescent="0.2">
      <c r="BB13321" s="5"/>
    </row>
    <row r="13322" spans="54:54" x14ac:dyDescent="0.2">
      <c r="BB13322" s="5"/>
    </row>
    <row r="13323" spans="54:54" x14ac:dyDescent="0.2">
      <c r="BB13323" s="5"/>
    </row>
    <row r="13324" spans="54:54" x14ac:dyDescent="0.2">
      <c r="BB13324" s="5"/>
    </row>
    <row r="13325" spans="54:54" x14ac:dyDescent="0.2">
      <c r="BB13325" s="5"/>
    </row>
    <row r="13326" spans="54:54" x14ac:dyDescent="0.2">
      <c r="BB13326" s="5"/>
    </row>
    <row r="13327" spans="54:54" x14ac:dyDescent="0.2">
      <c r="BB13327" s="5"/>
    </row>
    <row r="13328" spans="54:54" x14ac:dyDescent="0.2">
      <c r="BB13328" s="5"/>
    </row>
    <row r="13329" spans="54:54" x14ac:dyDescent="0.2">
      <c r="BB13329" s="5"/>
    </row>
    <row r="13330" spans="54:54" x14ac:dyDescent="0.2">
      <c r="BB13330" s="5"/>
    </row>
    <row r="13331" spans="54:54" x14ac:dyDescent="0.2">
      <c r="BB13331" s="5"/>
    </row>
    <row r="13332" spans="54:54" x14ac:dyDescent="0.2">
      <c r="BB13332" s="5"/>
    </row>
    <row r="13333" spans="54:54" x14ac:dyDescent="0.2">
      <c r="BB13333" s="5"/>
    </row>
    <row r="13334" spans="54:54" x14ac:dyDescent="0.2">
      <c r="BB13334" s="5"/>
    </row>
    <row r="13335" spans="54:54" x14ac:dyDescent="0.2">
      <c r="BB13335" s="5"/>
    </row>
    <row r="13336" spans="54:54" x14ac:dyDescent="0.2">
      <c r="BB13336" s="5"/>
    </row>
    <row r="13337" spans="54:54" x14ac:dyDescent="0.2">
      <c r="BB13337" s="5"/>
    </row>
    <row r="13338" spans="54:54" x14ac:dyDescent="0.2">
      <c r="BB13338" s="5"/>
    </row>
    <row r="13339" spans="54:54" x14ac:dyDescent="0.2">
      <c r="BB13339" s="5"/>
    </row>
    <row r="13340" spans="54:54" x14ac:dyDescent="0.2">
      <c r="BB13340" s="5"/>
    </row>
    <row r="13341" spans="54:54" x14ac:dyDescent="0.2">
      <c r="BB13341" s="5"/>
    </row>
    <row r="13342" spans="54:54" x14ac:dyDescent="0.2">
      <c r="BB13342" s="5"/>
    </row>
    <row r="13343" spans="54:54" x14ac:dyDescent="0.2">
      <c r="BB13343" s="5"/>
    </row>
    <row r="13344" spans="54:54" x14ac:dyDescent="0.2">
      <c r="BB13344" s="5"/>
    </row>
    <row r="13345" spans="54:54" x14ac:dyDescent="0.2">
      <c r="BB13345" s="5"/>
    </row>
    <row r="13346" spans="54:54" x14ac:dyDescent="0.2">
      <c r="BB13346" s="5"/>
    </row>
    <row r="13347" spans="54:54" x14ac:dyDescent="0.2">
      <c r="BB13347" s="5"/>
    </row>
    <row r="13348" spans="54:54" x14ac:dyDescent="0.2">
      <c r="BB13348" s="5"/>
    </row>
    <row r="13349" spans="54:54" x14ac:dyDescent="0.2">
      <c r="BB13349" s="5"/>
    </row>
    <row r="13350" spans="54:54" x14ac:dyDescent="0.2">
      <c r="BB13350" s="5"/>
    </row>
    <row r="13351" spans="54:54" x14ac:dyDescent="0.2">
      <c r="BB13351" s="5"/>
    </row>
    <row r="13352" spans="54:54" x14ac:dyDescent="0.2">
      <c r="BB13352" s="5"/>
    </row>
    <row r="13353" spans="54:54" x14ac:dyDescent="0.2">
      <c r="BB13353" s="5"/>
    </row>
    <row r="13354" spans="54:54" x14ac:dyDescent="0.2">
      <c r="BB13354" s="5"/>
    </row>
    <row r="13355" spans="54:54" x14ac:dyDescent="0.2">
      <c r="BB13355" s="5"/>
    </row>
    <row r="13356" spans="54:54" x14ac:dyDescent="0.2">
      <c r="BB13356" s="5"/>
    </row>
    <row r="13357" spans="54:54" x14ac:dyDescent="0.2">
      <c r="BB13357" s="5"/>
    </row>
    <row r="13358" spans="54:54" x14ac:dyDescent="0.2">
      <c r="BB13358" s="5"/>
    </row>
    <row r="13359" spans="54:54" x14ac:dyDescent="0.2">
      <c r="BB13359" s="5"/>
    </row>
    <row r="13360" spans="54:54" x14ac:dyDescent="0.2">
      <c r="BB13360" s="5"/>
    </row>
    <row r="13361" spans="54:54" x14ac:dyDescent="0.2">
      <c r="BB13361" s="5"/>
    </row>
    <row r="13362" spans="54:54" x14ac:dyDescent="0.2">
      <c r="BB13362" s="5"/>
    </row>
    <row r="13363" spans="54:54" x14ac:dyDescent="0.2">
      <c r="BB13363" s="5"/>
    </row>
    <row r="13364" spans="54:54" x14ac:dyDescent="0.2">
      <c r="BB13364" s="5"/>
    </row>
    <row r="13365" spans="54:54" x14ac:dyDescent="0.2">
      <c r="BB13365" s="5"/>
    </row>
    <row r="13366" spans="54:54" x14ac:dyDescent="0.2">
      <c r="BB13366" s="5"/>
    </row>
    <row r="13367" spans="54:54" x14ac:dyDescent="0.2">
      <c r="BB13367" s="5"/>
    </row>
    <row r="13368" spans="54:54" x14ac:dyDescent="0.2">
      <c r="BB13368" s="5"/>
    </row>
    <row r="13369" spans="54:54" x14ac:dyDescent="0.2">
      <c r="BB13369" s="5"/>
    </row>
    <row r="13370" spans="54:54" x14ac:dyDescent="0.2">
      <c r="BB13370" s="5"/>
    </row>
    <row r="13371" spans="54:54" x14ac:dyDescent="0.2">
      <c r="BB13371" s="5"/>
    </row>
    <row r="13372" spans="54:54" x14ac:dyDescent="0.2">
      <c r="BB13372" s="5"/>
    </row>
    <row r="13373" spans="54:54" x14ac:dyDescent="0.2">
      <c r="BB13373" s="5"/>
    </row>
    <row r="13374" spans="54:54" x14ac:dyDescent="0.2">
      <c r="BB13374" s="5"/>
    </row>
    <row r="13375" spans="54:54" x14ac:dyDescent="0.2">
      <c r="BB13375" s="5"/>
    </row>
    <row r="13376" spans="54:54" x14ac:dyDescent="0.2">
      <c r="BB13376" s="5"/>
    </row>
    <row r="13377" spans="54:54" x14ac:dyDescent="0.2">
      <c r="BB13377" s="5"/>
    </row>
    <row r="13378" spans="54:54" x14ac:dyDescent="0.2">
      <c r="BB13378" s="5"/>
    </row>
    <row r="13379" spans="54:54" x14ac:dyDescent="0.2">
      <c r="BB13379" s="5"/>
    </row>
    <row r="13380" spans="54:54" x14ac:dyDescent="0.2">
      <c r="BB13380" s="5"/>
    </row>
    <row r="13381" spans="54:54" x14ac:dyDescent="0.2">
      <c r="BB13381" s="5"/>
    </row>
    <row r="13382" spans="54:54" x14ac:dyDescent="0.2">
      <c r="BB13382" s="5"/>
    </row>
    <row r="13383" spans="54:54" x14ac:dyDescent="0.2">
      <c r="BB13383" s="5"/>
    </row>
    <row r="13384" spans="54:54" x14ac:dyDescent="0.2">
      <c r="BB13384" s="5"/>
    </row>
    <row r="13385" spans="54:54" x14ac:dyDescent="0.2">
      <c r="BB13385" s="5"/>
    </row>
    <row r="13386" spans="54:54" x14ac:dyDescent="0.2">
      <c r="BB13386" s="5"/>
    </row>
    <row r="13387" spans="54:54" x14ac:dyDescent="0.2">
      <c r="BB13387" s="5"/>
    </row>
    <row r="13388" spans="54:54" x14ac:dyDescent="0.2">
      <c r="BB13388" s="5"/>
    </row>
    <row r="13389" spans="54:54" x14ac:dyDescent="0.2">
      <c r="BB13389" s="5"/>
    </row>
    <row r="13390" spans="54:54" x14ac:dyDescent="0.2">
      <c r="BB13390" s="5"/>
    </row>
    <row r="13391" spans="54:54" x14ac:dyDescent="0.2">
      <c r="BB13391" s="5"/>
    </row>
    <row r="13392" spans="54:54" x14ac:dyDescent="0.2">
      <c r="BB13392" s="5"/>
    </row>
    <row r="13393" spans="54:54" x14ac:dyDescent="0.2">
      <c r="BB13393" s="5"/>
    </row>
    <row r="13394" spans="54:54" x14ac:dyDescent="0.2">
      <c r="BB13394" s="5"/>
    </row>
    <row r="13395" spans="54:54" x14ac:dyDescent="0.2">
      <c r="BB13395" s="5"/>
    </row>
    <row r="13396" spans="54:54" x14ac:dyDescent="0.2">
      <c r="BB13396" s="5"/>
    </row>
    <row r="13397" spans="54:54" x14ac:dyDescent="0.2">
      <c r="BB13397" s="5"/>
    </row>
    <row r="13398" spans="54:54" x14ac:dyDescent="0.2">
      <c r="BB13398" s="5"/>
    </row>
    <row r="13399" spans="54:54" x14ac:dyDescent="0.2">
      <c r="BB13399" s="5"/>
    </row>
    <row r="13400" spans="54:54" x14ac:dyDescent="0.2">
      <c r="BB13400" s="5"/>
    </row>
    <row r="13401" spans="54:54" x14ac:dyDescent="0.2">
      <c r="BB13401" s="5"/>
    </row>
    <row r="13402" spans="54:54" x14ac:dyDescent="0.2">
      <c r="BB13402" s="5"/>
    </row>
    <row r="13403" spans="54:54" x14ac:dyDescent="0.2">
      <c r="BB13403" s="5"/>
    </row>
    <row r="13404" spans="54:54" x14ac:dyDescent="0.2">
      <c r="BB13404" s="5"/>
    </row>
    <row r="13405" spans="54:54" x14ac:dyDescent="0.2">
      <c r="BB13405" s="5"/>
    </row>
    <row r="13406" spans="54:54" x14ac:dyDescent="0.2">
      <c r="BB13406" s="5"/>
    </row>
    <row r="13407" spans="54:54" x14ac:dyDescent="0.2">
      <c r="BB13407" s="5"/>
    </row>
    <row r="13408" spans="54:54" x14ac:dyDescent="0.2">
      <c r="BB13408" s="5"/>
    </row>
    <row r="13409" spans="54:54" x14ac:dyDescent="0.2">
      <c r="BB13409" s="5"/>
    </row>
    <row r="13410" spans="54:54" x14ac:dyDescent="0.2">
      <c r="BB13410" s="5"/>
    </row>
    <row r="13411" spans="54:54" x14ac:dyDescent="0.2">
      <c r="BB13411" s="5"/>
    </row>
    <row r="13412" spans="54:54" x14ac:dyDescent="0.2">
      <c r="BB13412" s="5"/>
    </row>
    <row r="13413" spans="54:54" x14ac:dyDescent="0.2">
      <c r="BB13413" s="5"/>
    </row>
    <row r="13414" spans="54:54" x14ac:dyDescent="0.2">
      <c r="BB13414" s="5"/>
    </row>
    <row r="13415" spans="54:54" x14ac:dyDescent="0.2">
      <c r="BB13415" s="5"/>
    </row>
    <row r="13416" spans="54:54" x14ac:dyDescent="0.2">
      <c r="BB13416" s="5"/>
    </row>
    <row r="13417" spans="54:54" x14ac:dyDescent="0.2">
      <c r="BB13417" s="5"/>
    </row>
    <row r="13418" spans="54:54" x14ac:dyDescent="0.2">
      <c r="BB13418" s="5"/>
    </row>
    <row r="13419" spans="54:54" x14ac:dyDescent="0.2">
      <c r="BB13419" s="5"/>
    </row>
    <row r="13420" spans="54:54" x14ac:dyDescent="0.2">
      <c r="BB13420" s="5"/>
    </row>
    <row r="13421" spans="54:54" x14ac:dyDescent="0.2">
      <c r="BB13421" s="5"/>
    </row>
    <row r="13422" spans="54:54" x14ac:dyDescent="0.2">
      <c r="BB13422" s="5"/>
    </row>
    <row r="13423" spans="54:54" x14ac:dyDescent="0.2">
      <c r="BB13423" s="5"/>
    </row>
    <row r="13424" spans="54:54" x14ac:dyDescent="0.2">
      <c r="BB13424" s="5"/>
    </row>
    <row r="13425" spans="54:54" x14ac:dyDescent="0.2">
      <c r="BB13425" s="5"/>
    </row>
    <row r="13426" spans="54:54" x14ac:dyDescent="0.2">
      <c r="BB13426" s="5"/>
    </row>
    <row r="13427" spans="54:54" x14ac:dyDescent="0.2">
      <c r="BB13427" s="5"/>
    </row>
    <row r="13428" spans="54:54" x14ac:dyDescent="0.2">
      <c r="BB13428" s="5"/>
    </row>
    <row r="13429" spans="54:54" x14ac:dyDescent="0.2">
      <c r="BB13429" s="5"/>
    </row>
    <row r="13430" spans="54:54" x14ac:dyDescent="0.2">
      <c r="BB13430" s="5"/>
    </row>
    <row r="13431" spans="54:54" x14ac:dyDescent="0.2">
      <c r="BB13431" s="5"/>
    </row>
    <row r="13432" spans="54:54" x14ac:dyDescent="0.2">
      <c r="BB13432" s="5"/>
    </row>
    <row r="13433" spans="54:54" x14ac:dyDescent="0.2">
      <c r="BB13433" s="5"/>
    </row>
    <row r="13434" spans="54:54" x14ac:dyDescent="0.2">
      <c r="BB13434" s="5"/>
    </row>
    <row r="13435" spans="54:54" x14ac:dyDescent="0.2">
      <c r="BB13435" s="5"/>
    </row>
    <row r="13436" spans="54:54" x14ac:dyDescent="0.2">
      <c r="BB13436" s="5"/>
    </row>
    <row r="13437" spans="54:54" x14ac:dyDescent="0.2">
      <c r="BB13437" s="5"/>
    </row>
    <row r="13438" spans="54:54" x14ac:dyDescent="0.2">
      <c r="BB13438" s="5"/>
    </row>
    <row r="13439" spans="54:54" x14ac:dyDescent="0.2">
      <c r="BB13439" s="5"/>
    </row>
    <row r="13440" spans="54:54" x14ac:dyDescent="0.2">
      <c r="BB13440" s="5"/>
    </row>
    <row r="13441" spans="54:54" x14ac:dyDescent="0.2">
      <c r="BB13441" s="5"/>
    </row>
    <row r="13442" spans="54:54" x14ac:dyDescent="0.2">
      <c r="BB13442" s="5"/>
    </row>
    <row r="13443" spans="54:54" x14ac:dyDescent="0.2">
      <c r="BB13443" s="5"/>
    </row>
    <row r="13444" spans="54:54" x14ac:dyDescent="0.2">
      <c r="BB13444" s="5"/>
    </row>
    <row r="13445" spans="54:54" x14ac:dyDescent="0.2">
      <c r="BB13445" s="5"/>
    </row>
    <row r="13446" spans="54:54" x14ac:dyDescent="0.2">
      <c r="BB13446" s="5"/>
    </row>
    <row r="13447" spans="54:54" x14ac:dyDescent="0.2">
      <c r="BB13447" s="5"/>
    </row>
    <row r="13448" spans="54:54" x14ac:dyDescent="0.2">
      <c r="BB13448" s="5"/>
    </row>
    <row r="13449" spans="54:54" x14ac:dyDescent="0.2">
      <c r="BB13449" s="5"/>
    </row>
    <row r="13450" spans="54:54" x14ac:dyDescent="0.2">
      <c r="BB13450" s="5"/>
    </row>
    <row r="13451" spans="54:54" x14ac:dyDescent="0.2">
      <c r="BB13451" s="5"/>
    </row>
    <row r="13452" spans="54:54" x14ac:dyDescent="0.2">
      <c r="BB13452" s="5"/>
    </row>
    <row r="13453" spans="54:54" x14ac:dyDescent="0.2">
      <c r="BB13453" s="5"/>
    </row>
    <row r="13454" spans="54:54" x14ac:dyDescent="0.2">
      <c r="BB13454" s="5"/>
    </row>
    <row r="13455" spans="54:54" x14ac:dyDescent="0.2">
      <c r="BB13455" s="5"/>
    </row>
    <row r="13456" spans="54:54" x14ac:dyDescent="0.2">
      <c r="BB13456" s="5"/>
    </row>
    <row r="13457" spans="54:54" x14ac:dyDescent="0.2">
      <c r="BB13457" s="5"/>
    </row>
    <row r="13458" spans="54:54" x14ac:dyDescent="0.2">
      <c r="BB13458" s="5"/>
    </row>
    <row r="13459" spans="54:54" x14ac:dyDescent="0.2">
      <c r="BB13459" s="5"/>
    </row>
    <row r="13460" spans="54:54" x14ac:dyDescent="0.2">
      <c r="BB13460" s="5"/>
    </row>
    <row r="13461" spans="54:54" x14ac:dyDescent="0.2">
      <c r="BB13461" s="5"/>
    </row>
    <row r="13462" spans="54:54" x14ac:dyDescent="0.2">
      <c r="BB13462" s="5"/>
    </row>
    <row r="13463" spans="54:54" x14ac:dyDescent="0.2">
      <c r="BB13463" s="5"/>
    </row>
    <row r="13464" spans="54:54" x14ac:dyDescent="0.2">
      <c r="BB13464" s="5"/>
    </row>
    <row r="13465" spans="54:54" x14ac:dyDescent="0.2">
      <c r="BB13465" s="5"/>
    </row>
    <row r="13466" spans="54:54" x14ac:dyDescent="0.2">
      <c r="BB13466" s="5"/>
    </row>
    <row r="13467" spans="54:54" x14ac:dyDescent="0.2">
      <c r="BB13467" s="5"/>
    </row>
    <row r="13468" spans="54:54" x14ac:dyDescent="0.2">
      <c r="BB13468" s="5"/>
    </row>
    <row r="13469" spans="54:54" x14ac:dyDescent="0.2">
      <c r="BB13469" s="5"/>
    </row>
    <row r="13470" spans="54:54" x14ac:dyDescent="0.2">
      <c r="BB13470" s="5"/>
    </row>
    <row r="13471" spans="54:54" x14ac:dyDescent="0.2">
      <c r="BB13471" s="5"/>
    </row>
    <row r="13472" spans="54:54" x14ac:dyDescent="0.2">
      <c r="BB13472" s="5"/>
    </row>
    <row r="13473" spans="54:54" x14ac:dyDescent="0.2">
      <c r="BB13473" s="5"/>
    </row>
    <row r="13474" spans="54:54" x14ac:dyDescent="0.2">
      <c r="BB13474" s="5"/>
    </row>
    <row r="13475" spans="54:54" x14ac:dyDescent="0.2">
      <c r="BB13475" s="5"/>
    </row>
    <row r="13476" spans="54:54" x14ac:dyDescent="0.2">
      <c r="BB13476" s="5"/>
    </row>
    <row r="13477" spans="54:54" x14ac:dyDescent="0.2">
      <c r="BB13477" s="5"/>
    </row>
    <row r="13478" spans="54:54" x14ac:dyDescent="0.2">
      <c r="BB13478" s="5"/>
    </row>
    <row r="13479" spans="54:54" x14ac:dyDescent="0.2">
      <c r="BB13479" s="5"/>
    </row>
    <row r="13480" spans="54:54" x14ac:dyDescent="0.2">
      <c r="BB13480" s="5"/>
    </row>
    <row r="13481" spans="54:54" x14ac:dyDescent="0.2">
      <c r="BB13481" s="5"/>
    </row>
    <row r="13482" spans="54:54" x14ac:dyDescent="0.2">
      <c r="BB13482" s="5"/>
    </row>
    <row r="13483" spans="54:54" x14ac:dyDescent="0.2">
      <c r="BB13483" s="5"/>
    </row>
    <row r="13484" spans="54:54" x14ac:dyDescent="0.2">
      <c r="BB13484" s="5"/>
    </row>
    <row r="13485" spans="54:54" x14ac:dyDescent="0.2">
      <c r="BB13485" s="5"/>
    </row>
    <row r="13486" spans="54:54" x14ac:dyDescent="0.2">
      <c r="BB13486" s="5"/>
    </row>
    <row r="13487" spans="54:54" x14ac:dyDescent="0.2">
      <c r="BB13487" s="5"/>
    </row>
    <row r="13488" spans="54:54" x14ac:dyDescent="0.2">
      <c r="BB13488" s="5"/>
    </row>
    <row r="13489" spans="54:54" x14ac:dyDescent="0.2">
      <c r="BB13489" s="5"/>
    </row>
    <row r="13490" spans="54:54" x14ac:dyDescent="0.2">
      <c r="BB13490" s="5"/>
    </row>
    <row r="13491" spans="54:54" x14ac:dyDescent="0.2">
      <c r="BB13491" s="5"/>
    </row>
    <row r="13492" spans="54:54" x14ac:dyDescent="0.2">
      <c r="BB13492" s="5"/>
    </row>
    <row r="13493" spans="54:54" x14ac:dyDescent="0.2">
      <c r="BB13493" s="5"/>
    </row>
    <row r="13494" spans="54:54" x14ac:dyDescent="0.2">
      <c r="BB13494" s="5"/>
    </row>
    <row r="13495" spans="54:54" x14ac:dyDescent="0.2">
      <c r="BB13495" s="5"/>
    </row>
    <row r="13496" spans="54:54" x14ac:dyDescent="0.2">
      <c r="BB13496" s="5"/>
    </row>
    <row r="13497" spans="54:54" x14ac:dyDescent="0.2">
      <c r="BB13497" s="5"/>
    </row>
    <row r="13498" spans="54:54" x14ac:dyDescent="0.2">
      <c r="BB13498" s="5"/>
    </row>
    <row r="13499" spans="54:54" x14ac:dyDescent="0.2">
      <c r="BB13499" s="5"/>
    </row>
    <row r="13500" spans="54:54" x14ac:dyDescent="0.2">
      <c r="BB13500" s="5"/>
    </row>
    <row r="13501" spans="54:54" x14ac:dyDescent="0.2">
      <c r="BB13501" s="5"/>
    </row>
    <row r="13502" spans="54:54" x14ac:dyDescent="0.2">
      <c r="BB13502" s="5"/>
    </row>
    <row r="13503" spans="54:54" x14ac:dyDescent="0.2">
      <c r="BB13503" s="5"/>
    </row>
    <row r="13504" spans="54:54" x14ac:dyDescent="0.2">
      <c r="BB13504" s="5"/>
    </row>
    <row r="13505" spans="54:54" x14ac:dyDescent="0.2">
      <c r="BB13505" s="5"/>
    </row>
    <row r="13506" spans="54:54" x14ac:dyDescent="0.2">
      <c r="BB13506" s="5"/>
    </row>
    <row r="13507" spans="54:54" x14ac:dyDescent="0.2">
      <c r="BB13507" s="5"/>
    </row>
    <row r="13508" spans="54:54" x14ac:dyDescent="0.2">
      <c r="BB13508" s="5"/>
    </row>
    <row r="13509" spans="54:54" x14ac:dyDescent="0.2">
      <c r="BB13509" s="5"/>
    </row>
    <row r="13510" spans="54:54" x14ac:dyDescent="0.2">
      <c r="BB13510" s="5"/>
    </row>
    <row r="13511" spans="54:54" x14ac:dyDescent="0.2">
      <c r="BB13511" s="5"/>
    </row>
    <row r="13512" spans="54:54" x14ac:dyDescent="0.2">
      <c r="BB13512" s="5"/>
    </row>
    <row r="13513" spans="54:54" x14ac:dyDescent="0.2">
      <c r="BB13513" s="5"/>
    </row>
    <row r="13514" spans="54:54" x14ac:dyDescent="0.2">
      <c r="BB13514" s="5"/>
    </row>
    <row r="13515" spans="54:54" x14ac:dyDescent="0.2">
      <c r="BB13515" s="5"/>
    </row>
    <row r="13516" spans="54:54" x14ac:dyDescent="0.2">
      <c r="BB13516" s="5"/>
    </row>
    <row r="13517" spans="54:54" x14ac:dyDescent="0.2">
      <c r="BB13517" s="5"/>
    </row>
    <row r="13518" spans="54:54" x14ac:dyDescent="0.2">
      <c r="BB13518" s="5"/>
    </row>
    <row r="13519" spans="54:54" x14ac:dyDescent="0.2">
      <c r="BB13519" s="5"/>
    </row>
    <row r="13520" spans="54:54" x14ac:dyDescent="0.2">
      <c r="BB13520" s="5"/>
    </row>
    <row r="13521" spans="54:54" x14ac:dyDescent="0.2">
      <c r="BB13521" s="5"/>
    </row>
    <row r="13522" spans="54:54" x14ac:dyDescent="0.2">
      <c r="BB13522" s="5"/>
    </row>
    <row r="13523" spans="54:54" x14ac:dyDescent="0.2">
      <c r="BB13523" s="5"/>
    </row>
    <row r="13524" spans="54:54" x14ac:dyDescent="0.2">
      <c r="BB13524" s="5"/>
    </row>
    <row r="13525" spans="54:54" x14ac:dyDescent="0.2">
      <c r="BB13525" s="5"/>
    </row>
    <row r="13526" spans="54:54" x14ac:dyDescent="0.2">
      <c r="BB13526" s="5"/>
    </row>
    <row r="13527" spans="54:54" x14ac:dyDescent="0.2">
      <c r="BB13527" s="5"/>
    </row>
    <row r="13528" spans="54:54" x14ac:dyDescent="0.2">
      <c r="BB13528" s="5"/>
    </row>
    <row r="13529" spans="54:54" x14ac:dyDescent="0.2">
      <c r="BB13529" s="5"/>
    </row>
    <row r="13530" spans="54:54" x14ac:dyDescent="0.2">
      <c r="BB13530" s="5"/>
    </row>
    <row r="13531" spans="54:54" x14ac:dyDescent="0.2">
      <c r="BB13531" s="5"/>
    </row>
    <row r="13532" spans="54:54" x14ac:dyDescent="0.2">
      <c r="BB13532" s="5"/>
    </row>
    <row r="13533" spans="54:54" x14ac:dyDescent="0.2">
      <c r="BB13533" s="5"/>
    </row>
    <row r="13534" spans="54:54" x14ac:dyDescent="0.2">
      <c r="BB13534" s="5"/>
    </row>
    <row r="13535" spans="54:54" x14ac:dyDescent="0.2">
      <c r="BB13535" s="5"/>
    </row>
    <row r="13536" spans="54:54" x14ac:dyDescent="0.2">
      <c r="BB13536" s="5"/>
    </row>
    <row r="13537" spans="54:54" x14ac:dyDescent="0.2">
      <c r="BB13537" s="5"/>
    </row>
    <row r="13538" spans="54:54" x14ac:dyDescent="0.2">
      <c r="BB13538" s="5"/>
    </row>
    <row r="13539" spans="54:54" x14ac:dyDescent="0.2">
      <c r="BB13539" s="5"/>
    </row>
    <row r="13540" spans="54:54" x14ac:dyDescent="0.2">
      <c r="BB13540" s="5"/>
    </row>
    <row r="13541" spans="54:54" x14ac:dyDescent="0.2">
      <c r="BB13541" s="5"/>
    </row>
    <row r="13542" spans="54:54" x14ac:dyDescent="0.2">
      <c r="BB13542" s="5"/>
    </row>
    <row r="13543" spans="54:54" x14ac:dyDescent="0.2">
      <c r="BB13543" s="5"/>
    </row>
    <row r="13544" spans="54:54" x14ac:dyDescent="0.2">
      <c r="BB13544" s="5"/>
    </row>
    <row r="13545" spans="54:54" x14ac:dyDescent="0.2">
      <c r="BB13545" s="5"/>
    </row>
    <row r="13546" spans="54:54" x14ac:dyDescent="0.2">
      <c r="BB13546" s="5"/>
    </row>
    <row r="13547" spans="54:54" x14ac:dyDescent="0.2">
      <c r="BB13547" s="5"/>
    </row>
    <row r="13548" spans="54:54" x14ac:dyDescent="0.2">
      <c r="BB13548" s="5"/>
    </row>
    <row r="13549" spans="54:54" x14ac:dyDescent="0.2">
      <c r="BB13549" s="5"/>
    </row>
    <row r="13550" spans="54:54" x14ac:dyDescent="0.2">
      <c r="BB13550" s="5"/>
    </row>
    <row r="13551" spans="54:54" x14ac:dyDescent="0.2">
      <c r="BB13551" s="5"/>
    </row>
    <row r="13552" spans="54:54" x14ac:dyDescent="0.2">
      <c r="BB13552" s="5"/>
    </row>
    <row r="13553" spans="54:54" x14ac:dyDescent="0.2">
      <c r="BB13553" s="5"/>
    </row>
    <row r="13554" spans="54:54" x14ac:dyDescent="0.2">
      <c r="BB13554" s="5"/>
    </row>
    <row r="13555" spans="54:54" x14ac:dyDescent="0.2">
      <c r="BB13555" s="5"/>
    </row>
    <row r="13556" spans="54:54" x14ac:dyDescent="0.2">
      <c r="BB13556" s="5"/>
    </row>
    <row r="13557" spans="54:54" x14ac:dyDescent="0.2">
      <c r="BB13557" s="5"/>
    </row>
    <row r="13558" spans="54:54" x14ac:dyDescent="0.2">
      <c r="BB13558" s="5"/>
    </row>
    <row r="13559" spans="54:54" x14ac:dyDescent="0.2">
      <c r="BB13559" s="5"/>
    </row>
    <row r="13560" spans="54:54" x14ac:dyDescent="0.2">
      <c r="BB13560" s="5"/>
    </row>
    <row r="13561" spans="54:54" x14ac:dyDescent="0.2">
      <c r="BB13561" s="5"/>
    </row>
    <row r="13562" spans="54:54" x14ac:dyDescent="0.2">
      <c r="BB13562" s="5"/>
    </row>
    <row r="13563" spans="54:54" x14ac:dyDescent="0.2">
      <c r="BB13563" s="5"/>
    </row>
    <row r="13564" spans="54:54" x14ac:dyDescent="0.2">
      <c r="BB13564" s="5"/>
    </row>
    <row r="13565" spans="54:54" x14ac:dyDescent="0.2">
      <c r="BB13565" s="5"/>
    </row>
    <row r="13566" spans="54:54" x14ac:dyDescent="0.2">
      <c r="BB13566" s="5"/>
    </row>
    <row r="13567" spans="54:54" x14ac:dyDescent="0.2">
      <c r="BB13567" s="5"/>
    </row>
    <row r="13568" spans="54:54" x14ac:dyDescent="0.2">
      <c r="BB13568" s="5"/>
    </row>
    <row r="13569" spans="54:54" x14ac:dyDescent="0.2">
      <c r="BB13569" s="5"/>
    </row>
    <row r="13570" spans="54:54" x14ac:dyDescent="0.2">
      <c r="BB13570" s="5"/>
    </row>
    <row r="13571" spans="54:54" x14ac:dyDescent="0.2">
      <c r="BB13571" s="5"/>
    </row>
    <row r="13572" spans="54:54" x14ac:dyDescent="0.2">
      <c r="BB13572" s="5"/>
    </row>
    <row r="13573" spans="54:54" x14ac:dyDescent="0.2">
      <c r="BB13573" s="5"/>
    </row>
    <row r="13574" spans="54:54" x14ac:dyDescent="0.2">
      <c r="BB13574" s="5"/>
    </row>
    <row r="13575" spans="54:54" x14ac:dyDescent="0.2">
      <c r="BB13575" s="5"/>
    </row>
    <row r="13576" spans="54:54" x14ac:dyDescent="0.2">
      <c r="BB13576" s="5"/>
    </row>
    <row r="13577" spans="54:54" x14ac:dyDescent="0.2">
      <c r="BB13577" s="5"/>
    </row>
    <row r="13578" spans="54:54" x14ac:dyDescent="0.2">
      <c r="BB13578" s="5"/>
    </row>
    <row r="13579" spans="54:54" x14ac:dyDescent="0.2">
      <c r="BB13579" s="5"/>
    </row>
    <row r="13580" spans="54:54" x14ac:dyDescent="0.2">
      <c r="BB13580" s="5"/>
    </row>
    <row r="13581" spans="54:54" x14ac:dyDescent="0.2">
      <c r="BB13581" s="5"/>
    </row>
    <row r="13582" spans="54:54" x14ac:dyDescent="0.2">
      <c r="BB13582" s="5"/>
    </row>
    <row r="13583" spans="54:54" x14ac:dyDescent="0.2">
      <c r="BB13583" s="5"/>
    </row>
    <row r="13584" spans="54:54" x14ac:dyDescent="0.2">
      <c r="BB13584" s="5"/>
    </row>
    <row r="13585" spans="54:54" x14ac:dyDescent="0.2">
      <c r="BB13585" s="5"/>
    </row>
    <row r="13586" spans="54:54" x14ac:dyDescent="0.2">
      <c r="BB13586" s="5"/>
    </row>
    <row r="13587" spans="54:54" x14ac:dyDescent="0.2">
      <c r="BB13587" s="5"/>
    </row>
    <row r="13588" spans="54:54" x14ac:dyDescent="0.2">
      <c r="BB13588" s="5"/>
    </row>
    <row r="13589" spans="54:54" x14ac:dyDescent="0.2">
      <c r="BB13589" s="5"/>
    </row>
    <row r="13590" spans="54:54" x14ac:dyDescent="0.2">
      <c r="BB13590" s="5"/>
    </row>
    <row r="13591" spans="54:54" x14ac:dyDescent="0.2">
      <c r="BB13591" s="5"/>
    </row>
    <row r="13592" spans="54:54" x14ac:dyDescent="0.2">
      <c r="BB13592" s="5"/>
    </row>
    <row r="13593" spans="54:54" x14ac:dyDescent="0.2">
      <c r="BB13593" s="5"/>
    </row>
    <row r="13594" spans="54:54" x14ac:dyDescent="0.2">
      <c r="BB13594" s="5"/>
    </row>
    <row r="13595" spans="54:54" x14ac:dyDescent="0.2">
      <c r="BB13595" s="5"/>
    </row>
    <row r="13596" spans="54:54" x14ac:dyDescent="0.2">
      <c r="BB13596" s="5"/>
    </row>
    <row r="13597" spans="54:54" x14ac:dyDescent="0.2">
      <c r="BB13597" s="5"/>
    </row>
    <row r="13598" spans="54:54" x14ac:dyDescent="0.2">
      <c r="BB13598" s="5"/>
    </row>
    <row r="13599" spans="54:54" x14ac:dyDescent="0.2">
      <c r="BB13599" s="5"/>
    </row>
    <row r="13600" spans="54:54" x14ac:dyDescent="0.2">
      <c r="BB13600" s="5"/>
    </row>
    <row r="13601" spans="54:54" x14ac:dyDescent="0.2">
      <c r="BB13601" s="5"/>
    </row>
    <row r="13602" spans="54:54" x14ac:dyDescent="0.2">
      <c r="BB13602" s="5"/>
    </row>
    <row r="13603" spans="54:54" x14ac:dyDescent="0.2">
      <c r="BB13603" s="5"/>
    </row>
    <row r="13604" spans="54:54" x14ac:dyDescent="0.2">
      <c r="BB13604" s="5"/>
    </row>
    <row r="13605" spans="54:54" x14ac:dyDescent="0.2">
      <c r="BB13605" s="5"/>
    </row>
    <row r="13606" spans="54:54" x14ac:dyDescent="0.2">
      <c r="BB13606" s="5"/>
    </row>
    <row r="13607" spans="54:54" x14ac:dyDescent="0.2">
      <c r="BB13607" s="5"/>
    </row>
    <row r="13608" spans="54:54" x14ac:dyDescent="0.2">
      <c r="BB13608" s="5"/>
    </row>
    <row r="13609" spans="54:54" x14ac:dyDescent="0.2">
      <c r="BB13609" s="5"/>
    </row>
    <row r="13610" spans="54:54" x14ac:dyDescent="0.2">
      <c r="BB13610" s="5"/>
    </row>
    <row r="13611" spans="54:54" x14ac:dyDescent="0.2">
      <c r="BB13611" s="5"/>
    </row>
    <row r="13612" spans="54:54" x14ac:dyDescent="0.2">
      <c r="BB13612" s="5"/>
    </row>
    <row r="13613" spans="54:54" x14ac:dyDescent="0.2">
      <c r="BB13613" s="5"/>
    </row>
    <row r="13614" spans="54:54" x14ac:dyDescent="0.2">
      <c r="BB13614" s="5"/>
    </row>
    <row r="13615" spans="54:54" x14ac:dyDescent="0.2">
      <c r="BB13615" s="5"/>
    </row>
    <row r="13616" spans="54:54" x14ac:dyDescent="0.2">
      <c r="BB13616" s="5"/>
    </row>
    <row r="13617" spans="54:54" x14ac:dyDescent="0.2">
      <c r="BB13617" s="5"/>
    </row>
    <row r="13618" spans="54:54" x14ac:dyDescent="0.2">
      <c r="BB13618" s="5"/>
    </row>
    <row r="13619" spans="54:54" x14ac:dyDescent="0.2">
      <c r="BB13619" s="5"/>
    </row>
    <row r="13620" spans="54:54" x14ac:dyDescent="0.2">
      <c r="BB13620" s="5"/>
    </row>
    <row r="13621" spans="54:54" x14ac:dyDescent="0.2">
      <c r="BB13621" s="5"/>
    </row>
    <row r="13622" spans="54:54" x14ac:dyDescent="0.2">
      <c r="BB13622" s="5"/>
    </row>
    <row r="13623" spans="54:54" x14ac:dyDescent="0.2">
      <c r="BB13623" s="5"/>
    </row>
    <row r="13624" spans="54:54" x14ac:dyDescent="0.2">
      <c r="BB13624" s="5"/>
    </row>
    <row r="13625" spans="54:54" x14ac:dyDescent="0.2">
      <c r="BB13625" s="5"/>
    </row>
    <row r="13626" spans="54:54" x14ac:dyDescent="0.2">
      <c r="BB13626" s="5"/>
    </row>
    <row r="13627" spans="54:54" x14ac:dyDescent="0.2">
      <c r="BB13627" s="5"/>
    </row>
    <row r="13628" spans="54:54" x14ac:dyDescent="0.2">
      <c r="BB13628" s="5"/>
    </row>
    <row r="13629" spans="54:54" x14ac:dyDescent="0.2">
      <c r="BB13629" s="5"/>
    </row>
    <row r="13630" spans="54:54" x14ac:dyDescent="0.2">
      <c r="BB13630" s="5"/>
    </row>
    <row r="13631" spans="54:54" x14ac:dyDescent="0.2">
      <c r="BB13631" s="5"/>
    </row>
    <row r="13632" spans="54:54" x14ac:dyDescent="0.2">
      <c r="BB13632" s="5"/>
    </row>
    <row r="13633" spans="54:54" x14ac:dyDescent="0.2">
      <c r="BB13633" s="5"/>
    </row>
    <row r="13634" spans="54:54" x14ac:dyDescent="0.2">
      <c r="BB13634" s="5"/>
    </row>
    <row r="13635" spans="54:54" x14ac:dyDescent="0.2">
      <c r="BB13635" s="5"/>
    </row>
    <row r="13636" spans="54:54" x14ac:dyDescent="0.2">
      <c r="BB13636" s="5"/>
    </row>
    <row r="13637" spans="54:54" x14ac:dyDescent="0.2">
      <c r="BB13637" s="5"/>
    </row>
    <row r="13638" spans="54:54" x14ac:dyDescent="0.2">
      <c r="BB13638" s="5"/>
    </row>
    <row r="13639" spans="54:54" x14ac:dyDescent="0.2">
      <c r="BB13639" s="5"/>
    </row>
    <row r="13640" spans="54:54" x14ac:dyDescent="0.2">
      <c r="BB13640" s="5"/>
    </row>
    <row r="13641" spans="54:54" x14ac:dyDescent="0.2">
      <c r="BB13641" s="5"/>
    </row>
    <row r="13642" spans="54:54" x14ac:dyDescent="0.2">
      <c r="BB13642" s="5"/>
    </row>
    <row r="13643" spans="54:54" x14ac:dyDescent="0.2">
      <c r="BB13643" s="5"/>
    </row>
    <row r="13644" spans="54:54" x14ac:dyDescent="0.2">
      <c r="BB13644" s="5"/>
    </row>
    <row r="13645" spans="54:54" x14ac:dyDescent="0.2">
      <c r="BB13645" s="5"/>
    </row>
    <row r="13646" spans="54:54" x14ac:dyDescent="0.2">
      <c r="BB13646" s="5"/>
    </row>
    <row r="13647" spans="54:54" x14ac:dyDescent="0.2">
      <c r="BB13647" s="5"/>
    </row>
    <row r="13648" spans="54:54" x14ac:dyDescent="0.2">
      <c r="BB13648" s="5"/>
    </row>
    <row r="13649" spans="54:54" x14ac:dyDescent="0.2">
      <c r="BB13649" s="5"/>
    </row>
    <row r="13650" spans="54:54" x14ac:dyDescent="0.2">
      <c r="BB13650" s="5"/>
    </row>
    <row r="13651" spans="54:54" x14ac:dyDescent="0.2">
      <c r="BB13651" s="5"/>
    </row>
    <row r="13652" spans="54:54" x14ac:dyDescent="0.2">
      <c r="BB13652" s="5"/>
    </row>
    <row r="13653" spans="54:54" x14ac:dyDescent="0.2">
      <c r="BB13653" s="5"/>
    </row>
    <row r="13654" spans="54:54" x14ac:dyDescent="0.2">
      <c r="BB13654" s="5"/>
    </row>
    <row r="13655" spans="54:54" x14ac:dyDescent="0.2">
      <c r="BB13655" s="5"/>
    </row>
    <row r="13656" spans="54:54" x14ac:dyDescent="0.2">
      <c r="BB13656" s="5"/>
    </row>
    <row r="13657" spans="54:54" x14ac:dyDescent="0.2">
      <c r="BB13657" s="5"/>
    </row>
    <row r="13658" spans="54:54" x14ac:dyDescent="0.2">
      <c r="BB13658" s="5"/>
    </row>
    <row r="13659" spans="54:54" x14ac:dyDescent="0.2">
      <c r="BB13659" s="5"/>
    </row>
    <row r="13660" spans="54:54" x14ac:dyDescent="0.2">
      <c r="BB13660" s="5"/>
    </row>
    <row r="13661" spans="54:54" x14ac:dyDescent="0.2">
      <c r="BB13661" s="5"/>
    </row>
    <row r="13662" spans="54:54" x14ac:dyDescent="0.2">
      <c r="BB13662" s="5"/>
    </row>
    <row r="13663" spans="54:54" x14ac:dyDescent="0.2">
      <c r="BB13663" s="5"/>
    </row>
    <row r="13664" spans="54:54" x14ac:dyDescent="0.2">
      <c r="BB13664" s="5"/>
    </row>
    <row r="13665" spans="54:54" x14ac:dyDescent="0.2">
      <c r="BB13665" s="5"/>
    </row>
    <row r="13666" spans="54:54" x14ac:dyDescent="0.2">
      <c r="BB13666" s="5"/>
    </row>
    <row r="13667" spans="54:54" x14ac:dyDescent="0.2">
      <c r="BB13667" s="5"/>
    </row>
    <row r="13668" spans="54:54" x14ac:dyDescent="0.2">
      <c r="BB13668" s="5"/>
    </row>
    <row r="13669" spans="54:54" x14ac:dyDescent="0.2">
      <c r="BB13669" s="5"/>
    </row>
    <row r="13670" spans="54:54" x14ac:dyDescent="0.2">
      <c r="BB13670" s="5"/>
    </row>
    <row r="13671" spans="54:54" x14ac:dyDescent="0.2">
      <c r="BB13671" s="5"/>
    </row>
    <row r="13672" spans="54:54" x14ac:dyDescent="0.2">
      <c r="BB13672" s="5"/>
    </row>
    <row r="13673" spans="54:54" x14ac:dyDescent="0.2">
      <c r="BB13673" s="5"/>
    </row>
    <row r="13674" spans="54:54" x14ac:dyDescent="0.2">
      <c r="BB13674" s="5"/>
    </row>
    <row r="13675" spans="54:54" x14ac:dyDescent="0.2">
      <c r="BB13675" s="5"/>
    </row>
    <row r="13676" spans="54:54" x14ac:dyDescent="0.2">
      <c r="BB13676" s="5"/>
    </row>
    <row r="13677" spans="54:54" x14ac:dyDescent="0.2">
      <c r="BB13677" s="5"/>
    </row>
    <row r="13678" spans="54:54" x14ac:dyDescent="0.2">
      <c r="BB13678" s="5"/>
    </row>
    <row r="13679" spans="54:54" x14ac:dyDescent="0.2">
      <c r="BB13679" s="5"/>
    </row>
    <row r="13680" spans="54:54" x14ac:dyDescent="0.2">
      <c r="BB13680" s="5"/>
    </row>
    <row r="13681" spans="54:54" x14ac:dyDescent="0.2">
      <c r="BB13681" s="5"/>
    </row>
    <row r="13682" spans="54:54" x14ac:dyDescent="0.2">
      <c r="BB13682" s="5"/>
    </row>
    <row r="13683" spans="54:54" x14ac:dyDescent="0.2">
      <c r="BB13683" s="5"/>
    </row>
    <row r="13684" spans="54:54" x14ac:dyDescent="0.2">
      <c r="BB13684" s="5"/>
    </row>
    <row r="13685" spans="54:54" x14ac:dyDescent="0.2">
      <c r="BB13685" s="5"/>
    </row>
    <row r="13686" spans="54:54" x14ac:dyDescent="0.2">
      <c r="BB13686" s="5"/>
    </row>
    <row r="13687" spans="54:54" x14ac:dyDescent="0.2">
      <c r="BB13687" s="5"/>
    </row>
    <row r="13688" spans="54:54" x14ac:dyDescent="0.2">
      <c r="BB13688" s="5"/>
    </row>
    <row r="13689" spans="54:54" x14ac:dyDescent="0.2">
      <c r="BB13689" s="5"/>
    </row>
    <row r="13690" spans="54:54" x14ac:dyDescent="0.2">
      <c r="BB13690" s="5"/>
    </row>
    <row r="13691" spans="54:54" x14ac:dyDescent="0.2">
      <c r="BB13691" s="5"/>
    </row>
    <row r="13692" spans="54:54" x14ac:dyDescent="0.2">
      <c r="BB13692" s="5"/>
    </row>
    <row r="13693" spans="54:54" x14ac:dyDescent="0.2">
      <c r="BB13693" s="5"/>
    </row>
    <row r="13694" spans="54:54" x14ac:dyDescent="0.2">
      <c r="BB13694" s="5"/>
    </row>
    <row r="13695" spans="54:54" x14ac:dyDescent="0.2">
      <c r="BB13695" s="5"/>
    </row>
    <row r="13696" spans="54:54" x14ac:dyDescent="0.2">
      <c r="BB13696" s="5"/>
    </row>
    <row r="13697" spans="54:54" x14ac:dyDescent="0.2">
      <c r="BB13697" s="5"/>
    </row>
    <row r="13698" spans="54:54" x14ac:dyDescent="0.2">
      <c r="BB13698" s="5"/>
    </row>
    <row r="13699" spans="54:54" x14ac:dyDescent="0.2">
      <c r="BB13699" s="5"/>
    </row>
    <row r="13700" spans="54:54" x14ac:dyDescent="0.2">
      <c r="BB13700" s="5"/>
    </row>
    <row r="13701" spans="54:54" x14ac:dyDescent="0.2">
      <c r="BB13701" s="5"/>
    </row>
    <row r="13702" spans="54:54" x14ac:dyDescent="0.2">
      <c r="BB13702" s="5"/>
    </row>
    <row r="13703" spans="54:54" x14ac:dyDescent="0.2">
      <c r="BB13703" s="5"/>
    </row>
    <row r="13704" spans="54:54" x14ac:dyDescent="0.2">
      <c r="BB13704" s="5"/>
    </row>
    <row r="13705" spans="54:54" x14ac:dyDescent="0.2">
      <c r="BB13705" s="5"/>
    </row>
    <row r="13706" spans="54:54" x14ac:dyDescent="0.2">
      <c r="BB13706" s="5"/>
    </row>
    <row r="13707" spans="54:54" x14ac:dyDescent="0.2">
      <c r="BB13707" s="5"/>
    </row>
    <row r="13708" spans="54:54" x14ac:dyDescent="0.2">
      <c r="BB13708" s="5"/>
    </row>
    <row r="13709" spans="54:54" x14ac:dyDescent="0.2">
      <c r="BB13709" s="5"/>
    </row>
    <row r="13710" spans="54:54" x14ac:dyDescent="0.2">
      <c r="BB13710" s="5"/>
    </row>
    <row r="13711" spans="54:54" x14ac:dyDescent="0.2">
      <c r="BB13711" s="5"/>
    </row>
    <row r="13712" spans="54:54" x14ac:dyDescent="0.2">
      <c r="BB13712" s="5"/>
    </row>
    <row r="13713" spans="54:54" x14ac:dyDescent="0.2">
      <c r="BB13713" s="5"/>
    </row>
    <row r="13714" spans="54:54" x14ac:dyDescent="0.2">
      <c r="BB13714" s="5"/>
    </row>
    <row r="13715" spans="54:54" x14ac:dyDescent="0.2">
      <c r="BB13715" s="5"/>
    </row>
    <row r="13716" spans="54:54" x14ac:dyDescent="0.2">
      <c r="BB13716" s="5"/>
    </row>
    <row r="13717" spans="54:54" x14ac:dyDescent="0.2">
      <c r="BB13717" s="5"/>
    </row>
    <row r="13718" spans="54:54" x14ac:dyDescent="0.2">
      <c r="BB13718" s="5"/>
    </row>
    <row r="13719" spans="54:54" x14ac:dyDescent="0.2">
      <c r="BB13719" s="5"/>
    </row>
    <row r="13720" spans="54:54" x14ac:dyDescent="0.2">
      <c r="BB13720" s="5"/>
    </row>
    <row r="13721" spans="54:54" x14ac:dyDescent="0.2">
      <c r="BB13721" s="5"/>
    </row>
    <row r="13722" spans="54:54" x14ac:dyDescent="0.2">
      <c r="BB13722" s="5"/>
    </row>
    <row r="13723" spans="54:54" x14ac:dyDescent="0.2">
      <c r="BB13723" s="5"/>
    </row>
    <row r="13724" spans="54:54" x14ac:dyDescent="0.2">
      <c r="BB13724" s="5"/>
    </row>
    <row r="13725" spans="54:54" x14ac:dyDescent="0.2">
      <c r="BB13725" s="5"/>
    </row>
    <row r="13726" spans="54:54" x14ac:dyDescent="0.2">
      <c r="BB13726" s="5"/>
    </row>
    <row r="13727" spans="54:54" x14ac:dyDescent="0.2">
      <c r="BB13727" s="5"/>
    </row>
    <row r="13728" spans="54:54" x14ac:dyDescent="0.2">
      <c r="BB13728" s="5"/>
    </row>
    <row r="13729" spans="54:54" x14ac:dyDescent="0.2">
      <c r="BB13729" s="5"/>
    </row>
    <row r="13730" spans="54:54" x14ac:dyDescent="0.2">
      <c r="BB13730" s="5"/>
    </row>
    <row r="13731" spans="54:54" x14ac:dyDescent="0.2">
      <c r="BB13731" s="5"/>
    </row>
    <row r="13732" spans="54:54" x14ac:dyDescent="0.2">
      <c r="BB13732" s="5"/>
    </row>
    <row r="13733" spans="54:54" x14ac:dyDescent="0.2">
      <c r="BB13733" s="5"/>
    </row>
    <row r="13734" spans="54:54" x14ac:dyDescent="0.2">
      <c r="BB13734" s="5"/>
    </row>
    <row r="13735" spans="54:54" x14ac:dyDescent="0.2">
      <c r="BB13735" s="5"/>
    </row>
    <row r="13736" spans="54:54" x14ac:dyDescent="0.2">
      <c r="BB13736" s="5"/>
    </row>
    <row r="13737" spans="54:54" x14ac:dyDescent="0.2">
      <c r="BB13737" s="5"/>
    </row>
    <row r="13738" spans="54:54" x14ac:dyDescent="0.2">
      <c r="BB13738" s="5"/>
    </row>
    <row r="13739" spans="54:54" x14ac:dyDescent="0.2">
      <c r="BB13739" s="5"/>
    </row>
    <row r="13740" spans="54:54" x14ac:dyDescent="0.2">
      <c r="BB13740" s="5"/>
    </row>
    <row r="13741" spans="54:54" x14ac:dyDescent="0.2">
      <c r="BB13741" s="5"/>
    </row>
    <row r="13742" spans="54:54" x14ac:dyDescent="0.2">
      <c r="BB13742" s="5"/>
    </row>
    <row r="13743" spans="54:54" x14ac:dyDescent="0.2">
      <c r="BB13743" s="5"/>
    </row>
    <row r="13744" spans="54:54" x14ac:dyDescent="0.2">
      <c r="BB13744" s="5"/>
    </row>
    <row r="13745" spans="54:54" x14ac:dyDescent="0.2">
      <c r="BB13745" s="5"/>
    </row>
    <row r="13746" spans="54:54" x14ac:dyDescent="0.2">
      <c r="BB13746" s="5"/>
    </row>
    <row r="13747" spans="54:54" x14ac:dyDescent="0.2">
      <c r="BB13747" s="5"/>
    </row>
    <row r="13748" spans="54:54" x14ac:dyDescent="0.2">
      <c r="BB13748" s="5"/>
    </row>
    <row r="13749" spans="54:54" x14ac:dyDescent="0.2">
      <c r="BB13749" s="5"/>
    </row>
    <row r="13750" spans="54:54" x14ac:dyDescent="0.2">
      <c r="BB13750" s="5"/>
    </row>
    <row r="13751" spans="54:54" x14ac:dyDescent="0.2">
      <c r="BB13751" s="5"/>
    </row>
    <row r="13752" spans="54:54" x14ac:dyDescent="0.2">
      <c r="BB13752" s="5"/>
    </row>
    <row r="13753" spans="54:54" x14ac:dyDescent="0.2">
      <c r="BB13753" s="5"/>
    </row>
    <row r="13754" spans="54:54" x14ac:dyDescent="0.2">
      <c r="BB13754" s="5"/>
    </row>
    <row r="13755" spans="54:54" x14ac:dyDescent="0.2">
      <c r="BB13755" s="5"/>
    </row>
    <row r="13756" spans="54:54" x14ac:dyDescent="0.2">
      <c r="BB13756" s="5"/>
    </row>
    <row r="13757" spans="54:54" x14ac:dyDescent="0.2">
      <c r="BB13757" s="5"/>
    </row>
    <row r="13758" spans="54:54" x14ac:dyDescent="0.2">
      <c r="BB13758" s="5"/>
    </row>
    <row r="13759" spans="54:54" x14ac:dyDescent="0.2">
      <c r="BB13759" s="5"/>
    </row>
    <row r="13760" spans="54:54" x14ac:dyDescent="0.2">
      <c r="BB13760" s="5"/>
    </row>
    <row r="13761" spans="54:54" x14ac:dyDescent="0.2">
      <c r="BB13761" s="5"/>
    </row>
    <row r="13762" spans="54:54" x14ac:dyDescent="0.2">
      <c r="BB13762" s="5"/>
    </row>
    <row r="13763" spans="54:54" x14ac:dyDescent="0.2">
      <c r="BB13763" s="5"/>
    </row>
    <row r="13764" spans="54:54" x14ac:dyDescent="0.2">
      <c r="BB13764" s="5"/>
    </row>
    <row r="13765" spans="54:54" x14ac:dyDescent="0.2">
      <c r="BB13765" s="5"/>
    </row>
    <row r="13766" spans="54:54" x14ac:dyDescent="0.2">
      <c r="BB13766" s="5"/>
    </row>
    <row r="13767" spans="54:54" x14ac:dyDescent="0.2">
      <c r="BB13767" s="5"/>
    </row>
    <row r="13768" spans="54:54" x14ac:dyDescent="0.2">
      <c r="BB13768" s="5"/>
    </row>
    <row r="13769" spans="54:54" x14ac:dyDescent="0.2">
      <c r="BB13769" s="5"/>
    </row>
    <row r="13770" spans="54:54" x14ac:dyDescent="0.2">
      <c r="BB13770" s="5"/>
    </row>
    <row r="13771" spans="54:54" x14ac:dyDescent="0.2">
      <c r="BB13771" s="5"/>
    </row>
    <row r="13772" spans="54:54" x14ac:dyDescent="0.2">
      <c r="BB13772" s="5"/>
    </row>
    <row r="13773" spans="54:54" x14ac:dyDescent="0.2">
      <c r="BB13773" s="5"/>
    </row>
    <row r="13774" spans="54:54" x14ac:dyDescent="0.2">
      <c r="BB13774" s="5"/>
    </row>
    <row r="13775" spans="54:54" x14ac:dyDescent="0.2">
      <c r="BB13775" s="5"/>
    </row>
    <row r="13776" spans="54:54" x14ac:dyDescent="0.2">
      <c r="BB13776" s="5"/>
    </row>
    <row r="13777" spans="54:54" x14ac:dyDescent="0.2">
      <c r="BB13777" s="5"/>
    </row>
    <row r="13778" spans="54:54" x14ac:dyDescent="0.2">
      <c r="BB13778" s="5"/>
    </row>
    <row r="13779" spans="54:54" x14ac:dyDescent="0.2">
      <c r="BB13779" s="5"/>
    </row>
    <row r="13780" spans="54:54" x14ac:dyDescent="0.2">
      <c r="BB13780" s="5"/>
    </row>
    <row r="13781" spans="54:54" x14ac:dyDescent="0.2">
      <c r="BB13781" s="5"/>
    </row>
    <row r="13782" spans="54:54" x14ac:dyDescent="0.2">
      <c r="BB13782" s="5"/>
    </row>
    <row r="13783" spans="54:54" x14ac:dyDescent="0.2">
      <c r="BB13783" s="5"/>
    </row>
    <row r="13784" spans="54:54" x14ac:dyDescent="0.2">
      <c r="BB13784" s="5"/>
    </row>
    <row r="13785" spans="54:54" x14ac:dyDescent="0.2">
      <c r="BB13785" s="5"/>
    </row>
    <row r="13786" spans="54:54" x14ac:dyDescent="0.2">
      <c r="BB13786" s="5"/>
    </row>
    <row r="13787" spans="54:54" x14ac:dyDescent="0.2">
      <c r="BB13787" s="5"/>
    </row>
    <row r="13788" spans="54:54" x14ac:dyDescent="0.2">
      <c r="BB13788" s="5"/>
    </row>
    <row r="13789" spans="54:54" x14ac:dyDescent="0.2">
      <c r="BB13789" s="5"/>
    </row>
    <row r="13790" spans="54:54" x14ac:dyDescent="0.2">
      <c r="BB13790" s="5"/>
    </row>
    <row r="13791" spans="54:54" x14ac:dyDescent="0.2">
      <c r="BB13791" s="5"/>
    </row>
    <row r="13792" spans="54:54" x14ac:dyDescent="0.2">
      <c r="BB13792" s="5"/>
    </row>
    <row r="13793" spans="54:54" x14ac:dyDescent="0.2">
      <c r="BB13793" s="5"/>
    </row>
    <row r="13794" spans="54:54" x14ac:dyDescent="0.2">
      <c r="BB13794" s="5"/>
    </row>
    <row r="13795" spans="54:54" x14ac:dyDescent="0.2">
      <c r="BB13795" s="5"/>
    </row>
    <row r="13796" spans="54:54" x14ac:dyDescent="0.2">
      <c r="BB13796" s="5"/>
    </row>
    <row r="13797" spans="54:54" x14ac:dyDescent="0.2">
      <c r="BB13797" s="5"/>
    </row>
    <row r="13798" spans="54:54" x14ac:dyDescent="0.2">
      <c r="BB13798" s="5"/>
    </row>
    <row r="13799" spans="54:54" x14ac:dyDescent="0.2">
      <c r="BB13799" s="5"/>
    </row>
    <row r="13800" spans="54:54" x14ac:dyDescent="0.2">
      <c r="BB13800" s="5"/>
    </row>
    <row r="13801" spans="54:54" x14ac:dyDescent="0.2">
      <c r="BB13801" s="5"/>
    </row>
    <row r="13802" spans="54:54" x14ac:dyDescent="0.2">
      <c r="BB13802" s="5"/>
    </row>
    <row r="13803" spans="54:54" x14ac:dyDescent="0.2">
      <c r="BB13803" s="5"/>
    </row>
    <row r="13804" spans="54:54" x14ac:dyDescent="0.2">
      <c r="BB13804" s="5"/>
    </row>
    <row r="13805" spans="54:54" x14ac:dyDescent="0.2">
      <c r="BB13805" s="5"/>
    </row>
    <row r="13806" spans="54:54" x14ac:dyDescent="0.2">
      <c r="BB13806" s="5"/>
    </row>
    <row r="13807" spans="54:54" x14ac:dyDescent="0.2">
      <c r="BB13807" s="5"/>
    </row>
    <row r="13808" spans="54:54" x14ac:dyDescent="0.2">
      <c r="BB13808" s="5"/>
    </row>
    <row r="13809" spans="54:54" x14ac:dyDescent="0.2">
      <c r="BB13809" s="5"/>
    </row>
    <row r="13810" spans="54:54" x14ac:dyDescent="0.2">
      <c r="BB13810" s="5"/>
    </row>
    <row r="13811" spans="54:54" x14ac:dyDescent="0.2">
      <c r="BB13811" s="5"/>
    </row>
    <row r="13812" spans="54:54" x14ac:dyDescent="0.2">
      <c r="BB13812" s="5"/>
    </row>
    <row r="13813" spans="54:54" x14ac:dyDescent="0.2">
      <c r="BB13813" s="5"/>
    </row>
    <row r="13814" spans="54:54" x14ac:dyDescent="0.2">
      <c r="BB13814" s="5"/>
    </row>
    <row r="13815" spans="54:54" x14ac:dyDescent="0.2">
      <c r="BB13815" s="5"/>
    </row>
    <row r="13816" spans="54:54" x14ac:dyDescent="0.2">
      <c r="BB13816" s="5"/>
    </row>
    <row r="13817" spans="54:54" x14ac:dyDescent="0.2">
      <c r="BB13817" s="5"/>
    </row>
    <row r="13818" spans="54:54" x14ac:dyDescent="0.2">
      <c r="BB13818" s="5"/>
    </row>
    <row r="13819" spans="54:54" x14ac:dyDescent="0.2">
      <c r="BB13819" s="5"/>
    </row>
    <row r="13820" spans="54:54" x14ac:dyDescent="0.2">
      <c r="BB13820" s="5"/>
    </row>
    <row r="13821" spans="54:54" x14ac:dyDescent="0.2">
      <c r="BB13821" s="5"/>
    </row>
    <row r="13822" spans="54:54" x14ac:dyDescent="0.2">
      <c r="BB13822" s="5"/>
    </row>
    <row r="13823" spans="54:54" x14ac:dyDescent="0.2">
      <c r="BB13823" s="5"/>
    </row>
    <row r="13824" spans="54:54" x14ac:dyDescent="0.2">
      <c r="BB13824" s="5"/>
    </row>
    <row r="13825" spans="54:54" x14ac:dyDescent="0.2">
      <c r="BB13825" s="5"/>
    </row>
    <row r="13826" spans="54:54" x14ac:dyDescent="0.2">
      <c r="BB13826" s="5"/>
    </row>
    <row r="13827" spans="54:54" x14ac:dyDescent="0.2">
      <c r="BB13827" s="5"/>
    </row>
    <row r="13828" spans="54:54" x14ac:dyDescent="0.2">
      <c r="BB13828" s="5"/>
    </row>
    <row r="13829" spans="54:54" x14ac:dyDescent="0.2">
      <c r="BB13829" s="5"/>
    </row>
    <row r="13830" spans="54:54" x14ac:dyDescent="0.2">
      <c r="BB13830" s="5"/>
    </row>
    <row r="13831" spans="54:54" x14ac:dyDescent="0.2">
      <c r="BB13831" s="5"/>
    </row>
    <row r="13832" spans="54:54" x14ac:dyDescent="0.2">
      <c r="BB13832" s="5"/>
    </row>
    <row r="13833" spans="54:54" x14ac:dyDescent="0.2">
      <c r="BB13833" s="5"/>
    </row>
    <row r="13834" spans="54:54" x14ac:dyDescent="0.2">
      <c r="BB13834" s="5"/>
    </row>
    <row r="13835" spans="54:54" x14ac:dyDescent="0.2">
      <c r="BB13835" s="5"/>
    </row>
    <row r="13836" spans="54:54" x14ac:dyDescent="0.2">
      <c r="BB13836" s="5"/>
    </row>
    <row r="13837" spans="54:54" x14ac:dyDescent="0.2">
      <c r="BB13837" s="5"/>
    </row>
    <row r="13838" spans="54:54" x14ac:dyDescent="0.2">
      <c r="BB13838" s="5"/>
    </row>
    <row r="13839" spans="54:54" x14ac:dyDescent="0.2">
      <c r="BB13839" s="5"/>
    </row>
    <row r="13840" spans="54:54" x14ac:dyDescent="0.2">
      <c r="BB13840" s="5"/>
    </row>
    <row r="13841" spans="54:54" x14ac:dyDescent="0.2">
      <c r="BB13841" s="5"/>
    </row>
    <row r="13842" spans="54:54" x14ac:dyDescent="0.2">
      <c r="BB13842" s="5"/>
    </row>
    <row r="13843" spans="54:54" x14ac:dyDescent="0.2">
      <c r="BB13843" s="5"/>
    </row>
    <row r="13844" spans="54:54" x14ac:dyDescent="0.2">
      <c r="BB13844" s="5"/>
    </row>
    <row r="13845" spans="54:54" x14ac:dyDescent="0.2">
      <c r="BB13845" s="5"/>
    </row>
    <row r="13846" spans="54:54" x14ac:dyDescent="0.2">
      <c r="BB13846" s="5"/>
    </row>
    <row r="13847" spans="54:54" x14ac:dyDescent="0.2">
      <c r="BB13847" s="5"/>
    </row>
    <row r="13848" spans="54:54" x14ac:dyDescent="0.2">
      <c r="BB13848" s="5"/>
    </row>
    <row r="13849" spans="54:54" x14ac:dyDescent="0.2">
      <c r="BB13849" s="5"/>
    </row>
    <row r="13850" spans="54:54" x14ac:dyDescent="0.2">
      <c r="BB13850" s="5"/>
    </row>
    <row r="13851" spans="54:54" x14ac:dyDescent="0.2">
      <c r="BB13851" s="5"/>
    </row>
    <row r="13852" spans="54:54" x14ac:dyDescent="0.2">
      <c r="BB13852" s="5"/>
    </row>
    <row r="13853" spans="54:54" x14ac:dyDescent="0.2">
      <c r="BB13853" s="5"/>
    </row>
    <row r="13854" spans="54:54" x14ac:dyDescent="0.2">
      <c r="BB13854" s="5"/>
    </row>
    <row r="13855" spans="54:54" x14ac:dyDescent="0.2">
      <c r="BB13855" s="5"/>
    </row>
    <row r="13856" spans="54:54" x14ac:dyDescent="0.2">
      <c r="BB13856" s="5"/>
    </row>
    <row r="13857" spans="54:54" x14ac:dyDescent="0.2">
      <c r="BB13857" s="5"/>
    </row>
    <row r="13858" spans="54:54" x14ac:dyDescent="0.2">
      <c r="BB13858" s="5"/>
    </row>
    <row r="13859" spans="54:54" x14ac:dyDescent="0.2">
      <c r="BB13859" s="5"/>
    </row>
    <row r="13860" spans="54:54" x14ac:dyDescent="0.2">
      <c r="BB13860" s="5"/>
    </row>
    <row r="13861" spans="54:54" x14ac:dyDescent="0.2">
      <c r="BB13861" s="5"/>
    </row>
    <row r="13862" spans="54:54" x14ac:dyDescent="0.2">
      <c r="BB13862" s="5"/>
    </row>
    <row r="13863" spans="54:54" x14ac:dyDescent="0.2">
      <c r="BB13863" s="5"/>
    </row>
    <row r="13864" spans="54:54" x14ac:dyDescent="0.2">
      <c r="BB13864" s="5"/>
    </row>
    <row r="13865" spans="54:54" x14ac:dyDescent="0.2">
      <c r="BB13865" s="5"/>
    </row>
    <row r="13866" spans="54:54" x14ac:dyDescent="0.2">
      <c r="BB13866" s="5"/>
    </row>
    <row r="13867" spans="54:54" x14ac:dyDescent="0.2">
      <c r="BB13867" s="5"/>
    </row>
    <row r="13868" spans="54:54" x14ac:dyDescent="0.2">
      <c r="BB13868" s="5"/>
    </row>
    <row r="13869" spans="54:54" x14ac:dyDescent="0.2">
      <c r="BB13869" s="5"/>
    </row>
    <row r="13870" spans="54:54" x14ac:dyDescent="0.2">
      <c r="BB13870" s="5"/>
    </row>
    <row r="13871" spans="54:54" x14ac:dyDescent="0.2">
      <c r="BB13871" s="5"/>
    </row>
    <row r="13872" spans="54:54" x14ac:dyDescent="0.2">
      <c r="BB13872" s="5"/>
    </row>
    <row r="13873" spans="54:54" x14ac:dyDescent="0.2">
      <c r="BB13873" s="5"/>
    </row>
    <row r="13874" spans="54:54" x14ac:dyDescent="0.2">
      <c r="BB13874" s="5"/>
    </row>
    <row r="13875" spans="54:54" x14ac:dyDescent="0.2">
      <c r="BB13875" s="5"/>
    </row>
    <row r="13876" spans="54:54" x14ac:dyDescent="0.2">
      <c r="BB13876" s="5"/>
    </row>
    <row r="13877" spans="54:54" x14ac:dyDescent="0.2">
      <c r="BB13877" s="5"/>
    </row>
    <row r="13878" spans="54:54" x14ac:dyDescent="0.2">
      <c r="BB13878" s="5"/>
    </row>
    <row r="13879" spans="54:54" x14ac:dyDescent="0.2">
      <c r="BB13879" s="5"/>
    </row>
    <row r="13880" spans="54:54" x14ac:dyDescent="0.2">
      <c r="BB13880" s="5"/>
    </row>
    <row r="13881" spans="54:54" x14ac:dyDescent="0.2">
      <c r="BB13881" s="5"/>
    </row>
    <row r="13882" spans="54:54" x14ac:dyDescent="0.2">
      <c r="BB13882" s="5"/>
    </row>
    <row r="13883" spans="54:54" x14ac:dyDescent="0.2">
      <c r="BB13883" s="5"/>
    </row>
    <row r="13884" spans="54:54" x14ac:dyDescent="0.2">
      <c r="BB13884" s="5"/>
    </row>
    <row r="13885" spans="54:54" x14ac:dyDescent="0.2">
      <c r="BB13885" s="5"/>
    </row>
    <row r="13886" spans="54:54" x14ac:dyDescent="0.2">
      <c r="BB13886" s="5"/>
    </row>
    <row r="13887" spans="54:54" x14ac:dyDescent="0.2">
      <c r="BB13887" s="5"/>
    </row>
    <row r="13888" spans="54:54" x14ac:dyDescent="0.2">
      <c r="BB13888" s="5"/>
    </row>
    <row r="13889" spans="54:54" x14ac:dyDescent="0.2">
      <c r="BB13889" s="5"/>
    </row>
    <row r="13890" spans="54:54" x14ac:dyDescent="0.2">
      <c r="BB13890" s="5"/>
    </row>
    <row r="13891" spans="54:54" x14ac:dyDescent="0.2">
      <c r="BB13891" s="5"/>
    </row>
    <row r="13892" spans="54:54" x14ac:dyDescent="0.2">
      <c r="BB13892" s="5"/>
    </row>
    <row r="13893" spans="54:54" x14ac:dyDescent="0.2">
      <c r="BB13893" s="5"/>
    </row>
    <row r="13894" spans="54:54" x14ac:dyDescent="0.2">
      <c r="BB13894" s="5"/>
    </row>
    <row r="13895" spans="54:54" x14ac:dyDescent="0.2">
      <c r="BB13895" s="5"/>
    </row>
    <row r="13896" spans="54:54" x14ac:dyDescent="0.2">
      <c r="BB13896" s="5"/>
    </row>
    <row r="13897" spans="54:54" x14ac:dyDescent="0.2">
      <c r="BB13897" s="5"/>
    </row>
    <row r="13898" spans="54:54" x14ac:dyDescent="0.2">
      <c r="BB13898" s="5"/>
    </row>
    <row r="13899" spans="54:54" x14ac:dyDescent="0.2">
      <c r="BB13899" s="5"/>
    </row>
    <row r="13900" spans="54:54" x14ac:dyDescent="0.2">
      <c r="BB13900" s="5"/>
    </row>
    <row r="13901" spans="54:54" x14ac:dyDescent="0.2">
      <c r="BB13901" s="5"/>
    </row>
    <row r="13902" spans="54:54" x14ac:dyDescent="0.2">
      <c r="BB13902" s="5"/>
    </row>
    <row r="13903" spans="54:54" x14ac:dyDescent="0.2">
      <c r="BB13903" s="5"/>
    </row>
    <row r="13904" spans="54:54" x14ac:dyDescent="0.2">
      <c r="BB13904" s="5"/>
    </row>
    <row r="13905" spans="54:54" x14ac:dyDescent="0.2">
      <c r="BB13905" s="5"/>
    </row>
    <row r="13906" spans="54:54" x14ac:dyDescent="0.2">
      <c r="BB13906" s="5"/>
    </row>
    <row r="13907" spans="54:54" x14ac:dyDescent="0.2">
      <c r="BB13907" s="5"/>
    </row>
    <row r="13908" spans="54:54" x14ac:dyDescent="0.2">
      <c r="BB13908" s="5"/>
    </row>
    <row r="13909" spans="54:54" x14ac:dyDescent="0.2">
      <c r="BB13909" s="5"/>
    </row>
    <row r="13910" spans="54:54" x14ac:dyDescent="0.2">
      <c r="BB13910" s="5"/>
    </row>
    <row r="13911" spans="54:54" x14ac:dyDescent="0.2">
      <c r="BB13911" s="5"/>
    </row>
    <row r="13912" spans="54:54" x14ac:dyDescent="0.2">
      <c r="BB13912" s="5"/>
    </row>
    <row r="13913" spans="54:54" x14ac:dyDescent="0.2">
      <c r="BB13913" s="5"/>
    </row>
    <row r="13914" spans="54:54" x14ac:dyDescent="0.2">
      <c r="BB13914" s="5"/>
    </row>
    <row r="13915" spans="54:54" x14ac:dyDescent="0.2">
      <c r="BB13915" s="5"/>
    </row>
    <row r="13916" spans="54:54" x14ac:dyDescent="0.2">
      <c r="BB13916" s="5"/>
    </row>
    <row r="13917" spans="54:54" x14ac:dyDescent="0.2">
      <c r="BB13917" s="5"/>
    </row>
    <row r="13918" spans="54:54" x14ac:dyDescent="0.2">
      <c r="BB13918" s="5"/>
    </row>
    <row r="13919" spans="54:54" x14ac:dyDescent="0.2">
      <c r="BB13919" s="5"/>
    </row>
    <row r="13920" spans="54:54" x14ac:dyDescent="0.2">
      <c r="BB13920" s="5"/>
    </row>
    <row r="13921" spans="54:54" x14ac:dyDescent="0.2">
      <c r="BB13921" s="5"/>
    </row>
    <row r="13922" spans="54:54" x14ac:dyDescent="0.2">
      <c r="BB13922" s="5"/>
    </row>
    <row r="13923" spans="54:54" x14ac:dyDescent="0.2">
      <c r="BB13923" s="5"/>
    </row>
    <row r="13924" spans="54:54" x14ac:dyDescent="0.2">
      <c r="BB13924" s="5"/>
    </row>
    <row r="13925" spans="54:54" x14ac:dyDescent="0.2">
      <c r="BB13925" s="5"/>
    </row>
    <row r="13926" spans="54:54" x14ac:dyDescent="0.2">
      <c r="BB13926" s="5"/>
    </row>
    <row r="13927" spans="54:54" x14ac:dyDescent="0.2">
      <c r="BB13927" s="5"/>
    </row>
    <row r="13928" spans="54:54" x14ac:dyDescent="0.2">
      <c r="BB13928" s="5"/>
    </row>
    <row r="13929" spans="54:54" x14ac:dyDescent="0.2">
      <c r="BB13929" s="5"/>
    </row>
    <row r="13930" spans="54:54" x14ac:dyDescent="0.2">
      <c r="BB13930" s="5"/>
    </row>
    <row r="13931" spans="54:54" x14ac:dyDescent="0.2">
      <c r="BB13931" s="5"/>
    </row>
    <row r="13932" spans="54:54" x14ac:dyDescent="0.2">
      <c r="BB13932" s="5"/>
    </row>
    <row r="13933" spans="54:54" x14ac:dyDescent="0.2">
      <c r="BB13933" s="5"/>
    </row>
    <row r="13934" spans="54:54" x14ac:dyDescent="0.2">
      <c r="BB13934" s="5"/>
    </row>
    <row r="13935" spans="54:54" x14ac:dyDescent="0.2">
      <c r="BB13935" s="5"/>
    </row>
    <row r="13936" spans="54:54" x14ac:dyDescent="0.2">
      <c r="BB13936" s="5"/>
    </row>
    <row r="13937" spans="54:54" x14ac:dyDescent="0.2">
      <c r="BB13937" s="5"/>
    </row>
    <row r="13938" spans="54:54" x14ac:dyDescent="0.2">
      <c r="BB13938" s="5"/>
    </row>
    <row r="13939" spans="54:54" x14ac:dyDescent="0.2">
      <c r="BB13939" s="5"/>
    </row>
    <row r="13940" spans="54:54" x14ac:dyDescent="0.2">
      <c r="BB13940" s="5"/>
    </row>
    <row r="13941" spans="54:54" x14ac:dyDescent="0.2">
      <c r="BB13941" s="5"/>
    </row>
    <row r="13942" spans="54:54" x14ac:dyDescent="0.2">
      <c r="BB13942" s="5"/>
    </row>
    <row r="13943" spans="54:54" x14ac:dyDescent="0.2">
      <c r="BB13943" s="5"/>
    </row>
    <row r="13944" spans="54:54" x14ac:dyDescent="0.2">
      <c r="BB13944" s="5"/>
    </row>
    <row r="13945" spans="54:54" x14ac:dyDescent="0.2">
      <c r="BB13945" s="5"/>
    </row>
    <row r="13946" spans="54:54" x14ac:dyDescent="0.2">
      <c r="BB13946" s="5"/>
    </row>
    <row r="13947" spans="54:54" x14ac:dyDescent="0.2">
      <c r="BB13947" s="5"/>
    </row>
    <row r="13948" spans="54:54" x14ac:dyDescent="0.2">
      <c r="BB13948" s="5"/>
    </row>
    <row r="13949" spans="54:54" x14ac:dyDescent="0.2">
      <c r="BB13949" s="5"/>
    </row>
    <row r="13950" spans="54:54" x14ac:dyDescent="0.2">
      <c r="BB13950" s="5"/>
    </row>
    <row r="13951" spans="54:54" x14ac:dyDescent="0.2">
      <c r="BB13951" s="5"/>
    </row>
    <row r="13952" spans="54:54" x14ac:dyDescent="0.2">
      <c r="BB13952" s="5"/>
    </row>
    <row r="13953" spans="54:54" x14ac:dyDescent="0.2">
      <c r="BB13953" s="5"/>
    </row>
    <row r="13954" spans="54:54" x14ac:dyDescent="0.2">
      <c r="BB13954" s="5"/>
    </row>
    <row r="13955" spans="54:54" x14ac:dyDescent="0.2">
      <c r="BB13955" s="5"/>
    </row>
    <row r="13956" spans="54:54" x14ac:dyDescent="0.2">
      <c r="BB13956" s="5"/>
    </row>
    <row r="13957" spans="54:54" x14ac:dyDescent="0.2">
      <c r="BB13957" s="5"/>
    </row>
    <row r="13958" spans="54:54" x14ac:dyDescent="0.2">
      <c r="BB13958" s="5"/>
    </row>
    <row r="13959" spans="54:54" x14ac:dyDescent="0.2">
      <c r="BB13959" s="5"/>
    </row>
    <row r="13960" spans="54:54" x14ac:dyDescent="0.2">
      <c r="BB13960" s="5"/>
    </row>
    <row r="13961" spans="54:54" x14ac:dyDescent="0.2">
      <c r="BB13961" s="5"/>
    </row>
    <row r="13962" spans="54:54" x14ac:dyDescent="0.2">
      <c r="BB13962" s="5"/>
    </row>
    <row r="13963" spans="54:54" x14ac:dyDescent="0.2">
      <c r="BB13963" s="5"/>
    </row>
    <row r="13964" spans="54:54" x14ac:dyDescent="0.2">
      <c r="BB13964" s="5"/>
    </row>
    <row r="13965" spans="54:54" x14ac:dyDescent="0.2">
      <c r="BB13965" s="5"/>
    </row>
    <row r="13966" spans="54:54" x14ac:dyDescent="0.2">
      <c r="BB13966" s="5"/>
    </row>
    <row r="13967" spans="54:54" x14ac:dyDescent="0.2">
      <c r="BB13967" s="5"/>
    </row>
    <row r="13968" spans="54:54" x14ac:dyDescent="0.2">
      <c r="BB13968" s="5"/>
    </row>
    <row r="13969" spans="54:54" x14ac:dyDescent="0.2">
      <c r="BB13969" s="5"/>
    </row>
    <row r="13970" spans="54:54" x14ac:dyDescent="0.2">
      <c r="BB13970" s="5"/>
    </row>
    <row r="13971" spans="54:54" x14ac:dyDescent="0.2">
      <c r="BB13971" s="5"/>
    </row>
    <row r="13972" spans="54:54" x14ac:dyDescent="0.2">
      <c r="BB13972" s="5"/>
    </row>
    <row r="13973" spans="54:54" x14ac:dyDescent="0.2">
      <c r="BB13973" s="5"/>
    </row>
    <row r="13974" spans="54:54" x14ac:dyDescent="0.2">
      <c r="BB13974" s="5"/>
    </row>
    <row r="13975" spans="54:54" x14ac:dyDescent="0.2">
      <c r="BB13975" s="5"/>
    </row>
    <row r="13976" spans="54:54" x14ac:dyDescent="0.2">
      <c r="BB13976" s="5"/>
    </row>
    <row r="13977" spans="54:54" x14ac:dyDescent="0.2">
      <c r="BB13977" s="5"/>
    </row>
    <row r="13978" spans="54:54" x14ac:dyDescent="0.2">
      <c r="BB13978" s="5"/>
    </row>
    <row r="13979" spans="54:54" x14ac:dyDescent="0.2">
      <c r="BB13979" s="5"/>
    </row>
    <row r="13980" spans="54:54" x14ac:dyDescent="0.2">
      <c r="BB13980" s="5"/>
    </row>
    <row r="13981" spans="54:54" x14ac:dyDescent="0.2">
      <c r="BB13981" s="5"/>
    </row>
    <row r="13982" spans="54:54" x14ac:dyDescent="0.2">
      <c r="BB13982" s="5"/>
    </row>
    <row r="13983" spans="54:54" x14ac:dyDescent="0.2">
      <c r="BB13983" s="5"/>
    </row>
    <row r="13984" spans="54:54" x14ac:dyDescent="0.2">
      <c r="BB13984" s="5"/>
    </row>
    <row r="13985" spans="54:54" x14ac:dyDescent="0.2">
      <c r="BB13985" s="5"/>
    </row>
    <row r="13986" spans="54:54" x14ac:dyDescent="0.2">
      <c r="BB13986" s="5"/>
    </row>
    <row r="13987" spans="54:54" x14ac:dyDescent="0.2">
      <c r="BB13987" s="5"/>
    </row>
    <row r="13988" spans="54:54" x14ac:dyDescent="0.2">
      <c r="BB13988" s="5"/>
    </row>
    <row r="13989" spans="54:54" x14ac:dyDescent="0.2">
      <c r="BB13989" s="5"/>
    </row>
    <row r="13990" spans="54:54" x14ac:dyDescent="0.2">
      <c r="BB13990" s="5"/>
    </row>
    <row r="13991" spans="54:54" x14ac:dyDescent="0.2">
      <c r="BB13991" s="5"/>
    </row>
    <row r="13992" spans="54:54" x14ac:dyDescent="0.2">
      <c r="BB13992" s="5"/>
    </row>
    <row r="13993" spans="54:54" x14ac:dyDescent="0.2">
      <c r="BB13993" s="5"/>
    </row>
    <row r="13994" spans="54:54" x14ac:dyDescent="0.2">
      <c r="BB13994" s="5"/>
    </row>
    <row r="13995" spans="54:54" x14ac:dyDescent="0.2">
      <c r="BB13995" s="5"/>
    </row>
    <row r="13996" spans="54:54" x14ac:dyDescent="0.2">
      <c r="BB13996" s="5"/>
    </row>
    <row r="13997" spans="54:54" x14ac:dyDescent="0.2">
      <c r="BB13997" s="5"/>
    </row>
    <row r="13998" spans="54:54" x14ac:dyDescent="0.2">
      <c r="BB13998" s="5"/>
    </row>
    <row r="13999" spans="54:54" x14ac:dyDescent="0.2">
      <c r="BB13999" s="5"/>
    </row>
    <row r="14000" spans="54:54" x14ac:dyDescent="0.2">
      <c r="BB14000" s="5"/>
    </row>
    <row r="14001" spans="54:54" x14ac:dyDescent="0.2">
      <c r="BB14001" s="5"/>
    </row>
    <row r="14002" spans="54:54" x14ac:dyDescent="0.2">
      <c r="BB14002" s="5"/>
    </row>
    <row r="14003" spans="54:54" x14ac:dyDescent="0.2">
      <c r="BB14003" s="5"/>
    </row>
    <row r="14004" spans="54:54" x14ac:dyDescent="0.2">
      <c r="BB14004" s="5"/>
    </row>
    <row r="14005" spans="54:54" x14ac:dyDescent="0.2">
      <c r="BB14005" s="5"/>
    </row>
    <row r="14006" spans="54:54" x14ac:dyDescent="0.2">
      <c r="BB14006" s="5"/>
    </row>
    <row r="14007" spans="54:54" x14ac:dyDescent="0.2">
      <c r="BB14007" s="5"/>
    </row>
    <row r="14008" spans="54:54" x14ac:dyDescent="0.2">
      <c r="BB14008" s="5"/>
    </row>
    <row r="14009" spans="54:54" x14ac:dyDescent="0.2">
      <c r="BB14009" s="5"/>
    </row>
    <row r="14010" spans="54:54" x14ac:dyDescent="0.2">
      <c r="BB14010" s="5"/>
    </row>
    <row r="14011" spans="54:54" x14ac:dyDescent="0.2">
      <c r="BB14011" s="5"/>
    </row>
    <row r="14012" spans="54:54" x14ac:dyDescent="0.2">
      <c r="BB14012" s="5"/>
    </row>
    <row r="14013" spans="54:54" x14ac:dyDescent="0.2">
      <c r="BB14013" s="5"/>
    </row>
    <row r="14014" spans="54:54" x14ac:dyDescent="0.2">
      <c r="BB14014" s="5"/>
    </row>
    <row r="14015" spans="54:54" x14ac:dyDescent="0.2">
      <c r="BB14015" s="5"/>
    </row>
    <row r="14016" spans="54:54" x14ac:dyDescent="0.2">
      <c r="BB14016" s="5"/>
    </row>
    <row r="14017" spans="54:54" x14ac:dyDescent="0.2">
      <c r="BB14017" s="5"/>
    </row>
    <row r="14018" spans="54:54" x14ac:dyDescent="0.2">
      <c r="BB14018" s="5"/>
    </row>
    <row r="14019" spans="54:54" x14ac:dyDescent="0.2">
      <c r="BB14019" s="5"/>
    </row>
    <row r="14020" spans="54:54" x14ac:dyDescent="0.2">
      <c r="BB14020" s="5"/>
    </row>
    <row r="14021" spans="54:54" x14ac:dyDescent="0.2">
      <c r="BB14021" s="5"/>
    </row>
    <row r="14022" spans="54:54" x14ac:dyDescent="0.2">
      <c r="BB14022" s="5"/>
    </row>
    <row r="14023" spans="54:54" x14ac:dyDescent="0.2">
      <c r="BB14023" s="5"/>
    </row>
    <row r="14024" spans="54:54" x14ac:dyDescent="0.2">
      <c r="BB14024" s="5"/>
    </row>
    <row r="14025" spans="54:54" x14ac:dyDescent="0.2">
      <c r="BB14025" s="5"/>
    </row>
    <row r="14026" spans="54:54" x14ac:dyDescent="0.2">
      <c r="BB14026" s="5"/>
    </row>
    <row r="14027" spans="54:54" x14ac:dyDescent="0.2">
      <c r="BB14027" s="5"/>
    </row>
    <row r="14028" spans="54:54" x14ac:dyDescent="0.2">
      <c r="BB14028" s="5"/>
    </row>
    <row r="14029" spans="54:54" x14ac:dyDescent="0.2">
      <c r="BB14029" s="5"/>
    </row>
    <row r="14030" spans="54:54" x14ac:dyDescent="0.2">
      <c r="BB14030" s="5"/>
    </row>
    <row r="14031" spans="54:54" x14ac:dyDescent="0.2">
      <c r="BB14031" s="5"/>
    </row>
    <row r="14032" spans="54:54" x14ac:dyDescent="0.2">
      <c r="BB14032" s="5"/>
    </row>
    <row r="14033" spans="54:54" x14ac:dyDescent="0.2">
      <c r="BB14033" s="5"/>
    </row>
    <row r="14034" spans="54:54" x14ac:dyDescent="0.2">
      <c r="BB14034" s="5"/>
    </row>
    <row r="14035" spans="54:54" x14ac:dyDescent="0.2">
      <c r="BB14035" s="5"/>
    </row>
    <row r="14036" spans="54:54" x14ac:dyDescent="0.2">
      <c r="BB14036" s="5"/>
    </row>
    <row r="14037" spans="54:54" x14ac:dyDescent="0.2">
      <c r="BB14037" s="5"/>
    </row>
    <row r="14038" spans="54:54" x14ac:dyDescent="0.2">
      <c r="BB14038" s="5"/>
    </row>
    <row r="14039" spans="54:54" x14ac:dyDescent="0.2">
      <c r="BB14039" s="5"/>
    </row>
    <row r="14040" spans="54:54" x14ac:dyDescent="0.2">
      <c r="BB14040" s="5"/>
    </row>
    <row r="14041" spans="54:54" x14ac:dyDescent="0.2">
      <c r="BB14041" s="5"/>
    </row>
    <row r="14042" spans="54:54" x14ac:dyDescent="0.2">
      <c r="BB14042" s="5"/>
    </row>
    <row r="14043" spans="54:54" x14ac:dyDescent="0.2">
      <c r="BB14043" s="5"/>
    </row>
    <row r="14044" spans="54:54" x14ac:dyDescent="0.2">
      <c r="BB14044" s="5"/>
    </row>
    <row r="14045" spans="54:54" x14ac:dyDescent="0.2">
      <c r="BB14045" s="5"/>
    </row>
    <row r="14046" spans="54:54" x14ac:dyDescent="0.2">
      <c r="BB14046" s="5"/>
    </row>
    <row r="14047" spans="54:54" x14ac:dyDescent="0.2">
      <c r="BB14047" s="5"/>
    </row>
    <row r="14048" spans="54:54" x14ac:dyDescent="0.2">
      <c r="BB14048" s="5"/>
    </row>
    <row r="14049" spans="54:54" x14ac:dyDescent="0.2">
      <c r="BB14049" s="5"/>
    </row>
    <row r="14050" spans="54:54" x14ac:dyDescent="0.2">
      <c r="BB14050" s="5"/>
    </row>
    <row r="14051" spans="54:54" x14ac:dyDescent="0.2">
      <c r="BB14051" s="5"/>
    </row>
    <row r="14052" spans="54:54" x14ac:dyDescent="0.2">
      <c r="BB14052" s="5"/>
    </row>
    <row r="14053" spans="54:54" x14ac:dyDescent="0.2">
      <c r="BB14053" s="5"/>
    </row>
    <row r="14054" spans="54:54" x14ac:dyDescent="0.2">
      <c r="BB14054" s="5"/>
    </row>
    <row r="14055" spans="54:54" x14ac:dyDescent="0.2">
      <c r="BB14055" s="5"/>
    </row>
    <row r="14056" spans="54:54" x14ac:dyDescent="0.2">
      <c r="BB14056" s="5"/>
    </row>
    <row r="14057" spans="54:54" x14ac:dyDescent="0.2">
      <c r="BB14057" s="5"/>
    </row>
    <row r="14058" spans="54:54" x14ac:dyDescent="0.2">
      <c r="BB14058" s="5"/>
    </row>
    <row r="14059" spans="54:54" x14ac:dyDescent="0.2">
      <c r="BB14059" s="5"/>
    </row>
    <row r="14060" spans="54:54" x14ac:dyDescent="0.2">
      <c r="BB14060" s="5"/>
    </row>
    <row r="14061" spans="54:54" x14ac:dyDescent="0.2">
      <c r="BB14061" s="5"/>
    </row>
    <row r="14062" spans="54:54" x14ac:dyDescent="0.2">
      <c r="BB14062" s="5"/>
    </row>
    <row r="14063" spans="54:54" x14ac:dyDescent="0.2">
      <c r="BB14063" s="5"/>
    </row>
    <row r="14064" spans="54:54" x14ac:dyDescent="0.2">
      <c r="BB14064" s="5"/>
    </row>
    <row r="14065" spans="54:54" x14ac:dyDescent="0.2">
      <c r="BB14065" s="5"/>
    </row>
    <row r="14066" spans="54:54" x14ac:dyDescent="0.2">
      <c r="BB14066" s="5"/>
    </row>
    <row r="14067" spans="54:54" x14ac:dyDescent="0.2">
      <c r="BB14067" s="5"/>
    </row>
    <row r="14068" spans="54:54" x14ac:dyDescent="0.2">
      <c r="BB14068" s="5"/>
    </row>
    <row r="14069" spans="54:54" x14ac:dyDescent="0.2">
      <c r="BB14069" s="5"/>
    </row>
    <row r="14070" spans="54:54" x14ac:dyDescent="0.2">
      <c r="BB14070" s="5"/>
    </row>
    <row r="14071" spans="54:54" x14ac:dyDescent="0.2">
      <c r="BB14071" s="5"/>
    </row>
    <row r="14072" spans="54:54" x14ac:dyDescent="0.2">
      <c r="BB14072" s="5"/>
    </row>
    <row r="14073" spans="54:54" x14ac:dyDescent="0.2">
      <c r="BB14073" s="5"/>
    </row>
    <row r="14074" spans="54:54" x14ac:dyDescent="0.2">
      <c r="BB14074" s="5"/>
    </row>
    <row r="14075" spans="54:54" x14ac:dyDescent="0.2">
      <c r="BB14075" s="5"/>
    </row>
    <row r="14076" spans="54:54" x14ac:dyDescent="0.2">
      <c r="BB14076" s="5"/>
    </row>
    <row r="14077" spans="54:54" x14ac:dyDescent="0.2">
      <c r="BB14077" s="5"/>
    </row>
    <row r="14078" spans="54:54" x14ac:dyDescent="0.2">
      <c r="BB14078" s="5"/>
    </row>
    <row r="14079" spans="54:54" x14ac:dyDescent="0.2">
      <c r="BB14079" s="5"/>
    </row>
    <row r="14080" spans="54:54" x14ac:dyDescent="0.2">
      <c r="BB14080" s="5"/>
    </row>
    <row r="14081" spans="54:54" x14ac:dyDescent="0.2">
      <c r="BB14081" s="5"/>
    </row>
    <row r="14082" spans="54:54" x14ac:dyDescent="0.2">
      <c r="BB14082" s="5"/>
    </row>
    <row r="14083" spans="54:54" x14ac:dyDescent="0.2">
      <c r="BB14083" s="5"/>
    </row>
    <row r="14084" spans="54:54" x14ac:dyDescent="0.2">
      <c r="BB14084" s="5"/>
    </row>
    <row r="14085" spans="54:54" x14ac:dyDescent="0.2">
      <c r="BB14085" s="5"/>
    </row>
    <row r="14086" spans="54:54" x14ac:dyDescent="0.2">
      <c r="BB14086" s="5"/>
    </row>
    <row r="14087" spans="54:54" x14ac:dyDescent="0.2">
      <c r="BB14087" s="5"/>
    </row>
    <row r="14088" spans="54:54" x14ac:dyDescent="0.2">
      <c r="BB14088" s="5"/>
    </row>
    <row r="14089" spans="54:54" x14ac:dyDescent="0.2">
      <c r="BB14089" s="5"/>
    </row>
    <row r="14090" spans="54:54" x14ac:dyDescent="0.2">
      <c r="BB14090" s="5"/>
    </row>
    <row r="14091" spans="54:54" x14ac:dyDescent="0.2">
      <c r="BB14091" s="5"/>
    </row>
    <row r="14092" spans="54:54" x14ac:dyDescent="0.2">
      <c r="BB14092" s="5"/>
    </row>
    <row r="14093" spans="54:54" x14ac:dyDescent="0.2">
      <c r="BB14093" s="5"/>
    </row>
    <row r="14094" spans="54:54" x14ac:dyDescent="0.2">
      <c r="BB14094" s="5"/>
    </row>
    <row r="14095" spans="54:54" x14ac:dyDescent="0.2">
      <c r="BB14095" s="5"/>
    </row>
    <row r="14096" spans="54:54" x14ac:dyDescent="0.2">
      <c r="BB14096" s="5"/>
    </row>
    <row r="14097" spans="54:54" x14ac:dyDescent="0.2">
      <c r="BB14097" s="5"/>
    </row>
    <row r="14098" spans="54:54" x14ac:dyDescent="0.2">
      <c r="BB14098" s="5"/>
    </row>
    <row r="14099" spans="54:54" x14ac:dyDescent="0.2">
      <c r="BB14099" s="5"/>
    </row>
    <row r="14100" spans="54:54" x14ac:dyDescent="0.2">
      <c r="BB14100" s="5"/>
    </row>
    <row r="14101" spans="54:54" x14ac:dyDescent="0.2">
      <c r="BB14101" s="5"/>
    </row>
    <row r="14102" spans="54:54" x14ac:dyDescent="0.2">
      <c r="BB14102" s="5"/>
    </row>
    <row r="14103" spans="54:54" x14ac:dyDescent="0.2">
      <c r="BB14103" s="5"/>
    </row>
    <row r="14104" spans="54:54" x14ac:dyDescent="0.2">
      <c r="BB14104" s="5"/>
    </row>
    <row r="14105" spans="54:54" x14ac:dyDescent="0.2">
      <c r="BB14105" s="5"/>
    </row>
    <row r="14106" spans="54:54" x14ac:dyDescent="0.2">
      <c r="BB14106" s="5"/>
    </row>
    <row r="14107" spans="54:54" x14ac:dyDescent="0.2">
      <c r="BB14107" s="5"/>
    </row>
    <row r="14108" spans="54:54" x14ac:dyDescent="0.2">
      <c r="BB14108" s="5"/>
    </row>
    <row r="14109" spans="54:54" x14ac:dyDescent="0.2">
      <c r="BB14109" s="5"/>
    </row>
    <row r="14110" spans="54:54" x14ac:dyDescent="0.2">
      <c r="BB14110" s="5"/>
    </row>
    <row r="14111" spans="54:54" x14ac:dyDescent="0.2">
      <c r="BB14111" s="5"/>
    </row>
    <row r="14112" spans="54:54" x14ac:dyDescent="0.2">
      <c r="BB14112" s="5"/>
    </row>
    <row r="14113" spans="54:54" x14ac:dyDescent="0.2">
      <c r="BB14113" s="5"/>
    </row>
    <row r="14114" spans="54:54" x14ac:dyDescent="0.2">
      <c r="BB14114" s="5"/>
    </row>
    <row r="14115" spans="54:54" x14ac:dyDescent="0.2">
      <c r="BB14115" s="5"/>
    </row>
    <row r="14116" spans="54:54" x14ac:dyDescent="0.2">
      <c r="BB14116" s="5"/>
    </row>
    <row r="14117" spans="54:54" x14ac:dyDescent="0.2">
      <c r="BB14117" s="5"/>
    </row>
    <row r="14118" spans="54:54" x14ac:dyDescent="0.2">
      <c r="BB14118" s="5"/>
    </row>
    <row r="14119" spans="54:54" x14ac:dyDescent="0.2">
      <c r="BB14119" s="5"/>
    </row>
    <row r="14120" spans="54:54" x14ac:dyDescent="0.2">
      <c r="BB14120" s="5"/>
    </row>
    <row r="14121" spans="54:54" x14ac:dyDescent="0.2">
      <c r="BB14121" s="5"/>
    </row>
    <row r="14122" spans="54:54" x14ac:dyDescent="0.2">
      <c r="BB14122" s="5"/>
    </row>
    <row r="14123" spans="54:54" x14ac:dyDescent="0.2">
      <c r="BB14123" s="5"/>
    </row>
    <row r="14124" spans="54:54" x14ac:dyDescent="0.2">
      <c r="BB14124" s="5"/>
    </row>
    <row r="14125" spans="54:54" x14ac:dyDescent="0.2">
      <c r="BB14125" s="5"/>
    </row>
    <row r="14126" spans="54:54" x14ac:dyDescent="0.2">
      <c r="BB14126" s="5"/>
    </row>
    <row r="14127" spans="54:54" x14ac:dyDescent="0.2">
      <c r="BB14127" s="5"/>
    </row>
    <row r="14128" spans="54:54" x14ac:dyDescent="0.2">
      <c r="BB14128" s="5"/>
    </row>
    <row r="14129" spans="54:54" x14ac:dyDescent="0.2">
      <c r="BB14129" s="5"/>
    </row>
    <row r="14130" spans="54:54" x14ac:dyDescent="0.2">
      <c r="BB14130" s="5"/>
    </row>
    <row r="14131" spans="54:54" x14ac:dyDescent="0.2">
      <c r="BB14131" s="5"/>
    </row>
    <row r="14132" spans="54:54" x14ac:dyDescent="0.2">
      <c r="BB14132" s="5"/>
    </row>
    <row r="14133" spans="54:54" x14ac:dyDescent="0.2">
      <c r="BB14133" s="5"/>
    </row>
    <row r="14134" spans="54:54" x14ac:dyDescent="0.2">
      <c r="BB14134" s="5"/>
    </row>
    <row r="14135" spans="54:54" x14ac:dyDescent="0.2">
      <c r="BB14135" s="5"/>
    </row>
    <row r="14136" spans="54:54" x14ac:dyDescent="0.2">
      <c r="BB14136" s="5"/>
    </row>
    <row r="14137" spans="54:54" x14ac:dyDescent="0.2">
      <c r="BB14137" s="5"/>
    </row>
    <row r="14138" spans="54:54" x14ac:dyDescent="0.2">
      <c r="BB14138" s="5"/>
    </row>
    <row r="14139" spans="54:54" x14ac:dyDescent="0.2">
      <c r="BB14139" s="5"/>
    </row>
    <row r="14140" spans="54:54" x14ac:dyDescent="0.2">
      <c r="BB14140" s="5"/>
    </row>
    <row r="14141" spans="54:54" x14ac:dyDescent="0.2">
      <c r="BB14141" s="5"/>
    </row>
    <row r="14142" spans="54:54" x14ac:dyDescent="0.2">
      <c r="BB14142" s="5"/>
    </row>
    <row r="14143" spans="54:54" x14ac:dyDescent="0.2">
      <c r="BB14143" s="5"/>
    </row>
    <row r="14144" spans="54:54" x14ac:dyDescent="0.2">
      <c r="BB14144" s="5"/>
    </row>
    <row r="14145" spans="54:54" x14ac:dyDescent="0.2">
      <c r="BB14145" s="5"/>
    </row>
    <row r="14146" spans="54:54" x14ac:dyDescent="0.2">
      <c r="BB14146" s="5"/>
    </row>
    <row r="14147" spans="54:54" x14ac:dyDescent="0.2">
      <c r="BB14147" s="5"/>
    </row>
    <row r="14148" spans="54:54" x14ac:dyDescent="0.2">
      <c r="BB14148" s="5"/>
    </row>
    <row r="14149" spans="54:54" x14ac:dyDescent="0.2">
      <c r="BB14149" s="5"/>
    </row>
    <row r="14150" spans="54:54" x14ac:dyDescent="0.2">
      <c r="BB14150" s="5"/>
    </row>
    <row r="14151" spans="54:54" x14ac:dyDescent="0.2">
      <c r="BB14151" s="5"/>
    </row>
    <row r="14152" spans="54:54" x14ac:dyDescent="0.2">
      <c r="BB14152" s="5"/>
    </row>
    <row r="14153" spans="54:54" x14ac:dyDescent="0.2">
      <c r="BB14153" s="5"/>
    </row>
    <row r="14154" spans="54:54" x14ac:dyDescent="0.2">
      <c r="BB14154" s="5"/>
    </row>
    <row r="14155" spans="54:54" x14ac:dyDescent="0.2">
      <c r="BB14155" s="5"/>
    </row>
    <row r="14156" spans="54:54" x14ac:dyDescent="0.2">
      <c r="BB14156" s="5"/>
    </row>
    <row r="14157" spans="54:54" x14ac:dyDescent="0.2">
      <c r="BB14157" s="5"/>
    </row>
    <row r="14158" spans="54:54" x14ac:dyDescent="0.2">
      <c r="BB14158" s="5"/>
    </row>
    <row r="14159" spans="54:54" x14ac:dyDescent="0.2">
      <c r="BB14159" s="5"/>
    </row>
    <row r="14160" spans="54:54" x14ac:dyDescent="0.2">
      <c r="BB14160" s="5"/>
    </row>
    <row r="14161" spans="54:54" x14ac:dyDescent="0.2">
      <c r="BB14161" s="5"/>
    </row>
    <row r="14162" spans="54:54" x14ac:dyDescent="0.2">
      <c r="BB14162" s="5"/>
    </row>
    <row r="14163" spans="54:54" x14ac:dyDescent="0.2">
      <c r="BB14163" s="5"/>
    </row>
    <row r="14164" spans="54:54" x14ac:dyDescent="0.2">
      <c r="BB14164" s="5"/>
    </row>
    <row r="14165" spans="54:54" x14ac:dyDescent="0.2">
      <c r="BB14165" s="5"/>
    </row>
    <row r="14166" spans="54:54" x14ac:dyDescent="0.2">
      <c r="BB14166" s="5"/>
    </row>
    <row r="14167" spans="54:54" x14ac:dyDescent="0.2">
      <c r="BB14167" s="5"/>
    </row>
    <row r="14168" spans="54:54" x14ac:dyDescent="0.2">
      <c r="BB14168" s="5"/>
    </row>
    <row r="14169" spans="54:54" x14ac:dyDescent="0.2">
      <c r="BB14169" s="5"/>
    </row>
    <row r="14170" spans="54:54" x14ac:dyDescent="0.2">
      <c r="BB14170" s="5"/>
    </row>
    <row r="14171" spans="54:54" x14ac:dyDescent="0.2">
      <c r="BB14171" s="5"/>
    </row>
    <row r="14172" spans="54:54" x14ac:dyDescent="0.2">
      <c r="BB14172" s="5"/>
    </row>
    <row r="14173" spans="54:54" x14ac:dyDescent="0.2">
      <c r="BB14173" s="5"/>
    </row>
    <row r="14174" spans="54:54" x14ac:dyDescent="0.2">
      <c r="BB14174" s="5"/>
    </row>
    <row r="14175" spans="54:54" x14ac:dyDescent="0.2">
      <c r="BB14175" s="5"/>
    </row>
    <row r="14176" spans="54:54" x14ac:dyDescent="0.2">
      <c r="BB14176" s="5"/>
    </row>
    <row r="14177" spans="54:54" x14ac:dyDescent="0.2">
      <c r="BB14177" s="5"/>
    </row>
    <row r="14178" spans="54:54" x14ac:dyDescent="0.2">
      <c r="BB14178" s="5"/>
    </row>
    <row r="14179" spans="54:54" x14ac:dyDescent="0.2">
      <c r="BB14179" s="5"/>
    </row>
    <row r="14180" spans="54:54" x14ac:dyDescent="0.2">
      <c r="BB14180" s="5"/>
    </row>
    <row r="14181" spans="54:54" x14ac:dyDescent="0.2">
      <c r="BB14181" s="5"/>
    </row>
    <row r="14182" spans="54:54" x14ac:dyDescent="0.2">
      <c r="BB14182" s="5"/>
    </row>
    <row r="14183" spans="54:54" x14ac:dyDescent="0.2">
      <c r="BB14183" s="5"/>
    </row>
    <row r="14184" spans="54:54" x14ac:dyDescent="0.2">
      <c r="BB14184" s="5"/>
    </row>
    <row r="14185" spans="54:54" x14ac:dyDescent="0.2">
      <c r="BB14185" s="5"/>
    </row>
    <row r="14186" spans="54:54" x14ac:dyDescent="0.2">
      <c r="BB14186" s="5"/>
    </row>
    <row r="14187" spans="54:54" x14ac:dyDescent="0.2">
      <c r="BB14187" s="5"/>
    </row>
    <row r="14188" spans="54:54" x14ac:dyDescent="0.2">
      <c r="BB14188" s="5"/>
    </row>
    <row r="14189" spans="54:54" x14ac:dyDescent="0.2">
      <c r="BB14189" s="5"/>
    </row>
    <row r="14190" spans="54:54" x14ac:dyDescent="0.2">
      <c r="BB14190" s="5"/>
    </row>
    <row r="14191" spans="54:54" x14ac:dyDescent="0.2">
      <c r="BB14191" s="5"/>
    </row>
    <row r="14192" spans="54:54" x14ac:dyDescent="0.2">
      <c r="BB14192" s="5"/>
    </row>
    <row r="14193" spans="54:54" x14ac:dyDescent="0.2">
      <c r="BB14193" s="5"/>
    </row>
    <row r="14194" spans="54:54" x14ac:dyDescent="0.2">
      <c r="BB14194" s="5"/>
    </row>
    <row r="14195" spans="54:54" x14ac:dyDescent="0.2">
      <c r="BB14195" s="5"/>
    </row>
    <row r="14196" spans="54:54" x14ac:dyDescent="0.2">
      <c r="BB14196" s="5"/>
    </row>
    <row r="14197" spans="54:54" x14ac:dyDescent="0.2">
      <c r="BB14197" s="5"/>
    </row>
    <row r="14198" spans="54:54" x14ac:dyDescent="0.2">
      <c r="BB14198" s="5"/>
    </row>
    <row r="14199" spans="54:54" x14ac:dyDescent="0.2">
      <c r="BB14199" s="5"/>
    </row>
    <row r="14200" spans="54:54" x14ac:dyDescent="0.2">
      <c r="BB14200" s="5"/>
    </row>
    <row r="14201" spans="54:54" x14ac:dyDescent="0.2">
      <c r="BB14201" s="5"/>
    </row>
    <row r="14202" spans="54:54" x14ac:dyDescent="0.2">
      <c r="BB14202" s="5"/>
    </row>
    <row r="14203" spans="54:54" x14ac:dyDescent="0.2">
      <c r="BB14203" s="5"/>
    </row>
    <row r="14204" spans="54:54" x14ac:dyDescent="0.2">
      <c r="BB14204" s="5"/>
    </row>
    <row r="14205" spans="54:54" x14ac:dyDescent="0.2">
      <c r="BB14205" s="5"/>
    </row>
    <row r="14206" spans="54:54" x14ac:dyDescent="0.2">
      <c r="BB14206" s="5"/>
    </row>
    <row r="14207" spans="54:54" x14ac:dyDescent="0.2">
      <c r="BB14207" s="5"/>
    </row>
    <row r="14208" spans="54:54" x14ac:dyDescent="0.2">
      <c r="BB14208" s="5"/>
    </row>
    <row r="14209" spans="54:54" x14ac:dyDescent="0.2">
      <c r="BB14209" s="5"/>
    </row>
    <row r="14210" spans="54:54" x14ac:dyDescent="0.2">
      <c r="BB14210" s="5"/>
    </row>
    <row r="14211" spans="54:54" x14ac:dyDescent="0.2">
      <c r="BB14211" s="5"/>
    </row>
    <row r="14212" spans="54:54" x14ac:dyDescent="0.2">
      <c r="BB14212" s="5"/>
    </row>
    <row r="14213" spans="54:54" x14ac:dyDescent="0.2">
      <c r="BB14213" s="5"/>
    </row>
    <row r="14214" spans="54:54" x14ac:dyDescent="0.2">
      <c r="BB14214" s="5"/>
    </row>
    <row r="14215" spans="54:54" x14ac:dyDescent="0.2">
      <c r="BB14215" s="5"/>
    </row>
    <row r="14216" spans="54:54" x14ac:dyDescent="0.2">
      <c r="BB14216" s="5"/>
    </row>
    <row r="14217" spans="54:54" x14ac:dyDescent="0.2">
      <c r="BB14217" s="5"/>
    </row>
    <row r="14218" spans="54:54" x14ac:dyDescent="0.2">
      <c r="BB14218" s="5"/>
    </row>
    <row r="14219" spans="54:54" x14ac:dyDescent="0.2">
      <c r="BB14219" s="5"/>
    </row>
    <row r="14220" spans="54:54" x14ac:dyDescent="0.2">
      <c r="BB14220" s="5"/>
    </row>
    <row r="14221" spans="54:54" x14ac:dyDescent="0.2">
      <c r="BB14221" s="5"/>
    </row>
    <row r="14222" spans="54:54" x14ac:dyDescent="0.2">
      <c r="BB14222" s="5"/>
    </row>
    <row r="14223" spans="54:54" x14ac:dyDescent="0.2">
      <c r="BB14223" s="5"/>
    </row>
    <row r="14224" spans="54:54" x14ac:dyDescent="0.2">
      <c r="BB14224" s="5"/>
    </row>
    <row r="14225" spans="54:54" x14ac:dyDescent="0.2">
      <c r="BB14225" s="5"/>
    </row>
    <row r="14226" spans="54:54" x14ac:dyDescent="0.2">
      <c r="BB14226" s="5"/>
    </row>
    <row r="14227" spans="54:54" x14ac:dyDescent="0.2">
      <c r="BB14227" s="5"/>
    </row>
    <row r="14228" spans="54:54" x14ac:dyDescent="0.2">
      <c r="BB14228" s="5"/>
    </row>
    <row r="14229" spans="54:54" x14ac:dyDescent="0.2">
      <c r="BB14229" s="5"/>
    </row>
    <row r="14230" spans="54:54" x14ac:dyDescent="0.2">
      <c r="BB14230" s="5"/>
    </row>
    <row r="14231" spans="54:54" x14ac:dyDescent="0.2">
      <c r="BB14231" s="5"/>
    </row>
    <row r="14232" spans="54:54" x14ac:dyDescent="0.2">
      <c r="BB14232" s="5"/>
    </row>
    <row r="14233" spans="54:54" x14ac:dyDescent="0.2">
      <c r="BB14233" s="5"/>
    </row>
    <row r="14234" spans="54:54" x14ac:dyDescent="0.2">
      <c r="BB14234" s="5"/>
    </row>
    <row r="14235" spans="54:54" x14ac:dyDescent="0.2">
      <c r="BB14235" s="5"/>
    </row>
    <row r="14236" spans="54:54" x14ac:dyDescent="0.2">
      <c r="BB14236" s="5"/>
    </row>
    <row r="14237" spans="54:54" x14ac:dyDescent="0.2">
      <c r="BB14237" s="5"/>
    </row>
    <row r="14238" spans="54:54" x14ac:dyDescent="0.2">
      <c r="BB14238" s="5"/>
    </row>
    <row r="14239" spans="54:54" x14ac:dyDescent="0.2">
      <c r="BB14239" s="5"/>
    </row>
    <row r="14240" spans="54:54" x14ac:dyDescent="0.2">
      <c r="BB14240" s="5"/>
    </row>
    <row r="14241" spans="54:54" x14ac:dyDescent="0.2">
      <c r="BB14241" s="5"/>
    </row>
    <row r="14242" spans="54:54" x14ac:dyDescent="0.2">
      <c r="BB14242" s="5"/>
    </row>
    <row r="14243" spans="54:54" x14ac:dyDescent="0.2">
      <c r="BB14243" s="5"/>
    </row>
    <row r="14244" spans="54:54" x14ac:dyDescent="0.2">
      <c r="BB14244" s="5"/>
    </row>
    <row r="14245" spans="54:54" x14ac:dyDescent="0.2">
      <c r="BB14245" s="5"/>
    </row>
    <row r="14246" spans="54:54" x14ac:dyDescent="0.2">
      <c r="BB14246" s="5"/>
    </row>
    <row r="14247" spans="54:54" x14ac:dyDescent="0.2">
      <c r="BB14247" s="5"/>
    </row>
    <row r="14248" spans="54:54" x14ac:dyDescent="0.2">
      <c r="BB14248" s="5"/>
    </row>
    <row r="14249" spans="54:54" x14ac:dyDescent="0.2">
      <c r="BB14249" s="5"/>
    </row>
    <row r="14250" spans="54:54" x14ac:dyDescent="0.2">
      <c r="BB14250" s="5"/>
    </row>
    <row r="14251" spans="54:54" x14ac:dyDescent="0.2">
      <c r="BB14251" s="5"/>
    </row>
    <row r="14252" spans="54:54" x14ac:dyDescent="0.2">
      <c r="BB14252" s="5"/>
    </row>
    <row r="14253" spans="54:54" x14ac:dyDescent="0.2">
      <c r="BB14253" s="5"/>
    </row>
    <row r="14254" spans="54:54" x14ac:dyDescent="0.2">
      <c r="BB14254" s="5"/>
    </row>
    <row r="14255" spans="54:54" x14ac:dyDescent="0.2">
      <c r="BB14255" s="5"/>
    </row>
    <row r="14256" spans="54:54" x14ac:dyDescent="0.2">
      <c r="BB14256" s="5"/>
    </row>
    <row r="14257" spans="54:54" x14ac:dyDescent="0.2">
      <c r="BB14257" s="5"/>
    </row>
    <row r="14258" spans="54:54" x14ac:dyDescent="0.2">
      <c r="BB14258" s="5"/>
    </row>
    <row r="14259" spans="54:54" x14ac:dyDescent="0.2">
      <c r="BB14259" s="5"/>
    </row>
    <row r="14260" spans="54:54" x14ac:dyDescent="0.2">
      <c r="BB14260" s="5"/>
    </row>
    <row r="14261" spans="54:54" x14ac:dyDescent="0.2">
      <c r="BB14261" s="5"/>
    </row>
    <row r="14262" spans="54:54" x14ac:dyDescent="0.2">
      <c r="BB14262" s="5"/>
    </row>
    <row r="14263" spans="54:54" x14ac:dyDescent="0.2">
      <c r="BB14263" s="5"/>
    </row>
    <row r="14264" spans="54:54" x14ac:dyDescent="0.2">
      <c r="BB14264" s="5"/>
    </row>
    <row r="14265" spans="54:54" x14ac:dyDescent="0.2">
      <c r="BB14265" s="5"/>
    </row>
    <row r="14266" spans="54:54" x14ac:dyDescent="0.2">
      <c r="BB14266" s="5"/>
    </row>
    <row r="14267" spans="54:54" x14ac:dyDescent="0.2">
      <c r="BB14267" s="5"/>
    </row>
    <row r="14268" spans="54:54" x14ac:dyDescent="0.2">
      <c r="BB14268" s="5"/>
    </row>
    <row r="14269" spans="54:54" x14ac:dyDescent="0.2">
      <c r="BB14269" s="5"/>
    </row>
    <row r="14270" spans="54:54" x14ac:dyDescent="0.2">
      <c r="BB14270" s="5"/>
    </row>
    <row r="14271" spans="54:54" x14ac:dyDescent="0.2">
      <c r="BB14271" s="5"/>
    </row>
    <row r="14272" spans="54:54" x14ac:dyDescent="0.2">
      <c r="BB14272" s="5"/>
    </row>
    <row r="14273" spans="54:54" x14ac:dyDescent="0.2">
      <c r="BB14273" s="5"/>
    </row>
    <row r="14274" spans="54:54" x14ac:dyDescent="0.2">
      <c r="BB14274" s="5"/>
    </row>
    <row r="14275" spans="54:54" x14ac:dyDescent="0.2">
      <c r="BB14275" s="5"/>
    </row>
    <row r="14276" spans="54:54" x14ac:dyDescent="0.2">
      <c r="BB14276" s="5"/>
    </row>
    <row r="14277" spans="54:54" x14ac:dyDescent="0.2">
      <c r="BB14277" s="5"/>
    </row>
    <row r="14278" spans="54:54" x14ac:dyDescent="0.2">
      <c r="BB14278" s="5"/>
    </row>
    <row r="14279" spans="54:54" x14ac:dyDescent="0.2">
      <c r="BB14279" s="5"/>
    </row>
    <row r="14280" spans="54:54" x14ac:dyDescent="0.2">
      <c r="BB14280" s="5"/>
    </row>
    <row r="14281" spans="54:54" x14ac:dyDescent="0.2">
      <c r="BB14281" s="5"/>
    </row>
    <row r="14282" spans="54:54" x14ac:dyDescent="0.2">
      <c r="BB14282" s="5"/>
    </row>
    <row r="14283" spans="54:54" x14ac:dyDescent="0.2">
      <c r="BB14283" s="5"/>
    </row>
    <row r="14284" spans="54:54" x14ac:dyDescent="0.2">
      <c r="BB14284" s="5"/>
    </row>
    <row r="14285" spans="54:54" x14ac:dyDescent="0.2">
      <c r="BB14285" s="5"/>
    </row>
    <row r="14286" spans="54:54" x14ac:dyDescent="0.2">
      <c r="BB14286" s="5"/>
    </row>
    <row r="14287" spans="54:54" x14ac:dyDescent="0.2">
      <c r="BB14287" s="5"/>
    </row>
    <row r="14288" spans="54:54" x14ac:dyDescent="0.2">
      <c r="BB14288" s="5"/>
    </row>
    <row r="14289" spans="54:54" x14ac:dyDescent="0.2">
      <c r="BB14289" s="5"/>
    </row>
    <row r="14290" spans="54:54" x14ac:dyDescent="0.2">
      <c r="BB14290" s="5"/>
    </row>
    <row r="14291" spans="54:54" x14ac:dyDescent="0.2">
      <c r="BB14291" s="5"/>
    </row>
    <row r="14292" spans="54:54" x14ac:dyDescent="0.2">
      <c r="BB14292" s="5"/>
    </row>
    <row r="14293" spans="54:54" x14ac:dyDescent="0.2">
      <c r="BB14293" s="5"/>
    </row>
    <row r="14294" spans="54:54" x14ac:dyDescent="0.2">
      <c r="BB14294" s="5"/>
    </row>
    <row r="14295" spans="54:54" x14ac:dyDescent="0.2">
      <c r="BB14295" s="5"/>
    </row>
    <row r="14296" spans="54:54" x14ac:dyDescent="0.2">
      <c r="BB14296" s="5"/>
    </row>
    <row r="14297" spans="54:54" x14ac:dyDescent="0.2">
      <c r="BB14297" s="5"/>
    </row>
    <row r="14298" spans="54:54" x14ac:dyDescent="0.2">
      <c r="BB14298" s="5"/>
    </row>
    <row r="14299" spans="54:54" x14ac:dyDescent="0.2">
      <c r="BB14299" s="5"/>
    </row>
    <row r="14300" spans="54:54" x14ac:dyDescent="0.2">
      <c r="BB14300" s="5"/>
    </row>
    <row r="14301" spans="54:54" x14ac:dyDescent="0.2">
      <c r="BB14301" s="5"/>
    </row>
    <row r="14302" spans="54:54" x14ac:dyDescent="0.2">
      <c r="BB14302" s="5"/>
    </row>
    <row r="14303" spans="54:54" x14ac:dyDescent="0.2">
      <c r="BB14303" s="5"/>
    </row>
    <row r="14304" spans="54:54" x14ac:dyDescent="0.2">
      <c r="BB14304" s="5"/>
    </row>
    <row r="14305" spans="54:54" x14ac:dyDescent="0.2">
      <c r="BB14305" s="5"/>
    </row>
    <row r="14306" spans="54:54" x14ac:dyDescent="0.2">
      <c r="BB14306" s="5"/>
    </row>
    <row r="14307" spans="54:54" x14ac:dyDescent="0.2">
      <c r="BB14307" s="5"/>
    </row>
    <row r="14308" spans="54:54" x14ac:dyDescent="0.2">
      <c r="BB14308" s="5"/>
    </row>
    <row r="14309" spans="54:54" x14ac:dyDescent="0.2">
      <c r="BB14309" s="5"/>
    </row>
    <row r="14310" spans="54:54" x14ac:dyDescent="0.2">
      <c r="BB14310" s="5"/>
    </row>
    <row r="14311" spans="54:54" x14ac:dyDescent="0.2">
      <c r="BB14311" s="5"/>
    </row>
    <row r="14312" spans="54:54" x14ac:dyDescent="0.2">
      <c r="BB14312" s="5"/>
    </row>
    <row r="14313" spans="54:54" x14ac:dyDescent="0.2">
      <c r="BB14313" s="5"/>
    </row>
    <row r="14314" spans="54:54" x14ac:dyDescent="0.2">
      <c r="BB14314" s="5"/>
    </row>
    <row r="14315" spans="54:54" x14ac:dyDescent="0.2">
      <c r="BB14315" s="5"/>
    </row>
    <row r="14316" spans="54:54" x14ac:dyDescent="0.2">
      <c r="BB14316" s="5"/>
    </row>
    <row r="14317" spans="54:54" x14ac:dyDescent="0.2">
      <c r="BB14317" s="5"/>
    </row>
    <row r="14318" spans="54:54" x14ac:dyDescent="0.2">
      <c r="BB14318" s="5"/>
    </row>
    <row r="14319" spans="54:54" x14ac:dyDescent="0.2">
      <c r="BB14319" s="5"/>
    </row>
    <row r="14320" spans="54:54" x14ac:dyDescent="0.2">
      <c r="BB14320" s="5"/>
    </row>
    <row r="14321" spans="54:54" x14ac:dyDescent="0.2">
      <c r="BB14321" s="5"/>
    </row>
    <row r="14322" spans="54:54" x14ac:dyDescent="0.2">
      <c r="BB14322" s="5"/>
    </row>
    <row r="14323" spans="54:54" x14ac:dyDescent="0.2">
      <c r="BB14323" s="5"/>
    </row>
    <row r="14324" spans="54:54" x14ac:dyDescent="0.2">
      <c r="BB14324" s="5"/>
    </row>
    <row r="14325" spans="54:54" x14ac:dyDescent="0.2">
      <c r="BB14325" s="5"/>
    </row>
    <row r="14326" spans="54:54" x14ac:dyDescent="0.2">
      <c r="BB14326" s="5"/>
    </row>
    <row r="14327" spans="54:54" x14ac:dyDescent="0.2">
      <c r="BB14327" s="5"/>
    </row>
    <row r="14328" spans="54:54" x14ac:dyDescent="0.2">
      <c r="BB14328" s="5"/>
    </row>
    <row r="14329" spans="54:54" x14ac:dyDescent="0.2">
      <c r="BB14329" s="5"/>
    </row>
    <row r="14330" spans="54:54" x14ac:dyDescent="0.2">
      <c r="BB14330" s="5"/>
    </row>
    <row r="14331" spans="54:54" x14ac:dyDescent="0.2">
      <c r="BB14331" s="5"/>
    </row>
    <row r="14332" spans="54:54" x14ac:dyDescent="0.2">
      <c r="BB14332" s="5"/>
    </row>
    <row r="14333" spans="54:54" x14ac:dyDescent="0.2">
      <c r="BB14333" s="5"/>
    </row>
    <row r="14334" spans="54:54" x14ac:dyDescent="0.2">
      <c r="BB14334" s="5"/>
    </row>
    <row r="14335" spans="54:54" x14ac:dyDescent="0.2">
      <c r="BB14335" s="5"/>
    </row>
    <row r="14336" spans="54:54" x14ac:dyDescent="0.2">
      <c r="BB14336" s="5"/>
    </row>
    <row r="14337" spans="54:54" x14ac:dyDescent="0.2">
      <c r="BB14337" s="5"/>
    </row>
    <row r="14338" spans="54:54" x14ac:dyDescent="0.2">
      <c r="BB14338" s="5"/>
    </row>
    <row r="14339" spans="54:54" x14ac:dyDescent="0.2">
      <c r="BB14339" s="5"/>
    </row>
    <row r="14340" spans="54:54" x14ac:dyDescent="0.2">
      <c r="BB14340" s="5"/>
    </row>
    <row r="14341" spans="54:54" x14ac:dyDescent="0.2">
      <c r="BB14341" s="5"/>
    </row>
    <row r="14342" spans="54:54" x14ac:dyDescent="0.2">
      <c r="BB14342" s="5"/>
    </row>
    <row r="14343" spans="54:54" x14ac:dyDescent="0.2">
      <c r="BB14343" s="5"/>
    </row>
    <row r="14344" spans="54:54" x14ac:dyDescent="0.2">
      <c r="BB14344" s="5"/>
    </row>
    <row r="14345" spans="54:54" x14ac:dyDescent="0.2">
      <c r="BB14345" s="5"/>
    </row>
    <row r="14346" spans="54:54" x14ac:dyDescent="0.2">
      <c r="BB14346" s="5"/>
    </row>
    <row r="14347" spans="54:54" x14ac:dyDescent="0.2">
      <c r="BB14347" s="5"/>
    </row>
    <row r="14348" spans="54:54" x14ac:dyDescent="0.2">
      <c r="BB14348" s="5"/>
    </row>
    <row r="14349" spans="54:54" x14ac:dyDescent="0.2">
      <c r="BB14349" s="5"/>
    </row>
    <row r="14350" spans="54:54" x14ac:dyDescent="0.2">
      <c r="BB14350" s="5"/>
    </row>
    <row r="14351" spans="54:54" x14ac:dyDescent="0.2">
      <c r="BB14351" s="5"/>
    </row>
    <row r="14352" spans="54:54" x14ac:dyDescent="0.2">
      <c r="BB14352" s="5"/>
    </row>
    <row r="14353" spans="54:54" x14ac:dyDescent="0.2">
      <c r="BB14353" s="5"/>
    </row>
    <row r="14354" spans="54:54" x14ac:dyDescent="0.2">
      <c r="BB14354" s="5"/>
    </row>
    <row r="14355" spans="54:54" x14ac:dyDescent="0.2">
      <c r="BB14355" s="5"/>
    </row>
    <row r="14356" spans="54:54" x14ac:dyDescent="0.2">
      <c r="BB14356" s="5"/>
    </row>
    <row r="14357" spans="54:54" x14ac:dyDescent="0.2">
      <c r="BB14357" s="5"/>
    </row>
    <row r="14358" spans="54:54" x14ac:dyDescent="0.2">
      <c r="BB14358" s="5"/>
    </row>
    <row r="14359" spans="54:54" x14ac:dyDescent="0.2">
      <c r="BB14359" s="5"/>
    </row>
    <row r="14360" spans="54:54" x14ac:dyDescent="0.2">
      <c r="BB14360" s="5"/>
    </row>
    <row r="14361" spans="54:54" x14ac:dyDescent="0.2">
      <c r="BB14361" s="5"/>
    </row>
    <row r="14362" spans="54:54" x14ac:dyDescent="0.2">
      <c r="BB14362" s="5"/>
    </row>
    <row r="14363" spans="54:54" x14ac:dyDescent="0.2">
      <c r="BB14363" s="5"/>
    </row>
    <row r="14364" spans="54:54" x14ac:dyDescent="0.2">
      <c r="BB14364" s="5"/>
    </row>
    <row r="14365" spans="54:54" x14ac:dyDescent="0.2">
      <c r="BB14365" s="5"/>
    </row>
    <row r="14366" spans="54:54" x14ac:dyDescent="0.2">
      <c r="BB14366" s="5"/>
    </row>
    <row r="14367" spans="54:54" x14ac:dyDescent="0.2">
      <c r="BB14367" s="5"/>
    </row>
    <row r="14368" spans="54:54" x14ac:dyDescent="0.2">
      <c r="BB14368" s="5"/>
    </row>
    <row r="14369" spans="54:54" x14ac:dyDescent="0.2">
      <c r="BB14369" s="5"/>
    </row>
    <row r="14370" spans="54:54" x14ac:dyDescent="0.2">
      <c r="BB14370" s="5"/>
    </row>
    <row r="14371" spans="54:54" x14ac:dyDescent="0.2">
      <c r="BB14371" s="5"/>
    </row>
    <row r="14372" spans="54:54" x14ac:dyDescent="0.2">
      <c r="BB14372" s="5"/>
    </row>
    <row r="14373" spans="54:54" x14ac:dyDescent="0.2">
      <c r="BB14373" s="5"/>
    </row>
    <row r="14374" spans="54:54" x14ac:dyDescent="0.2">
      <c r="BB14374" s="5"/>
    </row>
    <row r="14375" spans="54:54" x14ac:dyDescent="0.2">
      <c r="BB14375" s="5"/>
    </row>
    <row r="14376" spans="54:54" x14ac:dyDescent="0.2">
      <c r="BB14376" s="5"/>
    </row>
    <row r="14377" spans="54:54" x14ac:dyDescent="0.2">
      <c r="BB14377" s="5"/>
    </row>
    <row r="14378" spans="54:54" x14ac:dyDescent="0.2">
      <c r="BB14378" s="5"/>
    </row>
    <row r="14379" spans="54:54" x14ac:dyDescent="0.2">
      <c r="BB14379" s="5"/>
    </row>
    <row r="14380" spans="54:54" x14ac:dyDescent="0.2">
      <c r="BB14380" s="5"/>
    </row>
    <row r="14381" spans="54:54" x14ac:dyDescent="0.2">
      <c r="BB14381" s="5"/>
    </row>
    <row r="14382" spans="54:54" x14ac:dyDescent="0.2">
      <c r="BB14382" s="5"/>
    </row>
    <row r="14383" spans="54:54" x14ac:dyDescent="0.2">
      <c r="BB14383" s="5"/>
    </row>
    <row r="14384" spans="54:54" x14ac:dyDescent="0.2">
      <c r="BB14384" s="5"/>
    </row>
    <row r="14385" spans="54:54" x14ac:dyDescent="0.2">
      <c r="BB14385" s="5"/>
    </row>
    <row r="14386" spans="54:54" x14ac:dyDescent="0.2">
      <c r="BB14386" s="5"/>
    </row>
    <row r="14387" spans="54:54" x14ac:dyDescent="0.2">
      <c r="BB14387" s="5"/>
    </row>
    <row r="14388" spans="54:54" x14ac:dyDescent="0.2">
      <c r="BB14388" s="5"/>
    </row>
    <row r="14389" spans="54:54" x14ac:dyDescent="0.2">
      <c r="BB14389" s="5"/>
    </row>
    <row r="14390" spans="54:54" x14ac:dyDescent="0.2">
      <c r="BB14390" s="5"/>
    </row>
    <row r="14391" spans="54:54" x14ac:dyDescent="0.2">
      <c r="BB14391" s="5"/>
    </row>
    <row r="14392" spans="54:54" x14ac:dyDescent="0.2">
      <c r="BB14392" s="5"/>
    </row>
    <row r="14393" spans="54:54" x14ac:dyDescent="0.2">
      <c r="BB14393" s="5"/>
    </row>
    <row r="14394" spans="54:54" x14ac:dyDescent="0.2">
      <c r="BB14394" s="5"/>
    </row>
    <row r="14395" spans="54:54" x14ac:dyDescent="0.2">
      <c r="BB14395" s="5"/>
    </row>
    <row r="14396" spans="54:54" x14ac:dyDescent="0.2">
      <c r="BB14396" s="5"/>
    </row>
    <row r="14397" spans="54:54" x14ac:dyDescent="0.2">
      <c r="BB14397" s="5"/>
    </row>
    <row r="14398" spans="54:54" x14ac:dyDescent="0.2">
      <c r="BB14398" s="5"/>
    </row>
    <row r="14399" spans="54:54" x14ac:dyDescent="0.2">
      <c r="BB14399" s="5"/>
    </row>
    <row r="14400" spans="54:54" x14ac:dyDescent="0.2">
      <c r="BB14400" s="5"/>
    </row>
    <row r="14401" spans="54:54" x14ac:dyDescent="0.2">
      <c r="BB14401" s="5"/>
    </row>
    <row r="14402" spans="54:54" x14ac:dyDescent="0.2">
      <c r="BB14402" s="5"/>
    </row>
    <row r="14403" spans="54:54" x14ac:dyDescent="0.2">
      <c r="BB14403" s="5"/>
    </row>
    <row r="14404" spans="54:54" x14ac:dyDescent="0.2">
      <c r="BB14404" s="5"/>
    </row>
    <row r="14405" spans="54:54" x14ac:dyDescent="0.2">
      <c r="BB14405" s="5"/>
    </row>
    <row r="14406" spans="54:54" x14ac:dyDescent="0.2">
      <c r="BB14406" s="5"/>
    </row>
    <row r="14407" spans="54:54" x14ac:dyDescent="0.2">
      <c r="BB14407" s="5"/>
    </row>
    <row r="14408" spans="54:54" x14ac:dyDescent="0.2">
      <c r="BB14408" s="5"/>
    </row>
    <row r="14409" spans="54:54" x14ac:dyDescent="0.2">
      <c r="BB14409" s="5"/>
    </row>
    <row r="14410" spans="54:54" x14ac:dyDescent="0.2">
      <c r="BB14410" s="5"/>
    </row>
    <row r="14411" spans="54:54" x14ac:dyDescent="0.2">
      <c r="BB14411" s="5"/>
    </row>
    <row r="14412" spans="54:54" x14ac:dyDescent="0.2">
      <c r="BB14412" s="5"/>
    </row>
    <row r="14413" spans="54:54" x14ac:dyDescent="0.2">
      <c r="BB14413" s="5"/>
    </row>
    <row r="14414" spans="54:54" x14ac:dyDescent="0.2">
      <c r="BB14414" s="5"/>
    </row>
    <row r="14415" spans="54:54" x14ac:dyDescent="0.2">
      <c r="BB14415" s="5"/>
    </row>
    <row r="14416" spans="54:54" x14ac:dyDescent="0.2">
      <c r="BB14416" s="5"/>
    </row>
    <row r="14417" spans="54:54" x14ac:dyDescent="0.2">
      <c r="BB14417" s="5"/>
    </row>
    <row r="14418" spans="54:54" x14ac:dyDescent="0.2">
      <c r="BB14418" s="5"/>
    </row>
    <row r="14419" spans="54:54" x14ac:dyDescent="0.2">
      <c r="BB14419" s="5"/>
    </row>
    <row r="14420" spans="54:54" x14ac:dyDescent="0.2">
      <c r="BB14420" s="5"/>
    </row>
    <row r="14421" spans="54:54" x14ac:dyDescent="0.2">
      <c r="BB14421" s="5"/>
    </row>
    <row r="14422" spans="54:54" x14ac:dyDescent="0.2">
      <c r="BB14422" s="5"/>
    </row>
    <row r="14423" spans="54:54" x14ac:dyDescent="0.2">
      <c r="BB14423" s="5"/>
    </row>
    <row r="14424" spans="54:54" x14ac:dyDescent="0.2">
      <c r="BB14424" s="5"/>
    </row>
    <row r="14425" spans="54:54" x14ac:dyDescent="0.2">
      <c r="BB14425" s="5"/>
    </row>
    <row r="14426" spans="54:54" x14ac:dyDescent="0.2">
      <c r="BB14426" s="5"/>
    </row>
    <row r="14427" spans="54:54" x14ac:dyDescent="0.2">
      <c r="BB14427" s="5"/>
    </row>
    <row r="14428" spans="54:54" x14ac:dyDescent="0.2">
      <c r="BB14428" s="5"/>
    </row>
    <row r="14429" spans="54:54" x14ac:dyDescent="0.2">
      <c r="BB14429" s="5"/>
    </row>
    <row r="14430" spans="54:54" x14ac:dyDescent="0.2">
      <c r="BB14430" s="5"/>
    </row>
    <row r="14431" spans="54:54" x14ac:dyDescent="0.2">
      <c r="BB14431" s="5"/>
    </row>
    <row r="14432" spans="54:54" x14ac:dyDescent="0.2">
      <c r="BB14432" s="5"/>
    </row>
    <row r="14433" spans="54:54" x14ac:dyDescent="0.2">
      <c r="BB14433" s="5"/>
    </row>
    <row r="14434" spans="54:54" x14ac:dyDescent="0.2">
      <c r="BB14434" s="5"/>
    </row>
    <row r="14435" spans="54:54" x14ac:dyDescent="0.2">
      <c r="BB14435" s="5"/>
    </row>
    <row r="14436" spans="54:54" x14ac:dyDescent="0.2">
      <c r="BB14436" s="5"/>
    </row>
    <row r="14437" spans="54:54" x14ac:dyDescent="0.2">
      <c r="BB14437" s="5"/>
    </row>
    <row r="14438" spans="54:54" x14ac:dyDescent="0.2">
      <c r="BB14438" s="5"/>
    </row>
    <row r="14439" spans="54:54" x14ac:dyDescent="0.2">
      <c r="BB14439" s="5"/>
    </row>
    <row r="14440" spans="54:54" x14ac:dyDescent="0.2">
      <c r="BB14440" s="5"/>
    </row>
    <row r="14441" spans="54:54" x14ac:dyDescent="0.2">
      <c r="BB14441" s="5"/>
    </row>
    <row r="14442" spans="54:54" x14ac:dyDescent="0.2">
      <c r="BB14442" s="5"/>
    </row>
    <row r="14443" spans="54:54" x14ac:dyDescent="0.2">
      <c r="BB14443" s="5"/>
    </row>
    <row r="14444" spans="54:54" x14ac:dyDescent="0.2">
      <c r="BB14444" s="5"/>
    </row>
    <row r="14445" spans="54:54" x14ac:dyDescent="0.2">
      <c r="BB14445" s="5"/>
    </row>
    <row r="14446" spans="54:54" x14ac:dyDescent="0.2">
      <c r="BB14446" s="5"/>
    </row>
    <row r="14447" spans="54:54" x14ac:dyDescent="0.2">
      <c r="BB14447" s="5"/>
    </row>
    <row r="14448" spans="54:54" x14ac:dyDescent="0.2">
      <c r="BB14448" s="5"/>
    </row>
    <row r="14449" spans="54:54" x14ac:dyDescent="0.2">
      <c r="BB14449" s="5"/>
    </row>
    <row r="14450" spans="54:54" x14ac:dyDescent="0.2">
      <c r="BB14450" s="5"/>
    </row>
    <row r="14451" spans="54:54" x14ac:dyDescent="0.2">
      <c r="BB14451" s="5"/>
    </row>
    <row r="14452" spans="54:54" x14ac:dyDescent="0.2">
      <c r="BB14452" s="5"/>
    </row>
    <row r="14453" spans="54:54" x14ac:dyDescent="0.2">
      <c r="BB14453" s="5"/>
    </row>
    <row r="14454" spans="54:54" x14ac:dyDescent="0.2">
      <c r="BB14454" s="5"/>
    </row>
    <row r="14455" spans="54:54" x14ac:dyDescent="0.2">
      <c r="BB14455" s="5"/>
    </row>
    <row r="14456" spans="54:54" x14ac:dyDescent="0.2">
      <c r="BB14456" s="5"/>
    </row>
    <row r="14457" spans="54:54" x14ac:dyDescent="0.2">
      <c r="BB14457" s="5"/>
    </row>
    <row r="14458" spans="54:54" x14ac:dyDescent="0.2">
      <c r="BB14458" s="5"/>
    </row>
    <row r="14459" spans="54:54" x14ac:dyDescent="0.2">
      <c r="BB14459" s="5"/>
    </row>
    <row r="14460" spans="54:54" x14ac:dyDescent="0.2">
      <c r="BB14460" s="5"/>
    </row>
    <row r="14461" spans="54:54" x14ac:dyDescent="0.2">
      <c r="BB14461" s="5"/>
    </row>
    <row r="14462" spans="54:54" x14ac:dyDescent="0.2">
      <c r="BB14462" s="5"/>
    </row>
    <row r="14463" spans="54:54" x14ac:dyDescent="0.2">
      <c r="BB14463" s="5"/>
    </row>
    <row r="14464" spans="54:54" x14ac:dyDescent="0.2">
      <c r="BB14464" s="5"/>
    </row>
    <row r="14465" spans="54:54" x14ac:dyDescent="0.2">
      <c r="BB14465" s="5"/>
    </row>
    <row r="14466" spans="54:54" x14ac:dyDescent="0.2">
      <c r="BB14466" s="5"/>
    </row>
    <row r="14467" spans="54:54" x14ac:dyDescent="0.2">
      <c r="BB14467" s="5"/>
    </row>
    <row r="14468" spans="54:54" x14ac:dyDescent="0.2">
      <c r="BB14468" s="5"/>
    </row>
    <row r="14469" spans="54:54" x14ac:dyDescent="0.2">
      <c r="BB14469" s="5"/>
    </row>
    <row r="14470" spans="54:54" x14ac:dyDescent="0.2">
      <c r="BB14470" s="5"/>
    </row>
    <row r="14471" spans="54:54" x14ac:dyDescent="0.2">
      <c r="BB14471" s="5"/>
    </row>
    <row r="14472" spans="54:54" x14ac:dyDescent="0.2">
      <c r="BB14472" s="5"/>
    </row>
    <row r="14473" spans="54:54" x14ac:dyDescent="0.2">
      <c r="BB14473" s="5"/>
    </row>
    <row r="14474" spans="54:54" x14ac:dyDescent="0.2">
      <c r="BB14474" s="5"/>
    </row>
    <row r="14475" spans="54:54" x14ac:dyDescent="0.2">
      <c r="BB14475" s="5"/>
    </row>
    <row r="14476" spans="54:54" x14ac:dyDescent="0.2">
      <c r="BB14476" s="5"/>
    </row>
    <row r="14477" spans="54:54" x14ac:dyDescent="0.2">
      <c r="BB14477" s="5"/>
    </row>
    <row r="14478" spans="54:54" x14ac:dyDescent="0.2">
      <c r="BB14478" s="5"/>
    </row>
    <row r="14479" spans="54:54" x14ac:dyDescent="0.2">
      <c r="BB14479" s="5"/>
    </row>
    <row r="14480" spans="54:54" x14ac:dyDescent="0.2">
      <c r="BB14480" s="5"/>
    </row>
    <row r="14481" spans="54:54" x14ac:dyDescent="0.2">
      <c r="BB14481" s="5"/>
    </row>
    <row r="14482" spans="54:54" x14ac:dyDescent="0.2">
      <c r="BB14482" s="5"/>
    </row>
    <row r="14483" spans="54:54" x14ac:dyDescent="0.2">
      <c r="BB14483" s="5"/>
    </row>
    <row r="14484" spans="54:54" x14ac:dyDescent="0.2">
      <c r="BB14484" s="5"/>
    </row>
    <row r="14485" spans="54:54" x14ac:dyDescent="0.2">
      <c r="BB14485" s="5"/>
    </row>
    <row r="14486" spans="54:54" x14ac:dyDescent="0.2">
      <c r="BB14486" s="5"/>
    </row>
    <row r="14487" spans="54:54" x14ac:dyDescent="0.2">
      <c r="BB14487" s="5"/>
    </row>
    <row r="14488" spans="54:54" x14ac:dyDescent="0.2">
      <c r="BB14488" s="5"/>
    </row>
    <row r="14489" spans="54:54" x14ac:dyDescent="0.2">
      <c r="BB14489" s="5"/>
    </row>
    <row r="14490" spans="54:54" x14ac:dyDescent="0.2">
      <c r="BB14490" s="5"/>
    </row>
    <row r="14491" spans="54:54" x14ac:dyDescent="0.2">
      <c r="BB14491" s="5"/>
    </row>
    <row r="14492" spans="54:54" x14ac:dyDescent="0.2">
      <c r="BB14492" s="5"/>
    </row>
    <row r="14493" spans="54:54" x14ac:dyDescent="0.2">
      <c r="BB14493" s="5"/>
    </row>
    <row r="14494" spans="54:54" x14ac:dyDescent="0.2">
      <c r="BB14494" s="5"/>
    </row>
    <row r="14495" spans="54:54" x14ac:dyDescent="0.2">
      <c r="BB14495" s="5"/>
    </row>
    <row r="14496" spans="54:54" x14ac:dyDescent="0.2">
      <c r="BB14496" s="5"/>
    </row>
    <row r="14497" spans="54:54" x14ac:dyDescent="0.2">
      <c r="BB14497" s="5"/>
    </row>
    <row r="14498" spans="54:54" x14ac:dyDescent="0.2">
      <c r="BB14498" s="5"/>
    </row>
    <row r="14499" spans="54:54" x14ac:dyDescent="0.2">
      <c r="BB14499" s="5"/>
    </row>
    <row r="14500" spans="54:54" x14ac:dyDescent="0.2">
      <c r="BB14500" s="5"/>
    </row>
    <row r="14501" spans="54:54" x14ac:dyDescent="0.2">
      <c r="BB14501" s="5"/>
    </row>
    <row r="14502" spans="54:54" x14ac:dyDescent="0.2">
      <c r="BB14502" s="5"/>
    </row>
    <row r="14503" spans="54:54" x14ac:dyDescent="0.2">
      <c r="BB14503" s="5"/>
    </row>
    <row r="14504" spans="54:54" x14ac:dyDescent="0.2">
      <c r="BB14504" s="5"/>
    </row>
    <row r="14505" spans="54:54" x14ac:dyDescent="0.2">
      <c r="BB14505" s="5"/>
    </row>
    <row r="14506" spans="54:54" x14ac:dyDescent="0.2">
      <c r="BB14506" s="5"/>
    </row>
    <row r="14507" spans="54:54" x14ac:dyDescent="0.2">
      <c r="BB14507" s="5"/>
    </row>
    <row r="14508" spans="54:54" x14ac:dyDescent="0.2">
      <c r="BB14508" s="5"/>
    </row>
    <row r="14509" spans="54:54" x14ac:dyDescent="0.2">
      <c r="BB14509" s="5"/>
    </row>
    <row r="14510" spans="54:54" x14ac:dyDescent="0.2">
      <c r="BB14510" s="5"/>
    </row>
    <row r="14511" spans="54:54" x14ac:dyDescent="0.2">
      <c r="BB14511" s="5"/>
    </row>
    <row r="14512" spans="54:54" x14ac:dyDescent="0.2">
      <c r="BB14512" s="5"/>
    </row>
    <row r="14513" spans="54:54" x14ac:dyDescent="0.2">
      <c r="BB14513" s="5"/>
    </row>
    <row r="14514" spans="54:54" x14ac:dyDescent="0.2">
      <c r="BB14514" s="5"/>
    </row>
    <row r="14515" spans="54:54" x14ac:dyDescent="0.2">
      <c r="BB14515" s="5"/>
    </row>
    <row r="14516" spans="54:54" x14ac:dyDescent="0.2">
      <c r="BB14516" s="5"/>
    </row>
    <row r="14517" spans="54:54" x14ac:dyDescent="0.2">
      <c r="BB14517" s="5"/>
    </row>
    <row r="14518" spans="54:54" x14ac:dyDescent="0.2">
      <c r="BB14518" s="5"/>
    </row>
    <row r="14519" spans="54:54" x14ac:dyDescent="0.2">
      <c r="BB14519" s="5"/>
    </row>
    <row r="14520" spans="54:54" x14ac:dyDescent="0.2">
      <c r="BB14520" s="5"/>
    </row>
    <row r="14521" spans="54:54" x14ac:dyDescent="0.2">
      <c r="BB14521" s="5"/>
    </row>
    <row r="14522" spans="54:54" x14ac:dyDescent="0.2">
      <c r="BB14522" s="5"/>
    </row>
    <row r="14523" spans="54:54" x14ac:dyDescent="0.2">
      <c r="BB14523" s="5"/>
    </row>
    <row r="14524" spans="54:54" x14ac:dyDescent="0.2">
      <c r="BB14524" s="5"/>
    </row>
    <row r="14525" spans="54:54" x14ac:dyDescent="0.2">
      <c r="BB14525" s="5"/>
    </row>
    <row r="14526" spans="54:54" x14ac:dyDescent="0.2">
      <c r="BB14526" s="5"/>
    </row>
    <row r="14527" spans="54:54" x14ac:dyDescent="0.2">
      <c r="BB14527" s="5"/>
    </row>
    <row r="14528" spans="54:54" x14ac:dyDescent="0.2">
      <c r="BB14528" s="5"/>
    </row>
    <row r="14529" spans="54:54" x14ac:dyDescent="0.2">
      <c r="BB14529" s="5"/>
    </row>
    <row r="14530" spans="54:54" x14ac:dyDescent="0.2">
      <c r="BB14530" s="5"/>
    </row>
    <row r="14531" spans="54:54" x14ac:dyDescent="0.2">
      <c r="BB14531" s="5"/>
    </row>
    <row r="14532" spans="54:54" x14ac:dyDescent="0.2">
      <c r="BB14532" s="5"/>
    </row>
    <row r="14533" spans="54:54" x14ac:dyDescent="0.2">
      <c r="BB14533" s="5"/>
    </row>
    <row r="14534" spans="54:54" x14ac:dyDescent="0.2">
      <c r="BB14534" s="5"/>
    </row>
    <row r="14535" spans="54:54" x14ac:dyDescent="0.2">
      <c r="BB14535" s="5"/>
    </row>
    <row r="14536" spans="54:54" x14ac:dyDescent="0.2">
      <c r="BB14536" s="5"/>
    </row>
    <row r="14537" spans="54:54" x14ac:dyDescent="0.2">
      <c r="BB14537" s="5"/>
    </row>
    <row r="14538" spans="54:54" x14ac:dyDescent="0.2">
      <c r="BB14538" s="5"/>
    </row>
    <row r="14539" spans="54:54" x14ac:dyDescent="0.2">
      <c r="BB14539" s="5"/>
    </row>
    <row r="14540" spans="54:54" x14ac:dyDescent="0.2">
      <c r="BB14540" s="5"/>
    </row>
    <row r="14541" spans="54:54" x14ac:dyDescent="0.2">
      <c r="BB14541" s="5"/>
    </row>
    <row r="14542" spans="54:54" x14ac:dyDescent="0.2">
      <c r="BB14542" s="5"/>
    </row>
    <row r="14543" spans="54:54" x14ac:dyDescent="0.2">
      <c r="BB14543" s="5"/>
    </row>
    <row r="14544" spans="54:54" x14ac:dyDescent="0.2">
      <c r="BB14544" s="5"/>
    </row>
    <row r="14545" spans="54:54" x14ac:dyDescent="0.2">
      <c r="BB14545" s="5"/>
    </row>
    <row r="14546" spans="54:54" x14ac:dyDescent="0.2">
      <c r="BB14546" s="5"/>
    </row>
    <row r="14547" spans="54:54" x14ac:dyDescent="0.2">
      <c r="BB14547" s="5"/>
    </row>
    <row r="14548" spans="54:54" x14ac:dyDescent="0.2">
      <c r="BB14548" s="5"/>
    </row>
    <row r="14549" spans="54:54" x14ac:dyDescent="0.2">
      <c r="BB14549" s="5"/>
    </row>
    <row r="14550" spans="54:54" x14ac:dyDescent="0.2">
      <c r="BB14550" s="5"/>
    </row>
    <row r="14551" spans="54:54" x14ac:dyDescent="0.2">
      <c r="BB14551" s="5"/>
    </row>
    <row r="14552" spans="54:54" x14ac:dyDescent="0.2">
      <c r="BB14552" s="5"/>
    </row>
    <row r="14553" spans="54:54" x14ac:dyDescent="0.2">
      <c r="BB14553" s="5"/>
    </row>
    <row r="14554" spans="54:54" x14ac:dyDescent="0.2">
      <c r="BB14554" s="5"/>
    </row>
    <row r="14555" spans="54:54" x14ac:dyDescent="0.2">
      <c r="BB14555" s="5"/>
    </row>
    <row r="14556" spans="54:54" x14ac:dyDescent="0.2">
      <c r="BB14556" s="5"/>
    </row>
    <row r="14557" spans="54:54" x14ac:dyDescent="0.2">
      <c r="BB14557" s="5"/>
    </row>
    <row r="14558" spans="54:54" x14ac:dyDescent="0.2">
      <c r="BB14558" s="5"/>
    </row>
    <row r="14559" spans="54:54" x14ac:dyDescent="0.2">
      <c r="BB14559" s="5"/>
    </row>
    <row r="14560" spans="54:54" x14ac:dyDescent="0.2">
      <c r="BB14560" s="5"/>
    </row>
    <row r="14561" spans="54:54" x14ac:dyDescent="0.2">
      <c r="BB14561" s="5"/>
    </row>
    <row r="14562" spans="54:54" x14ac:dyDescent="0.2">
      <c r="BB14562" s="5"/>
    </row>
    <row r="14563" spans="54:54" x14ac:dyDescent="0.2">
      <c r="BB14563" s="5"/>
    </row>
    <row r="14564" spans="54:54" x14ac:dyDescent="0.2">
      <c r="BB14564" s="5"/>
    </row>
    <row r="14565" spans="54:54" x14ac:dyDescent="0.2">
      <c r="BB14565" s="5"/>
    </row>
    <row r="14566" spans="54:54" x14ac:dyDescent="0.2">
      <c r="BB14566" s="5"/>
    </row>
    <row r="14567" spans="54:54" x14ac:dyDescent="0.2">
      <c r="BB14567" s="5"/>
    </row>
    <row r="14568" spans="54:54" x14ac:dyDescent="0.2">
      <c r="BB14568" s="5"/>
    </row>
    <row r="14569" spans="54:54" x14ac:dyDescent="0.2">
      <c r="BB14569" s="5"/>
    </row>
    <row r="14570" spans="54:54" x14ac:dyDescent="0.2">
      <c r="BB14570" s="5"/>
    </row>
    <row r="14571" spans="54:54" x14ac:dyDescent="0.2">
      <c r="BB14571" s="5"/>
    </row>
    <row r="14572" spans="54:54" x14ac:dyDescent="0.2">
      <c r="BB14572" s="5"/>
    </row>
    <row r="14573" spans="54:54" x14ac:dyDescent="0.2">
      <c r="BB14573" s="5"/>
    </row>
    <row r="14574" spans="54:54" x14ac:dyDescent="0.2">
      <c r="BB14574" s="5"/>
    </row>
    <row r="14575" spans="54:54" x14ac:dyDescent="0.2">
      <c r="BB14575" s="5"/>
    </row>
    <row r="14576" spans="54:54" x14ac:dyDescent="0.2">
      <c r="BB14576" s="5"/>
    </row>
    <row r="14577" spans="54:54" x14ac:dyDescent="0.2">
      <c r="BB14577" s="5"/>
    </row>
    <row r="14578" spans="54:54" x14ac:dyDescent="0.2">
      <c r="BB14578" s="5"/>
    </row>
    <row r="14579" spans="54:54" x14ac:dyDescent="0.2">
      <c r="BB14579" s="5"/>
    </row>
    <row r="14580" spans="54:54" x14ac:dyDescent="0.2">
      <c r="BB14580" s="5"/>
    </row>
    <row r="14581" spans="54:54" x14ac:dyDescent="0.2">
      <c r="BB14581" s="5"/>
    </row>
    <row r="14582" spans="54:54" x14ac:dyDescent="0.2">
      <c r="BB14582" s="5"/>
    </row>
    <row r="14583" spans="54:54" x14ac:dyDescent="0.2">
      <c r="BB14583" s="5"/>
    </row>
    <row r="14584" spans="54:54" x14ac:dyDescent="0.2">
      <c r="BB14584" s="5"/>
    </row>
    <row r="14585" spans="54:54" x14ac:dyDescent="0.2">
      <c r="BB14585" s="5"/>
    </row>
    <row r="14586" spans="54:54" x14ac:dyDescent="0.2">
      <c r="BB14586" s="5"/>
    </row>
    <row r="14587" spans="54:54" x14ac:dyDescent="0.2">
      <c r="BB14587" s="5"/>
    </row>
    <row r="14588" spans="54:54" x14ac:dyDescent="0.2">
      <c r="BB14588" s="5"/>
    </row>
    <row r="14589" spans="54:54" x14ac:dyDescent="0.2">
      <c r="BB14589" s="5"/>
    </row>
    <row r="14590" spans="54:54" x14ac:dyDescent="0.2">
      <c r="BB14590" s="5"/>
    </row>
    <row r="14591" spans="54:54" x14ac:dyDescent="0.2">
      <c r="BB14591" s="5"/>
    </row>
    <row r="14592" spans="54:54" x14ac:dyDescent="0.2">
      <c r="BB14592" s="5"/>
    </row>
    <row r="14593" spans="54:54" x14ac:dyDescent="0.2">
      <c r="BB14593" s="5"/>
    </row>
    <row r="14594" spans="54:54" x14ac:dyDescent="0.2">
      <c r="BB14594" s="5"/>
    </row>
    <row r="14595" spans="54:54" x14ac:dyDescent="0.2">
      <c r="BB14595" s="5"/>
    </row>
    <row r="14596" spans="54:54" x14ac:dyDescent="0.2">
      <c r="BB14596" s="5"/>
    </row>
    <row r="14597" spans="54:54" x14ac:dyDescent="0.2">
      <c r="BB14597" s="5"/>
    </row>
    <row r="14598" spans="54:54" x14ac:dyDescent="0.2">
      <c r="BB14598" s="5"/>
    </row>
    <row r="14599" spans="54:54" x14ac:dyDescent="0.2">
      <c r="BB14599" s="5"/>
    </row>
    <row r="14600" spans="54:54" x14ac:dyDescent="0.2">
      <c r="BB14600" s="5"/>
    </row>
    <row r="14601" spans="54:54" x14ac:dyDescent="0.2">
      <c r="BB14601" s="5"/>
    </row>
    <row r="14602" spans="54:54" x14ac:dyDescent="0.2">
      <c r="BB14602" s="5"/>
    </row>
    <row r="14603" spans="54:54" x14ac:dyDescent="0.2">
      <c r="BB14603" s="5"/>
    </row>
    <row r="14604" spans="54:54" x14ac:dyDescent="0.2">
      <c r="BB14604" s="5"/>
    </row>
    <row r="14605" spans="54:54" x14ac:dyDescent="0.2">
      <c r="BB14605" s="5"/>
    </row>
    <row r="14606" spans="54:54" x14ac:dyDescent="0.2">
      <c r="BB14606" s="5"/>
    </row>
    <row r="14607" spans="54:54" x14ac:dyDescent="0.2">
      <c r="BB14607" s="5"/>
    </row>
    <row r="14608" spans="54:54" x14ac:dyDescent="0.2">
      <c r="BB14608" s="5"/>
    </row>
    <row r="14609" spans="54:54" x14ac:dyDescent="0.2">
      <c r="BB14609" s="5"/>
    </row>
    <row r="14610" spans="54:54" x14ac:dyDescent="0.2">
      <c r="BB14610" s="5"/>
    </row>
    <row r="14611" spans="54:54" x14ac:dyDescent="0.2">
      <c r="BB14611" s="5"/>
    </row>
    <row r="14612" spans="54:54" x14ac:dyDescent="0.2">
      <c r="BB14612" s="5"/>
    </row>
    <row r="14613" spans="54:54" x14ac:dyDescent="0.2">
      <c r="BB14613" s="5"/>
    </row>
    <row r="14614" spans="54:54" x14ac:dyDescent="0.2">
      <c r="BB14614" s="5"/>
    </row>
    <row r="14615" spans="54:54" x14ac:dyDescent="0.2">
      <c r="BB14615" s="5"/>
    </row>
    <row r="14616" spans="54:54" x14ac:dyDescent="0.2">
      <c r="BB14616" s="5"/>
    </row>
    <row r="14617" spans="54:54" x14ac:dyDescent="0.2">
      <c r="BB14617" s="5"/>
    </row>
    <row r="14618" spans="54:54" x14ac:dyDescent="0.2">
      <c r="BB14618" s="5"/>
    </row>
    <row r="14619" spans="54:54" x14ac:dyDescent="0.2">
      <c r="BB14619" s="5"/>
    </row>
    <row r="14620" spans="54:54" x14ac:dyDescent="0.2">
      <c r="BB14620" s="5"/>
    </row>
    <row r="14621" spans="54:54" x14ac:dyDescent="0.2">
      <c r="BB14621" s="5"/>
    </row>
    <row r="14622" spans="54:54" x14ac:dyDescent="0.2">
      <c r="BB14622" s="5"/>
    </row>
    <row r="14623" spans="54:54" x14ac:dyDescent="0.2">
      <c r="BB14623" s="5"/>
    </row>
    <row r="14624" spans="54:54" x14ac:dyDescent="0.2">
      <c r="BB14624" s="5"/>
    </row>
    <row r="14625" spans="54:54" x14ac:dyDescent="0.2">
      <c r="BB14625" s="5"/>
    </row>
    <row r="14626" spans="54:54" x14ac:dyDescent="0.2">
      <c r="BB14626" s="5"/>
    </row>
    <row r="14627" spans="54:54" x14ac:dyDescent="0.2">
      <c r="BB14627" s="5"/>
    </row>
    <row r="14628" spans="54:54" x14ac:dyDescent="0.2">
      <c r="BB14628" s="5"/>
    </row>
    <row r="14629" spans="54:54" x14ac:dyDescent="0.2">
      <c r="BB14629" s="5"/>
    </row>
    <row r="14630" spans="54:54" x14ac:dyDescent="0.2">
      <c r="BB14630" s="5"/>
    </row>
    <row r="14631" spans="54:54" x14ac:dyDescent="0.2">
      <c r="BB14631" s="5"/>
    </row>
    <row r="14632" spans="54:54" x14ac:dyDescent="0.2">
      <c r="BB14632" s="5"/>
    </row>
    <row r="14633" spans="54:54" x14ac:dyDescent="0.2">
      <c r="BB14633" s="5"/>
    </row>
    <row r="14634" spans="54:54" x14ac:dyDescent="0.2">
      <c r="BB14634" s="5"/>
    </row>
    <row r="14635" spans="54:54" x14ac:dyDescent="0.2">
      <c r="BB14635" s="5"/>
    </row>
    <row r="14636" spans="54:54" x14ac:dyDescent="0.2">
      <c r="BB14636" s="5"/>
    </row>
    <row r="14637" spans="54:54" x14ac:dyDescent="0.2">
      <c r="BB14637" s="5"/>
    </row>
    <row r="14638" spans="54:54" x14ac:dyDescent="0.2">
      <c r="BB14638" s="5"/>
    </row>
    <row r="14639" spans="54:54" x14ac:dyDescent="0.2">
      <c r="BB14639" s="5"/>
    </row>
    <row r="14640" spans="54:54" x14ac:dyDescent="0.2">
      <c r="BB14640" s="5"/>
    </row>
    <row r="14641" spans="54:54" x14ac:dyDescent="0.2">
      <c r="BB14641" s="5"/>
    </row>
    <row r="14642" spans="54:54" x14ac:dyDescent="0.2">
      <c r="BB14642" s="5"/>
    </row>
    <row r="14643" spans="54:54" x14ac:dyDescent="0.2">
      <c r="BB14643" s="5"/>
    </row>
    <row r="14644" spans="54:54" x14ac:dyDescent="0.2">
      <c r="BB14644" s="5"/>
    </row>
    <row r="14645" spans="54:54" x14ac:dyDescent="0.2">
      <c r="BB14645" s="5"/>
    </row>
    <row r="14646" spans="54:54" x14ac:dyDescent="0.2">
      <c r="BB14646" s="5"/>
    </row>
    <row r="14647" spans="54:54" x14ac:dyDescent="0.2">
      <c r="BB14647" s="5"/>
    </row>
    <row r="14648" spans="54:54" x14ac:dyDescent="0.2">
      <c r="BB14648" s="5"/>
    </row>
    <row r="14649" spans="54:54" x14ac:dyDescent="0.2">
      <c r="BB14649" s="5"/>
    </row>
    <row r="14650" spans="54:54" x14ac:dyDescent="0.2">
      <c r="BB14650" s="5"/>
    </row>
    <row r="14651" spans="54:54" x14ac:dyDescent="0.2">
      <c r="BB14651" s="5"/>
    </row>
    <row r="14652" spans="54:54" x14ac:dyDescent="0.2">
      <c r="BB14652" s="5"/>
    </row>
    <row r="14653" spans="54:54" x14ac:dyDescent="0.2">
      <c r="BB14653" s="5"/>
    </row>
    <row r="14654" spans="54:54" x14ac:dyDescent="0.2">
      <c r="BB14654" s="5"/>
    </row>
    <row r="14655" spans="54:54" x14ac:dyDescent="0.2">
      <c r="BB14655" s="5"/>
    </row>
    <row r="14656" spans="54:54" x14ac:dyDescent="0.2">
      <c r="BB14656" s="5"/>
    </row>
    <row r="14657" spans="54:54" x14ac:dyDescent="0.2">
      <c r="BB14657" s="5"/>
    </row>
    <row r="14658" spans="54:54" x14ac:dyDescent="0.2">
      <c r="BB14658" s="5"/>
    </row>
    <row r="14659" spans="54:54" x14ac:dyDescent="0.2">
      <c r="BB14659" s="5"/>
    </row>
    <row r="14660" spans="54:54" x14ac:dyDescent="0.2">
      <c r="BB14660" s="5"/>
    </row>
    <row r="14661" spans="54:54" x14ac:dyDescent="0.2">
      <c r="BB14661" s="5"/>
    </row>
    <row r="14662" spans="54:54" x14ac:dyDescent="0.2">
      <c r="BB14662" s="5"/>
    </row>
    <row r="14663" spans="54:54" x14ac:dyDescent="0.2">
      <c r="BB14663" s="5"/>
    </row>
    <row r="14664" spans="54:54" x14ac:dyDescent="0.2">
      <c r="BB14664" s="5"/>
    </row>
    <row r="14665" spans="54:54" x14ac:dyDescent="0.2">
      <c r="BB14665" s="5"/>
    </row>
    <row r="14666" spans="54:54" x14ac:dyDescent="0.2">
      <c r="BB14666" s="5"/>
    </row>
    <row r="14667" spans="54:54" x14ac:dyDescent="0.2">
      <c r="BB14667" s="5"/>
    </row>
    <row r="14668" spans="54:54" x14ac:dyDescent="0.2">
      <c r="BB14668" s="5"/>
    </row>
    <row r="14669" spans="54:54" x14ac:dyDescent="0.2">
      <c r="BB14669" s="5"/>
    </row>
    <row r="14670" spans="54:54" x14ac:dyDescent="0.2">
      <c r="BB14670" s="5"/>
    </row>
    <row r="14671" spans="54:54" x14ac:dyDescent="0.2">
      <c r="BB14671" s="5"/>
    </row>
    <row r="14672" spans="54:54" x14ac:dyDescent="0.2">
      <c r="BB14672" s="5"/>
    </row>
    <row r="14673" spans="54:54" x14ac:dyDescent="0.2">
      <c r="BB14673" s="5"/>
    </row>
    <row r="14674" spans="54:54" x14ac:dyDescent="0.2">
      <c r="BB14674" s="5"/>
    </row>
    <row r="14675" spans="54:54" x14ac:dyDescent="0.2">
      <c r="BB14675" s="5"/>
    </row>
    <row r="14676" spans="54:54" x14ac:dyDescent="0.2">
      <c r="BB14676" s="5"/>
    </row>
    <row r="14677" spans="54:54" x14ac:dyDescent="0.2">
      <c r="BB14677" s="5"/>
    </row>
    <row r="14678" spans="54:54" x14ac:dyDescent="0.2">
      <c r="BB14678" s="5"/>
    </row>
    <row r="14679" spans="54:54" x14ac:dyDescent="0.2">
      <c r="BB14679" s="5"/>
    </row>
    <row r="14680" spans="54:54" x14ac:dyDescent="0.2">
      <c r="BB14680" s="5"/>
    </row>
    <row r="14681" spans="54:54" x14ac:dyDescent="0.2">
      <c r="BB14681" s="5"/>
    </row>
    <row r="14682" spans="54:54" x14ac:dyDescent="0.2">
      <c r="BB14682" s="5"/>
    </row>
    <row r="14683" spans="54:54" x14ac:dyDescent="0.2">
      <c r="BB14683" s="5"/>
    </row>
    <row r="14684" spans="54:54" x14ac:dyDescent="0.2">
      <c r="BB14684" s="5"/>
    </row>
    <row r="14685" spans="54:54" x14ac:dyDescent="0.2">
      <c r="BB14685" s="5"/>
    </row>
    <row r="14686" spans="54:54" x14ac:dyDescent="0.2">
      <c r="BB14686" s="5"/>
    </row>
    <row r="14687" spans="54:54" x14ac:dyDescent="0.2">
      <c r="BB14687" s="5"/>
    </row>
    <row r="14688" spans="54:54" x14ac:dyDescent="0.2">
      <c r="BB14688" s="5"/>
    </row>
    <row r="14689" spans="54:54" x14ac:dyDescent="0.2">
      <c r="BB14689" s="5"/>
    </row>
    <row r="14690" spans="54:54" x14ac:dyDescent="0.2">
      <c r="BB14690" s="5"/>
    </row>
    <row r="14691" spans="54:54" x14ac:dyDescent="0.2">
      <c r="BB14691" s="5"/>
    </row>
    <row r="14692" spans="54:54" x14ac:dyDescent="0.2">
      <c r="BB14692" s="5"/>
    </row>
    <row r="14693" spans="54:54" x14ac:dyDescent="0.2">
      <c r="BB14693" s="5"/>
    </row>
    <row r="14694" spans="54:54" x14ac:dyDescent="0.2">
      <c r="BB14694" s="5"/>
    </row>
    <row r="14695" spans="54:54" x14ac:dyDescent="0.2">
      <c r="BB14695" s="5"/>
    </row>
    <row r="14696" spans="54:54" x14ac:dyDescent="0.2">
      <c r="BB14696" s="5"/>
    </row>
    <row r="14697" spans="54:54" x14ac:dyDescent="0.2">
      <c r="BB14697" s="5"/>
    </row>
    <row r="14698" spans="54:54" x14ac:dyDescent="0.2">
      <c r="BB14698" s="5"/>
    </row>
    <row r="14699" spans="54:54" x14ac:dyDescent="0.2">
      <c r="BB14699" s="5"/>
    </row>
    <row r="14700" spans="54:54" x14ac:dyDescent="0.2">
      <c r="BB14700" s="5"/>
    </row>
    <row r="14701" spans="54:54" x14ac:dyDescent="0.2">
      <c r="BB14701" s="5"/>
    </row>
    <row r="14702" spans="54:54" x14ac:dyDescent="0.2">
      <c r="BB14702" s="5"/>
    </row>
    <row r="14703" spans="54:54" x14ac:dyDescent="0.2">
      <c r="BB14703" s="5"/>
    </row>
    <row r="14704" spans="54:54" x14ac:dyDescent="0.2">
      <c r="BB14704" s="5"/>
    </row>
    <row r="14705" spans="54:54" x14ac:dyDescent="0.2">
      <c r="BB14705" s="5"/>
    </row>
    <row r="14706" spans="54:54" x14ac:dyDescent="0.2">
      <c r="BB14706" s="5"/>
    </row>
    <row r="14707" spans="54:54" x14ac:dyDescent="0.2">
      <c r="BB14707" s="5"/>
    </row>
    <row r="14708" spans="54:54" x14ac:dyDescent="0.2">
      <c r="BB14708" s="5"/>
    </row>
    <row r="14709" spans="54:54" x14ac:dyDescent="0.2">
      <c r="BB14709" s="5"/>
    </row>
    <row r="14710" spans="54:54" x14ac:dyDescent="0.2">
      <c r="BB14710" s="5"/>
    </row>
    <row r="14711" spans="54:54" x14ac:dyDescent="0.2">
      <c r="BB14711" s="5"/>
    </row>
    <row r="14712" spans="54:54" x14ac:dyDescent="0.2">
      <c r="BB14712" s="5"/>
    </row>
    <row r="14713" spans="54:54" x14ac:dyDescent="0.2">
      <c r="BB14713" s="5"/>
    </row>
    <row r="14714" spans="54:54" x14ac:dyDescent="0.2">
      <c r="BB14714" s="5"/>
    </row>
    <row r="14715" spans="54:54" x14ac:dyDescent="0.2">
      <c r="BB14715" s="5"/>
    </row>
    <row r="14716" spans="54:54" x14ac:dyDescent="0.2">
      <c r="BB14716" s="5"/>
    </row>
    <row r="14717" spans="54:54" x14ac:dyDescent="0.2">
      <c r="BB14717" s="5"/>
    </row>
    <row r="14718" spans="54:54" x14ac:dyDescent="0.2">
      <c r="BB14718" s="5"/>
    </row>
    <row r="14719" spans="54:54" x14ac:dyDescent="0.2">
      <c r="BB14719" s="5"/>
    </row>
    <row r="14720" spans="54:54" x14ac:dyDescent="0.2">
      <c r="BB14720" s="5"/>
    </row>
    <row r="14721" spans="54:54" x14ac:dyDescent="0.2">
      <c r="BB14721" s="5"/>
    </row>
    <row r="14722" spans="54:54" x14ac:dyDescent="0.2">
      <c r="BB14722" s="5"/>
    </row>
    <row r="14723" spans="54:54" x14ac:dyDescent="0.2">
      <c r="BB14723" s="5"/>
    </row>
    <row r="14724" spans="54:54" x14ac:dyDescent="0.2">
      <c r="BB14724" s="5"/>
    </row>
    <row r="14725" spans="54:54" x14ac:dyDescent="0.2">
      <c r="BB14725" s="5"/>
    </row>
    <row r="14726" spans="54:54" x14ac:dyDescent="0.2">
      <c r="BB14726" s="5"/>
    </row>
    <row r="14727" spans="54:54" x14ac:dyDescent="0.2">
      <c r="BB14727" s="5"/>
    </row>
    <row r="14728" spans="54:54" x14ac:dyDescent="0.2">
      <c r="BB14728" s="5"/>
    </row>
    <row r="14729" spans="54:54" x14ac:dyDescent="0.2">
      <c r="BB14729" s="5"/>
    </row>
    <row r="14730" spans="54:54" x14ac:dyDescent="0.2">
      <c r="BB14730" s="5"/>
    </row>
    <row r="14731" spans="54:54" x14ac:dyDescent="0.2">
      <c r="BB14731" s="5"/>
    </row>
    <row r="14732" spans="54:54" x14ac:dyDescent="0.2">
      <c r="BB14732" s="5"/>
    </row>
    <row r="14733" spans="54:54" x14ac:dyDescent="0.2">
      <c r="BB14733" s="5"/>
    </row>
    <row r="14734" spans="54:54" x14ac:dyDescent="0.2">
      <c r="BB14734" s="5"/>
    </row>
    <row r="14735" spans="54:54" x14ac:dyDescent="0.2">
      <c r="BB14735" s="5"/>
    </row>
    <row r="14736" spans="54:54" x14ac:dyDescent="0.2">
      <c r="BB14736" s="5"/>
    </row>
    <row r="14737" spans="54:54" x14ac:dyDescent="0.2">
      <c r="BB14737" s="5"/>
    </row>
    <row r="14738" spans="54:54" x14ac:dyDescent="0.2">
      <c r="BB14738" s="5"/>
    </row>
    <row r="14739" spans="54:54" x14ac:dyDescent="0.2">
      <c r="BB14739" s="5"/>
    </row>
    <row r="14740" spans="54:54" x14ac:dyDescent="0.2">
      <c r="BB14740" s="5"/>
    </row>
    <row r="14741" spans="54:54" x14ac:dyDescent="0.2">
      <c r="BB14741" s="5"/>
    </row>
    <row r="14742" spans="54:54" x14ac:dyDescent="0.2">
      <c r="BB14742" s="5"/>
    </row>
    <row r="14743" spans="54:54" x14ac:dyDescent="0.2">
      <c r="BB14743" s="5"/>
    </row>
    <row r="14744" spans="54:54" x14ac:dyDescent="0.2">
      <c r="BB14744" s="5"/>
    </row>
    <row r="14745" spans="54:54" x14ac:dyDescent="0.2">
      <c r="BB14745" s="5"/>
    </row>
    <row r="14746" spans="54:54" x14ac:dyDescent="0.2">
      <c r="BB14746" s="5"/>
    </row>
    <row r="14747" spans="54:54" x14ac:dyDescent="0.2">
      <c r="BB14747" s="5"/>
    </row>
    <row r="14748" spans="54:54" x14ac:dyDescent="0.2">
      <c r="BB14748" s="5"/>
    </row>
    <row r="14749" spans="54:54" x14ac:dyDescent="0.2">
      <c r="BB14749" s="5"/>
    </row>
    <row r="14750" spans="54:54" x14ac:dyDescent="0.2">
      <c r="BB14750" s="5"/>
    </row>
    <row r="14751" spans="54:54" x14ac:dyDescent="0.2">
      <c r="BB14751" s="5"/>
    </row>
    <row r="14752" spans="54:54" x14ac:dyDescent="0.2">
      <c r="BB14752" s="5"/>
    </row>
    <row r="14753" spans="54:54" x14ac:dyDescent="0.2">
      <c r="BB14753" s="5"/>
    </row>
    <row r="14754" spans="54:54" x14ac:dyDescent="0.2">
      <c r="BB14754" s="5"/>
    </row>
    <row r="14755" spans="54:54" x14ac:dyDescent="0.2">
      <c r="BB14755" s="5"/>
    </row>
    <row r="14756" spans="54:54" x14ac:dyDescent="0.2">
      <c r="BB14756" s="5"/>
    </row>
    <row r="14757" spans="54:54" x14ac:dyDescent="0.2">
      <c r="BB14757" s="5"/>
    </row>
    <row r="14758" spans="54:54" x14ac:dyDescent="0.2">
      <c r="BB14758" s="5"/>
    </row>
    <row r="14759" spans="54:54" x14ac:dyDescent="0.2">
      <c r="BB14759" s="5"/>
    </row>
    <row r="14760" spans="54:54" x14ac:dyDescent="0.2">
      <c r="BB14760" s="5"/>
    </row>
    <row r="14761" spans="54:54" x14ac:dyDescent="0.2">
      <c r="BB14761" s="5"/>
    </row>
    <row r="14762" spans="54:54" x14ac:dyDescent="0.2">
      <c r="BB14762" s="5"/>
    </row>
    <row r="14763" spans="54:54" x14ac:dyDescent="0.2">
      <c r="BB14763" s="5"/>
    </row>
    <row r="14764" spans="54:54" x14ac:dyDescent="0.2">
      <c r="BB14764" s="5"/>
    </row>
    <row r="14765" spans="54:54" x14ac:dyDescent="0.2">
      <c r="BB14765" s="5"/>
    </row>
    <row r="14766" spans="54:54" x14ac:dyDescent="0.2">
      <c r="BB14766" s="5"/>
    </row>
    <row r="14767" spans="54:54" x14ac:dyDescent="0.2">
      <c r="BB14767" s="5"/>
    </row>
    <row r="14768" spans="54:54" x14ac:dyDescent="0.2">
      <c r="BB14768" s="5"/>
    </row>
    <row r="14769" spans="54:54" x14ac:dyDescent="0.2">
      <c r="BB14769" s="5"/>
    </row>
    <row r="14770" spans="54:54" x14ac:dyDescent="0.2">
      <c r="BB14770" s="5"/>
    </row>
    <row r="14771" spans="54:54" x14ac:dyDescent="0.2">
      <c r="BB14771" s="5"/>
    </row>
    <row r="14772" spans="54:54" x14ac:dyDescent="0.2">
      <c r="BB14772" s="5"/>
    </row>
    <row r="14773" spans="54:54" x14ac:dyDescent="0.2">
      <c r="BB14773" s="5"/>
    </row>
    <row r="14774" spans="54:54" x14ac:dyDescent="0.2">
      <c r="BB14774" s="5"/>
    </row>
    <row r="14775" spans="54:54" x14ac:dyDescent="0.2">
      <c r="BB14775" s="5"/>
    </row>
    <row r="14776" spans="54:54" x14ac:dyDescent="0.2">
      <c r="BB14776" s="5"/>
    </row>
    <row r="14777" spans="54:54" x14ac:dyDescent="0.2">
      <c r="BB14777" s="5"/>
    </row>
    <row r="14778" spans="54:54" x14ac:dyDescent="0.2">
      <c r="BB14778" s="5"/>
    </row>
    <row r="14779" spans="54:54" x14ac:dyDescent="0.2">
      <c r="BB14779" s="5"/>
    </row>
    <row r="14780" spans="54:54" x14ac:dyDescent="0.2">
      <c r="BB14780" s="5"/>
    </row>
    <row r="14781" spans="54:54" x14ac:dyDescent="0.2">
      <c r="BB14781" s="5"/>
    </row>
    <row r="14782" spans="54:54" x14ac:dyDescent="0.2">
      <c r="BB14782" s="5"/>
    </row>
    <row r="14783" spans="54:54" x14ac:dyDescent="0.2">
      <c r="BB14783" s="5"/>
    </row>
    <row r="14784" spans="54:54" x14ac:dyDescent="0.2">
      <c r="BB14784" s="5"/>
    </row>
    <row r="14785" spans="54:54" x14ac:dyDescent="0.2">
      <c r="BB14785" s="5"/>
    </row>
    <row r="14786" spans="54:54" x14ac:dyDescent="0.2">
      <c r="BB14786" s="5"/>
    </row>
    <row r="14787" spans="54:54" x14ac:dyDescent="0.2">
      <c r="BB14787" s="5"/>
    </row>
    <row r="14788" spans="54:54" x14ac:dyDescent="0.2">
      <c r="BB14788" s="5"/>
    </row>
    <row r="14789" spans="54:54" x14ac:dyDescent="0.2">
      <c r="BB14789" s="5"/>
    </row>
    <row r="14790" spans="54:54" x14ac:dyDescent="0.2">
      <c r="BB14790" s="5"/>
    </row>
    <row r="14791" spans="54:54" x14ac:dyDescent="0.2">
      <c r="BB14791" s="5"/>
    </row>
    <row r="14792" spans="54:54" x14ac:dyDescent="0.2">
      <c r="BB14792" s="5"/>
    </row>
    <row r="14793" spans="54:54" x14ac:dyDescent="0.2">
      <c r="BB14793" s="5"/>
    </row>
    <row r="14794" spans="54:54" x14ac:dyDescent="0.2">
      <c r="BB14794" s="5"/>
    </row>
    <row r="14795" spans="54:54" x14ac:dyDescent="0.2">
      <c r="BB14795" s="5"/>
    </row>
    <row r="14796" spans="54:54" x14ac:dyDescent="0.2">
      <c r="BB14796" s="5"/>
    </row>
    <row r="14797" spans="54:54" x14ac:dyDescent="0.2">
      <c r="BB14797" s="5"/>
    </row>
    <row r="14798" spans="54:54" x14ac:dyDescent="0.2">
      <c r="BB14798" s="5"/>
    </row>
    <row r="14799" spans="54:54" x14ac:dyDescent="0.2">
      <c r="BB14799" s="5"/>
    </row>
    <row r="14800" spans="54:54" x14ac:dyDescent="0.2">
      <c r="BB14800" s="5"/>
    </row>
    <row r="14801" spans="54:54" x14ac:dyDescent="0.2">
      <c r="BB14801" s="5"/>
    </row>
    <row r="14802" spans="54:54" x14ac:dyDescent="0.2">
      <c r="BB14802" s="5"/>
    </row>
    <row r="14803" spans="54:54" x14ac:dyDescent="0.2">
      <c r="BB14803" s="5"/>
    </row>
    <row r="14804" spans="54:54" x14ac:dyDescent="0.2">
      <c r="BB14804" s="5"/>
    </row>
    <row r="14805" spans="54:54" x14ac:dyDescent="0.2">
      <c r="BB14805" s="5"/>
    </row>
    <row r="14806" spans="54:54" x14ac:dyDescent="0.2">
      <c r="BB14806" s="5"/>
    </row>
    <row r="14807" spans="54:54" x14ac:dyDescent="0.2">
      <c r="BB14807" s="5"/>
    </row>
    <row r="14808" spans="54:54" x14ac:dyDescent="0.2">
      <c r="BB14808" s="5"/>
    </row>
    <row r="14809" spans="54:54" x14ac:dyDescent="0.2">
      <c r="BB14809" s="5"/>
    </row>
    <row r="14810" spans="54:54" x14ac:dyDescent="0.2">
      <c r="BB14810" s="5"/>
    </row>
    <row r="14811" spans="54:54" x14ac:dyDescent="0.2">
      <c r="BB14811" s="5"/>
    </row>
    <row r="14812" spans="54:54" x14ac:dyDescent="0.2">
      <c r="BB14812" s="5"/>
    </row>
    <row r="14813" spans="54:54" x14ac:dyDescent="0.2">
      <c r="BB14813" s="5"/>
    </row>
    <row r="14814" spans="54:54" x14ac:dyDescent="0.2">
      <c r="BB14814" s="5"/>
    </row>
    <row r="14815" spans="54:54" x14ac:dyDescent="0.2">
      <c r="BB14815" s="5"/>
    </row>
    <row r="14816" spans="54:54" x14ac:dyDescent="0.2">
      <c r="BB14816" s="5"/>
    </row>
    <row r="14817" spans="54:54" x14ac:dyDescent="0.2">
      <c r="BB14817" s="5"/>
    </row>
    <row r="14818" spans="54:54" x14ac:dyDescent="0.2">
      <c r="BB14818" s="5"/>
    </row>
    <row r="14819" spans="54:54" x14ac:dyDescent="0.2">
      <c r="BB14819" s="5"/>
    </row>
    <row r="14820" spans="54:54" x14ac:dyDescent="0.2">
      <c r="BB14820" s="5"/>
    </row>
    <row r="14821" spans="54:54" x14ac:dyDescent="0.2">
      <c r="BB14821" s="5"/>
    </row>
    <row r="14822" spans="54:54" x14ac:dyDescent="0.2">
      <c r="BB14822" s="5"/>
    </row>
    <row r="14823" spans="54:54" x14ac:dyDescent="0.2">
      <c r="BB14823" s="5"/>
    </row>
    <row r="14824" spans="54:54" x14ac:dyDescent="0.2">
      <c r="BB14824" s="5"/>
    </row>
    <row r="14825" spans="54:54" x14ac:dyDescent="0.2">
      <c r="BB14825" s="5"/>
    </row>
    <row r="14826" spans="54:54" x14ac:dyDescent="0.2">
      <c r="BB14826" s="5"/>
    </row>
    <row r="14827" spans="54:54" x14ac:dyDescent="0.2">
      <c r="BB14827" s="5"/>
    </row>
    <row r="14828" spans="54:54" x14ac:dyDescent="0.2">
      <c r="BB14828" s="5"/>
    </row>
    <row r="14829" spans="54:54" x14ac:dyDescent="0.2">
      <c r="BB14829" s="5"/>
    </row>
    <row r="14830" spans="54:54" x14ac:dyDescent="0.2">
      <c r="BB14830" s="5"/>
    </row>
    <row r="14831" spans="54:54" x14ac:dyDescent="0.2">
      <c r="BB14831" s="5"/>
    </row>
    <row r="14832" spans="54:54" x14ac:dyDescent="0.2">
      <c r="BB14832" s="5"/>
    </row>
    <row r="14833" spans="54:54" x14ac:dyDescent="0.2">
      <c r="BB14833" s="5"/>
    </row>
    <row r="14834" spans="54:54" x14ac:dyDescent="0.2">
      <c r="BB14834" s="5"/>
    </row>
    <row r="14835" spans="54:54" x14ac:dyDescent="0.2">
      <c r="BB14835" s="5"/>
    </row>
    <row r="14836" spans="54:54" x14ac:dyDescent="0.2">
      <c r="BB14836" s="5"/>
    </row>
    <row r="14837" spans="54:54" x14ac:dyDescent="0.2">
      <c r="BB14837" s="5"/>
    </row>
    <row r="14838" spans="54:54" x14ac:dyDescent="0.2">
      <c r="BB14838" s="5"/>
    </row>
    <row r="14839" spans="54:54" x14ac:dyDescent="0.2">
      <c r="BB14839" s="5"/>
    </row>
    <row r="14840" spans="54:54" x14ac:dyDescent="0.2">
      <c r="BB14840" s="5"/>
    </row>
    <row r="14841" spans="54:54" x14ac:dyDescent="0.2">
      <c r="BB14841" s="5"/>
    </row>
    <row r="14842" spans="54:54" x14ac:dyDescent="0.2">
      <c r="BB14842" s="5"/>
    </row>
    <row r="14843" spans="54:54" x14ac:dyDescent="0.2">
      <c r="BB14843" s="5"/>
    </row>
    <row r="14844" spans="54:54" x14ac:dyDescent="0.2">
      <c r="BB14844" s="5"/>
    </row>
    <row r="14845" spans="54:54" x14ac:dyDescent="0.2">
      <c r="BB14845" s="5"/>
    </row>
    <row r="14846" spans="54:54" x14ac:dyDescent="0.2">
      <c r="BB14846" s="5"/>
    </row>
    <row r="14847" spans="54:54" x14ac:dyDescent="0.2">
      <c r="BB14847" s="5"/>
    </row>
    <row r="14848" spans="54:54" x14ac:dyDescent="0.2">
      <c r="BB14848" s="5"/>
    </row>
    <row r="14849" spans="54:54" x14ac:dyDescent="0.2">
      <c r="BB14849" s="5"/>
    </row>
    <row r="14850" spans="54:54" x14ac:dyDescent="0.2">
      <c r="BB14850" s="5"/>
    </row>
    <row r="14851" spans="54:54" x14ac:dyDescent="0.2">
      <c r="BB14851" s="5"/>
    </row>
    <row r="14852" spans="54:54" x14ac:dyDescent="0.2">
      <c r="BB14852" s="5"/>
    </row>
    <row r="14853" spans="54:54" x14ac:dyDescent="0.2">
      <c r="BB14853" s="5"/>
    </row>
    <row r="14854" spans="54:54" x14ac:dyDescent="0.2">
      <c r="BB14854" s="5"/>
    </row>
    <row r="14855" spans="54:54" x14ac:dyDescent="0.2">
      <c r="BB14855" s="5"/>
    </row>
    <row r="14856" spans="54:54" x14ac:dyDescent="0.2">
      <c r="BB14856" s="5"/>
    </row>
    <row r="14857" spans="54:54" x14ac:dyDescent="0.2">
      <c r="BB14857" s="5"/>
    </row>
    <row r="14858" spans="54:54" x14ac:dyDescent="0.2">
      <c r="BB14858" s="5"/>
    </row>
    <row r="14859" spans="54:54" x14ac:dyDescent="0.2">
      <c r="BB14859" s="5"/>
    </row>
    <row r="14860" spans="54:54" x14ac:dyDescent="0.2">
      <c r="BB14860" s="5"/>
    </row>
    <row r="14861" spans="54:54" x14ac:dyDescent="0.2">
      <c r="BB14861" s="5"/>
    </row>
    <row r="14862" spans="54:54" x14ac:dyDescent="0.2">
      <c r="BB14862" s="5"/>
    </row>
    <row r="14863" spans="54:54" x14ac:dyDescent="0.2">
      <c r="BB14863" s="5"/>
    </row>
    <row r="14864" spans="54:54" x14ac:dyDescent="0.2">
      <c r="BB14864" s="5"/>
    </row>
    <row r="14865" spans="54:54" x14ac:dyDescent="0.2">
      <c r="BB14865" s="5"/>
    </row>
    <row r="14866" spans="54:54" x14ac:dyDescent="0.2">
      <c r="BB14866" s="5"/>
    </row>
    <row r="14867" spans="54:54" x14ac:dyDescent="0.2">
      <c r="BB14867" s="5"/>
    </row>
    <row r="14868" spans="54:54" x14ac:dyDescent="0.2">
      <c r="BB14868" s="5"/>
    </row>
    <row r="14869" spans="54:54" x14ac:dyDescent="0.2">
      <c r="BB14869" s="5"/>
    </row>
    <row r="14870" spans="54:54" x14ac:dyDescent="0.2">
      <c r="BB14870" s="5"/>
    </row>
    <row r="14871" spans="54:54" x14ac:dyDescent="0.2">
      <c r="BB14871" s="5"/>
    </row>
    <row r="14872" spans="54:54" x14ac:dyDescent="0.2">
      <c r="BB14872" s="5"/>
    </row>
    <row r="14873" spans="54:54" x14ac:dyDescent="0.2">
      <c r="BB14873" s="5"/>
    </row>
    <row r="14874" spans="54:54" x14ac:dyDescent="0.2">
      <c r="BB14874" s="5"/>
    </row>
    <row r="14875" spans="54:54" x14ac:dyDescent="0.2">
      <c r="BB14875" s="5"/>
    </row>
    <row r="14876" spans="54:54" x14ac:dyDescent="0.2">
      <c r="BB14876" s="5"/>
    </row>
    <row r="14877" spans="54:54" x14ac:dyDescent="0.2">
      <c r="BB14877" s="5"/>
    </row>
    <row r="14878" spans="54:54" x14ac:dyDescent="0.2">
      <c r="BB14878" s="5"/>
    </row>
    <row r="14879" spans="54:54" x14ac:dyDescent="0.2">
      <c r="BB14879" s="5"/>
    </row>
    <row r="14880" spans="54:54" x14ac:dyDescent="0.2">
      <c r="BB14880" s="5"/>
    </row>
    <row r="14881" spans="54:54" x14ac:dyDescent="0.2">
      <c r="BB14881" s="5"/>
    </row>
    <row r="14882" spans="54:54" x14ac:dyDescent="0.2">
      <c r="BB14882" s="5"/>
    </row>
    <row r="14883" spans="54:54" x14ac:dyDescent="0.2">
      <c r="BB14883" s="5"/>
    </row>
    <row r="14884" spans="54:54" x14ac:dyDescent="0.2">
      <c r="BB14884" s="5"/>
    </row>
    <row r="14885" spans="54:54" x14ac:dyDescent="0.2">
      <c r="BB14885" s="5"/>
    </row>
    <row r="14886" spans="54:54" x14ac:dyDescent="0.2">
      <c r="BB14886" s="5"/>
    </row>
    <row r="14887" spans="54:54" x14ac:dyDescent="0.2">
      <c r="BB14887" s="5"/>
    </row>
    <row r="14888" spans="54:54" x14ac:dyDescent="0.2">
      <c r="BB14888" s="5"/>
    </row>
    <row r="14889" spans="54:54" x14ac:dyDescent="0.2">
      <c r="BB14889" s="5"/>
    </row>
    <row r="14890" spans="54:54" x14ac:dyDescent="0.2">
      <c r="BB14890" s="5"/>
    </row>
    <row r="14891" spans="54:54" x14ac:dyDescent="0.2">
      <c r="BB14891" s="5"/>
    </row>
    <row r="14892" spans="54:54" x14ac:dyDescent="0.2">
      <c r="BB14892" s="5"/>
    </row>
    <row r="14893" spans="54:54" x14ac:dyDescent="0.2">
      <c r="BB14893" s="5"/>
    </row>
    <row r="14894" spans="54:54" x14ac:dyDescent="0.2">
      <c r="BB14894" s="5"/>
    </row>
    <row r="14895" spans="54:54" x14ac:dyDescent="0.2">
      <c r="BB14895" s="5"/>
    </row>
    <row r="14896" spans="54:54" x14ac:dyDescent="0.2">
      <c r="BB14896" s="5"/>
    </row>
    <row r="14897" spans="54:54" x14ac:dyDescent="0.2">
      <c r="BB14897" s="5"/>
    </row>
    <row r="14898" spans="54:54" x14ac:dyDescent="0.2">
      <c r="BB14898" s="5"/>
    </row>
    <row r="14899" spans="54:54" x14ac:dyDescent="0.2">
      <c r="BB14899" s="5"/>
    </row>
    <row r="14900" spans="54:54" x14ac:dyDescent="0.2">
      <c r="BB14900" s="5"/>
    </row>
    <row r="14901" spans="54:54" x14ac:dyDescent="0.2">
      <c r="BB14901" s="5"/>
    </row>
    <row r="14902" spans="54:54" x14ac:dyDescent="0.2">
      <c r="BB14902" s="5"/>
    </row>
    <row r="14903" spans="54:54" x14ac:dyDescent="0.2">
      <c r="BB14903" s="5"/>
    </row>
    <row r="14904" spans="54:54" x14ac:dyDescent="0.2">
      <c r="BB14904" s="5"/>
    </row>
    <row r="14905" spans="54:54" x14ac:dyDescent="0.2">
      <c r="BB14905" s="5"/>
    </row>
    <row r="14906" spans="54:54" x14ac:dyDescent="0.2">
      <c r="BB14906" s="5"/>
    </row>
    <row r="14907" spans="54:54" x14ac:dyDescent="0.2">
      <c r="BB14907" s="5"/>
    </row>
    <row r="14908" spans="54:54" x14ac:dyDescent="0.2">
      <c r="BB14908" s="5"/>
    </row>
    <row r="14909" spans="54:54" x14ac:dyDescent="0.2">
      <c r="BB14909" s="5"/>
    </row>
    <row r="14910" spans="54:54" x14ac:dyDescent="0.2">
      <c r="BB14910" s="5"/>
    </row>
    <row r="14911" spans="54:54" x14ac:dyDescent="0.2">
      <c r="BB14911" s="5"/>
    </row>
    <row r="14912" spans="54:54" x14ac:dyDescent="0.2">
      <c r="BB14912" s="5"/>
    </row>
    <row r="14913" spans="54:54" x14ac:dyDescent="0.2">
      <c r="BB14913" s="5"/>
    </row>
    <row r="14914" spans="54:54" x14ac:dyDescent="0.2">
      <c r="BB14914" s="5"/>
    </row>
    <row r="14915" spans="54:54" x14ac:dyDescent="0.2">
      <c r="BB14915" s="5"/>
    </row>
    <row r="14916" spans="54:54" x14ac:dyDescent="0.2">
      <c r="BB14916" s="5"/>
    </row>
    <row r="14917" spans="54:54" x14ac:dyDescent="0.2">
      <c r="BB14917" s="5"/>
    </row>
    <row r="14918" spans="54:54" x14ac:dyDescent="0.2">
      <c r="BB14918" s="5"/>
    </row>
    <row r="14919" spans="54:54" x14ac:dyDescent="0.2">
      <c r="BB14919" s="5"/>
    </row>
    <row r="14920" spans="54:54" x14ac:dyDescent="0.2">
      <c r="BB14920" s="5"/>
    </row>
    <row r="14921" spans="54:54" x14ac:dyDescent="0.2">
      <c r="BB14921" s="5"/>
    </row>
    <row r="14922" spans="54:54" x14ac:dyDescent="0.2">
      <c r="BB14922" s="5"/>
    </row>
    <row r="14923" spans="54:54" x14ac:dyDescent="0.2">
      <c r="BB14923" s="5"/>
    </row>
    <row r="14924" spans="54:54" x14ac:dyDescent="0.2">
      <c r="BB14924" s="5"/>
    </row>
    <row r="14925" spans="54:54" x14ac:dyDescent="0.2">
      <c r="BB14925" s="5"/>
    </row>
    <row r="14926" spans="54:54" x14ac:dyDescent="0.2">
      <c r="BB14926" s="5"/>
    </row>
    <row r="14927" spans="54:54" x14ac:dyDescent="0.2">
      <c r="BB14927" s="5"/>
    </row>
    <row r="14928" spans="54:54" x14ac:dyDescent="0.2">
      <c r="BB14928" s="5"/>
    </row>
    <row r="14929" spans="54:54" x14ac:dyDescent="0.2">
      <c r="BB14929" s="5"/>
    </row>
    <row r="14930" spans="54:54" x14ac:dyDescent="0.2">
      <c r="BB14930" s="5"/>
    </row>
    <row r="14931" spans="54:54" x14ac:dyDescent="0.2">
      <c r="BB14931" s="5"/>
    </row>
    <row r="14932" spans="54:54" x14ac:dyDescent="0.2">
      <c r="BB14932" s="5"/>
    </row>
    <row r="14933" spans="54:54" x14ac:dyDescent="0.2">
      <c r="BB14933" s="5"/>
    </row>
    <row r="14934" spans="54:54" x14ac:dyDescent="0.2">
      <c r="BB14934" s="5"/>
    </row>
    <row r="14935" spans="54:54" x14ac:dyDescent="0.2">
      <c r="BB14935" s="5"/>
    </row>
    <row r="14936" spans="54:54" x14ac:dyDescent="0.2">
      <c r="BB14936" s="5"/>
    </row>
    <row r="14937" spans="54:54" x14ac:dyDescent="0.2">
      <c r="BB14937" s="5"/>
    </row>
    <row r="14938" spans="54:54" x14ac:dyDescent="0.2">
      <c r="BB14938" s="5"/>
    </row>
    <row r="14939" spans="54:54" x14ac:dyDescent="0.2">
      <c r="BB14939" s="5"/>
    </row>
    <row r="14940" spans="54:54" x14ac:dyDescent="0.2">
      <c r="BB14940" s="5"/>
    </row>
    <row r="14941" spans="54:54" x14ac:dyDescent="0.2">
      <c r="BB14941" s="5"/>
    </row>
    <row r="14942" spans="54:54" x14ac:dyDescent="0.2">
      <c r="BB14942" s="5"/>
    </row>
    <row r="14943" spans="54:54" x14ac:dyDescent="0.2">
      <c r="BB14943" s="5"/>
    </row>
    <row r="14944" spans="54:54" x14ac:dyDescent="0.2">
      <c r="BB14944" s="5"/>
    </row>
    <row r="14945" spans="54:54" x14ac:dyDescent="0.2">
      <c r="BB14945" s="5"/>
    </row>
    <row r="14946" spans="54:54" x14ac:dyDescent="0.2">
      <c r="BB14946" s="5"/>
    </row>
    <row r="14947" spans="54:54" x14ac:dyDescent="0.2">
      <c r="BB14947" s="5"/>
    </row>
    <row r="14948" spans="54:54" x14ac:dyDescent="0.2">
      <c r="BB14948" s="5"/>
    </row>
    <row r="14949" spans="54:54" x14ac:dyDescent="0.2">
      <c r="BB14949" s="5"/>
    </row>
    <row r="14950" spans="54:54" x14ac:dyDescent="0.2">
      <c r="BB14950" s="5"/>
    </row>
    <row r="14951" spans="54:54" x14ac:dyDescent="0.2">
      <c r="BB14951" s="5"/>
    </row>
    <row r="14952" spans="54:54" x14ac:dyDescent="0.2">
      <c r="BB14952" s="5"/>
    </row>
    <row r="14953" spans="54:54" x14ac:dyDescent="0.2">
      <c r="BB14953" s="5"/>
    </row>
    <row r="14954" spans="54:54" x14ac:dyDescent="0.2">
      <c r="BB14954" s="5"/>
    </row>
    <row r="14955" spans="54:54" x14ac:dyDescent="0.2">
      <c r="BB14955" s="5"/>
    </row>
    <row r="14956" spans="54:54" x14ac:dyDescent="0.2">
      <c r="BB14956" s="5"/>
    </row>
    <row r="14957" spans="54:54" x14ac:dyDescent="0.2">
      <c r="BB14957" s="5"/>
    </row>
    <row r="14958" spans="54:54" x14ac:dyDescent="0.2">
      <c r="BB14958" s="5"/>
    </row>
    <row r="14959" spans="54:54" x14ac:dyDescent="0.2">
      <c r="BB14959" s="5"/>
    </row>
    <row r="14960" spans="54:54" x14ac:dyDescent="0.2">
      <c r="BB14960" s="5"/>
    </row>
    <row r="14961" spans="54:54" x14ac:dyDescent="0.2">
      <c r="BB14961" s="5"/>
    </row>
    <row r="14962" spans="54:54" x14ac:dyDescent="0.2">
      <c r="BB14962" s="5"/>
    </row>
    <row r="14963" spans="54:54" x14ac:dyDescent="0.2">
      <c r="BB14963" s="5"/>
    </row>
    <row r="14964" spans="54:54" x14ac:dyDescent="0.2">
      <c r="BB14964" s="5"/>
    </row>
    <row r="14965" spans="54:54" x14ac:dyDescent="0.2">
      <c r="BB14965" s="5"/>
    </row>
    <row r="14966" spans="54:54" x14ac:dyDescent="0.2">
      <c r="BB14966" s="5"/>
    </row>
    <row r="14967" spans="54:54" x14ac:dyDescent="0.2">
      <c r="BB14967" s="5"/>
    </row>
    <row r="14968" spans="54:54" x14ac:dyDescent="0.2">
      <c r="BB14968" s="5"/>
    </row>
    <row r="14969" spans="54:54" x14ac:dyDescent="0.2">
      <c r="BB14969" s="5"/>
    </row>
    <row r="14970" spans="54:54" x14ac:dyDescent="0.2">
      <c r="BB14970" s="5"/>
    </row>
    <row r="14971" spans="54:54" x14ac:dyDescent="0.2">
      <c r="BB14971" s="5"/>
    </row>
    <row r="14972" spans="54:54" x14ac:dyDescent="0.2">
      <c r="BB14972" s="5"/>
    </row>
    <row r="14973" spans="54:54" x14ac:dyDescent="0.2">
      <c r="BB14973" s="5"/>
    </row>
    <row r="14974" spans="54:54" x14ac:dyDescent="0.2">
      <c r="BB14974" s="5"/>
    </row>
    <row r="14975" spans="54:54" x14ac:dyDescent="0.2">
      <c r="BB14975" s="5"/>
    </row>
    <row r="14976" spans="54:54" x14ac:dyDescent="0.2">
      <c r="BB14976" s="5"/>
    </row>
    <row r="14977" spans="54:54" x14ac:dyDescent="0.2">
      <c r="BB14977" s="5"/>
    </row>
    <row r="14978" spans="54:54" x14ac:dyDescent="0.2">
      <c r="BB14978" s="5"/>
    </row>
    <row r="14979" spans="54:54" x14ac:dyDescent="0.2">
      <c r="BB14979" s="5"/>
    </row>
    <row r="14980" spans="54:54" x14ac:dyDescent="0.2">
      <c r="BB14980" s="5"/>
    </row>
    <row r="14981" spans="54:54" x14ac:dyDescent="0.2">
      <c r="BB14981" s="5"/>
    </row>
    <row r="14982" spans="54:54" x14ac:dyDescent="0.2">
      <c r="BB14982" s="5"/>
    </row>
    <row r="14983" spans="54:54" x14ac:dyDescent="0.2">
      <c r="BB14983" s="5"/>
    </row>
    <row r="14984" spans="54:54" x14ac:dyDescent="0.2">
      <c r="BB14984" s="5"/>
    </row>
    <row r="14985" spans="54:54" x14ac:dyDescent="0.2">
      <c r="BB14985" s="5"/>
    </row>
    <row r="14986" spans="54:54" x14ac:dyDescent="0.2">
      <c r="BB14986" s="5"/>
    </row>
    <row r="14987" spans="54:54" x14ac:dyDescent="0.2">
      <c r="BB14987" s="5"/>
    </row>
    <row r="14988" spans="54:54" x14ac:dyDescent="0.2">
      <c r="BB14988" s="5"/>
    </row>
    <row r="14989" spans="54:54" x14ac:dyDescent="0.2">
      <c r="BB14989" s="5"/>
    </row>
    <row r="14990" spans="54:54" x14ac:dyDescent="0.2">
      <c r="BB14990" s="5"/>
    </row>
    <row r="14991" spans="54:54" x14ac:dyDescent="0.2">
      <c r="BB14991" s="5"/>
    </row>
    <row r="14992" spans="54:54" x14ac:dyDescent="0.2">
      <c r="BB14992" s="5"/>
    </row>
    <row r="14993" spans="54:54" x14ac:dyDescent="0.2">
      <c r="BB14993" s="5"/>
    </row>
    <row r="14994" spans="54:54" x14ac:dyDescent="0.2">
      <c r="BB14994" s="5"/>
    </row>
    <row r="14995" spans="54:54" x14ac:dyDescent="0.2">
      <c r="BB14995" s="5"/>
    </row>
    <row r="14996" spans="54:54" x14ac:dyDescent="0.2">
      <c r="BB14996" s="5"/>
    </row>
    <row r="14997" spans="54:54" x14ac:dyDescent="0.2">
      <c r="BB14997" s="5"/>
    </row>
    <row r="14998" spans="54:54" x14ac:dyDescent="0.2">
      <c r="BB14998" s="5"/>
    </row>
    <row r="14999" spans="54:54" x14ac:dyDescent="0.2">
      <c r="BB14999" s="5"/>
    </row>
    <row r="15000" spans="54:54" x14ac:dyDescent="0.2">
      <c r="BB15000" s="5"/>
    </row>
    <row r="15001" spans="54:54" x14ac:dyDescent="0.2">
      <c r="BB15001" s="5"/>
    </row>
    <row r="15002" spans="54:54" x14ac:dyDescent="0.2">
      <c r="BB15002" s="5"/>
    </row>
    <row r="15003" spans="54:54" x14ac:dyDescent="0.2">
      <c r="BB15003" s="5"/>
    </row>
    <row r="15004" spans="54:54" x14ac:dyDescent="0.2">
      <c r="BB15004" s="5"/>
    </row>
    <row r="15005" spans="54:54" x14ac:dyDescent="0.2">
      <c r="BB15005" s="5"/>
    </row>
    <row r="15006" spans="54:54" x14ac:dyDescent="0.2">
      <c r="BB15006" s="5"/>
    </row>
    <row r="15007" spans="54:54" x14ac:dyDescent="0.2">
      <c r="BB15007" s="5"/>
    </row>
    <row r="15008" spans="54:54" x14ac:dyDescent="0.2">
      <c r="BB15008" s="5"/>
    </row>
    <row r="15009" spans="54:54" x14ac:dyDescent="0.2">
      <c r="BB15009" s="5"/>
    </row>
    <row r="15010" spans="54:54" x14ac:dyDescent="0.2">
      <c r="BB15010" s="5"/>
    </row>
    <row r="15011" spans="54:54" x14ac:dyDescent="0.2">
      <c r="BB15011" s="5"/>
    </row>
    <row r="15012" spans="54:54" x14ac:dyDescent="0.2">
      <c r="BB15012" s="5"/>
    </row>
    <row r="15013" spans="54:54" x14ac:dyDescent="0.2">
      <c r="BB15013" s="5"/>
    </row>
    <row r="15014" spans="54:54" x14ac:dyDescent="0.2">
      <c r="BB15014" s="5"/>
    </row>
    <row r="15015" spans="54:54" x14ac:dyDescent="0.2">
      <c r="BB15015" s="5"/>
    </row>
    <row r="15016" spans="54:54" x14ac:dyDescent="0.2">
      <c r="BB15016" s="5"/>
    </row>
    <row r="15017" spans="54:54" x14ac:dyDescent="0.2">
      <c r="BB15017" s="5"/>
    </row>
    <row r="15018" spans="54:54" x14ac:dyDescent="0.2">
      <c r="BB15018" s="5"/>
    </row>
    <row r="15019" spans="54:54" x14ac:dyDescent="0.2">
      <c r="BB15019" s="5"/>
    </row>
    <row r="15020" spans="54:54" x14ac:dyDescent="0.2">
      <c r="BB15020" s="5"/>
    </row>
    <row r="15021" spans="54:54" x14ac:dyDescent="0.2">
      <c r="BB15021" s="5"/>
    </row>
    <row r="15022" spans="54:54" x14ac:dyDescent="0.2">
      <c r="BB15022" s="5"/>
    </row>
    <row r="15023" spans="54:54" x14ac:dyDescent="0.2">
      <c r="BB15023" s="5"/>
    </row>
    <row r="15024" spans="54:54" x14ac:dyDescent="0.2">
      <c r="BB15024" s="5"/>
    </row>
    <row r="15025" spans="54:54" x14ac:dyDescent="0.2">
      <c r="BB15025" s="5"/>
    </row>
    <row r="15026" spans="54:54" x14ac:dyDescent="0.2">
      <c r="BB15026" s="5"/>
    </row>
    <row r="15027" spans="54:54" x14ac:dyDescent="0.2">
      <c r="BB15027" s="5"/>
    </row>
    <row r="15028" spans="54:54" x14ac:dyDescent="0.2">
      <c r="BB15028" s="5"/>
    </row>
    <row r="15029" spans="54:54" x14ac:dyDescent="0.2">
      <c r="BB15029" s="5"/>
    </row>
    <row r="15030" spans="54:54" x14ac:dyDescent="0.2">
      <c r="BB15030" s="5"/>
    </row>
    <row r="15031" spans="54:54" x14ac:dyDescent="0.2">
      <c r="BB15031" s="5"/>
    </row>
    <row r="15032" spans="54:54" x14ac:dyDescent="0.2">
      <c r="BB15032" s="5"/>
    </row>
    <row r="15033" spans="54:54" x14ac:dyDescent="0.2">
      <c r="BB15033" s="5"/>
    </row>
    <row r="15034" spans="54:54" x14ac:dyDescent="0.2">
      <c r="BB15034" s="5"/>
    </row>
    <row r="15035" spans="54:54" x14ac:dyDescent="0.2">
      <c r="BB15035" s="5"/>
    </row>
    <row r="15036" spans="54:54" x14ac:dyDescent="0.2">
      <c r="BB15036" s="5"/>
    </row>
    <row r="15037" spans="54:54" x14ac:dyDescent="0.2">
      <c r="BB15037" s="5"/>
    </row>
    <row r="15038" spans="54:54" x14ac:dyDescent="0.2">
      <c r="BB15038" s="5"/>
    </row>
    <row r="15039" spans="54:54" x14ac:dyDescent="0.2">
      <c r="BB15039" s="5"/>
    </row>
    <row r="15040" spans="54:54" x14ac:dyDescent="0.2">
      <c r="BB15040" s="5"/>
    </row>
    <row r="15041" spans="54:54" x14ac:dyDescent="0.2">
      <c r="BB15041" s="5"/>
    </row>
    <row r="15042" spans="54:54" x14ac:dyDescent="0.2">
      <c r="BB15042" s="5"/>
    </row>
    <row r="15043" spans="54:54" x14ac:dyDescent="0.2">
      <c r="BB15043" s="5"/>
    </row>
    <row r="15044" spans="54:54" x14ac:dyDescent="0.2">
      <c r="BB15044" s="5"/>
    </row>
    <row r="15045" spans="54:54" x14ac:dyDescent="0.2">
      <c r="BB15045" s="5"/>
    </row>
    <row r="15046" spans="54:54" x14ac:dyDescent="0.2">
      <c r="BB15046" s="5"/>
    </row>
    <row r="15047" spans="54:54" x14ac:dyDescent="0.2">
      <c r="BB15047" s="5"/>
    </row>
    <row r="15048" spans="54:54" x14ac:dyDescent="0.2">
      <c r="BB15048" s="5"/>
    </row>
    <row r="15049" spans="54:54" x14ac:dyDescent="0.2">
      <c r="BB15049" s="5"/>
    </row>
    <row r="15050" spans="54:54" x14ac:dyDescent="0.2">
      <c r="BB15050" s="5"/>
    </row>
    <row r="15051" spans="54:54" x14ac:dyDescent="0.2">
      <c r="BB15051" s="5"/>
    </row>
    <row r="15052" spans="54:54" x14ac:dyDescent="0.2">
      <c r="BB15052" s="5"/>
    </row>
    <row r="15053" spans="54:54" x14ac:dyDescent="0.2">
      <c r="BB15053" s="5"/>
    </row>
    <row r="15054" spans="54:54" x14ac:dyDescent="0.2">
      <c r="BB15054" s="5"/>
    </row>
    <row r="15055" spans="54:54" x14ac:dyDescent="0.2">
      <c r="BB15055" s="5"/>
    </row>
    <row r="15056" spans="54:54" x14ac:dyDescent="0.2">
      <c r="BB15056" s="5"/>
    </row>
    <row r="15057" spans="54:54" x14ac:dyDescent="0.2">
      <c r="BB15057" s="5"/>
    </row>
    <row r="15058" spans="54:54" x14ac:dyDescent="0.2">
      <c r="BB15058" s="5"/>
    </row>
    <row r="15059" spans="54:54" x14ac:dyDescent="0.2">
      <c r="BB15059" s="5"/>
    </row>
    <row r="15060" spans="54:54" x14ac:dyDescent="0.2">
      <c r="BB15060" s="5"/>
    </row>
    <row r="15061" spans="54:54" x14ac:dyDescent="0.2">
      <c r="BB15061" s="5"/>
    </row>
    <row r="15062" spans="54:54" x14ac:dyDescent="0.2">
      <c r="BB15062" s="5"/>
    </row>
    <row r="15063" spans="54:54" x14ac:dyDescent="0.2">
      <c r="BB15063" s="5"/>
    </row>
    <row r="15064" spans="54:54" x14ac:dyDescent="0.2">
      <c r="BB15064" s="5"/>
    </row>
    <row r="15065" spans="54:54" x14ac:dyDescent="0.2">
      <c r="BB15065" s="5"/>
    </row>
    <row r="15066" spans="54:54" x14ac:dyDescent="0.2">
      <c r="BB15066" s="5"/>
    </row>
    <row r="15067" spans="54:54" x14ac:dyDescent="0.2">
      <c r="BB15067" s="5"/>
    </row>
    <row r="15068" spans="54:54" x14ac:dyDescent="0.2">
      <c r="BB15068" s="5"/>
    </row>
    <row r="15069" spans="54:54" x14ac:dyDescent="0.2">
      <c r="BB15069" s="5"/>
    </row>
    <row r="15070" spans="54:54" x14ac:dyDescent="0.2">
      <c r="BB15070" s="5"/>
    </row>
    <row r="15071" spans="54:54" x14ac:dyDescent="0.2">
      <c r="BB15071" s="5"/>
    </row>
    <row r="15072" spans="54:54" x14ac:dyDescent="0.2">
      <c r="BB15072" s="5"/>
    </row>
    <row r="15073" spans="54:54" x14ac:dyDescent="0.2">
      <c r="BB15073" s="5"/>
    </row>
    <row r="15074" spans="54:54" x14ac:dyDescent="0.2">
      <c r="BB15074" s="5"/>
    </row>
    <row r="15075" spans="54:54" x14ac:dyDescent="0.2">
      <c r="BB15075" s="5"/>
    </row>
    <row r="15076" spans="54:54" x14ac:dyDescent="0.2">
      <c r="BB15076" s="5"/>
    </row>
    <row r="15077" spans="54:54" x14ac:dyDescent="0.2">
      <c r="BB15077" s="5"/>
    </row>
    <row r="15078" spans="54:54" x14ac:dyDescent="0.2">
      <c r="BB15078" s="5"/>
    </row>
    <row r="15079" spans="54:54" x14ac:dyDescent="0.2">
      <c r="BB15079" s="5"/>
    </row>
    <row r="15080" spans="54:54" x14ac:dyDescent="0.2">
      <c r="BB15080" s="5"/>
    </row>
    <row r="15081" spans="54:54" x14ac:dyDescent="0.2">
      <c r="BB15081" s="5"/>
    </row>
    <row r="15082" spans="54:54" x14ac:dyDescent="0.2">
      <c r="BB15082" s="5"/>
    </row>
    <row r="15083" spans="54:54" x14ac:dyDescent="0.2">
      <c r="BB15083" s="5"/>
    </row>
    <row r="15084" spans="54:54" x14ac:dyDescent="0.2">
      <c r="BB15084" s="5"/>
    </row>
    <row r="15085" spans="54:54" x14ac:dyDescent="0.2">
      <c r="BB15085" s="5"/>
    </row>
    <row r="15086" spans="54:54" x14ac:dyDescent="0.2">
      <c r="BB15086" s="5"/>
    </row>
    <row r="15087" spans="54:54" x14ac:dyDescent="0.2">
      <c r="BB15087" s="5"/>
    </row>
    <row r="15088" spans="54:54" x14ac:dyDescent="0.2">
      <c r="BB15088" s="5"/>
    </row>
    <row r="15089" spans="54:54" x14ac:dyDescent="0.2">
      <c r="BB15089" s="5"/>
    </row>
    <row r="15090" spans="54:54" x14ac:dyDescent="0.2">
      <c r="BB15090" s="5"/>
    </row>
    <row r="15091" spans="54:54" x14ac:dyDescent="0.2">
      <c r="BB15091" s="5"/>
    </row>
    <row r="15092" spans="54:54" x14ac:dyDescent="0.2">
      <c r="BB15092" s="5"/>
    </row>
    <row r="15093" spans="54:54" x14ac:dyDescent="0.2">
      <c r="BB15093" s="5"/>
    </row>
    <row r="15094" spans="54:54" x14ac:dyDescent="0.2">
      <c r="BB15094" s="5"/>
    </row>
    <row r="15095" spans="54:54" x14ac:dyDescent="0.2">
      <c r="BB15095" s="5"/>
    </row>
    <row r="15096" spans="54:54" x14ac:dyDescent="0.2">
      <c r="BB15096" s="5"/>
    </row>
    <row r="15097" spans="54:54" x14ac:dyDescent="0.2">
      <c r="BB15097" s="5"/>
    </row>
    <row r="15098" spans="54:54" x14ac:dyDescent="0.2">
      <c r="BB15098" s="5"/>
    </row>
    <row r="15099" spans="54:54" x14ac:dyDescent="0.2">
      <c r="BB15099" s="5"/>
    </row>
    <row r="15100" spans="54:54" x14ac:dyDescent="0.2">
      <c r="BB15100" s="5"/>
    </row>
    <row r="15101" spans="54:54" x14ac:dyDescent="0.2">
      <c r="BB15101" s="5"/>
    </row>
    <row r="15102" spans="54:54" x14ac:dyDescent="0.2">
      <c r="BB15102" s="5"/>
    </row>
    <row r="15103" spans="54:54" x14ac:dyDescent="0.2">
      <c r="BB15103" s="5"/>
    </row>
    <row r="15104" spans="54:54" x14ac:dyDescent="0.2">
      <c r="BB15104" s="5"/>
    </row>
    <row r="15105" spans="54:54" x14ac:dyDescent="0.2">
      <c r="BB15105" s="5"/>
    </row>
    <row r="15106" spans="54:54" x14ac:dyDescent="0.2">
      <c r="BB15106" s="5"/>
    </row>
    <row r="15107" spans="54:54" x14ac:dyDescent="0.2">
      <c r="BB15107" s="5"/>
    </row>
    <row r="15108" spans="54:54" x14ac:dyDescent="0.2">
      <c r="BB15108" s="5"/>
    </row>
    <row r="15109" spans="54:54" x14ac:dyDescent="0.2">
      <c r="BB15109" s="5"/>
    </row>
    <row r="15110" spans="54:54" x14ac:dyDescent="0.2">
      <c r="BB15110" s="5"/>
    </row>
    <row r="15111" spans="54:54" x14ac:dyDescent="0.2">
      <c r="BB15111" s="5"/>
    </row>
    <row r="15112" spans="54:54" x14ac:dyDescent="0.2">
      <c r="BB15112" s="5"/>
    </row>
    <row r="15113" spans="54:54" x14ac:dyDescent="0.2">
      <c r="BB15113" s="5"/>
    </row>
    <row r="15114" spans="54:54" x14ac:dyDescent="0.2">
      <c r="BB15114" s="5"/>
    </row>
    <row r="15115" spans="54:54" x14ac:dyDescent="0.2">
      <c r="BB15115" s="5"/>
    </row>
    <row r="15116" spans="54:54" x14ac:dyDescent="0.2">
      <c r="BB15116" s="5"/>
    </row>
    <row r="15117" spans="54:54" x14ac:dyDescent="0.2">
      <c r="BB15117" s="5"/>
    </row>
    <row r="15118" spans="54:54" x14ac:dyDescent="0.2">
      <c r="BB15118" s="5"/>
    </row>
    <row r="15119" spans="54:54" x14ac:dyDescent="0.2">
      <c r="BB15119" s="5"/>
    </row>
    <row r="15120" spans="54:54" x14ac:dyDescent="0.2">
      <c r="BB15120" s="5"/>
    </row>
    <row r="15121" spans="54:54" x14ac:dyDescent="0.2">
      <c r="BB15121" s="5"/>
    </row>
    <row r="15122" spans="54:54" x14ac:dyDescent="0.2">
      <c r="BB15122" s="5"/>
    </row>
    <row r="15123" spans="54:54" x14ac:dyDescent="0.2">
      <c r="BB15123" s="5"/>
    </row>
    <row r="15124" spans="54:54" x14ac:dyDescent="0.2">
      <c r="BB15124" s="5"/>
    </row>
    <row r="15125" spans="54:54" x14ac:dyDescent="0.2">
      <c r="BB15125" s="5"/>
    </row>
    <row r="15126" spans="54:54" x14ac:dyDescent="0.2">
      <c r="BB15126" s="5"/>
    </row>
    <row r="15127" spans="54:54" x14ac:dyDescent="0.2">
      <c r="BB15127" s="5"/>
    </row>
    <row r="15128" spans="54:54" x14ac:dyDescent="0.2">
      <c r="BB15128" s="5"/>
    </row>
    <row r="15129" spans="54:54" x14ac:dyDescent="0.2">
      <c r="BB15129" s="5"/>
    </row>
    <row r="15130" spans="54:54" x14ac:dyDescent="0.2">
      <c r="BB15130" s="5"/>
    </row>
    <row r="15131" spans="54:54" x14ac:dyDescent="0.2">
      <c r="BB15131" s="5"/>
    </row>
    <row r="15132" spans="54:54" x14ac:dyDescent="0.2">
      <c r="BB15132" s="5"/>
    </row>
    <row r="15133" spans="54:54" x14ac:dyDescent="0.2">
      <c r="BB15133" s="5"/>
    </row>
    <row r="15134" spans="54:54" x14ac:dyDescent="0.2">
      <c r="BB15134" s="5"/>
    </row>
    <row r="15135" spans="54:54" x14ac:dyDescent="0.2">
      <c r="BB15135" s="5"/>
    </row>
    <row r="15136" spans="54:54" x14ac:dyDescent="0.2">
      <c r="BB15136" s="5"/>
    </row>
    <row r="15137" spans="54:54" x14ac:dyDescent="0.2">
      <c r="BB15137" s="5"/>
    </row>
    <row r="15138" spans="54:54" x14ac:dyDescent="0.2">
      <c r="BB15138" s="5"/>
    </row>
    <row r="15139" spans="54:54" x14ac:dyDescent="0.2">
      <c r="BB15139" s="5"/>
    </row>
    <row r="15140" spans="54:54" x14ac:dyDescent="0.2">
      <c r="BB15140" s="5"/>
    </row>
    <row r="15141" spans="54:54" x14ac:dyDescent="0.2">
      <c r="BB15141" s="5"/>
    </row>
    <row r="15142" spans="54:54" x14ac:dyDescent="0.2">
      <c r="BB15142" s="5"/>
    </row>
    <row r="15143" spans="54:54" x14ac:dyDescent="0.2">
      <c r="BB15143" s="5"/>
    </row>
    <row r="15144" spans="54:54" x14ac:dyDescent="0.2">
      <c r="BB15144" s="5"/>
    </row>
    <row r="15145" spans="54:54" x14ac:dyDescent="0.2">
      <c r="BB15145" s="5"/>
    </row>
    <row r="15146" spans="54:54" x14ac:dyDescent="0.2">
      <c r="BB15146" s="5"/>
    </row>
    <row r="15147" spans="54:54" x14ac:dyDescent="0.2">
      <c r="BB15147" s="5"/>
    </row>
    <row r="15148" spans="54:54" x14ac:dyDescent="0.2">
      <c r="BB15148" s="5"/>
    </row>
    <row r="15149" spans="54:54" x14ac:dyDescent="0.2">
      <c r="BB15149" s="5"/>
    </row>
    <row r="15150" spans="54:54" x14ac:dyDescent="0.2">
      <c r="BB15150" s="5"/>
    </row>
    <row r="15151" spans="54:54" x14ac:dyDescent="0.2">
      <c r="BB15151" s="5"/>
    </row>
    <row r="15152" spans="54:54" x14ac:dyDescent="0.2">
      <c r="BB15152" s="5"/>
    </row>
    <row r="15153" spans="54:54" x14ac:dyDescent="0.2">
      <c r="BB15153" s="5"/>
    </row>
    <row r="15154" spans="54:54" x14ac:dyDescent="0.2">
      <c r="BB15154" s="5"/>
    </row>
    <row r="15155" spans="54:54" x14ac:dyDescent="0.2">
      <c r="BB15155" s="5"/>
    </row>
    <row r="15156" spans="54:54" x14ac:dyDescent="0.2">
      <c r="BB15156" s="5"/>
    </row>
    <row r="15157" spans="54:54" x14ac:dyDescent="0.2">
      <c r="BB15157" s="5"/>
    </row>
    <row r="15158" spans="54:54" x14ac:dyDescent="0.2">
      <c r="BB15158" s="5"/>
    </row>
    <row r="15159" spans="54:54" x14ac:dyDescent="0.2">
      <c r="BB15159" s="5"/>
    </row>
    <row r="15160" spans="54:54" x14ac:dyDescent="0.2">
      <c r="BB15160" s="5"/>
    </row>
    <row r="15161" spans="54:54" x14ac:dyDescent="0.2">
      <c r="BB15161" s="5"/>
    </row>
    <row r="15162" spans="54:54" x14ac:dyDescent="0.2">
      <c r="BB15162" s="5"/>
    </row>
    <row r="15163" spans="54:54" x14ac:dyDescent="0.2">
      <c r="BB15163" s="5"/>
    </row>
    <row r="15164" spans="54:54" x14ac:dyDescent="0.2">
      <c r="BB15164" s="5"/>
    </row>
    <row r="15165" spans="54:54" x14ac:dyDescent="0.2">
      <c r="BB15165" s="5"/>
    </row>
    <row r="15166" spans="54:54" x14ac:dyDescent="0.2">
      <c r="BB15166" s="5"/>
    </row>
    <row r="15167" spans="54:54" x14ac:dyDescent="0.2">
      <c r="BB15167" s="5"/>
    </row>
    <row r="15168" spans="54:54" x14ac:dyDescent="0.2">
      <c r="BB15168" s="5"/>
    </row>
    <row r="15169" spans="54:54" x14ac:dyDescent="0.2">
      <c r="BB15169" s="5"/>
    </row>
    <row r="15170" spans="54:54" x14ac:dyDescent="0.2">
      <c r="BB15170" s="5"/>
    </row>
    <row r="15171" spans="54:54" x14ac:dyDescent="0.2">
      <c r="BB15171" s="5"/>
    </row>
    <row r="15172" spans="54:54" x14ac:dyDescent="0.2">
      <c r="BB15172" s="5"/>
    </row>
    <row r="15173" spans="54:54" x14ac:dyDescent="0.2">
      <c r="BB15173" s="5"/>
    </row>
    <row r="15174" spans="54:54" x14ac:dyDescent="0.2">
      <c r="BB15174" s="5"/>
    </row>
    <row r="15175" spans="54:54" x14ac:dyDescent="0.2">
      <c r="BB15175" s="5"/>
    </row>
    <row r="15176" spans="54:54" x14ac:dyDescent="0.2">
      <c r="BB15176" s="5"/>
    </row>
    <row r="15177" spans="54:54" x14ac:dyDescent="0.2">
      <c r="BB15177" s="5"/>
    </row>
    <row r="15178" spans="54:54" x14ac:dyDescent="0.2">
      <c r="BB15178" s="5"/>
    </row>
    <row r="15179" spans="54:54" x14ac:dyDescent="0.2">
      <c r="BB15179" s="5"/>
    </row>
    <row r="15180" spans="54:54" x14ac:dyDescent="0.2">
      <c r="BB15180" s="5"/>
    </row>
    <row r="15181" spans="54:54" x14ac:dyDescent="0.2">
      <c r="BB15181" s="5"/>
    </row>
    <row r="15182" spans="54:54" x14ac:dyDescent="0.2">
      <c r="BB15182" s="5"/>
    </row>
    <row r="15183" spans="54:54" x14ac:dyDescent="0.2">
      <c r="BB15183" s="5"/>
    </row>
    <row r="15184" spans="54:54" x14ac:dyDescent="0.2">
      <c r="BB15184" s="5"/>
    </row>
    <row r="15185" spans="54:54" x14ac:dyDescent="0.2">
      <c r="BB15185" s="5"/>
    </row>
    <row r="15186" spans="54:54" x14ac:dyDescent="0.2">
      <c r="BB15186" s="5"/>
    </row>
    <row r="15187" spans="54:54" x14ac:dyDescent="0.2">
      <c r="BB15187" s="5"/>
    </row>
    <row r="15188" spans="54:54" x14ac:dyDescent="0.2">
      <c r="BB15188" s="5"/>
    </row>
    <row r="15189" spans="54:54" x14ac:dyDescent="0.2">
      <c r="BB15189" s="5"/>
    </row>
    <row r="15190" spans="54:54" x14ac:dyDescent="0.2">
      <c r="BB15190" s="5"/>
    </row>
    <row r="15191" spans="54:54" x14ac:dyDescent="0.2">
      <c r="BB15191" s="5"/>
    </row>
    <row r="15192" spans="54:54" x14ac:dyDescent="0.2">
      <c r="BB15192" s="5"/>
    </row>
    <row r="15193" spans="54:54" x14ac:dyDescent="0.2">
      <c r="BB15193" s="5"/>
    </row>
    <row r="15194" spans="54:54" x14ac:dyDescent="0.2">
      <c r="BB15194" s="5"/>
    </row>
    <row r="15195" spans="54:54" x14ac:dyDescent="0.2">
      <c r="BB15195" s="5"/>
    </row>
    <row r="15196" spans="54:54" x14ac:dyDescent="0.2">
      <c r="BB15196" s="5"/>
    </row>
    <row r="15197" spans="54:54" x14ac:dyDescent="0.2">
      <c r="BB15197" s="5"/>
    </row>
    <row r="15198" spans="54:54" x14ac:dyDescent="0.2">
      <c r="BB15198" s="5"/>
    </row>
    <row r="15199" spans="54:54" x14ac:dyDescent="0.2">
      <c r="BB15199" s="5"/>
    </row>
    <row r="15200" spans="54:54" x14ac:dyDescent="0.2">
      <c r="BB15200" s="5"/>
    </row>
    <row r="15201" spans="54:54" x14ac:dyDescent="0.2">
      <c r="BB15201" s="5"/>
    </row>
    <row r="15202" spans="54:54" x14ac:dyDescent="0.2">
      <c r="BB15202" s="5"/>
    </row>
    <row r="15203" spans="54:54" x14ac:dyDescent="0.2">
      <c r="BB15203" s="5"/>
    </row>
    <row r="15204" spans="54:54" x14ac:dyDescent="0.2">
      <c r="BB15204" s="5"/>
    </row>
    <row r="15205" spans="54:54" x14ac:dyDescent="0.2">
      <c r="BB15205" s="5"/>
    </row>
    <row r="15206" spans="54:54" x14ac:dyDescent="0.2">
      <c r="BB15206" s="5"/>
    </row>
    <row r="15207" spans="54:54" x14ac:dyDescent="0.2">
      <c r="BB15207" s="5"/>
    </row>
    <row r="15208" spans="54:54" x14ac:dyDescent="0.2">
      <c r="BB15208" s="5"/>
    </row>
    <row r="15209" spans="54:54" x14ac:dyDescent="0.2">
      <c r="BB15209" s="5"/>
    </row>
    <row r="15210" spans="54:54" x14ac:dyDescent="0.2">
      <c r="BB15210" s="5"/>
    </row>
    <row r="15211" spans="54:54" x14ac:dyDescent="0.2">
      <c r="BB15211" s="5"/>
    </row>
    <row r="15212" spans="54:54" x14ac:dyDescent="0.2">
      <c r="BB15212" s="5"/>
    </row>
    <row r="15213" spans="54:54" x14ac:dyDescent="0.2">
      <c r="BB15213" s="5"/>
    </row>
    <row r="15214" spans="54:54" x14ac:dyDescent="0.2">
      <c r="BB15214" s="5"/>
    </row>
    <row r="15215" spans="54:54" x14ac:dyDescent="0.2">
      <c r="BB15215" s="5"/>
    </row>
    <row r="15216" spans="54:54" x14ac:dyDescent="0.2">
      <c r="BB15216" s="5"/>
    </row>
    <row r="15217" spans="54:54" x14ac:dyDescent="0.2">
      <c r="BB15217" s="5"/>
    </row>
    <row r="15218" spans="54:54" x14ac:dyDescent="0.2">
      <c r="BB15218" s="5"/>
    </row>
    <row r="15219" spans="54:54" x14ac:dyDescent="0.2">
      <c r="BB15219" s="5"/>
    </row>
    <row r="15220" spans="54:54" x14ac:dyDescent="0.2">
      <c r="BB15220" s="5"/>
    </row>
    <row r="15221" spans="54:54" x14ac:dyDescent="0.2">
      <c r="BB15221" s="5"/>
    </row>
    <row r="15222" spans="54:54" x14ac:dyDescent="0.2">
      <c r="BB15222" s="5"/>
    </row>
    <row r="15223" spans="54:54" x14ac:dyDescent="0.2">
      <c r="BB15223" s="5"/>
    </row>
    <row r="15224" spans="54:54" x14ac:dyDescent="0.2">
      <c r="BB15224" s="5"/>
    </row>
    <row r="15225" spans="54:54" x14ac:dyDescent="0.2">
      <c r="BB15225" s="5"/>
    </row>
    <row r="15226" spans="54:54" x14ac:dyDescent="0.2">
      <c r="BB15226" s="5"/>
    </row>
    <row r="15227" spans="54:54" x14ac:dyDescent="0.2">
      <c r="BB15227" s="5"/>
    </row>
    <row r="15228" spans="54:54" x14ac:dyDescent="0.2">
      <c r="BB15228" s="5"/>
    </row>
    <row r="15229" spans="54:54" x14ac:dyDescent="0.2">
      <c r="BB15229" s="5"/>
    </row>
    <row r="15230" spans="54:54" x14ac:dyDescent="0.2">
      <c r="BB15230" s="5"/>
    </row>
    <row r="15231" spans="54:54" x14ac:dyDescent="0.2">
      <c r="BB15231" s="5"/>
    </row>
    <row r="15232" spans="54:54" x14ac:dyDescent="0.2">
      <c r="BB15232" s="5"/>
    </row>
    <row r="15233" spans="54:54" x14ac:dyDescent="0.2">
      <c r="BB15233" s="5"/>
    </row>
    <row r="15234" spans="54:54" x14ac:dyDescent="0.2">
      <c r="BB15234" s="5"/>
    </row>
    <row r="15235" spans="54:54" x14ac:dyDescent="0.2">
      <c r="BB15235" s="5"/>
    </row>
    <row r="15236" spans="54:54" x14ac:dyDescent="0.2">
      <c r="BB15236" s="5"/>
    </row>
    <row r="15237" spans="54:54" x14ac:dyDescent="0.2">
      <c r="BB15237" s="5"/>
    </row>
    <row r="15238" spans="54:54" x14ac:dyDescent="0.2">
      <c r="BB15238" s="5"/>
    </row>
    <row r="15239" spans="54:54" x14ac:dyDescent="0.2">
      <c r="BB15239" s="5"/>
    </row>
    <row r="15240" spans="54:54" x14ac:dyDescent="0.2">
      <c r="BB15240" s="5"/>
    </row>
    <row r="15241" spans="54:54" x14ac:dyDescent="0.2">
      <c r="BB15241" s="5"/>
    </row>
    <row r="15242" spans="54:54" x14ac:dyDescent="0.2">
      <c r="BB15242" s="5"/>
    </row>
    <row r="15243" spans="54:54" x14ac:dyDescent="0.2">
      <c r="BB15243" s="5"/>
    </row>
    <row r="15244" spans="54:54" x14ac:dyDescent="0.2">
      <c r="BB15244" s="5"/>
    </row>
    <row r="15245" spans="54:54" x14ac:dyDescent="0.2">
      <c r="BB15245" s="5"/>
    </row>
    <row r="15246" spans="54:54" x14ac:dyDescent="0.2">
      <c r="BB15246" s="5"/>
    </row>
    <row r="15247" spans="54:54" x14ac:dyDescent="0.2">
      <c r="BB15247" s="5"/>
    </row>
    <row r="15248" spans="54:54" x14ac:dyDescent="0.2">
      <c r="BB15248" s="5"/>
    </row>
    <row r="15249" spans="54:54" x14ac:dyDescent="0.2">
      <c r="BB15249" s="5"/>
    </row>
    <row r="15250" spans="54:54" x14ac:dyDescent="0.2">
      <c r="BB15250" s="5"/>
    </row>
    <row r="15251" spans="54:54" x14ac:dyDescent="0.2">
      <c r="BB15251" s="5"/>
    </row>
    <row r="15252" spans="54:54" x14ac:dyDescent="0.2">
      <c r="BB15252" s="5"/>
    </row>
    <row r="15253" spans="54:54" x14ac:dyDescent="0.2">
      <c r="BB15253" s="5"/>
    </row>
    <row r="15254" spans="54:54" x14ac:dyDescent="0.2">
      <c r="BB15254" s="5"/>
    </row>
    <row r="15255" spans="54:54" x14ac:dyDescent="0.2">
      <c r="BB15255" s="5"/>
    </row>
    <row r="15256" spans="54:54" x14ac:dyDescent="0.2">
      <c r="BB15256" s="5"/>
    </row>
    <row r="15257" spans="54:54" x14ac:dyDescent="0.2">
      <c r="BB15257" s="5"/>
    </row>
    <row r="15258" spans="54:54" x14ac:dyDescent="0.2">
      <c r="BB15258" s="5"/>
    </row>
    <row r="15259" spans="54:54" x14ac:dyDescent="0.2">
      <c r="BB15259" s="5"/>
    </row>
    <row r="15260" spans="54:54" x14ac:dyDescent="0.2">
      <c r="BB15260" s="5"/>
    </row>
    <row r="15261" spans="54:54" x14ac:dyDescent="0.2">
      <c r="BB15261" s="5"/>
    </row>
    <row r="15262" spans="54:54" x14ac:dyDescent="0.2">
      <c r="BB15262" s="5"/>
    </row>
    <row r="15263" spans="54:54" x14ac:dyDescent="0.2">
      <c r="BB15263" s="5"/>
    </row>
    <row r="15264" spans="54:54" x14ac:dyDescent="0.2">
      <c r="BB15264" s="5"/>
    </row>
    <row r="15265" spans="54:54" x14ac:dyDescent="0.2">
      <c r="BB15265" s="5"/>
    </row>
    <row r="15266" spans="54:54" x14ac:dyDescent="0.2">
      <c r="BB15266" s="5"/>
    </row>
    <row r="15267" spans="54:54" x14ac:dyDescent="0.2">
      <c r="BB15267" s="5"/>
    </row>
    <row r="15268" spans="54:54" x14ac:dyDescent="0.2">
      <c r="BB15268" s="5"/>
    </row>
    <row r="15269" spans="54:54" x14ac:dyDescent="0.2">
      <c r="BB15269" s="5"/>
    </row>
    <row r="15270" spans="54:54" x14ac:dyDescent="0.2">
      <c r="BB15270" s="5"/>
    </row>
    <row r="15271" spans="54:54" x14ac:dyDescent="0.2">
      <c r="BB15271" s="5"/>
    </row>
    <row r="15272" spans="54:54" x14ac:dyDescent="0.2">
      <c r="BB15272" s="5"/>
    </row>
    <row r="15273" spans="54:54" x14ac:dyDescent="0.2">
      <c r="BB15273" s="5"/>
    </row>
    <row r="15274" spans="54:54" x14ac:dyDescent="0.2">
      <c r="BB15274" s="5"/>
    </row>
    <row r="15275" spans="54:54" x14ac:dyDescent="0.2">
      <c r="BB15275" s="5"/>
    </row>
    <row r="15276" spans="54:54" x14ac:dyDescent="0.2">
      <c r="BB15276" s="5"/>
    </row>
    <row r="15277" spans="54:54" x14ac:dyDescent="0.2">
      <c r="BB15277" s="5"/>
    </row>
    <row r="15278" spans="54:54" x14ac:dyDescent="0.2">
      <c r="BB15278" s="5"/>
    </row>
    <row r="15279" spans="54:54" x14ac:dyDescent="0.2">
      <c r="BB15279" s="5"/>
    </row>
    <row r="15280" spans="54:54" x14ac:dyDescent="0.2">
      <c r="BB15280" s="5"/>
    </row>
    <row r="15281" spans="54:54" x14ac:dyDescent="0.2">
      <c r="BB15281" s="5"/>
    </row>
    <row r="15282" spans="54:54" x14ac:dyDescent="0.2">
      <c r="BB15282" s="5"/>
    </row>
    <row r="15283" spans="54:54" x14ac:dyDescent="0.2">
      <c r="BB15283" s="5"/>
    </row>
    <row r="15284" spans="54:54" x14ac:dyDescent="0.2">
      <c r="BB15284" s="5"/>
    </row>
    <row r="15285" spans="54:54" x14ac:dyDescent="0.2">
      <c r="BB15285" s="5"/>
    </row>
    <row r="15286" spans="54:54" x14ac:dyDescent="0.2">
      <c r="BB15286" s="5"/>
    </row>
    <row r="15287" spans="54:54" x14ac:dyDescent="0.2">
      <c r="BB15287" s="5"/>
    </row>
    <row r="15288" spans="54:54" x14ac:dyDescent="0.2">
      <c r="BB15288" s="5"/>
    </row>
    <row r="15289" spans="54:54" x14ac:dyDescent="0.2">
      <c r="BB15289" s="5"/>
    </row>
    <row r="15290" spans="54:54" x14ac:dyDescent="0.2">
      <c r="BB15290" s="5"/>
    </row>
    <row r="15291" spans="54:54" x14ac:dyDescent="0.2">
      <c r="BB15291" s="5"/>
    </row>
    <row r="15292" spans="54:54" x14ac:dyDescent="0.2">
      <c r="BB15292" s="5"/>
    </row>
    <row r="15293" spans="54:54" x14ac:dyDescent="0.2">
      <c r="BB15293" s="5"/>
    </row>
    <row r="15294" spans="54:54" x14ac:dyDescent="0.2">
      <c r="BB15294" s="5"/>
    </row>
    <row r="15295" spans="54:54" x14ac:dyDescent="0.2">
      <c r="BB15295" s="5"/>
    </row>
    <row r="15296" spans="54:54" x14ac:dyDescent="0.2">
      <c r="BB15296" s="5"/>
    </row>
    <row r="15297" spans="54:54" x14ac:dyDescent="0.2">
      <c r="BB15297" s="5"/>
    </row>
    <row r="15298" spans="54:54" x14ac:dyDescent="0.2">
      <c r="BB15298" s="5"/>
    </row>
    <row r="15299" spans="54:54" x14ac:dyDescent="0.2">
      <c r="BB15299" s="5"/>
    </row>
    <row r="15300" spans="54:54" x14ac:dyDescent="0.2">
      <c r="BB15300" s="5"/>
    </row>
    <row r="15301" spans="54:54" x14ac:dyDescent="0.2">
      <c r="BB15301" s="5"/>
    </row>
    <row r="15302" spans="54:54" x14ac:dyDescent="0.2">
      <c r="BB15302" s="5"/>
    </row>
    <row r="15303" spans="54:54" x14ac:dyDescent="0.2">
      <c r="BB15303" s="5"/>
    </row>
    <row r="15304" spans="54:54" x14ac:dyDescent="0.2">
      <c r="BB15304" s="5"/>
    </row>
    <row r="15305" spans="54:54" x14ac:dyDescent="0.2">
      <c r="BB15305" s="5"/>
    </row>
    <row r="15306" spans="54:54" x14ac:dyDescent="0.2">
      <c r="BB15306" s="5"/>
    </row>
    <row r="15307" spans="54:54" x14ac:dyDescent="0.2">
      <c r="BB15307" s="5"/>
    </row>
    <row r="15308" spans="54:54" x14ac:dyDescent="0.2">
      <c r="BB15308" s="5"/>
    </row>
    <row r="15309" spans="54:54" x14ac:dyDescent="0.2">
      <c r="BB15309" s="5"/>
    </row>
    <row r="15310" spans="54:54" x14ac:dyDescent="0.2">
      <c r="BB15310" s="5"/>
    </row>
    <row r="15311" spans="54:54" x14ac:dyDescent="0.2">
      <c r="BB15311" s="5"/>
    </row>
    <row r="15312" spans="54:54" x14ac:dyDescent="0.2">
      <c r="BB15312" s="5"/>
    </row>
    <row r="15313" spans="54:54" x14ac:dyDescent="0.2">
      <c r="BB15313" s="5"/>
    </row>
    <row r="15314" spans="54:54" x14ac:dyDescent="0.2">
      <c r="BB15314" s="5"/>
    </row>
    <row r="15315" spans="54:54" x14ac:dyDescent="0.2">
      <c r="BB15315" s="5"/>
    </row>
    <row r="15316" spans="54:54" x14ac:dyDescent="0.2">
      <c r="BB15316" s="5"/>
    </row>
    <row r="15317" spans="54:54" x14ac:dyDescent="0.2">
      <c r="BB15317" s="5"/>
    </row>
    <row r="15318" spans="54:54" x14ac:dyDescent="0.2">
      <c r="BB15318" s="5"/>
    </row>
    <row r="15319" spans="54:54" x14ac:dyDescent="0.2">
      <c r="BB15319" s="5"/>
    </row>
    <row r="15320" spans="54:54" x14ac:dyDescent="0.2">
      <c r="BB15320" s="5"/>
    </row>
    <row r="15321" spans="54:54" x14ac:dyDescent="0.2">
      <c r="BB15321" s="5"/>
    </row>
    <row r="15322" spans="54:54" x14ac:dyDescent="0.2">
      <c r="BB15322" s="5"/>
    </row>
    <row r="15323" spans="54:54" x14ac:dyDescent="0.2">
      <c r="BB15323" s="5"/>
    </row>
    <row r="15324" spans="54:54" x14ac:dyDescent="0.2">
      <c r="BB15324" s="5"/>
    </row>
    <row r="15325" spans="54:54" x14ac:dyDescent="0.2">
      <c r="BB15325" s="5"/>
    </row>
    <row r="15326" spans="54:54" x14ac:dyDescent="0.2">
      <c r="BB15326" s="5"/>
    </row>
    <row r="15327" spans="54:54" x14ac:dyDescent="0.2">
      <c r="BB15327" s="5"/>
    </row>
    <row r="15328" spans="54:54" x14ac:dyDescent="0.2">
      <c r="BB15328" s="5"/>
    </row>
    <row r="15329" spans="54:54" x14ac:dyDescent="0.2">
      <c r="BB15329" s="5"/>
    </row>
    <row r="15330" spans="54:54" x14ac:dyDescent="0.2">
      <c r="BB15330" s="5"/>
    </row>
    <row r="15331" spans="54:54" x14ac:dyDescent="0.2">
      <c r="BB15331" s="5"/>
    </row>
    <row r="15332" spans="54:54" x14ac:dyDescent="0.2">
      <c r="BB15332" s="5"/>
    </row>
    <row r="15333" spans="54:54" x14ac:dyDescent="0.2">
      <c r="BB15333" s="5"/>
    </row>
    <row r="15334" spans="54:54" x14ac:dyDescent="0.2">
      <c r="BB15334" s="5"/>
    </row>
    <row r="15335" spans="54:54" x14ac:dyDescent="0.2">
      <c r="BB15335" s="5"/>
    </row>
    <row r="15336" spans="54:54" x14ac:dyDescent="0.2">
      <c r="BB15336" s="5"/>
    </row>
    <row r="15337" spans="54:54" x14ac:dyDescent="0.2">
      <c r="BB15337" s="5"/>
    </row>
    <row r="15338" spans="54:54" x14ac:dyDescent="0.2">
      <c r="BB15338" s="5"/>
    </row>
    <row r="15339" spans="54:54" x14ac:dyDescent="0.2">
      <c r="BB15339" s="5"/>
    </row>
    <row r="15340" spans="54:54" x14ac:dyDescent="0.2">
      <c r="BB15340" s="5"/>
    </row>
    <row r="15341" spans="54:54" x14ac:dyDescent="0.2">
      <c r="BB15341" s="5"/>
    </row>
    <row r="15342" spans="54:54" x14ac:dyDescent="0.2">
      <c r="BB15342" s="5"/>
    </row>
    <row r="15343" spans="54:54" x14ac:dyDescent="0.2">
      <c r="BB15343" s="5"/>
    </row>
    <row r="15344" spans="54:54" x14ac:dyDescent="0.2">
      <c r="BB15344" s="5"/>
    </row>
    <row r="15345" spans="54:54" x14ac:dyDescent="0.2">
      <c r="BB15345" s="5"/>
    </row>
    <row r="15346" spans="54:54" x14ac:dyDescent="0.2">
      <c r="BB15346" s="5"/>
    </row>
    <row r="15347" spans="54:54" x14ac:dyDescent="0.2">
      <c r="BB15347" s="5"/>
    </row>
    <row r="15348" spans="54:54" x14ac:dyDescent="0.2">
      <c r="BB15348" s="5"/>
    </row>
    <row r="15349" spans="54:54" x14ac:dyDescent="0.2">
      <c r="BB15349" s="5"/>
    </row>
    <row r="15350" spans="54:54" x14ac:dyDescent="0.2">
      <c r="BB15350" s="5"/>
    </row>
    <row r="15351" spans="54:54" x14ac:dyDescent="0.2">
      <c r="BB15351" s="5"/>
    </row>
    <row r="15352" spans="54:54" x14ac:dyDescent="0.2">
      <c r="BB15352" s="5"/>
    </row>
    <row r="15353" spans="54:54" x14ac:dyDescent="0.2">
      <c r="BB15353" s="5"/>
    </row>
    <row r="15354" spans="54:54" x14ac:dyDescent="0.2">
      <c r="BB15354" s="5"/>
    </row>
    <row r="15355" spans="54:54" x14ac:dyDescent="0.2">
      <c r="BB15355" s="5"/>
    </row>
    <row r="15356" spans="54:54" x14ac:dyDescent="0.2">
      <c r="BB15356" s="5"/>
    </row>
    <row r="15357" spans="54:54" x14ac:dyDescent="0.2">
      <c r="BB15357" s="5"/>
    </row>
    <row r="15358" spans="54:54" x14ac:dyDescent="0.2">
      <c r="BB15358" s="5"/>
    </row>
    <row r="15359" spans="54:54" x14ac:dyDescent="0.2">
      <c r="BB15359" s="5"/>
    </row>
    <row r="15360" spans="54:54" x14ac:dyDescent="0.2">
      <c r="BB15360" s="5"/>
    </row>
    <row r="15361" spans="54:54" x14ac:dyDescent="0.2">
      <c r="BB15361" s="5"/>
    </row>
    <row r="15362" spans="54:54" x14ac:dyDescent="0.2">
      <c r="BB15362" s="5"/>
    </row>
    <row r="15363" spans="54:54" x14ac:dyDescent="0.2">
      <c r="BB15363" s="5"/>
    </row>
    <row r="15364" spans="54:54" x14ac:dyDescent="0.2">
      <c r="BB15364" s="5"/>
    </row>
    <row r="15365" spans="54:54" x14ac:dyDescent="0.2">
      <c r="BB15365" s="5"/>
    </row>
    <row r="15366" spans="54:54" x14ac:dyDescent="0.2">
      <c r="BB15366" s="5"/>
    </row>
    <row r="15367" spans="54:54" x14ac:dyDescent="0.2">
      <c r="BB15367" s="5"/>
    </row>
    <row r="15368" spans="54:54" x14ac:dyDescent="0.2">
      <c r="BB15368" s="5"/>
    </row>
    <row r="15369" spans="54:54" x14ac:dyDescent="0.2">
      <c r="BB15369" s="5"/>
    </row>
    <row r="15370" spans="54:54" x14ac:dyDescent="0.2">
      <c r="BB15370" s="5"/>
    </row>
    <row r="15371" spans="54:54" x14ac:dyDescent="0.2">
      <c r="BB15371" s="5"/>
    </row>
    <row r="15372" spans="54:54" x14ac:dyDescent="0.2">
      <c r="BB15372" s="5"/>
    </row>
    <row r="15373" spans="54:54" x14ac:dyDescent="0.2">
      <c r="BB15373" s="5"/>
    </row>
    <row r="15374" spans="54:54" x14ac:dyDescent="0.2">
      <c r="BB15374" s="5"/>
    </row>
    <row r="15375" spans="54:54" x14ac:dyDescent="0.2">
      <c r="BB15375" s="5"/>
    </row>
    <row r="15376" spans="54:54" x14ac:dyDescent="0.2">
      <c r="BB15376" s="5"/>
    </row>
    <row r="15377" spans="54:54" x14ac:dyDescent="0.2">
      <c r="BB15377" s="5"/>
    </row>
    <row r="15378" spans="54:54" x14ac:dyDescent="0.2">
      <c r="BB15378" s="5"/>
    </row>
    <row r="15379" spans="54:54" x14ac:dyDescent="0.2">
      <c r="BB15379" s="5"/>
    </row>
    <row r="15380" spans="54:54" x14ac:dyDescent="0.2">
      <c r="BB15380" s="5"/>
    </row>
    <row r="15381" spans="54:54" x14ac:dyDescent="0.2">
      <c r="BB15381" s="5"/>
    </row>
    <row r="15382" spans="54:54" x14ac:dyDescent="0.2">
      <c r="BB15382" s="5"/>
    </row>
    <row r="15383" spans="54:54" x14ac:dyDescent="0.2">
      <c r="BB15383" s="5"/>
    </row>
    <row r="15384" spans="54:54" x14ac:dyDescent="0.2">
      <c r="BB15384" s="5"/>
    </row>
    <row r="15385" spans="54:54" x14ac:dyDescent="0.2">
      <c r="BB15385" s="5"/>
    </row>
    <row r="15386" spans="54:54" x14ac:dyDescent="0.2">
      <c r="BB15386" s="5"/>
    </row>
    <row r="15387" spans="54:54" x14ac:dyDescent="0.2">
      <c r="BB15387" s="5"/>
    </row>
    <row r="15388" spans="54:54" x14ac:dyDescent="0.2">
      <c r="BB15388" s="5"/>
    </row>
    <row r="15389" spans="54:54" x14ac:dyDescent="0.2">
      <c r="BB15389" s="5"/>
    </row>
    <row r="15390" spans="54:54" x14ac:dyDescent="0.2">
      <c r="BB15390" s="5"/>
    </row>
    <row r="15391" spans="54:54" x14ac:dyDescent="0.2">
      <c r="BB15391" s="5"/>
    </row>
    <row r="15392" spans="54:54" x14ac:dyDescent="0.2">
      <c r="BB15392" s="5"/>
    </row>
    <row r="15393" spans="54:54" x14ac:dyDescent="0.2">
      <c r="BB15393" s="5"/>
    </row>
    <row r="15394" spans="54:54" x14ac:dyDescent="0.2">
      <c r="BB15394" s="5"/>
    </row>
    <row r="15395" spans="54:54" x14ac:dyDescent="0.2">
      <c r="BB15395" s="5"/>
    </row>
    <row r="15396" spans="54:54" x14ac:dyDescent="0.2">
      <c r="BB15396" s="5"/>
    </row>
    <row r="15397" spans="54:54" x14ac:dyDescent="0.2">
      <c r="BB15397" s="5"/>
    </row>
    <row r="15398" spans="54:54" x14ac:dyDescent="0.2">
      <c r="BB15398" s="5"/>
    </row>
    <row r="15399" spans="54:54" x14ac:dyDescent="0.2">
      <c r="BB15399" s="5"/>
    </row>
    <row r="15400" spans="54:54" x14ac:dyDescent="0.2">
      <c r="BB15400" s="5"/>
    </row>
    <row r="15401" spans="54:54" x14ac:dyDescent="0.2">
      <c r="BB15401" s="5"/>
    </row>
    <row r="15402" spans="54:54" x14ac:dyDescent="0.2">
      <c r="BB15402" s="5"/>
    </row>
    <row r="15403" spans="54:54" x14ac:dyDescent="0.2">
      <c r="BB15403" s="5"/>
    </row>
    <row r="15404" spans="54:54" x14ac:dyDescent="0.2">
      <c r="BB15404" s="5"/>
    </row>
    <row r="15405" spans="54:54" x14ac:dyDescent="0.2">
      <c r="BB15405" s="5"/>
    </row>
    <row r="15406" spans="54:54" x14ac:dyDescent="0.2">
      <c r="BB15406" s="5"/>
    </row>
    <row r="15407" spans="54:54" x14ac:dyDescent="0.2">
      <c r="BB15407" s="5"/>
    </row>
    <row r="15408" spans="54:54" x14ac:dyDescent="0.2">
      <c r="BB15408" s="5"/>
    </row>
    <row r="15409" spans="54:54" x14ac:dyDescent="0.2">
      <c r="BB15409" s="5"/>
    </row>
    <row r="15410" spans="54:54" x14ac:dyDescent="0.2">
      <c r="BB15410" s="5"/>
    </row>
    <row r="15411" spans="54:54" x14ac:dyDescent="0.2">
      <c r="BB15411" s="5"/>
    </row>
    <row r="15412" spans="54:54" x14ac:dyDescent="0.2">
      <c r="BB15412" s="5"/>
    </row>
    <row r="15413" spans="54:54" x14ac:dyDescent="0.2">
      <c r="BB15413" s="5"/>
    </row>
    <row r="15414" spans="54:54" x14ac:dyDescent="0.2">
      <c r="BB15414" s="5"/>
    </row>
    <row r="15415" spans="54:54" x14ac:dyDescent="0.2">
      <c r="BB15415" s="5"/>
    </row>
    <row r="15416" spans="54:54" x14ac:dyDescent="0.2">
      <c r="BB15416" s="5"/>
    </row>
    <row r="15417" spans="54:54" x14ac:dyDescent="0.2">
      <c r="BB15417" s="5"/>
    </row>
    <row r="15418" spans="54:54" x14ac:dyDescent="0.2">
      <c r="BB15418" s="5"/>
    </row>
    <row r="15419" spans="54:54" x14ac:dyDescent="0.2">
      <c r="BB15419" s="5"/>
    </row>
    <row r="15420" spans="54:54" x14ac:dyDescent="0.2">
      <c r="BB15420" s="5"/>
    </row>
    <row r="15421" spans="54:54" x14ac:dyDescent="0.2">
      <c r="BB15421" s="5"/>
    </row>
    <row r="15422" spans="54:54" x14ac:dyDescent="0.2">
      <c r="BB15422" s="5"/>
    </row>
    <row r="15423" spans="54:54" x14ac:dyDescent="0.2">
      <c r="BB15423" s="5"/>
    </row>
    <row r="15424" spans="54:54" x14ac:dyDescent="0.2">
      <c r="BB15424" s="5"/>
    </row>
    <row r="15425" spans="54:54" x14ac:dyDescent="0.2">
      <c r="BB15425" s="5"/>
    </row>
    <row r="15426" spans="54:54" x14ac:dyDescent="0.2">
      <c r="BB15426" s="5"/>
    </row>
    <row r="15427" spans="54:54" x14ac:dyDescent="0.2">
      <c r="BB15427" s="5"/>
    </row>
    <row r="15428" spans="54:54" x14ac:dyDescent="0.2">
      <c r="BB15428" s="5"/>
    </row>
    <row r="15429" spans="54:54" x14ac:dyDescent="0.2">
      <c r="BB15429" s="5"/>
    </row>
    <row r="15430" spans="54:54" x14ac:dyDescent="0.2">
      <c r="BB15430" s="5"/>
    </row>
    <row r="15431" spans="54:54" x14ac:dyDescent="0.2">
      <c r="BB15431" s="5"/>
    </row>
    <row r="15432" spans="54:54" x14ac:dyDescent="0.2">
      <c r="BB15432" s="5"/>
    </row>
    <row r="15433" spans="54:54" x14ac:dyDescent="0.2">
      <c r="BB15433" s="5"/>
    </row>
    <row r="15434" spans="54:54" x14ac:dyDescent="0.2">
      <c r="BB15434" s="5"/>
    </row>
    <row r="15435" spans="54:54" x14ac:dyDescent="0.2">
      <c r="BB15435" s="5"/>
    </row>
    <row r="15436" spans="54:54" x14ac:dyDescent="0.2">
      <c r="BB15436" s="5"/>
    </row>
    <row r="15437" spans="54:54" x14ac:dyDescent="0.2">
      <c r="BB15437" s="5"/>
    </row>
    <row r="15438" spans="54:54" x14ac:dyDescent="0.2">
      <c r="BB15438" s="5"/>
    </row>
    <row r="15439" spans="54:54" x14ac:dyDescent="0.2">
      <c r="BB15439" s="5"/>
    </row>
    <row r="15440" spans="54:54" x14ac:dyDescent="0.2">
      <c r="BB15440" s="5"/>
    </row>
    <row r="15441" spans="54:54" x14ac:dyDescent="0.2">
      <c r="BB15441" s="5"/>
    </row>
    <row r="15442" spans="54:54" x14ac:dyDescent="0.2">
      <c r="BB15442" s="5"/>
    </row>
    <row r="15443" spans="54:54" x14ac:dyDescent="0.2">
      <c r="BB15443" s="5"/>
    </row>
    <row r="15444" spans="54:54" x14ac:dyDescent="0.2">
      <c r="BB15444" s="5"/>
    </row>
    <row r="15445" spans="54:54" x14ac:dyDescent="0.2">
      <c r="BB15445" s="5"/>
    </row>
    <row r="15446" spans="54:54" x14ac:dyDescent="0.2">
      <c r="BB15446" s="5"/>
    </row>
    <row r="15447" spans="54:54" x14ac:dyDescent="0.2">
      <c r="BB15447" s="5"/>
    </row>
    <row r="15448" spans="54:54" x14ac:dyDescent="0.2">
      <c r="BB15448" s="5"/>
    </row>
    <row r="15449" spans="54:54" x14ac:dyDescent="0.2">
      <c r="BB15449" s="5"/>
    </row>
    <row r="15450" spans="54:54" x14ac:dyDescent="0.2">
      <c r="BB15450" s="5"/>
    </row>
    <row r="15451" spans="54:54" x14ac:dyDescent="0.2">
      <c r="BB15451" s="5"/>
    </row>
    <row r="15452" spans="54:54" x14ac:dyDescent="0.2">
      <c r="BB15452" s="5"/>
    </row>
    <row r="15453" spans="54:54" x14ac:dyDescent="0.2">
      <c r="BB15453" s="5"/>
    </row>
    <row r="15454" spans="54:54" x14ac:dyDescent="0.2">
      <c r="BB15454" s="5"/>
    </row>
    <row r="15455" spans="54:54" x14ac:dyDescent="0.2">
      <c r="BB15455" s="5"/>
    </row>
    <row r="15456" spans="54:54" x14ac:dyDescent="0.2">
      <c r="BB15456" s="5"/>
    </row>
    <row r="15457" spans="54:54" x14ac:dyDescent="0.2">
      <c r="BB15457" s="5"/>
    </row>
    <row r="15458" spans="54:54" x14ac:dyDescent="0.2">
      <c r="BB15458" s="5"/>
    </row>
    <row r="15459" spans="54:54" x14ac:dyDescent="0.2">
      <c r="BB15459" s="5"/>
    </row>
    <row r="15460" spans="54:54" x14ac:dyDescent="0.2">
      <c r="BB15460" s="5"/>
    </row>
    <row r="15461" spans="54:54" x14ac:dyDescent="0.2">
      <c r="BB15461" s="5"/>
    </row>
    <row r="15462" spans="54:54" x14ac:dyDescent="0.2">
      <c r="BB15462" s="5"/>
    </row>
    <row r="15463" spans="54:54" x14ac:dyDescent="0.2">
      <c r="BB15463" s="5"/>
    </row>
    <row r="15464" spans="54:54" x14ac:dyDescent="0.2">
      <c r="BB15464" s="5"/>
    </row>
    <row r="15465" spans="54:54" x14ac:dyDescent="0.2">
      <c r="BB15465" s="5"/>
    </row>
    <row r="15466" spans="54:54" x14ac:dyDescent="0.2">
      <c r="BB15466" s="5"/>
    </row>
    <row r="15467" spans="54:54" x14ac:dyDescent="0.2">
      <c r="BB15467" s="5"/>
    </row>
    <row r="15468" spans="54:54" x14ac:dyDescent="0.2">
      <c r="BB15468" s="5"/>
    </row>
    <row r="15469" spans="54:54" x14ac:dyDescent="0.2">
      <c r="BB15469" s="5"/>
    </row>
    <row r="15470" spans="54:54" x14ac:dyDescent="0.2">
      <c r="BB15470" s="5"/>
    </row>
    <row r="15471" spans="54:54" x14ac:dyDescent="0.2">
      <c r="BB15471" s="5"/>
    </row>
    <row r="15472" spans="54:54" x14ac:dyDescent="0.2">
      <c r="BB15472" s="5"/>
    </row>
    <row r="15473" spans="54:54" x14ac:dyDescent="0.2">
      <c r="BB15473" s="5"/>
    </row>
    <row r="15474" spans="54:54" x14ac:dyDescent="0.2">
      <c r="BB15474" s="5"/>
    </row>
    <row r="15475" spans="54:54" x14ac:dyDescent="0.2">
      <c r="BB15475" s="5"/>
    </row>
    <row r="15476" spans="54:54" x14ac:dyDescent="0.2">
      <c r="BB15476" s="5"/>
    </row>
    <row r="15477" spans="54:54" x14ac:dyDescent="0.2">
      <c r="BB15477" s="5"/>
    </row>
    <row r="15478" spans="54:54" x14ac:dyDescent="0.2">
      <c r="BB15478" s="5"/>
    </row>
    <row r="15479" spans="54:54" x14ac:dyDescent="0.2">
      <c r="BB15479" s="5"/>
    </row>
    <row r="15480" spans="54:54" x14ac:dyDescent="0.2">
      <c r="BB15480" s="5"/>
    </row>
    <row r="15481" spans="54:54" x14ac:dyDescent="0.2">
      <c r="BB15481" s="5"/>
    </row>
    <row r="15482" spans="54:54" x14ac:dyDescent="0.2">
      <c r="BB15482" s="5"/>
    </row>
    <row r="15483" spans="54:54" x14ac:dyDescent="0.2">
      <c r="BB15483" s="5"/>
    </row>
    <row r="15484" spans="54:54" x14ac:dyDescent="0.2">
      <c r="BB15484" s="5"/>
    </row>
    <row r="15485" spans="54:54" x14ac:dyDescent="0.2">
      <c r="BB15485" s="5"/>
    </row>
    <row r="15486" spans="54:54" x14ac:dyDescent="0.2">
      <c r="BB15486" s="5"/>
    </row>
    <row r="15487" spans="54:54" x14ac:dyDescent="0.2">
      <c r="BB15487" s="5"/>
    </row>
    <row r="15488" spans="54:54" x14ac:dyDescent="0.2">
      <c r="BB15488" s="5"/>
    </row>
    <row r="15489" spans="54:54" x14ac:dyDescent="0.2">
      <c r="BB15489" s="5"/>
    </row>
    <row r="15490" spans="54:54" x14ac:dyDescent="0.2">
      <c r="BB15490" s="5"/>
    </row>
    <row r="15491" spans="54:54" x14ac:dyDescent="0.2">
      <c r="BB15491" s="5"/>
    </row>
    <row r="15492" spans="54:54" x14ac:dyDescent="0.2">
      <c r="BB15492" s="5"/>
    </row>
    <row r="15493" spans="54:54" x14ac:dyDescent="0.2">
      <c r="BB15493" s="5"/>
    </row>
    <row r="15494" spans="54:54" x14ac:dyDescent="0.2">
      <c r="BB15494" s="5"/>
    </row>
    <row r="15495" spans="54:54" x14ac:dyDescent="0.2">
      <c r="BB15495" s="5"/>
    </row>
    <row r="15496" spans="54:54" x14ac:dyDescent="0.2">
      <c r="BB15496" s="5"/>
    </row>
    <row r="15497" spans="54:54" x14ac:dyDescent="0.2">
      <c r="BB15497" s="5"/>
    </row>
    <row r="15498" spans="54:54" x14ac:dyDescent="0.2">
      <c r="BB15498" s="5"/>
    </row>
    <row r="15499" spans="54:54" x14ac:dyDescent="0.2">
      <c r="BB15499" s="5"/>
    </row>
    <row r="15500" spans="54:54" x14ac:dyDescent="0.2">
      <c r="BB15500" s="5"/>
    </row>
    <row r="15501" spans="54:54" x14ac:dyDescent="0.2">
      <c r="BB15501" s="5"/>
    </row>
    <row r="15502" spans="54:54" x14ac:dyDescent="0.2">
      <c r="BB15502" s="5"/>
    </row>
    <row r="15503" spans="54:54" x14ac:dyDescent="0.2">
      <c r="BB15503" s="5"/>
    </row>
    <row r="15504" spans="54:54" x14ac:dyDescent="0.2">
      <c r="BB15504" s="5"/>
    </row>
    <row r="15505" spans="54:54" x14ac:dyDescent="0.2">
      <c r="BB15505" s="5"/>
    </row>
    <row r="15506" spans="54:54" x14ac:dyDescent="0.2">
      <c r="BB15506" s="5"/>
    </row>
    <row r="15507" spans="54:54" x14ac:dyDescent="0.2">
      <c r="BB15507" s="5"/>
    </row>
    <row r="15508" spans="54:54" x14ac:dyDescent="0.2">
      <c r="BB15508" s="5"/>
    </row>
    <row r="15509" spans="54:54" x14ac:dyDescent="0.2">
      <c r="BB15509" s="5"/>
    </row>
    <row r="15510" spans="54:54" x14ac:dyDescent="0.2">
      <c r="BB15510" s="5"/>
    </row>
    <row r="15511" spans="54:54" x14ac:dyDescent="0.2">
      <c r="BB15511" s="5"/>
    </row>
    <row r="15512" spans="54:54" x14ac:dyDescent="0.2">
      <c r="BB15512" s="5"/>
    </row>
    <row r="15513" spans="54:54" x14ac:dyDescent="0.2">
      <c r="BB15513" s="5"/>
    </row>
    <row r="15514" spans="54:54" x14ac:dyDescent="0.2">
      <c r="BB15514" s="5"/>
    </row>
    <row r="15515" spans="54:54" x14ac:dyDescent="0.2">
      <c r="BB15515" s="5"/>
    </row>
    <row r="15516" spans="54:54" x14ac:dyDescent="0.2">
      <c r="BB15516" s="5"/>
    </row>
    <row r="15517" spans="54:54" x14ac:dyDescent="0.2">
      <c r="BB15517" s="5"/>
    </row>
    <row r="15518" spans="54:54" x14ac:dyDescent="0.2">
      <c r="BB15518" s="5"/>
    </row>
    <row r="15519" spans="54:54" x14ac:dyDescent="0.2">
      <c r="BB15519" s="5"/>
    </row>
    <row r="15520" spans="54:54" x14ac:dyDescent="0.2">
      <c r="BB15520" s="5"/>
    </row>
    <row r="15521" spans="54:54" x14ac:dyDescent="0.2">
      <c r="BB15521" s="5"/>
    </row>
    <row r="15522" spans="54:54" x14ac:dyDescent="0.2">
      <c r="BB15522" s="5"/>
    </row>
    <row r="15523" spans="54:54" x14ac:dyDescent="0.2">
      <c r="BB15523" s="5"/>
    </row>
    <row r="15524" spans="54:54" x14ac:dyDescent="0.2">
      <c r="BB15524" s="5"/>
    </row>
    <row r="15525" spans="54:54" x14ac:dyDescent="0.2">
      <c r="BB15525" s="5"/>
    </row>
    <row r="15526" spans="54:54" x14ac:dyDescent="0.2">
      <c r="BB15526" s="5"/>
    </row>
    <row r="15527" spans="54:54" x14ac:dyDescent="0.2">
      <c r="BB15527" s="5"/>
    </row>
    <row r="15528" spans="54:54" x14ac:dyDescent="0.2">
      <c r="BB15528" s="5"/>
    </row>
    <row r="15529" spans="54:54" x14ac:dyDescent="0.2">
      <c r="BB15529" s="5"/>
    </row>
    <row r="15530" spans="54:54" x14ac:dyDescent="0.2">
      <c r="BB15530" s="5"/>
    </row>
    <row r="15531" spans="54:54" x14ac:dyDescent="0.2">
      <c r="BB15531" s="5"/>
    </row>
    <row r="15532" spans="54:54" x14ac:dyDescent="0.2">
      <c r="BB15532" s="5"/>
    </row>
    <row r="15533" spans="54:54" x14ac:dyDescent="0.2">
      <c r="BB15533" s="5"/>
    </row>
    <row r="15534" spans="54:54" x14ac:dyDescent="0.2">
      <c r="BB15534" s="5"/>
    </row>
    <row r="15535" spans="54:54" x14ac:dyDescent="0.2">
      <c r="BB15535" s="5"/>
    </row>
    <row r="15536" spans="54:54" x14ac:dyDescent="0.2">
      <c r="BB15536" s="5"/>
    </row>
    <row r="15537" spans="54:54" x14ac:dyDescent="0.2">
      <c r="BB15537" s="5"/>
    </row>
    <row r="15538" spans="54:54" x14ac:dyDescent="0.2">
      <c r="BB15538" s="5"/>
    </row>
    <row r="15539" spans="54:54" x14ac:dyDescent="0.2">
      <c r="BB15539" s="5"/>
    </row>
    <row r="15540" spans="54:54" x14ac:dyDescent="0.2">
      <c r="BB15540" s="5"/>
    </row>
    <row r="15541" spans="54:54" x14ac:dyDescent="0.2">
      <c r="BB15541" s="5"/>
    </row>
    <row r="15542" spans="54:54" x14ac:dyDescent="0.2">
      <c r="BB15542" s="5"/>
    </row>
    <row r="15543" spans="54:54" x14ac:dyDescent="0.2">
      <c r="BB15543" s="5"/>
    </row>
    <row r="15544" spans="54:54" x14ac:dyDescent="0.2">
      <c r="BB15544" s="5"/>
    </row>
    <row r="15545" spans="54:54" x14ac:dyDescent="0.2">
      <c r="BB15545" s="5"/>
    </row>
    <row r="15546" spans="54:54" x14ac:dyDescent="0.2">
      <c r="BB15546" s="5"/>
    </row>
    <row r="15547" spans="54:54" x14ac:dyDescent="0.2">
      <c r="BB15547" s="5"/>
    </row>
    <row r="15548" spans="54:54" x14ac:dyDescent="0.2">
      <c r="BB15548" s="5"/>
    </row>
    <row r="15549" spans="54:54" x14ac:dyDescent="0.2">
      <c r="BB15549" s="5"/>
    </row>
    <row r="15550" spans="54:54" x14ac:dyDescent="0.2">
      <c r="BB15550" s="5"/>
    </row>
    <row r="15551" spans="54:54" x14ac:dyDescent="0.2">
      <c r="BB15551" s="5"/>
    </row>
    <row r="15552" spans="54:54" x14ac:dyDescent="0.2">
      <c r="BB15552" s="5"/>
    </row>
    <row r="15553" spans="54:54" x14ac:dyDescent="0.2">
      <c r="BB15553" s="5"/>
    </row>
    <row r="15554" spans="54:54" x14ac:dyDescent="0.2">
      <c r="BB15554" s="5"/>
    </row>
    <row r="15555" spans="54:54" x14ac:dyDescent="0.2">
      <c r="BB15555" s="5"/>
    </row>
    <row r="15556" spans="54:54" x14ac:dyDescent="0.2">
      <c r="BB15556" s="5"/>
    </row>
    <row r="15557" spans="54:54" x14ac:dyDescent="0.2">
      <c r="BB15557" s="5"/>
    </row>
    <row r="15558" spans="54:54" x14ac:dyDescent="0.2">
      <c r="BB15558" s="5"/>
    </row>
    <row r="15559" spans="54:54" x14ac:dyDescent="0.2">
      <c r="BB15559" s="5"/>
    </row>
    <row r="15560" spans="54:54" x14ac:dyDescent="0.2">
      <c r="BB15560" s="5"/>
    </row>
    <row r="15561" spans="54:54" x14ac:dyDescent="0.2">
      <c r="BB15561" s="5"/>
    </row>
    <row r="15562" spans="54:54" x14ac:dyDescent="0.2">
      <c r="BB15562" s="5"/>
    </row>
    <row r="15563" spans="54:54" x14ac:dyDescent="0.2">
      <c r="BB15563" s="5"/>
    </row>
    <row r="15564" spans="54:54" x14ac:dyDescent="0.2">
      <c r="BB15564" s="5"/>
    </row>
    <row r="15565" spans="54:54" x14ac:dyDescent="0.2">
      <c r="BB15565" s="5"/>
    </row>
    <row r="15566" spans="54:54" x14ac:dyDescent="0.2">
      <c r="BB15566" s="5"/>
    </row>
    <row r="15567" spans="54:54" x14ac:dyDescent="0.2">
      <c r="BB15567" s="5"/>
    </row>
    <row r="15568" spans="54:54" x14ac:dyDescent="0.2">
      <c r="BB15568" s="5"/>
    </row>
    <row r="15569" spans="54:54" x14ac:dyDescent="0.2">
      <c r="BB15569" s="5"/>
    </row>
    <row r="15570" spans="54:54" x14ac:dyDescent="0.2">
      <c r="BB15570" s="5"/>
    </row>
    <row r="15571" spans="54:54" x14ac:dyDescent="0.2">
      <c r="BB15571" s="5"/>
    </row>
    <row r="15572" spans="54:54" x14ac:dyDescent="0.2">
      <c r="BB15572" s="5"/>
    </row>
    <row r="15573" spans="54:54" x14ac:dyDescent="0.2">
      <c r="BB15573" s="5"/>
    </row>
    <row r="15574" spans="54:54" x14ac:dyDescent="0.2">
      <c r="BB15574" s="5"/>
    </row>
    <row r="15575" spans="54:54" x14ac:dyDescent="0.2">
      <c r="BB15575" s="5"/>
    </row>
    <row r="15576" spans="54:54" x14ac:dyDescent="0.2">
      <c r="BB15576" s="5"/>
    </row>
    <row r="15577" spans="54:54" x14ac:dyDescent="0.2">
      <c r="BB15577" s="5"/>
    </row>
    <row r="15578" spans="54:54" x14ac:dyDescent="0.2">
      <c r="BB15578" s="5"/>
    </row>
    <row r="15579" spans="54:54" x14ac:dyDescent="0.2">
      <c r="BB15579" s="5"/>
    </row>
    <row r="15580" spans="54:54" x14ac:dyDescent="0.2">
      <c r="BB15580" s="5"/>
    </row>
    <row r="15581" spans="54:54" x14ac:dyDescent="0.2">
      <c r="BB15581" s="5"/>
    </row>
    <row r="15582" spans="54:54" x14ac:dyDescent="0.2">
      <c r="BB15582" s="5"/>
    </row>
    <row r="15583" spans="54:54" x14ac:dyDescent="0.2">
      <c r="BB15583" s="5"/>
    </row>
    <row r="15584" spans="54:54" x14ac:dyDescent="0.2">
      <c r="BB15584" s="5"/>
    </row>
    <row r="15585" spans="54:54" x14ac:dyDescent="0.2">
      <c r="BB15585" s="5"/>
    </row>
    <row r="15586" spans="54:54" x14ac:dyDescent="0.2">
      <c r="BB15586" s="5"/>
    </row>
    <row r="15587" spans="54:54" x14ac:dyDescent="0.2">
      <c r="BB15587" s="5"/>
    </row>
    <row r="15588" spans="54:54" x14ac:dyDescent="0.2">
      <c r="BB15588" s="5"/>
    </row>
    <row r="15589" spans="54:54" x14ac:dyDescent="0.2">
      <c r="BB15589" s="5"/>
    </row>
    <row r="15590" spans="54:54" x14ac:dyDescent="0.2">
      <c r="BB15590" s="5"/>
    </row>
    <row r="15591" spans="54:54" x14ac:dyDescent="0.2">
      <c r="BB15591" s="5"/>
    </row>
    <row r="15592" spans="54:54" x14ac:dyDescent="0.2">
      <c r="BB15592" s="5"/>
    </row>
    <row r="15593" spans="54:54" x14ac:dyDescent="0.2">
      <c r="BB15593" s="5"/>
    </row>
    <row r="15594" spans="54:54" x14ac:dyDescent="0.2">
      <c r="BB15594" s="5"/>
    </row>
    <row r="15595" spans="54:54" x14ac:dyDescent="0.2">
      <c r="BB15595" s="5"/>
    </row>
    <row r="15596" spans="54:54" x14ac:dyDescent="0.2">
      <c r="BB15596" s="5"/>
    </row>
    <row r="15597" spans="54:54" x14ac:dyDescent="0.2">
      <c r="BB15597" s="5"/>
    </row>
    <row r="15598" spans="54:54" x14ac:dyDescent="0.2">
      <c r="BB15598" s="5"/>
    </row>
    <row r="15599" spans="54:54" x14ac:dyDescent="0.2">
      <c r="BB15599" s="5"/>
    </row>
    <row r="15600" spans="54:54" x14ac:dyDescent="0.2">
      <c r="BB15600" s="5"/>
    </row>
    <row r="15601" spans="54:54" x14ac:dyDescent="0.2">
      <c r="BB15601" s="5"/>
    </row>
    <row r="15602" spans="54:54" x14ac:dyDescent="0.2">
      <c r="BB15602" s="5"/>
    </row>
    <row r="15603" spans="54:54" x14ac:dyDescent="0.2">
      <c r="BB15603" s="5"/>
    </row>
    <row r="15604" spans="54:54" x14ac:dyDescent="0.2">
      <c r="BB15604" s="5"/>
    </row>
    <row r="15605" spans="54:54" x14ac:dyDescent="0.2">
      <c r="BB15605" s="5"/>
    </row>
    <row r="15606" spans="54:54" x14ac:dyDescent="0.2">
      <c r="BB15606" s="5"/>
    </row>
    <row r="15607" spans="54:54" x14ac:dyDescent="0.2">
      <c r="BB15607" s="5"/>
    </row>
    <row r="15608" spans="54:54" x14ac:dyDescent="0.2">
      <c r="BB15608" s="5"/>
    </row>
    <row r="15609" spans="54:54" x14ac:dyDescent="0.2">
      <c r="BB15609" s="5"/>
    </row>
    <row r="15610" spans="54:54" x14ac:dyDescent="0.2">
      <c r="BB15610" s="5"/>
    </row>
    <row r="15611" spans="54:54" x14ac:dyDescent="0.2">
      <c r="BB15611" s="5"/>
    </row>
    <row r="15612" spans="54:54" x14ac:dyDescent="0.2">
      <c r="BB15612" s="5"/>
    </row>
    <row r="15613" spans="54:54" x14ac:dyDescent="0.2">
      <c r="BB15613" s="5"/>
    </row>
    <row r="15614" spans="54:54" x14ac:dyDescent="0.2">
      <c r="BB15614" s="5"/>
    </row>
    <row r="15615" spans="54:54" x14ac:dyDescent="0.2">
      <c r="BB15615" s="5"/>
    </row>
    <row r="15616" spans="54:54" x14ac:dyDescent="0.2">
      <c r="BB15616" s="5"/>
    </row>
    <row r="15617" spans="54:54" x14ac:dyDescent="0.2">
      <c r="BB15617" s="5"/>
    </row>
    <row r="15618" spans="54:54" x14ac:dyDescent="0.2">
      <c r="BB15618" s="5"/>
    </row>
    <row r="15619" spans="54:54" x14ac:dyDescent="0.2">
      <c r="BB15619" s="5"/>
    </row>
    <row r="15620" spans="54:54" x14ac:dyDescent="0.2">
      <c r="BB15620" s="5"/>
    </row>
    <row r="15621" spans="54:54" x14ac:dyDescent="0.2">
      <c r="BB15621" s="5"/>
    </row>
    <row r="15622" spans="54:54" x14ac:dyDescent="0.2">
      <c r="BB15622" s="5"/>
    </row>
    <row r="15623" spans="54:54" x14ac:dyDescent="0.2">
      <c r="BB15623" s="5"/>
    </row>
    <row r="15624" spans="54:54" x14ac:dyDescent="0.2">
      <c r="BB15624" s="5"/>
    </row>
    <row r="15625" spans="54:54" x14ac:dyDescent="0.2">
      <c r="BB15625" s="5"/>
    </row>
    <row r="15626" spans="54:54" x14ac:dyDescent="0.2">
      <c r="BB15626" s="5"/>
    </row>
    <row r="15627" spans="54:54" x14ac:dyDescent="0.2">
      <c r="BB15627" s="5"/>
    </row>
    <row r="15628" spans="54:54" x14ac:dyDescent="0.2">
      <c r="BB15628" s="5"/>
    </row>
    <row r="15629" spans="54:54" x14ac:dyDescent="0.2">
      <c r="BB15629" s="5"/>
    </row>
    <row r="15630" spans="54:54" x14ac:dyDescent="0.2">
      <c r="BB15630" s="5"/>
    </row>
    <row r="15631" spans="54:54" x14ac:dyDescent="0.2">
      <c r="BB15631" s="5"/>
    </row>
    <row r="15632" spans="54:54" x14ac:dyDescent="0.2">
      <c r="BB15632" s="5"/>
    </row>
    <row r="15633" spans="54:54" x14ac:dyDescent="0.2">
      <c r="BB15633" s="5"/>
    </row>
    <row r="15634" spans="54:54" x14ac:dyDescent="0.2">
      <c r="BB15634" s="5"/>
    </row>
    <row r="15635" spans="54:54" x14ac:dyDescent="0.2">
      <c r="BB15635" s="5"/>
    </row>
    <row r="15636" spans="54:54" x14ac:dyDescent="0.2">
      <c r="BB15636" s="5"/>
    </row>
    <row r="15637" spans="54:54" x14ac:dyDescent="0.2">
      <c r="BB15637" s="5"/>
    </row>
    <row r="15638" spans="54:54" x14ac:dyDescent="0.2">
      <c r="BB15638" s="5"/>
    </row>
    <row r="15639" spans="54:54" x14ac:dyDescent="0.2">
      <c r="BB15639" s="5"/>
    </row>
    <row r="15640" spans="54:54" x14ac:dyDescent="0.2">
      <c r="BB15640" s="5"/>
    </row>
    <row r="15641" spans="54:54" x14ac:dyDescent="0.2">
      <c r="BB15641" s="5"/>
    </row>
    <row r="15642" spans="54:54" x14ac:dyDescent="0.2">
      <c r="BB15642" s="5"/>
    </row>
    <row r="15643" spans="54:54" x14ac:dyDescent="0.2">
      <c r="BB15643" s="5"/>
    </row>
    <row r="15644" spans="54:54" x14ac:dyDescent="0.2">
      <c r="BB15644" s="5"/>
    </row>
    <row r="15645" spans="54:54" x14ac:dyDescent="0.2">
      <c r="BB15645" s="5"/>
    </row>
    <row r="15646" spans="54:54" x14ac:dyDescent="0.2">
      <c r="BB15646" s="5"/>
    </row>
    <row r="15647" spans="54:54" x14ac:dyDescent="0.2">
      <c r="BB15647" s="5"/>
    </row>
    <row r="15648" spans="54:54" x14ac:dyDescent="0.2">
      <c r="BB15648" s="5"/>
    </row>
    <row r="15649" spans="54:54" x14ac:dyDescent="0.2">
      <c r="BB15649" s="5"/>
    </row>
    <row r="15650" spans="54:54" x14ac:dyDescent="0.2">
      <c r="BB15650" s="5"/>
    </row>
    <row r="15651" spans="54:54" x14ac:dyDescent="0.2">
      <c r="BB15651" s="5"/>
    </row>
    <row r="15652" spans="54:54" x14ac:dyDescent="0.2">
      <c r="BB15652" s="5"/>
    </row>
    <row r="15653" spans="54:54" x14ac:dyDescent="0.2">
      <c r="BB15653" s="5"/>
    </row>
    <row r="15654" spans="54:54" x14ac:dyDescent="0.2">
      <c r="BB15654" s="5"/>
    </row>
    <row r="15655" spans="54:54" x14ac:dyDescent="0.2">
      <c r="BB15655" s="5"/>
    </row>
    <row r="15656" spans="54:54" x14ac:dyDescent="0.2">
      <c r="BB15656" s="5"/>
    </row>
    <row r="15657" spans="54:54" x14ac:dyDescent="0.2">
      <c r="BB15657" s="5"/>
    </row>
    <row r="15658" spans="54:54" x14ac:dyDescent="0.2">
      <c r="BB15658" s="5"/>
    </row>
    <row r="15659" spans="54:54" x14ac:dyDescent="0.2">
      <c r="BB15659" s="5"/>
    </row>
    <row r="15660" spans="54:54" x14ac:dyDescent="0.2">
      <c r="BB15660" s="5"/>
    </row>
    <row r="15661" spans="54:54" x14ac:dyDescent="0.2">
      <c r="BB15661" s="5"/>
    </row>
    <row r="15662" spans="54:54" x14ac:dyDescent="0.2">
      <c r="BB15662" s="5"/>
    </row>
    <row r="15663" spans="54:54" x14ac:dyDescent="0.2">
      <c r="BB15663" s="5"/>
    </row>
    <row r="15664" spans="54:54" x14ac:dyDescent="0.2">
      <c r="BB15664" s="5"/>
    </row>
    <row r="15665" spans="54:54" x14ac:dyDescent="0.2">
      <c r="BB15665" s="5"/>
    </row>
    <row r="15666" spans="54:54" x14ac:dyDescent="0.2">
      <c r="BB15666" s="5"/>
    </row>
    <row r="15667" spans="54:54" x14ac:dyDescent="0.2">
      <c r="BB15667" s="5"/>
    </row>
    <row r="15668" spans="54:54" x14ac:dyDescent="0.2">
      <c r="BB15668" s="5"/>
    </row>
    <row r="15669" spans="54:54" x14ac:dyDescent="0.2">
      <c r="BB15669" s="5"/>
    </row>
    <row r="15670" spans="54:54" x14ac:dyDescent="0.2">
      <c r="BB15670" s="5"/>
    </row>
    <row r="15671" spans="54:54" x14ac:dyDescent="0.2">
      <c r="BB15671" s="5"/>
    </row>
    <row r="15672" spans="54:54" x14ac:dyDescent="0.2">
      <c r="BB15672" s="5"/>
    </row>
    <row r="15673" spans="54:54" x14ac:dyDescent="0.2">
      <c r="BB15673" s="5"/>
    </row>
    <row r="15674" spans="54:54" x14ac:dyDescent="0.2">
      <c r="BB15674" s="5"/>
    </row>
    <row r="15675" spans="54:54" x14ac:dyDescent="0.2">
      <c r="BB15675" s="5"/>
    </row>
    <row r="15676" spans="54:54" x14ac:dyDescent="0.2">
      <c r="BB15676" s="5"/>
    </row>
    <row r="15677" spans="54:54" x14ac:dyDescent="0.2">
      <c r="BB15677" s="5"/>
    </row>
    <row r="15678" spans="54:54" x14ac:dyDescent="0.2">
      <c r="BB15678" s="5"/>
    </row>
    <row r="15679" spans="54:54" x14ac:dyDescent="0.2">
      <c r="BB15679" s="5"/>
    </row>
    <row r="15680" spans="54:54" x14ac:dyDescent="0.2">
      <c r="BB15680" s="5"/>
    </row>
    <row r="15681" spans="54:54" x14ac:dyDescent="0.2">
      <c r="BB15681" s="5"/>
    </row>
    <row r="15682" spans="54:54" x14ac:dyDescent="0.2">
      <c r="BB15682" s="5"/>
    </row>
    <row r="15683" spans="54:54" x14ac:dyDescent="0.2">
      <c r="BB15683" s="5"/>
    </row>
    <row r="15684" spans="54:54" x14ac:dyDescent="0.2">
      <c r="BB15684" s="5"/>
    </row>
    <row r="15685" spans="54:54" x14ac:dyDescent="0.2">
      <c r="BB15685" s="5"/>
    </row>
    <row r="15686" spans="54:54" x14ac:dyDescent="0.2">
      <c r="BB15686" s="5"/>
    </row>
    <row r="15687" spans="54:54" x14ac:dyDescent="0.2">
      <c r="BB15687" s="5"/>
    </row>
    <row r="15688" spans="54:54" x14ac:dyDescent="0.2">
      <c r="BB15688" s="5"/>
    </row>
    <row r="15689" spans="54:54" x14ac:dyDescent="0.2">
      <c r="BB15689" s="5"/>
    </row>
    <row r="15690" spans="54:54" x14ac:dyDescent="0.2">
      <c r="BB15690" s="5"/>
    </row>
    <row r="15691" spans="54:54" x14ac:dyDescent="0.2">
      <c r="BB15691" s="5"/>
    </row>
    <row r="15692" spans="54:54" x14ac:dyDescent="0.2">
      <c r="BB15692" s="5"/>
    </row>
    <row r="15693" spans="54:54" x14ac:dyDescent="0.2">
      <c r="BB15693" s="5"/>
    </row>
    <row r="15694" spans="54:54" x14ac:dyDescent="0.2">
      <c r="BB15694" s="5"/>
    </row>
    <row r="15695" spans="54:54" x14ac:dyDescent="0.2">
      <c r="BB15695" s="5"/>
    </row>
    <row r="15696" spans="54:54" x14ac:dyDescent="0.2">
      <c r="BB15696" s="5"/>
    </row>
    <row r="15697" spans="54:54" x14ac:dyDescent="0.2">
      <c r="BB15697" s="5"/>
    </row>
    <row r="15698" spans="54:54" x14ac:dyDescent="0.2">
      <c r="BB15698" s="5"/>
    </row>
    <row r="15699" spans="54:54" x14ac:dyDescent="0.2">
      <c r="BB15699" s="5"/>
    </row>
    <row r="15700" spans="54:54" x14ac:dyDescent="0.2">
      <c r="BB15700" s="5"/>
    </row>
    <row r="15701" spans="54:54" x14ac:dyDescent="0.2">
      <c r="BB15701" s="5"/>
    </row>
    <row r="15702" spans="54:54" x14ac:dyDescent="0.2">
      <c r="BB15702" s="5"/>
    </row>
    <row r="15703" spans="54:54" x14ac:dyDescent="0.2">
      <c r="BB15703" s="5"/>
    </row>
    <row r="15704" spans="54:54" x14ac:dyDescent="0.2">
      <c r="BB15704" s="5"/>
    </row>
    <row r="15705" spans="54:54" x14ac:dyDescent="0.2">
      <c r="BB15705" s="5"/>
    </row>
    <row r="15706" spans="54:54" x14ac:dyDescent="0.2">
      <c r="BB15706" s="5"/>
    </row>
    <row r="15707" spans="54:54" x14ac:dyDescent="0.2">
      <c r="BB15707" s="5"/>
    </row>
    <row r="15708" spans="54:54" x14ac:dyDescent="0.2">
      <c r="BB15708" s="5"/>
    </row>
    <row r="15709" spans="54:54" x14ac:dyDescent="0.2">
      <c r="BB15709" s="5"/>
    </row>
    <row r="15710" spans="54:54" x14ac:dyDescent="0.2">
      <c r="BB15710" s="5"/>
    </row>
    <row r="15711" spans="54:54" x14ac:dyDescent="0.2">
      <c r="BB15711" s="5"/>
    </row>
    <row r="15712" spans="54:54" x14ac:dyDescent="0.2">
      <c r="BB15712" s="5"/>
    </row>
    <row r="15713" spans="54:54" x14ac:dyDescent="0.2">
      <c r="BB15713" s="5"/>
    </row>
    <row r="15714" spans="54:54" x14ac:dyDescent="0.2">
      <c r="BB15714" s="5"/>
    </row>
    <row r="15715" spans="54:54" x14ac:dyDescent="0.2">
      <c r="BB15715" s="5"/>
    </row>
    <row r="15716" spans="54:54" x14ac:dyDescent="0.2">
      <c r="BB15716" s="5"/>
    </row>
    <row r="15717" spans="54:54" x14ac:dyDescent="0.2">
      <c r="BB15717" s="5"/>
    </row>
    <row r="15718" spans="54:54" x14ac:dyDescent="0.2">
      <c r="BB15718" s="5"/>
    </row>
    <row r="15719" spans="54:54" x14ac:dyDescent="0.2">
      <c r="BB15719" s="5"/>
    </row>
    <row r="15720" spans="54:54" x14ac:dyDescent="0.2">
      <c r="BB15720" s="5"/>
    </row>
    <row r="15721" spans="54:54" x14ac:dyDescent="0.2">
      <c r="BB15721" s="5"/>
    </row>
    <row r="15722" spans="54:54" x14ac:dyDescent="0.2">
      <c r="BB15722" s="5"/>
    </row>
    <row r="15723" spans="54:54" x14ac:dyDescent="0.2">
      <c r="BB15723" s="5"/>
    </row>
    <row r="15724" spans="54:54" x14ac:dyDescent="0.2">
      <c r="BB15724" s="5"/>
    </row>
    <row r="15725" spans="54:54" x14ac:dyDescent="0.2">
      <c r="BB15725" s="5"/>
    </row>
    <row r="15726" spans="54:54" x14ac:dyDescent="0.2">
      <c r="BB15726" s="5"/>
    </row>
    <row r="15727" spans="54:54" x14ac:dyDescent="0.2">
      <c r="BB15727" s="5"/>
    </row>
    <row r="15728" spans="54:54" x14ac:dyDescent="0.2">
      <c r="BB15728" s="5"/>
    </row>
    <row r="15729" spans="54:54" x14ac:dyDescent="0.2">
      <c r="BB15729" s="5"/>
    </row>
    <row r="15730" spans="54:54" x14ac:dyDescent="0.2">
      <c r="BB15730" s="5"/>
    </row>
    <row r="15731" spans="54:54" x14ac:dyDescent="0.2">
      <c r="BB15731" s="5"/>
    </row>
    <row r="15732" spans="54:54" x14ac:dyDescent="0.2">
      <c r="BB15732" s="5"/>
    </row>
    <row r="15733" spans="54:54" x14ac:dyDescent="0.2">
      <c r="BB15733" s="5"/>
    </row>
    <row r="15734" spans="54:54" x14ac:dyDescent="0.2">
      <c r="BB15734" s="5"/>
    </row>
    <row r="15735" spans="54:54" x14ac:dyDescent="0.2">
      <c r="BB15735" s="5"/>
    </row>
    <row r="15736" spans="54:54" x14ac:dyDescent="0.2">
      <c r="BB15736" s="5"/>
    </row>
    <row r="15737" spans="54:54" x14ac:dyDescent="0.2">
      <c r="BB15737" s="5"/>
    </row>
    <row r="15738" spans="54:54" x14ac:dyDescent="0.2">
      <c r="BB15738" s="5"/>
    </row>
    <row r="15739" spans="54:54" x14ac:dyDescent="0.2">
      <c r="BB15739" s="5"/>
    </row>
    <row r="15740" spans="54:54" x14ac:dyDescent="0.2">
      <c r="BB15740" s="5"/>
    </row>
    <row r="15741" spans="54:54" x14ac:dyDescent="0.2">
      <c r="BB15741" s="5"/>
    </row>
    <row r="15742" spans="54:54" x14ac:dyDescent="0.2">
      <c r="BB15742" s="5"/>
    </row>
    <row r="15743" spans="54:54" x14ac:dyDescent="0.2">
      <c r="BB15743" s="5"/>
    </row>
    <row r="15744" spans="54:54" x14ac:dyDescent="0.2">
      <c r="BB15744" s="5"/>
    </row>
    <row r="15745" spans="54:54" x14ac:dyDescent="0.2">
      <c r="BB15745" s="5"/>
    </row>
    <row r="15746" spans="54:54" x14ac:dyDescent="0.2">
      <c r="BB15746" s="5"/>
    </row>
    <row r="15747" spans="54:54" x14ac:dyDescent="0.2">
      <c r="BB15747" s="5"/>
    </row>
    <row r="15748" spans="54:54" x14ac:dyDescent="0.2">
      <c r="BB15748" s="5"/>
    </row>
    <row r="15749" spans="54:54" x14ac:dyDescent="0.2">
      <c r="BB15749" s="5"/>
    </row>
    <row r="15750" spans="54:54" x14ac:dyDescent="0.2">
      <c r="BB15750" s="5"/>
    </row>
    <row r="15751" spans="54:54" x14ac:dyDescent="0.2">
      <c r="BB15751" s="5"/>
    </row>
    <row r="15752" spans="54:54" x14ac:dyDescent="0.2">
      <c r="BB15752" s="5"/>
    </row>
    <row r="15753" spans="54:54" x14ac:dyDescent="0.2">
      <c r="BB15753" s="5"/>
    </row>
    <row r="15754" spans="54:54" x14ac:dyDescent="0.2">
      <c r="BB15754" s="5"/>
    </row>
    <row r="15755" spans="54:54" x14ac:dyDescent="0.2">
      <c r="BB15755" s="5"/>
    </row>
    <row r="15756" spans="54:54" x14ac:dyDescent="0.2">
      <c r="BB15756" s="5"/>
    </row>
    <row r="15757" spans="54:54" x14ac:dyDescent="0.2">
      <c r="BB15757" s="5"/>
    </row>
    <row r="15758" spans="54:54" x14ac:dyDescent="0.2">
      <c r="BB15758" s="5"/>
    </row>
    <row r="15759" spans="54:54" x14ac:dyDescent="0.2">
      <c r="BB15759" s="5"/>
    </row>
    <row r="15760" spans="54:54" x14ac:dyDescent="0.2">
      <c r="BB15760" s="5"/>
    </row>
    <row r="15761" spans="54:54" x14ac:dyDescent="0.2">
      <c r="BB15761" s="5"/>
    </row>
    <row r="15762" spans="54:54" x14ac:dyDescent="0.2">
      <c r="BB15762" s="5"/>
    </row>
    <row r="15763" spans="54:54" x14ac:dyDescent="0.2">
      <c r="BB15763" s="5"/>
    </row>
    <row r="15764" spans="54:54" x14ac:dyDescent="0.2">
      <c r="BB15764" s="5"/>
    </row>
    <row r="15765" spans="54:54" x14ac:dyDescent="0.2">
      <c r="BB15765" s="5"/>
    </row>
    <row r="15766" spans="54:54" x14ac:dyDescent="0.2">
      <c r="BB15766" s="5"/>
    </row>
    <row r="15767" spans="54:54" x14ac:dyDescent="0.2">
      <c r="BB15767" s="5"/>
    </row>
    <row r="15768" spans="54:54" x14ac:dyDescent="0.2">
      <c r="BB15768" s="5"/>
    </row>
    <row r="15769" spans="54:54" x14ac:dyDescent="0.2">
      <c r="BB15769" s="5"/>
    </row>
    <row r="15770" spans="54:54" x14ac:dyDescent="0.2">
      <c r="BB15770" s="5"/>
    </row>
    <row r="15771" spans="54:54" x14ac:dyDescent="0.2">
      <c r="BB15771" s="5"/>
    </row>
    <row r="15772" spans="54:54" x14ac:dyDescent="0.2">
      <c r="BB15772" s="5"/>
    </row>
    <row r="15773" spans="54:54" x14ac:dyDescent="0.2">
      <c r="BB15773" s="5"/>
    </row>
    <row r="15774" spans="54:54" x14ac:dyDescent="0.2">
      <c r="BB15774" s="5"/>
    </row>
    <row r="15775" spans="54:54" x14ac:dyDescent="0.2">
      <c r="BB15775" s="5"/>
    </row>
    <row r="15776" spans="54:54" x14ac:dyDescent="0.2">
      <c r="BB15776" s="5"/>
    </row>
    <row r="15777" spans="54:54" x14ac:dyDescent="0.2">
      <c r="BB15777" s="5"/>
    </row>
    <row r="15778" spans="54:54" x14ac:dyDescent="0.2">
      <c r="BB15778" s="5"/>
    </row>
    <row r="15779" spans="54:54" x14ac:dyDescent="0.2">
      <c r="BB15779" s="5"/>
    </row>
    <row r="15780" spans="54:54" x14ac:dyDescent="0.2">
      <c r="BB15780" s="5"/>
    </row>
    <row r="15781" spans="54:54" x14ac:dyDescent="0.2">
      <c r="BB15781" s="5"/>
    </row>
    <row r="15782" spans="54:54" x14ac:dyDescent="0.2">
      <c r="BB15782" s="5"/>
    </row>
    <row r="15783" spans="54:54" x14ac:dyDescent="0.2">
      <c r="BB15783" s="5"/>
    </row>
    <row r="15784" spans="54:54" x14ac:dyDescent="0.2">
      <c r="BB15784" s="5"/>
    </row>
    <row r="15785" spans="54:54" x14ac:dyDescent="0.2">
      <c r="BB15785" s="5"/>
    </row>
    <row r="15786" spans="54:54" x14ac:dyDescent="0.2">
      <c r="BB15786" s="5"/>
    </row>
    <row r="15787" spans="54:54" x14ac:dyDescent="0.2">
      <c r="BB15787" s="5"/>
    </row>
    <row r="15788" spans="54:54" x14ac:dyDescent="0.2">
      <c r="BB15788" s="5"/>
    </row>
    <row r="15789" spans="54:54" x14ac:dyDescent="0.2">
      <c r="BB15789" s="5"/>
    </row>
    <row r="15790" spans="54:54" x14ac:dyDescent="0.2">
      <c r="BB15790" s="5"/>
    </row>
    <row r="15791" spans="54:54" x14ac:dyDescent="0.2">
      <c r="BB15791" s="5"/>
    </row>
    <row r="15792" spans="54:54" x14ac:dyDescent="0.2">
      <c r="BB15792" s="5"/>
    </row>
    <row r="15793" spans="54:54" x14ac:dyDescent="0.2">
      <c r="BB15793" s="5"/>
    </row>
    <row r="15794" spans="54:54" x14ac:dyDescent="0.2">
      <c r="BB15794" s="5"/>
    </row>
    <row r="15795" spans="54:54" x14ac:dyDescent="0.2">
      <c r="BB15795" s="5"/>
    </row>
    <row r="15796" spans="54:54" x14ac:dyDescent="0.2">
      <c r="BB15796" s="5"/>
    </row>
    <row r="15797" spans="54:54" x14ac:dyDescent="0.2">
      <c r="BB15797" s="5"/>
    </row>
    <row r="15798" spans="54:54" x14ac:dyDescent="0.2">
      <c r="BB15798" s="5"/>
    </row>
    <row r="15799" spans="54:54" x14ac:dyDescent="0.2">
      <c r="BB15799" s="5"/>
    </row>
    <row r="15800" spans="54:54" x14ac:dyDescent="0.2">
      <c r="BB15800" s="5"/>
    </row>
    <row r="15801" spans="54:54" x14ac:dyDescent="0.2">
      <c r="BB15801" s="5"/>
    </row>
    <row r="15802" spans="54:54" x14ac:dyDescent="0.2">
      <c r="BB15802" s="5"/>
    </row>
    <row r="15803" spans="54:54" x14ac:dyDescent="0.2">
      <c r="BB15803" s="5"/>
    </row>
    <row r="15804" spans="54:54" x14ac:dyDescent="0.2">
      <c r="BB15804" s="5"/>
    </row>
    <row r="15805" spans="54:54" x14ac:dyDescent="0.2">
      <c r="BB15805" s="5"/>
    </row>
    <row r="15806" spans="54:54" x14ac:dyDescent="0.2">
      <c r="BB15806" s="5"/>
    </row>
    <row r="15807" spans="54:54" x14ac:dyDescent="0.2">
      <c r="BB15807" s="5"/>
    </row>
    <row r="15808" spans="54:54" x14ac:dyDescent="0.2">
      <c r="BB15808" s="5"/>
    </row>
    <row r="15809" spans="54:54" x14ac:dyDescent="0.2">
      <c r="BB15809" s="5"/>
    </row>
    <row r="15810" spans="54:54" x14ac:dyDescent="0.2">
      <c r="BB15810" s="5"/>
    </row>
    <row r="15811" spans="54:54" x14ac:dyDescent="0.2">
      <c r="BB15811" s="5"/>
    </row>
    <row r="15812" spans="54:54" x14ac:dyDescent="0.2">
      <c r="BB15812" s="5"/>
    </row>
    <row r="15813" spans="54:54" x14ac:dyDescent="0.2">
      <c r="BB15813" s="5"/>
    </row>
    <row r="15814" spans="54:54" x14ac:dyDescent="0.2">
      <c r="BB15814" s="5"/>
    </row>
    <row r="15815" spans="54:54" x14ac:dyDescent="0.2">
      <c r="BB15815" s="5"/>
    </row>
    <row r="15816" spans="54:54" x14ac:dyDescent="0.2">
      <c r="BB15816" s="5"/>
    </row>
    <row r="15817" spans="54:54" x14ac:dyDescent="0.2">
      <c r="BB15817" s="5"/>
    </row>
    <row r="15818" spans="54:54" x14ac:dyDescent="0.2">
      <c r="BB15818" s="5"/>
    </row>
    <row r="15819" spans="54:54" x14ac:dyDescent="0.2">
      <c r="BB15819" s="5"/>
    </row>
    <row r="15820" spans="54:54" x14ac:dyDescent="0.2">
      <c r="BB15820" s="5"/>
    </row>
    <row r="15821" spans="54:54" x14ac:dyDescent="0.2">
      <c r="BB15821" s="5"/>
    </row>
    <row r="15822" spans="54:54" x14ac:dyDescent="0.2">
      <c r="BB15822" s="5"/>
    </row>
    <row r="15823" spans="54:54" x14ac:dyDescent="0.2">
      <c r="BB15823" s="5"/>
    </row>
    <row r="15824" spans="54:54" x14ac:dyDescent="0.2">
      <c r="BB15824" s="5"/>
    </row>
    <row r="15825" spans="54:54" x14ac:dyDescent="0.2">
      <c r="BB15825" s="5"/>
    </row>
    <row r="15826" spans="54:54" x14ac:dyDescent="0.2">
      <c r="BB15826" s="5"/>
    </row>
    <row r="15827" spans="54:54" x14ac:dyDescent="0.2">
      <c r="BB15827" s="5"/>
    </row>
    <row r="15828" spans="54:54" x14ac:dyDescent="0.2">
      <c r="BB15828" s="5"/>
    </row>
    <row r="15829" spans="54:54" x14ac:dyDescent="0.2">
      <c r="BB15829" s="5"/>
    </row>
    <row r="15830" spans="54:54" x14ac:dyDescent="0.2">
      <c r="BB15830" s="5"/>
    </row>
    <row r="15831" spans="54:54" x14ac:dyDescent="0.2">
      <c r="BB15831" s="5"/>
    </row>
    <row r="15832" spans="54:54" x14ac:dyDescent="0.2">
      <c r="BB15832" s="5"/>
    </row>
    <row r="15833" spans="54:54" x14ac:dyDescent="0.2">
      <c r="BB15833" s="5"/>
    </row>
    <row r="15834" spans="54:54" x14ac:dyDescent="0.2">
      <c r="BB15834" s="5"/>
    </row>
    <row r="15835" spans="54:54" x14ac:dyDescent="0.2">
      <c r="BB15835" s="5"/>
    </row>
    <row r="15836" spans="54:54" x14ac:dyDescent="0.2">
      <c r="BB15836" s="5"/>
    </row>
    <row r="15837" spans="54:54" x14ac:dyDescent="0.2">
      <c r="BB15837" s="5"/>
    </row>
    <row r="15838" spans="54:54" x14ac:dyDescent="0.2">
      <c r="BB15838" s="5"/>
    </row>
    <row r="15839" spans="54:54" x14ac:dyDescent="0.2">
      <c r="BB15839" s="5"/>
    </row>
    <row r="15840" spans="54:54" x14ac:dyDescent="0.2">
      <c r="BB15840" s="5"/>
    </row>
    <row r="15841" spans="54:54" x14ac:dyDescent="0.2">
      <c r="BB15841" s="5"/>
    </row>
    <row r="15842" spans="54:54" x14ac:dyDescent="0.2">
      <c r="BB15842" s="5"/>
    </row>
    <row r="15843" spans="54:54" x14ac:dyDescent="0.2">
      <c r="BB15843" s="5"/>
    </row>
    <row r="15844" spans="54:54" x14ac:dyDescent="0.2">
      <c r="BB15844" s="5"/>
    </row>
    <row r="15845" spans="54:54" x14ac:dyDescent="0.2">
      <c r="BB15845" s="5"/>
    </row>
    <row r="15846" spans="54:54" x14ac:dyDescent="0.2">
      <c r="BB15846" s="5"/>
    </row>
    <row r="15847" spans="54:54" x14ac:dyDescent="0.2">
      <c r="BB15847" s="5"/>
    </row>
    <row r="15848" spans="54:54" x14ac:dyDescent="0.2">
      <c r="BB15848" s="5"/>
    </row>
    <row r="15849" spans="54:54" x14ac:dyDescent="0.2">
      <c r="BB15849" s="5"/>
    </row>
    <row r="15850" spans="54:54" x14ac:dyDescent="0.2">
      <c r="BB15850" s="5"/>
    </row>
    <row r="15851" spans="54:54" x14ac:dyDescent="0.2">
      <c r="BB15851" s="5"/>
    </row>
    <row r="15852" spans="54:54" x14ac:dyDescent="0.2">
      <c r="BB15852" s="5"/>
    </row>
    <row r="15853" spans="54:54" x14ac:dyDescent="0.2">
      <c r="BB15853" s="5"/>
    </row>
    <row r="15854" spans="54:54" x14ac:dyDescent="0.2">
      <c r="BB15854" s="5"/>
    </row>
    <row r="15855" spans="54:54" x14ac:dyDescent="0.2">
      <c r="BB15855" s="5"/>
    </row>
    <row r="15856" spans="54:54" x14ac:dyDescent="0.2">
      <c r="BB15856" s="5"/>
    </row>
    <row r="15857" spans="54:54" x14ac:dyDescent="0.2">
      <c r="BB15857" s="5"/>
    </row>
    <row r="15858" spans="54:54" x14ac:dyDescent="0.2">
      <c r="BB15858" s="5"/>
    </row>
    <row r="15859" spans="54:54" x14ac:dyDescent="0.2">
      <c r="BB15859" s="5"/>
    </row>
    <row r="15860" spans="54:54" x14ac:dyDescent="0.2">
      <c r="BB15860" s="5"/>
    </row>
    <row r="15861" spans="54:54" x14ac:dyDescent="0.2">
      <c r="BB15861" s="5"/>
    </row>
    <row r="15862" spans="54:54" x14ac:dyDescent="0.2">
      <c r="BB15862" s="5"/>
    </row>
    <row r="15863" spans="54:54" x14ac:dyDescent="0.2">
      <c r="BB15863" s="5"/>
    </row>
    <row r="15864" spans="54:54" x14ac:dyDescent="0.2">
      <c r="BB15864" s="5"/>
    </row>
    <row r="15865" spans="54:54" x14ac:dyDescent="0.2">
      <c r="BB15865" s="5"/>
    </row>
    <row r="15866" spans="54:54" x14ac:dyDescent="0.2">
      <c r="BB15866" s="5"/>
    </row>
    <row r="15867" spans="54:54" x14ac:dyDescent="0.2">
      <c r="BB15867" s="5"/>
    </row>
    <row r="15868" spans="54:54" x14ac:dyDescent="0.2">
      <c r="BB15868" s="5"/>
    </row>
    <row r="15869" spans="54:54" x14ac:dyDescent="0.2">
      <c r="BB15869" s="5"/>
    </row>
    <row r="15870" spans="54:54" x14ac:dyDescent="0.2">
      <c r="BB15870" s="5"/>
    </row>
    <row r="15871" spans="54:54" x14ac:dyDescent="0.2">
      <c r="BB15871" s="5"/>
    </row>
    <row r="15872" spans="54:54" x14ac:dyDescent="0.2">
      <c r="BB15872" s="5"/>
    </row>
    <row r="15873" spans="54:54" x14ac:dyDescent="0.2">
      <c r="BB15873" s="5"/>
    </row>
    <row r="15874" spans="54:54" x14ac:dyDescent="0.2">
      <c r="BB15874" s="5"/>
    </row>
    <row r="15875" spans="54:54" x14ac:dyDescent="0.2">
      <c r="BB15875" s="5"/>
    </row>
    <row r="15876" spans="54:54" x14ac:dyDescent="0.2">
      <c r="BB15876" s="5"/>
    </row>
    <row r="15877" spans="54:54" x14ac:dyDescent="0.2">
      <c r="BB15877" s="5"/>
    </row>
    <row r="15878" spans="54:54" x14ac:dyDescent="0.2">
      <c r="BB15878" s="5"/>
    </row>
    <row r="15879" spans="54:54" x14ac:dyDescent="0.2">
      <c r="BB15879" s="5"/>
    </row>
    <row r="15880" spans="54:54" x14ac:dyDescent="0.2">
      <c r="BB15880" s="5"/>
    </row>
    <row r="15881" spans="54:54" x14ac:dyDescent="0.2">
      <c r="BB15881" s="5"/>
    </row>
    <row r="15882" spans="54:54" x14ac:dyDescent="0.2">
      <c r="BB15882" s="5"/>
    </row>
    <row r="15883" spans="54:54" x14ac:dyDescent="0.2">
      <c r="BB15883" s="5"/>
    </row>
    <row r="15884" spans="54:54" x14ac:dyDescent="0.2">
      <c r="BB15884" s="5"/>
    </row>
    <row r="15885" spans="54:54" x14ac:dyDescent="0.2">
      <c r="BB15885" s="5"/>
    </row>
    <row r="15886" spans="54:54" x14ac:dyDescent="0.2">
      <c r="BB15886" s="5"/>
    </row>
    <row r="15887" spans="54:54" x14ac:dyDescent="0.2">
      <c r="BB15887" s="5"/>
    </row>
    <row r="15888" spans="54:54" x14ac:dyDescent="0.2">
      <c r="BB15888" s="5"/>
    </row>
    <row r="15889" spans="54:54" x14ac:dyDescent="0.2">
      <c r="BB15889" s="5"/>
    </row>
    <row r="15890" spans="54:54" x14ac:dyDescent="0.2">
      <c r="BB15890" s="5"/>
    </row>
    <row r="15891" spans="54:54" x14ac:dyDescent="0.2">
      <c r="BB15891" s="5"/>
    </row>
    <row r="15892" spans="54:54" x14ac:dyDescent="0.2">
      <c r="BB15892" s="5"/>
    </row>
    <row r="15893" spans="54:54" x14ac:dyDescent="0.2">
      <c r="BB15893" s="5"/>
    </row>
    <row r="15894" spans="54:54" x14ac:dyDescent="0.2">
      <c r="BB15894" s="5"/>
    </row>
    <row r="15895" spans="54:54" x14ac:dyDescent="0.2">
      <c r="BB15895" s="5"/>
    </row>
    <row r="15896" spans="54:54" x14ac:dyDescent="0.2">
      <c r="BB15896" s="5"/>
    </row>
    <row r="15897" spans="54:54" x14ac:dyDescent="0.2">
      <c r="BB15897" s="5"/>
    </row>
    <row r="15898" spans="54:54" x14ac:dyDescent="0.2">
      <c r="BB15898" s="5"/>
    </row>
    <row r="15899" spans="54:54" x14ac:dyDescent="0.2">
      <c r="BB15899" s="5"/>
    </row>
    <row r="15900" spans="54:54" x14ac:dyDescent="0.2">
      <c r="BB15900" s="5"/>
    </row>
    <row r="15901" spans="54:54" x14ac:dyDescent="0.2">
      <c r="BB15901" s="5"/>
    </row>
    <row r="15902" spans="54:54" x14ac:dyDescent="0.2">
      <c r="BB15902" s="5"/>
    </row>
    <row r="15903" spans="54:54" x14ac:dyDescent="0.2">
      <c r="BB15903" s="5"/>
    </row>
    <row r="15904" spans="54:54" x14ac:dyDescent="0.2">
      <c r="BB15904" s="5"/>
    </row>
    <row r="15905" spans="54:54" x14ac:dyDescent="0.2">
      <c r="BB15905" s="5"/>
    </row>
    <row r="15906" spans="54:54" x14ac:dyDescent="0.2">
      <c r="BB15906" s="5"/>
    </row>
    <row r="15907" spans="54:54" x14ac:dyDescent="0.2">
      <c r="BB15907" s="5"/>
    </row>
    <row r="15908" spans="54:54" x14ac:dyDescent="0.2">
      <c r="BB15908" s="5"/>
    </row>
    <row r="15909" spans="54:54" x14ac:dyDescent="0.2">
      <c r="BB15909" s="5"/>
    </row>
    <row r="15910" spans="54:54" x14ac:dyDescent="0.2">
      <c r="BB15910" s="5"/>
    </row>
    <row r="15911" spans="54:54" x14ac:dyDescent="0.2">
      <c r="BB15911" s="5"/>
    </row>
    <row r="15912" spans="54:54" x14ac:dyDescent="0.2">
      <c r="BB15912" s="5"/>
    </row>
    <row r="15913" spans="54:54" x14ac:dyDescent="0.2">
      <c r="BB15913" s="5"/>
    </row>
    <row r="15914" spans="54:54" x14ac:dyDescent="0.2">
      <c r="BB15914" s="5"/>
    </row>
    <row r="15915" spans="54:54" x14ac:dyDescent="0.2">
      <c r="BB15915" s="5"/>
    </row>
    <row r="15916" spans="54:54" x14ac:dyDescent="0.2">
      <c r="BB15916" s="5"/>
    </row>
    <row r="15917" spans="54:54" x14ac:dyDescent="0.2">
      <c r="BB15917" s="5"/>
    </row>
    <row r="15918" spans="54:54" x14ac:dyDescent="0.2">
      <c r="BB15918" s="5"/>
    </row>
    <row r="15919" spans="54:54" x14ac:dyDescent="0.2">
      <c r="BB15919" s="5"/>
    </row>
    <row r="15920" spans="54:54" x14ac:dyDescent="0.2">
      <c r="BB15920" s="5"/>
    </row>
    <row r="15921" spans="54:54" x14ac:dyDescent="0.2">
      <c r="BB15921" s="5"/>
    </row>
    <row r="15922" spans="54:54" x14ac:dyDescent="0.2">
      <c r="BB15922" s="5"/>
    </row>
    <row r="15923" spans="54:54" x14ac:dyDescent="0.2">
      <c r="BB15923" s="5"/>
    </row>
    <row r="15924" spans="54:54" x14ac:dyDescent="0.2">
      <c r="BB15924" s="5"/>
    </row>
    <row r="15925" spans="54:54" x14ac:dyDescent="0.2">
      <c r="BB15925" s="5"/>
    </row>
    <row r="15926" spans="54:54" x14ac:dyDescent="0.2">
      <c r="BB15926" s="5"/>
    </row>
    <row r="15927" spans="54:54" x14ac:dyDescent="0.2">
      <c r="BB15927" s="5"/>
    </row>
    <row r="15928" spans="54:54" x14ac:dyDescent="0.2">
      <c r="BB15928" s="5"/>
    </row>
    <row r="15929" spans="54:54" x14ac:dyDescent="0.2">
      <c r="BB15929" s="5"/>
    </row>
    <row r="15930" spans="54:54" x14ac:dyDescent="0.2">
      <c r="BB15930" s="5"/>
    </row>
    <row r="15931" spans="54:54" x14ac:dyDescent="0.2">
      <c r="BB15931" s="5"/>
    </row>
    <row r="15932" spans="54:54" x14ac:dyDescent="0.2">
      <c r="BB15932" s="5"/>
    </row>
    <row r="15933" spans="54:54" x14ac:dyDescent="0.2">
      <c r="BB15933" s="5"/>
    </row>
    <row r="15934" spans="54:54" x14ac:dyDescent="0.2">
      <c r="BB15934" s="5"/>
    </row>
    <row r="15935" spans="54:54" x14ac:dyDescent="0.2">
      <c r="BB15935" s="5"/>
    </row>
    <row r="15936" spans="54:54" x14ac:dyDescent="0.2">
      <c r="BB15936" s="5"/>
    </row>
    <row r="15937" spans="54:54" x14ac:dyDescent="0.2">
      <c r="BB15937" s="5"/>
    </row>
    <row r="15938" spans="54:54" x14ac:dyDescent="0.2">
      <c r="BB15938" s="5"/>
    </row>
    <row r="15939" spans="54:54" x14ac:dyDescent="0.2">
      <c r="BB15939" s="5"/>
    </row>
    <row r="15940" spans="54:54" x14ac:dyDescent="0.2">
      <c r="BB15940" s="5"/>
    </row>
    <row r="15941" spans="54:54" x14ac:dyDescent="0.2">
      <c r="BB15941" s="5"/>
    </row>
    <row r="15942" spans="54:54" x14ac:dyDescent="0.2">
      <c r="BB15942" s="5"/>
    </row>
    <row r="15943" spans="54:54" x14ac:dyDescent="0.2">
      <c r="BB15943" s="5"/>
    </row>
    <row r="15944" spans="54:54" x14ac:dyDescent="0.2">
      <c r="BB15944" s="5"/>
    </row>
    <row r="15945" spans="54:54" x14ac:dyDescent="0.2">
      <c r="BB15945" s="5"/>
    </row>
    <row r="15946" spans="54:54" x14ac:dyDescent="0.2">
      <c r="BB15946" s="5"/>
    </row>
    <row r="15947" spans="54:54" x14ac:dyDescent="0.2">
      <c r="BB15947" s="5"/>
    </row>
    <row r="15948" spans="54:54" x14ac:dyDescent="0.2">
      <c r="BB15948" s="5"/>
    </row>
    <row r="15949" spans="54:54" x14ac:dyDescent="0.2">
      <c r="BB15949" s="5"/>
    </row>
    <row r="15950" spans="54:54" x14ac:dyDescent="0.2">
      <c r="BB15950" s="5"/>
    </row>
    <row r="15951" spans="54:54" x14ac:dyDescent="0.2">
      <c r="BB15951" s="5"/>
    </row>
    <row r="15952" spans="54:54" x14ac:dyDescent="0.2">
      <c r="BB15952" s="5"/>
    </row>
    <row r="15953" spans="54:54" x14ac:dyDescent="0.2">
      <c r="BB15953" s="5"/>
    </row>
    <row r="15954" spans="54:54" x14ac:dyDescent="0.2">
      <c r="BB15954" s="5"/>
    </row>
    <row r="15955" spans="54:54" x14ac:dyDescent="0.2">
      <c r="BB15955" s="5"/>
    </row>
    <row r="15956" spans="54:54" x14ac:dyDescent="0.2">
      <c r="BB15956" s="5"/>
    </row>
    <row r="15957" spans="54:54" x14ac:dyDescent="0.2">
      <c r="BB15957" s="5"/>
    </row>
    <row r="15958" spans="54:54" x14ac:dyDescent="0.2">
      <c r="BB15958" s="5"/>
    </row>
    <row r="15959" spans="54:54" x14ac:dyDescent="0.2">
      <c r="BB15959" s="5"/>
    </row>
    <row r="15960" spans="54:54" x14ac:dyDescent="0.2">
      <c r="BB15960" s="5"/>
    </row>
    <row r="15961" spans="54:54" x14ac:dyDescent="0.2">
      <c r="BB15961" s="5"/>
    </row>
    <row r="15962" spans="54:54" x14ac:dyDescent="0.2">
      <c r="BB15962" s="5"/>
    </row>
    <row r="15963" spans="54:54" x14ac:dyDescent="0.2">
      <c r="BB15963" s="5"/>
    </row>
    <row r="15964" spans="54:54" x14ac:dyDescent="0.2">
      <c r="BB15964" s="5"/>
    </row>
    <row r="15965" spans="54:54" x14ac:dyDescent="0.2">
      <c r="BB15965" s="5"/>
    </row>
    <row r="15966" spans="54:54" x14ac:dyDescent="0.2">
      <c r="BB15966" s="5"/>
    </row>
    <row r="15967" spans="54:54" x14ac:dyDescent="0.2">
      <c r="BB15967" s="5"/>
    </row>
    <row r="15968" spans="54:54" x14ac:dyDescent="0.2">
      <c r="BB15968" s="5"/>
    </row>
    <row r="15969" spans="54:54" x14ac:dyDescent="0.2">
      <c r="BB15969" s="5"/>
    </row>
    <row r="15970" spans="54:54" x14ac:dyDescent="0.2">
      <c r="BB15970" s="5"/>
    </row>
    <row r="15971" spans="54:54" x14ac:dyDescent="0.2">
      <c r="BB15971" s="5"/>
    </row>
    <row r="15972" spans="54:54" x14ac:dyDescent="0.2">
      <c r="BB15972" s="5"/>
    </row>
    <row r="15973" spans="54:54" x14ac:dyDescent="0.2">
      <c r="BB15973" s="5"/>
    </row>
    <row r="15974" spans="54:54" x14ac:dyDescent="0.2">
      <c r="BB15974" s="5"/>
    </row>
    <row r="15975" spans="54:54" x14ac:dyDescent="0.2">
      <c r="BB15975" s="5"/>
    </row>
    <row r="15976" spans="54:54" x14ac:dyDescent="0.2">
      <c r="BB15976" s="5"/>
    </row>
    <row r="15977" spans="54:54" x14ac:dyDescent="0.2">
      <c r="BB15977" s="5"/>
    </row>
    <row r="15978" spans="54:54" x14ac:dyDescent="0.2">
      <c r="BB15978" s="5"/>
    </row>
    <row r="15979" spans="54:54" x14ac:dyDescent="0.2">
      <c r="BB15979" s="5"/>
    </row>
    <row r="15980" spans="54:54" x14ac:dyDescent="0.2">
      <c r="BB15980" s="5"/>
    </row>
    <row r="15981" spans="54:54" x14ac:dyDescent="0.2">
      <c r="BB15981" s="5"/>
    </row>
    <row r="15982" spans="54:54" x14ac:dyDescent="0.2">
      <c r="BB15982" s="5"/>
    </row>
    <row r="15983" spans="54:54" x14ac:dyDescent="0.2">
      <c r="BB15983" s="5"/>
    </row>
    <row r="15984" spans="54:54" x14ac:dyDescent="0.2">
      <c r="BB15984" s="5"/>
    </row>
    <row r="15985" spans="54:54" x14ac:dyDescent="0.2">
      <c r="BB15985" s="5"/>
    </row>
    <row r="15986" spans="54:54" x14ac:dyDescent="0.2">
      <c r="BB15986" s="5"/>
    </row>
    <row r="15987" spans="54:54" x14ac:dyDescent="0.2">
      <c r="BB15987" s="5"/>
    </row>
    <row r="15988" spans="54:54" x14ac:dyDescent="0.2">
      <c r="BB15988" s="5"/>
    </row>
    <row r="15989" spans="54:54" x14ac:dyDescent="0.2">
      <c r="BB15989" s="5"/>
    </row>
    <row r="15990" spans="54:54" x14ac:dyDescent="0.2">
      <c r="BB15990" s="5"/>
    </row>
    <row r="15991" spans="54:54" x14ac:dyDescent="0.2">
      <c r="BB15991" s="5"/>
    </row>
    <row r="15992" spans="54:54" x14ac:dyDescent="0.2">
      <c r="BB15992" s="5"/>
    </row>
    <row r="15993" spans="54:54" x14ac:dyDescent="0.2">
      <c r="BB15993" s="5"/>
    </row>
    <row r="15994" spans="54:54" x14ac:dyDescent="0.2">
      <c r="BB15994" s="5"/>
    </row>
    <row r="15995" spans="54:54" x14ac:dyDescent="0.2">
      <c r="BB15995" s="5"/>
    </row>
    <row r="15996" spans="54:54" x14ac:dyDescent="0.2">
      <c r="BB15996" s="5"/>
    </row>
    <row r="15997" spans="54:54" x14ac:dyDescent="0.2">
      <c r="BB15997" s="5"/>
    </row>
    <row r="15998" spans="54:54" x14ac:dyDescent="0.2">
      <c r="BB15998" s="5"/>
    </row>
    <row r="15999" spans="54:54" x14ac:dyDescent="0.2">
      <c r="BB15999" s="5"/>
    </row>
    <row r="16000" spans="54:54" x14ac:dyDescent="0.2">
      <c r="BB16000" s="5"/>
    </row>
    <row r="16001" spans="54:54" x14ac:dyDescent="0.2">
      <c r="BB16001" s="5"/>
    </row>
    <row r="16002" spans="54:54" x14ac:dyDescent="0.2">
      <c r="BB16002" s="5"/>
    </row>
    <row r="16003" spans="54:54" x14ac:dyDescent="0.2">
      <c r="BB16003" s="5"/>
    </row>
    <row r="16004" spans="54:54" x14ac:dyDescent="0.2">
      <c r="BB16004" s="5"/>
    </row>
    <row r="16005" spans="54:54" x14ac:dyDescent="0.2">
      <c r="BB16005" s="5"/>
    </row>
    <row r="16006" spans="54:54" x14ac:dyDescent="0.2">
      <c r="BB16006" s="5"/>
    </row>
    <row r="16007" spans="54:54" x14ac:dyDescent="0.2">
      <c r="BB16007" s="5"/>
    </row>
    <row r="16008" spans="54:54" x14ac:dyDescent="0.2">
      <c r="BB16008" s="5"/>
    </row>
    <row r="16009" spans="54:54" x14ac:dyDescent="0.2">
      <c r="BB16009" s="5"/>
    </row>
    <row r="16010" spans="54:54" x14ac:dyDescent="0.2">
      <c r="BB16010" s="5"/>
    </row>
    <row r="16011" spans="54:54" x14ac:dyDescent="0.2">
      <c r="BB16011" s="5"/>
    </row>
    <row r="16012" spans="54:54" x14ac:dyDescent="0.2">
      <c r="BB16012" s="5"/>
    </row>
    <row r="16013" spans="54:54" x14ac:dyDescent="0.2">
      <c r="BB16013" s="5"/>
    </row>
    <row r="16014" spans="54:54" x14ac:dyDescent="0.2">
      <c r="BB16014" s="5"/>
    </row>
    <row r="16015" spans="54:54" x14ac:dyDescent="0.2">
      <c r="BB16015" s="5"/>
    </row>
    <row r="16016" spans="54:54" x14ac:dyDescent="0.2">
      <c r="BB16016" s="5"/>
    </row>
    <row r="16017" spans="54:54" x14ac:dyDescent="0.2">
      <c r="BB16017" s="5"/>
    </row>
    <row r="16018" spans="54:54" x14ac:dyDescent="0.2">
      <c r="BB16018" s="5"/>
    </row>
    <row r="16019" spans="54:54" x14ac:dyDescent="0.2">
      <c r="BB16019" s="5"/>
    </row>
    <row r="16020" spans="54:54" x14ac:dyDescent="0.2">
      <c r="BB16020" s="5"/>
    </row>
    <row r="16021" spans="54:54" x14ac:dyDescent="0.2">
      <c r="BB16021" s="5"/>
    </row>
    <row r="16022" spans="54:54" x14ac:dyDescent="0.2">
      <c r="BB16022" s="5"/>
    </row>
    <row r="16023" spans="54:54" x14ac:dyDescent="0.2">
      <c r="BB16023" s="5"/>
    </row>
    <row r="16024" spans="54:54" x14ac:dyDescent="0.2">
      <c r="BB16024" s="5"/>
    </row>
    <row r="16025" spans="54:54" x14ac:dyDescent="0.2">
      <c r="BB16025" s="5"/>
    </row>
    <row r="16026" spans="54:54" x14ac:dyDescent="0.2">
      <c r="BB16026" s="5"/>
    </row>
    <row r="16027" spans="54:54" x14ac:dyDescent="0.2">
      <c r="BB16027" s="5"/>
    </row>
    <row r="16028" spans="54:54" x14ac:dyDescent="0.2">
      <c r="BB16028" s="5"/>
    </row>
    <row r="16029" spans="54:54" x14ac:dyDescent="0.2">
      <c r="BB16029" s="5"/>
    </row>
    <row r="16030" spans="54:54" x14ac:dyDescent="0.2">
      <c r="BB16030" s="5"/>
    </row>
    <row r="16031" spans="54:54" x14ac:dyDescent="0.2">
      <c r="BB16031" s="5"/>
    </row>
    <row r="16032" spans="54:54" x14ac:dyDescent="0.2">
      <c r="BB16032" s="5"/>
    </row>
    <row r="16033" spans="54:54" x14ac:dyDescent="0.2">
      <c r="BB16033" s="5"/>
    </row>
    <row r="16034" spans="54:54" x14ac:dyDescent="0.2">
      <c r="BB16034" s="5"/>
    </row>
    <row r="16035" spans="54:54" x14ac:dyDescent="0.2">
      <c r="BB16035" s="5"/>
    </row>
    <row r="16036" spans="54:54" x14ac:dyDescent="0.2">
      <c r="BB16036" s="5"/>
    </row>
    <row r="16037" spans="54:54" x14ac:dyDescent="0.2">
      <c r="BB16037" s="5"/>
    </row>
    <row r="16038" spans="54:54" x14ac:dyDescent="0.2">
      <c r="BB16038" s="5"/>
    </row>
    <row r="16039" spans="54:54" x14ac:dyDescent="0.2">
      <c r="BB16039" s="5"/>
    </row>
    <row r="16040" spans="54:54" x14ac:dyDescent="0.2">
      <c r="BB16040" s="5"/>
    </row>
    <row r="16041" spans="54:54" x14ac:dyDescent="0.2">
      <c r="BB16041" s="5"/>
    </row>
    <row r="16042" spans="54:54" x14ac:dyDescent="0.2">
      <c r="BB16042" s="5"/>
    </row>
    <row r="16043" spans="54:54" x14ac:dyDescent="0.2">
      <c r="BB16043" s="5"/>
    </row>
    <row r="16044" spans="54:54" x14ac:dyDescent="0.2">
      <c r="BB16044" s="5"/>
    </row>
    <row r="16045" spans="54:54" x14ac:dyDescent="0.2">
      <c r="BB16045" s="5"/>
    </row>
    <row r="16046" spans="54:54" x14ac:dyDescent="0.2">
      <c r="BB16046" s="5"/>
    </row>
    <row r="16047" spans="54:54" x14ac:dyDescent="0.2">
      <c r="BB16047" s="5"/>
    </row>
    <row r="16048" spans="54:54" x14ac:dyDescent="0.2">
      <c r="BB16048" s="5"/>
    </row>
    <row r="16049" spans="54:54" x14ac:dyDescent="0.2">
      <c r="BB16049" s="5"/>
    </row>
    <row r="16050" spans="54:54" x14ac:dyDescent="0.2">
      <c r="BB16050" s="5"/>
    </row>
    <row r="16051" spans="54:54" x14ac:dyDescent="0.2">
      <c r="BB16051" s="5"/>
    </row>
    <row r="16052" spans="54:54" x14ac:dyDescent="0.2">
      <c r="BB16052" s="5"/>
    </row>
    <row r="16053" spans="54:54" x14ac:dyDescent="0.2">
      <c r="BB16053" s="5"/>
    </row>
    <row r="16054" spans="54:54" x14ac:dyDescent="0.2">
      <c r="BB16054" s="5"/>
    </row>
    <row r="16055" spans="54:54" x14ac:dyDescent="0.2">
      <c r="BB16055" s="5"/>
    </row>
    <row r="16056" spans="54:54" x14ac:dyDescent="0.2">
      <c r="BB16056" s="5"/>
    </row>
    <row r="16057" spans="54:54" x14ac:dyDescent="0.2">
      <c r="BB16057" s="5"/>
    </row>
    <row r="16058" spans="54:54" x14ac:dyDescent="0.2">
      <c r="BB16058" s="5"/>
    </row>
    <row r="16059" spans="54:54" x14ac:dyDescent="0.2">
      <c r="BB16059" s="5"/>
    </row>
    <row r="16060" spans="54:54" x14ac:dyDescent="0.2">
      <c r="BB16060" s="5"/>
    </row>
    <row r="16061" spans="54:54" x14ac:dyDescent="0.2">
      <c r="BB16061" s="5"/>
    </row>
    <row r="16062" spans="54:54" x14ac:dyDescent="0.2">
      <c r="BB16062" s="5"/>
    </row>
    <row r="16063" spans="54:54" x14ac:dyDescent="0.2">
      <c r="BB16063" s="5"/>
    </row>
    <row r="16064" spans="54:54" x14ac:dyDescent="0.2">
      <c r="BB16064" s="5"/>
    </row>
    <row r="16065" spans="54:54" x14ac:dyDescent="0.2">
      <c r="BB16065" s="5"/>
    </row>
    <row r="16066" spans="54:54" x14ac:dyDescent="0.2">
      <c r="BB16066" s="5"/>
    </row>
    <row r="16067" spans="54:54" x14ac:dyDescent="0.2">
      <c r="BB16067" s="5"/>
    </row>
    <row r="16068" spans="54:54" x14ac:dyDescent="0.2">
      <c r="BB16068" s="5"/>
    </row>
    <row r="16069" spans="54:54" x14ac:dyDescent="0.2">
      <c r="BB16069" s="5"/>
    </row>
    <row r="16070" spans="54:54" x14ac:dyDescent="0.2">
      <c r="BB16070" s="5"/>
    </row>
    <row r="16071" spans="54:54" x14ac:dyDescent="0.2">
      <c r="BB16071" s="5"/>
    </row>
    <row r="16072" spans="54:54" x14ac:dyDescent="0.2">
      <c r="BB16072" s="5"/>
    </row>
    <row r="16073" spans="54:54" x14ac:dyDescent="0.2">
      <c r="BB16073" s="5"/>
    </row>
    <row r="16074" spans="54:54" x14ac:dyDescent="0.2">
      <c r="BB16074" s="5"/>
    </row>
    <row r="16075" spans="54:54" x14ac:dyDescent="0.2">
      <c r="BB16075" s="5"/>
    </row>
    <row r="16076" spans="54:54" x14ac:dyDescent="0.2">
      <c r="BB16076" s="5"/>
    </row>
    <row r="16077" spans="54:54" x14ac:dyDescent="0.2">
      <c r="BB16077" s="5"/>
    </row>
    <row r="16078" spans="54:54" x14ac:dyDescent="0.2">
      <c r="BB16078" s="5"/>
    </row>
    <row r="16079" spans="54:54" x14ac:dyDescent="0.2">
      <c r="BB16079" s="5"/>
    </row>
    <row r="16080" spans="54:54" x14ac:dyDescent="0.2">
      <c r="BB16080" s="5"/>
    </row>
    <row r="16081" spans="54:54" x14ac:dyDescent="0.2">
      <c r="BB16081" s="5"/>
    </row>
    <row r="16082" spans="54:54" x14ac:dyDescent="0.2">
      <c r="BB16082" s="5"/>
    </row>
    <row r="16083" spans="54:54" x14ac:dyDescent="0.2">
      <c r="BB16083" s="5"/>
    </row>
    <row r="16084" spans="54:54" x14ac:dyDescent="0.2">
      <c r="BB16084" s="5"/>
    </row>
    <row r="16085" spans="54:54" x14ac:dyDescent="0.2">
      <c r="BB16085" s="5"/>
    </row>
    <row r="16086" spans="54:54" x14ac:dyDescent="0.2">
      <c r="BB16086" s="5"/>
    </row>
    <row r="16087" spans="54:54" x14ac:dyDescent="0.2">
      <c r="BB16087" s="5"/>
    </row>
    <row r="16088" spans="54:54" x14ac:dyDescent="0.2">
      <c r="BB16088" s="5"/>
    </row>
    <row r="16089" spans="54:54" x14ac:dyDescent="0.2">
      <c r="BB16089" s="5"/>
    </row>
    <row r="16090" spans="54:54" x14ac:dyDescent="0.2">
      <c r="BB16090" s="5"/>
    </row>
    <row r="16091" spans="54:54" x14ac:dyDescent="0.2">
      <c r="BB16091" s="5"/>
    </row>
    <row r="16092" spans="54:54" x14ac:dyDescent="0.2">
      <c r="BB16092" s="5"/>
    </row>
    <row r="16093" spans="54:54" x14ac:dyDescent="0.2">
      <c r="BB16093" s="5"/>
    </row>
    <row r="16094" spans="54:54" x14ac:dyDescent="0.2">
      <c r="BB16094" s="5"/>
    </row>
    <row r="16095" spans="54:54" x14ac:dyDescent="0.2">
      <c r="BB16095" s="5"/>
    </row>
    <row r="16096" spans="54:54" x14ac:dyDescent="0.2">
      <c r="BB16096" s="5"/>
    </row>
    <row r="16097" spans="54:54" x14ac:dyDescent="0.2">
      <c r="BB16097" s="5"/>
    </row>
    <row r="16098" spans="54:54" x14ac:dyDescent="0.2">
      <c r="BB16098" s="5"/>
    </row>
    <row r="16099" spans="54:54" x14ac:dyDescent="0.2">
      <c r="BB16099" s="5"/>
    </row>
    <row r="16100" spans="54:54" x14ac:dyDescent="0.2">
      <c r="BB16100" s="5"/>
    </row>
    <row r="16101" spans="54:54" x14ac:dyDescent="0.2">
      <c r="BB16101" s="5"/>
    </row>
    <row r="16102" spans="54:54" x14ac:dyDescent="0.2">
      <c r="BB16102" s="5"/>
    </row>
    <row r="16103" spans="54:54" x14ac:dyDescent="0.2">
      <c r="BB16103" s="5"/>
    </row>
    <row r="16104" spans="54:54" x14ac:dyDescent="0.2">
      <c r="BB16104" s="5"/>
    </row>
    <row r="16105" spans="54:54" x14ac:dyDescent="0.2">
      <c r="BB16105" s="5"/>
    </row>
    <row r="16106" spans="54:54" x14ac:dyDescent="0.2">
      <c r="BB16106" s="5"/>
    </row>
    <row r="16107" spans="54:54" x14ac:dyDescent="0.2">
      <c r="BB16107" s="5"/>
    </row>
    <row r="16108" spans="54:54" x14ac:dyDescent="0.2">
      <c r="BB16108" s="5"/>
    </row>
    <row r="16109" spans="54:54" x14ac:dyDescent="0.2">
      <c r="BB16109" s="5"/>
    </row>
    <row r="16110" spans="54:54" x14ac:dyDescent="0.2">
      <c r="BB16110" s="5"/>
    </row>
    <row r="16111" spans="54:54" x14ac:dyDescent="0.2">
      <c r="BB16111" s="5"/>
    </row>
    <row r="16112" spans="54:54" x14ac:dyDescent="0.2">
      <c r="BB16112" s="5"/>
    </row>
    <row r="16113" spans="54:54" x14ac:dyDescent="0.2">
      <c r="BB16113" s="5"/>
    </row>
    <row r="16114" spans="54:54" x14ac:dyDescent="0.2">
      <c r="BB16114" s="5"/>
    </row>
    <row r="16115" spans="54:54" x14ac:dyDescent="0.2">
      <c r="BB16115" s="5"/>
    </row>
    <row r="16116" spans="54:54" x14ac:dyDescent="0.2">
      <c r="BB16116" s="5"/>
    </row>
    <row r="16117" spans="54:54" x14ac:dyDescent="0.2">
      <c r="BB16117" s="5"/>
    </row>
    <row r="16118" spans="54:54" x14ac:dyDescent="0.2">
      <c r="BB16118" s="5"/>
    </row>
    <row r="16119" spans="54:54" x14ac:dyDescent="0.2">
      <c r="BB16119" s="5"/>
    </row>
    <row r="16120" spans="54:54" x14ac:dyDescent="0.2">
      <c r="BB16120" s="5"/>
    </row>
    <row r="16121" spans="54:54" x14ac:dyDescent="0.2">
      <c r="BB16121" s="5"/>
    </row>
    <row r="16122" spans="54:54" x14ac:dyDescent="0.2">
      <c r="BB16122" s="5"/>
    </row>
    <row r="16123" spans="54:54" x14ac:dyDescent="0.2">
      <c r="BB16123" s="5"/>
    </row>
    <row r="16124" spans="54:54" x14ac:dyDescent="0.2">
      <c r="BB16124" s="5"/>
    </row>
    <row r="16125" spans="54:54" x14ac:dyDescent="0.2">
      <c r="BB16125" s="5"/>
    </row>
    <row r="16126" spans="54:54" x14ac:dyDescent="0.2">
      <c r="BB16126" s="5"/>
    </row>
    <row r="16127" spans="54:54" x14ac:dyDescent="0.2">
      <c r="BB16127" s="5"/>
    </row>
    <row r="16128" spans="54:54" x14ac:dyDescent="0.2">
      <c r="BB16128" s="5"/>
    </row>
    <row r="16129" spans="54:54" x14ac:dyDescent="0.2">
      <c r="BB16129" s="5"/>
    </row>
    <row r="16130" spans="54:54" x14ac:dyDescent="0.2">
      <c r="BB16130" s="5"/>
    </row>
    <row r="16131" spans="54:54" x14ac:dyDescent="0.2">
      <c r="BB16131" s="5"/>
    </row>
    <row r="16132" spans="54:54" x14ac:dyDescent="0.2">
      <c r="BB16132" s="5"/>
    </row>
    <row r="16133" spans="54:54" x14ac:dyDescent="0.2">
      <c r="BB16133" s="5"/>
    </row>
    <row r="16134" spans="54:54" x14ac:dyDescent="0.2">
      <c r="BB16134" s="5"/>
    </row>
    <row r="16135" spans="54:54" x14ac:dyDescent="0.2">
      <c r="BB16135" s="5"/>
    </row>
    <row r="16136" spans="54:54" x14ac:dyDescent="0.2">
      <c r="BB16136" s="5"/>
    </row>
    <row r="16137" spans="54:54" x14ac:dyDescent="0.2">
      <c r="BB16137" s="5"/>
    </row>
    <row r="16138" spans="54:54" x14ac:dyDescent="0.2">
      <c r="BB16138" s="5"/>
    </row>
    <row r="16139" spans="54:54" x14ac:dyDescent="0.2">
      <c r="BB16139" s="5"/>
    </row>
    <row r="16140" spans="54:54" x14ac:dyDescent="0.2">
      <c r="BB16140" s="5"/>
    </row>
    <row r="16141" spans="54:54" x14ac:dyDescent="0.2">
      <c r="BB16141" s="5"/>
    </row>
    <row r="16142" spans="54:54" x14ac:dyDescent="0.2">
      <c r="BB16142" s="5"/>
    </row>
    <row r="16143" spans="54:54" x14ac:dyDescent="0.2">
      <c r="BB16143" s="5"/>
    </row>
    <row r="16144" spans="54:54" x14ac:dyDescent="0.2">
      <c r="BB16144" s="5"/>
    </row>
    <row r="16145" spans="54:54" x14ac:dyDescent="0.2">
      <c r="BB16145" s="5"/>
    </row>
    <row r="16146" spans="54:54" x14ac:dyDescent="0.2">
      <c r="BB16146" s="5"/>
    </row>
    <row r="16147" spans="54:54" x14ac:dyDescent="0.2">
      <c r="BB16147" s="5"/>
    </row>
    <row r="16148" spans="54:54" x14ac:dyDescent="0.2">
      <c r="BB16148" s="5"/>
    </row>
    <row r="16149" spans="54:54" x14ac:dyDescent="0.2">
      <c r="BB16149" s="5"/>
    </row>
    <row r="16150" spans="54:54" x14ac:dyDescent="0.2">
      <c r="BB16150" s="5"/>
    </row>
    <row r="16151" spans="54:54" x14ac:dyDescent="0.2">
      <c r="BB16151" s="5"/>
    </row>
    <row r="16152" spans="54:54" x14ac:dyDescent="0.2">
      <c r="BB16152" s="5"/>
    </row>
    <row r="16153" spans="54:54" x14ac:dyDescent="0.2">
      <c r="BB16153" s="5"/>
    </row>
    <row r="16154" spans="54:54" x14ac:dyDescent="0.2">
      <c r="BB16154" s="5"/>
    </row>
    <row r="16155" spans="54:54" x14ac:dyDescent="0.2">
      <c r="BB16155" s="5"/>
    </row>
    <row r="16156" spans="54:54" x14ac:dyDescent="0.2">
      <c r="BB16156" s="5"/>
    </row>
    <row r="16157" spans="54:54" x14ac:dyDescent="0.2">
      <c r="BB16157" s="5"/>
    </row>
    <row r="16158" spans="54:54" x14ac:dyDescent="0.2">
      <c r="BB16158" s="5"/>
    </row>
    <row r="16159" spans="54:54" x14ac:dyDescent="0.2">
      <c r="BB16159" s="5"/>
    </row>
    <row r="16160" spans="54:54" x14ac:dyDescent="0.2">
      <c r="BB16160" s="5"/>
    </row>
    <row r="16161" spans="54:54" x14ac:dyDescent="0.2">
      <c r="BB16161" s="5"/>
    </row>
    <row r="16162" spans="54:54" x14ac:dyDescent="0.2">
      <c r="BB16162" s="5"/>
    </row>
    <row r="16163" spans="54:54" x14ac:dyDescent="0.2">
      <c r="BB16163" s="5"/>
    </row>
    <row r="16164" spans="54:54" x14ac:dyDescent="0.2">
      <c r="BB16164" s="5"/>
    </row>
    <row r="16165" spans="54:54" x14ac:dyDescent="0.2">
      <c r="BB16165" s="5"/>
    </row>
    <row r="16166" spans="54:54" x14ac:dyDescent="0.2">
      <c r="BB16166" s="5"/>
    </row>
    <row r="16167" spans="54:54" x14ac:dyDescent="0.2">
      <c r="BB16167" s="5"/>
    </row>
    <row r="16168" spans="54:54" x14ac:dyDescent="0.2">
      <c r="BB16168" s="5"/>
    </row>
    <row r="16169" spans="54:54" x14ac:dyDescent="0.2">
      <c r="BB16169" s="5"/>
    </row>
    <row r="16170" spans="54:54" x14ac:dyDescent="0.2">
      <c r="BB16170" s="5"/>
    </row>
    <row r="16171" spans="54:54" x14ac:dyDescent="0.2">
      <c r="BB16171" s="5"/>
    </row>
    <row r="16172" spans="54:54" x14ac:dyDescent="0.2">
      <c r="BB16172" s="5"/>
    </row>
    <row r="16173" spans="54:54" x14ac:dyDescent="0.2">
      <c r="BB16173" s="5"/>
    </row>
    <row r="16174" spans="54:54" x14ac:dyDescent="0.2">
      <c r="BB16174" s="5"/>
    </row>
    <row r="16175" spans="54:54" x14ac:dyDescent="0.2">
      <c r="BB16175" s="5"/>
    </row>
    <row r="16176" spans="54:54" x14ac:dyDescent="0.2">
      <c r="BB16176" s="5"/>
    </row>
    <row r="16177" spans="54:54" x14ac:dyDescent="0.2">
      <c r="BB16177" s="5"/>
    </row>
    <row r="16178" spans="54:54" x14ac:dyDescent="0.2">
      <c r="BB16178" s="5"/>
    </row>
    <row r="16179" spans="54:54" x14ac:dyDescent="0.2">
      <c r="BB16179" s="5"/>
    </row>
    <row r="16180" spans="54:54" x14ac:dyDescent="0.2">
      <c r="BB16180" s="5"/>
    </row>
    <row r="16181" spans="54:54" x14ac:dyDescent="0.2">
      <c r="BB16181" s="5"/>
    </row>
    <row r="16182" spans="54:54" x14ac:dyDescent="0.2">
      <c r="BB16182" s="5"/>
    </row>
    <row r="16183" spans="54:54" x14ac:dyDescent="0.2">
      <c r="BB16183" s="5"/>
    </row>
    <row r="16184" spans="54:54" x14ac:dyDescent="0.2">
      <c r="BB16184" s="5"/>
    </row>
    <row r="16185" spans="54:54" x14ac:dyDescent="0.2">
      <c r="BB16185" s="5"/>
    </row>
    <row r="16186" spans="54:54" x14ac:dyDescent="0.2">
      <c r="BB16186" s="5"/>
    </row>
    <row r="16187" spans="54:54" x14ac:dyDescent="0.2">
      <c r="BB16187" s="5"/>
    </row>
    <row r="16188" spans="54:54" x14ac:dyDescent="0.2">
      <c r="BB16188" s="5"/>
    </row>
    <row r="16189" spans="54:54" x14ac:dyDescent="0.2">
      <c r="BB16189" s="5"/>
    </row>
    <row r="16190" spans="54:54" x14ac:dyDescent="0.2">
      <c r="BB16190" s="5"/>
    </row>
    <row r="16191" spans="54:54" x14ac:dyDescent="0.2">
      <c r="BB16191" s="5"/>
    </row>
    <row r="16192" spans="54:54" x14ac:dyDescent="0.2">
      <c r="BB16192" s="5"/>
    </row>
    <row r="16193" spans="54:54" x14ac:dyDescent="0.2">
      <c r="BB16193" s="5"/>
    </row>
    <row r="16194" spans="54:54" x14ac:dyDescent="0.2">
      <c r="BB16194" s="5"/>
    </row>
    <row r="16195" spans="54:54" x14ac:dyDescent="0.2">
      <c r="BB16195" s="5"/>
    </row>
    <row r="16196" spans="54:54" x14ac:dyDescent="0.2">
      <c r="BB16196" s="5"/>
    </row>
    <row r="16197" spans="54:54" x14ac:dyDescent="0.2">
      <c r="BB16197" s="5"/>
    </row>
    <row r="16198" spans="54:54" x14ac:dyDescent="0.2">
      <c r="BB16198" s="5"/>
    </row>
    <row r="16199" spans="54:54" x14ac:dyDescent="0.2">
      <c r="BB16199" s="5"/>
    </row>
    <row r="16200" spans="54:54" x14ac:dyDescent="0.2">
      <c r="BB16200" s="5"/>
    </row>
    <row r="16201" spans="54:54" x14ac:dyDescent="0.2">
      <c r="BB16201" s="5"/>
    </row>
    <row r="16202" spans="54:54" x14ac:dyDescent="0.2">
      <c r="BB16202" s="5"/>
    </row>
    <row r="16203" spans="54:54" x14ac:dyDescent="0.2">
      <c r="BB16203" s="5"/>
    </row>
    <row r="16204" spans="54:54" x14ac:dyDescent="0.2">
      <c r="BB16204" s="5"/>
    </row>
    <row r="16205" spans="54:54" x14ac:dyDescent="0.2">
      <c r="BB16205" s="5"/>
    </row>
    <row r="16206" spans="54:54" x14ac:dyDescent="0.2">
      <c r="BB16206" s="5"/>
    </row>
    <row r="16207" spans="54:54" x14ac:dyDescent="0.2">
      <c r="BB16207" s="5"/>
    </row>
    <row r="16208" spans="54:54" x14ac:dyDescent="0.2">
      <c r="BB16208" s="5"/>
    </row>
    <row r="16209" spans="54:54" x14ac:dyDescent="0.2">
      <c r="BB16209" s="5"/>
    </row>
    <row r="16210" spans="54:54" x14ac:dyDescent="0.2">
      <c r="BB16210" s="5"/>
    </row>
    <row r="16211" spans="54:54" x14ac:dyDescent="0.2">
      <c r="BB16211" s="5"/>
    </row>
    <row r="16212" spans="54:54" x14ac:dyDescent="0.2">
      <c r="BB16212" s="5"/>
    </row>
    <row r="16213" spans="54:54" x14ac:dyDescent="0.2">
      <c r="BB16213" s="5"/>
    </row>
    <row r="16214" spans="54:54" x14ac:dyDescent="0.2">
      <c r="BB16214" s="5"/>
    </row>
    <row r="16215" spans="54:54" x14ac:dyDescent="0.2">
      <c r="BB16215" s="5"/>
    </row>
    <row r="16216" spans="54:54" x14ac:dyDescent="0.2">
      <c r="BB16216" s="5"/>
    </row>
    <row r="16217" spans="54:54" x14ac:dyDescent="0.2">
      <c r="BB16217" s="5"/>
    </row>
    <row r="16218" spans="54:54" x14ac:dyDescent="0.2">
      <c r="BB16218" s="5"/>
    </row>
    <row r="16219" spans="54:54" x14ac:dyDescent="0.2">
      <c r="BB16219" s="5"/>
    </row>
    <row r="16220" spans="54:54" x14ac:dyDescent="0.2">
      <c r="BB16220" s="5"/>
    </row>
    <row r="16221" spans="54:54" x14ac:dyDescent="0.2">
      <c r="BB16221" s="5"/>
    </row>
    <row r="16222" spans="54:54" x14ac:dyDescent="0.2">
      <c r="BB16222" s="5"/>
    </row>
    <row r="16223" spans="54:54" x14ac:dyDescent="0.2">
      <c r="BB16223" s="5"/>
    </row>
    <row r="16224" spans="54:54" x14ac:dyDescent="0.2">
      <c r="BB16224" s="5"/>
    </row>
    <row r="16225" spans="54:54" x14ac:dyDescent="0.2">
      <c r="BB16225" s="5"/>
    </row>
    <row r="16226" spans="54:54" x14ac:dyDescent="0.2">
      <c r="BB16226" s="5"/>
    </row>
    <row r="16227" spans="54:54" x14ac:dyDescent="0.2">
      <c r="BB16227" s="5"/>
    </row>
    <row r="16228" spans="54:54" x14ac:dyDescent="0.2">
      <c r="BB16228" s="5"/>
    </row>
    <row r="16229" spans="54:54" x14ac:dyDescent="0.2">
      <c r="BB16229" s="5"/>
    </row>
    <row r="16230" spans="54:54" x14ac:dyDescent="0.2">
      <c r="BB16230" s="5"/>
    </row>
    <row r="16231" spans="54:54" x14ac:dyDescent="0.2">
      <c r="BB16231" s="5"/>
    </row>
    <row r="16232" spans="54:54" x14ac:dyDescent="0.2">
      <c r="BB16232" s="5"/>
    </row>
    <row r="16233" spans="54:54" x14ac:dyDescent="0.2">
      <c r="BB16233" s="5"/>
    </row>
    <row r="16234" spans="54:54" x14ac:dyDescent="0.2">
      <c r="BB16234" s="5"/>
    </row>
    <row r="16235" spans="54:54" x14ac:dyDescent="0.2">
      <c r="BB16235" s="5"/>
    </row>
    <row r="16236" spans="54:54" x14ac:dyDescent="0.2">
      <c r="BB16236" s="5"/>
    </row>
    <row r="16237" spans="54:54" x14ac:dyDescent="0.2">
      <c r="BB16237" s="5"/>
    </row>
    <row r="16238" spans="54:54" x14ac:dyDescent="0.2">
      <c r="BB16238" s="5"/>
    </row>
    <row r="16239" spans="54:54" x14ac:dyDescent="0.2">
      <c r="BB16239" s="5"/>
    </row>
    <row r="16240" spans="54:54" x14ac:dyDescent="0.2">
      <c r="BB16240" s="5"/>
    </row>
    <row r="16241" spans="54:54" x14ac:dyDescent="0.2">
      <c r="BB16241" s="5"/>
    </row>
    <row r="16242" spans="54:54" x14ac:dyDescent="0.2">
      <c r="BB16242" s="5"/>
    </row>
    <row r="16243" spans="54:54" x14ac:dyDescent="0.2">
      <c r="BB16243" s="5"/>
    </row>
    <row r="16244" spans="54:54" x14ac:dyDescent="0.2">
      <c r="BB16244" s="5"/>
    </row>
    <row r="16245" spans="54:54" x14ac:dyDescent="0.2">
      <c r="BB16245" s="5"/>
    </row>
    <row r="16246" spans="54:54" x14ac:dyDescent="0.2">
      <c r="BB16246" s="5"/>
    </row>
    <row r="16247" spans="54:54" x14ac:dyDescent="0.2">
      <c r="BB16247" s="5"/>
    </row>
    <row r="16248" spans="54:54" x14ac:dyDescent="0.2">
      <c r="BB16248" s="5"/>
    </row>
    <row r="16249" spans="54:54" x14ac:dyDescent="0.2">
      <c r="BB16249" s="5"/>
    </row>
    <row r="16250" spans="54:54" x14ac:dyDescent="0.2">
      <c r="BB16250" s="5"/>
    </row>
    <row r="16251" spans="54:54" x14ac:dyDescent="0.2">
      <c r="BB16251" s="5"/>
    </row>
    <row r="16252" spans="54:54" x14ac:dyDescent="0.2">
      <c r="BB16252" s="5"/>
    </row>
    <row r="16253" spans="54:54" x14ac:dyDescent="0.2">
      <c r="BB16253" s="5"/>
    </row>
    <row r="16254" spans="54:54" x14ac:dyDescent="0.2">
      <c r="BB16254" s="5"/>
    </row>
    <row r="16255" spans="54:54" x14ac:dyDescent="0.2">
      <c r="BB16255" s="5"/>
    </row>
    <row r="16256" spans="54:54" x14ac:dyDescent="0.2">
      <c r="BB16256" s="5"/>
    </row>
    <row r="16257" spans="54:54" x14ac:dyDescent="0.2">
      <c r="BB16257" s="5"/>
    </row>
    <row r="16258" spans="54:54" x14ac:dyDescent="0.2">
      <c r="BB16258" s="5"/>
    </row>
    <row r="16259" spans="54:54" x14ac:dyDescent="0.2">
      <c r="BB16259" s="5"/>
    </row>
    <row r="16260" spans="54:54" x14ac:dyDescent="0.2">
      <c r="BB16260" s="5"/>
    </row>
    <row r="16261" spans="54:54" x14ac:dyDescent="0.2">
      <c r="BB16261" s="5"/>
    </row>
    <row r="16262" spans="54:54" x14ac:dyDescent="0.2">
      <c r="BB16262" s="5"/>
    </row>
    <row r="16263" spans="54:54" x14ac:dyDescent="0.2">
      <c r="BB16263" s="5"/>
    </row>
    <row r="16264" spans="54:54" x14ac:dyDescent="0.2">
      <c r="BB16264" s="5"/>
    </row>
    <row r="16265" spans="54:54" x14ac:dyDescent="0.2">
      <c r="BB16265" s="5"/>
    </row>
    <row r="16266" spans="54:54" x14ac:dyDescent="0.2">
      <c r="BB16266" s="5"/>
    </row>
    <row r="16267" spans="54:54" x14ac:dyDescent="0.2">
      <c r="BB16267" s="5"/>
    </row>
    <row r="16268" spans="54:54" x14ac:dyDescent="0.2">
      <c r="BB16268" s="5"/>
    </row>
    <row r="16269" spans="54:54" x14ac:dyDescent="0.2">
      <c r="BB16269" s="5"/>
    </row>
    <row r="16270" spans="54:54" x14ac:dyDescent="0.2">
      <c r="BB16270" s="5"/>
    </row>
    <row r="16271" spans="54:54" x14ac:dyDescent="0.2">
      <c r="BB16271" s="5"/>
    </row>
    <row r="16272" spans="54:54" x14ac:dyDescent="0.2">
      <c r="BB16272" s="5"/>
    </row>
    <row r="16273" spans="54:54" x14ac:dyDescent="0.2">
      <c r="BB16273" s="5"/>
    </row>
    <row r="16274" spans="54:54" x14ac:dyDescent="0.2">
      <c r="BB16274" s="5"/>
    </row>
    <row r="16275" spans="54:54" x14ac:dyDescent="0.2">
      <c r="BB16275" s="5"/>
    </row>
    <row r="16276" spans="54:54" x14ac:dyDescent="0.2">
      <c r="BB16276" s="5"/>
    </row>
    <row r="16277" spans="54:54" x14ac:dyDescent="0.2">
      <c r="BB16277" s="5"/>
    </row>
    <row r="16278" spans="54:54" x14ac:dyDescent="0.2">
      <c r="BB16278" s="5"/>
    </row>
    <row r="16279" spans="54:54" x14ac:dyDescent="0.2">
      <c r="BB16279" s="5"/>
    </row>
    <row r="16280" spans="54:54" x14ac:dyDescent="0.2">
      <c r="BB16280" s="5"/>
    </row>
    <row r="16281" spans="54:54" x14ac:dyDescent="0.2">
      <c r="BB16281" s="5"/>
    </row>
    <row r="16282" spans="54:54" x14ac:dyDescent="0.2">
      <c r="BB16282" s="5"/>
    </row>
    <row r="16283" spans="54:54" x14ac:dyDescent="0.2">
      <c r="BB16283" s="5"/>
    </row>
    <row r="16284" spans="54:54" x14ac:dyDescent="0.2">
      <c r="BB16284" s="5"/>
    </row>
    <row r="16285" spans="54:54" x14ac:dyDescent="0.2">
      <c r="BB16285" s="5"/>
    </row>
    <row r="16286" spans="54:54" x14ac:dyDescent="0.2">
      <c r="BB16286" s="5"/>
    </row>
    <row r="16287" spans="54:54" x14ac:dyDescent="0.2">
      <c r="BB16287" s="5"/>
    </row>
    <row r="16288" spans="54:54" x14ac:dyDescent="0.2">
      <c r="BB16288" s="5"/>
    </row>
    <row r="16289" spans="54:54" x14ac:dyDescent="0.2">
      <c r="BB16289" s="5"/>
    </row>
    <row r="16290" spans="54:54" x14ac:dyDescent="0.2">
      <c r="BB16290" s="5"/>
    </row>
    <row r="16291" spans="54:54" x14ac:dyDescent="0.2">
      <c r="BB16291" s="5"/>
    </row>
    <row r="16292" spans="54:54" x14ac:dyDescent="0.2">
      <c r="BB16292" s="5"/>
    </row>
    <row r="16293" spans="54:54" x14ac:dyDescent="0.2">
      <c r="BB16293" s="5"/>
    </row>
    <row r="16294" spans="54:54" x14ac:dyDescent="0.2">
      <c r="BB16294" s="5"/>
    </row>
    <row r="16295" spans="54:54" x14ac:dyDescent="0.2">
      <c r="BB16295" s="5"/>
    </row>
    <row r="16296" spans="54:54" x14ac:dyDescent="0.2">
      <c r="BB16296" s="5"/>
    </row>
    <row r="16297" spans="54:54" x14ac:dyDescent="0.2">
      <c r="BB16297" s="5"/>
    </row>
    <row r="16298" spans="54:54" x14ac:dyDescent="0.2">
      <c r="BB16298" s="5"/>
    </row>
    <row r="16299" spans="54:54" x14ac:dyDescent="0.2">
      <c r="BB16299" s="5"/>
    </row>
    <row r="16300" spans="54:54" x14ac:dyDescent="0.2">
      <c r="BB16300" s="5"/>
    </row>
    <row r="16301" spans="54:54" x14ac:dyDescent="0.2">
      <c r="BB16301" s="5"/>
    </row>
    <row r="16302" spans="54:54" x14ac:dyDescent="0.2">
      <c r="BB16302" s="5"/>
    </row>
    <row r="16303" spans="54:54" x14ac:dyDescent="0.2">
      <c r="BB16303" s="5"/>
    </row>
    <row r="16304" spans="54:54" x14ac:dyDescent="0.2">
      <c r="BB16304" s="5"/>
    </row>
    <row r="16305" spans="54:54" x14ac:dyDescent="0.2">
      <c r="BB16305" s="5"/>
    </row>
    <row r="16306" spans="54:54" x14ac:dyDescent="0.2">
      <c r="BB16306" s="5"/>
    </row>
    <row r="16307" spans="54:54" x14ac:dyDescent="0.2">
      <c r="BB16307" s="5"/>
    </row>
    <row r="16308" spans="54:54" x14ac:dyDescent="0.2">
      <c r="BB16308" s="5"/>
    </row>
    <row r="16309" spans="54:54" x14ac:dyDescent="0.2">
      <c r="BB16309" s="5"/>
    </row>
    <row r="16310" spans="54:54" x14ac:dyDescent="0.2">
      <c r="BB16310" s="5"/>
    </row>
    <row r="16311" spans="54:54" x14ac:dyDescent="0.2">
      <c r="BB16311" s="5"/>
    </row>
    <row r="16312" spans="54:54" x14ac:dyDescent="0.2">
      <c r="BB16312" s="5"/>
    </row>
    <row r="16313" spans="54:54" x14ac:dyDescent="0.2">
      <c r="BB16313" s="5"/>
    </row>
    <row r="16314" spans="54:54" x14ac:dyDescent="0.2">
      <c r="BB16314" s="5"/>
    </row>
    <row r="16315" spans="54:54" x14ac:dyDescent="0.2">
      <c r="BB16315" s="5"/>
    </row>
    <row r="16316" spans="54:54" x14ac:dyDescent="0.2">
      <c r="BB16316" s="5"/>
    </row>
    <row r="16317" spans="54:54" x14ac:dyDescent="0.2">
      <c r="BB16317" s="5"/>
    </row>
    <row r="16318" spans="54:54" x14ac:dyDescent="0.2">
      <c r="BB16318" s="5"/>
    </row>
    <row r="16319" spans="54:54" x14ac:dyDescent="0.2">
      <c r="BB16319" s="5"/>
    </row>
    <row r="16320" spans="54:54" x14ac:dyDescent="0.2">
      <c r="BB16320" s="5"/>
    </row>
    <row r="16321" spans="54:54" x14ac:dyDescent="0.2">
      <c r="BB16321" s="5"/>
    </row>
    <row r="16322" spans="54:54" x14ac:dyDescent="0.2">
      <c r="BB16322" s="5"/>
    </row>
    <row r="16323" spans="54:54" x14ac:dyDescent="0.2">
      <c r="BB16323" s="5"/>
    </row>
    <row r="16324" spans="54:54" x14ac:dyDescent="0.2">
      <c r="BB16324" s="5"/>
    </row>
    <row r="16325" spans="54:54" x14ac:dyDescent="0.2">
      <c r="BB16325" s="5"/>
    </row>
    <row r="16326" spans="54:54" x14ac:dyDescent="0.2">
      <c r="BB16326" s="5"/>
    </row>
    <row r="16327" spans="54:54" x14ac:dyDescent="0.2">
      <c r="BB16327" s="5"/>
    </row>
    <row r="16328" spans="54:54" x14ac:dyDescent="0.2">
      <c r="BB16328" s="5"/>
    </row>
    <row r="16329" spans="54:54" x14ac:dyDescent="0.2">
      <c r="BB16329" s="5"/>
    </row>
    <row r="16330" spans="54:54" x14ac:dyDescent="0.2">
      <c r="BB16330" s="5"/>
    </row>
    <row r="16331" spans="54:54" x14ac:dyDescent="0.2">
      <c r="BB16331" s="5"/>
    </row>
    <row r="16332" spans="54:54" x14ac:dyDescent="0.2">
      <c r="BB16332" s="5"/>
    </row>
    <row r="16333" spans="54:54" x14ac:dyDescent="0.2">
      <c r="BB16333" s="5"/>
    </row>
    <row r="16334" spans="54:54" x14ac:dyDescent="0.2">
      <c r="BB16334" s="5"/>
    </row>
    <row r="16335" spans="54:54" x14ac:dyDescent="0.2">
      <c r="BB16335" s="5"/>
    </row>
    <row r="16336" spans="54:54" x14ac:dyDescent="0.2">
      <c r="BB16336" s="5"/>
    </row>
    <row r="16337" spans="54:54" x14ac:dyDescent="0.2">
      <c r="BB16337" s="5"/>
    </row>
    <row r="16338" spans="54:54" x14ac:dyDescent="0.2">
      <c r="BB16338" s="5"/>
    </row>
    <row r="16339" spans="54:54" x14ac:dyDescent="0.2">
      <c r="BB16339" s="5"/>
    </row>
    <row r="16340" spans="54:54" x14ac:dyDescent="0.2">
      <c r="BB16340" s="5"/>
    </row>
    <row r="16341" spans="54:54" x14ac:dyDescent="0.2">
      <c r="BB16341" s="5"/>
    </row>
    <row r="16342" spans="54:54" x14ac:dyDescent="0.2">
      <c r="BB16342" s="5"/>
    </row>
    <row r="16343" spans="54:54" x14ac:dyDescent="0.2">
      <c r="BB16343" s="5"/>
    </row>
    <row r="16344" spans="54:54" x14ac:dyDescent="0.2">
      <c r="BB16344" s="5"/>
    </row>
    <row r="16345" spans="54:54" x14ac:dyDescent="0.2">
      <c r="BB16345" s="5"/>
    </row>
    <row r="16346" spans="54:54" x14ac:dyDescent="0.2">
      <c r="BB16346" s="5"/>
    </row>
    <row r="16347" spans="54:54" x14ac:dyDescent="0.2">
      <c r="BB16347" s="5"/>
    </row>
    <row r="16348" spans="54:54" x14ac:dyDescent="0.2">
      <c r="BB16348" s="5"/>
    </row>
    <row r="16349" spans="54:54" x14ac:dyDescent="0.2">
      <c r="BB16349" s="5"/>
    </row>
    <row r="16350" spans="54:54" x14ac:dyDescent="0.2">
      <c r="BB16350" s="5"/>
    </row>
    <row r="16351" spans="54:54" x14ac:dyDescent="0.2">
      <c r="BB16351" s="5"/>
    </row>
    <row r="16352" spans="54:54" x14ac:dyDescent="0.2">
      <c r="BB16352" s="5"/>
    </row>
    <row r="16353" spans="54:54" x14ac:dyDescent="0.2">
      <c r="BB16353" s="5"/>
    </row>
    <row r="16354" spans="54:54" x14ac:dyDescent="0.2">
      <c r="BB16354" s="5"/>
    </row>
    <row r="16355" spans="54:54" x14ac:dyDescent="0.2">
      <c r="BB16355" s="5"/>
    </row>
    <row r="16356" spans="54:54" x14ac:dyDescent="0.2">
      <c r="BB16356" s="5"/>
    </row>
    <row r="16357" spans="54:54" x14ac:dyDescent="0.2">
      <c r="BB16357" s="5"/>
    </row>
    <row r="16358" spans="54:54" x14ac:dyDescent="0.2">
      <c r="BB16358" s="5"/>
    </row>
    <row r="16359" spans="54:54" x14ac:dyDescent="0.2">
      <c r="BB16359" s="5"/>
    </row>
    <row r="16360" spans="54:54" x14ac:dyDescent="0.2">
      <c r="BB16360" s="5"/>
    </row>
    <row r="16361" spans="54:54" x14ac:dyDescent="0.2">
      <c r="BB16361" s="5"/>
    </row>
    <row r="16362" spans="54:54" x14ac:dyDescent="0.2">
      <c r="BB16362" s="5"/>
    </row>
    <row r="16363" spans="54:54" x14ac:dyDescent="0.2">
      <c r="BB16363" s="5"/>
    </row>
    <row r="16364" spans="54:54" x14ac:dyDescent="0.2">
      <c r="BB16364" s="5"/>
    </row>
    <row r="16365" spans="54:54" x14ac:dyDescent="0.2">
      <c r="BB16365" s="5"/>
    </row>
    <row r="16366" spans="54:54" x14ac:dyDescent="0.2">
      <c r="BB16366" s="5"/>
    </row>
    <row r="16367" spans="54:54" x14ac:dyDescent="0.2">
      <c r="BB16367" s="5"/>
    </row>
    <row r="16368" spans="54:54" x14ac:dyDescent="0.2">
      <c r="BB16368" s="5"/>
    </row>
    <row r="16369" spans="54:54" x14ac:dyDescent="0.2">
      <c r="BB16369" s="5"/>
    </row>
    <row r="16370" spans="54:54" x14ac:dyDescent="0.2">
      <c r="BB16370" s="5"/>
    </row>
    <row r="16371" spans="54:54" x14ac:dyDescent="0.2">
      <c r="BB16371" s="5"/>
    </row>
    <row r="16372" spans="54:54" x14ac:dyDescent="0.2">
      <c r="BB16372" s="5"/>
    </row>
    <row r="16373" spans="54:54" x14ac:dyDescent="0.2">
      <c r="BB16373" s="5"/>
    </row>
    <row r="16374" spans="54:54" x14ac:dyDescent="0.2">
      <c r="BB16374" s="5"/>
    </row>
    <row r="16375" spans="54:54" x14ac:dyDescent="0.2">
      <c r="BB16375" s="5"/>
    </row>
    <row r="16376" spans="54:54" x14ac:dyDescent="0.2">
      <c r="BB16376" s="5"/>
    </row>
    <row r="16377" spans="54:54" x14ac:dyDescent="0.2">
      <c r="BB16377" s="5"/>
    </row>
    <row r="16378" spans="54:54" x14ac:dyDescent="0.2">
      <c r="BB16378" s="5"/>
    </row>
    <row r="16379" spans="54:54" x14ac:dyDescent="0.2">
      <c r="BB16379" s="5"/>
    </row>
    <row r="16380" spans="54:54" x14ac:dyDescent="0.2">
      <c r="BB16380" s="5"/>
    </row>
    <row r="16381" spans="54:54" x14ac:dyDescent="0.2">
      <c r="BB16381" s="5"/>
    </row>
    <row r="16382" spans="54:54" x14ac:dyDescent="0.2">
      <c r="BB16382" s="5"/>
    </row>
    <row r="16383" spans="54:54" x14ac:dyDescent="0.2">
      <c r="BB16383" s="5"/>
    </row>
    <row r="16384" spans="54:54" x14ac:dyDescent="0.2">
      <c r="BB16384" s="5"/>
    </row>
    <row r="16385" spans="54:54" x14ac:dyDescent="0.2">
      <c r="BB16385" s="5"/>
    </row>
    <row r="16386" spans="54:54" x14ac:dyDescent="0.2">
      <c r="BB16386" s="5"/>
    </row>
    <row r="16387" spans="54:54" x14ac:dyDescent="0.2">
      <c r="BB16387" s="5"/>
    </row>
    <row r="16388" spans="54:54" x14ac:dyDescent="0.2">
      <c r="BB16388" s="5"/>
    </row>
    <row r="16389" spans="54:54" x14ac:dyDescent="0.2">
      <c r="BB16389" s="5"/>
    </row>
    <row r="16390" spans="54:54" x14ac:dyDescent="0.2">
      <c r="BB16390" s="5"/>
    </row>
    <row r="16391" spans="54:54" x14ac:dyDescent="0.2">
      <c r="BB16391" s="5"/>
    </row>
    <row r="16392" spans="54:54" x14ac:dyDescent="0.2">
      <c r="BB16392" s="5"/>
    </row>
    <row r="16393" spans="54:54" x14ac:dyDescent="0.2">
      <c r="BB16393" s="5"/>
    </row>
    <row r="16394" spans="54:54" x14ac:dyDescent="0.2">
      <c r="BB16394" s="5"/>
    </row>
    <row r="16395" spans="54:54" x14ac:dyDescent="0.2">
      <c r="BB16395" s="5"/>
    </row>
    <row r="16396" spans="54:54" x14ac:dyDescent="0.2">
      <c r="BB16396" s="5"/>
    </row>
    <row r="16397" spans="54:54" x14ac:dyDescent="0.2">
      <c r="BB16397" s="5"/>
    </row>
    <row r="16398" spans="54:54" x14ac:dyDescent="0.2">
      <c r="BB16398" s="5"/>
    </row>
    <row r="16399" spans="54:54" x14ac:dyDescent="0.2">
      <c r="BB16399" s="5"/>
    </row>
    <row r="16400" spans="54:54" x14ac:dyDescent="0.2">
      <c r="BB16400" s="5"/>
    </row>
    <row r="16401" spans="54:54" x14ac:dyDescent="0.2">
      <c r="BB16401" s="5"/>
    </row>
    <row r="16402" spans="54:54" x14ac:dyDescent="0.2">
      <c r="BB16402" s="5"/>
    </row>
    <row r="16403" spans="54:54" x14ac:dyDescent="0.2">
      <c r="BB16403" s="5"/>
    </row>
    <row r="16404" spans="54:54" x14ac:dyDescent="0.2">
      <c r="BB16404" s="5"/>
    </row>
    <row r="16405" spans="54:54" x14ac:dyDescent="0.2">
      <c r="BB16405" s="5"/>
    </row>
    <row r="16406" spans="54:54" x14ac:dyDescent="0.2">
      <c r="BB16406" s="5"/>
    </row>
    <row r="16407" spans="54:54" x14ac:dyDescent="0.2">
      <c r="BB16407" s="5"/>
    </row>
    <row r="16408" spans="54:54" x14ac:dyDescent="0.2">
      <c r="BB16408" s="5"/>
    </row>
    <row r="16409" spans="54:54" x14ac:dyDescent="0.2">
      <c r="BB16409" s="5"/>
    </row>
    <row r="16410" spans="54:54" x14ac:dyDescent="0.2">
      <c r="BB16410" s="5"/>
    </row>
    <row r="16411" spans="54:54" x14ac:dyDescent="0.2">
      <c r="BB16411" s="5"/>
    </row>
    <row r="16412" spans="54:54" x14ac:dyDescent="0.2">
      <c r="BB16412" s="5"/>
    </row>
    <row r="16413" spans="54:54" x14ac:dyDescent="0.2">
      <c r="BB16413" s="5"/>
    </row>
    <row r="16414" spans="54:54" x14ac:dyDescent="0.2">
      <c r="BB16414" s="5"/>
    </row>
    <row r="16415" spans="54:54" x14ac:dyDescent="0.2">
      <c r="BB16415" s="5"/>
    </row>
    <row r="16416" spans="54:54" x14ac:dyDescent="0.2">
      <c r="BB16416" s="5"/>
    </row>
    <row r="16417" spans="54:54" x14ac:dyDescent="0.2">
      <c r="BB16417" s="5"/>
    </row>
    <row r="16418" spans="54:54" x14ac:dyDescent="0.2">
      <c r="BB16418" s="5"/>
    </row>
    <row r="16419" spans="54:54" x14ac:dyDescent="0.2">
      <c r="BB16419" s="5"/>
    </row>
    <row r="16420" spans="54:54" x14ac:dyDescent="0.2">
      <c r="BB16420" s="5"/>
    </row>
    <row r="16421" spans="54:54" x14ac:dyDescent="0.2">
      <c r="BB16421" s="5"/>
    </row>
    <row r="16422" spans="54:54" x14ac:dyDescent="0.2">
      <c r="BB16422" s="5"/>
    </row>
    <row r="16423" spans="54:54" x14ac:dyDescent="0.2">
      <c r="BB16423" s="5"/>
    </row>
    <row r="16424" spans="54:54" x14ac:dyDescent="0.2">
      <c r="BB16424" s="5"/>
    </row>
    <row r="16425" spans="54:54" x14ac:dyDescent="0.2">
      <c r="BB16425" s="5"/>
    </row>
    <row r="16426" spans="54:54" x14ac:dyDescent="0.2">
      <c r="BB16426" s="5"/>
    </row>
    <row r="16427" spans="54:54" x14ac:dyDescent="0.2">
      <c r="BB16427" s="5"/>
    </row>
    <row r="16428" spans="54:54" x14ac:dyDescent="0.2">
      <c r="BB16428" s="5"/>
    </row>
    <row r="16429" spans="54:54" x14ac:dyDescent="0.2">
      <c r="BB16429" s="5"/>
    </row>
    <row r="16430" spans="54:54" x14ac:dyDescent="0.2">
      <c r="BB16430" s="5"/>
    </row>
    <row r="16431" spans="54:54" x14ac:dyDescent="0.2">
      <c r="BB16431" s="5"/>
    </row>
    <row r="16432" spans="54:54" x14ac:dyDescent="0.2">
      <c r="BB16432" s="5"/>
    </row>
    <row r="16433" spans="54:54" x14ac:dyDescent="0.2">
      <c r="BB16433" s="5"/>
    </row>
    <row r="16434" spans="54:54" x14ac:dyDescent="0.2">
      <c r="BB16434" s="5"/>
    </row>
    <row r="16435" spans="54:54" x14ac:dyDescent="0.2">
      <c r="BB16435" s="5"/>
    </row>
    <row r="16436" spans="54:54" x14ac:dyDescent="0.2">
      <c r="BB16436" s="5"/>
    </row>
    <row r="16437" spans="54:54" x14ac:dyDescent="0.2">
      <c r="BB16437" s="5"/>
    </row>
    <row r="16438" spans="54:54" x14ac:dyDescent="0.2">
      <c r="BB16438" s="5"/>
    </row>
    <row r="16439" spans="54:54" x14ac:dyDescent="0.2">
      <c r="BB16439" s="5"/>
    </row>
    <row r="16440" spans="54:54" x14ac:dyDescent="0.2">
      <c r="BB16440" s="5"/>
    </row>
    <row r="16441" spans="54:54" x14ac:dyDescent="0.2">
      <c r="BB16441" s="5"/>
    </row>
    <row r="16442" spans="54:54" x14ac:dyDescent="0.2">
      <c r="BB16442" s="5"/>
    </row>
    <row r="16443" spans="54:54" x14ac:dyDescent="0.2">
      <c r="BB16443" s="5"/>
    </row>
    <row r="16444" spans="54:54" x14ac:dyDescent="0.2">
      <c r="BB16444" s="5"/>
    </row>
    <row r="16445" spans="54:54" x14ac:dyDescent="0.2">
      <c r="BB16445" s="5"/>
    </row>
    <row r="16446" spans="54:54" x14ac:dyDescent="0.2">
      <c r="BB16446" s="5"/>
    </row>
    <row r="16447" spans="54:54" x14ac:dyDescent="0.2">
      <c r="BB16447" s="5"/>
    </row>
    <row r="16448" spans="54:54" x14ac:dyDescent="0.2">
      <c r="BB16448" s="5"/>
    </row>
    <row r="16449" spans="54:54" x14ac:dyDescent="0.2">
      <c r="BB16449" s="5"/>
    </row>
    <row r="16450" spans="54:54" x14ac:dyDescent="0.2">
      <c r="BB16450" s="5"/>
    </row>
    <row r="16451" spans="54:54" x14ac:dyDescent="0.2">
      <c r="BB16451" s="5"/>
    </row>
    <row r="16452" spans="54:54" x14ac:dyDescent="0.2">
      <c r="BB16452" s="5"/>
    </row>
    <row r="16453" spans="54:54" x14ac:dyDescent="0.2">
      <c r="BB16453" s="5"/>
    </row>
    <row r="16454" spans="54:54" x14ac:dyDescent="0.2">
      <c r="BB16454" s="5"/>
    </row>
    <row r="16455" spans="54:54" x14ac:dyDescent="0.2">
      <c r="BB16455" s="5"/>
    </row>
    <row r="16456" spans="54:54" x14ac:dyDescent="0.2">
      <c r="BB16456" s="5"/>
    </row>
    <row r="16457" spans="54:54" x14ac:dyDescent="0.2">
      <c r="BB16457" s="5"/>
    </row>
    <row r="16458" spans="54:54" x14ac:dyDescent="0.2">
      <c r="BB16458" s="5"/>
    </row>
    <row r="16459" spans="54:54" x14ac:dyDescent="0.2">
      <c r="BB16459" s="5"/>
    </row>
    <row r="16460" spans="54:54" x14ac:dyDescent="0.2">
      <c r="BB16460" s="5"/>
    </row>
    <row r="16461" spans="54:54" x14ac:dyDescent="0.2">
      <c r="BB16461" s="5"/>
    </row>
    <row r="16462" spans="54:54" x14ac:dyDescent="0.2">
      <c r="BB16462" s="5"/>
    </row>
    <row r="16463" spans="54:54" x14ac:dyDescent="0.2">
      <c r="BB16463" s="5"/>
    </row>
    <row r="16464" spans="54:54" x14ac:dyDescent="0.2">
      <c r="BB16464" s="5"/>
    </row>
    <row r="16465" spans="54:54" x14ac:dyDescent="0.2">
      <c r="BB16465" s="5"/>
    </row>
    <row r="16466" spans="54:54" x14ac:dyDescent="0.2">
      <c r="BB16466" s="5"/>
    </row>
    <row r="16467" spans="54:54" x14ac:dyDescent="0.2">
      <c r="BB16467" s="5"/>
    </row>
    <row r="16468" spans="54:54" x14ac:dyDescent="0.2">
      <c r="BB16468" s="5"/>
    </row>
    <row r="16469" spans="54:54" x14ac:dyDescent="0.2">
      <c r="BB16469" s="5"/>
    </row>
    <row r="16470" spans="54:54" x14ac:dyDescent="0.2">
      <c r="BB16470" s="5"/>
    </row>
    <row r="16471" spans="54:54" x14ac:dyDescent="0.2">
      <c r="BB16471" s="5"/>
    </row>
    <row r="16472" spans="54:54" x14ac:dyDescent="0.2">
      <c r="BB16472" s="5"/>
    </row>
    <row r="16473" spans="54:54" x14ac:dyDescent="0.2">
      <c r="BB16473" s="5"/>
    </row>
    <row r="16474" spans="54:54" x14ac:dyDescent="0.2">
      <c r="BB16474" s="5"/>
    </row>
    <row r="16475" spans="54:54" x14ac:dyDescent="0.2">
      <c r="BB16475" s="5"/>
    </row>
    <row r="16476" spans="54:54" x14ac:dyDescent="0.2">
      <c r="BB16476" s="5"/>
    </row>
    <row r="16477" spans="54:54" x14ac:dyDescent="0.2">
      <c r="BB16477" s="5"/>
    </row>
    <row r="16478" spans="54:54" x14ac:dyDescent="0.2">
      <c r="BB16478" s="5"/>
    </row>
    <row r="16479" spans="54:54" x14ac:dyDescent="0.2">
      <c r="BB16479" s="5"/>
    </row>
    <row r="16480" spans="54:54" x14ac:dyDescent="0.2">
      <c r="BB16480" s="5"/>
    </row>
    <row r="16481" spans="54:54" x14ac:dyDescent="0.2">
      <c r="BB16481" s="5"/>
    </row>
    <row r="16482" spans="54:54" x14ac:dyDescent="0.2">
      <c r="BB16482" s="5"/>
    </row>
    <row r="16483" spans="54:54" x14ac:dyDescent="0.2">
      <c r="BB16483" s="5"/>
    </row>
    <row r="16484" spans="54:54" x14ac:dyDescent="0.2">
      <c r="BB16484" s="5"/>
    </row>
    <row r="16485" spans="54:54" x14ac:dyDescent="0.2">
      <c r="BB16485" s="5"/>
    </row>
    <row r="16486" spans="54:54" x14ac:dyDescent="0.2">
      <c r="BB16486" s="5"/>
    </row>
    <row r="16487" spans="54:54" x14ac:dyDescent="0.2">
      <c r="BB16487" s="5"/>
    </row>
    <row r="16488" spans="54:54" x14ac:dyDescent="0.2">
      <c r="BB16488" s="5"/>
    </row>
    <row r="16489" spans="54:54" x14ac:dyDescent="0.2">
      <c r="BB16489" s="5"/>
    </row>
    <row r="16490" spans="54:54" x14ac:dyDescent="0.2">
      <c r="BB16490" s="5"/>
    </row>
    <row r="16491" spans="54:54" x14ac:dyDescent="0.2">
      <c r="BB16491" s="5"/>
    </row>
    <row r="16492" spans="54:54" x14ac:dyDescent="0.2">
      <c r="BB16492" s="5"/>
    </row>
    <row r="16493" spans="54:54" x14ac:dyDescent="0.2">
      <c r="BB16493" s="5"/>
    </row>
    <row r="16494" spans="54:54" x14ac:dyDescent="0.2">
      <c r="BB16494" s="5"/>
    </row>
    <row r="16495" spans="54:54" x14ac:dyDescent="0.2">
      <c r="BB16495" s="5"/>
    </row>
    <row r="16496" spans="54:54" x14ac:dyDescent="0.2">
      <c r="BB16496" s="5"/>
    </row>
    <row r="16497" spans="54:54" x14ac:dyDescent="0.2">
      <c r="BB16497" s="5"/>
    </row>
    <row r="16498" spans="54:54" x14ac:dyDescent="0.2">
      <c r="BB16498" s="5"/>
    </row>
    <row r="16499" spans="54:54" x14ac:dyDescent="0.2">
      <c r="BB16499" s="5"/>
    </row>
    <row r="16500" spans="54:54" x14ac:dyDescent="0.2">
      <c r="BB16500" s="5"/>
    </row>
    <row r="16501" spans="54:54" x14ac:dyDescent="0.2">
      <c r="BB16501" s="5"/>
    </row>
    <row r="16502" spans="54:54" x14ac:dyDescent="0.2">
      <c r="BB16502" s="5"/>
    </row>
    <row r="16503" spans="54:54" x14ac:dyDescent="0.2">
      <c r="BB16503" s="5"/>
    </row>
    <row r="16504" spans="54:54" x14ac:dyDescent="0.2">
      <c r="BB16504" s="5"/>
    </row>
    <row r="16505" spans="54:54" x14ac:dyDescent="0.2">
      <c r="BB16505" s="5"/>
    </row>
    <row r="16506" spans="54:54" x14ac:dyDescent="0.2">
      <c r="BB16506" s="5"/>
    </row>
    <row r="16507" spans="54:54" x14ac:dyDescent="0.2">
      <c r="BB16507" s="5"/>
    </row>
    <row r="16508" spans="54:54" x14ac:dyDescent="0.2">
      <c r="BB16508" s="5"/>
    </row>
    <row r="16509" spans="54:54" x14ac:dyDescent="0.2">
      <c r="BB16509" s="5"/>
    </row>
    <row r="16510" spans="54:54" x14ac:dyDescent="0.2">
      <c r="BB16510" s="5"/>
    </row>
    <row r="16511" spans="54:54" x14ac:dyDescent="0.2">
      <c r="BB16511" s="5"/>
    </row>
    <row r="16512" spans="54:54" x14ac:dyDescent="0.2">
      <c r="BB16512" s="5"/>
    </row>
    <row r="16513" spans="54:54" x14ac:dyDescent="0.2">
      <c r="BB16513" s="5"/>
    </row>
    <row r="16514" spans="54:54" x14ac:dyDescent="0.2">
      <c r="BB16514" s="5"/>
    </row>
    <row r="16515" spans="54:54" x14ac:dyDescent="0.2">
      <c r="BB16515" s="5"/>
    </row>
    <row r="16516" spans="54:54" x14ac:dyDescent="0.2">
      <c r="BB16516" s="5"/>
    </row>
    <row r="16517" spans="54:54" x14ac:dyDescent="0.2">
      <c r="BB16517" s="5"/>
    </row>
    <row r="16518" spans="54:54" x14ac:dyDescent="0.2">
      <c r="BB16518" s="5"/>
    </row>
    <row r="16519" spans="54:54" x14ac:dyDescent="0.2">
      <c r="BB16519" s="5"/>
    </row>
    <row r="16520" spans="54:54" x14ac:dyDescent="0.2">
      <c r="BB16520" s="5"/>
    </row>
    <row r="16521" spans="54:54" x14ac:dyDescent="0.2">
      <c r="BB16521" s="5"/>
    </row>
    <row r="16522" spans="54:54" x14ac:dyDescent="0.2">
      <c r="BB16522" s="5"/>
    </row>
    <row r="16523" spans="54:54" x14ac:dyDescent="0.2">
      <c r="BB16523" s="5"/>
    </row>
    <row r="16524" spans="54:54" x14ac:dyDescent="0.2">
      <c r="BB16524" s="5"/>
    </row>
    <row r="16525" spans="54:54" x14ac:dyDescent="0.2">
      <c r="BB16525" s="5"/>
    </row>
    <row r="16526" spans="54:54" x14ac:dyDescent="0.2">
      <c r="BB16526" s="5"/>
    </row>
    <row r="16527" spans="54:54" x14ac:dyDescent="0.2">
      <c r="BB16527" s="5"/>
    </row>
    <row r="16528" spans="54:54" x14ac:dyDescent="0.2">
      <c r="BB16528" s="5"/>
    </row>
    <row r="16529" spans="54:54" x14ac:dyDescent="0.2">
      <c r="BB16529" s="5"/>
    </row>
    <row r="16530" spans="54:54" x14ac:dyDescent="0.2">
      <c r="BB16530" s="5"/>
    </row>
    <row r="16531" spans="54:54" x14ac:dyDescent="0.2">
      <c r="BB16531" s="5"/>
    </row>
    <row r="16532" spans="54:54" x14ac:dyDescent="0.2">
      <c r="BB16532" s="5"/>
    </row>
    <row r="16533" spans="54:54" x14ac:dyDescent="0.2">
      <c r="BB16533" s="5"/>
    </row>
    <row r="16534" spans="54:54" x14ac:dyDescent="0.2">
      <c r="BB16534" s="5"/>
    </row>
    <row r="16535" spans="54:54" x14ac:dyDescent="0.2">
      <c r="BB16535" s="5"/>
    </row>
    <row r="16536" spans="54:54" x14ac:dyDescent="0.2">
      <c r="BB16536" s="5"/>
    </row>
    <row r="16537" spans="54:54" x14ac:dyDescent="0.2">
      <c r="BB16537" s="5"/>
    </row>
    <row r="16538" spans="54:54" x14ac:dyDescent="0.2">
      <c r="BB16538" s="5"/>
    </row>
    <row r="16539" spans="54:54" x14ac:dyDescent="0.2">
      <c r="BB16539" s="5"/>
    </row>
    <row r="16540" spans="54:54" x14ac:dyDescent="0.2">
      <c r="BB16540" s="5"/>
    </row>
    <row r="16541" spans="54:54" x14ac:dyDescent="0.2">
      <c r="BB16541" s="5"/>
    </row>
    <row r="16542" spans="54:54" x14ac:dyDescent="0.2">
      <c r="BB16542" s="5"/>
    </row>
    <row r="16543" spans="54:54" x14ac:dyDescent="0.2">
      <c r="BB16543" s="5"/>
    </row>
    <row r="16544" spans="54:54" x14ac:dyDescent="0.2">
      <c r="BB16544" s="5"/>
    </row>
    <row r="16545" spans="54:54" x14ac:dyDescent="0.2">
      <c r="BB16545" s="5"/>
    </row>
    <row r="16546" spans="54:54" x14ac:dyDescent="0.2">
      <c r="BB16546" s="5"/>
    </row>
    <row r="16547" spans="54:54" x14ac:dyDescent="0.2">
      <c r="BB16547" s="5"/>
    </row>
    <row r="16548" spans="54:54" x14ac:dyDescent="0.2">
      <c r="BB16548" s="5"/>
    </row>
    <row r="16549" spans="54:54" x14ac:dyDescent="0.2">
      <c r="BB16549" s="5"/>
    </row>
    <row r="16550" spans="54:54" x14ac:dyDescent="0.2">
      <c r="BB16550" s="5"/>
    </row>
    <row r="16551" spans="54:54" x14ac:dyDescent="0.2">
      <c r="BB16551" s="5"/>
    </row>
    <row r="16552" spans="54:54" x14ac:dyDescent="0.2">
      <c r="BB16552" s="5"/>
    </row>
    <row r="16553" spans="54:54" x14ac:dyDescent="0.2">
      <c r="BB16553" s="5"/>
    </row>
    <row r="16554" spans="54:54" x14ac:dyDescent="0.2">
      <c r="BB16554" s="5"/>
    </row>
    <row r="16555" spans="54:54" x14ac:dyDescent="0.2">
      <c r="BB16555" s="5"/>
    </row>
    <row r="16556" spans="54:54" x14ac:dyDescent="0.2">
      <c r="BB16556" s="5"/>
    </row>
    <row r="16557" spans="54:54" x14ac:dyDescent="0.2">
      <c r="BB16557" s="5"/>
    </row>
    <row r="16558" spans="54:54" x14ac:dyDescent="0.2">
      <c r="BB16558" s="5"/>
    </row>
    <row r="16559" spans="54:54" x14ac:dyDescent="0.2">
      <c r="BB16559" s="5"/>
    </row>
    <row r="16560" spans="54:54" x14ac:dyDescent="0.2">
      <c r="BB16560" s="5"/>
    </row>
    <row r="16561" spans="54:54" x14ac:dyDescent="0.2">
      <c r="BB16561" s="5"/>
    </row>
    <row r="16562" spans="54:54" x14ac:dyDescent="0.2">
      <c r="BB16562" s="5"/>
    </row>
    <row r="16563" spans="54:54" x14ac:dyDescent="0.2">
      <c r="BB16563" s="5"/>
    </row>
    <row r="16564" spans="54:54" x14ac:dyDescent="0.2">
      <c r="BB16564" s="5"/>
    </row>
    <row r="16565" spans="54:54" x14ac:dyDescent="0.2">
      <c r="BB16565" s="5"/>
    </row>
    <row r="16566" spans="54:54" x14ac:dyDescent="0.2">
      <c r="BB16566" s="5"/>
    </row>
    <row r="16567" spans="54:54" x14ac:dyDescent="0.2">
      <c r="BB16567" s="5"/>
    </row>
    <row r="16568" spans="54:54" x14ac:dyDescent="0.2">
      <c r="BB16568" s="5"/>
    </row>
    <row r="16569" spans="54:54" x14ac:dyDescent="0.2">
      <c r="BB16569" s="5"/>
    </row>
    <row r="16570" spans="54:54" x14ac:dyDescent="0.2">
      <c r="BB16570" s="5"/>
    </row>
    <row r="16571" spans="54:54" x14ac:dyDescent="0.2">
      <c r="BB16571" s="5"/>
    </row>
    <row r="16572" spans="54:54" x14ac:dyDescent="0.2">
      <c r="BB16572" s="5"/>
    </row>
    <row r="16573" spans="54:54" x14ac:dyDescent="0.2">
      <c r="BB16573" s="5"/>
    </row>
    <row r="16574" spans="54:54" x14ac:dyDescent="0.2">
      <c r="BB16574" s="5"/>
    </row>
    <row r="16575" spans="54:54" x14ac:dyDescent="0.2">
      <c r="BB16575" s="5"/>
    </row>
    <row r="16576" spans="54:54" x14ac:dyDescent="0.2">
      <c r="BB16576" s="5"/>
    </row>
    <row r="16577" spans="54:54" x14ac:dyDescent="0.2">
      <c r="BB16577" s="5"/>
    </row>
    <row r="16578" spans="54:54" x14ac:dyDescent="0.2">
      <c r="BB16578" s="5"/>
    </row>
    <row r="16579" spans="54:54" x14ac:dyDescent="0.2">
      <c r="BB16579" s="5"/>
    </row>
    <row r="16580" spans="54:54" x14ac:dyDescent="0.2">
      <c r="BB16580" s="5"/>
    </row>
    <row r="16581" spans="54:54" x14ac:dyDescent="0.2">
      <c r="BB16581" s="5"/>
    </row>
    <row r="16582" spans="54:54" x14ac:dyDescent="0.2">
      <c r="BB16582" s="5"/>
    </row>
    <row r="16583" spans="54:54" x14ac:dyDescent="0.2">
      <c r="BB16583" s="5"/>
    </row>
    <row r="16584" spans="54:54" x14ac:dyDescent="0.2">
      <c r="BB16584" s="5"/>
    </row>
    <row r="16585" spans="54:54" x14ac:dyDescent="0.2">
      <c r="BB16585" s="5"/>
    </row>
    <row r="16586" spans="54:54" x14ac:dyDescent="0.2">
      <c r="BB16586" s="5"/>
    </row>
    <row r="16587" spans="54:54" x14ac:dyDescent="0.2">
      <c r="BB16587" s="5"/>
    </row>
    <row r="16588" spans="54:54" x14ac:dyDescent="0.2">
      <c r="BB16588" s="5"/>
    </row>
    <row r="16589" spans="54:54" x14ac:dyDescent="0.2">
      <c r="BB16589" s="5"/>
    </row>
    <row r="16590" spans="54:54" x14ac:dyDescent="0.2">
      <c r="BB16590" s="5"/>
    </row>
    <row r="16591" spans="54:54" x14ac:dyDescent="0.2">
      <c r="BB16591" s="5"/>
    </row>
    <row r="16592" spans="54:54" x14ac:dyDescent="0.2">
      <c r="BB16592" s="5"/>
    </row>
    <row r="16593" spans="54:54" x14ac:dyDescent="0.2">
      <c r="BB16593" s="5"/>
    </row>
    <row r="16594" spans="54:54" x14ac:dyDescent="0.2">
      <c r="BB16594" s="5"/>
    </row>
    <row r="16595" spans="54:54" x14ac:dyDescent="0.2">
      <c r="BB16595" s="5"/>
    </row>
    <row r="16596" spans="54:54" x14ac:dyDescent="0.2">
      <c r="BB16596" s="5"/>
    </row>
    <row r="16597" spans="54:54" x14ac:dyDescent="0.2">
      <c r="BB16597" s="5"/>
    </row>
    <row r="16598" spans="54:54" x14ac:dyDescent="0.2">
      <c r="BB16598" s="5"/>
    </row>
    <row r="16599" spans="54:54" x14ac:dyDescent="0.2">
      <c r="BB16599" s="5"/>
    </row>
    <row r="16600" spans="54:54" x14ac:dyDescent="0.2">
      <c r="BB16600" s="5"/>
    </row>
    <row r="16601" spans="54:54" x14ac:dyDescent="0.2">
      <c r="BB16601" s="5"/>
    </row>
    <row r="16602" spans="54:54" x14ac:dyDescent="0.2">
      <c r="BB16602" s="5"/>
    </row>
    <row r="16603" spans="54:54" x14ac:dyDescent="0.2">
      <c r="BB16603" s="5"/>
    </row>
    <row r="16604" spans="54:54" x14ac:dyDescent="0.2">
      <c r="BB16604" s="5"/>
    </row>
    <row r="16605" spans="54:54" x14ac:dyDescent="0.2">
      <c r="BB16605" s="5"/>
    </row>
    <row r="16606" spans="54:54" x14ac:dyDescent="0.2">
      <c r="BB16606" s="5"/>
    </row>
    <row r="16607" spans="54:54" x14ac:dyDescent="0.2">
      <c r="BB16607" s="5"/>
    </row>
    <row r="16608" spans="54:54" x14ac:dyDescent="0.2">
      <c r="BB16608" s="5"/>
    </row>
    <row r="16609" spans="54:54" x14ac:dyDescent="0.2">
      <c r="BB16609" s="5"/>
    </row>
    <row r="16610" spans="54:54" x14ac:dyDescent="0.2">
      <c r="BB16610" s="5"/>
    </row>
    <row r="16611" spans="54:54" x14ac:dyDescent="0.2">
      <c r="BB16611" s="5"/>
    </row>
    <row r="16612" spans="54:54" x14ac:dyDescent="0.2">
      <c r="BB16612" s="5"/>
    </row>
    <row r="16613" spans="54:54" x14ac:dyDescent="0.2">
      <c r="BB16613" s="5"/>
    </row>
    <row r="16614" spans="54:54" x14ac:dyDescent="0.2">
      <c r="BB16614" s="5"/>
    </row>
    <row r="16615" spans="54:54" x14ac:dyDescent="0.2">
      <c r="BB16615" s="5"/>
    </row>
    <row r="16616" spans="54:54" x14ac:dyDescent="0.2">
      <c r="BB16616" s="5"/>
    </row>
    <row r="16617" spans="54:54" x14ac:dyDescent="0.2">
      <c r="BB16617" s="5"/>
    </row>
    <row r="16618" spans="54:54" x14ac:dyDescent="0.2">
      <c r="BB16618" s="5"/>
    </row>
    <row r="16619" spans="54:54" x14ac:dyDescent="0.2">
      <c r="BB16619" s="5"/>
    </row>
    <row r="16620" spans="54:54" x14ac:dyDescent="0.2">
      <c r="BB16620" s="5"/>
    </row>
    <row r="16621" spans="54:54" x14ac:dyDescent="0.2">
      <c r="BB16621" s="5"/>
    </row>
    <row r="16622" spans="54:54" x14ac:dyDescent="0.2">
      <c r="BB16622" s="5"/>
    </row>
    <row r="16623" spans="54:54" x14ac:dyDescent="0.2">
      <c r="BB16623" s="5"/>
    </row>
    <row r="16624" spans="54:54" x14ac:dyDescent="0.2">
      <c r="BB16624" s="5"/>
    </row>
    <row r="16625" spans="54:54" x14ac:dyDescent="0.2">
      <c r="BB16625" s="5"/>
    </row>
    <row r="16626" spans="54:54" x14ac:dyDescent="0.2">
      <c r="BB16626" s="5"/>
    </row>
    <row r="16627" spans="54:54" x14ac:dyDescent="0.2">
      <c r="BB16627" s="5"/>
    </row>
    <row r="16628" spans="54:54" x14ac:dyDescent="0.2">
      <c r="BB16628" s="5"/>
    </row>
    <row r="16629" spans="54:54" x14ac:dyDescent="0.2">
      <c r="BB16629" s="5"/>
    </row>
    <row r="16630" spans="54:54" x14ac:dyDescent="0.2">
      <c r="BB16630" s="5"/>
    </row>
    <row r="16631" spans="54:54" x14ac:dyDescent="0.2">
      <c r="BB16631" s="5"/>
    </row>
    <row r="16632" spans="54:54" x14ac:dyDescent="0.2">
      <c r="BB16632" s="5"/>
    </row>
    <row r="16633" spans="54:54" x14ac:dyDescent="0.2">
      <c r="BB16633" s="5"/>
    </row>
    <row r="16634" spans="54:54" x14ac:dyDescent="0.2">
      <c r="BB16634" s="5"/>
    </row>
    <row r="16635" spans="54:54" x14ac:dyDescent="0.2">
      <c r="BB16635" s="5"/>
    </row>
    <row r="16636" spans="54:54" x14ac:dyDescent="0.2">
      <c r="BB16636" s="5"/>
    </row>
    <row r="16637" spans="54:54" x14ac:dyDescent="0.2">
      <c r="BB16637" s="5"/>
    </row>
    <row r="16638" spans="54:54" x14ac:dyDescent="0.2">
      <c r="BB16638" s="5"/>
    </row>
    <row r="16639" spans="54:54" x14ac:dyDescent="0.2">
      <c r="BB16639" s="5"/>
    </row>
    <row r="16640" spans="54:54" x14ac:dyDescent="0.2">
      <c r="BB16640" s="5"/>
    </row>
    <row r="16641" spans="54:54" x14ac:dyDescent="0.2">
      <c r="BB16641" s="5"/>
    </row>
    <row r="16642" spans="54:54" x14ac:dyDescent="0.2">
      <c r="BB16642" s="5"/>
    </row>
    <row r="16643" spans="54:54" x14ac:dyDescent="0.2">
      <c r="BB16643" s="5"/>
    </row>
    <row r="16644" spans="54:54" x14ac:dyDescent="0.2">
      <c r="BB16644" s="5"/>
    </row>
    <row r="16645" spans="54:54" x14ac:dyDescent="0.2">
      <c r="BB16645" s="5"/>
    </row>
    <row r="16646" spans="54:54" x14ac:dyDescent="0.2">
      <c r="BB16646" s="5"/>
    </row>
    <row r="16647" spans="54:54" x14ac:dyDescent="0.2">
      <c r="BB16647" s="5"/>
    </row>
    <row r="16648" spans="54:54" x14ac:dyDescent="0.2">
      <c r="BB16648" s="5"/>
    </row>
    <row r="16649" spans="54:54" x14ac:dyDescent="0.2">
      <c r="BB16649" s="5"/>
    </row>
    <row r="16650" spans="54:54" x14ac:dyDescent="0.2">
      <c r="BB16650" s="5"/>
    </row>
    <row r="16651" spans="54:54" x14ac:dyDescent="0.2">
      <c r="BB16651" s="5"/>
    </row>
    <row r="16652" spans="54:54" x14ac:dyDescent="0.2">
      <c r="BB16652" s="5"/>
    </row>
    <row r="16653" spans="54:54" x14ac:dyDescent="0.2">
      <c r="BB16653" s="5"/>
    </row>
    <row r="16654" spans="54:54" x14ac:dyDescent="0.2">
      <c r="BB16654" s="5"/>
    </row>
    <row r="16655" spans="54:54" x14ac:dyDescent="0.2">
      <c r="BB16655" s="5"/>
    </row>
    <row r="16656" spans="54:54" x14ac:dyDescent="0.2">
      <c r="BB16656" s="5"/>
    </row>
    <row r="16657" spans="54:54" x14ac:dyDescent="0.2">
      <c r="BB16657" s="5"/>
    </row>
    <row r="16658" spans="54:54" x14ac:dyDescent="0.2">
      <c r="BB16658" s="5"/>
    </row>
    <row r="16659" spans="54:54" x14ac:dyDescent="0.2">
      <c r="BB16659" s="5"/>
    </row>
    <row r="16660" spans="54:54" x14ac:dyDescent="0.2">
      <c r="BB16660" s="5"/>
    </row>
    <row r="16661" spans="54:54" x14ac:dyDescent="0.2">
      <c r="BB16661" s="5"/>
    </row>
    <row r="16662" spans="54:54" x14ac:dyDescent="0.2">
      <c r="BB16662" s="5"/>
    </row>
    <row r="16663" spans="54:54" x14ac:dyDescent="0.2">
      <c r="BB16663" s="5"/>
    </row>
    <row r="16664" spans="54:54" x14ac:dyDescent="0.2">
      <c r="BB16664" s="5"/>
    </row>
    <row r="16665" spans="54:54" x14ac:dyDescent="0.2">
      <c r="BB16665" s="5"/>
    </row>
    <row r="16666" spans="54:54" x14ac:dyDescent="0.2">
      <c r="BB16666" s="5"/>
    </row>
    <row r="16667" spans="54:54" x14ac:dyDescent="0.2">
      <c r="BB16667" s="5"/>
    </row>
    <row r="16668" spans="54:54" x14ac:dyDescent="0.2">
      <c r="BB16668" s="5"/>
    </row>
    <row r="16669" spans="54:54" x14ac:dyDescent="0.2">
      <c r="BB16669" s="5"/>
    </row>
    <row r="16670" spans="54:54" x14ac:dyDescent="0.2">
      <c r="BB16670" s="5"/>
    </row>
    <row r="16671" spans="54:54" x14ac:dyDescent="0.2">
      <c r="BB16671" s="5"/>
    </row>
    <row r="16672" spans="54:54" x14ac:dyDescent="0.2">
      <c r="BB16672" s="5"/>
    </row>
    <row r="16673" spans="54:54" x14ac:dyDescent="0.2">
      <c r="BB16673" s="5"/>
    </row>
    <row r="16674" spans="54:54" x14ac:dyDescent="0.2">
      <c r="BB16674" s="5"/>
    </row>
    <row r="16675" spans="54:54" x14ac:dyDescent="0.2">
      <c r="BB16675" s="5"/>
    </row>
    <row r="16676" spans="54:54" x14ac:dyDescent="0.2">
      <c r="BB16676" s="5"/>
    </row>
    <row r="16677" spans="54:54" x14ac:dyDescent="0.2">
      <c r="BB16677" s="5"/>
    </row>
    <row r="16678" spans="54:54" x14ac:dyDescent="0.2">
      <c r="BB16678" s="5"/>
    </row>
    <row r="16679" spans="54:54" x14ac:dyDescent="0.2">
      <c r="BB16679" s="5"/>
    </row>
    <row r="16680" spans="54:54" x14ac:dyDescent="0.2">
      <c r="BB16680" s="5"/>
    </row>
    <row r="16681" spans="54:54" x14ac:dyDescent="0.2">
      <c r="BB16681" s="5"/>
    </row>
    <row r="16682" spans="54:54" x14ac:dyDescent="0.2">
      <c r="BB16682" s="5"/>
    </row>
    <row r="16683" spans="54:54" x14ac:dyDescent="0.2">
      <c r="BB16683" s="5"/>
    </row>
    <row r="16684" spans="54:54" x14ac:dyDescent="0.2">
      <c r="BB16684" s="5"/>
    </row>
    <row r="16685" spans="54:54" x14ac:dyDescent="0.2">
      <c r="BB16685" s="5"/>
    </row>
    <row r="16686" spans="54:54" x14ac:dyDescent="0.2">
      <c r="BB16686" s="5"/>
    </row>
    <row r="16687" spans="54:54" x14ac:dyDescent="0.2">
      <c r="BB16687" s="5"/>
    </row>
    <row r="16688" spans="54:54" x14ac:dyDescent="0.2">
      <c r="BB16688" s="5"/>
    </row>
    <row r="16689" spans="54:54" x14ac:dyDescent="0.2">
      <c r="BB16689" s="5"/>
    </row>
    <row r="16690" spans="54:54" x14ac:dyDescent="0.2">
      <c r="BB16690" s="5"/>
    </row>
    <row r="16691" spans="54:54" x14ac:dyDescent="0.2">
      <c r="BB16691" s="5"/>
    </row>
    <row r="16692" spans="54:54" x14ac:dyDescent="0.2">
      <c r="BB16692" s="5"/>
    </row>
    <row r="16693" spans="54:54" x14ac:dyDescent="0.2">
      <c r="BB16693" s="5"/>
    </row>
    <row r="16694" spans="54:54" x14ac:dyDescent="0.2">
      <c r="BB16694" s="5"/>
    </row>
    <row r="16695" spans="54:54" x14ac:dyDescent="0.2">
      <c r="BB16695" s="5"/>
    </row>
    <row r="16696" spans="54:54" x14ac:dyDescent="0.2">
      <c r="BB16696" s="5"/>
    </row>
    <row r="16697" spans="54:54" x14ac:dyDescent="0.2">
      <c r="BB16697" s="5"/>
    </row>
    <row r="16698" spans="54:54" x14ac:dyDescent="0.2">
      <c r="BB16698" s="5"/>
    </row>
    <row r="16699" spans="54:54" x14ac:dyDescent="0.2">
      <c r="BB16699" s="5"/>
    </row>
    <row r="16700" spans="54:54" x14ac:dyDescent="0.2">
      <c r="BB16700" s="5"/>
    </row>
    <row r="16701" spans="54:54" x14ac:dyDescent="0.2">
      <c r="BB16701" s="5"/>
    </row>
    <row r="16702" spans="54:54" x14ac:dyDescent="0.2">
      <c r="BB16702" s="5"/>
    </row>
    <row r="16703" spans="54:54" x14ac:dyDescent="0.2">
      <c r="BB16703" s="5"/>
    </row>
    <row r="16704" spans="54:54" x14ac:dyDescent="0.2">
      <c r="BB16704" s="5"/>
    </row>
    <row r="16705" spans="54:54" x14ac:dyDescent="0.2">
      <c r="BB16705" s="5"/>
    </row>
    <row r="16706" spans="54:54" x14ac:dyDescent="0.2">
      <c r="BB16706" s="5"/>
    </row>
    <row r="16707" spans="54:54" x14ac:dyDescent="0.2">
      <c r="BB16707" s="5"/>
    </row>
    <row r="16708" spans="54:54" x14ac:dyDescent="0.2">
      <c r="BB16708" s="5"/>
    </row>
    <row r="16709" spans="54:54" x14ac:dyDescent="0.2">
      <c r="BB16709" s="5"/>
    </row>
    <row r="16710" spans="54:54" x14ac:dyDescent="0.2">
      <c r="BB16710" s="5"/>
    </row>
    <row r="16711" spans="54:54" x14ac:dyDescent="0.2">
      <c r="BB16711" s="5"/>
    </row>
    <row r="16712" spans="54:54" x14ac:dyDescent="0.2">
      <c r="BB16712" s="5"/>
    </row>
    <row r="16713" spans="54:54" x14ac:dyDescent="0.2">
      <c r="BB16713" s="5"/>
    </row>
    <row r="16714" spans="54:54" x14ac:dyDescent="0.2">
      <c r="BB16714" s="5"/>
    </row>
    <row r="16715" spans="54:54" x14ac:dyDescent="0.2">
      <c r="BB16715" s="5"/>
    </row>
    <row r="16716" spans="54:54" x14ac:dyDescent="0.2">
      <c r="BB16716" s="5"/>
    </row>
    <row r="16717" spans="54:54" x14ac:dyDescent="0.2">
      <c r="BB16717" s="5"/>
    </row>
    <row r="16718" spans="54:54" x14ac:dyDescent="0.2">
      <c r="BB16718" s="5"/>
    </row>
    <row r="16719" spans="54:54" x14ac:dyDescent="0.2">
      <c r="BB16719" s="5"/>
    </row>
    <row r="16720" spans="54:54" x14ac:dyDescent="0.2">
      <c r="BB16720" s="5"/>
    </row>
    <row r="16721" spans="54:54" x14ac:dyDescent="0.2">
      <c r="BB16721" s="5"/>
    </row>
    <row r="16722" spans="54:54" x14ac:dyDescent="0.2">
      <c r="BB16722" s="5"/>
    </row>
    <row r="16723" spans="54:54" x14ac:dyDescent="0.2">
      <c r="BB16723" s="5"/>
    </row>
    <row r="16724" spans="54:54" x14ac:dyDescent="0.2">
      <c r="BB16724" s="5"/>
    </row>
    <row r="16725" spans="54:54" x14ac:dyDescent="0.2">
      <c r="BB16725" s="5"/>
    </row>
    <row r="16726" spans="54:54" x14ac:dyDescent="0.2">
      <c r="BB16726" s="5"/>
    </row>
    <row r="16727" spans="54:54" x14ac:dyDescent="0.2">
      <c r="BB16727" s="5"/>
    </row>
    <row r="16728" spans="54:54" x14ac:dyDescent="0.2">
      <c r="BB16728" s="5"/>
    </row>
    <row r="16729" spans="54:54" x14ac:dyDescent="0.2">
      <c r="BB16729" s="5"/>
    </row>
    <row r="16730" spans="54:54" x14ac:dyDescent="0.2">
      <c r="BB16730" s="5"/>
    </row>
    <row r="16731" spans="54:54" x14ac:dyDescent="0.2">
      <c r="BB16731" s="5"/>
    </row>
    <row r="16732" spans="54:54" x14ac:dyDescent="0.2">
      <c r="BB16732" s="5"/>
    </row>
    <row r="16733" spans="54:54" x14ac:dyDescent="0.2">
      <c r="BB16733" s="5"/>
    </row>
    <row r="16734" spans="54:54" x14ac:dyDescent="0.2">
      <c r="BB16734" s="5"/>
    </row>
    <row r="16735" spans="54:54" x14ac:dyDescent="0.2">
      <c r="BB16735" s="5"/>
    </row>
    <row r="16736" spans="54:54" x14ac:dyDescent="0.2">
      <c r="BB16736" s="5"/>
    </row>
    <row r="16737" spans="54:54" x14ac:dyDescent="0.2">
      <c r="BB16737" s="5"/>
    </row>
    <row r="16738" spans="54:54" x14ac:dyDescent="0.2">
      <c r="BB16738" s="5"/>
    </row>
    <row r="16739" spans="54:54" x14ac:dyDescent="0.2">
      <c r="BB16739" s="5"/>
    </row>
    <row r="16740" spans="54:54" x14ac:dyDescent="0.2">
      <c r="BB16740" s="5"/>
    </row>
    <row r="16741" spans="54:54" x14ac:dyDescent="0.2">
      <c r="BB16741" s="5"/>
    </row>
    <row r="16742" spans="54:54" x14ac:dyDescent="0.2">
      <c r="BB16742" s="5"/>
    </row>
    <row r="16743" spans="54:54" x14ac:dyDescent="0.2">
      <c r="BB16743" s="5"/>
    </row>
    <row r="16744" spans="54:54" x14ac:dyDescent="0.2">
      <c r="BB16744" s="5"/>
    </row>
    <row r="16745" spans="54:54" x14ac:dyDescent="0.2">
      <c r="BB16745" s="5"/>
    </row>
    <row r="16746" spans="54:54" x14ac:dyDescent="0.2">
      <c r="BB16746" s="5"/>
    </row>
    <row r="16747" spans="54:54" x14ac:dyDescent="0.2">
      <c r="BB16747" s="5"/>
    </row>
    <row r="16748" spans="54:54" x14ac:dyDescent="0.2">
      <c r="BB16748" s="5"/>
    </row>
    <row r="16749" spans="54:54" x14ac:dyDescent="0.2">
      <c r="BB16749" s="5"/>
    </row>
    <row r="16750" spans="54:54" x14ac:dyDescent="0.2">
      <c r="BB16750" s="5"/>
    </row>
    <row r="16751" spans="54:54" x14ac:dyDescent="0.2">
      <c r="BB16751" s="5"/>
    </row>
    <row r="16752" spans="54:54" x14ac:dyDescent="0.2">
      <c r="BB16752" s="5"/>
    </row>
    <row r="16753" spans="54:54" x14ac:dyDescent="0.2">
      <c r="BB16753" s="5"/>
    </row>
    <row r="16754" spans="54:54" x14ac:dyDescent="0.2">
      <c r="BB16754" s="5"/>
    </row>
    <row r="16755" spans="54:54" x14ac:dyDescent="0.2">
      <c r="BB16755" s="5"/>
    </row>
    <row r="16756" spans="54:54" x14ac:dyDescent="0.2">
      <c r="BB16756" s="5"/>
    </row>
    <row r="16757" spans="54:54" x14ac:dyDescent="0.2">
      <c r="BB16757" s="5"/>
    </row>
    <row r="16758" spans="54:54" x14ac:dyDescent="0.2">
      <c r="BB16758" s="5"/>
    </row>
    <row r="16759" spans="54:54" x14ac:dyDescent="0.2">
      <c r="BB16759" s="5"/>
    </row>
    <row r="16760" spans="54:54" x14ac:dyDescent="0.2">
      <c r="BB16760" s="5"/>
    </row>
    <row r="16761" spans="54:54" x14ac:dyDescent="0.2">
      <c r="BB16761" s="5"/>
    </row>
    <row r="16762" spans="54:54" x14ac:dyDescent="0.2">
      <c r="BB16762" s="5"/>
    </row>
    <row r="16763" spans="54:54" x14ac:dyDescent="0.2">
      <c r="BB16763" s="5"/>
    </row>
    <row r="16764" spans="54:54" x14ac:dyDescent="0.2">
      <c r="BB16764" s="5"/>
    </row>
    <row r="16765" spans="54:54" x14ac:dyDescent="0.2">
      <c r="BB16765" s="5"/>
    </row>
    <row r="16766" spans="54:54" x14ac:dyDescent="0.2">
      <c r="BB16766" s="5"/>
    </row>
    <row r="16767" spans="54:54" x14ac:dyDescent="0.2">
      <c r="BB16767" s="5"/>
    </row>
    <row r="16768" spans="54:54" x14ac:dyDescent="0.2">
      <c r="BB16768" s="5"/>
    </row>
    <row r="16769" spans="54:54" x14ac:dyDescent="0.2">
      <c r="BB16769" s="5"/>
    </row>
    <row r="16770" spans="54:54" x14ac:dyDescent="0.2">
      <c r="BB16770" s="5"/>
    </row>
    <row r="16771" spans="54:54" x14ac:dyDescent="0.2">
      <c r="BB16771" s="5"/>
    </row>
    <row r="16772" spans="54:54" x14ac:dyDescent="0.2">
      <c r="BB16772" s="5"/>
    </row>
    <row r="16773" spans="54:54" x14ac:dyDescent="0.2">
      <c r="BB16773" s="5"/>
    </row>
    <row r="16774" spans="54:54" x14ac:dyDescent="0.2">
      <c r="BB16774" s="5"/>
    </row>
    <row r="16775" spans="54:54" x14ac:dyDescent="0.2">
      <c r="BB16775" s="5"/>
    </row>
    <row r="16776" spans="54:54" x14ac:dyDescent="0.2">
      <c r="BB16776" s="5"/>
    </row>
    <row r="16777" spans="54:54" x14ac:dyDescent="0.2">
      <c r="BB16777" s="5"/>
    </row>
    <row r="16778" spans="54:54" x14ac:dyDescent="0.2">
      <c r="BB16778" s="5"/>
    </row>
    <row r="16779" spans="54:54" x14ac:dyDescent="0.2">
      <c r="BB16779" s="5"/>
    </row>
    <row r="16780" spans="54:54" x14ac:dyDescent="0.2">
      <c r="BB16780" s="5"/>
    </row>
    <row r="16781" spans="54:54" x14ac:dyDescent="0.2">
      <c r="BB16781" s="5"/>
    </row>
    <row r="16782" spans="54:54" x14ac:dyDescent="0.2">
      <c r="BB16782" s="5"/>
    </row>
    <row r="16783" spans="54:54" x14ac:dyDescent="0.2">
      <c r="BB16783" s="5"/>
    </row>
    <row r="16784" spans="54:54" x14ac:dyDescent="0.2">
      <c r="BB16784" s="5"/>
    </row>
    <row r="16785" spans="54:54" x14ac:dyDescent="0.2">
      <c r="BB16785" s="5"/>
    </row>
    <row r="16786" spans="54:54" x14ac:dyDescent="0.2">
      <c r="BB16786" s="5"/>
    </row>
    <row r="16787" spans="54:54" x14ac:dyDescent="0.2">
      <c r="BB16787" s="5"/>
    </row>
    <row r="16788" spans="54:54" x14ac:dyDescent="0.2">
      <c r="BB16788" s="5"/>
    </row>
    <row r="16789" spans="54:54" x14ac:dyDescent="0.2">
      <c r="BB16789" s="5"/>
    </row>
    <row r="16790" spans="54:54" x14ac:dyDescent="0.2">
      <c r="BB16790" s="5"/>
    </row>
    <row r="16791" spans="54:54" x14ac:dyDescent="0.2">
      <c r="BB16791" s="5"/>
    </row>
    <row r="16792" spans="54:54" x14ac:dyDescent="0.2">
      <c r="BB16792" s="5"/>
    </row>
    <row r="16793" spans="54:54" x14ac:dyDescent="0.2">
      <c r="BB16793" s="5"/>
    </row>
    <row r="16794" spans="54:54" x14ac:dyDescent="0.2">
      <c r="BB16794" s="5"/>
    </row>
    <row r="16795" spans="54:54" x14ac:dyDescent="0.2">
      <c r="BB16795" s="5"/>
    </row>
    <row r="16796" spans="54:54" x14ac:dyDescent="0.2">
      <c r="BB16796" s="5"/>
    </row>
    <row r="16797" spans="54:54" x14ac:dyDescent="0.2">
      <c r="BB16797" s="5"/>
    </row>
    <row r="16798" spans="54:54" x14ac:dyDescent="0.2">
      <c r="BB16798" s="5"/>
    </row>
    <row r="16799" spans="54:54" x14ac:dyDescent="0.2">
      <c r="BB16799" s="5"/>
    </row>
    <row r="16800" spans="54:54" x14ac:dyDescent="0.2">
      <c r="BB16800" s="5"/>
    </row>
    <row r="16801" spans="54:54" x14ac:dyDescent="0.2">
      <c r="BB16801" s="5"/>
    </row>
    <row r="16802" spans="54:54" x14ac:dyDescent="0.2">
      <c r="BB16802" s="5"/>
    </row>
    <row r="16803" spans="54:54" x14ac:dyDescent="0.2">
      <c r="BB16803" s="5"/>
    </row>
    <row r="16804" spans="54:54" x14ac:dyDescent="0.2">
      <c r="BB16804" s="5"/>
    </row>
    <row r="16805" spans="54:54" x14ac:dyDescent="0.2">
      <c r="BB16805" s="5"/>
    </row>
    <row r="16806" spans="54:54" x14ac:dyDescent="0.2">
      <c r="BB16806" s="5"/>
    </row>
    <row r="16807" spans="54:54" x14ac:dyDescent="0.2">
      <c r="BB16807" s="5"/>
    </row>
    <row r="16808" spans="54:54" x14ac:dyDescent="0.2">
      <c r="BB16808" s="5"/>
    </row>
    <row r="16809" spans="54:54" x14ac:dyDescent="0.2">
      <c r="BB16809" s="5"/>
    </row>
    <row r="16810" spans="54:54" x14ac:dyDescent="0.2">
      <c r="BB16810" s="5"/>
    </row>
    <row r="16811" spans="54:54" x14ac:dyDescent="0.2">
      <c r="BB16811" s="5"/>
    </row>
    <row r="16812" spans="54:54" x14ac:dyDescent="0.2">
      <c r="BB16812" s="5"/>
    </row>
    <row r="16813" spans="54:54" x14ac:dyDescent="0.2">
      <c r="BB16813" s="5"/>
    </row>
    <row r="16814" spans="54:54" x14ac:dyDescent="0.2">
      <c r="BB16814" s="5"/>
    </row>
    <row r="16815" spans="54:54" x14ac:dyDescent="0.2">
      <c r="BB16815" s="5"/>
    </row>
    <row r="16816" spans="54:54" x14ac:dyDescent="0.2">
      <c r="BB16816" s="5"/>
    </row>
    <row r="16817" spans="54:54" x14ac:dyDescent="0.2">
      <c r="BB16817" s="5"/>
    </row>
    <row r="16818" spans="54:54" x14ac:dyDescent="0.2">
      <c r="BB16818" s="5"/>
    </row>
    <row r="16819" spans="54:54" x14ac:dyDescent="0.2">
      <c r="BB16819" s="5"/>
    </row>
    <row r="16820" spans="54:54" x14ac:dyDescent="0.2">
      <c r="BB16820" s="5"/>
    </row>
    <row r="16821" spans="54:54" x14ac:dyDescent="0.2">
      <c r="BB16821" s="5"/>
    </row>
    <row r="16822" spans="54:54" x14ac:dyDescent="0.2">
      <c r="BB16822" s="5"/>
    </row>
    <row r="16823" spans="54:54" x14ac:dyDescent="0.2">
      <c r="BB16823" s="5"/>
    </row>
    <row r="16824" spans="54:54" x14ac:dyDescent="0.2">
      <c r="BB16824" s="5"/>
    </row>
    <row r="16825" spans="54:54" x14ac:dyDescent="0.2">
      <c r="BB16825" s="5"/>
    </row>
    <row r="16826" spans="54:54" x14ac:dyDescent="0.2">
      <c r="BB16826" s="5"/>
    </row>
    <row r="16827" spans="54:54" x14ac:dyDescent="0.2">
      <c r="BB16827" s="5"/>
    </row>
    <row r="16828" spans="54:54" x14ac:dyDescent="0.2">
      <c r="BB16828" s="5"/>
    </row>
    <row r="16829" spans="54:54" x14ac:dyDescent="0.2">
      <c r="BB16829" s="5"/>
    </row>
    <row r="16830" spans="54:54" x14ac:dyDescent="0.2">
      <c r="BB16830" s="5"/>
    </row>
    <row r="16831" spans="54:54" x14ac:dyDescent="0.2">
      <c r="BB16831" s="5"/>
    </row>
    <row r="16832" spans="54:54" x14ac:dyDescent="0.2">
      <c r="BB16832" s="5"/>
    </row>
    <row r="16833" spans="54:54" x14ac:dyDescent="0.2">
      <c r="BB16833" s="5"/>
    </row>
    <row r="16834" spans="54:54" x14ac:dyDescent="0.2">
      <c r="BB16834" s="5"/>
    </row>
    <row r="16835" spans="54:54" x14ac:dyDescent="0.2">
      <c r="BB16835" s="5"/>
    </row>
    <row r="16836" spans="54:54" x14ac:dyDescent="0.2">
      <c r="BB16836" s="5"/>
    </row>
    <row r="16837" spans="54:54" x14ac:dyDescent="0.2">
      <c r="BB16837" s="5"/>
    </row>
    <row r="16838" spans="54:54" x14ac:dyDescent="0.2">
      <c r="BB16838" s="5"/>
    </row>
    <row r="16839" spans="54:54" x14ac:dyDescent="0.2">
      <c r="BB16839" s="5"/>
    </row>
    <row r="16840" spans="54:54" x14ac:dyDescent="0.2">
      <c r="BB16840" s="5"/>
    </row>
    <row r="16841" spans="54:54" x14ac:dyDescent="0.2">
      <c r="BB16841" s="5"/>
    </row>
    <row r="16842" spans="54:54" x14ac:dyDescent="0.2">
      <c r="BB16842" s="5"/>
    </row>
    <row r="16843" spans="54:54" x14ac:dyDescent="0.2">
      <c r="BB16843" s="5"/>
    </row>
    <row r="16844" spans="54:54" x14ac:dyDescent="0.2">
      <c r="BB16844" s="5"/>
    </row>
    <row r="16845" spans="54:54" x14ac:dyDescent="0.2">
      <c r="BB16845" s="5"/>
    </row>
    <row r="16846" spans="54:54" x14ac:dyDescent="0.2">
      <c r="BB16846" s="5"/>
    </row>
    <row r="16847" spans="54:54" x14ac:dyDescent="0.2">
      <c r="BB16847" s="5"/>
    </row>
    <row r="16848" spans="54:54" x14ac:dyDescent="0.2">
      <c r="BB16848" s="5"/>
    </row>
    <row r="16849" spans="54:54" x14ac:dyDescent="0.2">
      <c r="BB16849" s="5"/>
    </row>
    <row r="16850" spans="54:54" x14ac:dyDescent="0.2">
      <c r="BB16850" s="5"/>
    </row>
    <row r="16851" spans="54:54" x14ac:dyDescent="0.2">
      <c r="BB16851" s="5"/>
    </row>
    <row r="16852" spans="54:54" x14ac:dyDescent="0.2">
      <c r="BB16852" s="5"/>
    </row>
    <row r="16853" spans="54:54" x14ac:dyDescent="0.2">
      <c r="BB16853" s="5"/>
    </row>
    <row r="16854" spans="54:54" x14ac:dyDescent="0.2">
      <c r="BB16854" s="5"/>
    </row>
    <row r="16855" spans="54:54" x14ac:dyDescent="0.2">
      <c r="BB16855" s="5"/>
    </row>
    <row r="16856" spans="54:54" x14ac:dyDescent="0.2">
      <c r="BB16856" s="5"/>
    </row>
    <row r="16857" spans="54:54" x14ac:dyDescent="0.2">
      <c r="BB16857" s="5"/>
    </row>
    <row r="16858" spans="54:54" x14ac:dyDescent="0.2">
      <c r="BB16858" s="5"/>
    </row>
    <row r="16859" spans="54:54" x14ac:dyDescent="0.2">
      <c r="BB16859" s="5"/>
    </row>
    <row r="16860" spans="54:54" x14ac:dyDescent="0.2">
      <c r="BB16860" s="5"/>
    </row>
    <row r="16861" spans="54:54" x14ac:dyDescent="0.2">
      <c r="BB16861" s="5"/>
    </row>
    <row r="16862" spans="54:54" x14ac:dyDescent="0.2">
      <c r="BB16862" s="5"/>
    </row>
    <row r="16863" spans="54:54" x14ac:dyDescent="0.2">
      <c r="BB16863" s="5"/>
    </row>
    <row r="16864" spans="54:54" x14ac:dyDescent="0.2">
      <c r="BB16864" s="5"/>
    </row>
    <row r="16865" spans="54:54" x14ac:dyDescent="0.2">
      <c r="BB16865" s="5"/>
    </row>
    <row r="16866" spans="54:54" x14ac:dyDescent="0.2">
      <c r="BB16866" s="5"/>
    </row>
    <row r="16867" spans="54:54" x14ac:dyDescent="0.2">
      <c r="BB16867" s="5"/>
    </row>
    <row r="16868" spans="54:54" x14ac:dyDescent="0.2">
      <c r="BB16868" s="5"/>
    </row>
    <row r="16869" spans="54:54" x14ac:dyDescent="0.2">
      <c r="BB16869" s="5"/>
    </row>
    <row r="16870" spans="54:54" x14ac:dyDescent="0.2">
      <c r="BB16870" s="5"/>
    </row>
    <row r="16871" spans="54:54" x14ac:dyDescent="0.2">
      <c r="BB16871" s="5"/>
    </row>
    <row r="16872" spans="54:54" x14ac:dyDescent="0.2">
      <c r="BB16872" s="5"/>
    </row>
    <row r="16873" spans="54:54" x14ac:dyDescent="0.2">
      <c r="BB16873" s="5"/>
    </row>
    <row r="16874" spans="54:54" x14ac:dyDescent="0.2">
      <c r="BB16874" s="5"/>
    </row>
    <row r="16875" spans="54:54" x14ac:dyDescent="0.2">
      <c r="BB16875" s="5"/>
    </row>
    <row r="16876" spans="54:54" x14ac:dyDescent="0.2">
      <c r="BB16876" s="5"/>
    </row>
    <row r="16877" spans="54:54" x14ac:dyDescent="0.2">
      <c r="BB16877" s="5"/>
    </row>
    <row r="16878" spans="54:54" x14ac:dyDescent="0.2">
      <c r="BB16878" s="5"/>
    </row>
    <row r="16879" spans="54:54" x14ac:dyDescent="0.2">
      <c r="BB16879" s="5"/>
    </row>
    <row r="16880" spans="54:54" x14ac:dyDescent="0.2">
      <c r="BB16880" s="5"/>
    </row>
    <row r="16881" spans="54:54" x14ac:dyDescent="0.2">
      <c r="BB16881" s="5"/>
    </row>
    <row r="16882" spans="54:54" x14ac:dyDescent="0.2">
      <c r="BB16882" s="5"/>
    </row>
    <row r="16883" spans="54:54" x14ac:dyDescent="0.2">
      <c r="BB16883" s="5"/>
    </row>
    <row r="16884" spans="54:54" x14ac:dyDescent="0.2">
      <c r="BB16884" s="5"/>
    </row>
    <row r="16885" spans="54:54" x14ac:dyDescent="0.2">
      <c r="BB16885" s="5"/>
    </row>
    <row r="16886" spans="54:54" x14ac:dyDescent="0.2">
      <c r="BB16886" s="5"/>
    </row>
    <row r="16887" spans="54:54" x14ac:dyDescent="0.2">
      <c r="BB16887" s="5"/>
    </row>
    <row r="16888" spans="54:54" x14ac:dyDescent="0.2">
      <c r="BB16888" s="5"/>
    </row>
    <row r="16889" spans="54:54" x14ac:dyDescent="0.2">
      <c r="BB16889" s="5"/>
    </row>
    <row r="16890" spans="54:54" x14ac:dyDescent="0.2">
      <c r="BB16890" s="5"/>
    </row>
    <row r="16891" spans="54:54" x14ac:dyDescent="0.2">
      <c r="BB16891" s="5"/>
    </row>
    <row r="16892" spans="54:54" x14ac:dyDescent="0.2">
      <c r="BB16892" s="5"/>
    </row>
    <row r="16893" spans="54:54" x14ac:dyDescent="0.2">
      <c r="BB16893" s="5"/>
    </row>
    <row r="16894" spans="54:54" x14ac:dyDescent="0.2">
      <c r="BB16894" s="5"/>
    </row>
    <row r="16895" spans="54:54" x14ac:dyDescent="0.2">
      <c r="BB16895" s="5"/>
    </row>
    <row r="16896" spans="54:54" x14ac:dyDescent="0.2">
      <c r="BB16896" s="5"/>
    </row>
    <row r="16897" spans="54:54" x14ac:dyDescent="0.2">
      <c r="BB16897" s="5"/>
    </row>
    <row r="16898" spans="54:54" x14ac:dyDescent="0.2">
      <c r="BB16898" s="5"/>
    </row>
    <row r="16899" spans="54:54" x14ac:dyDescent="0.2">
      <c r="BB16899" s="5"/>
    </row>
    <row r="16900" spans="54:54" x14ac:dyDescent="0.2">
      <c r="BB16900" s="5"/>
    </row>
    <row r="16901" spans="54:54" x14ac:dyDescent="0.2">
      <c r="BB16901" s="5"/>
    </row>
    <row r="16902" spans="54:54" x14ac:dyDescent="0.2">
      <c r="BB16902" s="5"/>
    </row>
    <row r="16903" spans="54:54" x14ac:dyDescent="0.2">
      <c r="BB16903" s="5"/>
    </row>
    <row r="16904" spans="54:54" x14ac:dyDescent="0.2">
      <c r="BB16904" s="5"/>
    </row>
    <row r="16905" spans="54:54" x14ac:dyDescent="0.2">
      <c r="BB16905" s="5"/>
    </row>
    <row r="16906" spans="54:54" x14ac:dyDescent="0.2">
      <c r="BB16906" s="5"/>
    </row>
    <row r="16907" spans="54:54" x14ac:dyDescent="0.2">
      <c r="BB16907" s="5"/>
    </row>
    <row r="16908" spans="54:54" x14ac:dyDescent="0.2">
      <c r="BB16908" s="5"/>
    </row>
    <row r="16909" spans="54:54" x14ac:dyDescent="0.2">
      <c r="BB16909" s="5"/>
    </row>
    <row r="16910" spans="54:54" x14ac:dyDescent="0.2">
      <c r="BB16910" s="5"/>
    </row>
    <row r="16911" spans="54:54" x14ac:dyDescent="0.2">
      <c r="BB16911" s="5"/>
    </row>
    <row r="16912" spans="54:54" x14ac:dyDescent="0.2">
      <c r="BB16912" s="5"/>
    </row>
    <row r="16913" spans="54:54" x14ac:dyDescent="0.2">
      <c r="BB16913" s="5"/>
    </row>
    <row r="16914" spans="54:54" x14ac:dyDescent="0.2">
      <c r="BB16914" s="5"/>
    </row>
    <row r="16915" spans="54:54" x14ac:dyDescent="0.2">
      <c r="BB16915" s="5"/>
    </row>
    <row r="16916" spans="54:54" x14ac:dyDescent="0.2">
      <c r="BB16916" s="5"/>
    </row>
    <row r="16917" spans="54:54" x14ac:dyDescent="0.2">
      <c r="BB16917" s="5"/>
    </row>
    <row r="16918" spans="54:54" x14ac:dyDescent="0.2">
      <c r="BB16918" s="5"/>
    </row>
    <row r="16919" spans="54:54" x14ac:dyDescent="0.2">
      <c r="BB16919" s="5"/>
    </row>
    <row r="16920" spans="54:54" x14ac:dyDescent="0.2">
      <c r="BB16920" s="5"/>
    </row>
    <row r="16921" spans="54:54" x14ac:dyDescent="0.2">
      <c r="BB16921" s="5"/>
    </row>
    <row r="16922" spans="54:54" x14ac:dyDescent="0.2">
      <c r="BB16922" s="5"/>
    </row>
    <row r="16923" spans="54:54" x14ac:dyDescent="0.2">
      <c r="BB16923" s="5"/>
    </row>
    <row r="16924" spans="54:54" x14ac:dyDescent="0.2">
      <c r="BB16924" s="5"/>
    </row>
    <row r="16925" spans="54:54" x14ac:dyDescent="0.2">
      <c r="BB16925" s="5"/>
    </row>
    <row r="16926" spans="54:54" x14ac:dyDescent="0.2">
      <c r="BB16926" s="5"/>
    </row>
    <row r="16927" spans="54:54" x14ac:dyDescent="0.2">
      <c r="BB16927" s="5"/>
    </row>
    <row r="16928" spans="54:54" x14ac:dyDescent="0.2">
      <c r="BB16928" s="5"/>
    </row>
    <row r="16929" spans="54:54" x14ac:dyDescent="0.2">
      <c r="BB16929" s="5"/>
    </row>
    <row r="16930" spans="54:54" x14ac:dyDescent="0.2">
      <c r="BB16930" s="5"/>
    </row>
    <row r="16931" spans="54:54" x14ac:dyDescent="0.2">
      <c r="BB16931" s="5"/>
    </row>
    <row r="16932" spans="54:54" x14ac:dyDescent="0.2">
      <c r="BB16932" s="5"/>
    </row>
    <row r="16933" spans="54:54" x14ac:dyDescent="0.2">
      <c r="BB16933" s="5"/>
    </row>
    <row r="16934" spans="54:54" x14ac:dyDescent="0.2">
      <c r="BB16934" s="5"/>
    </row>
    <row r="16935" spans="54:54" x14ac:dyDescent="0.2">
      <c r="BB16935" s="5"/>
    </row>
    <row r="16936" spans="54:54" x14ac:dyDescent="0.2">
      <c r="BB16936" s="5"/>
    </row>
    <row r="16937" spans="54:54" x14ac:dyDescent="0.2">
      <c r="BB16937" s="5"/>
    </row>
    <row r="16938" spans="54:54" x14ac:dyDescent="0.2">
      <c r="BB16938" s="5"/>
    </row>
    <row r="16939" spans="54:54" x14ac:dyDescent="0.2">
      <c r="BB16939" s="5"/>
    </row>
    <row r="16940" spans="54:54" x14ac:dyDescent="0.2">
      <c r="BB16940" s="5"/>
    </row>
    <row r="16941" spans="54:54" x14ac:dyDescent="0.2">
      <c r="BB16941" s="5"/>
    </row>
    <row r="16942" spans="54:54" x14ac:dyDescent="0.2">
      <c r="BB16942" s="5"/>
    </row>
    <row r="16943" spans="54:54" x14ac:dyDescent="0.2">
      <c r="BB16943" s="5"/>
    </row>
    <row r="16944" spans="54:54" x14ac:dyDescent="0.2">
      <c r="BB16944" s="5"/>
    </row>
    <row r="16945" spans="54:54" x14ac:dyDescent="0.2">
      <c r="BB16945" s="5"/>
    </row>
    <row r="16946" spans="54:54" x14ac:dyDescent="0.2">
      <c r="BB16946" s="5"/>
    </row>
    <row r="16947" spans="54:54" x14ac:dyDescent="0.2">
      <c r="BB16947" s="5"/>
    </row>
    <row r="16948" spans="54:54" x14ac:dyDescent="0.2">
      <c r="BB16948" s="5"/>
    </row>
    <row r="16949" spans="54:54" x14ac:dyDescent="0.2">
      <c r="BB16949" s="5"/>
    </row>
    <row r="16950" spans="54:54" x14ac:dyDescent="0.2">
      <c r="BB16950" s="5"/>
    </row>
    <row r="16951" spans="54:54" x14ac:dyDescent="0.2">
      <c r="BB16951" s="5"/>
    </row>
    <row r="16952" spans="54:54" x14ac:dyDescent="0.2">
      <c r="BB16952" s="5"/>
    </row>
    <row r="16953" spans="54:54" x14ac:dyDescent="0.2">
      <c r="BB16953" s="5"/>
    </row>
    <row r="16954" spans="54:54" x14ac:dyDescent="0.2">
      <c r="BB16954" s="5"/>
    </row>
    <row r="16955" spans="54:54" x14ac:dyDescent="0.2">
      <c r="BB16955" s="5"/>
    </row>
    <row r="16956" spans="54:54" x14ac:dyDescent="0.2">
      <c r="BB16956" s="5"/>
    </row>
    <row r="16957" spans="54:54" x14ac:dyDescent="0.2">
      <c r="BB16957" s="5"/>
    </row>
    <row r="16958" spans="54:54" x14ac:dyDescent="0.2">
      <c r="BB16958" s="5"/>
    </row>
    <row r="16959" spans="54:54" x14ac:dyDescent="0.2">
      <c r="BB16959" s="5"/>
    </row>
    <row r="16960" spans="54:54" x14ac:dyDescent="0.2">
      <c r="BB16960" s="5"/>
    </row>
    <row r="16961" spans="54:54" x14ac:dyDescent="0.2">
      <c r="BB16961" s="5"/>
    </row>
    <row r="16962" spans="54:54" x14ac:dyDescent="0.2">
      <c r="BB16962" s="5"/>
    </row>
    <row r="16963" spans="54:54" x14ac:dyDescent="0.2">
      <c r="BB16963" s="5"/>
    </row>
    <row r="16964" spans="54:54" x14ac:dyDescent="0.2">
      <c r="BB16964" s="5"/>
    </row>
    <row r="16965" spans="54:54" x14ac:dyDescent="0.2">
      <c r="BB16965" s="5"/>
    </row>
    <row r="16966" spans="54:54" x14ac:dyDescent="0.2">
      <c r="BB16966" s="5"/>
    </row>
    <row r="16967" spans="54:54" x14ac:dyDescent="0.2">
      <c r="BB16967" s="5"/>
    </row>
    <row r="16968" spans="54:54" x14ac:dyDescent="0.2">
      <c r="BB16968" s="5"/>
    </row>
    <row r="16969" spans="54:54" x14ac:dyDescent="0.2">
      <c r="BB16969" s="5"/>
    </row>
    <row r="16970" spans="54:54" x14ac:dyDescent="0.2">
      <c r="BB16970" s="5"/>
    </row>
    <row r="16971" spans="54:54" x14ac:dyDescent="0.2">
      <c r="BB16971" s="5"/>
    </row>
    <row r="16972" spans="54:54" x14ac:dyDescent="0.2">
      <c r="BB16972" s="5"/>
    </row>
    <row r="16973" spans="54:54" x14ac:dyDescent="0.2">
      <c r="BB16973" s="5"/>
    </row>
    <row r="16974" spans="54:54" x14ac:dyDescent="0.2">
      <c r="BB16974" s="5"/>
    </row>
    <row r="16975" spans="54:54" x14ac:dyDescent="0.2">
      <c r="BB16975" s="5"/>
    </row>
    <row r="16976" spans="54:54" x14ac:dyDescent="0.2">
      <c r="BB16976" s="5"/>
    </row>
    <row r="16977" spans="54:54" x14ac:dyDescent="0.2">
      <c r="BB16977" s="5"/>
    </row>
    <row r="16978" spans="54:54" x14ac:dyDescent="0.2">
      <c r="BB16978" s="5"/>
    </row>
    <row r="16979" spans="54:54" x14ac:dyDescent="0.2">
      <c r="BB16979" s="5"/>
    </row>
    <row r="16980" spans="54:54" x14ac:dyDescent="0.2">
      <c r="BB16980" s="5"/>
    </row>
    <row r="16981" spans="54:54" x14ac:dyDescent="0.2">
      <c r="BB16981" s="5"/>
    </row>
    <row r="16982" spans="54:54" x14ac:dyDescent="0.2">
      <c r="BB16982" s="5"/>
    </row>
    <row r="16983" spans="54:54" x14ac:dyDescent="0.2">
      <c r="BB16983" s="5"/>
    </row>
    <row r="16984" spans="54:54" x14ac:dyDescent="0.2">
      <c r="BB16984" s="5"/>
    </row>
    <row r="16985" spans="54:54" x14ac:dyDescent="0.2">
      <c r="BB16985" s="5"/>
    </row>
    <row r="16986" spans="54:54" x14ac:dyDescent="0.2">
      <c r="BB16986" s="5"/>
    </row>
    <row r="16987" spans="54:54" x14ac:dyDescent="0.2">
      <c r="BB16987" s="5"/>
    </row>
    <row r="16988" spans="54:54" x14ac:dyDescent="0.2">
      <c r="BB16988" s="5"/>
    </row>
    <row r="16989" spans="54:54" x14ac:dyDescent="0.2">
      <c r="BB16989" s="5"/>
    </row>
    <row r="16990" spans="54:54" x14ac:dyDescent="0.2">
      <c r="BB16990" s="5"/>
    </row>
    <row r="16991" spans="54:54" x14ac:dyDescent="0.2">
      <c r="BB16991" s="5"/>
    </row>
    <row r="16992" spans="54:54" x14ac:dyDescent="0.2">
      <c r="BB16992" s="5"/>
    </row>
    <row r="16993" spans="54:54" x14ac:dyDescent="0.2">
      <c r="BB16993" s="5"/>
    </row>
    <row r="16994" spans="54:54" x14ac:dyDescent="0.2">
      <c r="BB16994" s="5"/>
    </row>
    <row r="16995" spans="54:54" x14ac:dyDescent="0.2">
      <c r="BB16995" s="5"/>
    </row>
    <row r="16996" spans="54:54" x14ac:dyDescent="0.2">
      <c r="BB16996" s="5"/>
    </row>
    <row r="16997" spans="54:54" x14ac:dyDescent="0.2">
      <c r="BB16997" s="5"/>
    </row>
    <row r="16998" spans="54:54" x14ac:dyDescent="0.2">
      <c r="BB16998" s="5"/>
    </row>
    <row r="16999" spans="54:54" x14ac:dyDescent="0.2">
      <c r="BB16999" s="5"/>
    </row>
    <row r="17000" spans="54:54" x14ac:dyDescent="0.2">
      <c r="BB17000" s="5"/>
    </row>
    <row r="17001" spans="54:54" x14ac:dyDescent="0.2">
      <c r="BB17001" s="5"/>
    </row>
    <row r="17002" spans="54:54" x14ac:dyDescent="0.2">
      <c r="BB17002" s="5"/>
    </row>
    <row r="17003" spans="54:54" x14ac:dyDescent="0.2">
      <c r="BB17003" s="5"/>
    </row>
    <row r="17004" spans="54:54" x14ac:dyDescent="0.2">
      <c r="BB17004" s="5"/>
    </row>
    <row r="17005" spans="54:54" x14ac:dyDescent="0.2">
      <c r="BB17005" s="5"/>
    </row>
    <row r="17006" spans="54:54" x14ac:dyDescent="0.2">
      <c r="BB17006" s="5"/>
    </row>
    <row r="17007" spans="54:54" x14ac:dyDescent="0.2">
      <c r="BB17007" s="5"/>
    </row>
    <row r="17008" spans="54:54" x14ac:dyDescent="0.2">
      <c r="BB17008" s="5"/>
    </row>
    <row r="17009" spans="54:54" x14ac:dyDescent="0.2">
      <c r="BB17009" s="5"/>
    </row>
    <row r="17010" spans="54:54" x14ac:dyDescent="0.2">
      <c r="BB17010" s="5"/>
    </row>
    <row r="17011" spans="54:54" x14ac:dyDescent="0.2">
      <c r="BB17011" s="5"/>
    </row>
    <row r="17012" spans="54:54" x14ac:dyDescent="0.2">
      <c r="BB17012" s="5"/>
    </row>
    <row r="17013" spans="54:54" x14ac:dyDescent="0.2">
      <c r="BB17013" s="5"/>
    </row>
    <row r="17014" spans="54:54" x14ac:dyDescent="0.2">
      <c r="BB17014" s="5"/>
    </row>
    <row r="17015" spans="54:54" x14ac:dyDescent="0.2">
      <c r="BB17015" s="5"/>
    </row>
    <row r="17016" spans="54:54" x14ac:dyDescent="0.2">
      <c r="BB17016" s="5"/>
    </row>
    <row r="17017" spans="54:54" x14ac:dyDescent="0.2">
      <c r="BB17017" s="5"/>
    </row>
    <row r="17018" spans="54:54" x14ac:dyDescent="0.2">
      <c r="BB17018" s="5"/>
    </row>
    <row r="17019" spans="54:54" x14ac:dyDescent="0.2">
      <c r="BB17019" s="5"/>
    </row>
    <row r="17020" spans="54:54" x14ac:dyDescent="0.2">
      <c r="BB17020" s="5"/>
    </row>
    <row r="17021" spans="54:54" x14ac:dyDescent="0.2">
      <c r="BB17021" s="5"/>
    </row>
    <row r="17022" spans="54:54" x14ac:dyDescent="0.2">
      <c r="BB17022" s="5"/>
    </row>
    <row r="17023" spans="54:54" x14ac:dyDescent="0.2">
      <c r="BB17023" s="5"/>
    </row>
    <row r="17024" spans="54:54" x14ac:dyDescent="0.2">
      <c r="BB17024" s="5"/>
    </row>
    <row r="17025" spans="54:54" x14ac:dyDescent="0.2">
      <c r="BB17025" s="5"/>
    </row>
    <row r="17026" spans="54:54" x14ac:dyDescent="0.2">
      <c r="BB17026" s="5"/>
    </row>
    <row r="17027" spans="54:54" x14ac:dyDescent="0.2">
      <c r="BB17027" s="5"/>
    </row>
    <row r="17028" spans="54:54" x14ac:dyDescent="0.2">
      <c r="BB17028" s="5"/>
    </row>
    <row r="17029" spans="54:54" x14ac:dyDescent="0.2">
      <c r="BB17029" s="5"/>
    </row>
    <row r="17030" spans="54:54" x14ac:dyDescent="0.2">
      <c r="BB17030" s="5"/>
    </row>
    <row r="17031" spans="54:54" x14ac:dyDescent="0.2">
      <c r="BB17031" s="5"/>
    </row>
    <row r="17032" spans="54:54" x14ac:dyDescent="0.2">
      <c r="BB17032" s="5"/>
    </row>
    <row r="17033" spans="54:54" x14ac:dyDescent="0.2">
      <c r="BB17033" s="5"/>
    </row>
    <row r="17034" spans="54:54" x14ac:dyDescent="0.2">
      <c r="BB17034" s="5"/>
    </row>
    <row r="17035" spans="54:54" x14ac:dyDescent="0.2">
      <c r="BB17035" s="5"/>
    </row>
    <row r="17036" spans="54:54" x14ac:dyDescent="0.2">
      <c r="BB17036" s="5"/>
    </row>
    <row r="17037" spans="54:54" x14ac:dyDescent="0.2">
      <c r="BB17037" s="5"/>
    </row>
    <row r="17038" spans="54:54" x14ac:dyDescent="0.2">
      <c r="BB17038" s="5"/>
    </row>
    <row r="17039" spans="54:54" x14ac:dyDescent="0.2">
      <c r="BB17039" s="5"/>
    </row>
    <row r="17040" spans="54:54" x14ac:dyDescent="0.2">
      <c r="BB17040" s="5"/>
    </row>
    <row r="17041" spans="54:54" x14ac:dyDescent="0.2">
      <c r="BB17041" s="5"/>
    </row>
    <row r="17042" spans="54:54" x14ac:dyDescent="0.2">
      <c r="BB17042" s="5"/>
    </row>
    <row r="17043" spans="54:54" x14ac:dyDescent="0.2">
      <c r="BB17043" s="5"/>
    </row>
    <row r="17044" spans="54:54" x14ac:dyDescent="0.2">
      <c r="BB17044" s="5"/>
    </row>
    <row r="17045" spans="54:54" x14ac:dyDescent="0.2">
      <c r="BB17045" s="5"/>
    </row>
    <row r="17046" spans="54:54" x14ac:dyDescent="0.2">
      <c r="BB17046" s="5"/>
    </row>
    <row r="17047" spans="54:54" x14ac:dyDescent="0.2">
      <c r="BB17047" s="5"/>
    </row>
    <row r="17048" spans="54:54" x14ac:dyDescent="0.2">
      <c r="BB17048" s="5"/>
    </row>
    <row r="17049" spans="54:54" x14ac:dyDescent="0.2">
      <c r="BB17049" s="5"/>
    </row>
    <row r="17050" spans="54:54" x14ac:dyDescent="0.2">
      <c r="BB17050" s="5"/>
    </row>
    <row r="17051" spans="54:54" x14ac:dyDescent="0.2">
      <c r="BB17051" s="5"/>
    </row>
    <row r="17052" spans="54:54" x14ac:dyDescent="0.2">
      <c r="BB17052" s="5"/>
    </row>
    <row r="17053" spans="54:54" x14ac:dyDescent="0.2">
      <c r="BB17053" s="5"/>
    </row>
    <row r="17054" spans="54:54" x14ac:dyDescent="0.2">
      <c r="BB17054" s="5"/>
    </row>
    <row r="17055" spans="54:54" x14ac:dyDescent="0.2">
      <c r="BB17055" s="5"/>
    </row>
    <row r="17056" spans="54:54" x14ac:dyDescent="0.2">
      <c r="BB17056" s="5"/>
    </row>
    <row r="17057" spans="54:54" x14ac:dyDescent="0.2">
      <c r="BB17057" s="5"/>
    </row>
    <row r="17058" spans="54:54" x14ac:dyDescent="0.2">
      <c r="BB17058" s="5"/>
    </row>
    <row r="17059" spans="54:54" x14ac:dyDescent="0.2">
      <c r="BB17059" s="5"/>
    </row>
    <row r="17060" spans="54:54" x14ac:dyDescent="0.2">
      <c r="BB17060" s="5"/>
    </row>
    <row r="17061" spans="54:54" x14ac:dyDescent="0.2">
      <c r="BB17061" s="5"/>
    </row>
    <row r="17062" spans="54:54" x14ac:dyDescent="0.2">
      <c r="BB17062" s="5"/>
    </row>
    <row r="17063" spans="54:54" x14ac:dyDescent="0.2">
      <c r="BB17063" s="5"/>
    </row>
    <row r="17064" spans="54:54" x14ac:dyDescent="0.2">
      <c r="BB17064" s="5"/>
    </row>
    <row r="17065" spans="54:54" x14ac:dyDescent="0.2">
      <c r="BB17065" s="5"/>
    </row>
    <row r="17066" spans="54:54" x14ac:dyDescent="0.2">
      <c r="BB17066" s="5"/>
    </row>
    <row r="17067" spans="54:54" x14ac:dyDescent="0.2">
      <c r="BB17067" s="5"/>
    </row>
    <row r="17068" spans="54:54" x14ac:dyDescent="0.2">
      <c r="BB17068" s="5"/>
    </row>
    <row r="17069" spans="54:54" x14ac:dyDescent="0.2">
      <c r="BB17069" s="5"/>
    </row>
    <row r="17070" spans="54:54" x14ac:dyDescent="0.2">
      <c r="BB17070" s="5"/>
    </row>
    <row r="17071" spans="54:54" x14ac:dyDescent="0.2">
      <c r="BB17071" s="5"/>
    </row>
    <row r="17072" spans="54:54" x14ac:dyDescent="0.2">
      <c r="BB17072" s="5"/>
    </row>
    <row r="17073" spans="54:54" x14ac:dyDescent="0.2">
      <c r="BB17073" s="5"/>
    </row>
    <row r="17074" spans="54:54" x14ac:dyDescent="0.2">
      <c r="BB17074" s="5"/>
    </row>
    <row r="17075" spans="54:54" x14ac:dyDescent="0.2">
      <c r="BB17075" s="5"/>
    </row>
    <row r="17076" spans="54:54" x14ac:dyDescent="0.2">
      <c r="BB17076" s="5"/>
    </row>
    <row r="17077" spans="54:54" x14ac:dyDescent="0.2">
      <c r="BB17077" s="5"/>
    </row>
    <row r="17078" spans="54:54" x14ac:dyDescent="0.2">
      <c r="BB17078" s="5"/>
    </row>
    <row r="17079" spans="54:54" x14ac:dyDescent="0.2">
      <c r="BB17079" s="5"/>
    </row>
    <row r="17080" spans="54:54" x14ac:dyDescent="0.2">
      <c r="BB17080" s="5"/>
    </row>
    <row r="17081" spans="54:54" x14ac:dyDescent="0.2">
      <c r="BB17081" s="5"/>
    </row>
    <row r="17082" spans="54:54" x14ac:dyDescent="0.2">
      <c r="BB17082" s="5"/>
    </row>
    <row r="17083" spans="54:54" x14ac:dyDescent="0.2">
      <c r="BB17083" s="5"/>
    </row>
    <row r="17084" spans="54:54" x14ac:dyDescent="0.2">
      <c r="BB17084" s="5"/>
    </row>
    <row r="17085" spans="54:54" x14ac:dyDescent="0.2">
      <c r="BB17085" s="5"/>
    </row>
    <row r="17086" spans="54:54" x14ac:dyDescent="0.2">
      <c r="BB17086" s="5"/>
    </row>
    <row r="17087" spans="54:54" x14ac:dyDescent="0.2">
      <c r="BB17087" s="5"/>
    </row>
    <row r="17088" spans="54:54" x14ac:dyDescent="0.2">
      <c r="BB17088" s="5"/>
    </row>
    <row r="17089" spans="54:54" x14ac:dyDescent="0.2">
      <c r="BB17089" s="5"/>
    </row>
    <row r="17090" spans="54:54" x14ac:dyDescent="0.2">
      <c r="BB17090" s="5"/>
    </row>
    <row r="17091" spans="54:54" x14ac:dyDescent="0.2">
      <c r="BB17091" s="5"/>
    </row>
    <row r="17092" spans="54:54" x14ac:dyDescent="0.2">
      <c r="BB17092" s="5"/>
    </row>
    <row r="17093" spans="54:54" x14ac:dyDescent="0.2">
      <c r="BB17093" s="5"/>
    </row>
    <row r="17094" spans="54:54" x14ac:dyDescent="0.2">
      <c r="BB17094" s="5"/>
    </row>
    <row r="17095" spans="54:54" x14ac:dyDescent="0.2">
      <c r="BB17095" s="5"/>
    </row>
    <row r="17096" spans="54:54" x14ac:dyDescent="0.2">
      <c r="BB17096" s="5"/>
    </row>
    <row r="17097" spans="54:54" x14ac:dyDescent="0.2">
      <c r="BB17097" s="5"/>
    </row>
    <row r="17098" spans="54:54" x14ac:dyDescent="0.2">
      <c r="BB17098" s="5"/>
    </row>
    <row r="17099" spans="54:54" x14ac:dyDescent="0.2">
      <c r="BB17099" s="5"/>
    </row>
    <row r="17100" spans="54:54" x14ac:dyDescent="0.2">
      <c r="BB17100" s="5"/>
    </row>
    <row r="17101" spans="54:54" x14ac:dyDescent="0.2">
      <c r="BB17101" s="5"/>
    </row>
    <row r="17102" spans="54:54" x14ac:dyDescent="0.2">
      <c r="BB17102" s="5"/>
    </row>
    <row r="17103" spans="54:54" x14ac:dyDescent="0.2">
      <c r="BB17103" s="5"/>
    </row>
    <row r="17104" spans="54:54" x14ac:dyDescent="0.2">
      <c r="BB17104" s="5"/>
    </row>
    <row r="17105" spans="54:54" x14ac:dyDescent="0.2">
      <c r="BB17105" s="5"/>
    </row>
    <row r="17106" spans="54:54" x14ac:dyDescent="0.2">
      <c r="BB17106" s="5"/>
    </row>
    <row r="17107" spans="54:54" x14ac:dyDescent="0.2">
      <c r="BB17107" s="5"/>
    </row>
    <row r="17108" spans="54:54" x14ac:dyDescent="0.2">
      <c r="BB17108" s="5"/>
    </row>
    <row r="17109" spans="54:54" x14ac:dyDescent="0.2">
      <c r="BB17109" s="5"/>
    </row>
    <row r="17110" spans="54:54" x14ac:dyDescent="0.2">
      <c r="BB17110" s="5"/>
    </row>
    <row r="17111" spans="54:54" x14ac:dyDescent="0.2">
      <c r="BB17111" s="5"/>
    </row>
    <row r="17112" spans="54:54" x14ac:dyDescent="0.2">
      <c r="BB17112" s="5"/>
    </row>
    <row r="17113" spans="54:54" x14ac:dyDescent="0.2">
      <c r="BB17113" s="5"/>
    </row>
    <row r="17114" spans="54:54" x14ac:dyDescent="0.2">
      <c r="BB17114" s="5"/>
    </row>
    <row r="17115" spans="54:54" x14ac:dyDescent="0.2">
      <c r="BB17115" s="5"/>
    </row>
    <row r="17116" spans="54:54" x14ac:dyDescent="0.2">
      <c r="BB17116" s="5"/>
    </row>
    <row r="17117" spans="54:54" x14ac:dyDescent="0.2">
      <c r="BB17117" s="5"/>
    </row>
    <row r="17118" spans="54:54" x14ac:dyDescent="0.2">
      <c r="BB17118" s="5"/>
    </row>
    <row r="17119" spans="54:54" x14ac:dyDescent="0.2">
      <c r="BB17119" s="5"/>
    </row>
    <row r="17120" spans="54:54" x14ac:dyDescent="0.2">
      <c r="BB17120" s="5"/>
    </row>
    <row r="17121" spans="54:54" x14ac:dyDescent="0.2">
      <c r="BB17121" s="5"/>
    </row>
    <row r="17122" spans="54:54" x14ac:dyDescent="0.2">
      <c r="BB17122" s="5"/>
    </row>
    <row r="17123" spans="54:54" x14ac:dyDescent="0.2">
      <c r="BB17123" s="5"/>
    </row>
    <row r="17124" spans="54:54" x14ac:dyDescent="0.2">
      <c r="BB17124" s="5"/>
    </row>
    <row r="17125" spans="54:54" x14ac:dyDescent="0.2">
      <c r="BB17125" s="5"/>
    </row>
    <row r="17126" spans="54:54" x14ac:dyDescent="0.2">
      <c r="BB17126" s="5"/>
    </row>
    <row r="17127" spans="54:54" x14ac:dyDescent="0.2">
      <c r="BB17127" s="5"/>
    </row>
    <row r="17128" spans="54:54" x14ac:dyDescent="0.2">
      <c r="BB17128" s="5"/>
    </row>
    <row r="17129" spans="54:54" x14ac:dyDescent="0.2">
      <c r="BB17129" s="5"/>
    </row>
    <row r="17130" spans="54:54" x14ac:dyDescent="0.2">
      <c r="BB17130" s="5"/>
    </row>
    <row r="17131" spans="54:54" x14ac:dyDescent="0.2">
      <c r="BB17131" s="5"/>
    </row>
    <row r="17132" spans="54:54" x14ac:dyDescent="0.2">
      <c r="BB17132" s="5"/>
    </row>
    <row r="17133" spans="54:54" x14ac:dyDescent="0.2">
      <c r="BB17133" s="5"/>
    </row>
    <row r="17134" spans="54:54" x14ac:dyDescent="0.2">
      <c r="BB17134" s="5"/>
    </row>
    <row r="17135" spans="54:54" x14ac:dyDescent="0.2">
      <c r="BB17135" s="5"/>
    </row>
    <row r="17136" spans="54:54" x14ac:dyDescent="0.2">
      <c r="BB17136" s="5"/>
    </row>
    <row r="17137" spans="54:54" x14ac:dyDescent="0.2">
      <c r="BB17137" s="5"/>
    </row>
    <row r="17138" spans="54:54" x14ac:dyDescent="0.2">
      <c r="BB17138" s="5"/>
    </row>
    <row r="17139" spans="54:54" x14ac:dyDescent="0.2">
      <c r="BB17139" s="5"/>
    </row>
    <row r="17140" spans="54:54" x14ac:dyDescent="0.2">
      <c r="BB17140" s="5"/>
    </row>
    <row r="17141" spans="54:54" x14ac:dyDescent="0.2">
      <c r="BB17141" s="5"/>
    </row>
    <row r="17142" spans="54:54" x14ac:dyDescent="0.2">
      <c r="BB17142" s="5"/>
    </row>
    <row r="17143" spans="54:54" x14ac:dyDescent="0.2">
      <c r="BB17143" s="5"/>
    </row>
    <row r="17144" spans="54:54" x14ac:dyDescent="0.2">
      <c r="BB17144" s="5"/>
    </row>
    <row r="17145" spans="54:54" x14ac:dyDescent="0.2">
      <c r="BB17145" s="5"/>
    </row>
    <row r="17146" spans="54:54" x14ac:dyDescent="0.2">
      <c r="BB17146" s="5"/>
    </row>
    <row r="17147" spans="54:54" x14ac:dyDescent="0.2">
      <c r="BB17147" s="5"/>
    </row>
    <row r="17148" spans="54:54" x14ac:dyDescent="0.2">
      <c r="BB17148" s="5"/>
    </row>
    <row r="17149" spans="54:54" x14ac:dyDescent="0.2">
      <c r="BB17149" s="5"/>
    </row>
    <row r="17150" spans="54:54" x14ac:dyDescent="0.2">
      <c r="BB17150" s="5"/>
    </row>
    <row r="17151" spans="54:54" x14ac:dyDescent="0.2">
      <c r="BB17151" s="5"/>
    </row>
    <row r="17152" spans="54:54" x14ac:dyDescent="0.2">
      <c r="BB17152" s="5"/>
    </row>
    <row r="17153" spans="54:54" x14ac:dyDescent="0.2">
      <c r="BB17153" s="5"/>
    </row>
    <row r="17154" spans="54:54" x14ac:dyDescent="0.2">
      <c r="BB17154" s="5"/>
    </row>
    <row r="17155" spans="54:54" x14ac:dyDescent="0.2">
      <c r="BB17155" s="5"/>
    </row>
    <row r="17156" spans="54:54" x14ac:dyDescent="0.2">
      <c r="BB17156" s="5"/>
    </row>
    <row r="17157" spans="54:54" x14ac:dyDescent="0.2">
      <c r="BB17157" s="5"/>
    </row>
    <row r="17158" spans="54:54" x14ac:dyDescent="0.2">
      <c r="BB17158" s="5"/>
    </row>
    <row r="17159" spans="54:54" x14ac:dyDescent="0.2">
      <c r="BB17159" s="5"/>
    </row>
    <row r="17160" spans="54:54" x14ac:dyDescent="0.2">
      <c r="BB17160" s="5"/>
    </row>
    <row r="17161" spans="54:54" x14ac:dyDescent="0.2">
      <c r="BB17161" s="5"/>
    </row>
    <row r="17162" spans="54:54" x14ac:dyDescent="0.2">
      <c r="BB17162" s="5"/>
    </row>
    <row r="17163" spans="54:54" x14ac:dyDescent="0.2">
      <c r="BB17163" s="5"/>
    </row>
    <row r="17164" spans="54:54" x14ac:dyDescent="0.2">
      <c r="BB17164" s="5"/>
    </row>
    <row r="17165" spans="54:54" x14ac:dyDescent="0.2">
      <c r="BB17165" s="5"/>
    </row>
    <row r="17166" spans="54:54" x14ac:dyDescent="0.2">
      <c r="BB17166" s="5"/>
    </row>
    <row r="17167" spans="54:54" x14ac:dyDescent="0.2">
      <c r="BB17167" s="5"/>
    </row>
    <row r="17168" spans="54:54" x14ac:dyDescent="0.2">
      <c r="BB17168" s="5"/>
    </row>
    <row r="17169" spans="54:54" x14ac:dyDescent="0.2">
      <c r="BB17169" s="5"/>
    </row>
    <row r="17170" spans="54:54" x14ac:dyDescent="0.2">
      <c r="BB17170" s="5"/>
    </row>
    <row r="17171" spans="54:54" x14ac:dyDescent="0.2">
      <c r="BB17171" s="5"/>
    </row>
    <row r="17172" spans="54:54" x14ac:dyDescent="0.2">
      <c r="BB17172" s="5"/>
    </row>
    <row r="17173" spans="54:54" x14ac:dyDescent="0.2">
      <c r="BB17173" s="5"/>
    </row>
    <row r="17174" spans="54:54" x14ac:dyDescent="0.2">
      <c r="BB17174" s="5"/>
    </row>
    <row r="17175" spans="54:54" x14ac:dyDescent="0.2">
      <c r="BB17175" s="5"/>
    </row>
    <row r="17176" spans="54:54" x14ac:dyDescent="0.2">
      <c r="BB17176" s="5"/>
    </row>
    <row r="17177" spans="54:54" x14ac:dyDescent="0.2">
      <c r="BB17177" s="5"/>
    </row>
    <row r="17178" spans="54:54" x14ac:dyDescent="0.2">
      <c r="BB17178" s="5"/>
    </row>
    <row r="17179" spans="54:54" x14ac:dyDescent="0.2">
      <c r="BB17179" s="5"/>
    </row>
    <row r="17180" spans="54:54" x14ac:dyDescent="0.2">
      <c r="BB17180" s="5"/>
    </row>
    <row r="17181" spans="54:54" x14ac:dyDescent="0.2">
      <c r="BB17181" s="5"/>
    </row>
    <row r="17182" spans="54:54" x14ac:dyDescent="0.2">
      <c r="BB17182" s="5"/>
    </row>
    <row r="17183" spans="54:54" x14ac:dyDescent="0.2">
      <c r="BB17183" s="5"/>
    </row>
    <row r="17184" spans="54:54" x14ac:dyDescent="0.2">
      <c r="BB17184" s="5"/>
    </row>
    <row r="17185" spans="54:54" x14ac:dyDescent="0.2">
      <c r="BB17185" s="5"/>
    </row>
    <row r="17186" spans="54:54" x14ac:dyDescent="0.2">
      <c r="BB17186" s="5"/>
    </row>
    <row r="17187" spans="54:54" x14ac:dyDescent="0.2">
      <c r="BB17187" s="5"/>
    </row>
    <row r="17188" spans="54:54" x14ac:dyDescent="0.2">
      <c r="BB17188" s="5"/>
    </row>
    <row r="17189" spans="54:54" x14ac:dyDescent="0.2">
      <c r="BB17189" s="5"/>
    </row>
    <row r="17190" spans="54:54" x14ac:dyDescent="0.2">
      <c r="BB17190" s="5"/>
    </row>
    <row r="17191" spans="54:54" x14ac:dyDescent="0.2">
      <c r="BB17191" s="5"/>
    </row>
    <row r="17192" spans="54:54" x14ac:dyDescent="0.2">
      <c r="BB17192" s="5"/>
    </row>
    <row r="17193" spans="54:54" x14ac:dyDescent="0.2">
      <c r="BB17193" s="5"/>
    </row>
    <row r="17194" spans="54:54" x14ac:dyDescent="0.2">
      <c r="BB17194" s="5"/>
    </row>
    <row r="17195" spans="54:54" x14ac:dyDescent="0.2">
      <c r="BB17195" s="5"/>
    </row>
    <row r="17196" spans="54:54" x14ac:dyDescent="0.2">
      <c r="BB17196" s="5"/>
    </row>
    <row r="17197" spans="54:54" x14ac:dyDescent="0.2">
      <c r="BB17197" s="5"/>
    </row>
    <row r="17198" spans="54:54" x14ac:dyDescent="0.2">
      <c r="BB17198" s="5"/>
    </row>
    <row r="17199" spans="54:54" x14ac:dyDescent="0.2">
      <c r="BB17199" s="5"/>
    </row>
    <row r="17200" spans="54:54" x14ac:dyDescent="0.2">
      <c r="BB17200" s="5"/>
    </row>
    <row r="17201" spans="54:54" x14ac:dyDescent="0.2">
      <c r="BB17201" s="5"/>
    </row>
    <row r="17202" spans="54:54" x14ac:dyDescent="0.2">
      <c r="BB17202" s="5"/>
    </row>
    <row r="17203" spans="54:54" x14ac:dyDescent="0.2">
      <c r="BB17203" s="5"/>
    </row>
    <row r="17204" spans="54:54" x14ac:dyDescent="0.2">
      <c r="BB17204" s="5"/>
    </row>
    <row r="17205" spans="54:54" x14ac:dyDescent="0.2">
      <c r="BB17205" s="5"/>
    </row>
    <row r="17206" spans="54:54" x14ac:dyDescent="0.2">
      <c r="BB17206" s="5"/>
    </row>
    <row r="17207" spans="54:54" x14ac:dyDescent="0.2">
      <c r="BB17207" s="5"/>
    </row>
    <row r="17208" spans="54:54" x14ac:dyDescent="0.2">
      <c r="BB17208" s="5"/>
    </row>
    <row r="17209" spans="54:54" x14ac:dyDescent="0.2">
      <c r="BB17209" s="5"/>
    </row>
    <row r="17210" spans="54:54" x14ac:dyDescent="0.2">
      <c r="BB17210" s="5"/>
    </row>
    <row r="17211" spans="54:54" x14ac:dyDescent="0.2">
      <c r="BB17211" s="5"/>
    </row>
    <row r="17212" spans="54:54" x14ac:dyDescent="0.2">
      <c r="BB17212" s="5"/>
    </row>
    <row r="17213" spans="54:54" x14ac:dyDescent="0.2">
      <c r="BB17213" s="5"/>
    </row>
    <row r="17214" spans="54:54" x14ac:dyDescent="0.2">
      <c r="BB17214" s="5"/>
    </row>
    <row r="17215" spans="54:54" x14ac:dyDescent="0.2">
      <c r="BB17215" s="5"/>
    </row>
    <row r="17216" spans="54:54" x14ac:dyDescent="0.2">
      <c r="BB17216" s="5"/>
    </row>
    <row r="17217" spans="54:54" x14ac:dyDescent="0.2">
      <c r="BB17217" s="5"/>
    </row>
    <row r="17218" spans="54:54" x14ac:dyDescent="0.2">
      <c r="BB17218" s="5"/>
    </row>
    <row r="17219" spans="54:54" x14ac:dyDescent="0.2">
      <c r="BB17219" s="5"/>
    </row>
    <row r="17220" spans="54:54" x14ac:dyDescent="0.2">
      <c r="BB17220" s="5"/>
    </row>
    <row r="17221" spans="54:54" x14ac:dyDescent="0.2">
      <c r="BB17221" s="5"/>
    </row>
    <row r="17222" spans="54:54" x14ac:dyDescent="0.2">
      <c r="BB17222" s="5"/>
    </row>
    <row r="17223" spans="54:54" x14ac:dyDescent="0.2">
      <c r="BB17223" s="5"/>
    </row>
    <row r="17224" spans="54:54" x14ac:dyDescent="0.2">
      <c r="BB17224" s="5"/>
    </row>
    <row r="17225" spans="54:54" x14ac:dyDescent="0.2">
      <c r="BB17225" s="5"/>
    </row>
    <row r="17226" spans="54:54" x14ac:dyDescent="0.2">
      <c r="BB17226" s="5"/>
    </row>
    <row r="17227" spans="54:54" x14ac:dyDescent="0.2">
      <c r="BB17227" s="5"/>
    </row>
    <row r="17228" spans="54:54" x14ac:dyDescent="0.2">
      <c r="BB17228" s="5"/>
    </row>
    <row r="17229" spans="54:54" x14ac:dyDescent="0.2">
      <c r="BB17229" s="5"/>
    </row>
    <row r="17230" spans="54:54" x14ac:dyDescent="0.2">
      <c r="BB17230" s="5"/>
    </row>
    <row r="17231" spans="54:54" x14ac:dyDescent="0.2">
      <c r="BB17231" s="5"/>
    </row>
    <row r="17232" spans="54:54" x14ac:dyDescent="0.2">
      <c r="BB17232" s="5"/>
    </row>
    <row r="17233" spans="54:54" x14ac:dyDescent="0.2">
      <c r="BB17233" s="5"/>
    </row>
    <row r="17234" spans="54:54" x14ac:dyDescent="0.2">
      <c r="BB17234" s="5"/>
    </row>
    <row r="17235" spans="54:54" x14ac:dyDescent="0.2">
      <c r="BB17235" s="5"/>
    </row>
    <row r="17236" spans="54:54" x14ac:dyDescent="0.2">
      <c r="BB17236" s="5"/>
    </row>
    <row r="17237" spans="54:54" x14ac:dyDescent="0.2">
      <c r="BB17237" s="5"/>
    </row>
    <row r="17238" spans="54:54" x14ac:dyDescent="0.2">
      <c r="BB17238" s="5"/>
    </row>
    <row r="17239" spans="54:54" x14ac:dyDescent="0.2">
      <c r="BB17239" s="5"/>
    </row>
    <row r="17240" spans="54:54" x14ac:dyDescent="0.2">
      <c r="BB17240" s="5"/>
    </row>
    <row r="17241" spans="54:54" x14ac:dyDescent="0.2">
      <c r="BB17241" s="5"/>
    </row>
    <row r="17242" spans="54:54" x14ac:dyDescent="0.2">
      <c r="BB17242" s="5"/>
    </row>
    <row r="17243" spans="54:54" x14ac:dyDescent="0.2">
      <c r="BB17243" s="5"/>
    </row>
    <row r="17244" spans="54:54" x14ac:dyDescent="0.2">
      <c r="BB17244" s="5"/>
    </row>
    <row r="17245" spans="54:54" x14ac:dyDescent="0.2">
      <c r="BB17245" s="5"/>
    </row>
    <row r="17246" spans="54:54" x14ac:dyDescent="0.2">
      <c r="BB17246" s="5"/>
    </row>
    <row r="17247" spans="54:54" x14ac:dyDescent="0.2">
      <c r="BB17247" s="5"/>
    </row>
    <row r="17248" spans="54:54" x14ac:dyDescent="0.2">
      <c r="BB17248" s="5"/>
    </row>
    <row r="17249" spans="54:54" x14ac:dyDescent="0.2">
      <c r="BB17249" s="5"/>
    </row>
    <row r="17250" spans="54:54" x14ac:dyDescent="0.2">
      <c r="BB17250" s="5"/>
    </row>
    <row r="17251" spans="54:54" x14ac:dyDescent="0.2">
      <c r="BB17251" s="5"/>
    </row>
    <row r="17252" spans="54:54" x14ac:dyDescent="0.2">
      <c r="BB17252" s="5"/>
    </row>
    <row r="17253" spans="54:54" x14ac:dyDescent="0.2">
      <c r="BB17253" s="5"/>
    </row>
    <row r="17254" spans="54:54" x14ac:dyDescent="0.2">
      <c r="BB17254" s="5"/>
    </row>
    <row r="17255" spans="54:54" x14ac:dyDescent="0.2">
      <c r="BB17255" s="5"/>
    </row>
    <row r="17256" spans="54:54" x14ac:dyDescent="0.2">
      <c r="BB17256" s="5"/>
    </row>
    <row r="17257" spans="54:54" x14ac:dyDescent="0.2">
      <c r="BB17257" s="5"/>
    </row>
    <row r="17258" spans="54:54" x14ac:dyDescent="0.2">
      <c r="BB17258" s="5"/>
    </row>
    <row r="17259" spans="54:54" x14ac:dyDescent="0.2">
      <c r="BB17259" s="5"/>
    </row>
    <row r="17260" spans="54:54" x14ac:dyDescent="0.2">
      <c r="BB17260" s="5"/>
    </row>
    <row r="17261" spans="54:54" x14ac:dyDescent="0.2">
      <c r="BB17261" s="5"/>
    </row>
    <row r="17262" spans="54:54" x14ac:dyDescent="0.2">
      <c r="BB17262" s="5"/>
    </row>
    <row r="17263" spans="54:54" x14ac:dyDescent="0.2">
      <c r="BB17263" s="5"/>
    </row>
    <row r="17264" spans="54:54" x14ac:dyDescent="0.2">
      <c r="BB17264" s="5"/>
    </row>
    <row r="17265" spans="54:54" x14ac:dyDescent="0.2">
      <c r="BB17265" s="5"/>
    </row>
    <row r="17266" spans="54:54" x14ac:dyDescent="0.2">
      <c r="BB17266" s="5"/>
    </row>
    <row r="17267" spans="54:54" x14ac:dyDescent="0.2">
      <c r="BB17267" s="5"/>
    </row>
    <row r="17268" spans="54:54" x14ac:dyDescent="0.2">
      <c r="BB17268" s="5"/>
    </row>
    <row r="17269" spans="54:54" x14ac:dyDescent="0.2">
      <c r="BB17269" s="5"/>
    </row>
    <row r="17270" spans="54:54" x14ac:dyDescent="0.2">
      <c r="BB17270" s="5"/>
    </row>
    <row r="17271" spans="54:54" x14ac:dyDescent="0.2">
      <c r="BB17271" s="5"/>
    </row>
    <row r="17272" spans="54:54" x14ac:dyDescent="0.2">
      <c r="BB17272" s="5"/>
    </row>
    <row r="17273" spans="54:54" x14ac:dyDescent="0.2">
      <c r="BB17273" s="5"/>
    </row>
    <row r="17274" spans="54:54" x14ac:dyDescent="0.2">
      <c r="BB17274" s="5"/>
    </row>
    <row r="17275" spans="54:54" x14ac:dyDescent="0.2">
      <c r="BB17275" s="5"/>
    </row>
    <row r="17276" spans="54:54" x14ac:dyDescent="0.2">
      <c r="BB17276" s="5"/>
    </row>
    <row r="17277" spans="54:54" x14ac:dyDescent="0.2">
      <c r="BB17277" s="5"/>
    </row>
    <row r="17278" spans="54:54" x14ac:dyDescent="0.2">
      <c r="BB17278" s="5"/>
    </row>
    <row r="17279" spans="54:54" x14ac:dyDescent="0.2">
      <c r="BB17279" s="5"/>
    </row>
    <row r="17280" spans="54:54" x14ac:dyDescent="0.2">
      <c r="BB17280" s="5"/>
    </row>
    <row r="17281" spans="54:54" x14ac:dyDescent="0.2">
      <c r="BB17281" s="5"/>
    </row>
    <row r="17282" spans="54:54" x14ac:dyDescent="0.2">
      <c r="BB17282" s="5"/>
    </row>
    <row r="17283" spans="54:54" x14ac:dyDescent="0.2">
      <c r="BB17283" s="5"/>
    </row>
    <row r="17284" spans="54:54" x14ac:dyDescent="0.2">
      <c r="BB17284" s="5"/>
    </row>
    <row r="17285" spans="54:54" x14ac:dyDescent="0.2">
      <c r="BB17285" s="5"/>
    </row>
    <row r="17286" spans="54:54" x14ac:dyDescent="0.2">
      <c r="BB17286" s="5"/>
    </row>
    <row r="17287" spans="54:54" x14ac:dyDescent="0.2">
      <c r="BB17287" s="5"/>
    </row>
    <row r="17288" spans="54:54" x14ac:dyDescent="0.2">
      <c r="BB17288" s="5"/>
    </row>
    <row r="17289" spans="54:54" x14ac:dyDescent="0.2">
      <c r="BB17289" s="5"/>
    </row>
    <row r="17290" spans="54:54" x14ac:dyDescent="0.2">
      <c r="BB17290" s="5"/>
    </row>
    <row r="17291" spans="54:54" x14ac:dyDescent="0.2">
      <c r="BB17291" s="5"/>
    </row>
    <row r="17292" spans="54:54" x14ac:dyDescent="0.2">
      <c r="BB17292" s="5"/>
    </row>
    <row r="17293" spans="54:54" x14ac:dyDescent="0.2">
      <c r="BB17293" s="5"/>
    </row>
    <row r="17294" spans="54:54" x14ac:dyDescent="0.2">
      <c r="BB17294" s="5"/>
    </row>
    <row r="17295" spans="54:54" x14ac:dyDescent="0.2">
      <c r="BB17295" s="5"/>
    </row>
    <row r="17296" spans="54:54" x14ac:dyDescent="0.2">
      <c r="BB17296" s="5"/>
    </row>
    <row r="17297" spans="54:54" x14ac:dyDescent="0.2">
      <c r="BB17297" s="5"/>
    </row>
    <row r="17298" spans="54:54" x14ac:dyDescent="0.2">
      <c r="BB17298" s="5"/>
    </row>
    <row r="17299" spans="54:54" x14ac:dyDescent="0.2">
      <c r="BB17299" s="5"/>
    </row>
    <row r="17300" spans="54:54" x14ac:dyDescent="0.2">
      <c r="BB17300" s="5"/>
    </row>
    <row r="17301" spans="54:54" x14ac:dyDescent="0.2">
      <c r="BB17301" s="5"/>
    </row>
    <row r="17302" spans="54:54" x14ac:dyDescent="0.2">
      <c r="BB17302" s="5"/>
    </row>
    <row r="17303" spans="54:54" x14ac:dyDescent="0.2">
      <c r="BB17303" s="5"/>
    </row>
    <row r="17304" spans="54:54" x14ac:dyDescent="0.2">
      <c r="BB17304" s="5"/>
    </row>
    <row r="17305" spans="54:54" x14ac:dyDescent="0.2">
      <c r="BB17305" s="5"/>
    </row>
    <row r="17306" spans="54:54" x14ac:dyDescent="0.2">
      <c r="BB17306" s="5"/>
    </row>
    <row r="17307" spans="54:54" x14ac:dyDescent="0.2">
      <c r="BB17307" s="5"/>
    </row>
    <row r="17308" spans="54:54" x14ac:dyDescent="0.2">
      <c r="BB17308" s="5"/>
    </row>
    <row r="17309" spans="54:54" x14ac:dyDescent="0.2">
      <c r="BB17309" s="5"/>
    </row>
    <row r="17310" spans="54:54" x14ac:dyDescent="0.2">
      <c r="BB17310" s="5"/>
    </row>
    <row r="17311" spans="54:54" x14ac:dyDescent="0.2">
      <c r="BB17311" s="5"/>
    </row>
    <row r="17312" spans="54:54" x14ac:dyDescent="0.2">
      <c r="BB17312" s="5"/>
    </row>
    <row r="17313" spans="54:54" x14ac:dyDescent="0.2">
      <c r="BB17313" s="5"/>
    </row>
    <row r="17314" spans="54:54" x14ac:dyDescent="0.2">
      <c r="BB17314" s="5"/>
    </row>
    <row r="17315" spans="54:54" x14ac:dyDescent="0.2">
      <c r="BB17315" s="5"/>
    </row>
    <row r="17316" spans="54:54" x14ac:dyDescent="0.2">
      <c r="BB17316" s="5"/>
    </row>
    <row r="17317" spans="54:54" x14ac:dyDescent="0.2">
      <c r="BB17317" s="5"/>
    </row>
    <row r="17318" spans="54:54" x14ac:dyDescent="0.2">
      <c r="BB17318" s="5"/>
    </row>
    <row r="17319" spans="54:54" x14ac:dyDescent="0.2">
      <c r="BB17319" s="5"/>
    </row>
    <row r="17320" spans="54:54" x14ac:dyDescent="0.2">
      <c r="BB17320" s="5"/>
    </row>
    <row r="17321" spans="54:54" x14ac:dyDescent="0.2">
      <c r="BB17321" s="5"/>
    </row>
    <row r="17322" spans="54:54" x14ac:dyDescent="0.2">
      <c r="BB17322" s="5"/>
    </row>
    <row r="17323" spans="54:54" x14ac:dyDescent="0.2">
      <c r="BB17323" s="5"/>
    </row>
    <row r="17324" spans="54:54" x14ac:dyDescent="0.2">
      <c r="BB17324" s="5"/>
    </row>
    <row r="17325" spans="54:54" x14ac:dyDescent="0.2">
      <c r="BB17325" s="5"/>
    </row>
    <row r="17326" spans="54:54" x14ac:dyDescent="0.2">
      <c r="BB17326" s="5"/>
    </row>
    <row r="17327" spans="54:54" x14ac:dyDescent="0.2">
      <c r="BB17327" s="5"/>
    </row>
    <row r="17328" spans="54:54" x14ac:dyDescent="0.2">
      <c r="BB17328" s="5"/>
    </row>
    <row r="17329" spans="54:54" x14ac:dyDescent="0.2">
      <c r="BB17329" s="5"/>
    </row>
    <row r="17330" spans="54:54" x14ac:dyDescent="0.2">
      <c r="BB17330" s="5"/>
    </row>
    <row r="17331" spans="54:54" x14ac:dyDescent="0.2">
      <c r="BB17331" s="5"/>
    </row>
    <row r="17332" spans="54:54" x14ac:dyDescent="0.2">
      <c r="BB17332" s="5"/>
    </row>
    <row r="17333" spans="54:54" x14ac:dyDescent="0.2">
      <c r="BB17333" s="5"/>
    </row>
    <row r="17334" spans="54:54" x14ac:dyDescent="0.2">
      <c r="BB17334" s="5"/>
    </row>
    <row r="17335" spans="54:54" x14ac:dyDescent="0.2">
      <c r="BB17335" s="5"/>
    </row>
    <row r="17336" spans="54:54" x14ac:dyDescent="0.2">
      <c r="BB17336" s="5"/>
    </row>
    <row r="17337" spans="54:54" x14ac:dyDescent="0.2">
      <c r="BB17337" s="5"/>
    </row>
    <row r="17338" spans="54:54" x14ac:dyDescent="0.2">
      <c r="BB17338" s="5"/>
    </row>
    <row r="17339" spans="54:54" x14ac:dyDescent="0.2">
      <c r="BB17339" s="5"/>
    </row>
    <row r="17340" spans="54:54" x14ac:dyDescent="0.2">
      <c r="BB17340" s="5"/>
    </row>
    <row r="17341" spans="54:54" x14ac:dyDescent="0.2">
      <c r="BB17341" s="5"/>
    </row>
    <row r="17342" spans="54:54" x14ac:dyDescent="0.2">
      <c r="BB17342" s="5"/>
    </row>
    <row r="17343" spans="54:54" x14ac:dyDescent="0.2">
      <c r="BB17343" s="5"/>
    </row>
    <row r="17344" spans="54:54" x14ac:dyDescent="0.2">
      <c r="BB17344" s="5"/>
    </row>
    <row r="17345" spans="54:54" x14ac:dyDescent="0.2">
      <c r="BB17345" s="5"/>
    </row>
    <row r="17346" spans="54:54" x14ac:dyDescent="0.2">
      <c r="BB17346" s="5"/>
    </row>
    <row r="17347" spans="54:54" x14ac:dyDescent="0.2">
      <c r="BB17347" s="5"/>
    </row>
    <row r="17348" spans="54:54" x14ac:dyDescent="0.2">
      <c r="BB17348" s="5"/>
    </row>
    <row r="17349" spans="54:54" x14ac:dyDescent="0.2">
      <c r="BB17349" s="5"/>
    </row>
    <row r="17350" spans="54:54" x14ac:dyDescent="0.2">
      <c r="BB17350" s="5"/>
    </row>
    <row r="17351" spans="54:54" x14ac:dyDescent="0.2">
      <c r="BB17351" s="5"/>
    </row>
    <row r="17352" spans="54:54" x14ac:dyDescent="0.2">
      <c r="BB17352" s="5"/>
    </row>
    <row r="17353" spans="54:54" x14ac:dyDescent="0.2">
      <c r="BB17353" s="5"/>
    </row>
    <row r="17354" spans="54:54" x14ac:dyDescent="0.2">
      <c r="BB17354" s="5"/>
    </row>
    <row r="17355" spans="54:54" x14ac:dyDescent="0.2">
      <c r="BB17355" s="5"/>
    </row>
    <row r="17356" spans="54:54" x14ac:dyDescent="0.2">
      <c r="BB17356" s="5"/>
    </row>
    <row r="17357" spans="54:54" x14ac:dyDescent="0.2">
      <c r="BB17357" s="5"/>
    </row>
    <row r="17358" spans="54:54" x14ac:dyDescent="0.2">
      <c r="BB17358" s="5"/>
    </row>
    <row r="17359" spans="54:54" x14ac:dyDescent="0.2">
      <c r="BB17359" s="5"/>
    </row>
    <row r="17360" spans="54:54" x14ac:dyDescent="0.2">
      <c r="BB17360" s="5"/>
    </row>
    <row r="17361" spans="54:54" x14ac:dyDescent="0.2">
      <c r="BB17361" s="5"/>
    </row>
    <row r="17362" spans="54:54" x14ac:dyDescent="0.2">
      <c r="BB17362" s="5"/>
    </row>
    <row r="17363" spans="54:54" x14ac:dyDescent="0.2">
      <c r="BB17363" s="5"/>
    </row>
    <row r="17364" spans="54:54" x14ac:dyDescent="0.2">
      <c r="BB17364" s="5"/>
    </row>
    <row r="17365" spans="54:54" x14ac:dyDescent="0.2">
      <c r="BB17365" s="5"/>
    </row>
    <row r="17366" spans="54:54" x14ac:dyDescent="0.2">
      <c r="BB17366" s="5"/>
    </row>
    <row r="17367" spans="54:54" x14ac:dyDescent="0.2">
      <c r="BB17367" s="5"/>
    </row>
    <row r="17368" spans="54:54" x14ac:dyDescent="0.2">
      <c r="BB17368" s="5"/>
    </row>
    <row r="17369" spans="54:54" x14ac:dyDescent="0.2">
      <c r="BB17369" s="5"/>
    </row>
    <row r="17370" spans="54:54" x14ac:dyDescent="0.2">
      <c r="BB17370" s="5"/>
    </row>
    <row r="17371" spans="54:54" x14ac:dyDescent="0.2">
      <c r="BB17371" s="5"/>
    </row>
    <row r="17372" spans="54:54" x14ac:dyDescent="0.2">
      <c r="BB17372" s="5"/>
    </row>
    <row r="17373" spans="54:54" x14ac:dyDescent="0.2">
      <c r="BB17373" s="5"/>
    </row>
    <row r="17374" spans="54:54" x14ac:dyDescent="0.2">
      <c r="BB17374" s="5"/>
    </row>
    <row r="17375" spans="54:54" x14ac:dyDescent="0.2">
      <c r="BB17375" s="5"/>
    </row>
    <row r="17376" spans="54:54" x14ac:dyDescent="0.2">
      <c r="BB17376" s="5"/>
    </row>
    <row r="17377" spans="54:54" x14ac:dyDescent="0.2">
      <c r="BB17377" s="5"/>
    </row>
    <row r="17378" spans="54:54" x14ac:dyDescent="0.2">
      <c r="BB17378" s="5"/>
    </row>
    <row r="17379" spans="54:54" x14ac:dyDescent="0.2">
      <c r="BB17379" s="5"/>
    </row>
    <row r="17380" spans="54:54" x14ac:dyDescent="0.2">
      <c r="BB17380" s="5"/>
    </row>
    <row r="17381" spans="54:54" x14ac:dyDescent="0.2">
      <c r="BB17381" s="5"/>
    </row>
    <row r="17382" spans="54:54" x14ac:dyDescent="0.2">
      <c r="BB17382" s="5"/>
    </row>
    <row r="17383" spans="54:54" x14ac:dyDescent="0.2">
      <c r="BB17383" s="5"/>
    </row>
    <row r="17384" spans="54:54" x14ac:dyDescent="0.2">
      <c r="BB17384" s="5"/>
    </row>
    <row r="17385" spans="54:54" x14ac:dyDescent="0.2">
      <c r="BB17385" s="5"/>
    </row>
    <row r="17386" spans="54:54" x14ac:dyDescent="0.2">
      <c r="BB17386" s="5"/>
    </row>
    <row r="17387" spans="54:54" x14ac:dyDescent="0.2">
      <c r="BB17387" s="5"/>
    </row>
    <row r="17388" spans="54:54" x14ac:dyDescent="0.2">
      <c r="BB17388" s="5"/>
    </row>
    <row r="17389" spans="54:54" x14ac:dyDescent="0.2">
      <c r="BB17389" s="5"/>
    </row>
    <row r="17390" spans="54:54" x14ac:dyDescent="0.2">
      <c r="BB17390" s="5"/>
    </row>
    <row r="17391" spans="54:54" x14ac:dyDescent="0.2">
      <c r="BB17391" s="5"/>
    </row>
    <row r="17392" spans="54:54" x14ac:dyDescent="0.2">
      <c r="BB17392" s="5"/>
    </row>
    <row r="17393" spans="54:54" x14ac:dyDescent="0.2">
      <c r="BB17393" s="5"/>
    </row>
    <row r="17394" spans="54:54" x14ac:dyDescent="0.2">
      <c r="BB17394" s="5"/>
    </row>
    <row r="17395" spans="54:54" x14ac:dyDescent="0.2">
      <c r="BB17395" s="5"/>
    </row>
    <row r="17396" spans="54:54" x14ac:dyDescent="0.2">
      <c r="BB17396" s="5"/>
    </row>
    <row r="17397" spans="54:54" x14ac:dyDescent="0.2">
      <c r="BB17397" s="5"/>
    </row>
    <row r="17398" spans="54:54" x14ac:dyDescent="0.2">
      <c r="BB17398" s="5"/>
    </row>
    <row r="17399" spans="54:54" x14ac:dyDescent="0.2">
      <c r="BB17399" s="5"/>
    </row>
    <row r="17400" spans="54:54" x14ac:dyDescent="0.2">
      <c r="BB17400" s="5"/>
    </row>
    <row r="17401" spans="54:54" x14ac:dyDescent="0.2">
      <c r="BB17401" s="5"/>
    </row>
    <row r="17402" spans="54:54" x14ac:dyDescent="0.2">
      <c r="BB17402" s="5"/>
    </row>
    <row r="17403" spans="54:54" x14ac:dyDescent="0.2">
      <c r="BB17403" s="5"/>
    </row>
    <row r="17404" spans="54:54" x14ac:dyDescent="0.2">
      <c r="BB17404" s="5"/>
    </row>
    <row r="17405" spans="54:54" x14ac:dyDescent="0.2">
      <c r="BB17405" s="5"/>
    </row>
    <row r="17406" spans="54:54" x14ac:dyDescent="0.2">
      <c r="BB17406" s="5"/>
    </row>
    <row r="17407" spans="54:54" x14ac:dyDescent="0.2">
      <c r="BB17407" s="5"/>
    </row>
    <row r="17408" spans="54:54" x14ac:dyDescent="0.2">
      <c r="BB17408" s="5"/>
    </row>
    <row r="17409" spans="54:54" x14ac:dyDescent="0.2">
      <c r="BB17409" s="5"/>
    </row>
    <row r="17410" spans="54:54" x14ac:dyDescent="0.2">
      <c r="BB17410" s="5"/>
    </row>
    <row r="17411" spans="54:54" x14ac:dyDescent="0.2">
      <c r="BB17411" s="5"/>
    </row>
    <row r="17412" spans="54:54" x14ac:dyDescent="0.2">
      <c r="BB17412" s="5"/>
    </row>
    <row r="17413" spans="54:54" x14ac:dyDescent="0.2">
      <c r="BB17413" s="5"/>
    </row>
    <row r="17414" spans="54:54" x14ac:dyDescent="0.2">
      <c r="BB17414" s="5"/>
    </row>
    <row r="17415" spans="54:54" x14ac:dyDescent="0.2">
      <c r="BB17415" s="5"/>
    </row>
    <row r="17416" spans="54:54" x14ac:dyDescent="0.2">
      <c r="BB17416" s="5"/>
    </row>
    <row r="17417" spans="54:54" x14ac:dyDescent="0.2">
      <c r="BB17417" s="5"/>
    </row>
    <row r="17418" spans="54:54" x14ac:dyDescent="0.2">
      <c r="BB17418" s="5"/>
    </row>
    <row r="17419" spans="54:54" x14ac:dyDescent="0.2">
      <c r="BB17419" s="5"/>
    </row>
    <row r="17420" spans="54:54" x14ac:dyDescent="0.2">
      <c r="BB17420" s="5"/>
    </row>
    <row r="17421" spans="54:54" x14ac:dyDescent="0.2">
      <c r="BB17421" s="5"/>
    </row>
    <row r="17422" spans="54:54" x14ac:dyDescent="0.2">
      <c r="BB17422" s="5"/>
    </row>
    <row r="17423" spans="54:54" x14ac:dyDescent="0.2">
      <c r="BB17423" s="5"/>
    </row>
    <row r="17424" spans="54:54" x14ac:dyDescent="0.2">
      <c r="BB17424" s="5"/>
    </row>
    <row r="17425" spans="54:54" x14ac:dyDescent="0.2">
      <c r="BB17425" s="5"/>
    </row>
    <row r="17426" spans="54:54" x14ac:dyDescent="0.2">
      <c r="BB17426" s="5"/>
    </row>
    <row r="17427" spans="54:54" x14ac:dyDescent="0.2">
      <c r="BB17427" s="5"/>
    </row>
    <row r="17428" spans="54:54" x14ac:dyDescent="0.2">
      <c r="BB17428" s="5"/>
    </row>
    <row r="17429" spans="54:54" x14ac:dyDescent="0.2">
      <c r="BB17429" s="5"/>
    </row>
    <row r="17430" spans="54:54" x14ac:dyDescent="0.2">
      <c r="BB17430" s="5"/>
    </row>
    <row r="17431" spans="54:54" x14ac:dyDescent="0.2">
      <c r="BB17431" s="5"/>
    </row>
    <row r="17432" spans="54:54" x14ac:dyDescent="0.2">
      <c r="BB17432" s="5"/>
    </row>
    <row r="17433" spans="54:54" x14ac:dyDescent="0.2">
      <c r="BB17433" s="5"/>
    </row>
    <row r="17434" spans="54:54" x14ac:dyDescent="0.2">
      <c r="BB17434" s="5"/>
    </row>
    <row r="17435" spans="54:54" x14ac:dyDescent="0.2">
      <c r="BB17435" s="5"/>
    </row>
    <row r="17436" spans="54:54" x14ac:dyDescent="0.2">
      <c r="BB17436" s="5"/>
    </row>
    <row r="17437" spans="54:54" x14ac:dyDescent="0.2">
      <c r="BB17437" s="5"/>
    </row>
    <row r="17438" spans="54:54" x14ac:dyDescent="0.2">
      <c r="BB17438" s="5"/>
    </row>
    <row r="17439" spans="54:54" x14ac:dyDescent="0.2">
      <c r="BB17439" s="5"/>
    </row>
    <row r="17440" spans="54:54" x14ac:dyDescent="0.2">
      <c r="BB17440" s="5"/>
    </row>
    <row r="17441" spans="54:54" x14ac:dyDescent="0.2">
      <c r="BB17441" s="5"/>
    </row>
    <row r="17442" spans="54:54" x14ac:dyDescent="0.2">
      <c r="BB17442" s="5"/>
    </row>
    <row r="17443" spans="54:54" x14ac:dyDescent="0.2">
      <c r="BB17443" s="5"/>
    </row>
    <row r="17444" spans="54:54" x14ac:dyDescent="0.2">
      <c r="BB17444" s="5"/>
    </row>
    <row r="17445" spans="54:54" x14ac:dyDescent="0.2">
      <c r="BB17445" s="5"/>
    </row>
    <row r="17446" spans="54:54" x14ac:dyDescent="0.2">
      <c r="BB17446" s="5"/>
    </row>
    <row r="17447" spans="54:54" x14ac:dyDescent="0.2">
      <c r="BB17447" s="5"/>
    </row>
    <row r="17448" spans="54:54" x14ac:dyDescent="0.2">
      <c r="BB17448" s="5"/>
    </row>
    <row r="17449" spans="54:54" x14ac:dyDescent="0.2">
      <c r="BB17449" s="5"/>
    </row>
    <row r="17450" spans="54:54" x14ac:dyDescent="0.2">
      <c r="BB17450" s="5"/>
    </row>
    <row r="17451" spans="54:54" x14ac:dyDescent="0.2">
      <c r="BB17451" s="5"/>
    </row>
    <row r="17452" spans="54:54" x14ac:dyDescent="0.2">
      <c r="BB17452" s="5"/>
    </row>
    <row r="17453" spans="54:54" x14ac:dyDescent="0.2">
      <c r="BB17453" s="5"/>
    </row>
    <row r="17454" spans="54:54" x14ac:dyDescent="0.2">
      <c r="BB17454" s="5"/>
    </row>
    <row r="17455" spans="54:54" x14ac:dyDescent="0.2">
      <c r="BB17455" s="5"/>
    </row>
    <row r="17456" spans="54:54" x14ac:dyDescent="0.2">
      <c r="BB17456" s="5"/>
    </row>
    <row r="17457" spans="54:54" x14ac:dyDescent="0.2">
      <c r="BB17457" s="5"/>
    </row>
    <row r="17458" spans="54:54" x14ac:dyDescent="0.2">
      <c r="BB17458" s="5"/>
    </row>
    <row r="17459" spans="54:54" x14ac:dyDescent="0.2">
      <c r="BB17459" s="5"/>
    </row>
    <row r="17460" spans="54:54" x14ac:dyDescent="0.2">
      <c r="BB17460" s="5"/>
    </row>
    <row r="17461" spans="54:54" x14ac:dyDescent="0.2">
      <c r="BB17461" s="5"/>
    </row>
    <row r="17462" spans="54:54" x14ac:dyDescent="0.2">
      <c r="BB17462" s="5"/>
    </row>
    <row r="17463" spans="54:54" x14ac:dyDescent="0.2">
      <c r="BB17463" s="5"/>
    </row>
    <row r="17464" spans="54:54" x14ac:dyDescent="0.2">
      <c r="BB17464" s="5"/>
    </row>
    <row r="17465" spans="54:54" x14ac:dyDescent="0.2">
      <c r="BB17465" s="5"/>
    </row>
    <row r="17466" spans="54:54" x14ac:dyDescent="0.2">
      <c r="BB17466" s="5"/>
    </row>
    <row r="17467" spans="54:54" x14ac:dyDescent="0.2">
      <c r="BB17467" s="5"/>
    </row>
    <row r="17468" spans="54:54" x14ac:dyDescent="0.2">
      <c r="BB17468" s="5"/>
    </row>
    <row r="17469" spans="54:54" x14ac:dyDescent="0.2">
      <c r="BB17469" s="5"/>
    </row>
    <row r="17470" spans="54:54" x14ac:dyDescent="0.2">
      <c r="BB17470" s="5"/>
    </row>
    <row r="17471" spans="54:54" x14ac:dyDescent="0.2">
      <c r="BB17471" s="5"/>
    </row>
    <row r="17472" spans="54:54" x14ac:dyDescent="0.2">
      <c r="BB17472" s="5"/>
    </row>
    <row r="17473" spans="54:54" x14ac:dyDescent="0.2">
      <c r="BB17473" s="5"/>
    </row>
    <row r="17474" spans="54:54" x14ac:dyDescent="0.2">
      <c r="BB17474" s="5"/>
    </row>
    <row r="17475" spans="54:54" x14ac:dyDescent="0.2">
      <c r="BB17475" s="5"/>
    </row>
    <row r="17476" spans="54:54" x14ac:dyDescent="0.2">
      <c r="BB17476" s="5"/>
    </row>
    <row r="17477" spans="54:54" x14ac:dyDescent="0.2">
      <c r="BB17477" s="5"/>
    </row>
    <row r="17478" spans="54:54" x14ac:dyDescent="0.2">
      <c r="BB17478" s="5"/>
    </row>
    <row r="17479" spans="54:54" x14ac:dyDescent="0.2">
      <c r="BB17479" s="5"/>
    </row>
    <row r="17480" spans="54:54" x14ac:dyDescent="0.2">
      <c r="BB17480" s="5"/>
    </row>
    <row r="17481" spans="54:54" x14ac:dyDescent="0.2">
      <c r="BB17481" s="5"/>
    </row>
    <row r="17482" spans="54:54" x14ac:dyDescent="0.2">
      <c r="BB17482" s="5"/>
    </row>
    <row r="17483" spans="54:54" x14ac:dyDescent="0.2">
      <c r="BB17483" s="5"/>
    </row>
    <row r="17484" spans="54:54" x14ac:dyDescent="0.2">
      <c r="BB17484" s="5"/>
    </row>
    <row r="17485" spans="54:54" x14ac:dyDescent="0.2">
      <c r="BB17485" s="5"/>
    </row>
    <row r="17486" spans="54:54" x14ac:dyDescent="0.2">
      <c r="BB17486" s="5"/>
    </row>
    <row r="17487" spans="54:54" x14ac:dyDescent="0.2">
      <c r="BB17487" s="5"/>
    </row>
    <row r="17488" spans="54:54" x14ac:dyDescent="0.2">
      <c r="BB17488" s="5"/>
    </row>
    <row r="17489" spans="54:54" x14ac:dyDescent="0.2">
      <c r="BB17489" s="5"/>
    </row>
    <row r="17490" spans="54:54" x14ac:dyDescent="0.2">
      <c r="BB17490" s="5"/>
    </row>
    <row r="17491" spans="54:54" x14ac:dyDescent="0.2">
      <c r="BB17491" s="5"/>
    </row>
    <row r="17492" spans="54:54" x14ac:dyDescent="0.2">
      <c r="BB17492" s="5"/>
    </row>
    <row r="17493" spans="54:54" x14ac:dyDescent="0.2">
      <c r="BB17493" s="5"/>
    </row>
    <row r="17494" spans="54:54" x14ac:dyDescent="0.2">
      <c r="BB17494" s="5"/>
    </row>
    <row r="17495" spans="54:54" x14ac:dyDescent="0.2">
      <c r="BB17495" s="5"/>
    </row>
    <row r="17496" spans="54:54" x14ac:dyDescent="0.2">
      <c r="BB17496" s="5"/>
    </row>
    <row r="17497" spans="54:54" x14ac:dyDescent="0.2">
      <c r="BB17497" s="5"/>
    </row>
    <row r="17498" spans="54:54" x14ac:dyDescent="0.2">
      <c r="BB17498" s="5"/>
    </row>
    <row r="17499" spans="54:54" x14ac:dyDescent="0.2">
      <c r="BB17499" s="5"/>
    </row>
    <row r="17500" spans="54:54" x14ac:dyDescent="0.2">
      <c r="BB17500" s="5"/>
    </row>
    <row r="17501" spans="54:54" x14ac:dyDescent="0.2">
      <c r="BB17501" s="5"/>
    </row>
    <row r="17502" spans="54:54" x14ac:dyDescent="0.2">
      <c r="BB17502" s="5"/>
    </row>
    <row r="17503" spans="54:54" x14ac:dyDescent="0.2">
      <c r="BB17503" s="5"/>
    </row>
    <row r="17504" spans="54:54" x14ac:dyDescent="0.2">
      <c r="BB17504" s="5"/>
    </row>
    <row r="17505" spans="54:54" x14ac:dyDescent="0.2">
      <c r="BB17505" s="5"/>
    </row>
    <row r="17506" spans="54:54" x14ac:dyDescent="0.2">
      <c r="BB17506" s="5"/>
    </row>
    <row r="17507" spans="54:54" x14ac:dyDescent="0.2">
      <c r="BB17507" s="5"/>
    </row>
    <row r="17508" spans="54:54" x14ac:dyDescent="0.2">
      <c r="BB17508" s="5"/>
    </row>
    <row r="17509" spans="54:54" x14ac:dyDescent="0.2">
      <c r="BB17509" s="5"/>
    </row>
    <row r="17510" spans="54:54" x14ac:dyDescent="0.2">
      <c r="BB17510" s="5"/>
    </row>
    <row r="17511" spans="54:54" x14ac:dyDescent="0.2">
      <c r="BB17511" s="5"/>
    </row>
    <row r="17512" spans="54:54" x14ac:dyDescent="0.2">
      <c r="BB17512" s="5"/>
    </row>
    <row r="17513" spans="54:54" x14ac:dyDescent="0.2">
      <c r="BB17513" s="5"/>
    </row>
    <row r="17514" spans="54:54" x14ac:dyDescent="0.2">
      <c r="BB17514" s="5"/>
    </row>
    <row r="17515" spans="54:54" x14ac:dyDescent="0.2">
      <c r="BB17515" s="5"/>
    </row>
    <row r="17516" spans="54:54" x14ac:dyDescent="0.2">
      <c r="BB17516" s="5"/>
    </row>
    <row r="17517" spans="54:54" x14ac:dyDescent="0.2">
      <c r="BB17517" s="5"/>
    </row>
    <row r="17518" spans="54:54" x14ac:dyDescent="0.2">
      <c r="BB17518" s="5"/>
    </row>
    <row r="17519" spans="54:54" x14ac:dyDescent="0.2">
      <c r="BB17519" s="5"/>
    </row>
    <row r="17520" spans="54:54" x14ac:dyDescent="0.2">
      <c r="BB17520" s="5"/>
    </row>
    <row r="17521" spans="54:54" x14ac:dyDescent="0.2">
      <c r="BB17521" s="5"/>
    </row>
    <row r="17522" spans="54:54" x14ac:dyDescent="0.2">
      <c r="BB17522" s="5"/>
    </row>
    <row r="17523" spans="54:54" x14ac:dyDescent="0.2">
      <c r="BB17523" s="5"/>
    </row>
    <row r="17524" spans="54:54" x14ac:dyDescent="0.2">
      <c r="BB17524" s="5"/>
    </row>
    <row r="17525" spans="54:54" x14ac:dyDescent="0.2">
      <c r="BB17525" s="5"/>
    </row>
    <row r="17526" spans="54:54" x14ac:dyDescent="0.2">
      <c r="BB17526" s="5"/>
    </row>
    <row r="17527" spans="54:54" x14ac:dyDescent="0.2">
      <c r="BB17527" s="5"/>
    </row>
    <row r="17528" spans="54:54" x14ac:dyDescent="0.2">
      <c r="BB17528" s="5"/>
    </row>
    <row r="17529" spans="54:54" x14ac:dyDescent="0.2">
      <c r="BB17529" s="5"/>
    </row>
    <row r="17530" spans="54:54" x14ac:dyDescent="0.2">
      <c r="BB17530" s="5"/>
    </row>
    <row r="17531" spans="54:54" x14ac:dyDescent="0.2">
      <c r="BB17531" s="5"/>
    </row>
    <row r="17532" spans="54:54" x14ac:dyDescent="0.2">
      <c r="BB17532" s="5"/>
    </row>
    <row r="17533" spans="54:54" x14ac:dyDescent="0.2">
      <c r="BB17533" s="5"/>
    </row>
    <row r="17534" spans="54:54" x14ac:dyDescent="0.2">
      <c r="BB17534" s="5"/>
    </row>
    <row r="17535" spans="54:54" x14ac:dyDescent="0.2">
      <c r="BB17535" s="5"/>
    </row>
    <row r="17536" spans="54:54" x14ac:dyDescent="0.2">
      <c r="BB17536" s="5"/>
    </row>
    <row r="17537" spans="54:54" x14ac:dyDescent="0.2">
      <c r="BB17537" s="5"/>
    </row>
    <row r="17538" spans="54:54" x14ac:dyDescent="0.2">
      <c r="BB17538" s="5"/>
    </row>
    <row r="17539" spans="54:54" x14ac:dyDescent="0.2">
      <c r="BB17539" s="5"/>
    </row>
    <row r="17540" spans="54:54" x14ac:dyDescent="0.2">
      <c r="BB17540" s="5"/>
    </row>
    <row r="17541" spans="54:54" x14ac:dyDescent="0.2">
      <c r="BB17541" s="5"/>
    </row>
    <row r="17542" spans="54:54" x14ac:dyDescent="0.2">
      <c r="BB17542" s="5"/>
    </row>
    <row r="17543" spans="54:54" x14ac:dyDescent="0.2">
      <c r="BB17543" s="5"/>
    </row>
    <row r="17544" spans="54:54" x14ac:dyDescent="0.2">
      <c r="BB17544" s="5"/>
    </row>
    <row r="17545" spans="54:54" x14ac:dyDescent="0.2">
      <c r="BB17545" s="5"/>
    </row>
    <row r="17546" spans="54:54" x14ac:dyDescent="0.2">
      <c r="BB17546" s="5"/>
    </row>
    <row r="17547" spans="54:54" x14ac:dyDescent="0.2">
      <c r="BB17547" s="5"/>
    </row>
    <row r="17548" spans="54:54" x14ac:dyDescent="0.2">
      <c r="BB17548" s="5"/>
    </row>
    <row r="17549" spans="54:54" x14ac:dyDescent="0.2">
      <c r="BB17549" s="5"/>
    </row>
    <row r="17550" spans="54:54" x14ac:dyDescent="0.2">
      <c r="BB17550" s="5"/>
    </row>
    <row r="17551" spans="54:54" x14ac:dyDescent="0.2">
      <c r="BB17551" s="5"/>
    </row>
    <row r="17552" spans="54:54" x14ac:dyDescent="0.2">
      <c r="BB17552" s="5"/>
    </row>
    <row r="17553" spans="54:54" x14ac:dyDescent="0.2">
      <c r="BB17553" s="5"/>
    </row>
    <row r="17554" spans="54:54" x14ac:dyDescent="0.2">
      <c r="BB17554" s="5"/>
    </row>
    <row r="17555" spans="54:54" x14ac:dyDescent="0.2">
      <c r="BB17555" s="5"/>
    </row>
    <row r="17556" spans="54:54" x14ac:dyDescent="0.2">
      <c r="BB17556" s="5"/>
    </row>
    <row r="17557" spans="54:54" x14ac:dyDescent="0.2">
      <c r="BB17557" s="5"/>
    </row>
    <row r="17558" spans="54:54" x14ac:dyDescent="0.2">
      <c r="BB17558" s="5"/>
    </row>
    <row r="17559" spans="54:54" x14ac:dyDescent="0.2">
      <c r="BB17559" s="5"/>
    </row>
    <row r="17560" spans="54:54" x14ac:dyDescent="0.2">
      <c r="BB17560" s="5"/>
    </row>
    <row r="17561" spans="54:54" x14ac:dyDescent="0.2">
      <c r="BB17561" s="5"/>
    </row>
    <row r="17562" spans="54:54" x14ac:dyDescent="0.2">
      <c r="BB17562" s="5"/>
    </row>
    <row r="17563" spans="54:54" x14ac:dyDescent="0.2">
      <c r="BB17563" s="5"/>
    </row>
    <row r="17564" spans="54:54" x14ac:dyDescent="0.2">
      <c r="BB17564" s="5"/>
    </row>
    <row r="17565" spans="54:54" x14ac:dyDescent="0.2">
      <c r="BB17565" s="5"/>
    </row>
    <row r="17566" spans="54:54" x14ac:dyDescent="0.2">
      <c r="BB17566" s="5"/>
    </row>
    <row r="17567" spans="54:54" x14ac:dyDescent="0.2">
      <c r="BB17567" s="5"/>
    </row>
    <row r="17568" spans="54:54" x14ac:dyDescent="0.2">
      <c r="BB17568" s="5"/>
    </row>
    <row r="17569" spans="54:54" x14ac:dyDescent="0.2">
      <c r="BB17569" s="5"/>
    </row>
    <row r="17570" spans="54:54" x14ac:dyDescent="0.2">
      <c r="BB17570" s="5"/>
    </row>
    <row r="17571" spans="54:54" x14ac:dyDescent="0.2">
      <c r="BB17571" s="5"/>
    </row>
    <row r="17572" spans="54:54" x14ac:dyDescent="0.2">
      <c r="BB17572" s="5"/>
    </row>
    <row r="17573" spans="54:54" x14ac:dyDescent="0.2">
      <c r="BB17573" s="5"/>
    </row>
    <row r="17574" spans="54:54" x14ac:dyDescent="0.2">
      <c r="BB17574" s="5"/>
    </row>
    <row r="17575" spans="54:54" x14ac:dyDescent="0.2">
      <c r="BB17575" s="5"/>
    </row>
    <row r="17576" spans="54:54" x14ac:dyDescent="0.2">
      <c r="BB17576" s="5"/>
    </row>
    <row r="17577" spans="54:54" x14ac:dyDescent="0.2">
      <c r="BB17577" s="5"/>
    </row>
    <row r="17578" spans="54:54" x14ac:dyDescent="0.2">
      <c r="BB17578" s="5"/>
    </row>
    <row r="17579" spans="54:54" x14ac:dyDescent="0.2">
      <c r="BB17579" s="5"/>
    </row>
    <row r="17580" spans="54:54" x14ac:dyDescent="0.2">
      <c r="BB17580" s="5"/>
    </row>
    <row r="17581" spans="54:54" x14ac:dyDescent="0.2">
      <c r="BB17581" s="5"/>
    </row>
    <row r="17582" spans="54:54" x14ac:dyDescent="0.2">
      <c r="BB17582" s="5"/>
    </row>
    <row r="17583" spans="54:54" x14ac:dyDescent="0.2">
      <c r="BB17583" s="5"/>
    </row>
    <row r="17584" spans="54:54" x14ac:dyDescent="0.2">
      <c r="BB17584" s="5"/>
    </row>
    <row r="17585" spans="54:54" x14ac:dyDescent="0.2">
      <c r="BB17585" s="5"/>
    </row>
    <row r="17586" spans="54:54" x14ac:dyDescent="0.2">
      <c r="BB17586" s="5"/>
    </row>
    <row r="17587" spans="54:54" x14ac:dyDescent="0.2">
      <c r="BB17587" s="5"/>
    </row>
    <row r="17588" spans="54:54" x14ac:dyDescent="0.2">
      <c r="BB17588" s="5"/>
    </row>
    <row r="17589" spans="54:54" x14ac:dyDescent="0.2">
      <c r="BB17589" s="5"/>
    </row>
    <row r="17590" spans="54:54" x14ac:dyDescent="0.2">
      <c r="BB17590" s="5"/>
    </row>
    <row r="17591" spans="54:54" x14ac:dyDescent="0.2">
      <c r="BB17591" s="5"/>
    </row>
    <row r="17592" spans="54:54" x14ac:dyDescent="0.2">
      <c r="BB17592" s="5"/>
    </row>
    <row r="17593" spans="54:54" x14ac:dyDescent="0.2">
      <c r="BB17593" s="5"/>
    </row>
    <row r="17594" spans="54:54" x14ac:dyDescent="0.2">
      <c r="BB17594" s="5"/>
    </row>
    <row r="17595" spans="54:54" x14ac:dyDescent="0.2">
      <c r="BB17595" s="5"/>
    </row>
    <row r="17596" spans="54:54" x14ac:dyDescent="0.2">
      <c r="BB17596" s="5"/>
    </row>
    <row r="17597" spans="54:54" x14ac:dyDescent="0.2">
      <c r="BB17597" s="5"/>
    </row>
    <row r="17598" spans="54:54" x14ac:dyDescent="0.2">
      <c r="BB17598" s="5"/>
    </row>
    <row r="17599" spans="54:54" x14ac:dyDescent="0.2">
      <c r="BB17599" s="5"/>
    </row>
    <row r="17600" spans="54:54" x14ac:dyDescent="0.2">
      <c r="BB17600" s="5"/>
    </row>
    <row r="17601" spans="54:54" x14ac:dyDescent="0.2">
      <c r="BB17601" s="5"/>
    </row>
    <row r="17602" spans="54:54" x14ac:dyDescent="0.2">
      <c r="BB17602" s="5"/>
    </row>
    <row r="17603" spans="54:54" x14ac:dyDescent="0.2">
      <c r="BB17603" s="5"/>
    </row>
    <row r="17604" spans="54:54" x14ac:dyDescent="0.2">
      <c r="BB17604" s="5"/>
    </row>
    <row r="17605" spans="54:54" x14ac:dyDescent="0.2">
      <c r="BB17605" s="5"/>
    </row>
    <row r="17606" spans="54:54" x14ac:dyDescent="0.2">
      <c r="BB17606" s="5"/>
    </row>
    <row r="17607" spans="54:54" x14ac:dyDescent="0.2">
      <c r="BB17607" s="5"/>
    </row>
    <row r="17608" spans="54:54" x14ac:dyDescent="0.2">
      <c r="BB17608" s="5"/>
    </row>
    <row r="17609" spans="54:54" x14ac:dyDescent="0.2">
      <c r="BB17609" s="5"/>
    </row>
    <row r="17610" spans="54:54" x14ac:dyDescent="0.2">
      <c r="BB17610" s="5"/>
    </row>
    <row r="17611" spans="54:54" x14ac:dyDescent="0.2">
      <c r="BB17611" s="5"/>
    </row>
    <row r="17612" spans="54:54" x14ac:dyDescent="0.2">
      <c r="BB17612" s="5"/>
    </row>
    <row r="17613" spans="54:54" x14ac:dyDescent="0.2">
      <c r="BB17613" s="5"/>
    </row>
    <row r="17614" spans="54:54" x14ac:dyDescent="0.2">
      <c r="BB17614" s="5"/>
    </row>
    <row r="17615" spans="54:54" x14ac:dyDescent="0.2">
      <c r="BB17615" s="5"/>
    </row>
    <row r="17616" spans="54:54" x14ac:dyDescent="0.2">
      <c r="BB17616" s="5"/>
    </row>
    <row r="17617" spans="54:54" x14ac:dyDescent="0.2">
      <c r="BB17617" s="5"/>
    </row>
    <row r="17618" spans="54:54" x14ac:dyDescent="0.2">
      <c r="BB17618" s="5"/>
    </row>
    <row r="17619" spans="54:54" x14ac:dyDescent="0.2">
      <c r="BB17619" s="5"/>
    </row>
    <row r="17620" spans="54:54" x14ac:dyDescent="0.2">
      <c r="BB17620" s="5"/>
    </row>
    <row r="17621" spans="54:54" x14ac:dyDescent="0.2">
      <c r="BB17621" s="5"/>
    </row>
    <row r="17622" spans="54:54" x14ac:dyDescent="0.2">
      <c r="BB17622" s="5"/>
    </row>
    <row r="17623" spans="54:54" x14ac:dyDescent="0.2">
      <c r="BB17623" s="5"/>
    </row>
    <row r="17624" spans="54:54" x14ac:dyDescent="0.2">
      <c r="BB17624" s="5"/>
    </row>
    <row r="17625" spans="54:54" x14ac:dyDescent="0.2">
      <c r="BB17625" s="5"/>
    </row>
    <row r="17626" spans="54:54" x14ac:dyDescent="0.2">
      <c r="BB17626" s="5"/>
    </row>
    <row r="17627" spans="54:54" x14ac:dyDescent="0.2">
      <c r="BB17627" s="5"/>
    </row>
    <row r="17628" spans="54:54" x14ac:dyDescent="0.2">
      <c r="BB17628" s="5"/>
    </row>
    <row r="17629" spans="54:54" x14ac:dyDescent="0.2">
      <c r="BB17629" s="5"/>
    </row>
    <row r="17630" spans="54:54" x14ac:dyDescent="0.2">
      <c r="BB17630" s="5"/>
    </row>
    <row r="17631" spans="54:54" x14ac:dyDescent="0.2">
      <c r="BB17631" s="5"/>
    </row>
    <row r="17632" spans="54:54" x14ac:dyDescent="0.2">
      <c r="BB17632" s="5"/>
    </row>
    <row r="17633" spans="54:54" x14ac:dyDescent="0.2">
      <c r="BB17633" s="5"/>
    </row>
    <row r="17634" spans="54:54" x14ac:dyDescent="0.2">
      <c r="BB17634" s="5"/>
    </row>
    <row r="17635" spans="54:54" x14ac:dyDescent="0.2">
      <c r="BB17635" s="5"/>
    </row>
    <row r="17636" spans="54:54" x14ac:dyDescent="0.2">
      <c r="BB17636" s="5"/>
    </row>
    <row r="17637" spans="54:54" x14ac:dyDescent="0.2">
      <c r="BB17637" s="5"/>
    </row>
    <row r="17638" spans="54:54" x14ac:dyDescent="0.2">
      <c r="BB17638" s="5"/>
    </row>
    <row r="17639" spans="54:54" x14ac:dyDescent="0.2">
      <c r="BB17639" s="5"/>
    </row>
    <row r="17640" spans="54:54" x14ac:dyDescent="0.2">
      <c r="BB17640" s="5"/>
    </row>
    <row r="17641" spans="54:54" x14ac:dyDescent="0.2">
      <c r="BB17641" s="5"/>
    </row>
    <row r="17642" spans="54:54" x14ac:dyDescent="0.2">
      <c r="BB17642" s="5"/>
    </row>
    <row r="17643" spans="54:54" x14ac:dyDescent="0.2">
      <c r="BB17643" s="5"/>
    </row>
    <row r="17644" spans="54:54" x14ac:dyDescent="0.2">
      <c r="BB17644" s="5"/>
    </row>
    <row r="17645" spans="54:54" x14ac:dyDescent="0.2">
      <c r="BB17645" s="5"/>
    </row>
    <row r="17646" spans="54:54" x14ac:dyDescent="0.2">
      <c r="BB17646" s="5"/>
    </row>
    <row r="17647" spans="54:54" x14ac:dyDescent="0.2">
      <c r="BB17647" s="5"/>
    </row>
    <row r="17648" spans="54:54" x14ac:dyDescent="0.2">
      <c r="BB17648" s="5"/>
    </row>
    <row r="17649" spans="54:54" x14ac:dyDescent="0.2">
      <c r="BB17649" s="5"/>
    </row>
    <row r="17650" spans="54:54" x14ac:dyDescent="0.2">
      <c r="BB17650" s="5"/>
    </row>
    <row r="17651" spans="54:54" x14ac:dyDescent="0.2">
      <c r="BB17651" s="5"/>
    </row>
    <row r="17652" spans="54:54" x14ac:dyDescent="0.2">
      <c r="BB17652" s="5"/>
    </row>
    <row r="17653" spans="54:54" x14ac:dyDescent="0.2">
      <c r="BB17653" s="5"/>
    </row>
    <row r="17654" spans="54:54" x14ac:dyDescent="0.2">
      <c r="BB17654" s="5"/>
    </row>
    <row r="17655" spans="54:54" x14ac:dyDescent="0.2">
      <c r="BB17655" s="5"/>
    </row>
    <row r="17656" spans="54:54" x14ac:dyDescent="0.2">
      <c r="BB17656" s="5"/>
    </row>
    <row r="17657" spans="54:54" x14ac:dyDescent="0.2">
      <c r="BB17657" s="5"/>
    </row>
    <row r="17658" spans="54:54" x14ac:dyDescent="0.2">
      <c r="BB17658" s="5"/>
    </row>
    <row r="17659" spans="54:54" x14ac:dyDescent="0.2">
      <c r="BB17659" s="5"/>
    </row>
    <row r="17660" spans="54:54" x14ac:dyDescent="0.2">
      <c r="BB17660" s="5"/>
    </row>
    <row r="17661" spans="54:54" x14ac:dyDescent="0.2">
      <c r="BB17661" s="5"/>
    </row>
    <row r="17662" spans="54:54" x14ac:dyDescent="0.2">
      <c r="BB17662" s="5"/>
    </row>
    <row r="17663" spans="54:54" x14ac:dyDescent="0.2">
      <c r="BB17663" s="5"/>
    </row>
    <row r="17664" spans="54:54" x14ac:dyDescent="0.2">
      <c r="BB17664" s="5"/>
    </row>
    <row r="17665" spans="54:54" x14ac:dyDescent="0.2">
      <c r="BB17665" s="5"/>
    </row>
    <row r="17666" spans="54:54" x14ac:dyDescent="0.2">
      <c r="BB17666" s="5"/>
    </row>
    <row r="17667" spans="54:54" x14ac:dyDescent="0.2">
      <c r="BB17667" s="5"/>
    </row>
    <row r="17668" spans="54:54" x14ac:dyDescent="0.2">
      <c r="BB17668" s="5"/>
    </row>
    <row r="17669" spans="54:54" x14ac:dyDescent="0.2">
      <c r="BB17669" s="5"/>
    </row>
    <row r="17670" spans="54:54" x14ac:dyDescent="0.2">
      <c r="BB17670" s="5"/>
    </row>
    <row r="17671" spans="54:54" x14ac:dyDescent="0.2">
      <c r="BB17671" s="5"/>
    </row>
    <row r="17672" spans="54:54" x14ac:dyDescent="0.2">
      <c r="BB17672" s="5"/>
    </row>
    <row r="17673" spans="54:54" x14ac:dyDescent="0.2">
      <c r="BB17673" s="5"/>
    </row>
    <row r="17674" spans="54:54" x14ac:dyDescent="0.2">
      <c r="BB17674" s="5"/>
    </row>
    <row r="17675" spans="54:54" x14ac:dyDescent="0.2">
      <c r="BB17675" s="5"/>
    </row>
    <row r="17676" spans="54:54" x14ac:dyDescent="0.2">
      <c r="BB17676" s="5"/>
    </row>
    <row r="17677" spans="54:54" x14ac:dyDescent="0.2">
      <c r="BB17677" s="5"/>
    </row>
    <row r="17678" spans="54:54" x14ac:dyDescent="0.2">
      <c r="BB17678" s="5"/>
    </row>
    <row r="17679" spans="54:54" x14ac:dyDescent="0.2">
      <c r="BB17679" s="5"/>
    </row>
    <row r="17680" spans="54:54" x14ac:dyDescent="0.2">
      <c r="BB17680" s="5"/>
    </row>
    <row r="17681" spans="54:54" x14ac:dyDescent="0.2">
      <c r="BB17681" s="5"/>
    </row>
    <row r="17682" spans="54:54" x14ac:dyDescent="0.2">
      <c r="BB17682" s="5"/>
    </row>
    <row r="17683" spans="54:54" x14ac:dyDescent="0.2">
      <c r="BB17683" s="5"/>
    </row>
    <row r="17684" spans="54:54" x14ac:dyDescent="0.2">
      <c r="BB17684" s="5"/>
    </row>
    <row r="17685" spans="54:54" x14ac:dyDescent="0.2">
      <c r="BB17685" s="5"/>
    </row>
    <row r="17686" spans="54:54" x14ac:dyDescent="0.2">
      <c r="BB17686" s="5"/>
    </row>
    <row r="17687" spans="54:54" x14ac:dyDescent="0.2">
      <c r="BB17687" s="5"/>
    </row>
    <row r="17688" spans="54:54" x14ac:dyDescent="0.2">
      <c r="BB17688" s="5"/>
    </row>
    <row r="17689" spans="54:54" x14ac:dyDescent="0.2">
      <c r="BB17689" s="5"/>
    </row>
    <row r="17690" spans="54:54" x14ac:dyDescent="0.2">
      <c r="BB17690" s="5"/>
    </row>
    <row r="17691" spans="54:54" x14ac:dyDescent="0.2">
      <c r="BB17691" s="5"/>
    </row>
    <row r="17692" spans="54:54" x14ac:dyDescent="0.2">
      <c r="BB17692" s="5"/>
    </row>
    <row r="17693" spans="54:54" x14ac:dyDescent="0.2">
      <c r="BB17693" s="5"/>
    </row>
    <row r="17694" spans="54:54" x14ac:dyDescent="0.2">
      <c r="BB17694" s="5"/>
    </row>
    <row r="17695" spans="54:54" x14ac:dyDescent="0.2">
      <c r="BB17695" s="5"/>
    </row>
    <row r="17696" spans="54:54" x14ac:dyDescent="0.2">
      <c r="BB17696" s="5"/>
    </row>
    <row r="17697" spans="54:54" x14ac:dyDescent="0.2">
      <c r="BB17697" s="5"/>
    </row>
    <row r="17698" spans="54:54" x14ac:dyDescent="0.2">
      <c r="BB17698" s="5"/>
    </row>
    <row r="17699" spans="54:54" x14ac:dyDescent="0.2">
      <c r="BB17699" s="5"/>
    </row>
    <row r="17700" spans="54:54" x14ac:dyDescent="0.2">
      <c r="BB17700" s="5"/>
    </row>
    <row r="17701" spans="54:54" x14ac:dyDescent="0.2">
      <c r="BB17701" s="5"/>
    </row>
    <row r="17702" spans="54:54" x14ac:dyDescent="0.2">
      <c r="BB17702" s="5"/>
    </row>
    <row r="17703" spans="54:54" x14ac:dyDescent="0.2">
      <c r="BB17703" s="5"/>
    </row>
    <row r="17704" spans="54:54" x14ac:dyDescent="0.2">
      <c r="BB17704" s="5"/>
    </row>
    <row r="17705" spans="54:54" x14ac:dyDescent="0.2">
      <c r="BB17705" s="5"/>
    </row>
    <row r="17706" spans="54:54" x14ac:dyDescent="0.2">
      <c r="BB17706" s="5"/>
    </row>
    <row r="17707" spans="54:54" x14ac:dyDescent="0.2">
      <c r="BB17707" s="5"/>
    </row>
    <row r="17708" spans="54:54" x14ac:dyDescent="0.2">
      <c r="BB17708" s="5"/>
    </row>
    <row r="17709" spans="54:54" x14ac:dyDescent="0.2">
      <c r="BB17709" s="5"/>
    </row>
    <row r="17710" spans="54:54" x14ac:dyDescent="0.2">
      <c r="BB17710" s="5"/>
    </row>
    <row r="17711" spans="54:54" x14ac:dyDescent="0.2">
      <c r="BB17711" s="5"/>
    </row>
    <row r="17712" spans="54:54" x14ac:dyDescent="0.2">
      <c r="BB17712" s="5"/>
    </row>
    <row r="17713" spans="54:54" x14ac:dyDescent="0.2">
      <c r="BB17713" s="5"/>
    </row>
    <row r="17714" spans="54:54" x14ac:dyDescent="0.2">
      <c r="BB17714" s="5"/>
    </row>
    <row r="17715" spans="54:54" x14ac:dyDescent="0.2">
      <c r="BB17715" s="5"/>
    </row>
    <row r="17716" spans="54:54" x14ac:dyDescent="0.2">
      <c r="BB17716" s="5"/>
    </row>
    <row r="17717" spans="54:54" x14ac:dyDescent="0.2">
      <c r="BB17717" s="5"/>
    </row>
    <row r="17718" spans="54:54" x14ac:dyDescent="0.2">
      <c r="BB17718" s="5"/>
    </row>
    <row r="17719" spans="54:54" x14ac:dyDescent="0.2">
      <c r="BB17719" s="5"/>
    </row>
    <row r="17720" spans="54:54" x14ac:dyDescent="0.2">
      <c r="BB17720" s="5"/>
    </row>
    <row r="17721" spans="54:54" x14ac:dyDescent="0.2">
      <c r="BB17721" s="5"/>
    </row>
    <row r="17722" spans="54:54" x14ac:dyDescent="0.2">
      <c r="BB17722" s="5"/>
    </row>
    <row r="17723" spans="54:54" x14ac:dyDescent="0.2">
      <c r="BB17723" s="5"/>
    </row>
    <row r="17724" spans="54:54" x14ac:dyDescent="0.2">
      <c r="BB17724" s="5"/>
    </row>
    <row r="17725" spans="54:54" x14ac:dyDescent="0.2">
      <c r="BB17725" s="5"/>
    </row>
    <row r="17726" spans="54:54" x14ac:dyDescent="0.2">
      <c r="BB17726" s="5"/>
    </row>
    <row r="17727" spans="54:54" x14ac:dyDescent="0.2">
      <c r="BB17727" s="5"/>
    </row>
    <row r="17728" spans="54:54" x14ac:dyDescent="0.2">
      <c r="BB17728" s="5"/>
    </row>
    <row r="17729" spans="54:54" x14ac:dyDescent="0.2">
      <c r="BB17729" s="5"/>
    </row>
    <row r="17730" spans="54:54" x14ac:dyDescent="0.2">
      <c r="BB17730" s="5"/>
    </row>
    <row r="17731" spans="54:54" x14ac:dyDescent="0.2">
      <c r="BB17731" s="5"/>
    </row>
    <row r="17732" spans="54:54" x14ac:dyDescent="0.2">
      <c r="BB17732" s="5"/>
    </row>
    <row r="17733" spans="54:54" x14ac:dyDescent="0.2">
      <c r="BB17733" s="5"/>
    </row>
    <row r="17734" spans="54:54" x14ac:dyDescent="0.2">
      <c r="BB17734" s="5"/>
    </row>
    <row r="17735" spans="54:54" x14ac:dyDescent="0.2">
      <c r="BB17735" s="5"/>
    </row>
    <row r="17736" spans="54:54" x14ac:dyDescent="0.2">
      <c r="BB17736" s="5"/>
    </row>
    <row r="17737" spans="54:54" x14ac:dyDescent="0.2">
      <c r="BB17737" s="5"/>
    </row>
    <row r="17738" spans="54:54" x14ac:dyDescent="0.2">
      <c r="BB17738" s="5"/>
    </row>
    <row r="17739" spans="54:54" x14ac:dyDescent="0.2">
      <c r="BB17739" s="5"/>
    </row>
    <row r="17740" spans="54:54" x14ac:dyDescent="0.2">
      <c r="BB17740" s="5"/>
    </row>
    <row r="17741" spans="54:54" x14ac:dyDescent="0.2">
      <c r="BB17741" s="5"/>
    </row>
    <row r="17742" spans="54:54" x14ac:dyDescent="0.2">
      <c r="BB17742" s="5"/>
    </row>
    <row r="17743" spans="54:54" x14ac:dyDescent="0.2">
      <c r="BB17743" s="5"/>
    </row>
    <row r="17744" spans="54:54" x14ac:dyDescent="0.2">
      <c r="BB17744" s="5"/>
    </row>
    <row r="17745" spans="54:54" x14ac:dyDescent="0.2">
      <c r="BB17745" s="5"/>
    </row>
    <row r="17746" spans="54:54" x14ac:dyDescent="0.2">
      <c r="BB17746" s="5"/>
    </row>
    <row r="17747" spans="54:54" x14ac:dyDescent="0.2">
      <c r="BB17747" s="5"/>
    </row>
    <row r="17748" spans="54:54" x14ac:dyDescent="0.2">
      <c r="BB17748" s="5"/>
    </row>
    <row r="17749" spans="54:54" x14ac:dyDescent="0.2">
      <c r="BB17749" s="5"/>
    </row>
    <row r="17750" spans="54:54" x14ac:dyDescent="0.2">
      <c r="BB17750" s="5"/>
    </row>
    <row r="17751" spans="54:54" x14ac:dyDescent="0.2">
      <c r="BB17751" s="5"/>
    </row>
    <row r="17752" spans="54:54" x14ac:dyDescent="0.2">
      <c r="BB17752" s="5"/>
    </row>
    <row r="17753" spans="54:54" x14ac:dyDescent="0.2">
      <c r="BB17753" s="5"/>
    </row>
    <row r="17754" spans="54:54" x14ac:dyDescent="0.2">
      <c r="BB17754" s="5"/>
    </row>
    <row r="17755" spans="54:54" x14ac:dyDescent="0.2">
      <c r="BB17755" s="5"/>
    </row>
    <row r="17756" spans="54:54" x14ac:dyDescent="0.2">
      <c r="BB17756" s="5"/>
    </row>
    <row r="17757" spans="54:54" x14ac:dyDescent="0.2">
      <c r="BB17757" s="5"/>
    </row>
    <row r="17758" spans="54:54" x14ac:dyDescent="0.2">
      <c r="BB17758" s="5"/>
    </row>
    <row r="17759" spans="54:54" x14ac:dyDescent="0.2">
      <c r="BB17759" s="5"/>
    </row>
    <row r="17760" spans="54:54" x14ac:dyDescent="0.2">
      <c r="BB17760" s="5"/>
    </row>
    <row r="17761" spans="54:54" x14ac:dyDescent="0.2">
      <c r="BB17761" s="5"/>
    </row>
    <row r="17762" spans="54:54" x14ac:dyDescent="0.2">
      <c r="BB17762" s="5"/>
    </row>
    <row r="17763" spans="54:54" x14ac:dyDescent="0.2">
      <c r="BB17763" s="5"/>
    </row>
    <row r="17764" spans="54:54" x14ac:dyDescent="0.2">
      <c r="BB17764" s="5"/>
    </row>
    <row r="17765" spans="54:54" x14ac:dyDescent="0.2">
      <c r="BB17765" s="5"/>
    </row>
    <row r="17766" spans="54:54" x14ac:dyDescent="0.2">
      <c r="BB17766" s="5"/>
    </row>
    <row r="17767" spans="54:54" x14ac:dyDescent="0.2">
      <c r="BB17767" s="5"/>
    </row>
    <row r="17768" spans="54:54" x14ac:dyDescent="0.2">
      <c r="BB17768" s="5"/>
    </row>
    <row r="17769" spans="54:54" x14ac:dyDescent="0.2">
      <c r="BB17769" s="5"/>
    </row>
    <row r="17770" spans="54:54" x14ac:dyDescent="0.2">
      <c r="BB17770" s="5"/>
    </row>
    <row r="17771" spans="54:54" x14ac:dyDescent="0.2">
      <c r="BB17771" s="5"/>
    </row>
    <row r="17772" spans="54:54" x14ac:dyDescent="0.2">
      <c r="BB17772" s="5"/>
    </row>
    <row r="17773" spans="54:54" x14ac:dyDescent="0.2">
      <c r="BB17773" s="5"/>
    </row>
    <row r="17774" spans="54:54" x14ac:dyDescent="0.2">
      <c r="BB17774" s="5"/>
    </row>
    <row r="17775" spans="54:54" x14ac:dyDescent="0.2">
      <c r="BB17775" s="5"/>
    </row>
    <row r="17776" spans="54:54" x14ac:dyDescent="0.2">
      <c r="BB17776" s="5"/>
    </row>
    <row r="17777" spans="54:54" x14ac:dyDescent="0.2">
      <c r="BB17777" s="5"/>
    </row>
    <row r="17778" spans="54:54" x14ac:dyDescent="0.2">
      <c r="BB17778" s="5"/>
    </row>
    <row r="17779" spans="54:54" x14ac:dyDescent="0.2">
      <c r="BB17779" s="5"/>
    </row>
    <row r="17780" spans="54:54" x14ac:dyDescent="0.2">
      <c r="BB17780" s="5"/>
    </row>
    <row r="17781" spans="54:54" x14ac:dyDescent="0.2">
      <c r="BB17781" s="5"/>
    </row>
    <row r="17782" spans="54:54" x14ac:dyDescent="0.2">
      <c r="BB17782" s="5"/>
    </row>
    <row r="17783" spans="54:54" x14ac:dyDescent="0.2">
      <c r="BB17783" s="5"/>
    </row>
    <row r="17784" spans="54:54" x14ac:dyDescent="0.2">
      <c r="BB17784" s="5"/>
    </row>
    <row r="17785" spans="54:54" x14ac:dyDescent="0.2">
      <c r="BB17785" s="5"/>
    </row>
    <row r="17786" spans="54:54" x14ac:dyDescent="0.2">
      <c r="BB17786" s="5"/>
    </row>
    <row r="17787" spans="54:54" x14ac:dyDescent="0.2">
      <c r="BB17787" s="5"/>
    </row>
    <row r="17788" spans="54:54" x14ac:dyDescent="0.2">
      <c r="BB17788" s="5"/>
    </row>
    <row r="17789" spans="54:54" x14ac:dyDescent="0.2">
      <c r="BB17789" s="5"/>
    </row>
    <row r="17790" spans="54:54" x14ac:dyDescent="0.2">
      <c r="BB17790" s="5"/>
    </row>
    <row r="17791" spans="54:54" x14ac:dyDescent="0.2">
      <c r="BB17791" s="5"/>
    </row>
    <row r="17792" spans="54:54" x14ac:dyDescent="0.2">
      <c r="BB17792" s="5"/>
    </row>
    <row r="17793" spans="54:54" x14ac:dyDescent="0.2">
      <c r="BB17793" s="5"/>
    </row>
    <row r="17794" spans="54:54" x14ac:dyDescent="0.2">
      <c r="BB17794" s="5"/>
    </row>
    <row r="17795" spans="54:54" x14ac:dyDescent="0.2">
      <c r="BB17795" s="5"/>
    </row>
    <row r="17796" spans="54:54" x14ac:dyDescent="0.2">
      <c r="BB17796" s="5"/>
    </row>
    <row r="17797" spans="54:54" x14ac:dyDescent="0.2">
      <c r="BB17797" s="5"/>
    </row>
    <row r="17798" spans="54:54" x14ac:dyDescent="0.2">
      <c r="BB17798" s="5"/>
    </row>
    <row r="17799" spans="54:54" x14ac:dyDescent="0.2">
      <c r="BB17799" s="5"/>
    </row>
    <row r="17800" spans="54:54" x14ac:dyDescent="0.2">
      <c r="BB17800" s="5"/>
    </row>
    <row r="17801" spans="54:54" x14ac:dyDescent="0.2">
      <c r="BB17801" s="5"/>
    </row>
    <row r="17802" spans="54:54" x14ac:dyDescent="0.2">
      <c r="BB17802" s="5"/>
    </row>
    <row r="17803" spans="54:54" x14ac:dyDescent="0.2">
      <c r="BB17803" s="5"/>
    </row>
    <row r="17804" spans="54:54" x14ac:dyDescent="0.2">
      <c r="BB17804" s="5"/>
    </row>
    <row r="17805" spans="54:54" x14ac:dyDescent="0.2">
      <c r="BB17805" s="5"/>
    </row>
    <row r="17806" spans="54:54" x14ac:dyDescent="0.2">
      <c r="BB17806" s="5"/>
    </row>
    <row r="17807" spans="54:54" x14ac:dyDescent="0.2">
      <c r="BB17807" s="5"/>
    </row>
    <row r="17808" spans="54:54" x14ac:dyDescent="0.2">
      <c r="BB17808" s="5"/>
    </row>
    <row r="17809" spans="54:54" x14ac:dyDescent="0.2">
      <c r="BB17809" s="5"/>
    </row>
    <row r="17810" spans="54:54" x14ac:dyDescent="0.2">
      <c r="BB17810" s="5"/>
    </row>
    <row r="17811" spans="54:54" x14ac:dyDescent="0.2">
      <c r="BB17811" s="5"/>
    </row>
    <row r="17812" spans="54:54" x14ac:dyDescent="0.2">
      <c r="BB17812" s="5"/>
    </row>
    <row r="17813" spans="54:54" x14ac:dyDescent="0.2">
      <c r="BB17813" s="5"/>
    </row>
    <row r="17814" spans="54:54" x14ac:dyDescent="0.2">
      <c r="BB17814" s="5"/>
    </row>
    <row r="17815" spans="54:54" x14ac:dyDescent="0.2">
      <c r="BB17815" s="5"/>
    </row>
    <row r="17816" spans="54:54" x14ac:dyDescent="0.2">
      <c r="BB17816" s="5"/>
    </row>
    <row r="17817" spans="54:54" x14ac:dyDescent="0.2">
      <c r="BB17817" s="5"/>
    </row>
    <row r="17818" spans="54:54" x14ac:dyDescent="0.2">
      <c r="BB17818" s="5"/>
    </row>
    <row r="17819" spans="54:54" x14ac:dyDescent="0.2">
      <c r="BB17819" s="5"/>
    </row>
    <row r="17820" spans="54:54" x14ac:dyDescent="0.2">
      <c r="BB17820" s="5"/>
    </row>
    <row r="17821" spans="54:54" x14ac:dyDescent="0.2">
      <c r="BB17821" s="5"/>
    </row>
    <row r="17822" spans="54:54" x14ac:dyDescent="0.2">
      <c r="BB17822" s="5"/>
    </row>
    <row r="17823" spans="54:54" x14ac:dyDescent="0.2">
      <c r="BB17823" s="5"/>
    </row>
    <row r="17824" spans="54:54" x14ac:dyDescent="0.2">
      <c r="BB17824" s="5"/>
    </row>
    <row r="17825" spans="54:54" x14ac:dyDescent="0.2">
      <c r="BB17825" s="5"/>
    </row>
    <row r="17826" spans="54:54" x14ac:dyDescent="0.2">
      <c r="BB17826" s="5"/>
    </row>
    <row r="17827" spans="54:54" x14ac:dyDescent="0.2">
      <c r="BB17827" s="5"/>
    </row>
    <row r="17828" spans="54:54" x14ac:dyDescent="0.2">
      <c r="BB17828" s="5"/>
    </row>
    <row r="17829" spans="54:54" x14ac:dyDescent="0.2">
      <c r="BB17829" s="5"/>
    </row>
    <row r="17830" spans="54:54" x14ac:dyDescent="0.2">
      <c r="BB17830" s="5"/>
    </row>
    <row r="17831" spans="54:54" x14ac:dyDescent="0.2">
      <c r="BB17831" s="5"/>
    </row>
    <row r="17832" spans="54:54" x14ac:dyDescent="0.2">
      <c r="BB17832" s="5"/>
    </row>
    <row r="17833" spans="54:54" x14ac:dyDescent="0.2">
      <c r="BB17833" s="5"/>
    </row>
    <row r="17834" spans="54:54" x14ac:dyDescent="0.2">
      <c r="BB17834" s="5"/>
    </row>
    <row r="17835" spans="54:54" x14ac:dyDescent="0.2">
      <c r="BB17835" s="5"/>
    </row>
    <row r="17836" spans="54:54" x14ac:dyDescent="0.2">
      <c r="BB17836" s="5"/>
    </row>
    <row r="17837" spans="54:54" x14ac:dyDescent="0.2">
      <c r="BB17837" s="5"/>
    </row>
    <row r="17838" spans="54:54" x14ac:dyDescent="0.2">
      <c r="BB17838" s="5"/>
    </row>
    <row r="17839" spans="54:54" x14ac:dyDescent="0.2">
      <c r="BB17839" s="5"/>
    </row>
    <row r="17840" spans="54:54" x14ac:dyDescent="0.2">
      <c r="BB17840" s="5"/>
    </row>
    <row r="17841" spans="54:54" x14ac:dyDescent="0.2">
      <c r="BB17841" s="5"/>
    </row>
    <row r="17842" spans="54:54" x14ac:dyDescent="0.2">
      <c r="BB17842" s="5"/>
    </row>
    <row r="17843" spans="54:54" x14ac:dyDescent="0.2">
      <c r="BB17843" s="5"/>
    </row>
    <row r="17844" spans="54:54" x14ac:dyDescent="0.2">
      <c r="BB17844" s="5"/>
    </row>
    <row r="17845" spans="54:54" x14ac:dyDescent="0.2">
      <c r="BB17845" s="5"/>
    </row>
    <row r="17846" spans="54:54" x14ac:dyDescent="0.2">
      <c r="BB17846" s="5"/>
    </row>
    <row r="17847" spans="54:54" x14ac:dyDescent="0.2">
      <c r="BB17847" s="5"/>
    </row>
    <row r="17848" spans="54:54" x14ac:dyDescent="0.2">
      <c r="BB17848" s="5"/>
    </row>
    <row r="17849" spans="54:54" x14ac:dyDescent="0.2">
      <c r="BB17849" s="5"/>
    </row>
    <row r="17850" spans="54:54" x14ac:dyDescent="0.2">
      <c r="BB17850" s="5"/>
    </row>
    <row r="17851" spans="54:54" x14ac:dyDescent="0.2">
      <c r="BB17851" s="5"/>
    </row>
    <row r="17852" spans="54:54" x14ac:dyDescent="0.2">
      <c r="BB17852" s="5"/>
    </row>
    <row r="17853" spans="54:54" x14ac:dyDescent="0.2">
      <c r="BB17853" s="5"/>
    </row>
    <row r="17854" spans="54:54" x14ac:dyDescent="0.2">
      <c r="BB17854" s="5"/>
    </row>
    <row r="17855" spans="54:54" x14ac:dyDescent="0.2">
      <c r="BB17855" s="5"/>
    </row>
    <row r="17856" spans="54:54" x14ac:dyDescent="0.2">
      <c r="BB17856" s="5"/>
    </row>
    <row r="17857" spans="54:54" x14ac:dyDescent="0.2">
      <c r="BB17857" s="5"/>
    </row>
    <row r="17858" spans="54:54" x14ac:dyDescent="0.2">
      <c r="BB17858" s="5"/>
    </row>
    <row r="17859" spans="54:54" x14ac:dyDescent="0.2">
      <c r="BB17859" s="5"/>
    </row>
    <row r="17860" spans="54:54" x14ac:dyDescent="0.2">
      <c r="BB17860" s="5"/>
    </row>
    <row r="17861" spans="54:54" x14ac:dyDescent="0.2">
      <c r="BB17861" s="5"/>
    </row>
    <row r="17862" spans="54:54" x14ac:dyDescent="0.2">
      <c r="BB17862" s="5"/>
    </row>
    <row r="17863" spans="54:54" x14ac:dyDescent="0.2">
      <c r="BB17863" s="5"/>
    </row>
    <row r="17864" spans="54:54" x14ac:dyDescent="0.2">
      <c r="BB17864" s="5"/>
    </row>
    <row r="17865" spans="54:54" x14ac:dyDescent="0.2">
      <c r="BB17865" s="5"/>
    </row>
    <row r="17866" spans="54:54" x14ac:dyDescent="0.2">
      <c r="BB17866" s="5"/>
    </row>
    <row r="17867" spans="54:54" x14ac:dyDescent="0.2">
      <c r="BB17867" s="5"/>
    </row>
    <row r="17868" spans="54:54" x14ac:dyDescent="0.2">
      <c r="BB17868" s="5"/>
    </row>
    <row r="17869" spans="54:54" x14ac:dyDescent="0.2">
      <c r="BB17869" s="5"/>
    </row>
    <row r="17870" spans="54:54" x14ac:dyDescent="0.2">
      <c r="BB17870" s="5"/>
    </row>
    <row r="17871" spans="54:54" x14ac:dyDescent="0.2">
      <c r="BB17871" s="5"/>
    </row>
    <row r="17872" spans="54:54" x14ac:dyDescent="0.2">
      <c r="BB17872" s="5"/>
    </row>
    <row r="17873" spans="54:54" x14ac:dyDescent="0.2">
      <c r="BB17873" s="5"/>
    </row>
    <row r="17874" spans="54:54" x14ac:dyDescent="0.2">
      <c r="BB17874" s="5"/>
    </row>
    <row r="17875" spans="54:54" x14ac:dyDescent="0.2">
      <c r="BB17875" s="5"/>
    </row>
    <row r="17876" spans="54:54" x14ac:dyDescent="0.2">
      <c r="BB17876" s="5"/>
    </row>
    <row r="17877" spans="54:54" x14ac:dyDescent="0.2">
      <c r="BB17877" s="5"/>
    </row>
    <row r="17878" spans="54:54" x14ac:dyDescent="0.2">
      <c r="BB17878" s="5"/>
    </row>
    <row r="17879" spans="54:54" x14ac:dyDescent="0.2">
      <c r="BB17879" s="5"/>
    </row>
    <row r="17880" spans="54:54" x14ac:dyDescent="0.2">
      <c r="BB17880" s="5"/>
    </row>
    <row r="17881" spans="54:54" x14ac:dyDescent="0.2">
      <c r="BB17881" s="5"/>
    </row>
    <row r="17882" spans="54:54" x14ac:dyDescent="0.2">
      <c r="BB17882" s="5"/>
    </row>
    <row r="17883" spans="54:54" x14ac:dyDescent="0.2">
      <c r="BB17883" s="5"/>
    </row>
    <row r="17884" spans="54:54" x14ac:dyDescent="0.2">
      <c r="BB17884" s="5"/>
    </row>
    <row r="17885" spans="54:54" x14ac:dyDescent="0.2">
      <c r="BB17885" s="5"/>
    </row>
    <row r="17886" spans="54:54" x14ac:dyDescent="0.2">
      <c r="BB17886" s="5"/>
    </row>
    <row r="17887" spans="54:54" x14ac:dyDescent="0.2">
      <c r="BB17887" s="5"/>
    </row>
    <row r="17888" spans="54:54" x14ac:dyDescent="0.2">
      <c r="BB17888" s="5"/>
    </row>
    <row r="17889" spans="54:54" x14ac:dyDescent="0.2">
      <c r="BB17889" s="5"/>
    </row>
    <row r="17890" spans="54:54" x14ac:dyDescent="0.2">
      <c r="BB17890" s="5"/>
    </row>
    <row r="17891" spans="54:54" x14ac:dyDescent="0.2">
      <c r="BB17891" s="5"/>
    </row>
    <row r="17892" spans="54:54" x14ac:dyDescent="0.2">
      <c r="BB17892" s="5"/>
    </row>
    <row r="17893" spans="54:54" x14ac:dyDescent="0.2">
      <c r="BB17893" s="5"/>
    </row>
    <row r="17894" spans="54:54" x14ac:dyDescent="0.2">
      <c r="BB17894" s="5"/>
    </row>
    <row r="17895" spans="54:54" x14ac:dyDescent="0.2">
      <c r="BB17895" s="5"/>
    </row>
    <row r="17896" spans="54:54" x14ac:dyDescent="0.2">
      <c r="BB17896" s="5"/>
    </row>
    <row r="17897" spans="54:54" x14ac:dyDescent="0.2">
      <c r="BB17897" s="5"/>
    </row>
    <row r="17898" spans="54:54" x14ac:dyDescent="0.2">
      <c r="BB17898" s="5"/>
    </row>
    <row r="17899" spans="54:54" x14ac:dyDescent="0.2">
      <c r="BB17899" s="5"/>
    </row>
    <row r="17900" spans="54:54" x14ac:dyDescent="0.2">
      <c r="BB17900" s="5"/>
    </row>
    <row r="17901" spans="54:54" x14ac:dyDescent="0.2">
      <c r="BB17901" s="5"/>
    </row>
    <row r="17902" spans="54:54" x14ac:dyDescent="0.2">
      <c r="BB17902" s="5"/>
    </row>
    <row r="17903" spans="54:54" x14ac:dyDescent="0.2">
      <c r="BB17903" s="5"/>
    </row>
    <row r="17904" spans="54:54" x14ac:dyDescent="0.2">
      <c r="BB17904" s="5"/>
    </row>
    <row r="17905" spans="54:54" x14ac:dyDescent="0.2">
      <c r="BB17905" s="5"/>
    </row>
    <row r="17906" spans="54:54" x14ac:dyDescent="0.2">
      <c r="BB17906" s="5"/>
    </row>
    <row r="17907" spans="54:54" x14ac:dyDescent="0.2">
      <c r="BB17907" s="5"/>
    </row>
    <row r="17908" spans="54:54" x14ac:dyDescent="0.2">
      <c r="BB17908" s="5"/>
    </row>
    <row r="17909" spans="54:54" x14ac:dyDescent="0.2">
      <c r="BB17909" s="5"/>
    </row>
    <row r="17910" spans="54:54" x14ac:dyDescent="0.2">
      <c r="BB17910" s="5"/>
    </row>
    <row r="17911" spans="54:54" x14ac:dyDescent="0.2">
      <c r="BB17911" s="5"/>
    </row>
    <row r="17912" spans="54:54" x14ac:dyDescent="0.2">
      <c r="BB17912" s="5"/>
    </row>
    <row r="17913" spans="54:54" x14ac:dyDescent="0.2">
      <c r="BB17913" s="5"/>
    </row>
    <row r="17914" spans="54:54" x14ac:dyDescent="0.2">
      <c r="BB17914" s="5"/>
    </row>
    <row r="17915" spans="54:54" x14ac:dyDescent="0.2">
      <c r="BB17915" s="5"/>
    </row>
    <row r="17916" spans="54:54" x14ac:dyDescent="0.2">
      <c r="BB17916" s="5"/>
    </row>
    <row r="17917" spans="54:54" x14ac:dyDescent="0.2">
      <c r="BB17917" s="5"/>
    </row>
    <row r="17918" spans="54:54" x14ac:dyDescent="0.2">
      <c r="BB17918" s="5"/>
    </row>
    <row r="17919" spans="54:54" x14ac:dyDescent="0.2">
      <c r="BB17919" s="5"/>
    </row>
    <row r="17920" spans="54:54" x14ac:dyDescent="0.2">
      <c r="BB17920" s="5"/>
    </row>
    <row r="17921" spans="54:54" x14ac:dyDescent="0.2">
      <c r="BB17921" s="5"/>
    </row>
    <row r="17922" spans="54:54" x14ac:dyDescent="0.2">
      <c r="BB17922" s="5"/>
    </row>
    <row r="17923" spans="54:54" x14ac:dyDescent="0.2">
      <c r="BB17923" s="5"/>
    </row>
    <row r="17924" spans="54:54" x14ac:dyDescent="0.2">
      <c r="BB17924" s="5"/>
    </row>
    <row r="17925" spans="54:54" x14ac:dyDescent="0.2">
      <c r="BB17925" s="5"/>
    </row>
    <row r="17926" spans="54:54" x14ac:dyDescent="0.2">
      <c r="BB17926" s="5"/>
    </row>
    <row r="17927" spans="54:54" x14ac:dyDescent="0.2">
      <c r="BB17927" s="5"/>
    </row>
    <row r="17928" spans="54:54" x14ac:dyDescent="0.2">
      <c r="BB17928" s="5"/>
    </row>
    <row r="17929" spans="54:54" x14ac:dyDescent="0.2">
      <c r="BB17929" s="5"/>
    </row>
    <row r="17930" spans="54:54" x14ac:dyDescent="0.2">
      <c r="BB17930" s="5"/>
    </row>
    <row r="17931" spans="54:54" x14ac:dyDescent="0.2">
      <c r="BB17931" s="5"/>
    </row>
    <row r="17932" spans="54:54" x14ac:dyDescent="0.2">
      <c r="BB17932" s="5"/>
    </row>
    <row r="17933" spans="54:54" x14ac:dyDescent="0.2">
      <c r="BB17933" s="5"/>
    </row>
    <row r="17934" spans="54:54" x14ac:dyDescent="0.2">
      <c r="BB17934" s="5"/>
    </row>
    <row r="17935" spans="54:54" x14ac:dyDescent="0.2">
      <c r="BB17935" s="5"/>
    </row>
    <row r="17936" spans="54:54" x14ac:dyDescent="0.2">
      <c r="BB17936" s="5"/>
    </row>
    <row r="17937" spans="54:54" x14ac:dyDescent="0.2">
      <c r="BB17937" s="5"/>
    </row>
    <row r="17938" spans="54:54" x14ac:dyDescent="0.2">
      <c r="BB17938" s="5"/>
    </row>
    <row r="17939" spans="54:54" x14ac:dyDescent="0.2">
      <c r="BB17939" s="5"/>
    </row>
    <row r="17940" spans="54:54" x14ac:dyDescent="0.2">
      <c r="BB17940" s="5"/>
    </row>
    <row r="17941" spans="54:54" x14ac:dyDescent="0.2">
      <c r="BB17941" s="5"/>
    </row>
    <row r="17942" spans="54:54" x14ac:dyDescent="0.2">
      <c r="BB17942" s="5"/>
    </row>
    <row r="17943" spans="54:54" x14ac:dyDescent="0.2">
      <c r="BB17943" s="5"/>
    </row>
    <row r="17944" spans="54:54" x14ac:dyDescent="0.2">
      <c r="BB17944" s="5"/>
    </row>
    <row r="17945" spans="54:54" x14ac:dyDescent="0.2">
      <c r="BB17945" s="5"/>
    </row>
    <row r="17946" spans="54:54" x14ac:dyDescent="0.2">
      <c r="BB17946" s="5"/>
    </row>
    <row r="17947" spans="54:54" x14ac:dyDescent="0.2">
      <c r="BB17947" s="5"/>
    </row>
    <row r="17948" spans="54:54" x14ac:dyDescent="0.2">
      <c r="BB17948" s="5"/>
    </row>
    <row r="17949" spans="54:54" x14ac:dyDescent="0.2">
      <c r="BB17949" s="5"/>
    </row>
    <row r="17950" spans="54:54" x14ac:dyDescent="0.2">
      <c r="BB17950" s="5"/>
    </row>
    <row r="17951" spans="54:54" x14ac:dyDescent="0.2">
      <c r="BB17951" s="5"/>
    </row>
    <row r="17952" spans="54:54" x14ac:dyDescent="0.2">
      <c r="BB17952" s="5"/>
    </row>
    <row r="17953" spans="54:54" x14ac:dyDescent="0.2">
      <c r="BB17953" s="5"/>
    </row>
    <row r="17954" spans="54:54" x14ac:dyDescent="0.2">
      <c r="BB17954" s="5"/>
    </row>
    <row r="17955" spans="54:54" x14ac:dyDescent="0.2">
      <c r="BB17955" s="5"/>
    </row>
    <row r="17956" spans="54:54" x14ac:dyDescent="0.2">
      <c r="BB17956" s="5"/>
    </row>
    <row r="17957" spans="54:54" x14ac:dyDescent="0.2">
      <c r="BB17957" s="5"/>
    </row>
    <row r="17958" spans="54:54" x14ac:dyDescent="0.2">
      <c r="BB17958" s="5"/>
    </row>
    <row r="17959" spans="54:54" x14ac:dyDescent="0.2">
      <c r="BB17959" s="5"/>
    </row>
    <row r="17960" spans="54:54" x14ac:dyDescent="0.2">
      <c r="BB17960" s="5"/>
    </row>
    <row r="17961" spans="54:54" x14ac:dyDescent="0.2">
      <c r="BB17961" s="5"/>
    </row>
    <row r="17962" spans="54:54" x14ac:dyDescent="0.2">
      <c r="BB17962" s="5"/>
    </row>
    <row r="17963" spans="54:54" x14ac:dyDescent="0.2">
      <c r="BB17963" s="5"/>
    </row>
    <row r="17964" spans="54:54" x14ac:dyDescent="0.2">
      <c r="BB17964" s="5"/>
    </row>
    <row r="17965" spans="54:54" x14ac:dyDescent="0.2">
      <c r="BB17965" s="5"/>
    </row>
    <row r="17966" spans="54:54" x14ac:dyDescent="0.2">
      <c r="BB17966" s="5"/>
    </row>
    <row r="17967" spans="54:54" x14ac:dyDescent="0.2">
      <c r="BB17967" s="5"/>
    </row>
    <row r="17968" spans="54:54" x14ac:dyDescent="0.2">
      <c r="BB17968" s="5"/>
    </row>
    <row r="17969" spans="54:54" x14ac:dyDescent="0.2">
      <c r="BB17969" s="5"/>
    </row>
    <row r="17970" spans="54:54" x14ac:dyDescent="0.2">
      <c r="BB17970" s="5"/>
    </row>
    <row r="17971" spans="54:54" x14ac:dyDescent="0.2">
      <c r="BB17971" s="5"/>
    </row>
    <row r="17972" spans="54:54" x14ac:dyDescent="0.2">
      <c r="BB17972" s="5"/>
    </row>
    <row r="17973" spans="54:54" x14ac:dyDescent="0.2">
      <c r="BB17973" s="5"/>
    </row>
    <row r="17974" spans="54:54" x14ac:dyDescent="0.2">
      <c r="BB17974" s="5"/>
    </row>
    <row r="17975" spans="54:54" x14ac:dyDescent="0.2">
      <c r="BB17975" s="5"/>
    </row>
    <row r="17976" spans="54:54" x14ac:dyDescent="0.2">
      <c r="BB17976" s="5"/>
    </row>
    <row r="17977" spans="54:54" x14ac:dyDescent="0.2">
      <c r="BB17977" s="5"/>
    </row>
    <row r="17978" spans="54:54" x14ac:dyDescent="0.2">
      <c r="BB17978" s="5"/>
    </row>
    <row r="17979" spans="54:54" x14ac:dyDescent="0.2">
      <c r="BB17979" s="5"/>
    </row>
    <row r="17980" spans="54:54" x14ac:dyDescent="0.2">
      <c r="BB17980" s="5"/>
    </row>
    <row r="17981" spans="54:54" x14ac:dyDescent="0.2">
      <c r="BB17981" s="5"/>
    </row>
    <row r="17982" spans="54:54" x14ac:dyDescent="0.2">
      <c r="BB17982" s="5"/>
    </row>
    <row r="17983" spans="54:54" x14ac:dyDescent="0.2">
      <c r="BB17983" s="5"/>
    </row>
    <row r="17984" spans="54:54" x14ac:dyDescent="0.2">
      <c r="BB17984" s="5"/>
    </row>
    <row r="17985" spans="54:54" x14ac:dyDescent="0.2">
      <c r="BB17985" s="5"/>
    </row>
    <row r="17986" spans="54:54" x14ac:dyDescent="0.2">
      <c r="BB17986" s="5"/>
    </row>
    <row r="17987" spans="54:54" x14ac:dyDescent="0.2">
      <c r="BB17987" s="5"/>
    </row>
    <row r="17988" spans="54:54" x14ac:dyDescent="0.2">
      <c r="BB17988" s="5"/>
    </row>
    <row r="17989" spans="54:54" x14ac:dyDescent="0.2">
      <c r="BB17989" s="5"/>
    </row>
    <row r="17990" spans="54:54" x14ac:dyDescent="0.2">
      <c r="BB17990" s="5"/>
    </row>
    <row r="17991" spans="54:54" x14ac:dyDescent="0.2">
      <c r="BB17991" s="5"/>
    </row>
    <row r="17992" spans="54:54" x14ac:dyDescent="0.2">
      <c r="BB17992" s="5"/>
    </row>
    <row r="17993" spans="54:54" x14ac:dyDescent="0.2">
      <c r="BB17993" s="5"/>
    </row>
    <row r="17994" spans="54:54" x14ac:dyDescent="0.2">
      <c r="BB17994" s="5"/>
    </row>
    <row r="17995" spans="54:54" x14ac:dyDescent="0.2">
      <c r="BB17995" s="5"/>
    </row>
    <row r="17996" spans="54:54" x14ac:dyDescent="0.2">
      <c r="BB17996" s="5"/>
    </row>
    <row r="17997" spans="54:54" x14ac:dyDescent="0.2">
      <c r="BB17997" s="5"/>
    </row>
    <row r="17998" spans="54:54" x14ac:dyDescent="0.2">
      <c r="BB17998" s="5"/>
    </row>
    <row r="17999" spans="54:54" x14ac:dyDescent="0.2">
      <c r="BB17999" s="5"/>
    </row>
    <row r="18000" spans="54:54" x14ac:dyDescent="0.2">
      <c r="BB18000" s="5"/>
    </row>
    <row r="18001" spans="54:54" x14ac:dyDescent="0.2">
      <c r="BB18001" s="5"/>
    </row>
    <row r="18002" spans="54:54" x14ac:dyDescent="0.2">
      <c r="BB18002" s="5"/>
    </row>
    <row r="18003" spans="54:54" x14ac:dyDescent="0.2">
      <c r="BB18003" s="5"/>
    </row>
    <row r="18004" spans="54:54" x14ac:dyDescent="0.2">
      <c r="BB18004" s="5"/>
    </row>
    <row r="18005" spans="54:54" x14ac:dyDescent="0.2">
      <c r="BB18005" s="5"/>
    </row>
    <row r="18006" spans="54:54" x14ac:dyDescent="0.2">
      <c r="BB18006" s="5"/>
    </row>
    <row r="18007" spans="54:54" x14ac:dyDescent="0.2">
      <c r="BB18007" s="5"/>
    </row>
    <row r="18008" spans="54:54" x14ac:dyDescent="0.2">
      <c r="BB18008" s="5"/>
    </row>
    <row r="18009" spans="54:54" x14ac:dyDescent="0.2">
      <c r="BB18009" s="5"/>
    </row>
    <row r="18010" spans="54:54" x14ac:dyDescent="0.2">
      <c r="BB18010" s="5"/>
    </row>
    <row r="18011" spans="54:54" x14ac:dyDescent="0.2">
      <c r="BB18011" s="5"/>
    </row>
    <row r="18012" spans="54:54" x14ac:dyDescent="0.2">
      <c r="BB18012" s="5"/>
    </row>
    <row r="18013" spans="54:54" x14ac:dyDescent="0.2">
      <c r="BB18013" s="5"/>
    </row>
    <row r="18014" spans="54:54" x14ac:dyDescent="0.2">
      <c r="BB18014" s="5"/>
    </row>
    <row r="18015" spans="54:54" x14ac:dyDescent="0.2">
      <c r="BB18015" s="5"/>
    </row>
    <row r="18016" spans="54:54" x14ac:dyDescent="0.2">
      <c r="BB18016" s="5"/>
    </row>
    <row r="18017" spans="54:54" x14ac:dyDescent="0.2">
      <c r="BB18017" s="5"/>
    </row>
    <row r="18018" spans="54:54" x14ac:dyDescent="0.2">
      <c r="BB18018" s="5"/>
    </row>
    <row r="18019" spans="54:54" x14ac:dyDescent="0.2">
      <c r="BB18019" s="5"/>
    </row>
    <row r="18020" spans="54:54" x14ac:dyDescent="0.2">
      <c r="BB18020" s="5"/>
    </row>
    <row r="18021" spans="54:54" x14ac:dyDescent="0.2">
      <c r="BB18021" s="5"/>
    </row>
    <row r="18022" spans="54:54" x14ac:dyDescent="0.2">
      <c r="BB18022" s="5"/>
    </row>
    <row r="18023" spans="54:54" x14ac:dyDescent="0.2">
      <c r="BB18023" s="5"/>
    </row>
    <row r="18024" spans="54:54" x14ac:dyDescent="0.2">
      <c r="BB18024" s="5"/>
    </row>
    <row r="18025" spans="54:54" x14ac:dyDescent="0.2">
      <c r="BB18025" s="5"/>
    </row>
    <row r="18026" spans="54:54" x14ac:dyDescent="0.2">
      <c r="BB18026" s="5"/>
    </row>
    <row r="18027" spans="54:54" x14ac:dyDescent="0.2">
      <c r="BB18027" s="5"/>
    </row>
    <row r="18028" spans="54:54" x14ac:dyDescent="0.2">
      <c r="BB18028" s="5"/>
    </row>
    <row r="18029" spans="54:54" x14ac:dyDescent="0.2">
      <c r="BB18029" s="5"/>
    </row>
    <row r="18030" spans="54:54" x14ac:dyDescent="0.2">
      <c r="BB18030" s="5"/>
    </row>
    <row r="18031" spans="54:54" x14ac:dyDescent="0.2">
      <c r="BB18031" s="5"/>
    </row>
    <row r="18032" spans="54:54" x14ac:dyDescent="0.2">
      <c r="BB18032" s="5"/>
    </row>
    <row r="18033" spans="54:54" x14ac:dyDescent="0.2">
      <c r="BB18033" s="5"/>
    </row>
    <row r="18034" spans="54:54" x14ac:dyDescent="0.2">
      <c r="BB18034" s="5"/>
    </row>
    <row r="18035" spans="54:54" x14ac:dyDescent="0.2">
      <c r="BB18035" s="5"/>
    </row>
    <row r="18036" spans="54:54" x14ac:dyDescent="0.2">
      <c r="BB18036" s="5"/>
    </row>
    <row r="18037" spans="54:54" x14ac:dyDescent="0.2">
      <c r="BB18037" s="5"/>
    </row>
    <row r="18038" spans="54:54" x14ac:dyDescent="0.2">
      <c r="BB18038" s="5"/>
    </row>
    <row r="18039" spans="54:54" x14ac:dyDescent="0.2">
      <c r="BB18039" s="5"/>
    </row>
    <row r="18040" spans="54:54" x14ac:dyDescent="0.2">
      <c r="BB18040" s="5"/>
    </row>
    <row r="18041" spans="54:54" x14ac:dyDescent="0.2">
      <c r="BB18041" s="5"/>
    </row>
    <row r="18042" spans="54:54" x14ac:dyDescent="0.2">
      <c r="BB18042" s="5"/>
    </row>
    <row r="18043" spans="54:54" x14ac:dyDescent="0.2">
      <c r="BB18043" s="5"/>
    </row>
    <row r="18044" spans="54:54" x14ac:dyDescent="0.2">
      <c r="BB18044" s="5"/>
    </row>
    <row r="18045" spans="54:54" x14ac:dyDescent="0.2">
      <c r="BB18045" s="5"/>
    </row>
    <row r="18046" spans="54:54" x14ac:dyDescent="0.2">
      <c r="BB18046" s="5"/>
    </row>
    <row r="18047" spans="54:54" x14ac:dyDescent="0.2">
      <c r="BB18047" s="5"/>
    </row>
    <row r="18048" spans="54:54" x14ac:dyDescent="0.2">
      <c r="BB18048" s="5"/>
    </row>
    <row r="18049" spans="54:54" x14ac:dyDescent="0.2">
      <c r="BB18049" s="5"/>
    </row>
    <row r="18050" spans="54:54" x14ac:dyDescent="0.2">
      <c r="BB18050" s="5"/>
    </row>
    <row r="18051" spans="54:54" x14ac:dyDescent="0.2">
      <c r="BB18051" s="5"/>
    </row>
    <row r="18052" spans="54:54" x14ac:dyDescent="0.2">
      <c r="BB18052" s="5"/>
    </row>
    <row r="18053" spans="54:54" x14ac:dyDescent="0.2">
      <c r="BB18053" s="5"/>
    </row>
    <row r="18054" spans="54:54" x14ac:dyDescent="0.2">
      <c r="BB18054" s="5"/>
    </row>
    <row r="18055" spans="54:54" x14ac:dyDescent="0.2">
      <c r="BB18055" s="5"/>
    </row>
    <row r="18056" spans="54:54" x14ac:dyDescent="0.2">
      <c r="BB18056" s="5"/>
    </row>
    <row r="18057" spans="54:54" x14ac:dyDescent="0.2">
      <c r="BB18057" s="5"/>
    </row>
    <row r="18058" spans="54:54" x14ac:dyDescent="0.2">
      <c r="BB18058" s="5"/>
    </row>
    <row r="18059" spans="54:54" x14ac:dyDescent="0.2">
      <c r="BB18059" s="5"/>
    </row>
    <row r="18060" spans="54:54" x14ac:dyDescent="0.2">
      <c r="BB18060" s="5"/>
    </row>
    <row r="18061" spans="54:54" x14ac:dyDescent="0.2">
      <c r="BB18061" s="5"/>
    </row>
    <row r="18062" spans="54:54" x14ac:dyDescent="0.2">
      <c r="BB18062" s="5"/>
    </row>
    <row r="18063" spans="54:54" x14ac:dyDescent="0.2">
      <c r="BB18063" s="5"/>
    </row>
    <row r="18064" spans="54:54" x14ac:dyDescent="0.2">
      <c r="BB18064" s="5"/>
    </row>
    <row r="18065" spans="54:54" x14ac:dyDescent="0.2">
      <c r="BB18065" s="5"/>
    </row>
    <row r="18066" spans="54:54" x14ac:dyDescent="0.2">
      <c r="BB18066" s="5"/>
    </row>
    <row r="18067" spans="54:54" x14ac:dyDescent="0.2">
      <c r="BB18067" s="5"/>
    </row>
    <row r="18068" spans="54:54" x14ac:dyDescent="0.2">
      <c r="BB18068" s="5"/>
    </row>
    <row r="18069" spans="54:54" x14ac:dyDescent="0.2">
      <c r="BB18069" s="5"/>
    </row>
    <row r="18070" spans="54:54" x14ac:dyDescent="0.2">
      <c r="BB18070" s="5"/>
    </row>
    <row r="18071" spans="54:54" x14ac:dyDescent="0.2">
      <c r="BB18071" s="5"/>
    </row>
    <row r="18072" spans="54:54" x14ac:dyDescent="0.2">
      <c r="BB18072" s="5"/>
    </row>
    <row r="18073" spans="54:54" x14ac:dyDescent="0.2">
      <c r="BB18073" s="5"/>
    </row>
    <row r="18074" spans="54:54" x14ac:dyDescent="0.2">
      <c r="BB18074" s="5"/>
    </row>
    <row r="18075" spans="54:54" x14ac:dyDescent="0.2">
      <c r="BB18075" s="5"/>
    </row>
    <row r="18076" spans="54:54" x14ac:dyDescent="0.2">
      <c r="BB18076" s="5"/>
    </row>
    <row r="18077" spans="54:54" x14ac:dyDescent="0.2">
      <c r="BB18077" s="5"/>
    </row>
    <row r="18078" spans="54:54" x14ac:dyDescent="0.2">
      <c r="BB18078" s="5"/>
    </row>
    <row r="18079" spans="54:54" x14ac:dyDescent="0.2">
      <c r="BB18079" s="5"/>
    </row>
    <row r="18080" spans="54:54" x14ac:dyDescent="0.2">
      <c r="BB18080" s="5"/>
    </row>
    <row r="18081" spans="54:54" x14ac:dyDescent="0.2">
      <c r="BB18081" s="5"/>
    </row>
    <row r="18082" spans="54:54" x14ac:dyDescent="0.2">
      <c r="BB18082" s="5"/>
    </row>
    <row r="18083" spans="54:54" x14ac:dyDescent="0.2">
      <c r="BB18083" s="5"/>
    </row>
    <row r="18084" spans="54:54" x14ac:dyDescent="0.2">
      <c r="BB18084" s="5"/>
    </row>
    <row r="18085" spans="54:54" x14ac:dyDescent="0.2">
      <c r="BB18085" s="5"/>
    </row>
    <row r="18086" spans="54:54" x14ac:dyDescent="0.2">
      <c r="BB18086" s="5"/>
    </row>
    <row r="18087" spans="54:54" x14ac:dyDescent="0.2">
      <c r="BB18087" s="5"/>
    </row>
    <row r="18088" spans="54:54" x14ac:dyDescent="0.2">
      <c r="BB18088" s="5"/>
    </row>
    <row r="18089" spans="54:54" x14ac:dyDescent="0.2">
      <c r="BB18089" s="5"/>
    </row>
    <row r="18090" spans="54:54" x14ac:dyDescent="0.2">
      <c r="BB18090" s="5"/>
    </row>
    <row r="18091" spans="54:54" x14ac:dyDescent="0.2">
      <c r="BB18091" s="5"/>
    </row>
    <row r="18092" spans="54:54" x14ac:dyDescent="0.2">
      <c r="BB18092" s="5"/>
    </row>
    <row r="18093" spans="54:54" x14ac:dyDescent="0.2">
      <c r="BB18093" s="5"/>
    </row>
    <row r="18094" spans="54:54" x14ac:dyDescent="0.2">
      <c r="BB18094" s="5"/>
    </row>
    <row r="18095" spans="54:54" x14ac:dyDescent="0.2">
      <c r="BB18095" s="5"/>
    </row>
    <row r="18096" spans="54:54" x14ac:dyDescent="0.2">
      <c r="BB18096" s="5"/>
    </row>
    <row r="18097" spans="54:54" x14ac:dyDescent="0.2">
      <c r="BB18097" s="5"/>
    </row>
    <row r="18098" spans="54:54" x14ac:dyDescent="0.2">
      <c r="BB18098" s="5"/>
    </row>
    <row r="18099" spans="54:54" x14ac:dyDescent="0.2">
      <c r="BB18099" s="5"/>
    </row>
    <row r="18100" spans="54:54" x14ac:dyDescent="0.2">
      <c r="BB18100" s="5"/>
    </row>
    <row r="18101" spans="54:54" x14ac:dyDescent="0.2">
      <c r="BB18101" s="5"/>
    </row>
    <row r="18102" spans="54:54" x14ac:dyDescent="0.2">
      <c r="BB18102" s="5"/>
    </row>
    <row r="18103" spans="54:54" x14ac:dyDescent="0.2">
      <c r="BB18103" s="5"/>
    </row>
    <row r="18104" spans="54:54" x14ac:dyDescent="0.2">
      <c r="BB18104" s="5"/>
    </row>
    <row r="18105" spans="54:54" x14ac:dyDescent="0.2">
      <c r="BB18105" s="5"/>
    </row>
    <row r="18106" spans="54:54" x14ac:dyDescent="0.2">
      <c r="BB18106" s="5"/>
    </row>
    <row r="18107" spans="54:54" x14ac:dyDescent="0.2">
      <c r="BB18107" s="5"/>
    </row>
    <row r="18108" spans="54:54" x14ac:dyDescent="0.2">
      <c r="BB18108" s="5"/>
    </row>
    <row r="18109" spans="54:54" x14ac:dyDescent="0.2">
      <c r="BB18109" s="5"/>
    </row>
    <row r="18110" spans="54:54" x14ac:dyDescent="0.2">
      <c r="BB18110" s="5"/>
    </row>
    <row r="18111" spans="54:54" x14ac:dyDescent="0.2">
      <c r="BB18111" s="5"/>
    </row>
    <row r="18112" spans="54:54" x14ac:dyDescent="0.2">
      <c r="BB18112" s="5"/>
    </row>
    <row r="18113" spans="54:54" x14ac:dyDescent="0.2">
      <c r="BB18113" s="5"/>
    </row>
    <row r="18114" spans="54:54" x14ac:dyDescent="0.2">
      <c r="BB18114" s="5"/>
    </row>
    <row r="18115" spans="54:54" x14ac:dyDescent="0.2">
      <c r="BB18115" s="5"/>
    </row>
    <row r="18116" spans="54:54" x14ac:dyDescent="0.2">
      <c r="BB18116" s="5"/>
    </row>
    <row r="18117" spans="54:54" x14ac:dyDescent="0.2">
      <c r="BB18117" s="5"/>
    </row>
    <row r="18118" spans="54:54" x14ac:dyDescent="0.2">
      <c r="BB18118" s="5"/>
    </row>
    <row r="18119" spans="54:54" x14ac:dyDescent="0.2">
      <c r="BB18119" s="5"/>
    </row>
    <row r="18120" spans="54:54" x14ac:dyDescent="0.2">
      <c r="BB18120" s="5"/>
    </row>
    <row r="18121" spans="54:54" x14ac:dyDescent="0.2">
      <c r="BB18121" s="5"/>
    </row>
    <row r="18122" spans="54:54" x14ac:dyDescent="0.2">
      <c r="BB18122" s="5"/>
    </row>
    <row r="18123" spans="54:54" x14ac:dyDescent="0.2">
      <c r="BB18123" s="5"/>
    </row>
    <row r="18124" spans="54:54" x14ac:dyDescent="0.2">
      <c r="BB18124" s="5"/>
    </row>
    <row r="18125" spans="54:54" x14ac:dyDescent="0.2">
      <c r="BB18125" s="5"/>
    </row>
    <row r="18126" spans="54:54" x14ac:dyDescent="0.2">
      <c r="BB18126" s="5"/>
    </row>
    <row r="18127" spans="54:54" x14ac:dyDescent="0.2">
      <c r="BB18127" s="5"/>
    </row>
    <row r="18128" spans="54:54" x14ac:dyDescent="0.2">
      <c r="BB18128" s="5"/>
    </row>
    <row r="18129" spans="54:54" x14ac:dyDescent="0.2">
      <c r="BB18129" s="5"/>
    </row>
    <row r="18130" spans="54:54" x14ac:dyDescent="0.2">
      <c r="BB18130" s="5"/>
    </row>
    <row r="18131" spans="54:54" x14ac:dyDescent="0.2">
      <c r="BB18131" s="5"/>
    </row>
    <row r="18132" spans="54:54" x14ac:dyDescent="0.2">
      <c r="BB18132" s="5"/>
    </row>
    <row r="18133" spans="54:54" x14ac:dyDescent="0.2">
      <c r="BB18133" s="5"/>
    </row>
    <row r="18134" spans="54:54" x14ac:dyDescent="0.2">
      <c r="BB18134" s="5"/>
    </row>
    <row r="18135" spans="54:54" x14ac:dyDescent="0.2">
      <c r="BB18135" s="5"/>
    </row>
    <row r="18136" spans="54:54" x14ac:dyDescent="0.2">
      <c r="BB18136" s="5"/>
    </row>
    <row r="18137" spans="54:54" x14ac:dyDescent="0.2">
      <c r="BB18137" s="5"/>
    </row>
    <row r="18138" spans="54:54" x14ac:dyDescent="0.2">
      <c r="BB18138" s="5"/>
    </row>
    <row r="18139" spans="54:54" x14ac:dyDescent="0.2">
      <c r="BB18139" s="5"/>
    </row>
    <row r="18140" spans="54:54" x14ac:dyDescent="0.2">
      <c r="BB18140" s="5"/>
    </row>
    <row r="18141" spans="54:54" x14ac:dyDescent="0.2">
      <c r="BB18141" s="5"/>
    </row>
    <row r="18142" spans="54:54" x14ac:dyDescent="0.2">
      <c r="BB18142" s="5"/>
    </row>
    <row r="18143" spans="54:54" x14ac:dyDescent="0.2">
      <c r="BB18143" s="5"/>
    </row>
    <row r="18144" spans="54:54" x14ac:dyDescent="0.2">
      <c r="BB18144" s="5"/>
    </row>
    <row r="18145" spans="54:54" x14ac:dyDescent="0.2">
      <c r="BB18145" s="5"/>
    </row>
    <row r="18146" spans="54:54" x14ac:dyDescent="0.2">
      <c r="BB18146" s="5"/>
    </row>
    <row r="18147" spans="54:54" x14ac:dyDescent="0.2">
      <c r="BB18147" s="5"/>
    </row>
    <row r="18148" spans="54:54" x14ac:dyDescent="0.2">
      <c r="BB18148" s="5"/>
    </row>
    <row r="18149" spans="54:54" x14ac:dyDescent="0.2">
      <c r="BB18149" s="5"/>
    </row>
    <row r="18150" spans="54:54" x14ac:dyDescent="0.2">
      <c r="BB18150" s="5"/>
    </row>
    <row r="18151" spans="54:54" x14ac:dyDescent="0.2">
      <c r="BB18151" s="5"/>
    </row>
    <row r="18152" spans="54:54" x14ac:dyDescent="0.2">
      <c r="BB18152" s="5"/>
    </row>
    <row r="18153" spans="54:54" x14ac:dyDescent="0.2">
      <c r="BB18153" s="5"/>
    </row>
    <row r="18154" spans="54:54" x14ac:dyDescent="0.2">
      <c r="BB18154" s="5"/>
    </row>
    <row r="18155" spans="54:54" x14ac:dyDescent="0.2">
      <c r="BB18155" s="5"/>
    </row>
    <row r="18156" spans="54:54" x14ac:dyDescent="0.2">
      <c r="BB18156" s="5"/>
    </row>
    <row r="18157" spans="54:54" x14ac:dyDescent="0.2">
      <c r="BB18157" s="5"/>
    </row>
    <row r="18158" spans="54:54" x14ac:dyDescent="0.2">
      <c r="BB18158" s="5"/>
    </row>
    <row r="18159" spans="54:54" x14ac:dyDescent="0.2">
      <c r="BB18159" s="5"/>
    </row>
    <row r="18160" spans="54:54" x14ac:dyDescent="0.2">
      <c r="BB18160" s="5"/>
    </row>
    <row r="18161" spans="54:54" x14ac:dyDescent="0.2">
      <c r="BB18161" s="5"/>
    </row>
    <row r="18162" spans="54:54" x14ac:dyDescent="0.2">
      <c r="BB18162" s="5"/>
    </row>
    <row r="18163" spans="54:54" x14ac:dyDescent="0.2">
      <c r="BB18163" s="5"/>
    </row>
    <row r="18164" spans="54:54" x14ac:dyDescent="0.2">
      <c r="BB18164" s="5"/>
    </row>
    <row r="18165" spans="54:54" x14ac:dyDescent="0.2">
      <c r="BB18165" s="5"/>
    </row>
    <row r="18166" spans="54:54" x14ac:dyDescent="0.2">
      <c r="BB18166" s="5"/>
    </row>
    <row r="18167" spans="54:54" x14ac:dyDescent="0.2">
      <c r="BB18167" s="5"/>
    </row>
    <row r="18168" spans="54:54" x14ac:dyDescent="0.2">
      <c r="BB18168" s="5"/>
    </row>
    <row r="18169" spans="54:54" x14ac:dyDescent="0.2">
      <c r="BB18169" s="5"/>
    </row>
    <row r="18170" spans="54:54" x14ac:dyDescent="0.2">
      <c r="BB18170" s="5"/>
    </row>
    <row r="18171" spans="54:54" x14ac:dyDescent="0.2">
      <c r="BB18171" s="5"/>
    </row>
    <row r="18172" spans="54:54" x14ac:dyDescent="0.2">
      <c r="BB18172" s="5"/>
    </row>
    <row r="18173" spans="54:54" x14ac:dyDescent="0.2">
      <c r="BB18173" s="5"/>
    </row>
    <row r="18174" spans="54:54" x14ac:dyDescent="0.2">
      <c r="BB18174" s="5"/>
    </row>
    <row r="18175" spans="54:54" x14ac:dyDescent="0.2">
      <c r="BB18175" s="5"/>
    </row>
    <row r="18176" spans="54:54" x14ac:dyDescent="0.2">
      <c r="BB18176" s="5"/>
    </row>
    <row r="18177" spans="54:54" x14ac:dyDescent="0.2">
      <c r="BB18177" s="5"/>
    </row>
    <row r="18178" spans="54:54" x14ac:dyDescent="0.2">
      <c r="BB18178" s="5"/>
    </row>
    <row r="18179" spans="54:54" x14ac:dyDescent="0.2">
      <c r="BB18179" s="5"/>
    </row>
    <row r="18180" spans="54:54" x14ac:dyDescent="0.2">
      <c r="BB18180" s="5"/>
    </row>
    <row r="18181" spans="54:54" x14ac:dyDescent="0.2">
      <c r="BB18181" s="5"/>
    </row>
    <row r="18182" spans="54:54" x14ac:dyDescent="0.2">
      <c r="BB18182" s="5"/>
    </row>
    <row r="18183" spans="54:54" x14ac:dyDescent="0.2">
      <c r="BB18183" s="5"/>
    </row>
    <row r="18184" spans="54:54" x14ac:dyDescent="0.2">
      <c r="BB18184" s="5"/>
    </row>
    <row r="18185" spans="54:54" x14ac:dyDescent="0.2">
      <c r="BB18185" s="5"/>
    </row>
    <row r="18186" spans="54:54" x14ac:dyDescent="0.2">
      <c r="BB18186" s="5"/>
    </row>
    <row r="18187" spans="54:54" x14ac:dyDescent="0.2">
      <c r="BB18187" s="5"/>
    </row>
    <row r="18188" spans="54:54" x14ac:dyDescent="0.2">
      <c r="BB18188" s="5"/>
    </row>
    <row r="18189" spans="54:54" x14ac:dyDescent="0.2">
      <c r="BB18189" s="5"/>
    </row>
    <row r="18190" spans="54:54" x14ac:dyDescent="0.2">
      <c r="BB18190" s="5"/>
    </row>
    <row r="18191" spans="54:54" x14ac:dyDescent="0.2">
      <c r="BB18191" s="5"/>
    </row>
    <row r="18192" spans="54:54" x14ac:dyDescent="0.2">
      <c r="BB18192" s="5"/>
    </row>
    <row r="18193" spans="54:54" x14ac:dyDescent="0.2">
      <c r="BB18193" s="5"/>
    </row>
    <row r="18194" spans="54:54" x14ac:dyDescent="0.2">
      <c r="BB18194" s="5"/>
    </row>
    <row r="18195" spans="54:54" x14ac:dyDescent="0.2">
      <c r="BB18195" s="5"/>
    </row>
    <row r="18196" spans="54:54" x14ac:dyDescent="0.2">
      <c r="BB18196" s="5"/>
    </row>
    <row r="18197" spans="54:54" x14ac:dyDescent="0.2">
      <c r="BB18197" s="5"/>
    </row>
    <row r="18198" spans="54:54" x14ac:dyDescent="0.2">
      <c r="BB18198" s="5"/>
    </row>
    <row r="18199" spans="54:54" x14ac:dyDescent="0.2">
      <c r="BB18199" s="5"/>
    </row>
    <row r="18200" spans="54:54" x14ac:dyDescent="0.2">
      <c r="BB18200" s="5"/>
    </row>
    <row r="18201" spans="54:54" x14ac:dyDescent="0.2">
      <c r="BB18201" s="5"/>
    </row>
    <row r="18202" spans="54:54" x14ac:dyDescent="0.2">
      <c r="BB18202" s="5"/>
    </row>
    <row r="18203" spans="54:54" x14ac:dyDescent="0.2">
      <c r="BB18203" s="5"/>
    </row>
    <row r="18204" spans="54:54" x14ac:dyDescent="0.2">
      <c r="BB18204" s="5"/>
    </row>
    <row r="18205" spans="54:54" x14ac:dyDescent="0.2">
      <c r="BB18205" s="5"/>
    </row>
    <row r="18206" spans="54:54" x14ac:dyDescent="0.2">
      <c r="BB18206" s="5"/>
    </row>
    <row r="18207" spans="54:54" x14ac:dyDescent="0.2">
      <c r="BB18207" s="5"/>
    </row>
    <row r="18208" spans="54:54" x14ac:dyDescent="0.2">
      <c r="BB18208" s="5"/>
    </row>
    <row r="18209" spans="54:54" x14ac:dyDescent="0.2">
      <c r="BB18209" s="5"/>
    </row>
    <row r="18210" spans="54:54" x14ac:dyDescent="0.2">
      <c r="BB18210" s="5"/>
    </row>
    <row r="18211" spans="54:54" x14ac:dyDescent="0.2">
      <c r="BB18211" s="5"/>
    </row>
    <row r="18212" spans="54:54" x14ac:dyDescent="0.2">
      <c r="BB18212" s="5"/>
    </row>
    <row r="18213" spans="54:54" x14ac:dyDescent="0.2">
      <c r="BB18213" s="5"/>
    </row>
    <row r="18214" spans="54:54" x14ac:dyDescent="0.2">
      <c r="BB18214" s="5"/>
    </row>
    <row r="18215" spans="54:54" x14ac:dyDescent="0.2">
      <c r="BB18215" s="5"/>
    </row>
    <row r="18216" spans="54:54" x14ac:dyDescent="0.2">
      <c r="BB18216" s="5"/>
    </row>
    <row r="18217" spans="54:54" x14ac:dyDescent="0.2">
      <c r="BB18217" s="5"/>
    </row>
    <row r="18218" spans="54:54" x14ac:dyDescent="0.2">
      <c r="BB18218" s="5"/>
    </row>
    <row r="18219" spans="54:54" x14ac:dyDescent="0.2">
      <c r="BB18219" s="5"/>
    </row>
    <row r="18220" spans="54:54" x14ac:dyDescent="0.2">
      <c r="BB18220" s="5"/>
    </row>
    <row r="18221" spans="54:54" x14ac:dyDescent="0.2">
      <c r="BB18221" s="5"/>
    </row>
    <row r="18222" spans="54:54" x14ac:dyDescent="0.2">
      <c r="BB18222" s="5"/>
    </row>
    <row r="18223" spans="54:54" x14ac:dyDescent="0.2">
      <c r="BB18223" s="5"/>
    </row>
    <row r="18224" spans="54:54" x14ac:dyDescent="0.2">
      <c r="BB18224" s="5"/>
    </row>
    <row r="18225" spans="54:54" x14ac:dyDescent="0.2">
      <c r="BB18225" s="5"/>
    </row>
    <row r="18226" spans="54:54" x14ac:dyDescent="0.2">
      <c r="BB18226" s="5"/>
    </row>
    <row r="18227" spans="54:54" x14ac:dyDescent="0.2">
      <c r="BB18227" s="5"/>
    </row>
    <row r="18228" spans="54:54" x14ac:dyDescent="0.2">
      <c r="BB18228" s="5"/>
    </row>
    <row r="18229" spans="54:54" x14ac:dyDescent="0.2">
      <c r="BB18229" s="5"/>
    </row>
    <row r="18230" spans="54:54" x14ac:dyDescent="0.2">
      <c r="BB18230" s="5"/>
    </row>
    <row r="18231" spans="54:54" x14ac:dyDescent="0.2">
      <c r="BB18231" s="5"/>
    </row>
    <row r="18232" spans="54:54" x14ac:dyDescent="0.2">
      <c r="BB18232" s="5"/>
    </row>
    <row r="18233" spans="54:54" x14ac:dyDescent="0.2">
      <c r="BB18233" s="5"/>
    </row>
    <row r="18234" spans="54:54" x14ac:dyDescent="0.2">
      <c r="BB18234" s="5"/>
    </row>
    <row r="18235" spans="54:54" x14ac:dyDescent="0.2">
      <c r="BB18235" s="5"/>
    </row>
    <row r="18236" spans="54:54" x14ac:dyDescent="0.2">
      <c r="BB18236" s="5"/>
    </row>
    <row r="18237" spans="54:54" x14ac:dyDescent="0.2">
      <c r="BB18237" s="5"/>
    </row>
    <row r="18238" spans="54:54" x14ac:dyDescent="0.2">
      <c r="BB18238" s="5"/>
    </row>
    <row r="18239" spans="54:54" x14ac:dyDescent="0.2">
      <c r="BB18239" s="5"/>
    </row>
    <row r="18240" spans="54:54" x14ac:dyDescent="0.2">
      <c r="BB18240" s="5"/>
    </row>
    <row r="18241" spans="54:54" x14ac:dyDescent="0.2">
      <c r="BB18241" s="5"/>
    </row>
    <row r="18242" spans="54:54" x14ac:dyDescent="0.2">
      <c r="BB18242" s="5"/>
    </row>
    <row r="18243" spans="54:54" x14ac:dyDescent="0.2">
      <c r="BB18243" s="5"/>
    </row>
    <row r="18244" spans="54:54" x14ac:dyDescent="0.2">
      <c r="BB18244" s="5"/>
    </row>
    <row r="18245" spans="54:54" x14ac:dyDescent="0.2">
      <c r="BB18245" s="5"/>
    </row>
    <row r="18246" spans="54:54" x14ac:dyDescent="0.2">
      <c r="BB18246" s="5"/>
    </row>
    <row r="18247" spans="54:54" x14ac:dyDescent="0.2">
      <c r="BB18247" s="5"/>
    </row>
    <row r="18248" spans="54:54" x14ac:dyDescent="0.2">
      <c r="BB18248" s="5"/>
    </row>
    <row r="18249" spans="54:54" x14ac:dyDescent="0.2">
      <c r="BB18249" s="5"/>
    </row>
    <row r="18250" spans="54:54" x14ac:dyDescent="0.2">
      <c r="BB18250" s="5"/>
    </row>
    <row r="18251" spans="54:54" x14ac:dyDescent="0.2">
      <c r="BB18251" s="5"/>
    </row>
    <row r="18252" spans="54:54" x14ac:dyDescent="0.2">
      <c r="BB18252" s="5"/>
    </row>
    <row r="18253" spans="54:54" x14ac:dyDescent="0.2">
      <c r="BB18253" s="5"/>
    </row>
    <row r="18254" spans="54:54" x14ac:dyDescent="0.2">
      <c r="BB18254" s="5"/>
    </row>
    <row r="18255" spans="54:54" x14ac:dyDescent="0.2">
      <c r="BB18255" s="5"/>
    </row>
    <row r="18256" spans="54:54" x14ac:dyDescent="0.2">
      <c r="BB18256" s="5"/>
    </row>
    <row r="18257" spans="54:54" x14ac:dyDescent="0.2">
      <c r="BB18257" s="5"/>
    </row>
    <row r="18258" spans="54:54" x14ac:dyDescent="0.2">
      <c r="BB18258" s="5"/>
    </row>
    <row r="18259" spans="54:54" x14ac:dyDescent="0.2">
      <c r="BB18259" s="5"/>
    </row>
    <row r="18260" spans="54:54" x14ac:dyDescent="0.2">
      <c r="BB18260" s="5"/>
    </row>
    <row r="18261" spans="54:54" x14ac:dyDescent="0.2">
      <c r="BB18261" s="5"/>
    </row>
    <row r="18262" spans="54:54" x14ac:dyDescent="0.2">
      <c r="BB18262" s="5"/>
    </row>
    <row r="18263" spans="54:54" x14ac:dyDescent="0.2">
      <c r="BB18263" s="5"/>
    </row>
    <row r="18264" spans="54:54" x14ac:dyDescent="0.2">
      <c r="BB18264" s="5"/>
    </row>
    <row r="18265" spans="54:54" x14ac:dyDescent="0.2">
      <c r="BB18265" s="5"/>
    </row>
    <row r="18266" spans="54:54" x14ac:dyDescent="0.2">
      <c r="BB18266" s="5"/>
    </row>
    <row r="18267" spans="54:54" x14ac:dyDescent="0.2">
      <c r="BB18267" s="5"/>
    </row>
    <row r="18268" spans="54:54" x14ac:dyDescent="0.2">
      <c r="BB18268" s="5"/>
    </row>
    <row r="18269" spans="54:54" x14ac:dyDescent="0.2">
      <c r="BB18269" s="5"/>
    </row>
    <row r="18270" spans="54:54" x14ac:dyDescent="0.2">
      <c r="BB18270" s="5"/>
    </row>
    <row r="18271" spans="54:54" x14ac:dyDescent="0.2">
      <c r="BB18271" s="5"/>
    </row>
    <row r="18272" spans="54:54" x14ac:dyDescent="0.2">
      <c r="BB18272" s="5"/>
    </row>
    <row r="18273" spans="54:54" x14ac:dyDescent="0.2">
      <c r="BB18273" s="5"/>
    </row>
    <row r="18274" spans="54:54" x14ac:dyDescent="0.2">
      <c r="BB18274" s="5"/>
    </row>
    <row r="18275" spans="54:54" x14ac:dyDescent="0.2">
      <c r="BB18275" s="5"/>
    </row>
    <row r="18276" spans="54:54" x14ac:dyDescent="0.2">
      <c r="BB18276" s="5"/>
    </row>
    <row r="18277" spans="54:54" x14ac:dyDescent="0.2">
      <c r="BB18277" s="5"/>
    </row>
    <row r="18278" spans="54:54" x14ac:dyDescent="0.2">
      <c r="BB18278" s="5"/>
    </row>
    <row r="18279" spans="54:54" x14ac:dyDescent="0.2">
      <c r="BB18279" s="5"/>
    </row>
    <row r="18280" spans="54:54" x14ac:dyDescent="0.2">
      <c r="BB18280" s="5"/>
    </row>
    <row r="18281" spans="54:54" x14ac:dyDescent="0.2">
      <c r="BB18281" s="5"/>
    </row>
    <row r="18282" spans="54:54" x14ac:dyDescent="0.2">
      <c r="BB18282" s="5"/>
    </row>
    <row r="18283" spans="54:54" x14ac:dyDescent="0.2">
      <c r="BB18283" s="5"/>
    </row>
    <row r="18284" spans="54:54" x14ac:dyDescent="0.2">
      <c r="BB18284" s="5"/>
    </row>
    <row r="18285" spans="54:54" x14ac:dyDescent="0.2">
      <c r="BB18285" s="5"/>
    </row>
    <row r="18286" spans="54:54" x14ac:dyDescent="0.2">
      <c r="BB18286" s="5"/>
    </row>
    <row r="18287" spans="54:54" x14ac:dyDescent="0.2">
      <c r="BB18287" s="5"/>
    </row>
    <row r="18288" spans="54:54" x14ac:dyDescent="0.2">
      <c r="BB18288" s="5"/>
    </row>
    <row r="18289" spans="54:54" x14ac:dyDescent="0.2">
      <c r="BB18289" s="5"/>
    </row>
    <row r="18290" spans="54:54" x14ac:dyDescent="0.2">
      <c r="BB18290" s="5"/>
    </row>
    <row r="18291" spans="54:54" x14ac:dyDescent="0.2">
      <c r="BB18291" s="5"/>
    </row>
    <row r="18292" spans="54:54" x14ac:dyDescent="0.2">
      <c r="BB18292" s="5"/>
    </row>
    <row r="18293" spans="54:54" x14ac:dyDescent="0.2">
      <c r="BB18293" s="5"/>
    </row>
    <row r="18294" spans="54:54" x14ac:dyDescent="0.2">
      <c r="BB18294" s="5"/>
    </row>
    <row r="18295" spans="54:54" x14ac:dyDescent="0.2">
      <c r="BB18295" s="5"/>
    </row>
    <row r="18296" spans="54:54" x14ac:dyDescent="0.2">
      <c r="BB18296" s="5"/>
    </row>
    <row r="18297" spans="54:54" x14ac:dyDescent="0.2">
      <c r="BB18297" s="5"/>
    </row>
    <row r="18298" spans="54:54" x14ac:dyDescent="0.2">
      <c r="BB18298" s="5"/>
    </row>
    <row r="18299" spans="54:54" x14ac:dyDescent="0.2">
      <c r="BB18299" s="5"/>
    </row>
    <row r="18300" spans="54:54" x14ac:dyDescent="0.2">
      <c r="BB18300" s="5"/>
    </row>
    <row r="18301" spans="54:54" x14ac:dyDescent="0.2">
      <c r="BB18301" s="5"/>
    </row>
    <row r="18302" spans="54:54" x14ac:dyDescent="0.2">
      <c r="BB18302" s="5"/>
    </row>
    <row r="18303" spans="54:54" x14ac:dyDescent="0.2">
      <c r="BB18303" s="5"/>
    </row>
    <row r="18304" spans="54:54" x14ac:dyDescent="0.2">
      <c r="BB18304" s="5"/>
    </row>
    <row r="18305" spans="54:54" x14ac:dyDescent="0.2">
      <c r="BB18305" s="5"/>
    </row>
    <row r="18306" spans="54:54" x14ac:dyDescent="0.2">
      <c r="BB18306" s="5"/>
    </row>
    <row r="18307" spans="54:54" x14ac:dyDescent="0.2">
      <c r="BB18307" s="5"/>
    </row>
    <row r="18308" spans="54:54" x14ac:dyDescent="0.2">
      <c r="BB18308" s="5"/>
    </row>
    <row r="18309" spans="54:54" x14ac:dyDescent="0.2">
      <c r="BB18309" s="5"/>
    </row>
    <row r="18310" spans="54:54" x14ac:dyDescent="0.2">
      <c r="BB18310" s="5"/>
    </row>
    <row r="18311" spans="54:54" x14ac:dyDescent="0.2">
      <c r="BB18311" s="5"/>
    </row>
    <row r="18312" spans="54:54" x14ac:dyDescent="0.2">
      <c r="BB18312" s="5"/>
    </row>
    <row r="18313" spans="54:54" x14ac:dyDescent="0.2">
      <c r="BB18313" s="5"/>
    </row>
    <row r="18314" spans="54:54" x14ac:dyDescent="0.2">
      <c r="BB18314" s="5"/>
    </row>
    <row r="18315" spans="54:54" x14ac:dyDescent="0.2">
      <c r="BB18315" s="5"/>
    </row>
    <row r="18316" spans="54:54" x14ac:dyDescent="0.2">
      <c r="BB18316" s="5"/>
    </row>
    <row r="18317" spans="54:54" x14ac:dyDescent="0.2">
      <c r="BB18317" s="5"/>
    </row>
    <row r="18318" spans="54:54" x14ac:dyDescent="0.2">
      <c r="BB18318" s="5"/>
    </row>
    <row r="18319" spans="54:54" x14ac:dyDescent="0.2">
      <c r="BB18319" s="5"/>
    </row>
    <row r="18320" spans="54:54" x14ac:dyDescent="0.2">
      <c r="BB18320" s="5"/>
    </row>
    <row r="18321" spans="54:54" x14ac:dyDescent="0.2">
      <c r="BB18321" s="5"/>
    </row>
    <row r="18322" spans="54:54" x14ac:dyDescent="0.2">
      <c r="BB18322" s="5"/>
    </row>
    <row r="18323" spans="54:54" x14ac:dyDescent="0.2">
      <c r="BB18323" s="5"/>
    </row>
    <row r="18324" spans="54:54" x14ac:dyDescent="0.2">
      <c r="BB18324" s="5"/>
    </row>
    <row r="18325" spans="54:54" x14ac:dyDescent="0.2">
      <c r="BB18325" s="5"/>
    </row>
    <row r="18326" spans="54:54" x14ac:dyDescent="0.2">
      <c r="BB18326" s="5"/>
    </row>
    <row r="18327" spans="54:54" x14ac:dyDescent="0.2">
      <c r="BB18327" s="5"/>
    </row>
    <row r="18328" spans="54:54" x14ac:dyDescent="0.2">
      <c r="BB18328" s="5"/>
    </row>
    <row r="18329" spans="54:54" x14ac:dyDescent="0.2">
      <c r="BB18329" s="5"/>
    </row>
    <row r="18330" spans="54:54" x14ac:dyDescent="0.2">
      <c r="BB18330" s="5"/>
    </row>
    <row r="18331" spans="54:54" x14ac:dyDescent="0.2">
      <c r="BB18331" s="5"/>
    </row>
    <row r="18332" spans="54:54" x14ac:dyDescent="0.2">
      <c r="BB18332" s="5"/>
    </row>
    <row r="18333" spans="54:54" x14ac:dyDescent="0.2">
      <c r="BB18333" s="5"/>
    </row>
    <row r="18334" spans="54:54" x14ac:dyDescent="0.2">
      <c r="BB18334" s="5"/>
    </row>
    <row r="18335" spans="54:54" x14ac:dyDescent="0.2">
      <c r="BB18335" s="5"/>
    </row>
    <row r="18336" spans="54:54" x14ac:dyDescent="0.2">
      <c r="BB18336" s="5"/>
    </row>
    <row r="18337" spans="54:54" x14ac:dyDescent="0.2">
      <c r="BB18337" s="5"/>
    </row>
    <row r="18338" spans="54:54" x14ac:dyDescent="0.2">
      <c r="BB18338" s="5"/>
    </row>
    <row r="18339" spans="54:54" x14ac:dyDescent="0.2">
      <c r="BB18339" s="5"/>
    </row>
    <row r="18340" spans="54:54" x14ac:dyDescent="0.2">
      <c r="BB18340" s="5"/>
    </row>
    <row r="18341" spans="54:54" x14ac:dyDescent="0.2">
      <c r="BB18341" s="5"/>
    </row>
    <row r="18342" spans="54:54" x14ac:dyDescent="0.2">
      <c r="BB18342" s="5"/>
    </row>
    <row r="18343" spans="54:54" x14ac:dyDescent="0.2">
      <c r="BB18343" s="5"/>
    </row>
    <row r="18344" spans="54:54" x14ac:dyDescent="0.2">
      <c r="BB18344" s="5"/>
    </row>
    <row r="18345" spans="54:54" x14ac:dyDescent="0.2">
      <c r="BB18345" s="5"/>
    </row>
    <row r="18346" spans="54:54" x14ac:dyDescent="0.2">
      <c r="BB18346" s="5"/>
    </row>
    <row r="18347" spans="54:54" x14ac:dyDescent="0.2">
      <c r="BB18347" s="5"/>
    </row>
    <row r="18348" spans="54:54" x14ac:dyDescent="0.2">
      <c r="BB18348" s="5"/>
    </row>
    <row r="18349" spans="54:54" x14ac:dyDescent="0.2">
      <c r="BB18349" s="5"/>
    </row>
    <row r="18350" spans="54:54" x14ac:dyDescent="0.2">
      <c r="BB18350" s="5"/>
    </row>
    <row r="18351" spans="54:54" x14ac:dyDescent="0.2">
      <c r="BB18351" s="5"/>
    </row>
    <row r="18352" spans="54:54" x14ac:dyDescent="0.2">
      <c r="BB18352" s="5"/>
    </row>
    <row r="18353" spans="54:54" x14ac:dyDescent="0.2">
      <c r="BB18353" s="5"/>
    </row>
    <row r="18354" spans="54:54" x14ac:dyDescent="0.2">
      <c r="BB18354" s="5"/>
    </row>
    <row r="18355" spans="54:54" x14ac:dyDescent="0.2">
      <c r="BB18355" s="5"/>
    </row>
    <row r="18356" spans="54:54" x14ac:dyDescent="0.2">
      <c r="BB18356" s="5"/>
    </row>
    <row r="18357" spans="54:54" x14ac:dyDescent="0.2">
      <c r="BB18357" s="5"/>
    </row>
    <row r="18358" spans="54:54" x14ac:dyDescent="0.2">
      <c r="BB18358" s="5"/>
    </row>
    <row r="18359" spans="54:54" x14ac:dyDescent="0.2">
      <c r="BB18359" s="5"/>
    </row>
    <row r="18360" spans="54:54" x14ac:dyDescent="0.2">
      <c r="BB18360" s="5"/>
    </row>
    <row r="18361" spans="54:54" x14ac:dyDescent="0.2">
      <c r="BB18361" s="5"/>
    </row>
    <row r="18362" spans="54:54" x14ac:dyDescent="0.2">
      <c r="BB18362" s="5"/>
    </row>
    <row r="18363" spans="54:54" x14ac:dyDescent="0.2">
      <c r="BB18363" s="5"/>
    </row>
    <row r="18364" spans="54:54" x14ac:dyDescent="0.2">
      <c r="BB18364" s="5"/>
    </row>
    <row r="18365" spans="54:54" x14ac:dyDescent="0.2">
      <c r="BB18365" s="5"/>
    </row>
    <row r="18366" spans="54:54" x14ac:dyDescent="0.2">
      <c r="BB18366" s="5"/>
    </row>
    <row r="18367" spans="54:54" x14ac:dyDescent="0.2">
      <c r="BB18367" s="5"/>
    </row>
    <row r="18368" spans="54:54" x14ac:dyDescent="0.2">
      <c r="BB18368" s="5"/>
    </row>
    <row r="18369" spans="54:54" x14ac:dyDescent="0.2">
      <c r="BB18369" s="5"/>
    </row>
    <row r="18370" spans="54:54" x14ac:dyDescent="0.2">
      <c r="BB18370" s="5"/>
    </row>
    <row r="18371" spans="54:54" x14ac:dyDescent="0.2">
      <c r="BB18371" s="5"/>
    </row>
    <row r="18372" spans="54:54" x14ac:dyDescent="0.2">
      <c r="BB18372" s="5"/>
    </row>
    <row r="18373" spans="54:54" x14ac:dyDescent="0.2">
      <c r="BB18373" s="5"/>
    </row>
    <row r="18374" spans="54:54" x14ac:dyDescent="0.2">
      <c r="BB18374" s="5"/>
    </row>
    <row r="18375" spans="54:54" x14ac:dyDescent="0.2">
      <c r="BB18375" s="5"/>
    </row>
    <row r="18376" spans="54:54" x14ac:dyDescent="0.2">
      <c r="BB18376" s="5"/>
    </row>
    <row r="18377" spans="54:54" x14ac:dyDescent="0.2">
      <c r="BB18377" s="5"/>
    </row>
    <row r="18378" spans="54:54" x14ac:dyDescent="0.2">
      <c r="BB18378" s="5"/>
    </row>
    <row r="18379" spans="54:54" x14ac:dyDescent="0.2">
      <c r="BB18379" s="5"/>
    </row>
    <row r="18380" spans="54:54" x14ac:dyDescent="0.2">
      <c r="BB18380" s="5"/>
    </row>
    <row r="18381" spans="54:54" x14ac:dyDescent="0.2">
      <c r="BB18381" s="5"/>
    </row>
    <row r="18382" spans="54:54" x14ac:dyDescent="0.2">
      <c r="BB18382" s="5"/>
    </row>
    <row r="18383" spans="54:54" x14ac:dyDescent="0.2">
      <c r="BB18383" s="5"/>
    </row>
    <row r="18384" spans="54:54" x14ac:dyDescent="0.2">
      <c r="BB18384" s="5"/>
    </row>
    <row r="18385" spans="54:54" x14ac:dyDescent="0.2">
      <c r="BB18385" s="5"/>
    </row>
    <row r="18386" spans="54:54" x14ac:dyDescent="0.2">
      <c r="BB18386" s="5"/>
    </row>
    <row r="18387" spans="54:54" x14ac:dyDescent="0.2">
      <c r="BB18387" s="5"/>
    </row>
    <row r="18388" spans="54:54" x14ac:dyDescent="0.2">
      <c r="BB18388" s="5"/>
    </row>
    <row r="18389" spans="54:54" x14ac:dyDescent="0.2">
      <c r="BB18389" s="5"/>
    </row>
    <row r="18390" spans="54:54" x14ac:dyDescent="0.2">
      <c r="BB18390" s="5"/>
    </row>
    <row r="18391" spans="54:54" x14ac:dyDescent="0.2">
      <c r="BB18391" s="5"/>
    </row>
    <row r="18392" spans="54:54" x14ac:dyDescent="0.2">
      <c r="BB18392" s="5"/>
    </row>
    <row r="18393" spans="54:54" x14ac:dyDescent="0.2">
      <c r="BB18393" s="5"/>
    </row>
    <row r="18394" spans="54:54" x14ac:dyDescent="0.2">
      <c r="BB18394" s="5"/>
    </row>
    <row r="18395" spans="54:54" x14ac:dyDescent="0.2">
      <c r="BB18395" s="5"/>
    </row>
    <row r="18396" spans="54:54" x14ac:dyDescent="0.2">
      <c r="BB18396" s="5"/>
    </row>
    <row r="18397" spans="54:54" x14ac:dyDescent="0.2">
      <c r="BB18397" s="5"/>
    </row>
    <row r="18398" spans="54:54" x14ac:dyDescent="0.2">
      <c r="BB18398" s="5"/>
    </row>
    <row r="18399" spans="54:54" x14ac:dyDescent="0.2">
      <c r="BB18399" s="5"/>
    </row>
    <row r="18400" spans="54:54" x14ac:dyDescent="0.2">
      <c r="BB18400" s="5"/>
    </row>
    <row r="18401" spans="54:54" x14ac:dyDescent="0.2">
      <c r="BB18401" s="5"/>
    </row>
    <row r="18402" spans="54:54" x14ac:dyDescent="0.2">
      <c r="BB18402" s="5"/>
    </row>
    <row r="18403" spans="54:54" x14ac:dyDescent="0.2">
      <c r="BB18403" s="5"/>
    </row>
    <row r="18404" spans="54:54" x14ac:dyDescent="0.2">
      <c r="BB18404" s="5"/>
    </row>
    <row r="18405" spans="54:54" x14ac:dyDescent="0.2">
      <c r="BB18405" s="5"/>
    </row>
    <row r="18406" spans="54:54" x14ac:dyDescent="0.2">
      <c r="BB18406" s="5"/>
    </row>
    <row r="18407" spans="54:54" x14ac:dyDescent="0.2">
      <c r="BB18407" s="5"/>
    </row>
    <row r="18408" spans="54:54" x14ac:dyDescent="0.2">
      <c r="BB18408" s="5"/>
    </row>
    <row r="18409" spans="54:54" x14ac:dyDescent="0.2">
      <c r="BB18409" s="5"/>
    </row>
    <row r="18410" spans="54:54" x14ac:dyDescent="0.2">
      <c r="BB18410" s="5"/>
    </row>
    <row r="18411" spans="54:54" x14ac:dyDescent="0.2">
      <c r="BB18411" s="5"/>
    </row>
    <row r="18412" spans="54:54" x14ac:dyDescent="0.2">
      <c r="BB18412" s="5"/>
    </row>
    <row r="18413" spans="54:54" x14ac:dyDescent="0.2">
      <c r="BB18413" s="5"/>
    </row>
    <row r="18414" spans="54:54" x14ac:dyDescent="0.2">
      <c r="BB18414" s="5"/>
    </row>
    <row r="18415" spans="54:54" x14ac:dyDescent="0.2">
      <c r="BB18415" s="5"/>
    </row>
    <row r="18416" spans="54:54" x14ac:dyDescent="0.2">
      <c r="BB18416" s="5"/>
    </row>
    <row r="18417" spans="54:54" x14ac:dyDescent="0.2">
      <c r="BB18417" s="5"/>
    </row>
    <row r="18418" spans="54:54" x14ac:dyDescent="0.2">
      <c r="BB18418" s="5"/>
    </row>
    <row r="18419" spans="54:54" x14ac:dyDescent="0.2">
      <c r="BB18419" s="5"/>
    </row>
    <row r="18420" spans="54:54" x14ac:dyDescent="0.2">
      <c r="BB18420" s="5"/>
    </row>
    <row r="18421" spans="54:54" x14ac:dyDescent="0.2">
      <c r="BB18421" s="5"/>
    </row>
    <row r="18422" spans="54:54" x14ac:dyDescent="0.2">
      <c r="BB18422" s="5"/>
    </row>
    <row r="18423" spans="54:54" x14ac:dyDescent="0.2">
      <c r="BB18423" s="5"/>
    </row>
    <row r="18424" spans="54:54" x14ac:dyDescent="0.2">
      <c r="BB18424" s="5"/>
    </row>
    <row r="18425" spans="54:54" x14ac:dyDescent="0.2">
      <c r="BB18425" s="5"/>
    </row>
    <row r="18426" spans="54:54" x14ac:dyDescent="0.2">
      <c r="BB18426" s="5"/>
    </row>
    <row r="18427" spans="54:54" x14ac:dyDescent="0.2">
      <c r="BB18427" s="5"/>
    </row>
    <row r="18428" spans="54:54" x14ac:dyDescent="0.2">
      <c r="BB18428" s="5"/>
    </row>
    <row r="18429" spans="54:54" x14ac:dyDescent="0.2">
      <c r="BB18429" s="5"/>
    </row>
    <row r="18430" spans="54:54" x14ac:dyDescent="0.2">
      <c r="BB18430" s="5"/>
    </row>
    <row r="18431" spans="54:54" x14ac:dyDescent="0.2">
      <c r="BB18431" s="5"/>
    </row>
    <row r="18432" spans="54:54" x14ac:dyDescent="0.2">
      <c r="BB18432" s="5"/>
    </row>
    <row r="18433" spans="54:54" x14ac:dyDescent="0.2">
      <c r="BB18433" s="5"/>
    </row>
    <row r="18434" spans="54:54" x14ac:dyDescent="0.2">
      <c r="BB18434" s="5"/>
    </row>
    <row r="18435" spans="54:54" x14ac:dyDescent="0.2">
      <c r="BB18435" s="5"/>
    </row>
    <row r="18436" spans="54:54" x14ac:dyDescent="0.2">
      <c r="BB18436" s="5"/>
    </row>
    <row r="18437" spans="54:54" x14ac:dyDescent="0.2">
      <c r="BB18437" s="5"/>
    </row>
    <row r="18438" spans="54:54" x14ac:dyDescent="0.2">
      <c r="BB18438" s="5"/>
    </row>
    <row r="18439" spans="54:54" x14ac:dyDescent="0.2">
      <c r="BB18439" s="5"/>
    </row>
    <row r="18440" spans="54:54" x14ac:dyDescent="0.2">
      <c r="BB18440" s="5"/>
    </row>
    <row r="18441" spans="54:54" x14ac:dyDescent="0.2">
      <c r="BB18441" s="5"/>
    </row>
    <row r="18442" spans="54:54" x14ac:dyDescent="0.2">
      <c r="BB18442" s="5"/>
    </row>
    <row r="18443" spans="54:54" x14ac:dyDescent="0.2">
      <c r="BB18443" s="5"/>
    </row>
    <row r="18444" spans="54:54" x14ac:dyDescent="0.2">
      <c r="BB18444" s="5"/>
    </row>
    <row r="18445" spans="54:54" x14ac:dyDescent="0.2">
      <c r="BB18445" s="5"/>
    </row>
    <row r="18446" spans="54:54" x14ac:dyDescent="0.2">
      <c r="BB18446" s="5"/>
    </row>
    <row r="18447" spans="54:54" x14ac:dyDescent="0.2">
      <c r="BB18447" s="5"/>
    </row>
    <row r="18448" spans="54:54" x14ac:dyDescent="0.2">
      <c r="BB18448" s="5"/>
    </row>
    <row r="18449" spans="54:54" x14ac:dyDescent="0.2">
      <c r="BB18449" s="5"/>
    </row>
    <row r="18450" spans="54:54" x14ac:dyDescent="0.2">
      <c r="BB18450" s="5"/>
    </row>
    <row r="18451" spans="54:54" x14ac:dyDescent="0.2">
      <c r="BB18451" s="5"/>
    </row>
    <row r="18452" spans="54:54" x14ac:dyDescent="0.2">
      <c r="BB18452" s="5"/>
    </row>
    <row r="18453" spans="54:54" x14ac:dyDescent="0.2">
      <c r="BB18453" s="5"/>
    </row>
    <row r="18454" spans="54:54" x14ac:dyDescent="0.2">
      <c r="BB18454" s="5"/>
    </row>
    <row r="18455" spans="54:54" x14ac:dyDescent="0.2">
      <c r="BB18455" s="5"/>
    </row>
    <row r="18456" spans="54:54" x14ac:dyDescent="0.2">
      <c r="BB18456" s="5"/>
    </row>
    <row r="18457" spans="54:54" x14ac:dyDescent="0.2">
      <c r="BB18457" s="5"/>
    </row>
    <row r="18458" spans="54:54" x14ac:dyDescent="0.2">
      <c r="BB18458" s="5"/>
    </row>
    <row r="18459" spans="54:54" x14ac:dyDescent="0.2">
      <c r="BB18459" s="5"/>
    </row>
    <row r="18460" spans="54:54" x14ac:dyDescent="0.2">
      <c r="BB18460" s="5"/>
    </row>
    <row r="18461" spans="54:54" x14ac:dyDescent="0.2">
      <c r="BB18461" s="5"/>
    </row>
    <row r="18462" spans="54:54" x14ac:dyDescent="0.2">
      <c r="BB18462" s="5"/>
    </row>
    <row r="18463" spans="54:54" x14ac:dyDescent="0.2">
      <c r="BB18463" s="5"/>
    </row>
    <row r="18464" spans="54:54" x14ac:dyDescent="0.2">
      <c r="BB18464" s="5"/>
    </row>
    <row r="18465" spans="54:54" x14ac:dyDescent="0.2">
      <c r="BB18465" s="5"/>
    </row>
    <row r="18466" spans="54:54" x14ac:dyDescent="0.2">
      <c r="BB18466" s="5"/>
    </row>
    <row r="18467" spans="54:54" x14ac:dyDescent="0.2">
      <c r="BB18467" s="5"/>
    </row>
    <row r="18468" spans="54:54" x14ac:dyDescent="0.2">
      <c r="BB18468" s="5"/>
    </row>
    <row r="18469" spans="54:54" x14ac:dyDescent="0.2">
      <c r="BB18469" s="5"/>
    </row>
    <row r="18470" spans="54:54" x14ac:dyDescent="0.2">
      <c r="BB18470" s="5"/>
    </row>
    <row r="18471" spans="54:54" x14ac:dyDescent="0.2">
      <c r="BB18471" s="5"/>
    </row>
    <row r="18472" spans="54:54" x14ac:dyDescent="0.2">
      <c r="BB18472" s="5"/>
    </row>
    <row r="18473" spans="54:54" x14ac:dyDescent="0.2">
      <c r="BB18473" s="5"/>
    </row>
    <row r="18474" spans="54:54" x14ac:dyDescent="0.2">
      <c r="BB18474" s="5"/>
    </row>
    <row r="18475" spans="54:54" x14ac:dyDescent="0.2">
      <c r="BB18475" s="5"/>
    </row>
    <row r="18476" spans="54:54" x14ac:dyDescent="0.2">
      <c r="BB18476" s="5"/>
    </row>
    <row r="18477" spans="54:54" x14ac:dyDescent="0.2">
      <c r="BB18477" s="5"/>
    </row>
    <row r="18478" spans="54:54" x14ac:dyDescent="0.2">
      <c r="BB18478" s="5"/>
    </row>
    <row r="18479" spans="54:54" x14ac:dyDescent="0.2">
      <c r="BB18479" s="5"/>
    </row>
    <row r="18480" spans="54:54" x14ac:dyDescent="0.2">
      <c r="BB18480" s="5"/>
    </row>
    <row r="18481" spans="54:54" x14ac:dyDescent="0.2">
      <c r="BB18481" s="5"/>
    </row>
    <row r="18482" spans="54:54" x14ac:dyDescent="0.2">
      <c r="BB18482" s="5"/>
    </row>
    <row r="18483" spans="54:54" x14ac:dyDescent="0.2">
      <c r="BB18483" s="5"/>
    </row>
    <row r="18484" spans="54:54" x14ac:dyDescent="0.2">
      <c r="BB18484" s="5"/>
    </row>
    <row r="18485" spans="54:54" x14ac:dyDescent="0.2">
      <c r="BB18485" s="5"/>
    </row>
    <row r="18486" spans="54:54" x14ac:dyDescent="0.2">
      <c r="BB18486" s="5"/>
    </row>
    <row r="18487" spans="54:54" x14ac:dyDescent="0.2">
      <c r="BB18487" s="5"/>
    </row>
    <row r="18488" spans="54:54" x14ac:dyDescent="0.2">
      <c r="BB18488" s="5"/>
    </row>
    <row r="18489" spans="54:54" x14ac:dyDescent="0.2">
      <c r="BB18489" s="5"/>
    </row>
    <row r="18490" spans="54:54" x14ac:dyDescent="0.2">
      <c r="BB18490" s="5"/>
    </row>
    <row r="18491" spans="54:54" x14ac:dyDescent="0.2">
      <c r="BB18491" s="5"/>
    </row>
    <row r="18492" spans="54:54" x14ac:dyDescent="0.2">
      <c r="BB18492" s="5"/>
    </row>
    <row r="18493" spans="54:54" x14ac:dyDescent="0.2">
      <c r="BB18493" s="5"/>
    </row>
    <row r="18494" spans="54:54" x14ac:dyDescent="0.2">
      <c r="BB18494" s="5"/>
    </row>
    <row r="18495" spans="54:54" x14ac:dyDescent="0.2">
      <c r="BB18495" s="5"/>
    </row>
    <row r="18496" spans="54:54" x14ac:dyDescent="0.2">
      <c r="BB18496" s="5"/>
    </row>
    <row r="18497" spans="54:54" x14ac:dyDescent="0.2">
      <c r="BB18497" s="5"/>
    </row>
    <row r="18498" spans="54:54" x14ac:dyDescent="0.2">
      <c r="BB18498" s="5"/>
    </row>
    <row r="18499" spans="54:54" x14ac:dyDescent="0.2">
      <c r="BB18499" s="5"/>
    </row>
    <row r="18500" spans="54:54" x14ac:dyDescent="0.2">
      <c r="BB18500" s="5"/>
    </row>
    <row r="18501" spans="54:54" x14ac:dyDescent="0.2">
      <c r="BB18501" s="5"/>
    </row>
    <row r="18502" spans="54:54" x14ac:dyDescent="0.2">
      <c r="BB18502" s="5"/>
    </row>
    <row r="18503" spans="54:54" x14ac:dyDescent="0.2">
      <c r="BB18503" s="5"/>
    </row>
    <row r="18504" spans="54:54" x14ac:dyDescent="0.2">
      <c r="BB18504" s="5"/>
    </row>
    <row r="18505" spans="54:54" x14ac:dyDescent="0.2">
      <c r="BB18505" s="5"/>
    </row>
    <row r="18506" spans="54:54" x14ac:dyDescent="0.2">
      <c r="BB18506" s="5"/>
    </row>
    <row r="18507" spans="54:54" x14ac:dyDescent="0.2">
      <c r="BB18507" s="5"/>
    </row>
    <row r="18508" spans="54:54" x14ac:dyDescent="0.2">
      <c r="BB18508" s="5"/>
    </row>
    <row r="18509" spans="54:54" x14ac:dyDescent="0.2">
      <c r="BB18509" s="5"/>
    </row>
    <row r="18510" spans="54:54" x14ac:dyDescent="0.2">
      <c r="BB18510" s="5"/>
    </row>
    <row r="18511" spans="54:54" x14ac:dyDescent="0.2">
      <c r="BB18511" s="5"/>
    </row>
    <row r="18512" spans="54:54" x14ac:dyDescent="0.2">
      <c r="BB18512" s="5"/>
    </row>
    <row r="18513" spans="54:54" x14ac:dyDescent="0.2">
      <c r="BB18513" s="5"/>
    </row>
    <row r="18514" spans="54:54" x14ac:dyDescent="0.2">
      <c r="BB18514" s="5"/>
    </row>
    <row r="18515" spans="54:54" x14ac:dyDescent="0.2">
      <c r="BB18515" s="5"/>
    </row>
    <row r="18516" spans="54:54" x14ac:dyDescent="0.2">
      <c r="BB18516" s="5"/>
    </row>
    <row r="18517" spans="54:54" x14ac:dyDescent="0.2">
      <c r="BB18517" s="5"/>
    </row>
    <row r="18518" spans="54:54" x14ac:dyDescent="0.2">
      <c r="BB18518" s="5"/>
    </row>
    <row r="18519" spans="54:54" x14ac:dyDescent="0.2">
      <c r="BB18519" s="5"/>
    </row>
    <row r="18520" spans="54:54" x14ac:dyDescent="0.2">
      <c r="BB18520" s="5"/>
    </row>
    <row r="18521" spans="54:54" x14ac:dyDescent="0.2">
      <c r="BB18521" s="5"/>
    </row>
    <row r="18522" spans="54:54" x14ac:dyDescent="0.2">
      <c r="BB18522" s="5"/>
    </row>
    <row r="18523" spans="54:54" x14ac:dyDescent="0.2">
      <c r="BB18523" s="5"/>
    </row>
    <row r="18524" spans="54:54" x14ac:dyDescent="0.2">
      <c r="BB18524" s="5"/>
    </row>
    <row r="18525" spans="54:54" x14ac:dyDescent="0.2">
      <c r="BB18525" s="5"/>
    </row>
    <row r="18526" spans="54:54" x14ac:dyDescent="0.2">
      <c r="BB18526" s="5"/>
    </row>
    <row r="18527" spans="54:54" x14ac:dyDescent="0.2">
      <c r="BB18527" s="5"/>
    </row>
    <row r="18528" spans="54:54" x14ac:dyDescent="0.2">
      <c r="BB18528" s="5"/>
    </row>
    <row r="18529" spans="54:54" x14ac:dyDescent="0.2">
      <c r="BB18529" s="5"/>
    </row>
    <row r="18530" spans="54:54" x14ac:dyDescent="0.2">
      <c r="BB18530" s="5"/>
    </row>
    <row r="18531" spans="54:54" x14ac:dyDescent="0.2">
      <c r="BB18531" s="5"/>
    </row>
    <row r="18532" spans="54:54" x14ac:dyDescent="0.2">
      <c r="BB18532" s="5"/>
    </row>
    <row r="18533" spans="54:54" x14ac:dyDescent="0.2">
      <c r="BB18533" s="5"/>
    </row>
    <row r="18534" spans="54:54" x14ac:dyDescent="0.2">
      <c r="BB18534" s="5"/>
    </row>
    <row r="18535" spans="54:54" x14ac:dyDescent="0.2">
      <c r="BB18535" s="5"/>
    </row>
    <row r="18536" spans="54:54" x14ac:dyDescent="0.2">
      <c r="BB18536" s="5"/>
    </row>
    <row r="18537" spans="54:54" x14ac:dyDescent="0.2">
      <c r="BB18537" s="5"/>
    </row>
    <row r="18538" spans="54:54" x14ac:dyDescent="0.2">
      <c r="BB18538" s="5"/>
    </row>
    <row r="18539" spans="54:54" x14ac:dyDescent="0.2">
      <c r="BB18539" s="5"/>
    </row>
    <row r="18540" spans="54:54" x14ac:dyDescent="0.2">
      <c r="BB18540" s="5"/>
    </row>
    <row r="18541" spans="54:54" x14ac:dyDescent="0.2">
      <c r="BB18541" s="5"/>
    </row>
    <row r="18542" spans="54:54" x14ac:dyDescent="0.2">
      <c r="BB18542" s="5"/>
    </row>
    <row r="18543" spans="54:54" x14ac:dyDescent="0.2">
      <c r="BB18543" s="5"/>
    </row>
    <row r="18544" spans="54:54" x14ac:dyDescent="0.2">
      <c r="BB18544" s="5"/>
    </row>
    <row r="18545" spans="54:54" x14ac:dyDescent="0.2">
      <c r="BB18545" s="5"/>
    </row>
    <row r="18546" spans="54:54" x14ac:dyDescent="0.2">
      <c r="BB18546" s="5"/>
    </row>
    <row r="18547" spans="54:54" x14ac:dyDescent="0.2">
      <c r="BB18547" s="5"/>
    </row>
    <row r="18548" spans="54:54" x14ac:dyDescent="0.2">
      <c r="BB18548" s="5"/>
    </row>
    <row r="18549" spans="54:54" x14ac:dyDescent="0.2">
      <c r="BB18549" s="5"/>
    </row>
    <row r="18550" spans="54:54" x14ac:dyDescent="0.2">
      <c r="BB18550" s="5"/>
    </row>
    <row r="18551" spans="54:54" x14ac:dyDescent="0.2">
      <c r="BB18551" s="5"/>
    </row>
    <row r="18552" spans="54:54" x14ac:dyDescent="0.2">
      <c r="BB18552" s="5"/>
    </row>
    <row r="18553" spans="54:54" x14ac:dyDescent="0.2">
      <c r="BB18553" s="5"/>
    </row>
    <row r="18554" spans="54:54" x14ac:dyDescent="0.2">
      <c r="BB18554" s="5"/>
    </row>
    <row r="18555" spans="54:54" x14ac:dyDescent="0.2">
      <c r="BB18555" s="5"/>
    </row>
    <row r="18556" spans="54:54" x14ac:dyDescent="0.2">
      <c r="BB18556" s="5"/>
    </row>
    <row r="18557" spans="54:54" x14ac:dyDescent="0.2">
      <c r="BB18557" s="5"/>
    </row>
    <row r="18558" spans="54:54" x14ac:dyDescent="0.2">
      <c r="BB18558" s="5"/>
    </row>
    <row r="18559" spans="54:54" x14ac:dyDescent="0.2">
      <c r="BB18559" s="5"/>
    </row>
    <row r="18560" spans="54:54" x14ac:dyDescent="0.2">
      <c r="BB18560" s="5"/>
    </row>
    <row r="18561" spans="54:54" x14ac:dyDescent="0.2">
      <c r="BB18561" s="5"/>
    </row>
    <row r="18562" spans="54:54" x14ac:dyDescent="0.2">
      <c r="BB18562" s="5"/>
    </row>
    <row r="18563" spans="54:54" x14ac:dyDescent="0.2">
      <c r="BB18563" s="5"/>
    </row>
    <row r="18564" spans="54:54" x14ac:dyDescent="0.2">
      <c r="BB18564" s="5"/>
    </row>
    <row r="18565" spans="54:54" x14ac:dyDescent="0.2">
      <c r="BB18565" s="5"/>
    </row>
    <row r="18566" spans="54:54" x14ac:dyDescent="0.2">
      <c r="BB18566" s="5"/>
    </row>
    <row r="18567" spans="54:54" x14ac:dyDescent="0.2">
      <c r="BB18567" s="5"/>
    </row>
    <row r="18568" spans="54:54" x14ac:dyDescent="0.2">
      <c r="BB18568" s="5"/>
    </row>
    <row r="18569" spans="54:54" x14ac:dyDescent="0.2">
      <c r="BB18569" s="5"/>
    </row>
    <row r="18570" spans="54:54" x14ac:dyDescent="0.2">
      <c r="BB18570" s="5"/>
    </row>
    <row r="18571" spans="54:54" x14ac:dyDescent="0.2">
      <c r="BB18571" s="5"/>
    </row>
    <row r="18572" spans="54:54" x14ac:dyDescent="0.2">
      <c r="BB18572" s="5"/>
    </row>
    <row r="18573" spans="54:54" x14ac:dyDescent="0.2">
      <c r="BB18573" s="5"/>
    </row>
    <row r="18574" spans="54:54" x14ac:dyDescent="0.2">
      <c r="BB18574" s="5"/>
    </row>
    <row r="18575" spans="54:54" x14ac:dyDescent="0.2">
      <c r="BB18575" s="5"/>
    </row>
    <row r="18576" spans="54:54" x14ac:dyDescent="0.2">
      <c r="BB18576" s="5"/>
    </row>
    <row r="18577" spans="54:54" x14ac:dyDescent="0.2">
      <c r="BB18577" s="5"/>
    </row>
    <row r="18578" spans="54:54" x14ac:dyDescent="0.2">
      <c r="BB18578" s="5"/>
    </row>
    <row r="18579" spans="54:54" x14ac:dyDescent="0.2">
      <c r="BB18579" s="5"/>
    </row>
    <row r="18580" spans="54:54" x14ac:dyDescent="0.2">
      <c r="BB18580" s="5"/>
    </row>
    <row r="18581" spans="54:54" x14ac:dyDescent="0.2">
      <c r="BB18581" s="5"/>
    </row>
    <row r="18582" spans="54:54" x14ac:dyDescent="0.2">
      <c r="BB18582" s="5"/>
    </row>
    <row r="18583" spans="54:54" x14ac:dyDescent="0.2">
      <c r="BB18583" s="5"/>
    </row>
    <row r="18584" spans="54:54" x14ac:dyDescent="0.2">
      <c r="BB18584" s="5"/>
    </row>
    <row r="18585" spans="54:54" x14ac:dyDescent="0.2">
      <c r="BB18585" s="5"/>
    </row>
    <row r="18586" spans="54:54" x14ac:dyDescent="0.2">
      <c r="BB18586" s="5"/>
    </row>
    <row r="18587" spans="54:54" x14ac:dyDescent="0.2">
      <c r="BB18587" s="5"/>
    </row>
    <row r="18588" spans="54:54" x14ac:dyDescent="0.2">
      <c r="BB18588" s="5"/>
    </row>
    <row r="18589" spans="54:54" x14ac:dyDescent="0.2">
      <c r="BB18589" s="5"/>
    </row>
    <row r="18590" spans="54:54" x14ac:dyDescent="0.2">
      <c r="BB18590" s="5"/>
    </row>
    <row r="18591" spans="54:54" x14ac:dyDescent="0.2">
      <c r="BB18591" s="5"/>
    </row>
    <row r="18592" spans="54:54" x14ac:dyDescent="0.2">
      <c r="BB18592" s="5"/>
    </row>
    <row r="18593" spans="54:54" x14ac:dyDescent="0.2">
      <c r="BB18593" s="5"/>
    </row>
    <row r="18594" spans="54:54" x14ac:dyDescent="0.2">
      <c r="BB18594" s="5"/>
    </row>
    <row r="18595" spans="54:54" x14ac:dyDescent="0.2">
      <c r="BB18595" s="5"/>
    </row>
    <row r="18596" spans="54:54" x14ac:dyDescent="0.2">
      <c r="BB18596" s="5"/>
    </row>
    <row r="18597" spans="54:54" x14ac:dyDescent="0.2">
      <c r="BB18597" s="5"/>
    </row>
    <row r="18598" spans="54:54" x14ac:dyDescent="0.2">
      <c r="BB18598" s="5"/>
    </row>
    <row r="18599" spans="54:54" x14ac:dyDescent="0.2">
      <c r="BB18599" s="5"/>
    </row>
    <row r="18600" spans="54:54" x14ac:dyDescent="0.2">
      <c r="BB18600" s="5"/>
    </row>
    <row r="18601" spans="54:54" x14ac:dyDescent="0.2">
      <c r="BB18601" s="5"/>
    </row>
    <row r="18602" spans="54:54" x14ac:dyDescent="0.2">
      <c r="BB18602" s="5"/>
    </row>
    <row r="18603" spans="54:54" x14ac:dyDescent="0.2">
      <c r="BB18603" s="5"/>
    </row>
    <row r="18604" spans="54:54" x14ac:dyDescent="0.2">
      <c r="BB18604" s="5"/>
    </row>
    <row r="18605" spans="54:54" x14ac:dyDescent="0.2">
      <c r="BB18605" s="5"/>
    </row>
    <row r="18606" spans="54:54" x14ac:dyDescent="0.2">
      <c r="BB18606" s="5"/>
    </row>
    <row r="18607" spans="54:54" x14ac:dyDescent="0.2">
      <c r="BB18607" s="5"/>
    </row>
    <row r="18608" spans="54:54" x14ac:dyDescent="0.2">
      <c r="BB18608" s="5"/>
    </row>
    <row r="18609" spans="54:54" x14ac:dyDescent="0.2">
      <c r="BB18609" s="5"/>
    </row>
    <row r="18610" spans="54:54" x14ac:dyDescent="0.2">
      <c r="BB18610" s="5"/>
    </row>
    <row r="18611" spans="54:54" x14ac:dyDescent="0.2">
      <c r="BB18611" s="5"/>
    </row>
    <row r="18612" spans="54:54" x14ac:dyDescent="0.2">
      <c r="BB18612" s="5"/>
    </row>
    <row r="18613" spans="54:54" x14ac:dyDescent="0.2">
      <c r="BB18613" s="5"/>
    </row>
    <row r="18614" spans="54:54" x14ac:dyDescent="0.2">
      <c r="BB18614" s="5"/>
    </row>
    <row r="18615" spans="54:54" x14ac:dyDescent="0.2">
      <c r="BB18615" s="5"/>
    </row>
    <row r="18616" spans="54:54" x14ac:dyDescent="0.2">
      <c r="BB18616" s="5"/>
    </row>
    <row r="18617" spans="54:54" x14ac:dyDescent="0.2">
      <c r="BB18617" s="5"/>
    </row>
    <row r="18618" spans="54:54" x14ac:dyDescent="0.2">
      <c r="BB18618" s="5"/>
    </row>
    <row r="18619" spans="54:54" x14ac:dyDescent="0.2">
      <c r="BB18619" s="5"/>
    </row>
    <row r="18620" spans="54:54" x14ac:dyDescent="0.2">
      <c r="BB18620" s="5"/>
    </row>
    <row r="18621" spans="54:54" x14ac:dyDescent="0.2">
      <c r="BB18621" s="5"/>
    </row>
    <row r="18622" spans="54:54" x14ac:dyDescent="0.2">
      <c r="BB18622" s="5"/>
    </row>
    <row r="18623" spans="54:54" x14ac:dyDescent="0.2">
      <c r="BB18623" s="5"/>
    </row>
    <row r="18624" spans="54:54" x14ac:dyDescent="0.2">
      <c r="BB18624" s="5"/>
    </row>
    <row r="18625" spans="54:54" x14ac:dyDescent="0.2">
      <c r="BB18625" s="5"/>
    </row>
    <row r="18626" spans="54:54" x14ac:dyDescent="0.2">
      <c r="BB18626" s="5"/>
    </row>
    <row r="18627" spans="54:54" x14ac:dyDescent="0.2">
      <c r="BB18627" s="5"/>
    </row>
    <row r="18628" spans="54:54" x14ac:dyDescent="0.2">
      <c r="BB18628" s="5"/>
    </row>
    <row r="18629" spans="54:54" x14ac:dyDescent="0.2">
      <c r="BB18629" s="5"/>
    </row>
    <row r="18630" spans="54:54" x14ac:dyDescent="0.2">
      <c r="BB18630" s="5"/>
    </row>
    <row r="18631" spans="54:54" x14ac:dyDescent="0.2">
      <c r="BB18631" s="5"/>
    </row>
    <row r="18632" spans="54:54" x14ac:dyDescent="0.2">
      <c r="BB18632" s="5"/>
    </row>
    <row r="18633" spans="54:54" x14ac:dyDescent="0.2">
      <c r="BB18633" s="5"/>
    </row>
    <row r="18634" spans="54:54" x14ac:dyDescent="0.2">
      <c r="BB18634" s="5"/>
    </row>
    <row r="18635" spans="54:54" x14ac:dyDescent="0.2">
      <c r="BB18635" s="5"/>
    </row>
    <row r="18636" spans="54:54" x14ac:dyDescent="0.2">
      <c r="BB18636" s="5"/>
    </row>
    <row r="18637" spans="54:54" x14ac:dyDescent="0.2">
      <c r="BB18637" s="5"/>
    </row>
    <row r="18638" spans="54:54" x14ac:dyDescent="0.2">
      <c r="BB18638" s="5"/>
    </row>
    <row r="18639" spans="54:54" x14ac:dyDescent="0.2">
      <c r="BB18639" s="5"/>
    </row>
    <row r="18640" spans="54:54" x14ac:dyDescent="0.2">
      <c r="BB18640" s="5"/>
    </row>
    <row r="18641" spans="54:54" x14ac:dyDescent="0.2">
      <c r="BB18641" s="5"/>
    </row>
    <row r="18642" spans="54:54" x14ac:dyDescent="0.2">
      <c r="BB18642" s="5"/>
    </row>
    <row r="18643" spans="54:54" x14ac:dyDescent="0.2">
      <c r="BB18643" s="5"/>
    </row>
    <row r="18644" spans="54:54" x14ac:dyDescent="0.2">
      <c r="BB18644" s="5"/>
    </row>
    <row r="18645" spans="54:54" x14ac:dyDescent="0.2">
      <c r="BB18645" s="5"/>
    </row>
    <row r="18646" spans="54:54" x14ac:dyDescent="0.2">
      <c r="BB18646" s="5"/>
    </row>
    <row r="18647" spans="54:54" x14ac:dyDescent="0.2">
      <c r="BB18647" s="5"/>
    </row>
    <row r="18648" spans="54:54" x14ac:dyDescent="0.2">
      <c r="BB18648" s="5"/>
    </row>
    <row r="18649" spans="54:54" x14ac:dyDescent="0.2">
      <c r="BB18649" s="5"/>
    </row>
    <row r="18650" spans="54:54" x14ac:dyDescent="0.2">
      <c r="BB18650" s="5"/>
    </row>
    <row r="18651" spans="54:54" x14ac:dyDescent="0.2">
      <c r="BB18651" s="5"/>
    </row>
    <row r="18652" spans="54:54" x14ac:dyDescent="0.2">
      <c r="BB18652" s="5"/>
    </row>
    <row r="18653" spans="54:54" x14ac:dyDescent="0.2">
      <c r="BB18653" s="5"/>
    </row>
    <row r="18654" spans="54:54" x14ac:dyDescent="0.2">
      <c r="BB18654" s="5"/>
    </row>
    <row r="18655" spans="54:54" x14ac:dyDescent="0.2">
      <c r="BB18655" s="5"/>
    </row>
    <row r="18656" spans="54:54" x14ac:dyDescent="0.2">
      <c r="BB18656" s="5"/>
    </row>
    <row r="18657" spans="54:54" x14ac:dyDescent="0.2">
      <c r="BB18657" s="5"/>
    </row>
    <row r="18658" spans="54:54" x14ac:dyDescent="0.2">
      <c r="BB18658" s="5"/>
    </row>
    <row r="18659" spans="54:54" x14ac:dyDescent="0.2">
      <c r="BB18659" s="5"/>
    </row>
    <row r="18660" spans="54:54" x14ac:dyDescent="0.2">
      <c r="BB18660" s="5"/>
    </row>
    <row r="18661" spans="54:54" x14ac:dyDescent="0.2">
      <c r="BB18661" s="5"/>
    </row>
    <row r="18662" spans="54:54" x14ac:dyDescent="0.2">
      <c r="BB18662" s="5"/>
    </row>
    <row r="18663" spans="54:54" x14ac:dyDescent="0.2">
      <c r="BB18663" s="5"/>
    </row>
    <row r="18664" spans="54:54" x14ac:dyDescent="0.2">
      <c r="BB18664" s="5"/>
    </row>
    <row r="18665" spans="54:54" x14ac:dyDescent="0.2">
      <c r="BB18665" s="5"/>
    </row>
    <row r="18666" spans="54:54" x14ac:dyDescent="0.2">
      <c r="BB18666" s="5"/>
    </row>
    <row r="18667" spans="54:54" x14ac:dyDescent="0.2">
      <c r="BB18667" s="5"/>
    </row>
    <row r="18668" spans="54:54" x14ac:dyDescent="0.2">
      <c r="BB18668" s="5"/>
    </row>
    <row r="18669" spans="54:54" x14ac:dyDescent="0.2">
      <c r="BB18669" s="5"/>
    </row>
    <row r="18670" spans="54:54" x14ac:dyDescent="0.2">
      <c r="BB18670" s="5"/>
    </row>
    <row r="18671" spans="54:54" x14ac:dyDescent="0.2">
      <c r="BB18671" s="5"/>
    </row>
    <row r="18672" spans="54:54" x14ac:dyDescent="0.2">
      <c r="BB18672" s="5"/>
    </row>
    <row r="18673" spans="54:54" x14ac:dyDescent="0.2">
      <c r="BB18673" s="5"/>
    </row>
    <row r="18674" spans="54:54" x14ac:dyDescent="0.2">
      <c r="BB18674" s="5"/>
    </row>
    <row r="18675" spans="54:54" x14ac:dyDescent="0.2">
      <c r="BB18675" s="5"/>
    </row>
    <row r="18676" spans="54:54" x14ac:dyDescent="0.2">
      <c r="BB18676" s="5"/>
    </row>
    <row r="18677" spans="54:54" x14ac:dyDescent="0.2">
      <c r="BB18677" s="5"/>
    </row>
    <row r="18678" spans="54:54" x14ac:dyDescent="0.2">
      <c r="BB18678" s="5"/>
    </row>
    <row r="18679" spans="54:54" x14ac:dyDescent="0.2">
      <c r="BB18679" s="5"/>
    </row>
    <row r="18680" spans="54:54" x14ac:dyDescent="0.2">
      <c r="BB18680" s="5"/>
    </row>
    <row r="18681" spans="54:54" x14ac:dyDescent="0.2">
      <c r="BB18681" s="5"/>
    </row>
    <row r="18682" spans="54:54" x14ac:dyDescent="0.2">
      <c r="BB18682" s="5"/>
    </row>
    <row r="18683" spans="54:54" x14ac:dyDescent="0.2">
      <c r="BB18683" s="5"/>
    </row>
    <row r="18684" spans="54:54" x14ac:dyDescent="0.2">
      <c r="BB18684" s="5"/>
    </row>
    <row r="18685" spans="54:54" x14ac:dyDescent="0.2">
      <c r="BB18685" s="5"/>
    </row>
    <row r="18686" spans="54:54" x14ac:dyDescent="0.2">
      <c r="BB18686" s="5"/>
    </row>
    <row r="18687" spans="54:54" x14ac:dyDescent="0.2">
      <c r="BB18687" s="5"/>
    </row>
    <row r="18688" spans="54:54" x14ac:dyDescent="0.2">
      <c r="BB18688" s="5"/>
    </row>
    <row r="18689" spans="54:54" x14ac:dyDescent="0.2">
      <c r="BB18689" s="5"/>
    </row>
    <row r="18690" spans="54:54" x14ac:dyDescent="0.2">
      <c r="BB18690" s="5"/>
    </row>
    <row r="18691" spans="54:54" x14ac:dyDescent="0.2">
      <c r="BB18691" s="5"/>
    </row>
    <row r="18692" spans="54:54" x14ac:dyDescent="0.2">
      <c r="BB18692" s="5"/>
    </row>
    <row r="18693" spans="54:54" x14ac:dyDescent="0.2">
      <c r="BB18693" s="5"/>
    </row>
    <row r="18694" spans="54:54" x14ac:dyDescent="0.2">
      <c r="BB18694" s="5"/>
    </row>
    <row r="18695" spans="54:54" x14ac:dyDescent="0.2">
      <c r="BB18695" s="5"/>
    </row>
    <row r="18696" spans="54:54" x14ac:dyDescent="0.2">
      <c r="BB18696" s="5"/>
    </row>
    <row r="18697" spans="54:54" x14ac:dyDescent="0.2">
      <c r="BB18697" s="5"/>
    </row>
    <row r="18698" spans="54:54" x14ac:dyDescent="0.2">
      <c r="BB18698" s="5"/>
    </row>
    <row r="18699" spans="54:54" x14ac:dyDescent="0.2">
      <c r="BB18699" s="5"/>
    </row>
    <row r="18700" spans="54:54" x14ac:dyDescent="0.2">
      <c r="BB18700" s="5"/>
    </row>
    <row r="18701" spans="54:54" x14ac:dyDescent="0.2">
      <c r="BB18701" s="5"/>
    </row>
    <row r="18702" spans="54:54" x14ac:dyDescent="0.2">
      <c r="BB18702" s="5"/>
    </row>
    <row r="18703" spans="54:54" x14ac:dyDescent="0.2">
      <c r="BB18703" s="5"/>
    </row>
    <row r="18704" spans="54:54" x14ac:dyDescent="0.2">
      <c r="BB18704" s="5"/>
    </row>
    <row r="18705" spans="54:54" x14ac:dyDescent="0.2">
      <c r="BB18705" s="5"/>
    </row>
    <row r="18706" spans="54:54" x14ac:dyDescent="0.2">
      <c r="BB18706" s="5"/>
    </row>
    <row r="18707" spans="54:54" x14ac:dyDescent="0.2">
      <c r="BB18707" s="5"/>
    </row>
    <row r="18708" spans="54:54" x14ac:dyDescent="0.2">
      <c r="BB18708" s="5"/>
    </row>
    <row r="18709" spans="54:54" x14ac:dyDescent="0.2">
      <c r="BB18709" s="5"/>
    </row>
    <row r="18710" spans="54:54" x14ac:dyDescent="0.2">
      <c r="BB18710" s="5"/>
    </row>
    <row r="18711" spans="54:54" x14ac:dyDescent="0.2">
      <c r="BB18711" s="5"/>
    </row>
    <row r="18712" spans="54:54" x14ac:dyDescent="0.2">
      <c r="BB18712" s="5"/>
    </row>
    <row r="18713" spans="54:54" x14ac:dyDescent="0.2">
      <c r="BB18713" s="5"/>
    </row>
    <row r="18714" spans="54:54" x14ac:dyDescent="0.2">
      <c r="BB18714" s="5"/>
    </row>
    <row r="18715" spans="54:54" x14ac:dyDescent="0.2">
      <c r="BB18715" s="5"/>
    </row>
    <row r="18716" spans="54:54" x14ac:dyDescent="0.2">
      <c r="BB18716" s="5"/>
    </row>
    <row r="18717" spans="54:54" x14ac:dyDescent="0.2">
      <c r="BB18717" s="5"/>
    </row>
    <row r="18718" spans="54:54" x14ac:dyDescent="0.2">
      <c r="BB18718" s="5"/>
    </row>
    <row r="18719" spans="54:54" x14ac:dyDescent="0.2">
      <c r="BB18719" s="5"/>
    </row>
    <row r="18720" spans="54:54" x14ac:dyDescent="0.2">
      <c r="BB18720" s="5"/>
    </row>
    <row r="18721" spans="54:54" x14ac:dyDescent="0.2">
      <c r="BB18721" s="5"/>
    </row>
    <row r="18722" spans="54:54" x14ac:dyDescent="0.2">
      <c r="BB18722" s="5"/>
    </row>
    <row r="18723" spans="54:54" x14ac:dyDescent="0.2">
      <c r="BB18723" s="5"/>
    </row>
    <row r="18724" spans="54:54" x14ac:dyDescent="0.2">
      <c r="BB18724" s="5"/>
    </row>
    <row r="18725" spans="54:54" x14ac:dyDescent="0.2">
      <c r="BB18725" s="5"/>
    </row>
    <row r="18726" spans="54:54" x14ac:dyDescent="0.2">
      <c r="BB18726" s="5"/>
    </row>
    <row r="18727" spans="54:54" x14ac:dyDescent="0.2">
      <c r="BB18727" s="5"/>
    </row>
    <row r="18728" spans="54:54" x14ac:dyDescent="0.2">
      <c r="BB18728" s="5"/>
    </row>
    <row r="18729" spans="54:54" x14ac:dyDescent="0.2">
      <c r="BB18729" s="5"/>
    </row>
    <row r="18730" spans="54:54" x14ac:dyDescent="0.2">
      <c r="BB18730" s="5"/>
    </row>
    <row r="18731" spans="54:54" x14ac:dyDescent="0.2">
      <c r="BB18731" s="5"/>
    </row>
    <row r="18732" spans="54:54" x14ac:dyDescent="0.2">
      <c r="BB18732" s="5"/>
    </row>
    <row r="18733" spans="54:54" x14ac:dyDescent="0.2">
      <c r="BB18733" s="5"/>
    </row>
    <row r="18734" spans="54:54" x14ac:dyDescent="0.2">
      <c r="BB18734" s="5"/>
    </row>
    <row r="18735" spans="54:54" x14ac:dyDescent="0.2">
      <c r="BB18735" s="5"/>
    </row>
    <row r="18736" spans="54:54" x14ac:dyDescent="0.2">
      <c r="BB18736" s="5"/>
    </row>
    <row r="18737" spans="54:54" x14ac:dyDescent="0.2">
      <c r="BB18737" s="5"/>
    </row>
    <row r="18738" spans="54:54" x14ac:dyDescent="0.2">
      <c r="BB18738" s="5"/>
    </row>
    <row r="18739" spans="54:54" x14ac:dyDescent="0.2">
      <c r="BB18739" s="5"/>
    </row>
    <row r="18740" spans="54:54" x14ac:dyDescent="0.2">
      <c r="BB18740" s="5"/>
    </row>
    <row r="18741" spans="54:54" x14ac:dyDescent="0.2">
      <c r="BB18741" s="5"/>
    </row>
    <row r="18742" spans="54:54" x14ac:dyDescent="0.2">
      <c r="BB18742" s="5"/>
    </row>
    <row r="18743" spans="54:54" x14ac:dyDescent="0.2">
      <c r="BB18743" s="5"/>
    </row>
    <row r="18744" spans="54:54" x14ac:dyDescent="0.2">
      <c r="BB18744" s="5"/>
    </row>
    <row r="18745" spans="54:54" x14ac:dyDescent="0.2">
      <c r="BB18745" s="5"/>
    </row>
    <row r="18746" spans="54:54" x14ac:dyDescent="0.2">
      <c r="BB18746" s="5"/>
    </row>
    <row r="18747" spans="54:54" x14ac:dyDescent="0.2">
      <c r="BB18747" s="5"/>
    </row>
    <row r="18748" spans="54:54" x14ac:dyDescent="0.2">
      <c r="BB18748" s="5"/>
    </row>
    <row r="18749" spans="54:54" x14ac:dyDescent="0.2">
      <c r="BB18749" s="5"/>
    </row>
    <row r="18750" spans="54:54" x14ac:dyDescent="0.2">
      <c r="BB18750" s="5"/>
    </row>
    <row r="18751" spans="54:54" x14ac:dyDescent="0.2">
      <c r="BB18751" s="5"/>
    </row>
    <row r="18752" spans="54:54" x14ac:dyDescent="0.2">
      <c r="BB18752" s="5"/>
    </row>
    <row r="18753" spans="54:54" x14ac:dyDescent="0.2">
      <c r="BB18753" s="5"/>
    </row>
    <row r="18754" spans="54:54" x14ac:dyDescent="0.2">
      <c r="BB18754" s="5"/>
    </row>
    <row r="18755" spans="54:54" x14ac:dyDescent="0.2">
      <c r="BB18755" s="5"/>
    </row>
    <row r="18756" spans="54:54" x14ac:dyDescent="0.2">
      <c r="BB18756" s="5"/>
    </row>
    <row r="18757" spans="54:54" x14ac:dyDescent="0.2">
      <c r="BB18757" s="5"/>
    </row>
    <row r="18758" spans="54:54" x14ac:dyDescent="0.2">
      <c r="BB18758" s="5"/>
    </row>
    <row r="18759" spans="54:54" x14ac:dyDescent="0.2">
      <c r="BB18759" s="5"/>
    </row>
    <row r="18760" spans="54:54" x14ac:dyDescent="0.2">
      <c r="BB18760" s="5"/>
    </row>
    <row r="18761" spans="54:54" x14ac:dyDescent="0.2">
      <c r="BB18761" s="5"/>
    </row>
    <row r="18762" spans="54:54" x14ac:dyDescent="0.2">
      <c r="BB18762" s="5"/>
    </row>
    <row r="18763" spans="54:54" x14ac:dyDescent="0.2">
      <c r="BB18763" s="5"/>
    </row>
    <row r="18764" spans="54:54" x14ac:dyDescent="0.2">
      <c r="BB18764" s="5"/>
    </row>
    <row r="18765" spans="54:54" x14ac:dyDescent="0.2">
      <c r="BB18765" s="5"/>
    </row>
    <row r="18766" spans="54:54" x14ac:dyDescent="0.2">
      <c r="BB18766" s="5"/>
    </row>
    <row r="18767" spans="54:54" x14ac:dyDescent="0.2">
      <c r="BB18767" s="5"/>
    </row>
    <row r="18768" spans="54:54" x14ac:dyDescent="0.2">
      <c r="BB18768" s="5"/>
    </row>
    <row r="18769" spans="54:54" x14ac:dyDescent="0.2">
      <c r="BB18769" s="5"/>
    </row>
    <row r="18770" spans="54:54" x14ac:dyDescent="0.2">
      <c r="BB18770" s="5"/>
    </row>
    <row r="18771" spans="54:54" x14ac:dyDescent="0.2">
      <c r="BB18771" s="5"/>
    </row>
    <row r="18772" spans="54:54" x14ac:dyDescent="0.2">
      <c r="BB18772" s="5"/>
    </row>
    <row r="18773" spans="54:54" x14ac:dyDescent="0.2">
      <c r="BB18773" s="5"/>
    </row>
    <row r="18774" spans="54:54" x14ac:dyDescent="0.2">
      <c r="BB18774" s="5"/>
    </row>
    <row r="18775" spans="54:54" x14ac:dyDescent="0.2">
      <c r="BB18775" s="5"/>
    </row>
    <row r="18776" spans="54:54" x14ac:dyDescent="0.2">
      <c r="BB18776" s="5"/>
    </row>
    <row r="18777" spans="54:54" x14ac:dyDescent="0.2">
      <c r="BB18777" s="5"/>
    </row>
    <row r="18778" spans="54:54" x14ac:dyDescent="0.2">
      <c r="BB18778" s="5"/>
    </row>
    <row r="18779" spans="54:54" x14ac:dyDescent="0.2">
      <c r="BB18779" s="5"/>
    </row>
    <row r="18780" spans="54:54" x14ac:dyDescent="0.2">
      <c r="BB18780" s="5"/>
    </row>
    <row r="18781" spans="54:54" x14ac:dyDescent="0.2">
      <c r="BB18781" s="5"/>
    </row>
    <row r="18782" spans="54:54" x14ac:dyDescent="0.2">
      <c r="BB18782" s="5"/>
    </row>
    <row r="18783" spans="54:54" x14ac:dyDescent="0.2">
      <c r="BB18783" s="5"/>
    </row>
    <row r="18784" spans="54:54" x14ac:dyDescent="0.2">
      <c r="BB18784" s="5"/>
    </row>
    <row r="18785" spans="54:54" x14ac:dyDescent="0.2">
      <c r="BB18785" s="5"/>
    </row>
    <row r="18786" spans="54:54" x14ac:dyDescent="0.2">
      <c r="BB18786" s="5"/>
    </row>
    <row r="18787" spans="54:54" x14ac:dyDescent="0.2">
      <c r="BB18787" s="5"/>
    </row>
    <row r="18788" spans="54:54" x14ac:dyDescent="0.2">
      <c r="BB18788" s="5"/>
    </row>
    <row r="18789" spans="54:54" x14ac:dyDescent="0.2">
      <c r="BB18789" s="5"/>
    </row>
    <row r="18790" spans="54:54" x14ac:dyDescent="0.2">
      <c r="BB18790" s="5"/>
    </row>
    <row r="18791" spans="54:54" x14ac:dyDescent="0.2">
      <c r="BB18791" s="5"/>
    </row>
    <row r="18792" spans="54:54" x14ac:dyDescent="0.2">
      <c r="BB18792" s="5"/>
    </row>
    <row r="18793" spans="54:54" x14ac:dyDescent="0.2">
      <c r="BB18793" s="5"/>
    </row>
    <row r="18794" spans="54:54" x14ac:dyDescent="0.2">
      <c r="BB18794" s="5"/>
    </row>
    <row r="18795" spans="54:54" x14ac:dyDescent="0.2">
      <c r="BB18795" s="5"/>
    </row>
    <row r="18796" spans="54:54" x14ac:dyDescent="0.2">
      <c r="BB18796" s="5"/>
    </row>
    <row r="18797" spans="54:54" x14ac:dyDescent="0.2">
      <c r="BB18797" s="5"/>
    </row>
    <row r="18798" spans="54:54" x14ac:dyDescent="0.2">
      <c r="BB18798" s="5"/>
    </row>
    <row r="18799" spans="54:54" x14ac:dyDescent="0.2">
      <c r="BB18799" s="5"/>
    </row>
    <row r="18800" spans="54:54" x14ac:dyDescent="0.2">
      <c r="BB18800" s="5"/>
    </row>
    <row r="18801" spans="54:54" x14ac:dyDescent="0.2">
      <c r="BB18801" s="5"/>
    </row>
    <row r="18802" spans="54:54" x14ac:dyDescent="0.2">
      <c r="BB18802" s="5"/>
    </row>
    <row r="18803" spans="54:54" x14ac:dyDescent="0.2">
      <c r="BB18803" s="5"/>
    </row>
    <row r="18804" spans="54:54" x14ac:dyDescent="0.2">
      <c r="BB18804" s="5"/>
    </row>
    <row r="18805" spans="54:54" x14ac:dyDescent="0.2">
      <c r="BB18805" s="5"/>
    </row>
    <row r="18806" spans="54:54" x14ac:dyDescent="0.2">
      <c r="BB18806" s="5"/>
    </row>
    <row r="18807" spans="54:54" x14ac:dyDescent="0.2">
      <c r="BB18807" s="5"/>
    </row>
    <row r="18808" spans="54:54" x14ac:dyDescent="0.2">
      <c r="BB18808" s="5"/>
    </row>
    <row r="18809" spans="54:54" x14ac:dyDescent="0.2">
      <c r="BB18809" s="5"/>
    </row>
    <row r="18810" spans="54:54" x14ac:dyDescent="0.2">
      <c r="BB18810" s="5"/>
    </row>
    <row r="18811" spans="54:54" x14ac:dyDescent="0.2">
      <c r="BB18811" s="5"/>
    </row>
    <row r="18812" spans="54:54" x14ac:dyDescent="0.2">
      <c r="BB18812" s="5"/>
    </row>
    <row r="18813" spans="54:54" x14ac:dyDescent="0.2">
      <c r="BB18813" s="5"/>
    </row>
    <row r="18814" spans="54:54" x14ac:dyDescent="0.2">
      <c r="BB18814" s="5"/>
    </row>
    <row r="18815" spans="54:54" x14ac:dyDescent="0.2">
      <c r="BB18815" s="5"/>
    </row>
    <row r="18816" spans="54:54" x14ac:dyDescent="0.2">
      <c r="BB18816" s="5"/>
    </row>
    <row r="18817" spans="54:54" x14ac:dyDescent="0.2">
      <c r="BB18817" s="5"/>
    </row>
    <row r="18818" spans="54:54" x14ac:dyDescent="0.2">
      <c r="BB18818" s="5"/>
    </row>
    <row r="18819" spans="54:54" x14ac:dyDescent="0.2">
      <c r="BB18819" s="5"/>
    </row>
    <row r="18820" spans="54:54" x14ac:dyDescent="0.2">
      <c r="BB18820" s="5"/>
    </row>
    <row r="18821" spans="54:54" x14ac:dyDescent="0.2">
      <c r="BB18821" s="5"/>
    </row>
    <row r="18822" spans="54:54" x14ac:dyDescent="0.2">
      <c r="BB18822" s="5"/>
    </row>
    <row r="18823" spans="54:54" x14ac:dyDescent="0.2">
      <c r="BB18823" s="5"/>
    </row>
    <row r="18824" spans="54:54" x14ac:dyDescent="0.2">
      <c r="BB18824" s="5"/>
    </row>
    <row r="18825" spans="54:54" x14ac:dyDescent="0.2">
      <c r="BB18825" s="5"/>
    </row>
    <row r="18826" spans="54:54" x14ac:dyDescent="0.2">
      <c r="BB18826" s="5"/>
    </row>
    <row r="18827" spans="54:54" x14ac:dyDescent="0.2">
      <c r="BB18827" s="5"/>
    </row>
    <row r="18828" spans="54:54" x14ac:dyDescent="0.2">
      <c r="BB18828" s="5"/>
    </row>
    <row r="18829" spans="54:54" x14ac:dyDescent="0.2">
      <c r="BB18829" s="5"/>
    </row>
    <row r="18830" spans="54:54" x14ac:dyDescent="0.2">
      <c r="BB18830" s="5"/>
    </row>
    <row r="18831" spans="54:54" x14ac:dyDescent="0.2">
      <c r="BB18831" s="5"/>
    </row>
    <row r="18832" spans="54:54" x14ac:dyDescent="0.2">
      <c r="BB18832" s="5"/>
    </row>
    <row r="18833" spans="54:54" x14ac:dyDescent="0.2">
      <c r="BB18833" s="5"/>
    </row>
    <row r="18834" spans="54:54" x14ac:dyDescent="0.2">
      <c r="BB18834" s="5"/>
    </row>
    <row r="18835" spans="54:54" x14ac:dyDescent="0.2">
      <c r="BB18835" s="5"/>
    </row>
    <row r="18836" spans="54:54" x14ac:dyDescent="0.2">
      <c r="BB18836" s="5"/>
    </row>
    <row r="18837" spans="54:54" x14ac:dyDescent="0.2">
      <c r="BB18837" s="5"/>
    </row>
    <row r="18838" spans="54:54" x14ac:dyDescent="0.2">
      <c r="BB18838" s="5"/>
    </row>
    <row r="18839" spans="54:54" x14ac:dyDescent="0.2">
      <c r="BB18839" s="5"/>
    </row>
    <row r="18840" spans="54:54" x14ac:dyDescent="0.2">
      <c r="BB18840" s="5"/>
    </row>
    <row r="18841" spans="54:54" x14ac:dyDescent="0.2">
      <c r="BB18841" s="5"/>
    </row>
    <row r="18842" spans="54:54" x14ac:dyDescent="0.2">
      <c r="BB18842" s="5"/>
    </row>
    <row r="18843" spans="54:54" x14ac:dyDescent="0.2">
      <c r="BB18843" s="5"/>
    </row>
    <row r="18844" spans="54:54" x14ac:dyDescent="0.2">
      <c r="BB18844" s="5"/>
    </row>
    <row r="18845" spans="54:54" x14ac:dyDescent="0.2">
      <c r="BB18845" s="5"/>
    </row>
    <row r="18846" spans="54:54" x14ac:dyDescent="0.2">
      <c r="BB18846" s="5"/>
    </row>
    <row r="18847" spans="54:54" x14ac:dyDescent="0.2">
      <c r="BB18847" s="5"/>
    </row>
    <row r="18848" spans="54:54" x14ac:dyDescent="0.2">
      <c r="BB18848" s="5"/>
    </row>
    <row r="18849" spans="54:54" x14ac:dyDescent="0.2">
      <c r="BB18849" s="5"/>
    </row>
    <row r="18850" spans="54:54" x14ac:dyDescent="0.2">
      <c r="BB18850" s="5"/>
    </row>
    <row r="18851" spans="54:54" x14ac:dyDescent="0.2">
      <c r="BB18851" s="5"/>
    </row>
    <row r="18852" spans="54:54" x14ac:dyDescent="0.2">
      <c r="BB18852" s="5"/>
    </row>
    <row r="18853" spans="54:54" x14ac:dyDescent="0.2">
      <c r="BB18853" s="5"/>
    </row>
    <row r="18854" spans="54:54" x14ac:dyDescent="0.2">
      <c r="BB18854" s="5"/>
    </row>
    <row r="18855" spans="54:54" x14ac:dyDescent="0.2">
      <c r="BB18855" s="5"/>
    </row>
    <row r="18856" spans="54:54" x14ac:dyDescent="0.2">
      <c r="BB18856" s="5"/>
    </row>
    <row r="18857" spans="54:54" x14ac:dyDescent="0.2">
      <c r="BB18857" s="5"/>
    </row>
    <row r="18858" spans="54:54" x14ac:dyDescent="0.2">
      <c r="BB18858" s="5"/>
    </row>
    <row r="18859" spans="54:54" x14ac:dyDescent="0.2">
      <c r="BB18859" s="5"/>
    </row>
    <row r="18860" spans="54:54" x14ac:dyDescent="0.2">
      <c r="BB18860" s="5"/>
    </row>
    <row r="18861" spans="54:54" x14ac:dyDescent="0.2">
      <c r="BB18861" s="5"/>
    </row>
    <row r="18862" spans="54:54" x14ac:dyDescent="0.2">
      <c r="BB18862" s="5"/>
    </row>
    <row r="18863" spans="54:54" x14ac:dyDescent="0.2">
      <c r="BB18863" s="5"/>
    </row>
    <row r="18864" spans="54:54" x14ac:dyDescent="0.2">
      <c r="BB18864" s="5"/>
    </row>
    <row r="18865" spans="54:54" x14ac:dyDescent="0.2">
      <c r="BB18865" s="5"/>
    </row>
    <row r="18866" spans="54:54" x14ac:dyDescent="0.2">
      <c r="BB18866" s="5"/>
    </row>
    <row r="18867" spans="54:54" x14ac:dyDescent="0.2">
      <c r="BB18867" s="5"/>
    </row>
    <row r="18868" spans="54:54" x14ac:dyDescent="0.2">
      <c r="BB18868" s="5"/>
    </row>
    <row r="18869" spans="54:54" x14ac:dyDescent="0.2">
      <c r="BB18869" s="5"/>
    </row>
    <row r="18870" spans="54:54" x14ac:dyDescent="0.2">
      <c r="BB18870" s="5"/>
    </row>
    <row r="18871" spans="54:54" x14ac:dyDescent="0.2">
      <c r="BB18871" s="5"/>
    </row>
    <row r="18872" spans="54:54" x14ac:dyDescent="0.2">
      <c r="BB18872" s="5"/>
    </row>
    <row r="18873" spans="54:54" x14ac:dyDescent="0.2">
      <c r="BB18873" s="5"/>
    </row>
    <row r="18874" spans="54:54" x14ac:dyDescent="0.2">
      <c r="BB18874" s="5"/>
    </row>
    <row r="18875" spans="54:54" x14ac:dyDescent="0.2">
      <c r="BB18875" s="5"/>
    </row>
    <row r="18876" spans="54:54" x14ac:dyDescent="0.2">
      <c r="BB18876" s="5"/>
    </row>
    <row r="18877" spans="54:54" x14ac:dyDescent="0.2">
      <c r="BB18877" s="5"/>
    </row>
    <row r="18878" spans="54:54" x14ac:dyDescent="0.2">
      <c r="BB18878" s="5"/>
    </row>
    <row r="18879" spans="54:54" x14ac:dyDescent="0.2">
      <c r="BB18879" s="5"/>
    </row>
    <row r="18880" spans="54:54" x14ac:dyDescent="0.2">
      <c r="BB18880" s="5"/>
    </row>
    <row r="18881" spans="54:54" x14ac:dyDescent="0.2">
      <c r="BB18881" s="5"/>
    </row>
    <row r="18882" spans="54:54" x14ac:dyDescent="0.2">
      <c r="BB18882" s="5"/>
    </row>
    <row r="18883" spans="54:54" x14ac:dyDescent="0.2">
      <c r="BB18883" s="5"/>
    </row>
    <row r="18884" spans="54:54" x14ac:dyDescent="0.2">
      <c r="BB18884" s="5"/>
    </row>
    <row r="18885" spans="54:54" x14ac:dyDescent="0.2">
      <c r="BB18885" s="5"/>
    </row>
    <row r="18886" spans="54:54" x14ac:dyDescent="0.2">
      <c r="BB18886" s="5"/>
    </row>
    <row r="18887" spans="54:54" x14ac:dyDescent="0.2">
      <c r="BB18887" s="5"/>
    </row>
    <row r="18888" spans="54:54" x14ac:dyDescent="0.2">
      <c r="BB18888" s="5"/>
    </row>
    <row r="18889" spans="54:54" x14ac:dyDescent="0.2">
      <c r="BB18889" s="5"/>
    </row>
    <row r="18890" spans="54:54" x14ac:dyDescent="0.2">
      <c r="BB18890" s="5"/>
    </row>
    <row r="18891" spans="54:54" x14ac:dyDescent="0.2">
      <c r="BB18891" s="5"/>
    </row>
    <row r="18892" spans="54:54" x14ac:dyDescent="0.2">
      <c r="BB18892" s="5"/>
    </row>
    <row r="18893" spans="54:54" x14ac:dyDescent="0.2">
      <c r="BB18893" s="5"/>
    </row>
    <row r="18894" spans="54:54" x14ac:dyDescent="0.2">
      <c r="BB18894" s="5"/>
    </row>
    <row r="18895" spans="54:54" x14ac:dyDescent="0.2">
      <c r="BB18895" s="5"/>
    </row>
    <row r="18896" spans="54:54" x14ac:dyDescent="0.2">
      <c r="BB18896" s="5"/>
    </row>
    <row r="18897" spans="54:54" x14ac:dyDescent="0.2">
      <c r="BB18897" s="5"/>
    </row>
    <row r="18898" spans="54:54" x14ac:dyDescent="0.2">
      <c r="BB18898" s="5"/>
    </row>
    <row r="18899" spans="54:54" x14ac:dyDescent="0.2">
      <c r="BB18899" s="5"/>
    </row>
    <row r="18900" spans="54:54" x14ac:dyDescent="0.2">
      <c r="BB18900" s="5"/>
    </row>
    <row r="18901" spans="54:54" x14ac:dyDescent="0.2">
      <c r="BB18901" s="5"/>
    </row>
    <row r="18902" spans="54:54" x14ac:dyDescent="0.2">
      <c r="BB18902" s="5"/>
    </row>
    <row r="18903" spans="54:54" x14ac:dyDescent="0.2">
      <c r="BB18903" s="5"/>
    </row>
    <row r="18904" spans="54:54" x14ac:dyDescent="0.2">
      <c r="BB18904" s="5"/>
    </row>
    <row r="18905" spans="54:54" x14ac:dyDescent="0.2">
      <c r="BB18905" s="5"/>
    </row>
    <row r="18906" spans="54:54" x14ac:dyDescent="0.2">
      <c r="BB18906" s="5"/>
    </row>
    <row r="18907" spans="54:54" x14ac:dyDescent="0.2">
      <c r="BB18907" s="5"/>
    </row>
    <row r="18908" spans="54:54" x14ac:dyDescent="0.2">
      <c r="BB18908" s="5"/>
    </row>
    <row r="18909" spans="54:54" x14ac:dyDescent="0.2">
      <c r="BB18909" s="5"/>
    </row>
    <row r="18910" spans="54:54" x14ac:dyDescent="0.2">
      <c r="BB18910" s="5"/>
    </row>
    <row r="18911" spans="54:54" x14ac:dyDescent="0.2">
      <c r="BB18911" s="5"/>
    </row>
    <row r="18912" spans="54:54" x14ac:dyDescent="0.2">
      <c r="BB18912" s="5"/>
    </row>
    <row r="18913" spans="54:54" x14ac:dyDescent="0.2">
      <c r="BB18913" s="5"/>
    </row>
    <row r="18914" spans="54:54" x14ac:dyDescent="0.2">
      <c r="BB18914" s="5"/>
    </row>
    <row r="18915" spans="54:54" x14ac:dyDescent="0.2">
      <c r="BB18915" s="5"/>
    </row>
    <row r="18916" spans="54:54" x14ac:dyDescent="0.2">
      <c r="BB18916" s="5"/>
    </row>
    <row r="18917" spans="54:54" x14ac:dyDescent="0.2">
      <c r="BB18917" s="5"/>
    </row>
    <row r="18918" spans="54:54" x14ac:dyDescent="0.2">
      <c r="BB18918" s="5"/>
    </row>
    <row r="18919" spans="54:54" x14ac:dyDescent="0.2">
      <c r="BB18919" s="5"/>
    </row>
    <row r="18920" spans="54:54" x14ac:dyDescent="0.2">
      <c r="BB18920" s="5"/>
    </row>
    <row r="18921" spans="54:54" x14ac:dyDescent="0.2">
      <c r="BB18921" s="5"/>
    </row>
    <row r="18922" spans="54:54" x14ac:dyDescent="0.2">
      <c r="BB18922" s="5"/>
    </row>
    <row r="18923" spans="54:54" x14ac:dyDescent="0.2">
      <c r="BB18923" s="5"/>
    </row>
    <row r="18924" spans="54:54" x14ac:dyDescent="0.2">
      <c r="BB18924" s="5"/>
    </row>
    <row r="18925" spans="54:54" x14ac:dyDescent="0.2">
      <c r="BB18925" s="5"/>
    </row>
    <row r="18926" spans="54:54" x14ac:dyDescent="0.2">
      <c r="BB18926" s="5"/>
    </row>
    <row r="18927" spans="54:54" x14ac:dyDescent="0.2">
      <c r="BB18927" s="5"/>
    </row>
    <row r="18928" spans="54:54" x14ac:dyDescent="0.2">
      <c r="BB18928" s="5"/>
    </row>
    <row r="18929" spans="54:54" x14ac:dyDescent="0.2">
      <c r="BB18929" s="5"/>
    </row>
    <row r="18930" spans="54:54" x14ac:dyDescent="0.2">
      <c r="BB18930" s="5"/>
    </row>
    <row r="18931" spans="54:54" x14ac:dyDescent="0.2">
      <c r="BB18931" s="5"/>
    </row>
    <row r="18932" spans="54:54" x14ac:dyDescent="0.2">
      <c r="BB18932" s="5"/>
    </row>
    <row r="18933" spans="54:54" x14ac:dyDescent="0.2">
      <c r="BB18933" s="5"/>
    </row>
    <row r="18934" spans="54:54" x14ac:dyDescent="0.2">
      <c r="BB18934" s="5"/>
    </row>
    <row r="18935" spans="54:54" x14ac:dyDescent="0.2">
      <c r="BB18935" s="5"/>
    </row>
    <row r="18936" spans="54:54" x14ac:dyDescent="0.2">
      <c r="BB18936" s="5"/>
    </row>
    <row r="18937" spans="54:54" x14ac:dyDescent="0.2">
      <c r="BB18937" s="5"/>
    </row>
    <row r="18938" spans="54:54" x14ac:dyDescent="0.2">
      <c r="BB18938" s="5"/>
    </row>
    <row r="18939" spans="54:54" x14ac:dyDescent="0.2">
      <c r="BB18939" s="5"/>
    </row>
    <row r="18940" spans="54:54" x14ac:dyDescent="0.2">
      <c r="BB18940" s="5"/>
    </row>
    <row r="18941" spans="54:54" x14ac:dyDescent="0.2">
      <c r="BB18941" s="5"/>
    </row>
    <row r="18942" spans="54:54" x14ac:dyDescent="0.2">
      <c r="BB18942" s="5"/>
    </row>
    <row r="18943" spans="54:54" x14ac:dyDescent="0.2">
      <c r="BB18943" s="5"/>
    </row>
    <row r="18944" spans="54:54" x14ac:dyDescent="0.2">
      <c r="BB18944" s="5"/>
    </row>
    <row r="18945" spans="54:54" x14ac:dyDescent="0.2">
      <c r="BB18945" s="5"/>
    </row>
    <row r="18946" spans="54:54" x14ac:dyDescent="0.2">
      <c r="BB18946" s="5"/>
    </row>
    <row r="18947" spans="54:54" x14ac:dyDescent="0.2">
      <c r="BB18947" s="5"/>
    </row>
    <row r="18948" spans="54:54" x14ac:dyDescent="0.2">
      <c r="BB18948" s="5"/>
    </row>
    <row r="18949" spans="54:54" x14ac:dyDescent="0.2">
      <c r="BB18949" s="5"/>
    </row>
    <row r="18950" spans="54:54" x14ac:dyDescent="0.2">
      <c r="BB18950" s="5"/>
    </row>
    <row r="18951" spans="54:54" x14ac:dyDescent="0.2">
      <c r="BB18951" s="5"/>
    </row>
    <row r="18952" spans="54:54" x14ac:dyDescent="0.2">
      <c r="BB18952" s="5"/>
    </row>
    <row r="18953" spans="54:54" x14ac:dyDescent="0.2">
      <c r="BB18953" s="5"/>
    </row>
    <row r="18954" spans="54:54" x14ac:dyDescent="0.2">
      <c r="BB18954" s="5"/>
    </row>
    <row r="18955" spans="54:54" x14ac:dyDescent="0.2">
      <c r="BB18955" s="5"/>
    </row>
    <row r="18956" spans="54:54" x14ac:dyDescent="0.2">
      <c r="BB18956" s="5"/>
    </row>
    <row r="18957" spans="54:54" x14ac:dyDescent="0.2">
      <c r="BB18957" s="5"/>
    </row>
    <row r="18958" spans="54:54" x14ac:dyDescent="0.2">
      <c r="BB18958" s="5"/>
    </row>
    <row r="18959" spans="54:54" x14ac:dyDescent="0.2">
      <c r="BB18959" s="5"/>
    </row>
    <row r="18960" spans="54:54" x14ac:dyDescent="0.2">
      <c r="BB18960" s="5"/>
    </row>
    <row r="18961" spans="54:54" x14ac:dyDescent="0.2">
      <c r="BB18961" s="5"/>
    </row>
    <row r="18962" spans="54:54" x14ac:dyDescent="0.2">
      <c r="BB18962" s="5"/>
    </row>
    <row r="18963" spans="54:54" x14ac:dyDescent="0.2">
      <c r="BB18963" s="5"/>
    </row>
    <row r="18964" spans="54:54" x14ac:dyDescent="0.2">
      <c r="BB18964" s="5"/>
    </row>
    <row r="18965" spans="54:54" x14ac:dyDescent="0.2">
      <c r="BB18965" s="5"/>
    </row>
    <row r="18966" spans="54:54" x14ac:dyDescent="0.2">
      <c r="BB18966" s="5"/>
    </row>
    <row r="18967" spans="54:54" x14ac:dyDescent="0.2">
      <c r="BB18967" s="5"/>
    </row>
    <row r="18968" spans="54:54" x14ac:dyDescent="0.2">
      <c r="BB18968" s="5"/>
    </row>
    <row r="18969" spans="54:54" x14ac:dyDescent="0.2">
      <c r="BB18969" s="5"/>
    </row>
    <row r="18970" spans="54:54" x14ac:dyDescent="0.2">
      <c r="BB18970" s="5"/>
    </row>
    <row r="18971" spans="54:54" x14ac:dyDescent="0.2">
      <c r="BB18971" s="5"/>
    </row>
    <row r="18972" spans="54:54" x14ac:dyDescent="0.2">
      <c r="BB18972" s="5"/>
    </row>
    <row r="18973" spans="54:54" x14ac:dyDescent="0.2">
      <c r="BB18973" s="5"/>
    </row>
    <row r="18974" spans="54:54" x14ac:dyDescent="0.2">
      <c r="BB18974" s="5"/>
    </row>
    <row r="18975" spans="54:54" x14ac:dyDescent="0.2">
      <c r="BB18975" s="5"/>
    </row>
    <row r="18976" spans="54:54" x14ac:dyDescent="0.2">
      <c r="BB18976" s="5"/>
    </row>
    <row r="18977" spans="54:54" x14ac:dyDescent="0.2">
      <c r="BB18977" s="5"/>
    </row>
    <row r="18978" spans="54:54" x14ac:dyDescent="0.2">
      <c r="BB18978" s="5"/>
    </row>
    <row r="18979" spans="54:54" x14ac:dyDescent="0.2">
      <c r="BB18979" s="5"/>
    </row>
    <row r="18980" spans="54:54" x14ac:dyDescent="0.2">
      <c r="BB18980" s="5"/>
    </row>
    <row r="18981" spans="54:54" x14ac:dyDescent="0.2">
      <c r="BB18981" s="5"/>
    </row>
    <row r="18982" spans="54:54" x14ac:dyDescent="0.2">
      <c r="BB18982" s="5"/>
    </row>
    <row r="18983" spans="54:54" x14ac:dyDescent="0.2">
      <c r="BB18983" s="5"/>
    </row>
    <row r="18984" spans="54:54" x14ac:dyDescent="0.2">
      <c r="BB18984" s="5"/>
    </row>
    <row r="18985" spans="54:54" x14ac:dyDescent="0.2">
      <c r="BB18985" s="5"/>
    </row>
    <row r="18986" spans="54:54" x14ac:dyDescent="0.2">
      <c r="BB18986" s="5"/>
    </row>
    <row r="18987" spans="54:54" x14ac:dyDescent="0.2">
      <c r="BB18987" s="5"/>
    </row>
    <row r="18988" spans="54:54" x14ac:dyDescent="0.2">
      <c r="BB18988" s="5"/>
    </row>
    <row r="18989" spans="54:54" x14ac:dyDescent="0.2">
      <c r="BB18989" s="5"/>
    </row>
    <row r="18990" spans="54:54" x14ac:dyDescent="0.2">
      <c r="BB18990" s="5"/>
    </row>
    <row r="18991" spans="54:54" x14ac:dyDescent="0.2">
      <c r="BB18991" s="5"/>
    </row>
    <row r="18992" spans="54:54" x14ac:dyDescent="0.2">
      <c r="BB18992" s="5"/>
    </row>
    <row r="18993" spans="54:54" x14ac:dyDescent="0.2">
      <c r="BB18993" s="5"/>
    </row>
    <row r="18994" spans="54:54" x14ac:dyDescent="0.2">
      <c r="BB18994" s="5"/>
    </row>
    <row r="18995" spans="54:54" x14ac:dyDescent="0.2">
      <c r="BB18995" s="5"/>
    </row>
    <row r="18996" spans="54:54" x14ac:dyDescent="0.2">
      <c r="BB18996" s="5"/>
    </row>
    <row r="18997" spans="54:54" x14ac:dyDescent="0.2">
      <c r="BB18997" s="5"/>
    </row>
    <row r="18998" spans="54:54" x14ac:dyDescent="0.2">
      <c r="BB18998" s="5"/>
    </row>
    <row r="18999" spans="54:54" x14ac:dyDescent="0.2">
      <c r="BB18999" s="5"/>
    </row>
    <row r="19000" spans="54:54" x14ac:dyDescent="0.2">
      <c r="BB19000" s="5"/>
    </row>
    <row r="19001" spans="54:54" x14ac:dyDescent="0.2">
      <c r="BB19001" s="5"/>
    </row>
    <row r="19002" spans="54:54" x14ac:dyDescent="0.2">
      <c r="BB19002" s="5"/>
    </row>
    <row r="19003" spans="54:54" x14ac:dyDescent="0.2">
      <c r="BB19003" s="5"/>
    </row>
    <row r="19004" spans="54:54" x14ac:dyDescent="0.2">
      <c r="BB19004" s="5"/>
    </row>
    <row r="19005" spans="54:54" x14ac:dyDescent="0.2">
      <c r="BB19005" s="5"/>
    </row>
    <row r="19006" spans="54:54" x14ac:dyDescent="0.2">
      <c r="BB19006" s="5"/>
    </row>
    <row r="19007" spans="54:54" x14ac:dyDescent="0.2">
      <c r="BB19007" s="5"/>
    </row>
    <row r="19008" spans="54:54" x14ac:dyDescent="0.2">
      <c r="BB19008" s="5"/>
    </row>
    <row r="19009" spans="54:54" x14ac:dyDescent="0.2">
      <c r="BB19009" s="5"/>
    </row>
    <row r="19010" spans="54:54" x14ac:dyDescent="0.2">
      <c r="BB19010" s="5"/>
    </row>
    <row r="19011" spans="54:54" x14ac:dyDescent="0.2">
      <c r="BB19011" s="5"/>
    </row>
    <row r="19012" spans="54:54" x14ac:dyDescent="0.2">
      <c r="BB19012" s="5"/>
    </row>
    <row r="19013" spans="54:54" x14ac:dyDescent="0.2">
      <c r="BB19013" s="5"/>
    </row>
    <row r="19014" spans="54:54" x14ac:dyDescent="0.2">
      <c r="BB19014" s="5"/>
    </row>
    <row r="19015" spans="54:54" x14ac:dyDescent="0.2">
      <c r="BB19015" s="5"/>
    </row>
    <row r="19016" spans="54:54" x14ac:dyDescent="0.2">
      <c r="BB19016" s="5"/>
    </row>
    <row r="19017" spans="54:54" x14ac:dyDescent="0.2">
      <c r="BB19017" s="5"/>
    </row>
    <row r="19018" spans="54:54" x14ac:dyDescent="0.2">
      <c r="BB19018" s="5"/>
    </row>
    <row r="19019" spans="54:54" x14ac:dyDescent="0.2">
      <c r="BB19019" s="5"/>
    </row>
    <row r="19020" spans="54:54" x14ac:dyDescent="0.2">
      <c r="BB19020" s="5"/>
    </row>
    <row r="19021" spans="54:54" x14ac:dyDescent="0.2">
      <c r="BB19021" s="5"/>
    </row>
    <row r="19022" spans="54:54" x14ac:dyDescent="0.2">
      <c r="BB19022" s="5"/>
    </row>
    <row r="19023" spans="54:54" x14ac:dyDescent="0.2">
      <c r="BB19023" s="5"/>
    </row>
    <row r="19024" spans="54:54" x14ac:dyDescent="0.2">
      <c r="BB19024" s="5"/>
    </row>
    <row r="19025" spans="54:54" x14ac:dyDescent="0.2">
      <c r="BB19025" s="5"/>
    </row>
    <row r="19026" spans="54:54" x14ac:dyDescent="0.2">
      <c r="BB19026" s="5"/>
    </row>
    <row r="19027" spans="54:54" x14ac:dyDescent="0.2">
      <c r="BB19027" s="5"/>
    </row>
    <row r="19028" spans="54:54" x14ac:dyDescent="0.2">
      <c r="BB19028" s="5"/>
    </row>
    <row r="19029" spans="54:54" x14ac:dyDescent="0.2">
      <c r="BB19029" s="5"/>
    </row>
    <row r="19030" spans="54:54" x14ac:dyDescent="0.2">
      <c r="BB19030" s="5"/>
    </row>
    <row r="19031" spans="54:54" x14ac:dyDescent="0.2">
      <c r="BB19031" s="5"/>
    </row>
    <row r="19032" spans="54:54" x14ac:dyDescent="0.2">
      <c r="BB19032" s="5"/>
    </row>
    <row r="19033" spans="54:54" x14ac:dyDescent="0.2">
      <c r="BB19033" s="5"/>
    </row>
    <row r="19034" spans="54:54" x14ac:dyDescent="0.2">
      <c r="BB19034" s="5"/>
    </row>
    <row r="19035" spans="54:54" x14ac:dyDescent="0.2">
      <c r="BB19035" s="5"/>
    </row>
    <row r="19036" spans="54:54" x14ac:dyDescent="0.2">
      <c r="BB19036" s="5"/>
    </row>
    <row r="19037" spans="54:54" x14ac:dyDescent="0.2">
      <c r="BB19037" s="5"/>
    </row>
    <row r="19038" spans="54:54" x14ac:dyDescent="0.2">
      <c r="BB19038" s="5"/>
    </row>
    <row r="19039" spans="54:54" x14ac:dyDescent="0.2">
      <c r="BB19039" s="5"/>
    </row>
    <row r="19040" spans="54:54" x14ac:dyDescent="0.2">
      <c r="BB19040" s="5"/>
    </row>
    <row r="19041" spans="54:54" x14ac:dyDescent="0.2">
      <c r="BB19041" s="5"/>
    </row>
    <row r="19042" spans="54:54" x14ac:dyDescent="0.2">
      <c r="BB19042" s="5"/>
    </row>
    <row r="19043" spans="54:54" x14ac:dyDescent="0.2">
      <c r="BB19043" s="5"/>
    </row>
    <row r="19044" spans="54:54" x14ac:dyDescent="0.2">
      <c r="BB19044" s="5"/>
    </row>
    <row r="19045" spans="54:54" x14ac:dyDescent="0.2">
      <c r="BB19045" s="5"/>
    </row>
    <row r="19046" spans="54:54" x14ac:dyDescent="0.2">
      <c r="BB19046" s="5"/>
    </row>
    <row r="19047" spans="54:54" x14ac:dyDescent="0.2">
      <c r="BB19047" s="5"/>
    </row>
    <row r="19048" spans="54:54" x14ac:dyDescent="0.2">
      <c r="BB19048" s="5"/>
    </row>
    <row r="19049" spans="54:54" x14ac:dyDescent="0.2">
      <c r="BB19049" s="5"/>
    </row>
    <row r="19050" spans="54:54" x14ac:dyDescent="0.2">
      <c r="BB19050" s="5"/>
    </row>
    <row r="19051" spans="54:54" x14ac:dyDescent="0.2">
      <c r="BB19051" s="5"/>
    </row>
    <row r="19052" spans="54:54" x14ac:dyDescent="0.2">
      <c r="BB19052" s="5"/>
    </row>
    <row r="19053" spans="54:54" x14ac:dyDescent="0.2">
      <c r="BB19053" s="5"/>
    </row>
    <row r="19054" spans="54:54" x14ac:dyDescent="0.2">
      <c r="BB19054" s="5"/>
    </row>
    <row r="19055" spans="54:54" x14ac:dyDescent="0.2">
      <c r="BB19055" s="5"/>
    </row>
    <row r="19056" spans="54:54" x14ac:dyDescent="0.2">
      <c r="BB19056" s="5"/>
    </row>
    <row r="19057" spans="54:54" x14ac:dyDescent="0.2">
      <c r="BB19057" s="5"/>
    </row>
    <row r="19058" spans="54:54" x14ac:dyDescent="0.2">
      <c r="BB19058" s="5"/>
    </row>
    <row r="19059" spans="54:54" x14ac:dyDescent="0.2">
      <c r="BB19059" s="5"/>
    </row>
    <row r="19060" spans="54:54" x14ac:dyDescent="0.2">
      <c r="BB19060" s="5"/>
    </row>
    <row r="19061" spans="54:54" x14ac:dyDescent="0.2">
      <c r="BB19061" s="5"/>
    </row>
    <row r="19062" spans="54:54" x14ac:dyDescent="0.2">
      <c r="BB19062" s="5"/>
    </row>
    <row r="19063" spans="54:54" x14ac:dyDescent="0.2">
      <c r="BB19063" s="5"/>
    </row>
    <row r="19064" spans="54:54" x14ac:dyDescent="0.2">
      <c r="BB19064" s="5"/>
    </row>
    <row r="19065" spans="54:54" x14ac:dyDescent="0.2">
      <c r="BB19065" s="5"/>
    </row>
    <row r="19066" spans="54:54" x14ac:dyDescent="0.2">
      <c r="BB19066" s="5"/>
    </row>
    <row r="19067" spans="54:54" x14ac:dyDescent="0.2">
      <c r="BB19067" s="5"/>
    </row>
    <row r="19068" spans="54:54" x14ac:dyDescent="0.2">
      <c r="BB19068" s="5"/>
    </row>
    <row r="19069" spans="54:54" x14ac:dyDescent="0.2">
      <c r="BB19069" s="5"/>
    </row>
    <row r="19070" spans="54:54" x14ac:dyDescent="0.2">
      <c r="BB19070" s="5"/>
    </row>
    <row r="19071" spans="54:54" x14ac:dyDescent="0.2">
      <c r="BB19071" s="5"/>
    </row>
    <row r="19072" spans="54:54" x14ac:dyDescent="0.2">
      <c r="BB19072" s="5"/>
    </row>
    <row r="19073" spans="54:54" x14ac:dyDescent="0.2">
      <c r="BB19073" s="5"/>
    </row>
    <row r="19074" spans="54:54" x14ac:dyDescent="0.2">
      <c r="BB19074" s="5"/>
    </row>
    <row r="19075" spans="54:54" x14ac:dyDescent="0.2">
      <c r="BB19075" s="5"/>
    </row>
    <row r="19076" spans="54:54" x14ac:dyDescent="0.2">
      <c r="BB19076" s="5"/>
    </row>
    <row r="19077" spans="54:54" x14ac:dyDescent="0.2">
      <c r="BB19077" s="5"/>
    </row>
    <row r="19078" spans="54:54" x14ac:dyDescent="0.2">
      <c r="BB19078" s="5"/>
    </row>
    <row r="19079" spans="54:54" x14ac:dyDescent="0.2">
      <c r="BB19079" s="5"/>
    </row>
    <row r="19080" spans="54:54" x14ac:dyDescent="0.2">
      <c r="BB19080" s="5"/>
    </row>
    <row r="19081" spans="54:54" x14ac:dyDescent="0.2">
      <c r="BB19081" s="5"/>
    </row>
    <row r="19082" spans="54:54" x14ac:dyDescent="0.2">
      <c r="BB19082" s="5"/>
    </row>
    <row r="19083" spans="54:54" x14ac:dyDescent="0.2">
      <c r="BB19083" s="5"/>
    </row>
    <row r="19084" spans="54:54" x14ac:dyDescent="0.2">
      <c r="BB19084" s="5"/>
    </row>
    <row r="19085" spans="54:54" x14ac:dyDescent="0.2">
      <c r="BB19085" s="5"/>
    </row>
    <row r="19086" spans="54:54" x14ac:dyDescent="0.2">
      <c r="BB19086" s="5"/>
    </row>
    <row r="19087" spans="54:54" x14ac:dyDescent="0.2">
      <c r="BB19087" s="5"/>
    </row>
    <row r="19088" spans="54:54" x14ac:dyDescent="0.2">
      <c r="BB19088" s="5"/>
    </row>
    <row r="19089" spans="54:54" x14ac:dyDescent="0.2">
      <c r="BB19089" s="5"/>
    </row>
    <row r="19090" spans="54:54" x14ac:dyDescent="0.2">
      <c r="BB19090" s="5"/>
    </row>
    <row r="19091" spans="54:54" x14ac:dyDescent="0.2">
      <c r="BB19091" s="5"/>
    </row>
    <row r="19092" spans="54:54" x14ac:dyDescent="0.2">
      <c r="BB19092" s="5"/>
    </row>
    <row r="19093" spans="54:54" x14ac:dyDescent="0.2">
      <c r="BB19093" s="5"/>
    </row>
    <row r="19094" spans="54:54" x14ac:dyDescent="0.2">
      <c r="BB19094" s="5"/>
    </row>
    <row r="19095" spans="54:54" x14ac:dyDescent="0.2">
      <c r="BB19095" s="5"/>
    </row>
    <row r="19096" spans="54:54" x14ac:dyDescent="0.2">
      <c r="BB19096" s="5"/>
    </row>
    <row r="19097" spans="54:54" x14ac:dyDescent="0.2">
      <c r="BB19097" s="5"/>
    </row>
    <row r="19098" spans="54:54" x14ac:dyDescent="0.2">
      <c r="BB19098" s="5"/>
    </row>
    <row r="19099" spans="54:54" x14ac:dyDescent="0.2">
      <c r="BB19099" s="5"/>
    </row>
    <row r="19100" spans="54:54" x14ac:dyDescent="0.2">
      <c r="BB19100" s="5"/>
    </row>
    <row r="19101" spans="54:54" x14ac:dyDescent="0.2">
      <c r="BB19101" s="5"/>
    </row>
    <row r="19102" spans="54:54" x14ac:dyDescent="0.2">
      <c r="BB19102" s="5"/>
    </row>
    <row r="19103" spans="54:54" x14ac:dyDescent="0.2">
      <c r="BB19103" s="5"/>
    </row>
    <row r="19104" spans="54:54" x14ac:dyDescent="0.2">
      <c r="BB19104" s="5"/>
    </row>
    <row r="19105" spans="54:54" x14ac:dyDescent="0.2">
      <c r="BB19105" s="5"/>
    </row>
    <row r="19106" spans="54:54" x14ac:dyDescent="0.2">
      <c r="BB19106" s="5"/>
    </row>
    <row r="19107" spans="54:54" x14ac:dyDescent="0.2">
      <c r="BB19107" s="5"/>
    </row>
    <row r="19108" spans="54:54" x14ac:dyDescent="0.2">
      <c r="BB19108" s="5"/>
    </row>
    <row r="19109" spans="54:54" x14ac:dyDescent="0.2">
      <c r="BB19109" s="5"/>
    </row>
    <row r="19110" spans="54:54" x14ac:dyDescent="0.2">
      <c r="BB19110" s="5"/>
    </row>
    <row r="19111" spans="54:54" x14ac:dyDescent="0.2">
      <c r="BB19111" s="5"/>
    </row>
    <row r="19112" spans="54:54" x14ac:dyDescent="0.2">
      <c r="BB19112" s="5"/>
    </row>
    <row r="19113" spans="54:54" x14ac:dyDescent="0.2">
      <c r="BB19113" s="5"/>
    </row>
    <row r="19114" spans="54:54" x14ac:dyDescent="0.2">
      <c r="BB19114" s="5"/>
    </row>
    <row r="19115" spans="54:54" x14ac:dyDescent="0.2">
      <c r="BB19115" s="5"/>
    </row>
    <row r="19116" spans="54:54" x14ac:dyDescent="0.2">
      <c r="BB19116" s="5"/>
    </row>
    <row r="19117" spans="54:54" x14ac:dyDescent="0.2">
      <c r="BB19117" s="5"/>
    </row>
    <row r="19118" spans="54:54" x14ac:dyDescent="0.2">
      <c r="BB19118" s="5"/>
    </row>
    <row r="19119" spans="54:54" x14ac:dyDescent="0.2">
      <c r="BB19119" s="5"/>
    </row>
    <row r="19120" spans="54:54" x14ac:dyDescent="0.2">
      <c r="BB19120" s="5"/>
    </row>
    <row r="19121" spans="54:54" x14ac:dyDescent="0.2">
      <c r="BB19121" s="5"/>
    </row>
    <row r="19122" spans="54:54" x14ac:dyDescent="0.2">
      <c r="BB19122" s="5"/>
    </row>
    <row r="19123" spans="54:54" x14ac:dyDescent="0.2">
      <c r="BB19123" s="5"/>
    </row>
    <row r="19124" spans="54:54" x14ac:dyDescent="0.2">
      <c r="BB19124" s="5"/>
    </row>
    <row r="19125" spans="54:54" x14ac:dyDescent="0.2">
      <c r="BB19125" s="5"/>
    </row>
    <row r="19126" spans="54:54" x14ac:dyDescent="0.2">
      <c r="BB19126" s="5"/>
    </row>
    <row r="19127" spans="54:54" x14ac:dyDescent="0.2">
      <c r="BB19127" s="5"/>
    </row>
    <row r="19128" spans="54:54" x14ac:dyDescent="0.2">
      <c r="BB19128" s="5"/>
    </row>
    <row r="19129" spans="54:54" x14ac:dyDescent="0.2">
      <c r="BB19129" s="5"/>
    </row>
    <row r="19130" spans="54:54" x14ac:dyDescent="0.2">
      <c r="BB19130" s="5"/>
    </row>
    <row r="19131" spans="54:54" x14ac:dyDescent="0.2">
      <c r="BB19131" s="5"/>
    </row>
    <row r="19132" spans="54:54" x14ac:dyDescent="0.2">
      <c r="BB19132" s="5"/>
    </row>
    <row r="19133" spans="54:54" x14ac:dyDescent="0.2">
      <c r="BB19133" s="5"/>
    </row>
    <row r="19134" spans="54:54" x14ac:dyDescent="0.2">
      <c r="BB19134" s="5"/>
    </row>
    <row r="19135" spans="54:54" x14ac:dyDescent="0.2">
      <c r="BB19135" s="5"/>
    </row>
    <row r="19136" spans="54:54" x14ac:dyDescent="0.2">
      <c r="BB19136" s="5"/>
    </row>
    <row r="19137" spans="54:54" x14ac:dyDescent="0.2">
      <c r="BB19137" s="5"/>
    </row>
    <row r="19138" spans="54:54" x14ac:dyDescent="0.2">
      <c r="BB19138" s="5"/>
    </row>
    <row r="19139" spans="54:54" x14ac:dyDescent="0.2">
      <c r="BB19139" s="5"/>
    </row>
    <row r="19140" spans="54:54" x14ac:dyDescent="0.2">
      <c r="BB19140" s="5"/>
    </row>
    <row r="19141" spans="54:54" x14ac:dyDescent="0.2">
      <c r="BB19141" s="5"/>
    </row>
    <row r="19142" spans="54:54" x14ac:dyDescent="0.2">
      <c r="BB19142" s="5"/>
    </row>
    <row r="19143" spans="54:54" x14ac:dyDescent="0.2">
      <c r="BB19143" s="5"/>
    </row>
    <row r="19144" spans="54:54" x14ac:dyDescent="0.2">
      <c r="BB19144" s="5"/>
    </row>
    <row r="19145" spans="54:54" x14ac:dyDescent="0.2">
      <c r="BB19145" s="5"/>
    </row>
    <row r="19146" spans="54:54" x14ac:dyDescent="0.2">
      <c r="BB19146" s="5"/>
    </row>
    <row r="19147" spans="54:54" x14ac:dyDescent="0.2">
      <c r="BB19147" s="5"/>
    </row>
    <row r="19148" spans="54:54" x14ac:dyDescent="0.2">
      <c r="BB19148" s="5"/>
    </row>
    <row r="19149" spans="54:54" x14ac:dyDescent="0.2">
      <c r="BB19149" s="5"/>
    </row>
    <row r="19150" spans="54:54" x14ac:dyDescent="0.2">
      <c r="BB19150" s="5"/>
    </row>
    <row r="19151" spans="54:54" x14ac:dyDescent="0.2">
      <c r="BB19151" s="5"/>
    </row>
    <row r="19152" spans="54:54" x14ac:dyDescent="0.2">
      <c r="BB19152" s="5"/>
    </row>
    <row r="19153" spans="54:54" x14ac:dyDescent="0.2">
      <c r="BB19153" s="5"/>
    </row>
    <row r="19154" spans="54:54" x14ac:dyDescent="0.2">
      <c r="BB19154" s="5"/>
    </row>
    <row r="19155" spans="54:54" x14ac:dyDescent="0.2">
      <c r="BB19155" s="5"/>
    </row>
    <row r="19156" spans="54:54" x14ac:dyDescent="0.2">
      <c r="BB19156" s="5"/>
    </row>
    <row r="19157" spans="54:54" x14ac:dyDescent="0.2">
      <c r="BB19157" s="5"/>
    </row>
    <row r="19158" spans="54:54" x14ac:dyDescent="0.2">
      <c r="BB19158" s="5"/>
    </row>
    <row r="19159" spans="54:54" x14ac:dyDescent="0.2">
      <c r="BB19159" s="5"/>
    </row>
    <row r="19160" spans="54:54" x14ac:dyDescent="0.2">
      <c r="BB19160" s="5"/>
    </row>
    <row r="19161" spans="54:54" x14ac:dyDescent="0.2">
      <c r="BB19161" s="5"/>
    </row>
    <row r="19162" spans="54:54" x14ac:dyDescent="0.2">
      <c r="BB19162" s="5"/>
    </row>
    <row r="19163" spans="54:54" x14ac:dyDescent="0.2">
      <c r="BB19163" s="5"/>
    </row>
    <row r="19164" spans="54:54" x14ac:dyDescent="0.2">
      <c r="BB19164" s="5"/>
    </row>
    <row r="19165" spans="54:54" x14ac:dyDescent="0.2">
      <c r="BB19165" s="5"/>
    </row>
    <row r="19166" spans="54:54" x14ac:dyDescent="0.2">
      <c r="BB19166" s="5"/>
    </row>
    <row r="19167" spans="54:54" x14ac:dyDescent="0.2">
      <c r="BB19167" s="5"/>
    </row>
    <row r="19168" spans="54:54" x14ac:dyDescent="0.2">
      <c r="BB19168" s="5"/>
    </row>
    <row r="19169" spans="54:54" x14ac:dyDescent="0.2">
      <c r="BB19169" s="5"/>
    </row>
    <row r="19170" spans="54:54" x14ac:dyDescent="0.2">
      <c r="BB19170" s="5"/>
    </row>
    <row r="19171" spans="54:54" x14ac:dyDescent="0.2">
      <c r="BB19171" s="5"/>
    </row>
    <row r="19172" spans="54:54" x14ac:dyDescent="0.2">
      <c r="BB19172" s="5"/>
    </row>
    <row r="19173" spans="54:54" x14ac:dyDescent="0.2">
      <c r="BB19173" s="5"/>
    </row>
    <row r="19174" spans="54:54" x14ac:dyDescent="0.2">
      <c r="BB19174" s="5"/>
    </row>
    <row r="19175" spans="54:54" x14ac:dyDescent="0.2">
      <c r="BB19175" s="5"/>
    </row>
    <row r="19176" spans="54:54" x14ac:dyDescent="0.2">
      <c r="BB19176" s="5"/>
    </row>
    <row r="19177" spans="54:54" x14ac:dyDescent="0.2">
      <c r="BB19177" s="5"/>
    </row>
    <row r="19178" spans="54:54" x14ac:dyDescent="0.2">
      <c r="BB19178" s="5"/>
    </row>
    <row r="19179" spans="54:54" x14ac:dyDescent="0.2">
      <c r="BB19179" s="5"/>
    </row>
    <row r="19180" spans="54:54" x14ac:dyDescent="0.2">
      <c r="BB19180" s="5"/>
    </row>
    <row r="19181" spans="54:54" x14ac:dyDescent="0.2">
      <c r="BB19181" s="5"/>
    </row>
    <row r="19182" spans="54:54" x14ac:dyDescent="0.2">
      <c r="BB19182" s="5"/>
    </row>
    <row r="19183" spans="54:54" x14ac:dyDescent="0.2">
      <c r="BB19183" s="5"/>
    </row>
    <row r="19184" spans="54:54" x14ac:dyDescent="0.2">
      <c r="BB19184" s="5"/>
    </row>
    <row r="19185" spans="54:54" x14ac:dyDescent="0.2">
      <c r="BB19185" s="5"/>
    </row>
    <row r="19186" spans="54:54" x14ac:dyDescent="0.2">
      <c r="BB19186" s="5"/>
    </row>
    <row r="19187" spans="54:54" x14ac:dyDescent="0.2">
      <c r="BB19187" s="5"/>
    </row>
    <row r="19188" spans="54:54" x14ac:dyDescent="0.2">
      <c r="BB19188" s="5"/>
    </row>
    <row r="19189" spans="54:54" x14ac:dyDescent="0.2">
      <c r="BB19189" s="5"/>
    </row>
    <row r="19190" spans="54:54" x14ac:dyDescent="0.2">
      <c r="BB19190" s="5"/>
    </row>
    <row r="19191" spans="54:54" x14ac:dyDescent="0.2">
      <c r="BB19191" s="5"/>
    </row>
    <row r="19192" spans="54:54" x14ac:dyDescent="0.2">
      <c r="BB19192" s="5"/>
    </row>
    <row r="19193" spans="54:54" x14ac:dyDescent="0.2">
      <c r="BB19193" s="5"/>
    </row>
    <row r="19194" spans="54:54" x14ac:dyDescent="0.2">
      <c r="BB19194" s="5"/>
    </row>
    <row r="19195" spans="54:54" x14ac:dyDescent="0.2">
      <c r="BB19195" s="5"/>
    </row>
    <row r="19196" spans="54:54" x14ac:dyDescent="0.2">
      <c r="BB19196" s="5"/>
    </row>
    <row r="19197" spans="54:54" x14ac:dyDescent="0.2">
      <c r="BB19197" s="5"/>
    </row>
    <row r="19198" spans="54:54" x14ac:dyDescent="0.2">
      <c r="BB19198" s="5"/>
    </row>
    <row r="19199" spans="54:54" x14ac:dyDescent="0.2">
      <c r="BB19199" s="5"/>
    </row>
    <row r="19200" spans="54:54" x14ac:dyDescent="0.2">
      <c r="BB19200" s="5"/>
    </row>
    <row r="19201" spans="54:54" x14ac:dyDescent="0.2">
      <c r="BB19201" s="5"/>
    </row>
    <row r="19202" spans="54:54" x14ac:dyDescent="0.2">
      <c r="BB19202" s="5"/>
    </row>
    <row r="19203" spans="54:54" x14ac:dyDescent="0.2">
      <c r="BB19203" s="5"/>
    </row>
    <row r="19204" spans="54:54" x14ac:dyDescent="0.2">
      <c r="BB19204" s="5"/>
    </row>
    <row r="19205" spans="54:54" x14ac:dyDescent="0.2">
      <c r="BB19205" s="5"/>
    </row>
    <row r="19206" spans="54:54" x14ac:dyDescent="0.2">
      <c r="BB19206" s="5"/>
    </row>
    <row r="19207" spans="54:54" x14ac:dyDescent="0.2">
      <c r="BB19207" s="5"/>
    </row>
    <row r="19208" spans="54:54" x14ac:dyDescent="0.2">
      <c r="BB19208" s="5"/>
    </row>
    <row r="19209" spans="54:54" x14ac:dyDescent="0.2">
      <c r="BB19209" s="5"/>
    </row>
    <row r="19210" spans="54:54" x14ac:dyDescent="0.2">
      <c r="BB19210" s="5"/>
    </row>
    <row r="19211" spans="54:54" x14ac:dyDescent="0.2">
      <c r="BB19211" s="5"/>
    </row>
    <row r="19212" spans="54:54" x14ac:dyDescent="0.2">
      <c r="BB19212" s="5"/>
    </row>
    <row r="19213" spans="54:54" x14ac:dyDescent="0.2">
      <c r="BB19213" s="5"/>
    </row>
    <row r="19214" spans="54:54" x14ac:dyDescent="0.2">
      <c r="BB19214" s="5"/>
    </row>
    <row r="19215" spans="54:54" x14ac:dyDescent="0.2">
      <c r="BB19215" s="5"/>
    </row>
    <row r="19216" spans="54:54" x14ac:dyDescent="0.2">
      <c r="BB19216" s="5"/>
    </row>
    <row r="19217" spans="54:54" x14ac:dyDescent="0.2">
      <c r="BB19217" s="5"/>
    </row>
    <row r="19218" spans="54:54" x14ac:dyDescent="0.2">
      <c r="BB19218" s="5"/>
    </row>
    <row r="19219" spans="54:54" x14ac:dyDescent="0.2">
      <c r="BB19219" s="5"/>
    </row>
    <row r="19220" spans="54:54" x14ac:dyDescent="0.2">
      <c r="BB19220" s="5"/>
    </row>
    <row r="19221" spans="54:54" x14ac:dyDescent="0.2">
      <c r="BB19221" s="5"/>
    </row>
    <row r="19222" spans="54:54" x14ac:dyDescent="0.2">
      <c r="BB19222" s="5"/>
    </row>
    <row r="19223" spans="54:54" x14ac:dyDescent="0.2">
      <c r="BB19223" s="5"/>
    </row>
    <row r="19224" spans="54:54" x14ac:dyDescent="0.2">
      <c r="BB19224" s="5"/>
    </row>
    <row r="19225" spans="54:54" x14ac:dyDescent="0.2">
      <c r="BB19225" s="5"/>
    </row>
    <row r="19226" spans="54:54" x14ac:dyDescent="0.2">
      <c r="BB19226" s="5"/>
    </row>
    <row r="19227" spans="54:54" x14ac:dyDescent="0.2">
      <c r="BB19227" s="5"/>
    </row>
    <row r="19228" spans="54:54" x14ac:dyDescent="0.2">
      <c r="BB19228" s="5"/>
    </row>
    <row r="19229" spans="54:54" x14ac:dyDescent="0.2">
      <c r="BB19229" s="5"/>
    </row>
    <row r="19230" spans="54:54" x14ac:dyDescent="0.2">
      <c r="BB19230" s="5"/>
    </row>
    <row r="19231" spans="54:54" x14ac:dyDescent="0.2">
      <c r="BB19231" s="5"/>
    </row>
    <row r="19232" spans="54:54" x14ac:dyDescent="0.2">
      <c r="BB19232" s="5"/>
    </row>
    <row r="19233" spans="54:54" x14ac:dyDescent="0.2">
      <c r="BB19233" s="5"/>
    </row>
    <row r="19234" spans="54:54" x14ac:dyDescent="0.2">
      <c r="BB19234" s="5"/>
    </row>
    <row r="19235" spans="54:54" x14ac:dyDescent="0.2">
      <c r="BB19235" s="5"/>
    </row>
    <row r="19236" spans="54:54" x14ac:dyDescent="0.2">
      <c r="BB19236" s="5"/>
    </row>
    <row r="19237" spans="54:54" x14ac:dyDescent="0.2">
      <c r="BB19237" s="5"/>
    </row>
    <row r="19238" spans="54:54" x14ac:dyDescent="0.2">
      <c r="BB19238" s="5"/>
    </row>
    <row r="19239" spans="54:54" x14ac:dyDescent="0.2">
      <c r="BB19239" s="5"/>
    </row>
    <row r="19240" spans="54:54" x14ac:dyDescent="0.2">
      <c r="BB19240" s="5"/>
    </row>
    <row r="19241" spans="54:54" x14ac:dyDescent="0.2">
      <c r="BB19241" s="5"/>
    </row>
    <row r="19242" spans="54:54" x14ac:dyDescent="0.2">
      <c r="BB19242" s="5"/>
    </row>
    <row r="19243" spans="54:54" x14ac:dyDescent="0.2">
      <c r="BB19243" s="5"/>
    </row>
    <row r="19244" spans="54:54" x14ac:dyDescent="0.2">
      <c r="BB19244" s="5"/>
    </row>
    <row r="19245" spans="54:54" x14ac:dyDescent="0.2">
      <c r="BB19245" s="5"/>
    </row>
    <row r="19246" spans="54:54" x14ac:dyDescent="0.2">
      <c r="BB19246" s="5"/>
    </row>
    <row r="19247" spans="54:54" x14ac:dyDescent="0.2">
      <c r="BB19247" s="5"/>
    </row>
    <row r="19248" spans="54:54" x14ac:dyDescent="0.2">
      <c r="BB19248" s="5"/>
    </row>
    <row r="19249" spans="54:54" x14ac:dyDescent="0.2">
      <c r="BB19249" s="5"/>
    </row>
    <row r="19250" spans="54:54" x14ac:dyDescent="0.2">
      <c r="BB19250" s="5"/>
    </row>
    <row r="19251" spans="54:54" x14ac:dyDescent="0.2">
      <c r="BB19251" s="5"/>
    </row>
    <row r="19252" spans="54:54" x14ac:dyDescent="0.2">
      <c r="BB19252" s="5"/>
    </row>
    <row r="19253" spans="54:54" x14ac:dyDescent="0.2">
      <c r="BB19253" s="5"/>
    </row>
    <row r="19254" spans="54:54" x14ac:dyDescent="0.2">
      <c r="BB19254" s="5"/>
    </row>
    <row r="19255" spans="54:54" x14ac:dyDescent="0.2">
      <c r="BB19255" s="5"/>
    </row>
    <row r="19256" spans="54:54" x14ac:dyDescent="0.2">
      <c r="BB19256" s="5"/>
    </row>
    <row r="19257" spans="54:54" x14ac:dyDescent="0.2">
      <c r="BB19257" s="5"/>
    </row>
    <row r="19258" spans="54:54" x14ac:dyDescent="0.2">
      <c r="BB19258" s="5"/>
    </row>
    <row r="19259" spans="54:54" x14ac:dyDescent="0.2">
      <c r="BB19259" s="5"/>
    </row>
    <row r="19260" spans="54:54" x14ac:dyDescent="0.2">
      <c r="BB19260" s="5"/>
    </row>
    <row r="19261" spans="54:54" x14ac:dyDescent="0.2">
      <c r="BB19261" s="5"/>
    </row>
    <row r="19262" spans="54:54" x14ac:dyDescent="0.2">
      <c r="BB19262" s="5"/>
    </row>
    <row r="19263" spans="54:54" x14ac:dyDescent="0.2">
      <c r="BB19263" s="5"/>
    </row>
    <row r="19264" spans="54:54" x14ac:dyDescent="0.2">
      <c r="BB19264" s="5"/>
    </row>
    <row r="19265" spans="54:54" x14ac:dyDescent="0.2">
      <c r="BB19265" s="5"/>
    </row>
    <row r="19266" spans="54:54" x14ac:dyDescent="0.2">
      <c r="BB19266" s="5"/>
    </row>
    <row r="19267" spans="54:54" x14ac:dyDescent="0.2">
      <c r="BB19267" s="5"/>
    </row>
    <row r="19268" spans="54:54" x14ac:dyDescent="0.2">
      <c r="BB19268" s="5"/>
    </row>
    <row r="19269" spans="54:54" x14ac:dyDescent="0.2">
      <c r="BB19269" s="5"/>
    </row>
    <row r="19270" spans="54:54" x14ac:dyDescent="0.2">
      <c r="BB19270" s="5"/>
    </row>
    <row r="19271" spans="54:54" x14ac:dyDescent="0.2">
      <c r="BB19271" s="5"/>
    </row>
    <row r="19272" spans="54:54" x14ac:dyDescent="0.2">
      <c r="BB19272" s="5"/>
    </row>
    <row r="19273" spans="54:54" x14ac:dyDescent="0.2">
      <c r="BB19273" s="5"/>
    </row>
    <row r="19274" spans="54:54" x14ac:dyDescent="0.2">
      <c r="BB19274" s="5"/>
    </row>
    <row r="19275" spans="54:54" x14ac:dyDescent="0.2">
      <c r="BB19275" s="5"/>
    </row>
    <row r="19276" spans="54:54" x14ac:dyDescent="0.2">
      <c r="BB19276" s="5"/>
    </row>
    <row r="19277" spans="54:54" x14ac:dyDescent="0.2">
      <c r="BB19277" s="5"/>
    </row>
    <row r="19278" spans="54:54" x14ac:dyDescent="0.2">
      <c r="BB19278" s="5"/>
    </row>
    <row r="19279" spans="54:54" x14ac:dyDescent="0.2">
      <c r="BB19279" s="5"/>
    </row>
    <row r="19280" spans="54:54" x14ac:dyDescent="0.2">
      <c r="BB19280" s="5"/>
    </row>
    <row r="19281" spans="54:54" x14ac:dyDescent="0.2">
      <c r="BB19281" s="5"/>
    </row>
    <row r="19282" spans="54:54" x14ac:dyDescent="0.2">
      <c r="BB19282" s="5"/>
    </row>
    <row r="19283" spans="54:54" x14ac:dyDescent="0.2">
      <c r="BB19283" s="5"/>
    </row>
    <row r="19284" spans="54:54" x14ac:dyDescent="0.2">
      <c r="BB19284" s="5"/>
    </row>
    <row r="19285" spans="54:54" x14ac:dyDescent="0.2">
      <c r="BB19285" s="5"/>
    </row>
    <row r="19286" spans="54:54" x14ac:dyDescent="0.2">
      <c r="BB19286" s="5"/>
    </row>
    <row r="19287" spans="54:54" x14ac:dyDescent="0.2">
      <c r="BB19287" s="5"/>
    </row>
    <row r="19288" spans="54:54" x14ac:dyDescent="0.2">
      <c r="BB19288" s="5"/>
    </row>
    <row r="19289" spans="54:54" x14ac:dyDescent="0.2">
      <c r="BB19289" s="5"/>
    </row>
    <row r="19290" spans="54:54" x14ac:dyDescent="0.2">
      <c r="BB19290" s="5"/>
    </row>
    <row r="19291" spans="54:54" x14ac:dyDescent="0.2">
      <c r="BB19291" s="5"/>
    </row>
    <row r="19292" spans="54:54" x14ac:dyDescent="0.2">
      <c r="BB19292" s="5"/>
    </row>
    <row r="19293" spans="54:54" x14ac:dyDescent="0.2">
      <c r="BB19293" s="5"/>
    </row>
    <row r="19294" spans="54:54" x14ac:dyDescent="0.2">
      <c r="BB19294" s="5"/>
    </row>
    <row r="19295" spans="54:54" x14ac:dyDescent="0.2">
      <c r="BB19295" s="5"/>
    </row>
    <row r="19296" spans="54:54" x14ac:dyDescent="0.2">
      <c r="BB19296" s="5"/>
    </row>
    <row r="19297" spans="54:54" x14ac:dyDescent="0.2">
      <c r="BB19297" s="5"/>
    </row>
    <row r="19298" spans="54:54" x14ac:dyDescent="0.2">
      <c r="BB19298" s="5"/>
    </row>
    <row r="19299" spans="54:54" x14ac:dyDescent="0.2">
      <c r="BB19299" s="5"/>
    </row>
    <row r="19300" spans="54:54" x14ac:dyDescent="0.2">
      <c r="BB19300" s="5"/>
    </row>
    <row r="19301" spans="54:54" x14ac:dyDescent="0.2">
      <c r="BB19301" s="5"/>
    </row>
    <row r="19302" spans="54:54" x14ac:dyDescent="0.2">
      <c r="BB19302" s="5"/>
    </row>
    <row r="19303" spans="54:54" x14ac:dyDescent="0.2">
      <c r="BB19303" s="5"/>
    </row>
    <row r="19304" spans="54:54" x14ac:dyDescent="0.2">
      <c r="BB19304" s="5"/>
    </row>
    <row r="19305" spans="54:54" x14ac:dyDescent="0.2">
      <c r="BB19305" s="5"/>
    </row>
    <row r="19306" spans="54:54" x14ac:dyDescent="0.2">
      <c r="BB19306" s="5"/>
    </row>
    <row r="19307" spans="54:54" x14ac:dyDescent="0.2">
      <c r="BB19307" s="5"/>
    </row>
    <row r="19308" spans="54:54" x14ac:dyDescent="0.2">
      <c r="BB19308" s="5"/>
    </row>
    <row r="19309" spans="54:54" x14ac:dyDescent="0.2">
      <c r="BB19309" s="5"/>
    </row>
    <row r="19310" spans="54:54" x14ac:dyDescent="0.2">
      <c r="BB19310" s="5"/>
    </row>
    <row r="19311" spans="54:54" x14ac:dyDescent="0.2">
      <c r="BB19311" s="5"/>
    </row>
    <row r="19312" spans="54:54" x14ac:dyDescent="0.2">
      <c r="BB19312" s="5"/>
    </row>
    <row r="19313" spans="54:54" x14ac:dyDescent="0.2">
      <c r="BB19313" s="5"/>
    </row>
    <row r="19314" spans="54:54" x14ac:dyDescent="0.2">
      <c r="BB19314" s="5"/>
    </row>
    <row r="19315" spans="54:54" x14ac:dyDescent="0.2">
      <c r="BB19315" s="5"/>
    </row>
    <row r="19316" spans="54:54" x14ac:dyDescent="0.2">
      <c r="BB19316" s="5"/>
    </row>
    <row r="19317" spans="54:54" x14ac:dyDescent="0.2">
      <c r="BB19317" s="5"/>
    </row>
    <row r="19318" spans="54:54" x14ac:dyDescent="0.2">
      <c r="BB19318" s="5"/>
    </row>
    <row r="19319" spans="54:54" x14ac:dyDescent="0.2">
      <c r="BB19319" s="5"/>
    </row>
    <row r="19320" spans="54:54" x14ac:dyDescent="0.2">
      <c r="BB19320" s="5"/>
    </row>
    <row r="19321" spans="54:54" x14ac:dyDescent="0.2">
      <c r="BB19321" s="5"/>
    </row>
    <row r="19322" spans="54:54" x14ac:dyDescent="0.2">
      <c r="BB19322" s="5"/>
    </row>
    <row r="19323" spans="54:54" x14ac:dyDescent="0.2">
      <c r="BB19323" s="5"/>
    </row>
    <row r="19324" spans="54:54" x14ac:dyDescent="0.2">
      <c r="BB19324" s="5"/>
    </row>
    <row r="19325" spans="54:54" x14ac:dyDescent="0.2">
      <c r="BB19325" s="5"/>
    </row>
    <row r="19326" spans="54:54" x14ac:dyDescent="0.2">
      <c r="BB19326" s="5"/>
    </row>
    <row r="19327" spans="54:54" x14ac:dyDescent="0.2">
      <c r="BB19327" s="5"/>
    </row>
    <row r="19328" spans="54:54" x14ac:dyDescent="0.2">
      <c r="BB19328" s="5"/>
    </row>
    <row r="19329" spans="54:54" x14ac:dyDescent="0.2">
      <c r="BB19329" s="5"/>
    </row>
    <row r="19330" spans="54:54" x14ac:dyDescent="0.2">
      <c r="BB19330" s="5"/>
    </row>
    <row r="19331" spans="54:54" x14ac:dyDescent="0.2">
      <c r="BB19331" s="5"/>
    </row>
    <row r="19332" spans="54:54" x14ac:dyDescent="0.2">
      <c r="BB19332" s="5"/>
    </row>
    <row r="19333" spans="54:54" x14ac:dyDescent="0.2">
      <c r="BB19333" s="5"/>
    </row>
    <row r="19334" spans="54:54" x14ac:dyDescent="0.2">
      <c r="BB19334" s="5"/>
    </row>
    <row r="19335" spans="54:54" x14ac:dyDescent="0.2">
      <c r="BB19335" s="5"/>
    </row>
    <row r="19336" spans="54:54" x14ac:dyDescent="0.2">
      <c r="BB19336" s="5"/>
    </row>
    <row r="19337" spans="54:54" x14ac:dyDescent="0.2">
      <c r="BB19337" s="5"/>
    </row>
    <row r="19338" spans="54:54" x14ac:dyDescent="0.2">
      <c r="BB19338" s="5"/>
    </row>
    <row r="19339" spans="54:54" x14ac:dyDescent="0.2">
      <c r="BB19339" s="5"/>
    </row>
    <row r="19340" spans="54:54" x14ac:dyDescent="0.2">
      <c r="BB19340" s="5"/>
    </row>
    <row r="19341" spans="54:54" x14ac:dyDescent="0.2">
      <c r="BB19341" s="5"/>
    </row>
    <row r="19342" spans="54:54" x14ac:dyDescent="0.2">
      <c r="BB19342" s="5"/>
    </row>
    <row r="19343" spans="54:54" x14ac:dyDescent="0.2">
      <c r="BB19343" s="5"/>
    </row>
    <row r="19344" spans="54:54" x14ac:dyDescent="0.2">
      <c r="BB19344" s="5"/>
    </row>
    <row r="19345" spans="54:54" x14ac:dyDescent="0.2">
      <c r="BB19345" s="5"/>
    </row>
    <row r="19346" spans="54:54" x14ac:dyDescent="0.2">
      <c r="BB19346" s="5"/>
    </row>
    <row r="19347" spans="54:54" x14ac:dyDescent="0.2">
      <c r="BB19347" s="5"/>
    </row>
    <row r="19348" spans="54:54" x14ac:dyDescent="0.2">
      <c r="BB19348" s="5"/>
    </row>
    <row r="19349" spans="54:54" x14ac:dyDescent="0.2">
      <c r="BB19349" s="5"/>
    </row>
    <row r="19350" spans="54:54" x14ac:dyDescent="0.2">
      <c r="BB19350" s="5"/>
    </row>
    <row r="19351" spans="54:54" x14ac:dyDescent="0.2">
      <c r="BB19351" s="5"/>
    </row>
    <row r="19352" spans="54:54" x14ac:dyDescent="0.2">
      <c r="BB19352" s="5"/>
    </row>
    <row r="19353" spans="54:54" x14ac:dyDescent="0.2">
      <c r="BB19353" s="5"/>
    </row>
    <row r="19354" spans="54:54" x14ac:dyDescent="0.2">
      <c r="BB19354" s="5"/>
    </row>
    <row r="19355" spans="54:54" x14ac:dyDescent="0.2">
      <c r="BB19355" s="5"/>
    </row>
    <row r="19356" spans="54:54" x14ac:dyDescent="0.2">
      <c r="BB19356" s="5"/>
    </row>
    <row r="19357" spans="54:54" x14ac:dyDescent="0.2">
      <c r="BB19357" s="5"/>
    </row>
    <row r="19358" spans="54:54" x14ac:dyDescent="0.2">
      <c r="BB19358" s="5"/>
    </row>
    <row r="19359" spans="54:54" x14ac:dyDescent="0.2">
      <c r="BB19359" s="5"/>
    </row>
    <row r="19360" spans="54:54" x14ac:dyDescent="0.2">
      <c r="BB19360" s="5"/>
    </row>
    <row r="19361" spans="54:54" x14ac:dyDescent="0.2">
      <c r="BB19361" s="5"/>
    </row>
    <row r="19362" spans="54:54" x14ac:dyDescent="0.2">
      <c r="BB19362" s="5"/>
    </row>
    <row r="19363" spans="54:54" x14ac:dyDescent="0.2">
      <c r="BB19363" s="5"/>
    </row>
    <row r="19364" spans="54:54" x14ac:dyDescent="0.2">
      <c r="BB19364" s="5"/>
    </row>
    <row r="19365" spans="54:54" x14ac:dyDescent="0.2">
      <c r="BB19365" s="5"/>
    </row>
    <row r="19366" spans="54:54" x14ac:dyDescent="0.2">
      <c r="BB19366" s="5"/>
    </row>
    <row r="19367" spans="54:54" x14ac:dyDescent="0.2">
      <c r="BB19367" s="5"/>
    </row>
    <row r="19368" spans="54:54" x14ac:dyDescent="0.2">
      <c r="BB19368" s="5"/>
    </row>
    <row r="19369" spans="54:54" x14ac:dyDescent="0.2">
      <c r="BB19369" s="5"/>
    </row>
    <row r="19370" spans="54:54" x14ac:dyDescent="0.2">
      <c r="BB19370" s="5"/>
    </row>
    <row r="19371" spans="54:54" x14ac:dyDescent="0.2">
      <c r="BB19371" s="5"/>
    </row>
    <row r="19372" spans="54:54" x14ac:dyDescent="0.2">
      <c r="BB19372" s="5"/>
    </row>
    <row r="19373" spans="54:54" x14ac:dyDescent="0.2">
      <c r="BB19373" s="5"/>
    </row>
    <row r="19374" spans="54:54" x14ac:dyDescent="0.2">
      <c r="BB19374" s="5"/>
    </row>
    <row r="19375" spans="54:54" x14ac:dyDescent="0.2">
      <c r="BB19375" s="5"/>
    </row>
    <row r="19376" spans="54:54" x14ac:dyDescent="0.2">
      <c r="BB19376" s="5"/>
    </row>
    <row r="19377" spans="54:54" x14ac:dyDescent="0.2">
      <c r="BB19377" s="5"/>
    </row>
    <row r="19378" spans="54:54" x14ac:dyDescent="0.2">
      <c r="BB19378" s="5"/>
    </row>
    <row r="19379" spans="54:54" x14ac:dyDescent="0.2">
      <c r="BB19379" s="5"/>
    </row>
    <row r="19380" spans="54:54" x14ac:dyDescent="0.2">
      <c r="BB19380" s="5"/>
    </row>
    <row r="19381" spans="54:54" x14ac:dyDescent="0.2">
      <c r="BB19381" s="5"/>
    </row>
    <row r="19382" spans="54:54" x14ac:dyDescent="0.2">
      <c r="BB19382" s="5"/>
    </row>
    <row r="19383" spans="54:54" x14ac:dyDescent="0.2">
      <c r="BB19383" s="5"/>
    </row>
    <row r="19384" spans="54:54" x14ac:dyDescent="0.2">
      <c r="BB19384" s="5"/>
    </row>
    <row r="19385" spans="54:54" x14ac:dyDescent="0.2">
      <c r="BB19385" s="5"/>
    </row>
    <row r="19386" spans="54:54" x14ac:dyDescent="0.2">
      <c r="BB19386" s="5"/>
    </row>
    <row r="19387" spans="54:54" x14ac:dyDescent="0.2">
      <c r="BB19387" s="5"/>
    </row>
    <row r="19388" spans="54:54" x14ac:dyDescent="0.2">
      <c r="BB19388" s="5"/>
    </row>
    <row r="19389" spans="54:54" x14ac:dyDescent="0.2">
      <c r="BB19389" s="5"/>
    </row>
    <row r="19390" spans="54:54" x14ac:dyDescent="0.2">
      <c r="BB19390" s="5"/>
    </row>
    <row r="19391" spans="54:54" x14ac:dyDescent="0.2">
      <c r="BB19391" s="5"/>
    </row>
    <row r="19392" spans="54:54" x14ac:dyDescent="0.2">
      <c r="BB19392" s="5"/>
    </row>
    <row r="19393" spans="54:54" x14ac:dyDescent="0.2">
      <c r="BB19393" s="5"/>
    </row>
    <row r="19394" spans="54:54" x14ac:dyDescent="0.2">
      <c r="BB19394" s="5"/>
    </row>
    <row r="19395" spans="54:54" x14ac:dyDescent="0.2">
      <c r="BB19395" s="5"/>
    </row>
    <row r="19396" spans="54:54" x14ac:dyDescent="0.2">
      <c r="BB19396" s="5"/>
    </row>
    <row r="19397" spans="54:54" x14ac:dyDescent="0.2">
      <c r="BB19397" s="5"/>
    </row>
    <row r="19398" spans="54:54" x14ac:dyDescent="0.2">
      <c r="BB19398" s="5"/>
    </row>
    <row r="19399" spans="54:54" x14ac:dyDescent="0.2">
      <c r="BB19399" s="5"/>
    </row>
    <row r="19400" spans="54:54" x14ac:dyDescent="0.2">
      <c r="BB19400" s="5"/>
    </row>
    <row r="19401" spans="54:54" x14ac:dyDescent="0.2">
      <c r="BB19401" s="5"/>
    </row>
    <row r="19402" spans="54:54" x14ac:dyDescent="0.2">
      <c r="BB19402" s="5"/>
    </row>
    <row r="19403" spans="54:54" x14ac:dyDescent="0.2">
      <c r="BB19403" s="5"/>
    </row>
    <row r="19404" spans="54:54" x14ac:dyDescent="0.2">
      <c r="BB19404" s="5"/>
    </row>
    <row r="19405" spans="54:54" x14ac:dyDescent="0.2">
      <c r="BB19405" s="5"/>
    </row>
    <row r="19406" spans="54:54" x14ac:dyDescent="0.2">
      <c r="BB19406" s="5"/>
    </row>
    <row r="19407" spans="54:54" x14ac:dyDescent="0.2">
      <c r="BB19407" s="5"/>
    </row>
    <row r="19408" spans="54:54" x14ac:dyDescent="0.2">
      <c r="BB19408" s="5"/>
    </row>
    <row r="19409" spans="54:54" x14ac:dyDescent="0.2">
      <c r="BB19409" s="5"/>
    </row>
    <row r="19410" spans="54:54" x14ac:dyDescent="0.2">
      <c r="BB19410" s="5"/>
    </row>
    <row r="19411" spans="54:54" x14ac:dyDescent="0.2">
      <c r="BB19411" s="5"/>
    </row>
    <row r="19412" spans="54:54" x14ac:dyDescent="0.2">
      <c r="BB19412" s="5"/>
    </row>
    <row r="19413" spans="54:54" x14ac:dyDescent="0.2">
      <c r="BB19413" s="5"/>
    </row>
    <row r="19414" spans="54:54" x14ac:dyDescent="0.2">
      <c r="BB19414" s="5"/>
    </row>
    <row r="19415" spans="54:54" x14ac:dyDescent="0.2">
      <c r="BB19415" s="5"/>
    </row>
    <row r="19416" spans="54:54" x14ac:dyDescent="0.2">
      <c r="BB19416" s="5"/>
    </row>
    <row r="19417" spans="54:54" x14ac:dyDescent="0.2">
      <c r="BB19417" s="5"/>
    </row>
    <row r="19418" spans="54:54" x14ac:dyDescent="0.2">
      <c r="BB19418" s="5"/>
    </row>
    <row r="19419" spans="54:54" x14ac:dyDescent="0.2">
      <c r="BB19419" s="5"/>
    </row>
    <row r="19420" spans="54:54" x14ac:dyDescent="0.2">
      <c r="BB19420" s="5"/>
    </row>
    <row r="19421" spans="54:54" x14ac:dyDescent="0.2">
      <c r="BB19421" s="5"/>
    </row>
    <row r="19422" spans="54:54" x14ac:dyDescent="0.2">
      <c r="BB19422" s="5"/>
    </row>
    <row r="19423" spans="54:54" x14ac:dyDescent="0.2">
      <c r="BB19423" s="5"/>
    </row>
    <row r="19424" spans="54:54" x14ac:dyDescent="0.2">
      <c r="BB19424" s="5"/>
    </row>
    <row r="19425" spans="54:54" x14ac:dyDescent="0.2">
      <c r="BB19425" s="5"/>
    </row>
    <row r="19426" spans="54:54" x14ac:dyDescent="0.2">
      <c r="BB19426" s="5"/>
    </row>
    <row r="19427" spans="54:54" x14ac:dyDescent="0.2">
      <c r="BB19427" s="5"/>
    </row>
    <row r="19428" spans="54:54" x14ac:dyDescent="0.2">
      <c r="BB19428" s="5"/>
    </row>
    <row r="19429" spans="54:54" x14ac:dyDescent="0.2">
      <c r="BB19429" s="5"/>
    </row>
    <row r="19430" spans="54:54" x14ac:dyDescent="0.2">
      <c r="BB19430" s="5"/>
    </row>
    <row r="19431" spans="54:54" x14ac:dyDescent="0.2">
      <c r="BB19431" s="5"/>
    </row>
    <row r="19432" spans="54:54" x14ac:dyDescent="0.2">
      <c r="BB19432" s="5"/>
    </row>
    <row r="19433" spans="54:54" x14ac:dyDescent="0.2">
      <c r="BB19433" s="5"/>
    </row>
    <row r="19434" spans="54:54" x14ac:dyDescent="0.2">
      <c r="BB19434" s="5"/>
    </row>
    <row r="19435" spans="54:54" x14ac:dyDescent="0.2">
      <c r="BB19435" s="5"/>
    </row>
    <row r="19436" spans="54:54" x14ac:dyDescent="0.2">
      <c r="BB19436" s="5"/>
    </row>
    <row r="19437" spans="54:54" x14ac:dyDescent="0.2">
      <c r="BB19437" s="5"/>
    </row>
    <row r="19438" spans="54:54" x14ac:dyDescent="0.2">
      <c r="BB19438" s="5"/>
    </row>
    <row r="19439" spans="54:54" x14ac:dyDescent="0.2">
      <c r="BB19439" s="5"/>
    </row>
    <row r="19440" spans="54:54" x14ac:dyDescent="0.2">
      <c r="BB19440" s="5"/>
    </row>
    <row r="19441" spans="54:54" x14ac:dyDescent="0.2">
      <c r="BB19441" s="5"/>
    </row>
    <row r="19442" spans="54:54" x14ac:dyDescent="0.2">
      <c r="BB19442" s="5"/>
    </row>
    <row r="19443" spans="54:54" x14ac:dyDescent="0.2">
      <c r="BB19443" s="5"/>
    </row>
    <row r="19444" spans="54:54" x14ac:dyDescent="0.2">
      <c r="BB19444" s="5"/>
    </row>
    <row r="19445" spans="54:54" x14ac:dyDescent="0.2">
      <c r="BB19445" s="5"/>
    </row>
    <row r="19446" spans="54:54" x14ac:dyDescent="0.2">
      <c r="BB19446" s="5"/>
    </row>
    <row r="19447" spans="54:54" x14ac:dyDescent="0.2">
      <c r="BB19447" s="5"/>
    </row>
    <row r="19448" spans="54:54" x14ac:dyDescent="0.2">
      <c r="BB19448" s="5"/>
    </row>
    <row r="19449" spans="54:54" x14ac:dyDescent="0.2">
      <c r="BB19449" s="5"/>
    </row>
    <row r="19450" spans="54:54" x14ac:dyDescent="0.2">
      <c r="BB19450" s="5"/>
    </row>
    <row r="19451" spans="54:54" x14ac:dyDescent="0.2">
      <c r="BB19451" s="5"/>
    </row>
    <row r="19452" spans="54:54" x14ac:dyDescent="0.2">
      <c r="BB19452" s="5"/>
    </row>
    <row r="19453" spans="54:54" x14ac:dyDescent="0.2">
      <c r="BB19453" s="5"/>
    </row>
    <row r="19454" spans="54:54" x14ac:dyDescent="0.2">
      <c r="BB19454" s="5"/>
    </row>
    <row r="19455" spans="54:54" x14ac:dyDescent="0.2">
      <c r="BB19455" s="5"/>
    </row>
    <row r="19456" spans="54:54" x14ac:dyDescent="0.2">
      <c r="BB19456" s="5"/>
    </row>
    <row r="19457" spans="54:54" x14ac:dyDescent="0.2">
      <c r="BB19457" s="5"/>
    </row>
    <row r="19458" spans="54:54" x14ac:dyDescent="0.2">
      <c r="BB19458" s="5"/>
    </row>
    <row r="19459" spans="54:54" x14ac:dyDescent="0.2">
      <c r="BB19459" s="5"/>
    </row>
    <row r="19460" spans="54:54" x14ac:dyDescent="0.2">
      <c r="BB19460" s="5"/>
    </row>
    <row r="19461" spans="54:54" x14ac:dyDescent="0.2">
      <c r="BB19461" s="5"/>
    </row>
    <row r="19462" spans="54:54" x14ac:dyDescent="0.2">
      <c r="BB19462" s="5"/>
    </row>
    <row r="19463" spans="54:54" x14ac:dyDescent="0.2">
      <c r="BB19463" s="5"/>
    </row>
    <row r="19464" spans="54:54" x14ac:dyDescent="0.2">
      <c r="BB19464" s="5"/>
    </row>
    <row r="19465" spans="54:54" x14ac:dyDescent="0.2">
      <c r="BB19465" s="5"/>
    </row>
    <row r="19466" spans="54:54" x14ac:dyDescent="0.2">
      <c r="BB19466" s="5"/>
    </row>
    <row r="19467" spans="54:54" x14ac:dyDescent="0.2">
      <c r="BB19467" s="5"/>
    </row>
    <row r="19468" spans="54:54" x14ac:dyDescent="0.2">
      <c r="BB19468" s="5"/>
    </row>
    <row r="19469" spans="54:54" x14ac:dyDescent="0.2">
      <c r="BB19469" s="5"/>
    </row>
    <row r="19470" spans="54:54" x14ac:dyDescent="0.2">
      <c r="BB19470" s="5"/>
    </row>
    <row r="19471" spans="54:54" x14ac:dyDescent="0.2">
      <c r="BB19471" s="5"/>
    </row>
    <row r="19472" spans="54:54" x14ac:dyDescent="0.2">
      <c r="BB19472" s="5"/>
    </row>
    <row r="19473" spans="54:54" x14ac:dyDescent="0.2">
      <c r="BB19473" s="5"/>
    </row>
    <row r="19474" spans="54:54" x14ac:dyDescent="0.2">
      <c r="BB19474" s="5"/>
    </row>
    <row r="19475" spans="54:54" x14ac:dyDescent="0.2">
      <c r="BB19475" s="5"/>
    </row>
    <row r="19476" spans="54:54" x14ac:dyDescent="0.2">
      <c r="BB19476" s="5"/>
    </row>
    <row r="19477" spans="54:54" x14ac:dyDescent="0.2">
      <c r="BB19477" s="5"/>
    </row>
    <row r="19478" spans="54:54" x14ac:dyDescent="0.2">
      <c r="BB19478" s="5"/>
    </row>
    <row r="19479" spans="54:54" x14ac:dyDescent="0.2">
      <c r="BB19479" s="5"/>
    </row>
    <row r="19480" spans="54:54" x14ac:dyDescent="0.2">
      <c r="BB19480" s="5"/>
    </row>
    <row r="19481" spans="54:54" x14ac:dyDescent="0.2">
      <c r="BB19481" s="5"/>
    </row>
    <row r="19482" spans="54:54" x14ac:dyDescent="0.2">
      <c r="BB19482" s="5"/>
    </row>
    <row r="19483" spans="54:54" x14ac:dyDescent="0.2">
      <c r="BB19483" s="5"/>
    </row>
    <row r="19484" spans="54:54" x14ac:dyDescent="0.2">
      <c r="BB19484" s="5"/>
    </row>
    <row r="19485" spans="54:54" x14ac:dyDescent="0.2">
      <c r="BB19485" s="5"/>
    </row>
    <row r="19486" spans="54:54" x14ac:dyDescent="0.2">
      <c r="BB19486" s="5"/>
    </row>
    <row r="19487" spans="54:54" x14ac:dyDescent="0.2">
      <c r="BB19487" s="5"/>
    </row>
    <row r="19488" spans="54:54" x14ac:dyDescent="0.2">
      <c r="BB19488" s="5"/>
    </row>
    <row r="19489" spans="54:54" x14ac:dyDescent="0.2">
      <c r="BB19489" s="5"/>
    </row>
    <row r="19490" spans="54:54" x14ac:dyDescent="0.2">
      <c r="BB19490" s="5"/>
    </row>
    <row r="19491" spans="54:54" x14ac:dyDescent="0.2">
      <c r="BB19491" s="5"/>
    </row>
    <row r="19492" spans="54:54" x14ac:dyDescent="0.2">
      <c r="BB19492" s="5"/>
    </row>
    <row r="19493" spans="54:54" x14ac:dyDescent="0.2">
      <c r="BB19493" s="5"/>
    </row>
    <row r="19494" spans="54:54" x14ac:dyDescent="0.2">
      <c r="BB19494" s="5"/>
    </row>
    <row r="19495" spans="54:54" x14ac:dyDescent="0.2">
      <c r="BB19495" s="5"/>
    </row>
    <row r="19496" spans="54:54" x14ac:dyDescent="0.2">
      <c r="BB19496" s="5"/>
    </row>
    <row r="19497" spans="54:54" x14ac:dyDescent="0.2">
      <c r="BB19497" s="5"/>
    </row>
    <row r="19498" spans="54:54" x14ac:dyDescent="0.2">
      <c r="BB19498" s="5"/>
    </row>
    <row r="19499" spans="54:54" x14ac:dyDescent="0.2">
      <c r="BB19499" s="5"/>
    </row>
    <row r="19500" spans="54:54" x14ac:dyDescent="0.2">
      <c r="BB19500" s="5"/>
    </row>
    <row r="19501" spans="54:54" x14ac:dyDescent="0.2">
      <c r="BB19501" s="5"/>
    </row>
    <row r="19502" spans="54:54" x14ac:dyDescent="0.2">
      <c r="BB19502" s="5"/>
    </row>
    <row r="19503" spans="54:54" x14ac:dyDescent="0.2">
      <c r="BB19503" s="5"/>
    </row>
    <row r="19504" spans="54:54" x14ac:dyDescent="0.2">
      <c r="BB19504" s="5"/>
    </row>
    <row r="19505" spans="54:54" x14ac:dyDescent="0.2">
      <c r="BB19505" s="5"/>
    </row>
    <row r="19506" spans="54:54" x14ac:dyDescent="0.2">
      <c r="BB19506" s="5"/>
    </row>
    <row r="19507" spans="54:54" x14ac:dyDescent="0.2">
      <c r="BB19507" s="5"/>
    </row>
    <row r="19508" spans="54:54" x14ac:dyDescent="0.2">
      <c r="BB19508" s="5"/>
    </row>
    <row r="19509" spans="54:54" x14ac:dyDescent="0.2">
      <c r="BB19509" s="5"/>
    </row>
    <row r="19510" spans="54:54" x14ac:dyDescent="0.2">
      <c r="BB19510" s="5"/>
    </row>
    <row r="19511" spans="54:54" x14ac:dyDescent="0.2">
      <c r="BB19511" s="5"/>
    </row>
    <row r="19512" spans="54:54" x14ac:dyDescent="0.2">
      <c r="BB19512" s="5"/>
    </row>
    <row r="19513" spans="54:54" x14ac:dyDescent="0.2">
      <c r="BB19513" s="5"/>
    </row>
    <row r="19514" spans="54:54" x14ac:dyDescent="0.2">
      <c r="BB19514" s="5"/>
    </row>
    <row r="19515" spans="54:54" x14ac:dyDescent="0.2">
      <c r="BB19515" s="5"/>
    </row>
    <row r="19516" spans="54:54" x14ac:dyDescent="0.2">
      <c r="BB19516" s="5"/>
    </row>
    <row r="19517" spans="54:54" x14ac:dyDescent="0.2">
      <c r="BB19517" s="5"/>
    </row>
    <row r="19518" spans="54:54" x14ac:dyDescent="0.2">
      <c r="BB19518" s="5"/>
    </row>
    <row r="19519" spans="54:54" x14ac:dyDescent="0.2">
      <c r="BB19519" s="5"/>
    </row>
    <row r="19520" spans="54:54" x14ac:dyDescent="0.2">
      <c r="BB19520" s="5"/>
    </row>
    <row r="19521" spans="54:54" x14ac:dyDescent="0.2">
      <c r="BB19521" s="5"/>
    </row>
    <row r="19522" spans="54:54" x14ac:dyDescent="0.2">
      <c r="BB19522" s="5"/>
    </row>
    <row r="19523" spans="54:54" x14ac:dyDescent="0.2">
      <c r="BB19523" s="5"/>
    </row>
    <row r="19524" spans="54:54" x14ac:dyDescent="0.2">
      <c r="BB19524" s="5"/>
    </row>
    <row r="19525" spans="54:54" x14ac:dyDescent="0.2">
      <c r="BB19525" s="5"/>
    </row>
    <row r="19526" spans="54:54" x14ac:dyDescent="0.2">
      <c r="BB19526" s="5"/>
    </row>
    <row r="19527" spans="54:54" x14ac:dyDescent="0.2">
      <c r="BB19527" s="5"/>
    </row>
    <row r="19528" spans="54:54" x14ac:dyDescent="0.2">
      <c r="BB19528" s="5"/>
    </row>
    <row r="19529" spans="54:54" x14ac:dyDescent="0.2">
      <c r="BB19529" s="5"/>
    </row>
    <row r="19530" spans="54:54" x14ac:dyDescent="0.2">
      <c r="BB19530" s="5"/>
    </row>
    <row r="19531" spans="54:54" x14ac:dyDescent="0.2">
      <c r="BB19531" s="5"/>
    </row>
    <row r="19532" spans="54:54" x14ac:dyDescent="0.2">
      <c r="BB19532" s="5"/>
    </row>
    <row r="19533" spans="54:54" x14ac:dyDescent="0.2">
      <c r="BB19533" s="5"/>
    </row>
    <row r="19534" spans="54:54" x14ac:dyDescent="0.2">
      <c r="BB19534" s="5"/>
    </row>
    <row r="19535" spans="54:54" x14ac:dyDescent="0.2">
      <c r="BB19535" s="5"/>
    </row>
    <row r="19536" spans="54:54" x14ac:dyDescent="0.2">
      <c r="BB19536" s="5"/>
    </row>
    <row r="19537" spans="54:54" x14ac:dyDescent="0.2">
      <c r="BB19537" s="5"/>
    </row>
    <row r="19538" spans="54:54" x14ac:dyDescent="0.2">
      <c r="BB19538" s="5"/>
    </row>
    <row r="19539" spans="54:54" x14ac:dyDescent="0.2">
      <c r="BB19539" s="5"/>
    </row>
    <row r="19540" spans="54:54" x14ac:dyDescent="0.2">
      <c r="BB19540" s="5"/>
    </row>
    <row r="19541" spans="54:54" x14ac:dyDescent="0.2">
      <c r="BB19541" s="5"/>
    </row>
    <row r="19542" spans="54:54" x14ac:dyDescent="0.2">
      <c r="BB19542" s="5"/>
    </row>
    <row r="19543" spans="54:54" x14ac:dyDescent="0.2">
      <c r="BB19543" s="5"/>
    </row>
    <row r="19544" spans="54:54" x14ac:dyDescent="0.2">
      <c r="BB19544" s="5"/>
    </row>
    <row r="19545" spans="54:54" x14ac:dyDescent="0.2">
      <c r="BB19545" s="5"/>
    </row>
    <row r="19546" spans="54:54" x14ac:dyDescent="0.2">
      <c r="BB19546" s="5"/>
    </row>
    <row r="19547" spans="54:54" x14ac:dyDescent="0.2">
      <c r="BB19547" s="5"/>
    </row>
    <row r="19548" spans="54:54" x14ac:dyDescent="0.2">
      <c r="BB19548" s="5"/>
    </row>
    <row r="19549" spans="54:54" x14ac:dyDescent="0.2">
      <c r="BB19549" s="5"/>
    </row>
    <row r="19550" spans="54:54" x14ac:dyDescent="0.2">
      <c r="BB19550" s="5"/>
    </row>
    <row r="19551" spans="54:54" x14ac:dyDescent="0.2">
      <c r="BB19551" s="5"/>
    </row>
    <row r="19552" spans="54:54" x14ac:dyDescent="0.2">
      <c r="BB19552" s="5"/>
    </row>
    <row r="19553" spans="54:54" x14ac:dyDescent="0.2">
      <c r="BB19553" s="5"/>
    </row>
    <row r="19554" spans="54:54" x14ac:dyDescent="0.2">
      <c r="BB19554" s="5"/>
    </row>
    <row r="19555" spans="54:54" x14ac:dyDescent="0.2">
      <c r="BB19555" s="5"/>
    </row>
    <row r="19556" spans="54:54" x14ac:dyDescent="0.2">
      <c r="BB19556" s="5"/>
    </row>
    <row r="19557" spans="54:54" x14ac:dyDescent="0.2">
      <c r="BB19557" s="5"/>
    </row>
    <row r="19558" spans="54:54" x14ac:dyDescent="0.2">
      <c r="BB19558" s="5"/>
    </row>
    <row r="19559" spans="54:54" x14ac:dyDescent="0.2">
      <c r="BB19559" s="5"/>
    </row>
    <row r="19560" spans="54:54" x14ac:dyDescent="0.2">
      <c r="BB19560" s="5"/>
    </row>
    <row r="19561" spans="54:54" x14ac:dyDescent="0.2">
      <c r="BB19561" s="5"/>
    </row>
    <row r="19562" spans="54:54" x14ac:dyDescent="0.2">
      <c r="BB19562" s="5"/>
    </row>
    <row r="19563" spans="54:54" x14ac:dyDescent="0.2">
      <c r="BB19563" s="5"/>
    </row>
    <row r="19564" spans="54:54" x14ac:dyDescent="0.2">
      <c r="BB19564" s="5"/>
    </row>
    <row r="19565" spans="54:54" x14ac:dyDescent="0.2">
      <c r="BB19565" s="5"/>
    </row>
    <row r="19566" spans="54:54" x14ac:dyDescent="0.2">
      <c r="BB19566" s="5"/>
    </row>
    <row r="19567" spans="54:54" x14ac:dyDescent="0.2">
      <c r="BB19567" s="5"/>
    </row>
    <row r="19568" spans="54:54" x14ac:dyDescent="0.2">
      <c r="BB19568" s="5"/>
    </row>
    <row r="19569" spans="54:54" x14ac:dyDescent="0.2">
      <c r="BB19569" s="5"/>
    </row>
    <row r="19570" spans="54:54" x14ac:dyDescent="0.2">
      <c r="BB19570" s="5"/>
    </row>
    <row r="19571" spans="54:54" x14ac:dyDescent="0.2">
      <c r="BB19571" s="5"/>
    </row>
    <row r="19572" spans="54:54" x14ac:dyDescent="0.2">
      <c r="BB19572" s="5"/>
    </row>
    <row r="19573" spans="54:54" x14ac:dyDescent="0.2">
      <c r="BB19573" s="5"/>
    </row>
    <row r="19574" spans="54:54" x14ac:dyDescent="0.2">
      <c r="BB19574" s="5"/>
    </row>
    <row r="19575" spans="54:54" x14ac:dyDescent="0.2">
      <c r="BB19575" s="5"/>
    </row>
    <row r="19576" spans="54:54" x14ac:dyDescent="0.2">
      <c r="BB19576" s="5"/>
    </row>
    <row r="19577" spans="54:54" x14ac:dyDescent="0.2">
      <c r="BB19577" s="5"/>
    </row>
    <row r="19578" spans="54:54" x14ac:dyDescent="0.2">
      <c r="BB19578" s="5"/>
    </row>
    <row r="19579" spans="54:54" x14ac:dyDescent="0.2">
      <c r="BB19579" s="5"/>
    </row>
    <row r="19580" spans="54:54" x14ac:dyDescent="0.2">
      <c r="BB19580" s="5"/>
    </row>
    <row r="19581" spans="54:54" x14ac:dyDescent="0.2">
      <c r="BB19581" s="5"/>
    </row>
    <row r="19582" spans="54:54" x14ac:dyDescent="0.2">
      <c r="BB19582" s="5"/>
    </row>
    <row r="19583" spans="54:54" x14ac:dyDescent="0.2">
      <c r="BB19583" s="5"/>
    </row>
    <row r="19584" spans="54:54" x14ac:dyDescent="0.2">
      <c r="BB19584" s="5"/>
    </row>
    <row r="19585" spans="54:54" x14ac:dyDescent="0.2">
      <c r="BB19585" s="5"/>
    </row>
    <row r="19586" spans="54:54" x14ac:dyDescent="0.2">
      <c r="BB19586" s="5"/>
    </row>
    <row r="19587" spans="54:54" x14ac:dyDescent="0.2">
      <c r="BB19587" s="5"/>
    </row>
    <row r="19588" spans="54:54" x14ac:dyDescent="0.2">
      <c r="BB19588" s="5"/>
    </row>
    <row r="19589" spans="54:54" x14ac:dyDescent="0.2">
      <c r="BB19589" s="5"/>
    </row>
    <row r="19590" spans="54:54" x14ac:dyDescent="0.2">
      <c r="BB19590" s="5"/>
    </row>
    <row r="19591" spans="54:54" x14ac:dyDescent="0.2">
      <c r="BB19591" s="5"/>
    </row>
    <row r="19592" spans="54:54" x14ac:dyDescent="0.2">
      <c r="BB19592" s="5"/>
    </row>
    <row r="19593" spans="54:54" x14ac:dyDescent="0.2">
      <c r="BB19593" s="5"/>
    </row>
    <row r="19594" spans="54:54" x14ac:dyDescent="0.2">
      <c r="BB19594" s="5"/>
    </row>
    <row r="19595" spans="54:54" x14ac:dyDescent="0.2">
      <c r="BB19595" s="5"/>
    </row>
    <row r="19596" spans="54:54" x14ac:dyDescent="0.2">
      <c r="BB19596" s="5"/>
    </row>
    <row r="19597" spans="54:54" x14ac:dyDescent="0.2">
      <c r="BB19597" s="5"/>
    </row>
    <row r="19598" spans="54:54" x14ac:dyDescent="0.2">
      <c r="BB19598" s="5"/>
    </row>
    <row r="19599" spans="54:54" x14ac:dyDescent="0.2">
      <c r="BB19599" s="5"/>
    </row>
    <row r="19600" spans="54:54" x14ac:dyDescent="0.2">
      <c r="BB19600" s="5"/>
    </row>
    <row r="19601" spans="54:54" x14ac:dyDescent="0.2">
      <c r="BB19601" s="5"/>
    </row>
    <row r="19602" spans="54:54" x14ac:dyDescent="0.2">
      <c r="BB19602" s="5"/>
    </row>
    <row r="19603" spans="54:54" x14ac:dyDescent="0.2">
      <c r="BB19603" s="5"/>
    </row>
    <row r="19604" spans="54:54" x14ac:dyDescent="0.2">
      <c r="BB19604" s="5"/>
    </row>
    <row r="19605" spans="54:54" x14ac:dyDescent="0.2">
      <c r="BB19605" s="5"/>
    </row>
    <row r="19606" spans="54:54" x14ac:dyDescent="0.2">
      <c r="BB19606" s="5"/>
    </row>
    <row r="19607" spans="54:54" x14ac:dyDescent="0.2">
      <c r="BB19607" s="5"/>
    </row>
    <row r="19608" spans="54:54" x14ac:dyDescent="0.2">
      <c r="BB19608" s="5"/>
    </row>
    <row r="19609" spans="54:54" x14ac:dyDescent="0.2">
      <c r="BB19609" s="5"/>
    </row>
    <row r="19610" spans="54:54" x14ac:dyDescent="0.2">
      <c r="BB19610" s="5"/>
    </row>
    <row r="19611" spans="54:54" x14ac:dyDescent="0.2">
      <c r="BB19611" s="5"/>
    </row>
    <row r="19612" spans="54:54" x14ac:dyDescent="0.2">
      <c r="BB19612" s="5"/>
    </row>
    <row r="19613" spans="54:54" x14ac:dyDescent="0.2">
      <c r="BB19613" s="5"/>
    </row>
    <row r="19614" spans="54:54" x14ac:dyDescent="0.2">
      <c r="BB19614" s="5"/>
    </row>
    <row r="19615" spans="54:54" x14ac:dyDescent="0.2">
      <c r="BB19615" s="5"/>
    </row>
    <row r="19616" spans="54:54" x14ac:dyDescent="0.2">
      <c r="BB19616" s="5"/>
    </row>
    <row r="19617" spans="54:54" x14ac:dyDescent="0.2">
      <c r="BB19617" s="5"/>
    </row>
    <row r="19618" spans="54:54" x14ac:dyDescent="0.2">
      <c r="BB19618" s="5"/>
    </row>
    <row r="19619" spans="54:54" x14ac:dyDescent="0.2">
      <c r="BB19619" s="5"/>
    </row>
    <row r="19620" spans="54:54" x14ac:dyDescent="0.2">
      <c r="BB19620" s="5"/>
    </row>
    <row r="19621" spans="54:54" x14ac:dyDescent="0.2">
      <c r="BB19621" s="5"/>
    </row>
    <row r="19622" spans="54:54" x14ac:dyDescent="0.2">
      <c r="BB19622" s="5"/>
    </row>
    <row r="19623" spans="54:54" x14ac:dyDescent="0.2">
      <c r="BB19623" s="5"/>
    </row>
    <row r="19624" spans="54:54" x14ac:dyDescent="0.2">
      <c r="BB19624" s="5"/>
    </row>
    <row r="19625" spans="54:54" x14ac:dyDescent="0.2">
      <c r="BB19625" s="5"/>
    </row>
    <row r="19626" spans="54:54" x14ac:dyDescent="0.2">
      <c r="BB19626" s="5"/>
    </row>
    <row r="19627" spans="54:54" x14ac:dyDescent="0.2">
      <c r="BB19627" s="5"/>
    </row>
    <row r="19628" spans="54:54" x14ac:dyDescent="0.2">
      <c r="BB19628" s="5"/>
    </row>
    <row r="19629" spans="54:54" x14ac:dyDescent="0.2">
      <c r="BB19629" s="5"/>
    </row>
    <row r="19630" spans="54:54" x14ac:dyDescent="0.2">
      <c r="BB19630" s="5"/>
    </row>
    <row r="19631" spans="54:54" x14ac:dyDescent="0.2">
      <c r="BB19631" s="5"/>
    </row>
    <row r="19632" spans="54:54" x14ac:dyDescent="0.2">
      <c r="BB19632" s="5"/>
    </row>
    <row r="19633" spans="54:54" x14ac:dyDescent="0.2">
      <c r="BB19633" s="5"/>
    </row>
    <row r="19634" spans="54:54" x14ac:dyDescent="0.2">
      <c r="BB19634" s="5"/>
    </row>
    <row r="19635" spans="54:54" x14ac:dyDescent="0.2">
      <c r="BB19635" s="5"/>
    </row>
    <row r="19636" spans="54:54" x14ac:dyDescent="0.2">
      <c r="BB19636" s="5"/>
    </row>
    <row r="19637" spans="54:54" x14ac:dyDescent="0.2">
      <c r="BB19637" s="5"/>
    </row>
    <row r="19638" spans="54:54" x14ac:dyDescent="0.2">
      <c r="BB19638" s="5"/>
    </row>
    <row r="19639" spans="54:54" x14ac:dyDescent="0.2">
      <c r="BB19639" s="5"/>
    </row>
    <row r="19640" spans="54:54" x14ac:dyDescent="0.2">
      <c r="BB19640" s="5"/>
    </row>
    <row r="19641" spans="54:54" x14ac:dyDescent="0.2">
      <c r="BB19641" s="5"/>
    </row>
    <row r="19642" spans="54:54" x14ac:dyDescent="0.2">
      <c r="BB19642" s="5"/>
    </row>
    <row r="19643" spans="54:54" x14ac:dyDescent="0.2">
      <c r="BB19643" s="5"/>
    </row>
    <row r="19644" spans="54:54" x14ac:dyDescent="0.2">
      <c r="BB19644" s="5"/>
    </row>
    <row r="19645" spans="54:54" x14ac:dyDescent="0.2">
      <c r="BB19645" s="5"/>
    </row>
    <row r="19646" spans="54:54" x14ac:dyDescent="0.2">
      <c r="BB19646" s="5"/>
    </row>
    <row r="19647" spans="54:54" x14ac:dyDescent="0.2">
      <c r="BB19647" s="5"/>
    </row>
    <row r="19648" spans="54:54" x14ac:dyDescent="0.2">
      <c r="BB19648" s="5"/>
    </row>
    <row r="19649" spans="54:54" x14ac:dyDescent="0.2">
      <c r="BB19649" s="5"/>
    </row>
    <row r="19650" spans="54:54" x14ac:dyDescent="0.2">
      <c r="BB19650" s="5"/>
    </row>
    <row r="19651" spans="54:54" x14ac:dyDescent="0.2">
      <c r="BB19651" s="5"/>
    </row>
    <row r="19652" spans="54:54" x14ac:dyDescent="0.2">
      <c r="BB19652" s="5"/>
    </row>
    <row r="19653" spans="54:54" x14ac:dyDescent="0.2">
      <c r="BB19653" s="5"/>
    </row>
    <row r="19654" spans="54:54" x14ac:dyDescent="0.2">
      <c r="BB19654" s="5"/>
    </row>
    <row r="19655" spans="54:54" x14ac:dyDescent="0.2">
      <c r="BB19655" s="5"/>
    </row>
    <row r="19656" spans="54:54" x14ac:dyDescent="0.2">
      <c r="BB19656" s="5"/>
    </row>
    <row r="19657" spans="54:54" x14ac:dyDescent="0.2">
      <c r="BB19657" s="5"/>
    </row>
    <row r="19658" spans="54:54" x14ac:dyDescent="0.2">
      <c r="BB19658" s="5"/>
    </row>
    <row r="19659" spans="54:54" x14ac:dyDescent="0.2">
      <c r="BB19659" s="5"/>
    </row>
    <row r="19660" spans="54:54" x14ac:dyDescent="0.2">
      <c r="BB19660" s="5"/>
    </row>
    <row r="19661" spans="54:54" x14ac:dyDescent="0.2">
      <c r="BB19661" s="5"/>
    </row>
    <row r="19662" spans="54:54" x14ac:dyDescent="0.2">
      <c r="BB19662" s="5"/>
    </row>
    <row r="19663" spans="54:54" x14ac:dyDescent="0.2">
      <c r="BB19663" s="5"/>
    </row>
    <row r="19664" spans="54:54" x14ac:dyDescent="0.2">
      <c r="BB19664" s="5"/>
    </row>
    <row r="19665" spans="54:54" x14ac:dyDescent="0.2">
      <c r="BB19665" s="5"/>
    </row>
    <row r="19666" spans="54:54" x14ac:dyDescent="0.2">
      <c r="BB19666" s="5"/>
    </row>
    <row r="19667" spans="54:54" x14ac:dyDescent="0.2">
      <c r="BB19667" s="5"/>
    </row>
    <row r="19668" spans="54:54" x14ac:dyDescent="0.2">
      <c r="BB19668" s="5"/>
    </row>
    <row r="19669" spans="54:54" x14ac:dyDescent="0.2">
      <c r="BB19669" s="5"/>
    </row>
    <row r="19670" spans="54:54" x14ac:dyDescent="0.2">
      <c r="BB19670" s="5"/>
    </row>
    <row r="19671" spans="54:54" x14ac:dyDescent="0.2">
      <c r="BB19671" s="5"/>
    </row>
    <row r="19672" spans="54:54" x14ac:dyDescent="0.2">
      <c r="BB19672" s="5"/>
    </row>
    <row r="19673" spans="54:54" x14ac:dyDescent="0.2">
      <c r="BB19673" s="5"/>
    </row>
    <row r="19674" spans="54:54" x14ac:dyDescent="0.2">
      <c r="BB19674" s="5"/>
    </row>
    <row r="19675" spans="54:54" x14ac:dyDescent="0.2">
      <c r="BB19675" s="5"/>
    </row>
    <row r="19676" spans="54:54" x14ac:dyDescent="0.2">
      <c r="BB19676" s="5"/>
    </row>
    <row r="19677" spans="54:54" x14ac:dyDescent="0.2">
      <c r="BB19677" s="5"/>
    </row>
    <row r="19678" spans="54:54" x14ac:dyDescent="0.2">
      <c r="BB19678" s="5"/>
    </row>
    <row r="19679" spans="54:54" x14ac:dyDescent="0.2">
      <c r="BB19679" s="5"/>
    </row>
    <row r="19680" spans="54:54" x14ac:dyDescent="0.2">
      <c r="BB19680" s="5"/>
    </row>
    <row r="19681" spans="54:54" x14ac:dyDescent="0.2">
      <c r="BB19681" s="5"/>
    </row>
    <row r="19682" spans="54:54" x14ac:dyDescent="0.2">
      <c r="BB19682" s="5"/>
    </row>
    <row r="19683" spans="54:54" x14ac:dyDescent="0.2">
      <c r="BB19683" s="5"/>
    </row>
    <row r="19684" spans="54:54" x14ac:dyDescent="0.2">
      <c r="BB19684" s="5"/>
    </row>
    <row r="19685" spans="54:54" x14ac:dyDescent="0.2">
      <c r="BB19685" s="5"/>
    </row>
    <row r="19686" spans="54:54" x14ac:dyDescent="0.2">
      <c r="BB19686" s="5"/>
    </row>
    <row r="19687" spans="54:54" x14ac:dyDescent="0.2">
      <c r="BB19687" s="5"/>
    </row>
    <row r="19688" spans="54:54" x14ac:dyDescent="0.2">
      <c r="BB19688" s="5"/>
    </row>
    <row r="19689" spans="54:54" x14ac:dyDescent="0.2">
      <c r="BB19689" s="5"/>
    </row>
    <row r="19690" spans="54:54" x14ac:dyDescent="0.2">
      <c r="BB19690" s="5"/>
    </row>
    <row r="19691" spans="54:54" x14ac:dyDescent="0.2">
      <c r="BB19691" s="5"/>
    </row>
    <row r="19692" spans="54:54" x14ac:dyDescent="0.2">
      <c r="BB19692" s="5"/>
    </row>
    <row r="19693" spans="54:54" x14ac:dyDescent="0.2">
      <c r="BB19693" s="5"/>
    </row>
    <row r="19694" spans="54:54" x14ac:dyDescent="0.2">
      <c r="BB19694" s="5"/>
    </row>
    <row r="19695" spans="54:54" x14ac:dyDescent="0.2">
      <c r="BB19695" s="5"/>
    </row>
    <row r="19696" spans="54:54" x14ac:dyDescent="0.2">
      <c r="BB19696" s="5"/>
    </row>
    <row r="19697" spans="54:54" x14ac:dyDescent="0.2">
      <c r="BB19697" s="5"/>
    </row>
    <row r="19698" spans="54:54" x14ac:dyDescent="0.2">
      <c r="BB19698" s="5"/>
    </row>
    <row r="19699" spans="54:54" x14ac:dyDescent="0.2">
      <c r="BB19699" s="5"/>
    </row>
    <row r="19700" spans="54:54" x14ac:dyDescent="0.2">
      <c r="BB19700" s="5"/>
    </row>
    <row r="19701" spans="54:54" x14ac:dyDescent="0.2">
      <c r="BB19701" s="5"/>
    </row>
    <row r="19702" spans="54:54" x14ac:dyDescent="0.2">
      <c r="BB19702" s="5"/>
    </row>
    <row r="19703" spans="54:54" x14ac:dyDescent="0.2">
      <c r="BB19703" s="5"/>
    </row>
    <row r="19704" spans="54:54" x14ac:dyDescent="0.2">
      <c r="BB19704" s="5"/>
    </row>
    <row r="19705" spans="54:54" x14ac:dyDescent="0.2">
      <c r="BB19705" s="5"/>
    </row>
    <row r="19706" spans="54:54" x14ac:dyDescent="0.2">
      <c r="BB19706" s="5"/>
    </row>
    <row r="19707" spans="54:54" x14ac:dyDescent="0.2">
      <c r="BB19707" s="5"/>
    </row>
    <row r="19708" spans="54:54" x14ac:dyDescent="0.2">
      <c r="BB19708" s="5"/>
    </row>
    <row r="19709" spans="54:54" x14ac:dyDescent="0.2">
      <c r="BB19709" s="5"/>
    </row>
    <row r="19710" spans="54:54" x14ac:dyDescent="0.2">
      <c r="BB19710" s="5"/>
    </row>
    <row r="19711" spans="54:54" x14ac:dyDescent="0.2">
      <c r="BB19711" s="5"/>
    </row>
    <row r="19712" spans="54:54" x14ac:dyDescent="0.2">
      <c r="BB19712" s="5"/>
    </row>
    <row r="19713" spans="54:54" x14ac:dyDescent="0.2">
      <c r="BB19713" s="5"/>
    </row>
    <row r="19714" spans="54:54" x14ac:dyDescent="0.2">
      <c r="BB19714" s="5"/>
    </row>
    <row r="19715" spans="54:54" x14ac:dyDescent="0.2">
      <c r="BB19715" s="5"/>
    </row>
    <row r="19716" spans="54:54" x14ac:dyDescent="0.2">
      <c r="BB19716" s="5"/>
    </row>
    <row r="19717" spans="54:54" x14ac:dyDescent="0.2">
      <c r="BB19717" s="5"/>
    </row>
    <row r="19718" spans="54:54" x14ac:dyDescent="0.2">
      <c r="BB19718" s="5"/>
    </row>
    <row r="19719" spans="54:54" x14ac:dyDescent="0.2">
      <c r="BB19719" s="5"/>
    </row>
    <row r="19720" spans="54:54" x14ac:dyDescent="0.2">
      <c r="BB19720" s="5"/>
    </row>
    <row r="19721" spans="54:54" x14ac:dyDescent="0.2">
      <c r="BB19721" s="5"/>
    </row>
    <row r="19722" spans="54:54" x14ac:dyDescent="0.2">
      <c r="BB19722" s="5"/>
    </row>
    <row r="19723" spans="54:54" x14ac:dyDescent="0.2">
      <c r="BB19723" s="5"/>
    </row>
    <row r="19724" spans="54:54" x14ac:dyDescent="0.2">
      <c r="BB19724" s="5"/>
    </row>
    <row r="19725" spans="54:54" x14ac:dyDescent="0.2">
      <c r="BB19725" s="5"/>
    </row>
    <row r="19726" spans="54:54" x14ac:dyDescent="0.2">
      <c r="BB19726" s="5"/>
    </row>
    <row r="19727" spans="54:54" x14ac:dyDescent="0.2">
      <c r="BB19727" s="5"/>
    </row>
    <row r="19728" spans="54:54" x14ac:dyDescent="0.2">
      <c r="BB19728" s="5"/>
    </row>
    <row r="19729" spans="54:54" x14ac:dyDescent="0.2">
      <c r="BB19729" s="5"/>
    </row>
    <row r="19730" spans="54:54" x14ac:dyDescent="0.2">
      <c r="BB19730" s="5"/>
    </row>
    <row r="19731" spans="54:54" x14ac:dyDescent="0.2">
      <c r="BB19731" s="5"/>
    </row>
    <row r="19732" spans="54:54" x14ac:dyDescent="0.2">
      <c r="BB19732" s="5"/>
    </row>
    <row r="19733" spans="54:54" x14ac:dyDescent="0.2">
      <c r="BB19733" s="5"/>
    </row>
    <row r="19734" spans="54:54" x14ac:dyDescent="0.2">
      <c r="BB19734" s="5"/>
    </row>
    <row r="19735" spans="54:54" x14ac:dyDescent="0.2">
      <c r="BB19735" s="5"/>
    </row>
    <row r="19736" spans="54:54" x14ac:dyDescent="0.2">
      <c r="BB19736" s="5"/>
    </row>
    <row r="19737" spans="54:54" x14ac:dyDescent="0.2">
      <c r="BB19737" s="5"/>
    </row>
    <row r="19738" spans="54:54" x14ac:dyDescent="0.2">
      <c r="BB19738" s="5"/>
    </row>
    <row r="19739" spans="54:54" x14ac:dyDescent="0.2">
      <c r="BB19739" s="5"/>
    </row>
    <row r="19740" spans="54:54" x14ac:dyDescent="0.2">
      <c r="BB19740" s="5"/>
    </row>
    <row r="19741" spans="54:54" x14ac:dyDescent="0.2">
      <c r="BB19741" s="5"/>
    </row>
    <row r="19742" spans="54:54" x14ac:dyDescent="0.2">
      <c r="BB19742" s="5"/>
    </row>
    <row r="19743" spans="54:54" x14ac:dyDescent="0.2">
      <c r="BB19743" s="5"/>
    </row>
    <row r="19744" spans="54:54" x14ac:dyDescent="0.2">
      <c r="BB19744" s="5"/>
    </row>
    <row r="19745" spans="54:54" x14ac:dyDescent="0.2">
      <c r="BB19745" s="5"/>
    </row>
    <row r="19746" spans="54:54" x14ac:dyDescent="0.2">
      <c r="BB19746" s="5"/>
    </row>
    <row r="19747" spans="54:54" x14ac:dyDescent="0.2">
      <c r="BB19747" s="5"/>
    </row>
    <row r="19748" spans="54:54" x14ac:dyDescent="0.2">
      <c r="BB19748" s="5"/>
    </row>
    <row r="19749" spans="54:54" x14ac:dyDescent="0.2">
      <c r="BB19749" s="5"/>
    </row>
    <row r="19750" spans="54:54" x14ac:dyDescent="0.2">
      <c r="BB19750" s="5"/>
    </row>
    <row r="19751" spans="54:54" x14ac:dyDescent="0.2">
      <c r="BB19751" s="5"/>
    </row>
    <row r="19752" spans="54:54" x14ac:dyDescent="0.2">
      <c r="BB19752" s="5"/>
    </row>
    <row r="19753" spans="54:54" x14ac:dyDescent="0.2">
      <c r="BB19753" s="5"/>
    </row>
    <row r="19754" spans="54:54" x14ac:dyDescent="0.2">
      <c r="BB19754" s="5"/>
    </row>
    <row r="19755" spans="54:54" x14ac:dyDescent="0.2">
      <c r="BB19755" s="5"/>
    </row>
    <row r="19756" spans="54:54" x14ac:dyDescent="0.2">
      <c r="BB19756" s="5"/>
    </row>
    <row r="19757" spans="54:54" x14ac:dyDescent="0.2">
      <c r="BB19757" s="5"/>
    </row>
    <row r="19758" spans="54:54" x14ac:dyDescent="0.2">
      <c r="BB19758" s="5"/>
    </row>
    <row r="19759" spans="54:54" x14ac:dyDescent="0.2">
      <c r="BB19759" s="5"/>
    </row>
    <row r="19760" spans="54:54" x14ac:dyDescent="0.2">
      <c r="BB19760" s="5"/>
    </row>
    <row r="19761" spans="54:54" x14ac:dyDescent="0.2">
      <c r="BB19761" s="5"/>
    </row>
    <row r="19762" spans="54:54" x14ac:dyDescent="0.2">
      <c r="BB19762" s="5"/>
    </row>
    <row r="19763" spans="54:54" x14ac:dyDescent="0.2">
      <c r="BB19763" s="5"/>
    </row>
    <row r="19764" spans="54:54" x14ac:dyDescent="0.2">
      <c r="BB19764" s="5"/>
    </row>
    <row r="19765" spans="54:54" x14ac:dyDescent="0.2">
      <c r="BB19765" s="5"/>
    </row>
    <row r="19766" spans="54:54" x14ac:dyDescent="0.2">
      <c r="BB19766" s="5"/>
    </row>
    <row r="19767" spans="54:54" x14ac:dyDescent="0.2">
      <c r="BB19767" s="5"/>
    </row>
    <row r="19768" spans="54:54" x14ac:dyDescent="0.2">
      <c r="BB19768" s="5"/>
    </row>
    <row r="19769" spans="54:54" x14ac:dyDescent="0.2">
      <c r="BB19769" s="5"/>
    </row>
    <row r="19770" spans="54:54" x14ac:dyDescent="0.2">
      <c r="BB19770" s="5"/>
    </row>
    <row r="19771" spans="54:54" x14ac:dyDescent="0.2">
      <c r="BB19771" s="5"/>
    </row>
    <row r="19772" spans="54:54" x14ac:dyDescent="0.2">
      <c r="BB19772" s="5"/>
    </row>
    <row r="19773" spans="54:54" x14ac:dyDescent="0.2">
      <c r="BB19773" s="5"/>
    </row>
    <row r="19774" spans="54:54" x14ac:dyDescent="0.2">
      <c r="BB19774" s="5"/>
    </row>
    <row r="19775" spans="54:54" x14ac:dyDescent="0.2">
      <c r="BB19775" s="5"/>
    </row>
    <row r="19776" spans="54:54" x14ac:dyDescent="0.2">
      <c r="BB19776" s="5"/>
    </row>
    <row r="19777" spans="54:54" x14ac:dyDescent="0.2">
      <c r="BB19777" s="5"/>
    </row>
    <row r="19778" spans="54:54" x14ac:dyDescent="0.2">
      <c r="BB19778" s="5"/>
    </row>
    <row r="19779" spans="54:54" x14ac:dyDescent="0.2">
      <c r="BB19779" s="5"/>
    </row>
    <row r="19780" spans="54:54" x14ac:dyDescent="0.2">
      <c r="BB19780" s="5"/>
    </row>
    <row r="19781" spans="54:54" x14ac:dyDescent="0.2">
      <c r="BB19781" s="5"/>
    </row>
    <row r="19782" spans="54:54" x14ac:dyDescent="0.2">
      <c r="BB19782" s="5"/>
    </row>
    <row r="19783" spans="54:54" x14ac:dyDescent="0.2">
      <c r="BB19783" s="5"/>
    </row>
    <row r="19784" spans="54:54" x14ac:dyDescent="0.2">
      <c r="BB19784" s="5"/>
    </row>
    <row r="19785" spans="54:54" x14ac:dyDescent="0.2">
      <c r="BB19785" s="5"/>
    </row>
    <row r="19786" spans="54:54" x14ac:dyDescent="0.2">
      <c r="BB19786" s="5"/>
    </row>
    <row r="19787" spans="54:54" x14ac:dyDescent="0.2">
      <c r="BB19787" s="5"/>
    </row>
    <row r="19788" spans="54:54" x14ac:dyDescent="0.2">
      <c r="BB19788" s="5"/>
    </row>
    <row r="19789" spans="54:54" x14ac:dyDescent="0.2">
      <c r="BB19789" s="5"/>
    </row>
    <row r="19790" spans="54:54" x14ac:dyDescent="0.2">
      <c r="BB19790" s="5"/>
    </row>
    <row r="19791" spans="54:54" x14ac:dyDescent="0.2">
      <c r="BB19791" s="5"/>
    </row>
    <row r="19792" spans="54:54" x14ac:dyDescent="0.2">
      <c r="BB19792" s="5"/>
    </row>
    <row r="19793" spans="54:54" x14ac:dyDescent="0.2">
      <c r="BB19793" s="5"/>
    </row>
    <row r="19794" spans="54:54" x14ac:dyDescent="0.2">
      <c r="BB19794" s="5"/>
    </row>
    <row r="19795" spans="54:54" x14ac:dyDescent="0.2">
      <c r="BB19795" s="5"/>
    </row>
    <row r="19796" spans="54:54" x14ac:dyDescent="0.2">
      <c r="BB19796" s="5"/>
    </row>
    <row r="19797" spans="54:54" x14ac:dyDescent="0.2">
      <c r="BB19797" s="5"/>
    </row>
    <row r="19798" spans="54:54" x14ac:dyDescent="0.2">
      <c r="BB19798" s="5"/>
    </row>
    <row r="19799" spans="54:54" x14ac:dyDescent="0.2">
      <c r="BB19799" s="5"/>
    </row>
    <row r="19800" spans="54:54" x14ac:dyDescent="0.2">
      <c r="BB19800" s="5"/>
    </row>
    <row r="19801" spans="54:54" x14ac:dyDescent="0.2">
      <c r="BB19801" s="5"/>
    </row>
    <row r="19802" spans="54:54" x14ac:dyDescent="0.2">
      <c r="BB19802" s="5"/>
    </row>
    <row r="19803" spans="54:54" x14ac:dyDescent="0.2">
      <c r="BB19803" s="5"/>
    </row>
    <row r="19804" spans="54:54" x14ac:dyDescent="0.2">
      <c r="BB19804" s="5"/>
    </row>
    <row r="19805" spans="54:54" x14ac:dyDescent="0.2">
      <c r="BB19805" s="5"/>
    </row>
    <row r="19806" spans="54:54" x14ac:dyDescent="0.2">
      <c r="BB19806" s="5"/>
    </row>
    <row r="19807" spans="54:54" x14ac:dyDescent="0.2">
      <c r="BB19807" s="5"/>
    </row>
    <row r="19808" spans="54:54" x14ac:dyDescent="0.2">
      <c r="BB19808" s="5"/>
    </row>
    <row r="19809" spans="54:54" x14ac:dyDescent="0.2">
      <c r="BB19809" s="5"/>
    </row>
    <row r="19810" spans="54:54" x14ac:dyDescent="0.2">
      <c r="BB19810" s="5"/>
    </row>
    <row r="19811" spans="54:54" x14ac:dyDescent="0.2">
      <c r="BB19811" s="5"/>
    </row>
    <row r="19812" spans="54:54" x14ac:dyDescent="0.2">
      <c r="BB19812" s="5"/>
    </row>
    <row r="19813" spans="54:54" x14ac:dyDescent="0.2">
      <c r="BB19813" s="5"/>
    </row>
    <row r="19814" spans="54:54" x14ac:dyDescent="0.2">
      <c r="BB19814" s="5"/>
    </row>
    <row r="19815" spans="54:54" x14ac:dyDescent="0.2">
      <c r="BB19815" s="5"/>
    </row>
    <row r="19816" spans="54:54" x14ac:dyDescent="0.2">
      <c r="BB19816" s="5"/>
    </row>
    <row r="19817" spans="54:54" x14ac:dyDescent="0.2">
      <c r="BB19817" s="5"/>
    </row>
    <row r="19818" spans="54:54" x14ac:dyDescent="0.2">
      <c r="BB19818" s="5"/>
    </row>
    <row r="19819" spans="54:54" x14ac:dyDescent="0.2">
      <c r="BB19819" s="5"/>
    </row>
    <row r="19820" spans="54:54" x14ac:dyDescent="0.2">
      <c r="BB19820" s="5"/>
    </row>
    <row r="19821" spans="54:54" x14ac:dyDescent="0.2">
      <c r="BB19821" s="5"/>
    </row>
    <row r="19822" spans="54:54" x14ac:dyDescent="0.2">
      <c r="BB19822" s="5"/>
    </row>
    <row r="19823" spans="54:54" x14ac:dyDescent="0.2">
      <c r="BB19823" s="5"/>
    </row>
    <row r="19824" spans="54:54" x14ac:dyDescent="0.2">
      <c r="BB19824" s="5"/>
    </row>
    <row r="19825" spans="54:54" x14ac:dyDescent="0.2">
      <c r="BB19825" s="5"/>
    </row>
    <row r="19826" spans="54:54" x14ac:dyDescent="0.2">
      <c r="BB19826" s="5"/>
    </row>
    <row r="19827" spans="54:54" x14ac:dyDescent="0.2">
      <c r="BB19827" s="5"/>
    </row>
    <row r="19828" spans="54:54" x14ac:dyDescent="0.2">
      <c r="BB19828" s="5"/>
    </row>
    <row r="19829" spans="54:54" x14ac:dyDescent="0.2">
      <c r="BB19829" s="5"/>
    </row>
    <row r="19830" spans="54:54" x14ac:dyDescent="0.2">
      <c r="BB19830" s="5"/>
    </row>
    <row r="19831" spans="54:54" x14ac:dyDescent="0.2">
      <c r="BB19831" s="5"/>
    </row>
    <row r="19832" spans="54:54" x14ac:dyDescent="0.2">
      <c r="BB19832" s="5"/>
    </row>
    <row r="19833" spans="54:54" x14ac:dyDescent="0.2">
      <c r="BB19833" s="5"/>
    </row>
    <row r="19834" spans="54:54" x14ac:dyDescent="0.2">
      <c r="BB19834" s="5"/>
    </row>
    <row r="19835" spans="54:54" x14ac:dyDescent="0.2">
      <c r="BB19835" s="5"/>
    </row>
    <row r="19836" spans="54:54" x14ac:dyDescent="0.2">
      <c r="BB19836" s="5"/>
    </row>
    <row r="19837" spans="54:54" x14ac:dyDescent="0.2">
      <c r="BB19837" s="5"/>
    </row>
    <row r="19838" spans="54:54" x14ac:dyDescent="0.2">
      <c r="BB19838" s="5"/>
    </row>
    <row r="19839" spans="54:54" x14ac:dyDescent="0.2">
      <c r="BB19839" s="5"/>
    </row>
    <row r="19840" spans="54:54" x14ac:dyDescent="0.2">
      <c r="BB19840" s="5"/>
    </row>
    <row r="19841" spans="54:54" x14ac:dyDescent="0.2">
      <c r="BB19841" s="5"/>
    </row>
    <row r="19842" spans="54:54" x14ac:dyDescent="0.2">
      <c r="BB19842" s="5"/>
    </row>
    <row r="19843" spans="54:54" x14ac:dyDescent="0.2">
      <c r="BB19843" s="5"/>
    </row>
    <row r="19844" spans="54:54" x14ac:dyDescent="0.2">
      <c r="BB19844" s="5"/>
    </row>
    <row r="19845" spans="54:54" x14ac:dyDescent="0.2">
      <c r="BB19845" s="5"/>
    </row>
    <row r="19846" spans="54:54" x14ac:dyDescent="0.2">
      <c r="BB19846" s="5"/>
    </row>
    <row r="19847" spans="54:54" x14ac:dyDescent="0.2">
      <c r="BB19847" s="5"/>
    </row>
    <row r="19848" spans="54:54" x14ac:dyDescent="0.2">
      <c r="BB19848" s="5"/>
    </row>
    <row r="19849" spans="54:54" x14ac:dyDescent="0.2">
      <c r="BB19849" s="5"/>
    </row>
    <row r="19850" spans="54:54" x14ac:dyDescent="0.2">
      <c r="BB19850" s="5"/>
    </row>
    <row r="19851" spans="54:54" x14ac:dyDescent="0.2">
      <c r="BB19851" s="5"/>
    </row>
    <row r="19852" spans="54:54" x14ac:dyDescent="0.2">
      <c r="BB19852" s="5"/>
    </row>
    <row r="19853" spans="54:54" x14ac:dyDescent="0.2">
      <c r="BB19853" s="5"/>
    </row>
    <row r="19854" spans="54:54" x14ac:dyDescent="0.2">
      <c r="BB19854" s="5"/>
    </row>
    <row r="19855" spans="54:54" x14ac:dyDescent="0.2">
      <c r="BB19855" s="5"/>
    </row>
    <row r="19856" spans="54:54" x14ac:dyDescent="0.2">
      <c r="BB19856" s="5"/>
    </row>
    <row r="19857" spans="54:54" x14ac:dyDescent="0.2">
      <c r="BB19857" s="5"/>
    </row>
    <row r="19858" spans="54:54" x14ac:dyDescent="0.2">
      <c r="BB19858" s="5"/>
    </row>
    <row r="19859" spans="54:54" x14ac:dyDescent="0.2">
      <c r="BB19859" s="5"/>
    </row>
    <row r="19860" spans="54:54" x14ac:dyDescent="0.2">
      <c r="BB19860" s="5"/>
    </row>
    <row r="19861" spans="54:54" x14ac:dyDescent="0.2">
      <c r="BB19861" s="5"/>
    </row>
    <row r="19862" spans="54:54" x14ac:dyDescent="0.2">
      <c r="BB19862" s="5"/>
    </row>
    <row r="19863" spans="54:54" x14ac:dyDescent="0.2">
      <c r="BB19863" s="5"/>
    </row>
    <row r="19864" spans="54:54" x14ac:dyDescent="0.2">
      <c r="BB19864" s="5"/>
    </row>
    <row r="19865" spans="54:54" x14ac:dyDescent="0.2">
      <c r="BB19865" s="5"/>
    </row>
    <row r="19866" spans="54:54" x14ac:dyDescent="0.2">
      <c r="BB19866" s="5"/>
    </row>
    <row r="19867" spans="54:54" x14ac:dyDescent="0.2">
      <c r="BB19867" s="5"/>
    </row>
    <row r="19868" spans="54:54" x14ac:dyDescent="0.2">
      <c r="BB19868" s="5"/>
    </row>
    <row r="19869" spans="54:54" x14ac:dyDescent="0.2">
      <c r="BB19869" s="5"/>
    </row>
    <row r="19870" spans="54:54" x14ac:dyDescent="0.2">
      <c r="BB19870" s="5"/>
    </row>
    <row r="19871" spans="54:54" x14ac:dyDescent="0.2">
      <c r="BB19871" s="5"/>
    </row>
    <row r="19872" spans="54:54" x14ac:dyDescent="0.2">
      <c r="BB19872" s="5"/>
    </row>
    <row r="19873" spans="54:54" x14ac:dyDescent="0.2">
      <c r="BB19873" s="5"/>
    </row>
    <row r="19874" spans="54:54" x14ac:dyDescent="0.2">
      <c r="BB19874" s="5"/>
    </row>
    <row r="19875" spans="54:54" x14ac:dyDescent="0.2">
      <c r="BB19875" s="5"/>
    </row>
    <row r="19876" spans="54:54" x14ac:dyDescent="0.2">
      <c r="BB19876" s="5"/>
    </row>
    <row r="19877" spans="54:54" x14ac:dyDescent="0.2">
      <c r="BB19877" s="5"/>
    </row>
    <row r="19878" spans="54:54" x14ac:dyDescent="0.2">
      <c r="BB19878" s="5"/>
    </row>
    <row r="19879" spans="54:54" x14ac:dyDescent="0.2">
      <c r="BB19879" s="5"/>
    </row>
    <row r="19880" spans="54:54" x14ac:dyDescent="0.2">
      <c r="BB19880" s="5"/>
    </row>
    <row r="19881" spans="54:54" x14ac:dyDescent="0.2">
      <c r="BB19881" s="5"/>
    </row>
    <row r="19882" spans="54:54" x14ac:dyDescent="0.2">
      <c r="BB19882" s="5"/>
    </row>
    <row r="19883" spans="54:54" x14ac:dyDescent="0.2">
      <c r="BB19883" s="5"/>
    </row>
    <row r="19884" spans="54:54" x14ac:dyDescent="0.2">
      <c r="BB19884" s="5"/>
    </row>
    <row r="19885" spans="54:54" x14ac:dyDescent="0.2">
      <c r="BB19885" s="5"/>
    </row>
    <row r="19886" spans="54:54" x14ac:dyDescent="0.2">
      <c r="BB19886" s="5"/>
    </row>
    <row r="19887" spans="54:54" x14ac:dyDescent="0.2">
      <c r="BB19887" s="5"/>
    </row>
    <row r="19888" spans="54:54" x14ac:dyDescent="0.2">
      <c r="BB19888" s="5"/>
    </row>
    <row r="19889" spans="54:54" x14ac:dyDescent="0.2">
      <c r="BB19889" s="5"/>
    </row>
    <row r="19890" spans="54:54" x14ac:dyDescent="0.2">
      <c r="BB19890" s="5"/>
    </row>
    <row r="19891" spans="54:54" x14ac:dyDescent="0.2">
      <c r="BB19891" s="5"/>
    </row>
    <row r="19892" spans="54:54" x14ac:dyDescent="0.2">
      <c r="BB19892" s="5"/>
    </row>
    <row r="19893" spans="54:54" x14ac:dyDescent="0.2">
      <c r="BB19893" s="5"/>
    </row>
    <row r="19894" spans="54:54" x14ac:dyDescent="0.2">
      <c r="BB19894" s="5"/>
    </row>
    <row r="19895" spans="54:54" x14ac:dyDescent="0.2">
      <c r="BB19895" s="5"/>
    </row>
    <row r="19896" spans="54:54" x14ac:dyDescent="0.2">
      <c r="BB19896" s="5"/>
    </row>
    <row r="19897" spans="54:54" x14ac:dyDescent="0.2">
      <c r="BB19897" s="5"/>
    </row>
    <row r="19898" spans="54:54" x14ac:dyDescent="0.2">
      <c r="BB19898" s="5"/>
    </row>
    <row r="19899" spans="54:54" x14ac:dyDescent="0.2">
      <c r="BB19899" s="5"/>
    </row>
    <row r="19900" spans="54:54" x14ac:dyDescent="0.2">
      <c r="BB19900" s="5"/>
    </row>
    <row r="19901" spans="54:54" x14ac:dyDescent="0.2">
      <c r="BB19901" s="5"/>
    </row>
    <row r="19902" spans="54:54" x14ac:dyDescent="0.2">
      <c r="BB19902" s="5"/>
    </row>
    <row r="19903" spans="54:54" x14ac:dyDescent="0.2">
      <c r="BB19903" s="5"/>
    </row>
    <row r="19904" spans="54:54" x14ac:dyDescent="0.2">
      <c r="BB19904" s="5"/>
    </row>
    <row r="19905" spans="54:54" x14ac:dyDescent="0.2">
      <c r="BB19905" s="5"/>
    </row>
    <row r="19906" spans="54:54" x14ac:dyDescent="0.2">
      <c r="BB19906" s="5"/>
    </row>
    <row r="19907" spans="54:54" x14ac:dyDescent="0.2">
      <c r="BB19907" s="5"/>
    </row>
    <row r="19908" spans="54:54" x14ac:dyDescent="0.2">
      <c r="BB19908" s="5"/>
    </row>
    <row r="19909" spans="54:54" x14ac:dyDescent="0.2">
      <c r="BB19909" s="5"/>
    </row>
    <row r="19910" spans="54:54" x14ac:dyDescent="0.2">
      <c r="BB19910" s="5"/>
    </row>
    <row r="19911" spans="54:54" x14ac:dyDescent="0.2">
      <c r="BB19911" s="5"/>
    </row>
    <row r="19912" spans="54:54" x14ac:dyDescent="0.2">
      <c r="BB19912" s="5"/>
    </row>
    <row r="19913" spans="54:54" x14ac:dyDescent="0.2">
      <c r="BB19913" s="5"/>
    </row>
    <row r="19914" spans="54:54" x14ac:dyDescent="0.2">
      <c r="BB19914" s="5"/>
    </row>
    <row r="19915" spans="54:54" x14ac:dyDescent="0.2">
      <c r="BB19915" s="5"/>
    </row>
    <row r="19916" spans="54:54" x14ac:dyDescent="0.2">
      <c r="BB19916" s="5"/>
    </row>
    <row r="19917" spans="54:54" x14ac:dyDescent="0.2">
      <c r="BB19917" s="5"/>
    </row>
    <row r="19918" spans="54:54" x14ac:dyDescent="0.2">
      <c r="BB19918" s="5"/>
    </row>
    <row r="19919" spans="54:54" x14ac:dyDescent="0.2">
      <c r="BB19919" s="5"/>
    </row>
    <row r="19920" spans="54:54" x14ac:dyDescent="0.2">
      <c r="BB19920" s="5"/>
    </row>
    <row r="19921" spans="54:54" x14ac:dyDescent="0.2">
      <c r="BB19921" s="5"/>
    </row>
    <row r="19922" spans="54:54" x14ac:dyDescent="0.2">
      <c r="BB19922" s="5"/>
    </row>
    <row r="19923" spans="54:54" x14ac:dyDescent="0.2">
      <c r="BB19923" s="5"/>
    </row>
    <row r="19924" spans="54:54" x14ac:dyDescent="0.2">
      <c r="BB19924" s="5"/>
    </row>
    <row r="19925" spans="54:54" x14ac:dyDescent="0.2">
      <c r="BB19925" s="5"/>
    </row>
    <row r="19926" spans="54:54" x14ac:dyDescent="0.2">
      <c r="BB19926" s="5"/>
    </row>
    <row r="19927" spans="54:54" x14ac:dyDescent="0.2">
      <c r="BB19927" s="5"/>
    </row>
    <row r="19928" spans="54:54" x14ac:dyDescent="0.2">
      <c r="BB19928" s="5"/>
    </row>
    <row r="19929" spans="54:54" x14ac:dyDescent="0.2">
      <c r="BB19929" s="5"/>
    </row>
    <row r="19930" spans="54:54" x14ac:dyDescent="0.2">
      <c r="BB19930" s="5"/>
    </row>
    <row r="19931" spans="54:54" x14ac:dyDescent="0.2">
      <c r="BB19931" s="5"/>
    </row>
    <row r="19932" spans="54:54" x14ac:dyDescent="0.2">
      <c r="BB19932" s="5"/>
    </row>
    <row r="19933" spans="54:54" x14ac:dyDescent="0.2">
      <c r="BB19933" s="5"/>
    </row>
    <row r="19934" spans="54:54" x14ac:dyDescent="0.2">
      <c r="BB19934" s="5"/>
    </row>
    <row r="19935" spans="54:54" x14ac:dyDescent="0.2">
      <c r="BB19935" s="5"/>
    </row>
    <row r="19936" spans="54:54" x14ac:dyDescent="0.2">
      <c r="BB19936" s="5"/>
    </row>
    <row r="19937" spans="54:54" x14ac:dyDescent="0.2">
      <c r="BB19937" s="5"/>
    </row>
    <row r="19938" spans="54:54" x14ac:dyDescent="0.2">
      <c r="BB19938" s="5"/>
    </row>
    <row r="19939" spans="54:54" x14ac:dyDescent="0.2">
      <c r="BB19939" s="5"/>
    </row>
    <row r="19940" spans="54:54" x14ac:dyDescent="0.2">
      <c r="BB19940" s="5"/>
    </row>
    <row r="19941" spans="54:54" x14ac:dyDescent="0.2">
      <c r="BB19941" s="5"/>
    </row>
    <row r="19942" spans="54:54" x14ac:dyDescent="0.2">
      <c r="BB19942" s="5"/>
    </row>
    <row r="19943" spans="54:54" x14ac:dyDescent="0.2">
      <c r="BB19943" s="5"/>
    </row>
    <row r="19944" spans="54:54" x14ac:dyDescent="0.2">
      <c r="BB19944" s="5"/>
    </row>
    <row r="19945" spans="54:54" x14ac:dyDescent="0.2">
      <c r="BB19945" s="5"/>
    </row>
    <row r="19946" spans="54:54" x14ac:dyDescent="0.2">
      <c r="BB19946" s="5"/>
    </row>
    <row r="19947" spans="54:54" x14ac:dyDescent="0.2">
      <c r="BB19947" s="5"/>
    </row>
    <row r="19948" spans="54:54" x14ac:dyDescent="0.2">
      <c r="BB19948" s="5"/>
    </row>
    <row r="19949" spans="54:54" x14ac:dyDescent="0.2">
      <c r="BB19949" s="5"/>
    </row>
    <row r="19950" spans="54:54" x14ac:dyDescent="0.2">
      <c r="BB19950" s="5"/>
    </row>
    <row r="19951" spans="54:54" x14ac:dyDescent="0.2">
      <c r="BB19951" s="5"/>
    </row>
    <row r="19952" spans="54:54" x14ac:dyDescent="0.2">
      <c r="BB19952" s="5"/>
    </row>
    <row r="19953" spans="54:54" x14ac:dyDescent="0.2">
      <c r="BB19953" s="5"/>
    </row>
    <row r="19954" spans="54:54" x14ac:dyDescent="0.2">
      <c r="BB19954" s="5"/>
    </row>
    <row r="19955" spans="54:54" x14ac:dyDescent="0.2">
      <c r="BB19955" s="5"/>
    </row>
    <row r="19956" spans="54:54" x14ac:dyDescent="0.2">
      <c r="BB19956" s="5"/>
    </row>
    <row r="19957" spans="54:54" x14ac:dyDescent="0.2">
      <c r="BB19957" s="5"/>
    </row>
    <row r="19958" spans="54:54" x14ac:dyDescent="0.2">
      <c r="BB19958" s="5"/>
    </row>
    <row r="19959" spans="54:54" x14ac:dyDescent="0.2">
      <c r="BB19959" s="5"/>
    </row>
    <row r="19960" spans="54:54" x14ac:dyDescent="0.2">
      <c r="BB19960" s="5"/>
    </row>
    <row r="19961" spans="54:54" x14ac:dyDescent="0.2">
      <c r="BB19961" s="5"/>
    </row>
    <row r="19962" spans="54:54" x14ac:dyDescent="0.2">
      <c r="BB19962" s="5"/>
    </row>
    <row r="19963" spans="54:54" x14ac:dyDescent="0.2">
      <c r="BB19963" s="5"/>
    </row>
    <row r="19964" spans="54:54" x14ac:dyDescent="0.2">
      <c r="BB19964" s="5"/>
    </row>
    <row r="19965" spans="54:54" x14ac:dyDescent="0.2">
      <c r="BB19965" s="5"/>
    </row>
    <row r="19966" spans="54:54" x14ac:dyDescent="0.2">
      <c r="BB19966" s="5"/>
    </row>
    <row r="19967" spans="54:54" x14ac:dyDescent="0.2">
      <c r="BB19967" s="5"/>
    </row>
    <row r="19968" spans="54:54" x14ac:dyDescent="0.2">
      <c r="BB19968" s="5"/>
    </row>
    <row r="19969" spans="54:54" x14ac:dyDescent="0.2">
      <c r="BB19969" s="5"/>
    </row>
    <row r="19970" spans="54:54" x14ac:dyDescent="0.2">
      <c r="BB19970" s="5"/>
    </row>
    <row r="19971" spans="54:54" x14ac:dyDescent="0.2">
      <c r="BB19971" s="5"/>
    </row>
    <row r="19972" spans="54:54" x14ac:dyDescent="0.2">
      <c r="BB19972" s="5"/>
    </row>
    <row r="19973" spans="54:54" x14ac:dyDescent="0.2">
      <c r="BB19973" s="5"/>
    </row>
    <row r="19974" spans="54:54" x14ac:dyDescent="0.2">
      <c r="BB19974" s="5"/>
    </row>
    <row r="19975" spans="54:54" x14ac:dyDescent="0.2">
      <c r="BB19975" s="5"/>
    </row>
    <row r="19976" spans="54:54" x14ac:dyDescent="0.2">
      <c r="BB19976" s="5"/>
    </row>
    <row r="19977" spans="54:54" x14ac:dyDescent="0.2">
      <c r="BB19977" s="5"/>
    </row>
    <row r="19978" spans="54:54" x14ac:dyDescent="0.2">
      <c r="BB19978" s="5"/>
    </row>
    <row r="19979" spans="54:54" x14ac:dyDescent="0.2">
      <c r="BB19979" s="5"/>
    </row>
    <row r="19980" spans="54:54" x14ac:dyDescent="0.2">
      <c r="BB19980" s="5"/>
    </row>
    <row r="19981" spans="54:54" x14ac:dyDescent="0.2">
      <c r="BB19981" s="5"/>
    </row>
    <row r="19982" spans="54:54" x14ac:dyDescent="0.2">
      <c r="BB19982" s="5"/>
    </row>
    <row r="19983" spans="54:54" x14ac:dyDescent="0.2">
      <c r="BB19983" s="5"/>
    </row>
    <row r="19984" spans="54:54" x14ac:dyDescent="0.2">
      <c r="BB19984" s="5"/>
    </row>
    <row r="19985" spans="54:54" x14ac:dyDescent="0.2">
      <c r="BB19985" s="5"/>
    </row>
    <row r="19986" spans="54:54" x14ac:dyDescent="0.2">
      <c r="BB19986" s="5"/>
    </row>
    <row r="19987" spans="54:54" x14ac:dyDescent="0.2">
      <c r="BB19987" s="5"/>
    </row>
    <row r="19988" spans="54:54" x14ac:dyDescent="0.2">
      <c r="BB19988" s="5"/>
    </row>
    <row r="19989" spans="54:54" x14ac:dyDescent="0.2">
      <c r="BB19989" s="5"/>
    </row>
    <row r="19990" spans="54:54" x14ac:dyDescent="0.2">
      <c r="BB19990" s="5"/>
    </row>
    <row r="19991" spans="54:54" x14ac:dyDescent="0.2">
      <c r="BB19991" s="5"/>
    </row>
    <row r="19992" spans="54:54" x14ac:dyDescent="0.2">
      <c r="BB19992" s="5"/>
    </row>
    <row r="19993" spans="54:54" x14ac:dyDescent="0.2">
      <c r="BB19993" s="5"/>
    </row>
    <row r="19994" spans="54:54" x14ac:dyDescent="0.2">
      <c r="BB19994" s="5"/>
    </row>
    <row r="19995" spans="54:54" x14ac:dyDescent="0.2">
      <c r="BB19995" s="5"/>
    </row>
    <row r="19996" spans="54:54" x14ac:dyDescent="0.2">
      <c r="BB19996" s="5"/>
    </row>
    <row r="19997" spans="54:54" x14ac:dyDescent="0.2">
      <c r="BB19997" s="5"/>
    </row>
    <row r="19998" spans="54:54" x14ac:dyDescent="0.2">
      <c r="BB19998" s="5"/>
    </row>
    <row r="19999" spans="54:54" x14ac:dyDescent="0.2">
      <c r="BB19999" s="5"/>
    </row>
    <row r="20000" spans="54:54" x14ac:dyDescent="0.2">
      <c r="BB20000" s="5"/>
    </row>
    <row r="20001" spans="54:54" x14ac:dyDescent="0.2">
      <c r="BB20001" s="5"/>
    </row>
    <row r="20002" spans="54:54" x14ac:dyDescent="0.2">
      <c r="BB20002" s="5"/>
    </row>
    <row r="20003" spans="54:54" x14ac:dyDescent="0.2">
      <c r="BB20003" s="5"/>
    </row>
    <row r="20004" spans="54:54" x14ac:dyDescent="0.2">
      <c r="BB20004" s="5"/>
    </row>
    <row r="20005" spans="54:54" x14ac:dyDescent="0.2">
      <c r="BB20005" s="5"/>
    </row>
    <row r="20006" spans="54:54" x14ac:dyDescent="0.2">
      <c r="BB20006" s="5"/>
    </row>
    <row r="20007" spans="54:54" x14ac:dyDescent="0.2">
      <c r="BB20007" s="5"/>
    </row>
    <row r="20008" spans="54:54" x14ac:dyDescent="0.2">
      <c r="BB20008" s="5"/>
    </row>
    <row r="20009" spans="54:54" x14ac:dyDescent="0.2">
      <c r="BB20009" s="5"/>
    </row>
    <row r="20010" spans="54:54" x14ac:dyDescent="0.2">
      <c r="BB20010" s="5"/>
    </row>
    <row r="20011" spans="54:54" x14ac:dyDescent="0.2">
      <c r="BB20011" s="5"/>
    </row>
    <row r="20012" spans="54:54" x14ac:dyDescent="0.2">
      <c r="BB20012" s="5"/>
    </row>
    <row r="20013" spans="54:54" x14ac:dyDescent="0.2">
      <c r="BB20013" s="5"/>
    </row>
    <row r="20014" spans="54:54" x14ac:dyDescent="0.2">
      <c r="BB20014" s="5"/>
    </row>
    <row r="20015" spans="54:54" x14ac:dyDescent="0.2">
      <c r="BB20015" s="5"/>
    </row>
    <row r="20016" spans="54:54" x14ac:dyDescent="0.2">
      <c r="BB20016" s="5"/>
    </row>
    <row r="20017" spans="54:54" x14ac:dyDescent="0.2">
      <c r="BB20017" s="5"/>
    </row>
    <row r="20018" spans="54:54" x14ac:dyDescent="0.2">
      <c r="BB20018" s="5"/>
    </row>
    <row r="20019" spans="54:54" x14ac:dyDescent="0.2">
      <c r="BB20019" s="5"/>
    </row>
    <row r="20020" spans="54:54" x14ac:dyDescent="0.2">
      <c r="BB20020" s="5"/>
    </row>
    <row r="20021" spans="54:54" x14ac:dyDescent="0.2">
      <c r="BB20021" s="5"/>
    </row>
    <row r="20022" spans="54:54" x14ac:dyDescent="0.2">
      <c r="BB20022" s="5"/>
    </row>
    <row r="20023" spans="54:54" x14ac:dyDescent="0.2">
      <c r="BB20023" s="5"/>
    </row>
    <row r="20024" spans="54:54" x14ac:dyDescent="0.2">
      <c r="BB20024" s="5"/>
    </row>
    <row r="20025" spans="54:54" x14ac:dyDescent="0.2">
      <c r="BB20025" s="5"/>
    </row>
    <row r="20026" spans="54:54" x14ac:dyDescent="0.2">
      <c r="BB20026" s="5"/>
    </row>
    <row r="20027" spans="54:54" x14ac:dyDescent="0.2">
      <c r="BB20027" s="5"/>
    </row>
    <row r="20028" spans="54:54" x14ac:dyDescent="0.2">
      <c r="BB20028" s="5"/>
    </row>
    <row r="20029" spans="54:54" x14ac:dyDescent="0.2">
      <c r="BB20029" s="5"/>
    </row>
    <row r="20030" spans="54:54" x14ac:dyDescent="0.2">
      <c r="BB20030" s="5"/>
    </row>
    <row r="20031" spans="54:54" x14ac:dyDescent="0.2">
      <c r="BB20031" s="5"/>
    </row>
    <row r="20032" spans="54:54" x14ac:dyDescent="0.2">
      <c r="BB20032" s="5"/>
    </row>
    <row r="20033" spans="54:54" x14ac:dyDescent="0.2">
      <c r="BB20033" s="5"/>
    </row>
    <row r="20034" spans="54:54" x14ac:dyDescent="0.2">
      <c r="BB20034" s="5"/>
    </row>
    <row r="20035" spans="54:54" x14ac:dyDescent="0.2">
      <c r="BB20035" s="5"/>
    </row>
    <row r="20036" spans="54:54" x14ac:dyDescent="0.2">
      <c r="BB20036" s="5"/>
    </row>
    <row r="20037" spans="54:54" x14ac:dyDescent="0.2">
      <c r="BB20037" s="5"/>
    </row>
    <row r="20038" spans="54:54" x14ac:dyDescent="0.2">
      <c r="BB20038" s="5"/>
    </row>
    <row r="20039" spans="54:54" x14ac:dyDescent="0.2">
      <c r="BB20039" s="5"/>
    </row>
    <row r="20040" spans="54:54" x14ac:dyDescent="0.2">
      <c r="BB20040" s="5"/>
    </row>
    <row r="20041" spans="54:54" x14ac:dyDescent="0.2">
      <c r="BB20041" s="5"/>
    </row>
    <row r="20042" spans="54:54" x14ac:dyDescent="0.2">
      <c r="BB20042" s="5"/>
    </row>
    <row r="20043" spans="54:54" x14ac:dyDescent="0.2">
      <c r="BB20043" s="5"/>
    </row>
    <row r="20044" spans="54:54" x14ac:dyDescent="0.2">
      <c r="BB20044" s="5"/>
    </row>
    <row r="20045" spans="54:54" x14ac:dyDescent="0.2">
      <c r="BB20045" s="5"/>
    </row>
    <row r="20046" spans="54:54" x14ac:dyDescent="0.2">
      <c r="BB20046" s="5"/>
    </row>
    <row r="20047" spans="54:54" x14ac:dyDescent="0.2">
      <c r="BB20047" s="5"/>
    </row>
    <row r="20048" spans="54:54" x14ac:dyDescent="0.2">
      <c r="BB20048" s="5"/>
    </row>
    <row r="20049" spans="54:54" x14ac:dyDescent="0.2">
      <c r="BB20049" s="5"/>
    </row>
    <row r="20050" spans="54:54" x14ac:dyDescent="0.2">
      <c r="BB20050" s="5"/>
    </row>
    <row r="20051" spans="54:54" x14ac:dyDescent="0.2">
      <c r="BB20051" s="5"/>
    </row>
    <row r="20052" spans="54:54" x14ac:dyDescent="0.2">
      <c r="BB20052" s="5"/>
    </row>
    <row r="20053" spans="54:54" x14ac:dyDescent="0.2">
      <c r="BB20053" s="5"/>
    </row>
    <row r="20054" spans="54:54" x14ac:dyDescent="0.2">
      <c r="BB20054" s="5"/>
    </row>
    <row r="20055" spans="54:54" x14ac:dyDescent="0.2">
      <c r="BB20055" s="5"/>
    </row>
    <row r="20056" spans="54:54" x14ac:dyDescent="0.2">
      <c r="BB20056" s="5"/>
    </row>
    <row r="20057" spans="54:54" x14ac:dyDescent="0.2">
      <c r="BB20057" s="5"/>
    </row>
    <row r="20058" spans="54:54" x14ac:dyDescent="0.2">
      <c r="BB20058" s="5"/>
    </row>
    <row r="20059" spans="54:54" x14ac:dyDescent="0.2">
      <c r="BB20059" s="5"/>
    </row>
    <row r="20060" spans="54:54" x14ac:dyDescent="0.2">
      <c r="BB20060" s="5"/>
    </row>
    <row r="20061" spans="54:54" x14ac:dyDescent="0.2">
      <c r="BB20061" s="5"/>
    </row>
    <row r="20062" spans="54:54" x14ac:dyDescent="0.2">
      <c r="BB20062" s="5"/>
    </row>
    <row r="20063" spans="54:54" x14ac:dyDescent="0.2">
      <c r="BB20063" s="5"/>
    </row>
    <row r="20064" spans="54:54" x14ac:dyDescent="0.2">
      <c r="BB20064" s="5"/>
    </row>
    <row r="20065" spans="54:54" x14ac:dyDescent="0.2">
      <c r="BB20065" s="5"/>
    </row>
    <row r="20066" spans="54:54" x14ac:dyDescent="0.2">
      <c r="BB20066" s="5"/>
    </row>
    <row r="20067" spans="54:54" x14ac:dyDescent="0.2">
      <c r="BB20067" s="5"/>
    </row>
    <row r="20068" spans="54:54" x14ac:dyDescent="0.2">
      <c r="BB20068" s="5"/>
    </row>
    <row r="20069" spans="54:54" x14ac:dyDescent="0.2">
      <c r="BB20069" s="5"/>
    </row>
    <row r="20070" spans="54:54" x14ac:dyDescent="0.2">
      <c r="BB20070" s="5"/>
    </row>
    <row r="20071" spans="54:54" x14ac:dyDescent="0.2">
      <c r="BB20071" s="5"/>
    </row>
    <row r="20072" spans="54:54" x14ac:dyDescent="0.2">
      <c r="BB20072" s="5"/>
    </row>
    <row r="20073" spans="54:54" x14ac:dyDescent="0.2">
      <c r="BB20073" s="5"/>
    </row>
    <row r="20074" spans="54:54" x14ac:dyDescent="0.2">
      <c r="BB20074" s="5"/>
    </row>
    <row r="20075" spans="54:54" x14ac:dyDescent="0.2">
      <c r="BB20075" s="5"/>
    </row>
    <row r="20076" spans="54:54" x14ac:dyDescent="0.2">
      <c r="BB20076" s="5"/>
    </row>
    <row r="20077" spans="54:54" x14ac:dyDescent="0.2">
      <c r="BB20077" s="5"/>
    </row>
    <row r="20078" spans="54:54" x14ac:dyDescent="0.2">
      <c r="BB20078" s="5"/>
    </row>
    <row r="20079" spans="54:54" x14ac:dyDescent="0.2">
      <c r="BB20079" s="5"/>
    </row>
    <row r="20080" spans="54:54" x14ac:dyDescent="0.2">
      <c r="BB20080" s="5"/>
    </row>
    <row r="20081" spans="54:54" x14ac:dyDescent="0.2">
      <c r="BB20081" s="5"/>
    </row>
    <row r="20082" spans="54:54" x14ac:dyDescent="0.2">
      <c r="BB20082" s="5"/>
    </row>
    <row r="20083" spans="54:54" x14ac:dyDescent="0.2">
      <c r="BB20083" s="5"/>
    </row>
    <row r="20084" spans="54:54" x14ac:dyDescent="0.2">
      <c r="BB20084" s="5"/>
    </row>
    <row r="20085" spans="54:54" x14ac:dyDescent="0.2">
      <c r="BB20085" s="5"/>
    </row>
    <row r="20086" spans="54:54" x14ac:dyDescent="0.2">
      <c r="BB20086" s="5"/>
    </row>
    <row r="20087" spans="54:54" x14ac:dyDescent="0.2">
      <c r="BB20087" s="5"/>
    </row>
    <row r="20088" spans="54:54" x14ac:dyDescent="0.2">
      <c r="BB20088" s="5"/>
    </row>
    <row r="20089" spans="54:54" x14ac:dyDescent="0.2">
      <c r="BB20089" s="5"/>
    </row>
    <row r="20090" spans="54:54" x14ac:dyDescent="0.2">
      <c r="BB20090" s="5"/>
    </row>
    <row r="20091" spans="54:54" x14ac:dyDescent="0.2">
      <c r="BB20091" s="5"/>
    </row>
    <row r="20092" spans="54:54" x14ac:dyDescent="0.2">
      <c r="BB20092" s="5"/>
    </row>
    <row r="20093" spans="54:54" x14ac:dyDescent="0.2">
      <c r="BB20093" s="5"/>
    </row>
    <row r="20094" spans="54:54" x14ac:dyDescent="0.2">
      <c r="BB20094" s="5"/>
    </row>
    <row r="20095" spans="54:54" x14ac:dyDescent="0.2">
      <c r="BB20095" s="5"/>
    </row>
    <row r="20096" spans="54:54" x14ac:dyDescent="0.2">
      <c r="BB20096" s="5"/>
    </row>
    <row r="20097" spans="54:54" x14ac:dyDescent="0.2">
      <c r="BB20097" s="5"/>
    </row>
    <row r="20098" spans="54:54" x14ac:dyDescent="0.2">
      <c r="BB20098" s="5"/>
    </row>
    <row r="20099" spans="54:54" x14ac:dyDescent="0.2">
      <c r="BB20099" s="5"/>
    </row>
    <row r="20100" spans="54:54" x14ac:dyDescent="0.2">
      <c r="BB20100" s="5"/>
    </row>
    <row r="20101" spans="54:54" x14ac:dyDescent="0.2">
      <c r="BB20101" s="5"/>
    </row>
    <row r="20102" spans="54:54" x14ac:dyDescent="0.2">
      <c r="BB20102" s="5"/>
    </row>
    <row r="20103" spans="54:54" x14ac:dyDescent="0.2">
      <c r="BB20103" s="5"/>
    </row>
    <row r="20104" spans="54:54" x14ac:dyDescent="0.2">
      <c r="BB20104" s="5"/>
    </row>
    <row r="20105" spans="54:54" x14ac:dyDescent="0.2">
      <c r="BB20105" s="5"/>
    </row>
    <row r="20106" spans="54:54" x14ac:dyDescent="0.2">
      <c r="BB20106" s="5"/>
    </row>
    <row r="20107" spans="54:54" x14ac:dyDescent="0.2">
      <c r="BB20107" s="5"/>
    </row>
    <row r="20108" spans="54:54" x14ac:dyDescent="0.2">
      <c r="BB20108" s="5"/>
    </row>
    <row r="20109" spans="54:54" x14ac:dyDescent="0.2">
      <c r="BB20109" s="5"/>
    </row>
    <row r="20110" spans="54:54" x14ac:dyDescent="0.2">
      <c r="BB20110" s="5"/>
    </row>
    <row r="20111" spans="54:54" x14ac:dyDescent="0.2">
      <c r="BB20111" s="5"/>
    </row>
    <row r="20112" spans="54:54" x14ac:dyDescent="0.2">
      <c r="BB20112" s="5"/>
    </row>
    <row r="20113" spans="54:54" x14ac:dyDescent="0.2">
      <c r="BB20113" s="5"/>
    </row>
    <row r="20114" spans="54:54" x14ac:dyDescent="0.2">
      <c r="BB20114" s="5"/>
    </row>
    <row r="20115" spans="54:54" x14ac:dyDescent="0.2">
      <c r="BB20115" s="5"/>
    </row>
    <row r="20116" spans="54:54" x14ac:dyDescent="0.2">
      <c r="BB20116" s="5"/>
    </row>
    <row r="20117" spans="54:54" x14ac:dyDescent="0.2">
      <c r="BB20117" s="5"/>
    </row>
    <row r="20118" spans="54:54" x14ac:dyDescent="0.2">
      <c r="BB20118" s="5"/>
    </row>
    <row r="20119" spans="54:54" x14ac:dyDescent="0.2">
      <c r="BB20119" s="5"/>
    </row>
    <row r="20120" spans="54:54" x14ac:dyDescent="0.2">
      <c r="BB20120" s="5"/>
    </row>
    <row r="20121" spans="54:54" x14ac:dyDescent="0.2">
      <c r="BB20121" s="5"/>
    </row>
    <row r="20122" spans="54:54" x14ac:dyDescent="0.2">
      <c r="BB20122" s="5"/>
    </row>
    <row r="20123" spans="54:54" x14ac:dyDescent="0.2">
      <c r="BB20123" s="5"/>
    </row>
    <row r="20124" spans="54:54" x14ac:dyDescent="0.2">
      <c r="BB20124" s="5"/>
    </row>
    <row r="20125" spans="54:54" x14ac:dyDescent="0.2">
      <c r="BB20125" s="5"/>
    </row>
    <row r="20126" spans="54:54" x14ac:dyDescent="0.2">
      <c r="BB20126" s="5"/>
    </row>
    <row r="20127" spans="54:54" x14ac:dyDescent="0.2">
      <c r="BB20127" s="5"/>
    </row>
    <row r="20128" spans="54:54" x14ac:dyDescent="0.2">
      <c r="BB20128" s="5"/>
    </row>
    <row r="20129" spans="54:54" x14ac:dyDescent="0.2">
      <c r="BB20129" s="5"/>
    </row>
    <row r="20130" spans="54:54" x14ac:dyDescent="0.2">
      <c r="BB20130" s="5"/>
    </row>
    <row r="20131" spans="54:54" x14ac:dyDescent="0.2">
      <c r="BB20131" s="5"/>
    </row>
    <row r="20132" spans="54:54" x14ac:dyDescent="0.2">
      <c r="BB20132" s="5"/>
    </row>
    <row r="20133" spans="54:54" x14ac:dyDescent="0.2">
      <c r="BB20133" s="5"/>
    </row>
    <row r="20134" spans="54:54" x14ac:dyDescent="0.2">
      <c r="BB20134" s="5"/>
    </row>
    <row r="20135" spans="54:54" x14ac:dyDescent="0.2">
      <c r="BB20135" s="5"/>
    </row>
    <row r="20136" spans="54:54" x14ac:dyDescent="0.2">
      <c r="BB20136" s="5"/>
    </row>
    <row r="20137" spans="54:54" x14ac:dyDescent="0.2">
      <c r="BB20137" s="5"/>
    </row>
    <row r="20138" spans="54:54" x14ac:dyDescent="0.2">
      <c r="BB20138" s="5"/>
    </row>
    <row r="20139" spans="54:54" x14ac:dyDescent="0.2">
      <c r="BB20139" s="5"/>
    </row>
    <row r="20140" spans="54:54" x14ac:dyDescent="0.2">
      <c r="BB20140" s="5"/>
    </row>
    <row r="20141" spans="54:54" x14ac:dyDescent="0.2">
      <c r="BB20141" s="5"/>
    </row>
    <row r="20142" spans="54:54" x14ac:dyDescent="0.2">
      <c r="BB20142" s="5"/>
    </row>
    <row r="20143" spans="54:54" x14ac:dyDescent="0.2">
      <c r="BB20143" s="5"/>
    </row>
    <row r="20144" spans="54:54" x14ac:dyDescent="0.2">
      <c r="BB20144" s="5"/>
    </row>
    <row r="20145" spans="54:54" x14ac:dyDescent="0.2">
      <c r="BB20145" s="5"/>
    </row>
    <row r="20146" spans="54:54" x14ac:dyDescent="0.2">
      <c r="BB20146" s="5"/>
    </row>
    <row r="20147" spans="54:54" x14ac:dyDescent="0.2">
      <c r="BB20147" s="5"/>
    </row>
    <row r="20148" spans="54:54" x14ac:dyDescent="0.2">
      <c r="BB20148" s="5"/>
    </row>
    <row r="20149" spans="54:54" x14ac:dyDescent="0.2">
      <c r="BB20149" s="5"/>
    </row>
    <row r="20150" spans="54:54" x14ac:dyDescent="0.2">
      <c r="BB20150" s="5"/>
    </row>
    <row r="20151" spans="54:54" x14ac:dyDescent="0.2">
      <c r="BB20151" s="5"/>
    </row>
    <row r="20152" spans="54:54" x14ac:dyDescent="0.2">
      <c r="BB20152" s="5"/>
    </row>
    <row r="20153" spans="54:54" x14ac:dyDescent="0.2">
      <c r="BB20153" s="5"/>
    </row>
    <row r="20154" spans="54:54" x14ac:dyDescent="0.2">
      <c r="BB20154" s="5"/>
    </row>
    <row r="20155" spans="54:54" x14ac:dyDescent="0.2">
      <c r="BB20155" s="5"/>
    </row>
    <row r="20156" spans="54:54" x14ac:dyDescent="0.2">
      <c r="BB20156" s="5"/>
    </row>
    <row r="20157" spans="54:54" x14ac:dyDescent="0.2">
      <c r="BB20157" s="5"/>
    </row>
    <row r="20158" spans="54:54" x14ac:dyDescent="0.2">
      <c r="BB20158" s="5"/>
    </row>
    <row r="20159" spans="54:54" x14ac:dyDescent="0.2">
      <c r="BB20159" s="5"/>
    </row>
    <row r="20160" spans="54:54" x14ac:dyDescent="0.2">
      <c r="BB20160" s="5"/>
    </row>
    <row r="20161" spans="54:54" x14ac:dyDescent="0.2">
      <c r="BB20161" s="5"/>
    </row>
    <row r="20162" spans="54:54" x14ac:dyDescent="0.2">
      <c r="BB20162" s="5"/>
    </row>
    <row r="20163" spans="54:54" x14ac:dyDescent="0.2">
      <c r="BB20163" s="5"/>
    </row>
    <row r="20164" spans="54:54" x14ac:dyDescent="0.2">
      <c r="BB20164" s="5"/>
    </row>
    <row r="20165" spans="54:54" x14ac:dyDescent="0.2">
      <c r="BB20165" s="5"/>
    </row>
    <row r="20166" spans="54:54" x14ac:dyDescent="0.2">
      <c r="BB20166" s="5"/>
    </row>
    <row r="20167" spans="54:54" x14ac:dyDescent="0.2">
      <c r="BB20167" s="5"/>
    </row>
    <row r="20168" spans="54:54" x14ac:dyDescent="0.2">
      <c r="BB20168" s="5"/>
    </row>
    <row r="20169" spans="54:54" x14ac:dyDescent="0.2">
      <c r="BB20169" s="5"/>
    </row>
    <row r="20170" spans="54:54" x14ac:dyDescent="0.2">
      <c r="BB20170" s="5"/>
    </row>
    <row r="20171" spans="54:54" x14ac:dyDescent="0.2">
      <c r="BB20171" s="5"/>
    </row>
    <row r="20172" spans="54:54" x14ac:dyDescent="0.2">
      <c r="BB20172" s="5"/>
    </row>
    <row r="20173" spans="54:54" x14ac:dyDescent="0.2">
      <c r="BB20173" s="5"/>
    </row>
    <row r="20174" spans="54:54" x14ac:dyDescent="0.2">
      <c r="BB20174" s="5"/>
    </row>
    <row r="20175" spans="54:54" x14ac:dyDescent="0.2">
      <c r="BB20175" s="5"/>
    </row>
    <row r="20176" spans="54:54" x14ac:dyDescent="0.2">
      <c r="BB20176" s="5"/>
    </row>
    <row r="20177" spans="54:54" x14ac:dyDescent="0.2">
      <c r="BB20177" s="5"/>
    </row>
    <row r="20178" spans="54:54" x14ac:dyDescent="0.2">
      <c r="BB20178" s="5"/>
    </row>
    <row r="20179" spans="54:54" x14ac:dyDescent="0.2">
      <c r="BB20179" s="5"/>
    </row>
    <row r="20180" spans="54:54" x14ac:dyDescent="0.2">
      <c r="BB20180" s="5"/>
    </row>
    <row r="20181" spans="54:54" x14ac:dyDescent="0.2">
      <c r="BB20181" s="5"/>
    </row>
    <row r="20182" spans="54:54" x14ac:dyDescent="0.2">
      <c r="BB20182" s="5"/>
    </row>
    <row r="20183" spans="54:54" x14ac:dyDescent="0.2">
      <c r="BB20183" s="5"/>
    </row>
    <row r="20184" spans="54:54" x14ac:dyDescent="0.2">
      <c r="BB20184" s="5"/>
    </row>
    <row r="20185" spans="54:54" x14ac:dyDescent="0.2">
      <c r="BB20185" s="5"/>
    </row>
    <row r="20186" spans="54:54" x14ac:dyDescent="0.2">
      <c r="BB20186" s="5"/>
    </row>
    <row r="20187" spans="54:54" x14ac:dyDescent="0.2">
      <c r="BB20187" s="5"/>
    </row>
    <row r="20188" spans="54:54" x14ac:dyDescent="0.2">
      <c r="BB20188" s="5"/>
    </row>
    <row r="20189" spans="54:54" x14ac:dyDescent="0.2">
      <c r="BB20189" s="5"/>
    </row>
    <row r="20190" spans="54:54" x14ac:dyDescent="0.2">
      <c r="BB20190" s="5"/>
    </row>
    <row r="20191" spans="54:54" x14ac:dyDescent="0.2">
      <c r="BB20191" s="5"/>
    </row>
    <row r="20192" spans="54:54" x14ac:dyDescent="0.2">
      <c r="BB20192" s="5"/>
    </row>
    <row r="20193" spans="54:54" x14ac:dyDescent="0.2">
      <c r="BB20193" s="5"/>
    </row>
    <row r="20194" spans="54:54" x14ac:dyDescent="0.2">
      <c r="BB20194" s="5"/>
    </row>
    <row r="20195" spans="54:54" x14ac:dyDescent="0.2">
      <c r="BB20195" s="5"/>
    </row>
    <row r="20196" spans="54:54" x14ac:dyDescent="0.2">
      <c r="BB20196" s="5"/>
    </row>
    <row r="20197" spans="54:54" x14ac:dyDescent="0.2">
      <c r="BB20197" s="5"/>
    </row>
    <row r="20198" spans="54:54" x14ac:dyDescent="0.2">
      <c r="BB20198" s="5"/>
    </row>
    <row r="20199" spans="54:54" x14ac:dyDescent="0.2">
      <c r="BB20199" s="5"/>
    </row>
    <row r="20200" spans="54:54" x14ac:dyDescent="0.2">
      <c r="BB20200" s="5"/>
    </row>
    <row r="20201" spans="54:54" x14ac:dyDescent="0.2">
      <c r="BB20201" s="5"/>
    </row>
    <row r="20202" spans="54:54" x14ac:dyDescent="0.2">
      <c r="BB20202" s="5"/>
    </row>
    <row r="20203" spans="54:54" x14ac:dyDescent="0.2">
      <c r="BB20203" s="5"/>
    </row>
    <row r="20204" spans="54:54" x14ac:dyDescent="0.2">
      <c r="BB20204" s="5"/>
    </row>
    <row r="20205" spans="54:54" x14ac:dyDescent="0.2">
      <c r="BB20205" s="5"/>
    </row>
    <row r="20206" spans="54:54" x14ac:dyDescent="0.2">
      <c r="BB20206" s="5"/>
    </row>
    <row r="20207" spans="54:54" x14ac:dyDescent="0.2">
      <c r="BB20207" s="5"/>
    </row>
    <row r="20208" spans="54:54" x14ac:dyDescent="0.2">
      <c r="BB20208" s="5"/>
    </row>
    <row r="20209" spans="54:54" x14ac:dyDescent="0.2">
      <c r="BB20209" s="5"/>
    </row>
    <row r="20210" spans="54:54" x14ac:dyDescent="0.2">
      <c r="BB20210" s="5"/>
    </row>
    <row r="20211" spans="54:54" x14ac:dyDescent="0.2">
      <c r="BB20211" s="5"/>
    </row>
    <row r="20212" spans="54:54" x14ac:dyDescent="0.2">
      <c r="BB20212" s="5"/>
    </row>
    <row r="20213" spans="54:54" x14ac:dyDescent="0.2">
      <c r="BB20213" s="5"/>
    </row>
    <row r="20214" spans="54:54" x14ac:dyDescent="0.2">
      <c r="BB20214" s="5"/>
    </row>
    <row r="20215" spans="54:54" x14ac:dyDescent="0.2">
      <c r="BB20215" s="5"/>
    </row>
    <row r="20216" spans="54:54" x14ac:dyDescent="0.2">
      <c r="BB20216" s="5"/>
    </row>
    <row r="20217" spans="54:54" x14ac:dyDescent="0.2">
      <c r="BB20217" s="5"/>
    </row>
    <row r="20218" spans="54:54" x14ac:dyDescent="0.2">
      <c r="BB20218" s="5"/>
    </row>
    <row r="20219" spans="54:54" x14ac:dyDescent="0.2">
      <c r="BB20219" s="5"/>
    </row>
    <row r="20220" spans="54:54" x14ac:dyDescent="0.2">
      <c r="BB20220" s="5"/>
    </row>
    <row r="20221" spans="54:54" x14ac:dyDescent="0.2">
      <c r="BB20221" s="5"/>
    </row>
    <row r="20222" spans="54:54" x14ac:dyDescent="0.2">
      <c r="BB20222" s="5"/>
    </row>
    <row r="20223" spans="54:54" x14ac:dyDescent="0.2">
      <c r="BB20223" s="5"/>
    </row>
    <row r="20224" spans="54:54" x14ac:dyDescent="0.2">
      <c r="BB20224" s="5"/>
    </row>
    <row r="20225" spans="54:54" x14ac:dyDescent="0.2">
      <c r="BB20225" s="5"/>
    </row>
    <row r="20226" spans="54:54" x14ac:dyDescent="0.2">
      <c r="BB20226" s="5"/>
    </row>
    <row r="20227" spans="54:54" x14ac:dyDescent="0.2">
      <c r="BB20227" s="5"/>
    </row>
    <row r="20228" spans="54:54" x14ac:dyDescent="0.2">
      <c r="BB20228" s="5"/>
    </row>
    <row r="20229" spans="54:54" x14ac:dyDescent="0.2">
      <c r="BB20229" s="5"/>
    </row>
    <row r="20230" spans="54:54" x14ac:dyDescent="0.2">
      <c r="BB20230" s="5"/>
    </row>
    <row r="20231" spans="54:54" x14ac:dyDescent="0.2">
      <c r="BB20231" s="5"/>
    </row>
    <row r="20232" spans="54:54" x14ac:dyDescent="0.2">
      <c r="BB20232" s="5"/>
    </row>
    <row r="20233" spans="54:54" x14ac:dyDescent="0.2">
      <c r="BB20233" s="5"/>
    </row>
    <row r="20234" spans="54:54" x14ac:dyDescent="0.2">
      <c r="BB20234" s="5"/>
    </row>
    <row r="20235" spans="54:54" x14ac:dyDescent="0.2">
      <c r="BB20235" s="5"/>
    </row>
    <row r="20236" spans="54:54" x14ac:dyDescent="0.2">
      <c r="BB20236" s="5"/>
    </row>
    <row r="20237" spans="54:54" x14ac:dyDescent="0.2">
      <c r="BB20237" s="5"/>
    </row>
    <row r="20238" spans="54:54" x14ac:dyDescent="0.2">
      <c r="BB20238" s="5"/>
    </row>
    <row r="20239" spans="54:54" x14ac:dyDescent="0.2">
      <c r="BB20239" s="5"/>
    </row>
    <row r="20240" spans="54:54" x14ac:dyDescent="0.2">
      <c r="BB20240" s="5"/>
    </row>
    <row r="20241" spans="54:54" x14ac:dyDescent="0.2">
      <c r="BB20241" s="5"/>
    </row>
    <row r="20242" spans="54:54" x14ac:dyDescent="0.2">
      <c r="BB20242" s="5"/>
    </row>
    <row r="20243" spans="54:54" x14ac:dyDescent="0.2">
      <c r="BB20243" s="5"/>
    </row>
    <row r="20244" spans="54:54" x14ac:dyDescent="0.2">
      <c r="BB20244" s="5"/>
    </row>
    <row r="20245" spans="54:54" x14ac:dyDescent="0.2">
      <c r="BB20245" s="5"/>
    </row>
    <row r="20246" spans="54:54" x14ac:dyDescent="0.2">
      <c r="BB20246" s="5"/>
    </row>
    <row r="20247" spans="54:54" x14ac:dyDescent="0.2">
      <c r="BB20247" s="5"/>
    </row>
    <row r="20248" spans="54:54" x14ac:dyDescent="0.2">
      <c r="BB20248" s="5"/>
    </row>
    <row r="20249" spans="54:54" x14ac:dyDescent="0.2">
      <c r="BB20249" s="5"/>
    </row>
    <row r="20250" spans="54:54" x14ac:dyDescent="0.2">
      <c r="BB20250" s="5"/>
    </row>
    <row r="20251" spans="54:54" x14ac:dyDescent="0.2">
      <c r="BB20251" s="5"/>
    </row>
    <row r="20252" spans="54:54" x14ac:dyDescent="0.2">
      <c r="BB20252" s="5"/>
    </row>
    <row r="20253" spans="54:54" x14ac:dyDescent="0.2">
      <c r="BB20253" s="5"/>
    </row>
    <row r="20254" spans="54:54" x14ac:dyDescent="0.2">
      <c r="BB20254" s="5"/>
    </row>
    <row r="20255" spans="54:54" x14ac:dyDescent="0.2">
      <c r="BB20255" s="5"/>
    </row>
    <row r="20256" spans="54:54" x14ac:dyDescent="0.2">
      <c r="BB20256" s="5"/>
    </row>
    <row r="20257" spans="54:54" x14ac:dyDescent="0.2">
      <c r="BB20257" s="5"/>
    </row>
    <row r="20258" spans="54:54" x14ac:dyDescent="0.2">
      <c r="BB20258" s="5"/>
    </row>
    <row r="20259" spans="54:54" x14ac:dyDescent="0.2">
      <c r="BB20259" s="5"/>
    </row>
    <row r="20260" spans="54:54" x14ac:dyDescent="0.2">
      <c r="BB20260" s="5"/>
    </row>
    <row r="20261" spans="54:54" x14ac:dyDescent="0.2">
      <c r="BB20261" s="5"/>
    </row>
    <row r="20262" spans="54:54" x14ac:dyDescent="0.2">
      <c r="BB20262" s="5"/>
    </row>
    <row r="20263" spans="54:54" x14ac:dyDescent="0.2">
      <c r="BB20263" s="5"/>
    </row>
    <row r="20264" spans="54:54" x14ac:dyDescent="0.2">
      <c r="BB20264" s="5"/>
    </row>
    <row r="20265" spans="54:54" x14ac:dyDescent="0.2">
      <c r="BB20265" s="5"/>
    </row>
    <row r="20266" spans="54:54" x14ac:dyDescent="0.2">
      <c r="BB20266" s="5"/>
    </row>
    <row r="20267" spans="54:54" x14ac:dyDescent="0.2">
      <c r="BB20267" s="5"/>
    </row>
    <row r="20268" spans="54:54" x14ac:dyDescent="0.2">
      <c r="BB20268" s="5"/>
    </row>
    <row r="20269" spans="54:54" x14ac:dyDescent="0.2">
      <c r="BB20269" s="5"/>
    </row>
    <row r="20270" spans="54:54" x14ac:dyDescent="0.2">
      <c r="BB20270" s="5"/>
    </row>
    <row r="20271" spans="54:54" x14ac:dyDescent="0.2">
      <c r="BB20271" s="5"/>
    </row>
    <row r="20272" spans="54:54" x14ac:dyDescent="0.2">
      <c r="BB20272" s="5"/>
    </row>
    <row r="20273" spans="54:54" x14ac:dyDescent="0.2">
      <c r="BB20273" s="5"/>
    </row>
    <row r="20274" spans="54:54" x14ac:dyDescent="0.2">
      <c r="BB20274" s="5"/>
    </row>
    <row r="20275" spans="54:54" x14ac:dyDescent="0.2">
      <c r="BB20275" s="5"/>
    </row>
    <row r="20276" spans="54:54" x14ac:dyDescent="0.2">
      <c r="BB20276" s="5"/>
    </row>
    <row r="20277" spans="54:54" x14ac:dyDescent="0.2">
      <c r="BB20277" s="5"/>
    </row>
    <row r="20278" spans="54:54" x14ac:dyDescent="0.2">
      <c r="BB20278" s="5"/>
    </row>
    <row r="20279" spans="54:54" x14ac:dyDescent="0.2">
      <c r="BB20279" s="5"/>
    </row>
    <row r="20280" spans="54:54" x14ac:dyDescent="0.2">
      <c r="BB20280" s="5"/>
    </row>
    <row r="20281" spans="54:54" x14ac:dyDescent="0.2">
      <c r="BB20281" s="5"/>
    </row>
    <row r="20282" spans="54:54" x14ac:dyDescent="0.2">
      <c r="BB20282" s="5"/>
    </row>
    <row r="20283" spans="54:54" x14ac:dyDescent="0.2">
      <c r="BB20283" s="5"/>
    </row>
    <row r="20284" spans="54:54" x14ac:dyDescent="0.2">
      <c r="BB20284" s="5"/>
    </row>
    <row r="20285" spans="54:54" x14ac:dyDescent="0.2">
      <c r="BB20285" s="5"/>
    </row>
    <row r="20286" spans="54:54" x14ac:dyDescent="0.2">
      <c r="BB20286" s="5"/>
    </row>
    <row r="20287" spans="54:54" x14ac:dyDescent="0.2">
      <c r="BB20287" s="5"/>
    </row>
    <row r="20288" spans="54:54" x14ac:dyDescent="0.2">
      <c r="BB20288" s="5"/>
    </row>
    <row r="20289" spans="54:54" x14ac:dyDescent="0.2">
      <c r="BB20289" s="5"/>
    </row>
    <row r="20290" spans="54:54" x14ac:dyDescent="0.2">
      <c r="BB20290" s="5"/>
    </row>
    <row r="20291" spans="54:54" x14ac:dyDescent="0.2">
      <c r="BB20291" s="5"/>
    </row>
    <row r="20292" spans="54:54" x14ac:dyDescent="0.2">
      <c r="BB20292" s="5"/>
    </row>
    <row r="20293" spans="54:54" x14ac:dyDescent="0.2">
      <c r="BB20293" s="5"/>
    </row>
    <row r="20294" spans="54:54" x14ac:dyDescent="0.2">
      <c r="BB20294" s="5"/>
    </row>
    <row r="20295" spans="54:54" x14ac:dyDescent="0.2">
      <c r="BB20295" s="5"/>
    </row>
    <row r="20296" spans="54:54" x14ac:dyDescent="0.2">
      <c r="BB20296" s="5"/>
    </row>
    <row r="20297" spans="54:54" x14ac:dyDescent="0.2">
      <c r="BB20297" s="5"/>
    </row>
    <row r="20298" spans="54:54" x14ac:dyDescent="0.2">
      <c r="BB20298" s="5"/>
    </row>
    <row r="20299" spans="54:54" x14ac:dyDescent="0.2">
      <c r="BB20299" s="5"/>
    </row>
    <row r="20300" spans="54:54" x14ac:dyDescent="0.2">
      <c r="BB20300" s="5"/>
    </row>
    <row r="20301" spans="54:54" x14ac:dyDescent="0.2">
      <c r="BB20301" s="5"/>
    </row>
    <row r="20302" spans="54:54" x14ac:dyDescent="0.2">
      <c r="BB20302" s="5"/>
    </row>
    <row r="20303" spans="54:54" x14ac:dyDescent="0.2">
      <c r="BB20303" s="5"/>
    </row>
    <row r="20304" spans="54:54" x14ac:dyDescent="0.2">
      <c r="BB20304" s="5"/>
    </row>
    <row r="20305" spans="54:54" x14ac:dyDescent="0.2">
      <c r="BB20305" s="5"/>
    </row>
    <row r="20306" spans="54:54" x14ac:dyDescent="0.2">
      <c r="BB20306" s="5"/>
    </row>
    <row r="20307" spans="54:54" x14ac:dyDescent="0.2">
      <c r="BB20307" s="5"/>
    </row>
    <row r="20308" spans="54:54" x14ac:dyDescent="0.2">
      <c r="BB20308" s="5"/>
    </row>
    <row r="20309" spans="54:54" x14ac:dyDescent="0.2">
      <c r="BB20309" s="5"/>
    </row>
    <row r="20310" spans="54:54" x14ac:dyDescent="0.2">
      <c r="BB20310" s="5"/>
    </row>
    <row r="20311" spans="54:54" x14ac:dyDescent="0.2">
      <c r="BB20311" s="5"/>
    </row>
    <row r="20312" spans="54:54" x14ac:dyDescent="0.2">
      <c r="BB20312" s="5"/>
    </row>
    <row r="20313" spans="54:54" x14ac:dyDescent="0.2">
      <c r="BB20313" s="5"/>
    </row>
    <row r="20314" spans="54:54" x14ac:dyDescent="0.2">
      <c r="BB20314" s="5"/>
    </row>
    <row r="20315" spans="54:54" x14ac:dyDescent="0.2">
      <c r="BB20315" s="5"/>
    </row>
    <row r="20316" spans="54:54" x14ac:dyDescent="0.2">
      <c r="BB20316" s="5"/>
    </row>
    <row r="20317" spans="54:54" x14ac:dyDescent="0.2">
      <c r="BB20317" s="5"/>
    </row>
    <row r="20318" spans="54:54" x14ac:dyDescent="0.2">
      <c r="BB20318" s="5"/>
    </row>
    <row r="20319" spans="54:54" x14ac:dyDescent="0.2">
      <c r="BB20319" s="5"/>
    </row>
    <row r="20320" spans="54:54" x14ac:dyDescent="0.2">
      <c r="BB20320" s="5"/>
    </row>
    <row r="20321" spans="54:54" x14ac:dyDescent="0.2">
      <c r="BB20321" s="5"/>
    </row>
    <row r="20322" spans="54:54" x14ac:dyDescent="0.2">
      <c r="BB20322" s="5"/>
    </row>
    <row r="20323" spans="54:54" x14ac:dyDescent="0.2">
      <c r="BB20323" s="5"/>
    </row>
    <row r="20324" spans="54:54" x14ac:dyDescent="0.2">
      <c r="BB20324" s="5"/>
    </row>
    <row r="20325" spans="54:54" x14ac:dyDescent="0.2">
      <c r="BB20325" s="5"/>
    </row>
    <row r="20326" spans="54:54" x14ac:dyDescent="0.2">
      <c r="BB20326" s="5"/>
    </row>
    <row r="20327" spans="54:54" x14ac:dyDescent="0.2">
      <c r="BB20327" s="5"/>
    </row>
    <row r="20328" spans="54:54" x14ac:dyDescent="0.2">
      <c r="BB20328" s="5"/>
    </row>
    <row r="20329" spans="54:54" x14ac:dyDescent="0.2">
      <c r="BB20329" s="5"/>
    </row>
    <row r="20330" spans="54:54" x14ac:dyDescent="0.2">
      <c r="BB20330" s="5"/>
    </row>
    <row r="20331" spans="54:54" x14ac:dyDescent="0.2">
      <c r="BB20331" s="5"/>
    </row>
    <row r="20332" spans="54:54" x14ac:dyDescent="0.2">
      <c r="BB20332" s="5"/>
    </row>
    <row r="20333" spans="54:54" x14ac:dyDescent="0.2">
      <c r="BB20333" s="5"/>
    </row>
    <row r="20334" spans="54:54" x14ac:dyDescent="0.2">
      <c r="BB20334" s="5"/>
    </row>
    <row r="20335" spans="54:54" x14ac:dyDescent="0.2">
      <c r="BB20335" s="5"/>
    </row>
    <row r="20336" spans="54:54" x14ac:dyDescent="0.2">
      <c r="BB20336" s="5"/>
    </row>
    <row r="20337" spans="54:54" x14ac:dyDescent="0.2">
      <c r="BB20337" s="5"/>
    </row>
    <row r="20338" spans="54:54" x14ac:dyDescent="0.2">
      <c r="BB20338" s="5"/>
    </row>
    <row r="20339" spans="54:54" x14ac:dyDescent="0.2">
      <c r="BB20339" s="5"/>
    </row>
    <row r="20340" spans="54:54" x14ac:dyDescent="0.2">
      <c r="BB20340" s="5"/>
    </row>
    <row r="20341" spans="54:54" x14ac:dyDescent="0.2">
      <c r="BB20341" s="5"/>
    </row>
    <row r="20342" spans="54:54" x14ac:dyDescent="0.2">
      <c r="BB20342" s="5"/>
    </row>
    <row r="20343" spans="54:54" x14ac:dyDescent="0.2">
      <c r="BB20343" s="5"/>
    </row>
    <row r="20344" spans="54:54" x14ac:dyDescent="0.2">
      <c r="BB20344" s="5"/>
    </row>
    <row r="20345" spans="54:54" x14ac:dyDescent="0.2">
      <c r="BB20345" s="5"/>
    </row>
    <row r="20346" spans="54:54" x14ac:dyDescent="0.2">
      <c r="BB20346" s="5"/>
    </row>
    <row r="20347" spans="54:54" x14ac:dyDescent="0.2">
      <c r="BB20347" s="5"/>
    </row>
    <row r="20348" spans="54:54" x14ac:dyDescent="0.2">
      <c r="BB20348" s="5"/>
    </row>
    <row r="20349" spans="54:54" x14ac:dyDescent="0.2">
      <c r="BB20349" s="5"/>
    </row>
    <row r="20350" spans="54:54" x14ac:dyDescent="0.2">
      <c r="BB20350" s="5"/>
    </row>
    <row r="20351" spans="54:54" x14ac:dyDescent="0.2">
      <c r="BB20351" s="5"/>
    </row>
    <row r="20352" spans="54:54" x14ac:dyDescent="0.2">
      <c r="BB20352" s="5"/>
    </row>
    <row r="20353" spans="54:54" x14ac:dyDescent="0.2">
      <c r="BB20353" s="5"/>
    </row>
    <row r="20354" spans="54:54" x14ac:dyDescent="0.2">
      <c r="BB20354" s="5"/>
    </row>
    <row r="20355" spans="54:54" x14ac:dyDescent="0.2">
      <c r="BB20355" s="5"/>
    </row>
    <row r="20356" spans="54:54" x14ac:dyDescent="0.2">
      <c r="BB20356" s="5"/>
    </row>
    <row r="20357" spans="54:54" x14ac:dyDescent="0.2">
      <c r="BB20357" s="5"/>
    </row>
    <row r="20358" spans="54:54" x14ac:dyDescent="0.2">
      <c r="BB20358" s="5"/>
    </row>
    <row r="20359" spans="54:54" x14ac:dyDescent="0.2">
      <c r="BB20359" s="5"/>
    </row>
    <row r="20360" spans="54:54" x14ac:dyDescent="0.2">
      <c r="BB20360" s="5"/>
    </row>
    <row r="20361" spans="54:54" x14ac:dyDescent="0.2">
      <c r="BB20361" s="5"/>
    </row>
    <row r="20362" spans="54:54" x14ac:dyDescent="0.2">
      <c r="BB20362" s="5"/>
    </row>
    <row r="20363" spans="54:54" x14ac:dyDescent="0.2">
      <c r="BB20363" s="5"/>
    </row>
    <row r="20364" spans="54:54" x14ac:dyDescent="0.2">
      <c r="BB20364" s="5"/>
    </row>
    <row r="20365" spans="54:54" x14ac:dyDescent="0.2">
      <c r="BB20365" s="5"/>
    </row>
    <row r="20366" spans="54:54" x14ac:dyDescent="0.2">
      <c r="BB20366" s="5"/>
    </row>
    <row r="20367" spans="54:54" x14ac:dyDescent="0.2">
      <c r="BB20367" s="5"/>
    </row>
    <row r="20368" spans="54:54" x14ac:dyDescent="0.2">
      <c r="BB20368" s="5"/>
    </row>
    <row r="20369" spans="54:54" x14ac:dyDescent="0.2">
      <c r="BB20369" s="5"/>
    </row>
    <row r="20370" spans="54:54" x14ac:dyDescent="0.2">
      <c r="BB20370" s="5"/>
    </row>
    <row r="20371" spans="54:54" x14ac:dyDescent="0.2">
      <c r="BB20371" s="5"/>
    </row>
    <row r="20372" spans="54:54" x14ac:dyDescent="0.2">
      <c r="BB20372" s="5"/>
    </row>
    <row r="20373" spans="54:54" x14ac:dyDescent="0.2">
      <c r="BB20373" s="5"/>
    </row>
    <row r="20374" spans="54:54" x14ac:dyDescent="0.2">
      <c r="BB20374" s="5"/>
    </row>
    <row r="20375" spans="54:54" x14ac:dyDescent="0.2">
      <c r="BB20375" s="5"/>
    </row>
    <row r="20376" spans="54:54" x14ac:dyDescent="0.2">
      <c r="BB20376" s="5"/>
    </row>
    <row r="20377" spans="54:54" x14ac:dyDescent="0.2">
      <c r="BB20377" s="5"/>
    </row>
    <row r="20378" spans="54:54" x14ac:dyDescent="0.2">
      <c r="BB20378" s="5"/>
    </row>
    <row r="20379" spans="54:54" x14ac:dyDescent="0.2">
      <c r="BB20379" s="5"/>
    </row>
    <row r="20380" spans="54:54" x14ac:dyDescent="0.2">
      <c r="BB20380" s="5"/>
    </row>
    <row r="20381" spans="54:54" x14ac:dyDescent="0.2">
      <c r="BB20381" s="5"/>
    </row>
    <row r="20382" spans="54:54" x14ac:dyDescent="0.2">
      <c r="BB20382" s="5"/>
    </row>
    <row r="20383" spans="54:54" x14ac:dyDescent="0.2">
      <c r="BB20383" s="5"/>
    </row>
    <row r="20384" spans="54:54" x14ac:dyDescent="0.2">
      <c r="BB20384" s="5"/>
    </row>
    <row r="20385" spans="54:54" x14ac:dyDescent="0.2">
      <c r="BB20385" s="5"/>
    </row>
    <row r="20386" spans="54:54" x14ac:dyDescent="0.2">
      <c r="BB20386" s="5"/>
    </row>
    <row r="20387" spans="54:54" x14ac:dyDescent="0.2">
      <c r="BB20387" s="5"/>
    </row>
    <row r="20388" spans="54:54" x14ac:dyDescent="0.2">
      <c r="BB20388" s="5"/>
    </row>
    <row r="20389" spans="54:54" x14ac:dyDescent="0.2">
      <c r="BB20389" s="5"/>
    </row>
    <row r="20390" spans="54:54" x14ac:dyDescent="0.2">
      <c r="BB20390" s="5"/>
    </row>
    <row r="20391" spans="54:54" x14ac:dyDescent="0.2">
      <c r="BB20391" s="5"/>
    </row>
    <row r="20392" spans="54:54" x14ac:dyDescent="0.2">
      <c r="BB20392" s="5"/>
    </row>
    <row r="20393" spans="54:54" x14ac:dyDescent="0.2">
      <c r="BB20393" s="5"/>
    </row>
    <row r="20394" spans="54:54" x14ac:dyDescent="0.2">
      <c r="BB20394" s="5"/>
    </row>
    <row r="20395" spans="54:54" x14ac:dyDescent="0.2">
      <c r="BB20395" s="5"/>
    </row>
    <row r="20396" spans="54:54" x14ac:dyDescent="0.2">
      <c r="BB20396" s="5"/>
    </row>
    <row r="20397" spans="54:54" x14ac:dyDescent="0.2">
      <c r="BB20397" s="5"/>
    </row>
    <row r="20398" spans="54:54" x14ac:dyDescent="0.2">
      <c r="BB20398" s="5"/>
    </row>
    <row r="20399" spans="54:54" x14ac:dyDescent="0.2">
      <c r="BB20399" s="5"/>
    </row>
    <row r="20400" spans="54:54" x14ac:dyDescent="0.2">
      <c r="BB20400" s="5"/>
    </row>
    <row r="20401" spans="54:54" x14ac:dyDescent="0.2">
      <c r="BB20401" s="5"/>
    </row>
    <row r="20402" spans="54:54" x14ac:dyDescent="0.2">
      <c r="BB20402" s="5"/>
    </row>
    <row r="20403" spans="54:54" x14ac:dyDescent="0.2">
      <c r="BB20403" s="5"/>
    </row>
    <row r="20404" spans="54:54" x14ac:dyDescent="0.2">
      <c r="BB20404" s="5"/>
    </row>
    <row r="20405" spans="54:54" x14ac:dyDescent="0.2">
      <c r="BB20405" s="5"/>
    </row>
    <row r="20406" spans="54:54" x14ac:dyDescent="0.2">
      <c r="BB20406" s="5"/>
    </row>
    <row r="20407" spans="54:54" x14ac:dyDescent="0.2">
      <c r="BB20407" s="5"/>
    </row>
    <row r="20408" spans="54:54" x14ac:dyDescent="0.2">
      <c r="BB20408" s="5"/>
    </row>
    <row r="20409" spans="54:54" x14ac:dyDescent="0.2">
      <c r="BB20409" s="5"/>
    </row>
    <row r="20410" spans="54:54" x14ac:dyDescent="0.2">
      <c r="BB20410" s="5"/>
    </row>
    <row r="20411" spans="54:54" x14ac:dyDescent="0.2">
      <c r="BB20411" s="5"/>
    </row>
    <row r="20412" spans="54:54" x14ac:dyDescent="0.2">
      <c r="BB20412" s="5"/>
    </row>
    <row r="20413" spans="54:54" x14ac:dyDescent="0.2">
      <c r="BB20413" s="5"/>
    </row>
    <row r="20414" spans="54:54" x14ac:dyDescent="0.2">
      <c r="BB20414" s="5"/>
    </row>
    <row r="20415" spans="54:54" x14ac:dyDescent="0.2">
      <c r="BB20415" s="5"/>
    </row>
    <row r="20416" spans="54:54" x14ac:dyDescent="0.2">
      <c r="BB20416" s="5"/>
    </row>
    <row r="20417" spans="54:54" x14ac:dyDescent="0.2">
      <c r="BB20417" s="5"/>
    </row>
    <row r="20418" spans="54:54" x14ac:dyDescent="0.2">
      <c r="BB20418" s="5"/>
    </row>
    <row r="20419" spans="54:54" x14ac:dyDescent="0.2">
      <c r="BB20419" s="5"/>
    </row>
    <row r="20420" spans="54:54" x14ac:dyDescent="0.2">
      <c r="BB20420" s="5"/>
    </row>
    <row r="20421" spans="54:54" x14ac:dyDescent="0.2">
      <c r="BB20421" s="5"/>
    </row>
    <row r="20422" spans="54:54" x14ac:dyDescent="0.2">
      <c r="BB20422" s="5"/>
    </row>
    <row r="20423" spans="54:54" x14ac:dyDescent="0.2">
      <c r="BB20423" s="5"/>
    </row>
    <row r="20424" spans="54:54" x14ac:dyDescent="0.2">
      <c r="BB20424" s="5"/>
    </row>
    <row r="20425" spans="54:54" x14ac:dyDescent="0.2">
      <c r="BB20425" s="5"/>
    </row>
    <row r="20426" spans="54:54" x14ac:dyDescent="0.2">
      <c r="BB20426" s="5"/>
    </row>
    <row r="20427" spans="54:54" x14ac:dyDescent="0.2">
      <c r="BB20427" s="5"/>
    </row>
    <row r="20428" spans="54:54" x14ac:dyDescent="0.2">
      <c r="BB20428" s="5"/>
    </row>
    <row r="20429" spans="54:54" x14ac:dyDescent="0.2">
      <c r="BB20429" s="5"/>
    </row>
    <row r="20430" spans="54:54" x14ac:dyDescent="0.2">
      <c r="BB20430" s="5"/>
    </row>
    <row r="20431" spans="54:54" x14ac:dyDescent="0.2">
      <c r="BB20431" s="5"/>
    </row>
    <row r="20432" spans="54:54" x14ac:dyDescent="0.2">
      <c r="BB20432" s="5"/>
    </row>
    <row r="20433" spans="54:54" x14ac:dyDescent="0.2">
      <c r="BB20433" s="5"/>
    </row>
    <row r="20434" spans="54:54" x14ac:dyDescent="0.2">
      <c r="BB20434" s="5"/>
    </row>
    <row r="20435" spans="54:54" x14ac:dyDescent="0.2">
      <c r="BB20435" s="5"/>
    </row>
    <row r="20436" spans="54:54" x14ac:dyDescent="0.2">
      <c r="BB20436" s="5"/>
    </row>
    <row r="20437" spans="54:54" x14ac:dyDescent="0.2">
      <c r="BB20437" s="5"/>
    </row>
    <row r="20438" spans="54:54" x14ac:dyDescent="0.2">
      <c r="BB20438" s="5"/>
    </row>
    <row r="20439" spans="54:54" x14ac:dyDescent="0.2">
      <c r="BB20439" s="5"/>
    </row>
    <row r="20440" spans="54:54" x14ac:dyDescent="0.2">
      <c r="BB20440" s="5"/>
    </row>
    <row r="20441" spans="54:54" x14ac:dyDescent="0.2">
      <c r="BB20441" s="5"/>
    </row>
    <row r="20442" spans="54:54" x14ac:dyDescent="0.2">
      <c r="BB20442" s="5"/>
    </row>
    <row r="20443" spans="54:54" x14ac:dyDescent="0.2">
      <c r="BB20443" s="5"/>
    </row>
    <row r="20444" spans="54:54" x14ac:dyDescent="0.2">
      <c r="BB20444" s="5"/>
    </row>
    <row r="20445" spans="54:54" x14ac:dyDescent="0.2">
      <c r="BB20445" s="5"/>
    </row>
    <row r="20446" spans="54:54" x14ac:dyDescent="0.2">
      <c r="BB20446" s="5"/>
    </row>
    <row r="20447" spans="54:54" x14ac:dyDescent="0.2">
      <c r="BB20447" s="5"/>
    </row>
    <row r="20448" spans="54:54" x14ac:dyDescent="0.2">
      <c r="BB20448" s="5"/>
    </row>
    <row r="20449" spans="54:54" x14ac:dyDescent="0.2">
      <c r="BB20449" s="5"/>
    </row>
    <row r="20450" spans="54:54" x14ac:dyDescent="0.2">
      <c r="BB20450" s="5"/>
    </row>
    <row r="20451" spans="54:54" x14ac:dyDescent="0.2">
      <c r="BB20451" s="5"/>
    </row>
    <row r="20452" spans="54:54" x14ac:dyDescent="0.2">
      <c r="BB20452" s="5"/>
    </row>
    <row r="20453" spans="54:54" x14ac:dyDescent="0.2">
      <c r="BB20453" s="5"/>
    </row>
    <row r="20454" spans="54:54" x14ac:dyDescent="0.2">
      <c r="BB20454" s="5"/>
    </row>
    <row r="20455" spans="54:54" x14ac:dyDescent="0.2">
      <c r="BB20455" s="5"/>
    </row>
    <row r="20456" spans="54:54" x14ac:dyDescent="0.2">
      <c r="BB20456" s="5"/>
    </row>
    <row r="20457" spans="54:54" x14ac:dyDescent="0.2">
      <c r="BB20457" s="5"/>
    </row>
    <row r="20458" spans="54:54" x14ac:dyDescent="0.2">
      <c r="BB20458" s="5"/>
    </row>
    <row r="20459" spans="54:54" x14ac:dyDescent="0.2">
      <c r="BB20459" s="5"/>
    </row>
    <row r="20460" spans="54:54" x14ac:dyDescent="0.2">
      <c r="BB20460" s="5"/>
    </row>
    <row r="20461" spans="54:54" x14ac:dyDescent="0.2">
      <c r="BB20461" s="5"/>
    </row>
    <row r="20462" spans="54:54" x14ac:dyDescent="0.2">
      <c r="BB20462" s="5"/>
    </row>
    <row r="20463" spans="54:54" x14ac:dyDescent="0.2">
      <c r="BB20463" s="5"/>
    </row>
    <row r="20464" spans="54:54" x14ac:dyDescent="0.2">
      <c r="BB20464" s="5"/>
    </row>
    <row r="20465" spans="54:54" x14ac:dyDescent="0.2">
      <c r="BB20465" s="5"/>
    </row>
    <row r="20466" spans="54:54" x14ac:dyDescent="0.2">
      <c r="BB20466" s="5"/>
    </row>
    <row r="20467" spans="54:54" x14ac:dyDescent="0.2">
      <c r="BB20467" s="5"/>
    </row>
    <row r="20468" spans="54:54" x14ac:dyDescent="0.2">
      <c r="BB20468" s="5"/>
    </row>
    <row r="20469" spans="54:54" x14ac:dyDescent="0.2">
      <c r="BB20469" s="5"/>
    </row>
    <row r="20470" spans="54:54" x14ac:dyDescent="0.2">
      <c r="BB20470" s="5"/>
    </row>
    <row r="20471" spans="54:54" x14ac:dyDescent="0.2">
      <c r="BB20471" s="5"/>
    </row>
    <row r="20472" spans="54:54" x14ac:dyDescent="0.2">
      <c r="BB20472" s="5"/>
    </row>
    <row r="20473" spans="54:54" x14ac:dyDescent="0.2">
      <c r="BB20473" s="5"/>
    </row>
    <row r="20474" spans="54:54" x14ac:dyDescent="0.2">
      <c r="BB20474" s="5"/>
    </row>
    <row r="20475" spans="54:54" x14ac:dyDescent="0.2">
      <c r="BB20475" s="5"/>
    </row>
    <row r="20476" spans="54:54" x14ac:dyDescent="0.2">
      <c r="BB20476" s="5"/>
    </row>
    <row r="20477" spans="54:54" x14ac:dyDescent="0.2">
      <c r="BB20477" s="5"/>
    </row>
    <row r="20478" spans="54:54" x14ac:dyDescent="0.2">
      <c r="BB20478" s="5"/>
    </row>
    <row r="20479" spans="54:54" x14ac:dyDescent="0.2">
      <c r="BB20479" s="5"/>
    </row>
    <row r="20480" spans="54:54" x14ac:dyDescent="0.2">
      <c r="BB20480" s="5"/>
    </row>
    <row r="20481" spans="54:54" x14ac:dyDescent="0.2">
      <c r="BB20481" s="5"/>
    </row>
    <row r="20482" spans="54:54" x14ac:dyDescent="0.2">
      <c r="BB20482" s="5"/>
    </row>
    <row r="20483" spans="54:54" x14ac:dyDescent="0.2">
      <c r="BB20483" s="5"/>
    </row>
    <row r="20484" spans="54:54" x14ac:dyDescent="0.2">
      <c r="BB20484" s="5"/>
    </row>
    <row r="20485" spans="54:54" x14ac:dyDescent="0.2">
      <c r="BB20485" s="5"/>
    </row>
    <row r="20486" spans="54:54" x14ac:dyDescent="0.2">
      <c r="BB20486" s="5"/>
    </row>
    <row r="20487" spans="54:54" x14ac:dyDescent="0.2">
      <c r="BB20487" s="5"/>
    </row>
    <row r="20488" spans="54:54" x14ac:dyDescent="0.2">
      <c r="BB20488" s="5"/>
    </row>
    <row r="20489" spans="54:54" x14ac:dyDescent="0.2">
      <c r="BB20489" s="5"/>
    </row>
    <row r="20490" spans="54:54" x14ac:dyDescent="0.2">
      <c r="BB20490" s="5"/>
    </row>
    <row r="20491" spans="54:54" x14ac:dyDescent="0.2">
      <c r="BB20491" s="5"/>
    </row>
    <row r="20492" spans="54:54" x14ac:dyDescent="0.2">
      <c r="BB20492" s="5"/>
    </row>
    <row r="20493" spans="54:54" x14ac:dyDescent="0.2">
      <c r="BB20493" s="5"/>
    </row>
    <row r="20494" spans="54:54" x14ac:dyDescent="0.2">
      <c r="BB20494" s="5"/>
    </row>
    <row r="20495" spans="54:54" x14ac:dyDescent="0.2">
      <c r="BB20495" s="5"/>
    </row>
    <row r="20496" spans="54:54" x14ac:dyDescent="0.2">
      <c r="BB20496" s="5"/>
    </row>
    <row r="20497" spans="54:54" x14ac:dyDescent="0.2">
      <c r="BB20497" s="5"/>
    </row>
    <row r="20498" spans="54:54" x14ac:dyDescent="0.2">
      <c r="BB20498" s="5"/>
    </row>
    <row r="20499" spans="54:54" x14ac:dyDescent="0.2">
      <c r="BB20499" s="5"/>
    </row>
    <row r="20500" spans="54:54" x14ac:dyDescent="0.2">
      <c r="BB20500" s="5"/>
    </row>
    <row r="20501" spans="54:54" x14ac:dyDescent="0.2">
      <c r="BB20501" s="5"/>
    </row>
    <row r="20502" spans="54:54" x14ac:dyDescent="0.2">
      <c r="BB20502" s="5"/>
    </row>
    <row r="20503" spans="54:54" x14ac:dyDescent="0.2">
      <c r="BB20503" s="5"/>
    </row>
    <row r="20504" spans="54:54" x14ac:dyDescent="0.2">
      <c r="BB20504" s="5"/>
    </row>
    <row r="20505" spans="54:54" x14ac:dyDescent="0.2">
      <c r="BB20505" s="5"/>
    </row>
    <row r="20506" spans="54:54" x14ac:dyDescent="0.2">
      <c r="BB20506" s="5"/>
    </row>
    <row r="20507" spans="54:54" x14ac:dyDescent="0.2">
      <c r="BB20507" s="5"/>
    </row>
    <row r="20508" spans="54:54" x14ac:dyDescent="0.2">
      <c r="BB20508" s="5"/>
    </row>
    <row r="20509" spans="54:54" x14ac:dyDescent="0.2">
      <c r="BB20509" s="5"/>
    </row>
    <row r="20510" spans="54:54" x14ac:dyDescent="0.2">
      <c r="BB20510" s="5"/>
    </row>
    <row r="20511" spans="54:54" x14ac:dyDescent="0.2">
      <c r="BB20511" s="5"/>
    </row>
    <row r="20512" spans="54:54" x14ac:dyDescent="0.2">
      <c r="BB20512" s="5"/>
    </row>
    <row r="20513" spans="54:54" x14ac:dyDescent="0.2">
      <c r="BB20513" s="5"/>
    </row>
    <row r="20514" spans="54:54" x14ac:dyDescent="0.2">
      <c r="BB20514" s="5"/>
    </row>
    <row r="20515" spans="54:54" x14ac:dyDescent="0.2">
      <c r="BB20515" s="5"/>
    </row>
    <row r="20516" spans="54:54" x14ac:dyDescent="0.2">
      <c r="BB20516" s="5"/>
    </row>
    <row r="20517" spans="54:54" x14ac:dyDescent="0.2">
      <c r="BB20517" s="5"/>
    </row>
    <row r="20518" spans="54:54" x14ac:dyDescent="0.2">
      <c r="BB20518" s="5"/>
    </row>
    <row r="20519" spans="54:54" x14ac:dyDescent="0.2">
      <c r="BB20519" s="5"/>
    </row>
    <row r="20520" spans="54:54" x14ac:dyDescent="0.2">
      <c r="BB20520" s="5"/>
    </row>
    <row r="20521" spans="54:54" x14ac:dyDescent="0.2">
      <c r="BB20521" s="5"/>
    </row>
    <row r="20522" spans="54:54" x14ac:dyDescent="0.2">
      <c r="BB20522" s="5"/>
    </row>
    <row r="20523" spans="54:54" x14ac:dyDescent="0.2">
      <c r="BB20523" s="5"/>
    </row>
    <row r="20524" spans="54:54" x14ac:dyDescent="0.2">
      <c r="BB20524" s="5"/>
    </row>
    <row r="20525" spans="54:54" x14ac:dyDescent="0.2">
      <c r="BB20525" s="5"/>
    </row>
    <row r="20526" spans="54:54" x14ac:dyDescent="0.2">
      <c r="BB20526" s="5"/>
    </row>
    <row r="20527" spans="54:54" x14ac:dyDescent="0.2">
      <c r="BB20527" s="5"/>
    </row>
    <row r="20528" spans="54:54" x14ac:dyDescent="0.2">
      <c r="BB20528" s="5"/>
    </row>
    <row r="20529" spans="54:54" x14ac:dyDescent="0.2">
      <c r="BB20529" s="5"/>
    </row>
    <row r="20530" spans="54:54" x14ac:dyDescent="0.2">
      <c r="BB20530" s="5"/>
    </row>
    <row r="20531" spans="54:54" x14ac:dyDescent="0.2">
      <c r="BB20531" s="5"/>
    </row>
    <row r="20532" spans="54:54" x14ac:dyDescent="0.2">
      <c r="BB20532" s="5"/>
    </row>
    <row r="20533" spans="54:54" x14ac:dyDescent="0.2">
      <c r="BB20533" s="5"/>
    </row>
    <row r="20534" spans="54:54" x14ac:dyDescent="0.2">
      <c r="BB20534" s="5"/>
    </row>
    <row r="20535" spans="54:54" x14ac:dyDescent="0.2">
      <c r="BB20535" s="5"/>
    </row>
    <row r="20536" spans="54:54" x14ac:dyDescent="0.2">
      <c r="BB20536" s="5"/>
    </row>
    <row r="20537" spans="54:54" x14ac:dyDescent="0.2">
      <c r="BB20537" s="5"/>
    </row>
    <row r="20538" spans="54:54" x14ac:dyDescent="0.2">
      <c r="BB20538" s="5"/>
    </row>
    <row r="20539" spans="54:54" x14ac:dyDescent="0.2">
      <c r="BB20539" s="5"/>
    </row>
    <row r="20540" spans="54:54" x14ac:dyDescent="0.2">
      <c r="BB20540" s="5"/>
    </row>
    <row r="20541" spans="54:54" x14ac:dyDescent="0.2">
      <c r="BB20541" s="5"/>
    </row>
    <row r="20542" spans="54:54" x14ac:dyDescent="0.2">
      <c r="BB20542" s="5"/>
    </row>
    <row r="20543" spans="54:54" x14ac:dyDescent="0.2">
      <c r="BB20543" s="5"/>
    </row>
    <row r="20544" spans="54:54" x14ac:dyDescent="0.2">
      <c r="BB20544" s="5"/>
    </row>
    <row r="20545" spans="54:54" x14ac:dyDescent="0.2">
      <c r="BB20545" s="5"/>
    </row>
    <row r="20546" spans="54:54" x14ac:dyDescent="0.2">
      <c r="BB20546" s="5"/>
    </row>
    <row r="20547" spans="54:54" x14ac:dyDescent="0.2">
      <c r="BB20547" s="5"/>
    </row>
    <row r="20548" spans="54:54" x14ac:dyDescent="0.2">
      <c r="BB20548" s="5"/>
    </row>
    <row r="20549" spans="54:54" x14ac:dyDescent="0.2">
      <c r="BB20549" s="5"/>
    </row>
    <row r="20550" spans="54:54" x14ac:dyDescent="0.2">
      <c r="BB20550" s="5"/>
    </row>
    <row r="20551" spans="54:54" x14ac:dyDescent="0.2">
      <c r="BB20551" s="5"/>
    </row>
    <row r="20552" spans="54:54" x14ac:dyDescent="0.2">
      <c r="BB20552" s="5"/>
    </row>
    <row r="20553" spans="54:54" x14ac:dyDescent="0.2">
      <c r="BB20553" s="5"/>
    </row>
    <row r="20554" spans="54:54" x14ac:dyDescent="0.2">
      <c r="BB20554" s="5"/>
    </row>
    <row r="20555" spans="54:54" x14ac:dyDescent="0.2">
      <c r="BB20555" s="5"/>
    </row>
    <row r="20556" spans="54:54" x14ac:dyDescent="0.2">
      <c r="BB20556" s="5"/>
    </row>
    <row r="20557" spans="54:54" x14ac:dyDescent="0.2">
      <c r="BB20557" s="5"/>
    </row>
    <row r="20558" spans="54:54" x14ac:dyDescent="0.2">
      <c r="BB20558" s="5"/>
    </row>
    <row r="20559" spans="54:54" x14ac:dyDescent="0.2">
      <c r="BB20559" s="5"/>
    </row>
    <row r="20560" spans="54:54" x14ac:dyDescent="0.2">
      <c r="BB20560" s="5"/>
    </row>
    <row r="20561" spans="54:54" x14ac:dyDescent="0.2">
      <c r="BB20561" s="5"/>
    </row>
    <row r="20562" spans="54:54" x14ac:dyDescent="0.2">
      <c r="BB20562" s="5"/>
    </row>
    <row r="20563" spans="54:54" x14ac:dyDescent="0.2">
      <c r="BB20563" s="5"/>
    </row>
    <row r="20564" spans="54:54" x14ac:dyDescent="0.2">
      <c r="BB20564" s="5"/>
    </row>
    <row r="20565" spans="54:54" x14ac:dyDescent="0.2">
      <c r="BB20565" s="5"/>
    </row>
    <row r="20566" spans="54:54" x14ac:dyDescent="0.2">
      <c r="BB20566" s="5"/>
    </row>
    <row r="20567" spans="54:54" x14ac:dyDescent="0.2">
      <c r="BB20567" s="5"/>
    </row>
    <row r="20568" spans="54:54" x14ac:dyDescent="0.2">
      <c r="BB20568" s="5"/>
    </row>
    <row r="20569" spans="54:54" x14ac:dyDescent="0.2">
      <c r="BB20569" s="5"/>
    </row>
    <row r="20570" spans="54:54" x14ac:dyDescent="0.2">
      <c r="BB20570" s="5"/>
    </row>
    <row r="20571" spans="54:54" x14ac:dyDescent="0.2">
      <c r="BB20571" s="5"/>
    </row>
    <row r="20572" spans="54:54" x14ac:dyDescent="0.2">
      <c r="BB20572" s="5"/>
    </row>
    <row r="20573" spans="54:54" x14ac:dyDescent="0.2">
      <c r="BB20573" s="5"/>
    </row>
    <row r="20574" spans="54:54" x14ac:dyDescent="0.2">
      <c r="BB20574" s="5"/>
    </row>
    <row r="20575" spans="54:54" x14ac:dyDescent="0.2">
      <c r="BB20575" s="5"/>
    </row>
    <row r="20576" spans="54:54" x14ac:dyDescent="0.2">
      <c r="BB20576" s="5"/>
    </row>
    <row r="20577" spans="54:54" x14ac:dyDescent="0.2">
      <c r="BB20577" s="5"/>
    </row>
    <row r="20578" spans="54:54" x14ac:dyDescent="0.2">
      <c r="BB20578" s="5"/>
    </row>
    <row r="20579" spans="54:54" x14ac:dyDescent="0.2">
      <c r="BB20579" s="5"/>
    </row>
    <row r="20580" spans="54:54" x14ac:dyDescent="0.2">
      <c r="BB20580" s="5"/>
    </row>
    <row r="20581" spans="54:54" x14ac:dyDescent="0.2">
      <c r="BB20581" s="5"/>
    </row>
    <row r="20582" spans="54:54" x14ac:dyDescent="0.2">
      <c r="BB20582" s="5"/>
    </row>
    <row r="20583" spans="54:54" x14ac:dyDescent="0.2">
      <c r="BB20583" s="5"/>
    </row>
    <row r="20584" spans="54:54" x14ac:dyDescent="0.2">
      <c r="BB20584" s="5"/>
    </row>
    <row r="20585" spans="54:54" x14ac:dyDescent="0.2">
      <c r="BB20585" s="5"/>
    </row>
    <row r="20586" spans="54:54" x14ac:dyDescent="0.2">
      <c r="BB20586" s="5"/>
    </row>
    <row r="20587" spans="54:54" x14ac:dyDescent="0.2">
      <c r="BB20587" s="5"/>
    </row>
    <row r="20588" spans="54:54" x14ac:dyDescent="0.2">
      <c r="BB20588" s="5"/>
    </row>
    <row r="20589" spans="54:54" x14ac:dyDescent="0.2">
      <c r="BB20589" s="5"/>
    </row>
    <row r="20590" spans="54:54" x14ac:dyDescent="0.2">
      <c r="BB20590" s="5"/>
    </row>
    <row r="20591" spans="54:54" x14ac:dyDescent="0.2">
      <c r="BB20591" s="5"/>
    </row>
    <row r="20592" spans="54:54" x14ac:dyDescent="0.2">
      <c r="BB20592" s="5"/>
    </row>
    <row r="20593" spans="54:54" x14ac:dyDescent="0.2">
      <c r="BB20593" s="5"/>
    </row>
    <row r="20594" spans="54:54" x14ac:dyDescent="0.2">
      <c r="BB20594" s="5"/>
    </row>
    <row r="20595" spans="54:54" x14ac:dyDescent="0.2">
      <c r="BB20595" s="5"/>
    </row>
    <row r="20596" spans="54:54" x14ac:dyDescent="0.2">
      <c r="BB20596" s="5"/>
    </row>
    <row r="20597" spans="54:54" x14ac:dyDescent="0.2">
      <c r="BB20597" s="5"/>
    </row>
    <row r="20598" spans="54:54" x14ac:dyDescent="0.2">
      <c r="BB20598" s="5"/>
    </row>
    <row r="20599" spans="54:54" x14ac:dyDescent="0.2">
      <c r="BB20599" s="5"/>
    </row>
    <row r="20600" spans="54:54" x14ac:dyDescent="0.2">
      <c r="BB20600" s="5"/>
    </row>
    <row r="20601" spans="54:54" x14ac:dyDescent="0.2">
      <c r="BB20601" s="5"/>
    </row>
    <row r="20602" spans="54:54" x14ac:dyDescent="0.2">
      <c r="BB20602" s="5"/>
    </row>
    <row r="20603" spans="54:54" x14ac:dyDescent="0.2">
      <c r="BB20603" s="5"/>
    </row>
    <row r="20604" spans="54:54" x14ac:dyDescent="0.2">
      <c r="BB20604" s="5"/>
    </row>
    <row r="20605" spans="54:54" x14ac:dyDescent="0.2">
      <c r="BB20605" s="5"/>
    </row>
    <row r="20606" spans="54:54" x14ac:dyDescent="0.2">
      <c r="BB20606" s="5"/>
    </row>
    <row r="20607" spans="54:54" x14ac:dyDescent="0.2">
      <c r="BB20607" s="5"/>
    </row>
    <row r="20608" spans="54:54" x14ac:dyDescent="0.2">
      <c r="BB20608" s="5"/>
    </row>
    <row r="20609" spans="54:54" x14ac:dyDescent="0.2">
      <c r="BB20609" s="5"/>
    </row>
    <row r="20610" spans="54:54" x14ac:dyDescent="0.2">
      <c r="BB20610" s="5"/>
    </row>
    <row r="20611" spans="54:54" x14ac:dyDescent="0.2">
      <c r="BB20611" s="5"/>
    </row>
    <row r="20612" spans="54:54" x14ac:dyDescent="0.2">
      <c r="BB20612" s="5"/>
    </row>
    <row r="20613" spans="54:54" x14ac:dyDescent="0.2">
      <c r="BB20613" s="5"/>
    </row>
    <row r="20614" spans="54:54" x14ac:dyDescent="0.2">
      <c r="BB20614" s="5"/>
    </row>
    <row r="20615" spans="54:54" x14ac:dyDescent="0.2">
      <c r="BB20615" s="5"/>
    </row>
    <row r="20616" spans="54:54" x14ac:dyDescent="0.2">
      <c r="BB20616" s="5"/>
    </row>
    <row r="20617" spans="54:54" x14ac:dyDescent="0.2">
      <c r="BB20617" s="5"/>
    </row>
    <row r="20618" spans="54:54" x14ac:dyDescent="0.2">
      <c r="BB20618" s="5"/>
    </row>
    <row r="20619" spans="54:54" x14ac:dyDescent="0.2">
      <c r="BB20619" s="5"/>
    </row>
    <row r="20620" spans="54:54" x14ac:dyDescent="0.2">
      <c r="BB20620" s="5"/>
    </row>
    <row r="20621" spans="54:54" x14ac:dyDescent="0.2">
      <c r="BB20621" s="5"/>
    </row>
    <row r="20622" spans="54:54" x14ac:dyDescent="0.2">
      <c r="BB20622" s="5"/>
    </row>
    <row r="20623" spans="54:54" x14ac:dyDescent="0.2">
      <c r="BB20623" s="5"/>
    </row>
    <row r="20624" spans="54:54" x14ac:dyDescent="0.2">
      <c r="BB20624" s="5"/>
    </row>
    <row r="20625" spans="54:54" x14ac:dyDescent="0.2">
      <c r="BB20625" s="5"/>
    </row>
    <row r="20626" spans="54:54" x14ac:dyDescent="0.2">
      <c r="BB20626" s="5"/>
    </row>
    <row r="20627" spans="54:54" x14ac:dyDescent="0.2">
      <c r="BB20627" s="5"/>
    </row>
    <row r="20628" spans="54:54" x14ac:dyDescent="0.2">
      <c r="BB20628" s="5"/>
    </row>
    <row r="20629" spans="54:54" x14ac:dyDescent="0.2">
      <c r="BB20629" s="5"/>
    </row>
    <row r="20630" spans="54:54" x14ac:dyDescent="0.2">
      <c r="BB20630" s="5"/>
    </row>
    <row r="20631" spans="54:54" x14ac:dyDescent="0.2">
      <c r="BB20631" s="5"/>
    </row>
    <row r="20632" spans="54:54" x14ac:dyDescent="0.2">
      <c r="BB20632" s="5"/>
    </row>
    <row r="20633" spans="54:54" x14ac:dyDescent="0.2">
      <c r="BB20633" s="5"/>
    </row>
    <row r="20634" spans="54:54" x14ac:dyDescent="0.2">
      <c r="BB20634" s="5"/>
    </row>
    <row r="20635" spans="54:54" x14ac:dyDescent="0.2">
      <c r="BB20635" s="5"/>
    </row>
    <row r="20636" spans="54:54" x14ac:dyDescent="0.2">
      <c r="BB20636" s="5"/>
    </row>
    <row r="20637" spans="54:54" x14ac:dyDescent="0.2">
      <c r="BB20637" s="5"/>
    </row>
    <row r="20638" spans="54:54" x14ac:dyDescent="0.2">
      <c r="BB20638" s="5"/>
    </row>
    <row r="20639" spans="54:54" x14ac:dyDescent="0.2">
      <c r="BB20639" s="5"/>
    </row>
    <row r="20640" spans="54:54" x14ac:dyDescent="0.2">
      <c r="BB20640" s="5"/>
    </row>
    <row r="20641" spans="54:54" x14ac:dyDescent="0.2">
      <c r="BB20641" s="5"/>
    </row>
    <row r="20642" spans="54:54" x14ac:dyDescent="0.2">
      <c r="BB20642" s="5"/>
    </row>
    <row r="20643" spans="54:54" x14ac:dyDescent="0.2">
      <c r="BB20643" s="5"/>
    </row>
    <row r="20644" spans="54:54" x14ac:dyDescent="0.2">
      <c r="BB20644" s="5"/>
    </row>
    <row r="20645" spans="54:54" x14ac:dyDescent="0.2">
      <c r="BB20645" s="5"/>
    </row>
    <row r="20646" spans="54:54" x14ac:dyDescent="0.2">
      <c r="BB20646" s="5"/>
    </row>
    <row r="20647" spans="54:54" x14ac:dyDescent="0.2">
      <c r="BB20647" s="5"/>
    </row>
    <row r="20648" spans="54:54" x14ac:dyDescent="0.2">
      <c r="BB20648" s="5"/>
    </row>
    <row r="20649" spans="54:54" x14ac:dyDescent="0.2">
      <c r="BB20649" s="5"/>
    </row>
    <row r="20650" spans="54:54" x14ac:dyDescent="0.2">
      <c r="BB20650" s="5"/>
    </row>
    <row r="20651" spans="54:54" x14ac:dyDescent="0.2">
      <c r="BB20651" s="5"/>
    </row>
    <row r="20652" spans="54:54" x14ac:dyDescent="0.2">
      <c r="BB20652" s="5"/>
    </row>
    <row r="20653" spans="54:54" x14ac:dyDescent="0.2">
      <c r="BB20653" s="5"/>
    </row>
    <row r="20654" spans="54:54" x14ac:dyDescent="0.2">
      <c r="BB20654" s="5"/>
    </row>
    <row r="20655" spans="54:54" x14ac:dyDescent="0.2">
      <c r="BB20655" s="5"/>
    </row>
    <row r="20656" spans="54:54" x14ac:dyDescent="0.2">
      <c r="BB20656" s="5"/>
    </row>
    <row r="20657" spans="54:54" x14ac:dyDescent="0.2">
      <c r="BB20657" s="5"/>
    </row>
    <row r="20658" spans="54:54" x14ac:dyDescent="0.2">
      <c r="BB20658" s="5"/>
    </row>
    <row r="20659" spans="54:54" x14ac:dyDescent="0.2">
      <c r="BB20659" s="5"/>
    </row>
    <row r="20660" spans="54:54" x14ac:dyDescent="0.2">
      <c r="BB20660" s="5"/>
    </row>
    <row r="20661" spans="54:54" x14ac:dyDescent="0.2">
      <c r="BB20661" s="5"/>
    </row>
    <row r="20662" spans="54:54" x14ac:dyDescent="0.2">
      <c r="BB20662" s="5"/>
    </row>
    <row r="20663" spans="54:54" x14ac:dyDescent="0.2">
      <c r="BB20663" s="5"/>
    </row>
    <row r="20664" spans="54:54" x14ac:dyDescent="0.2">
      <c r="BB20664" s="5"/>
    </row>
    <row r="20665" spans="54:54" x14ac:dyDescent="0.2">
      <c r="BB20665" s="5"/>
    </row>
    <row r="20666" spans="54:54" x14ac:dyDescent="0.2">
      <c r="BB20666" s="5"/>
    </row>
    <row r="20667" spans="54:54" x14ac:dyDescent="0.2">
      <c r="BB20667" s="5"/>
    </row>
    <row r="20668" spans="54:54" x14ac:dyDescent="0.2">
      <c r="BB20668" s="5"/>
    </row>
    <row r="20669" spans="54:54" x14ac:dyDescent="0.2">
      <c r="BB20669" s="5"/>
    </row>
    <row r="20670" spans="54:54" x14ac:dyDescent="0.2">
      <c r="BB20670" s="5"/>
    </row>
    <row r="20671" spans="54:54" x14ac:dyDescent="0.2">
      <c r="BB20671" s="5"/>
    </row>
    <row r="20672" spans="54:54" x14ac:dyDescent="0.2">
      <c r="BB20672" s="5"/>
    </row>
    <row r="20673" spans="54:54" x14ac:dyDescent="0.2">
      <c r="BB20673" s="5"/>
    </row>
    <row r="20674" spans="54:54" x14ac:dyDescent="0.2">
      <c r="BB20674" s="5"/>
    </row>
    <row r="20675" spans="54:54" x14ac:dyDescent="0.2">
      <c r="BB20675" s="5"/>
    </row>
    <row r="20676" spans="54:54" x14ac:dyDescent="0.2">
      <c r="BB20676" s="5"/>
    </row>
    <row r="20677" spans="54:54" x14ac:dyDescent="0.2">
      <c r="BB20677" s="5"/>
    </row>
    <row r="20678" spans="54:54" x14ac:dyDescent="0.2">
      <c r="BB20678" s="5"/>
    </row>
    <row r="20679" spans="54:54" x14ac:dyDescent="0.2">
      <c r="BB20679" s="5"/>
    </row>
    <row r="20680" spans="54:54" x14ac:dyDescent="0.2">
      <c r="BB20680" s="5"/>
    </row>
    <row r="20681" spans="54:54" x14ac:dyDescent="0.2">
      <c r="BB20681" s="5"/>
    </row>
    <row r="20682" spans="54:54" x14ac:dyDescent="0.2">
      <c r="BB20682" s="5"/>
    </row>
    <row r="20683" spans="54:54" x14ac:dyDescent="0.2">
      <c r="BB20683" s="5"/>
    </row>
    <row r="20684" spans="54:54" x14ac:dyDescent="0.2">
      <c r="BB20684" s="5"/>
    </row>
    <row r="20685" spans="54:54" x14ac:dyDescent="0.2">
      <c r="BB20685" s="5"/>
    </row>
    <row r="20686" spans="54:54" x14ac:dyDescent="0.2">
      <c r="BB20686" s="5"/>
    </row>
    <row r="20687" spans="54:54" x14ac:dyDescent="0.2">
      <c r="BB20687" s="5"/>
    </row>
    <row r="20688" spans="54:54" x14ac:dyDescent="0.2">
      <c r="BB20688" s="5"/>
    </row>
    <row r="20689" spans="54:54" x14ac:dyDescent="0.2">
      <c r="BB20689" s="5"/>
    </row>
    <row r="20690" spans="54:54" x14ac:dyDescent="0.2">
      <c r="BB20690" s="5"/>
    </row>
    <row r="20691" spans="54:54" x14ac:dyDescent="0.2">
      <c r="BB20691" s="5"/>
    </row>
    <row r="20692" spans="54:54" x14ac:dyDescent="0.2">
      <c r="BB20692" s="5"/>
    </row>
    <row r="20693" spans="54:54" x14ac:dyDescent="0.2">
      <c r="BB20693" s="5"/>
    </row>
    <row r="20694" spans="54:54" x14ac:dyDescent="0.2">
      <c r="BB20694" s="5"/>
    </row>
    <row r="20695" spans="54:54" x14ac:dyDescent="0.2">
      <c r="BB20695" s="5"/>
    </row>
    <row r="20696" spans="54:54" x14ac:dyDescent="0.2">
      <c r="BB20696" s="5"/>
    </row>
    <row r="20697" spans="54:54" x14ac:dyDescent="0.2">
      <c r="BB20697" s="5"/>
    </row>
    <row r="20698" spans="54:54" x14ac:dyDescent="0.2">
      <c r="BB20698" s="5"/>
    </row>
    <row r="20699" spans="54:54" x14ac:dyDescent="0.2">
      <c r="BB20699" s="5"/>
    </row>
    <row r="20700" spans="54:54" x14ac:dyDescent="0.2">
      <c r="BB20700" s="5"/>
    </row>
    <row r="20701" spans="54:54" x14ac:dyDescent="0.2">
      <c r="BB20701" s="5"/>
    </row>
    <row r="20702" spans="54:54" x14ac:dyDescent="0.2">
      <c r="BB20702" s="5"/>
    </row>
    <row r="20703" spans="54:54" x14ac:dyDescent="0.2">
      <c r="BB20703" s="5"/>
    </row>
    <row r="20704" spans="54:54" x14ac:dyDescent="0.2">
      <c r="BB20704" s="5"/>
    </row>
    <row r="20705" spans="54:54" x14ac:dyDescent="0.2">
      <c r="BB20705" s="5"/>
    </row>
    <row r="20706" spans="54:54" x14ac:dyDescent="0.2">
      <c r="BB20706" s="5"/>
    </row>
    <row r="20707" spans="54:54" x14ac:dyDescent="0.2">
      <c r="BB20707" s="5"/>
    </row>
    <row r="20708" spans="54:54" x14ac:dyDescent="0.2">
      <c r="BB20708" s="5"/>
    </row>
    <row r="20709" spans="54:54" x14ac:dyDescent="0.2">
      <c r="BB20709" s="5"/>
    </row>
    <row r="20710" spans="54:54" x14ac:dyDescent="0.2">
      <c r="BB20710" s="5"/>
    </row>
    <row r="20711" spans="54:54" x14ac:dyDescent="0.2">
      <c r="BB20711" s="5"/>
    </row>
    <row r="20712" spans="54:54" x14ac:dyDescent="0.2">
      <c r="BB20712" s="5"/>
    </row>
    <row r="20713" spans="54:54" x14ac:dyDescent="0.2">
      <c r="BB20713" s="5"/>
    </row>
    <row r="20714" spans="54:54" x14ac:dyDescent="0.2">
      <c r="BB20714" s="5"/>
    </row>
    <row r="20715" spans="54:54" x14ac:dyDescent="0.2">
      <c r="BB20715" s="5"/>
    </row>
    <row r="20716" spans="54:54" x14ac:dyDescent="0.2">
      <c r="BB20716" s="5"/>
    </row>
    <row r="20717" spans="54:54" x14ac:dyDescent="0.2">
      <c r="BB20717" s="5"/>
    </row>
    <row r="20718" spans="54:54" x14ac:dyDescent="0.2">
      <c r="BB20718" s="5"/>
    </row>
    <row r="20719" spans="54:54" x14ac:dyDescent="0.2">
      <c r="BB20719" s="5"/>
    </row>
    <row r="20720" spans="54:54" x14ac:dyDescent="0.2">
      <c r="BB20720" s="5"/>
    </row>
    <row r="20721" spans="54:54" x14ac:dyDescent="0.2">
      <c r="BB20721" s="5"/>
    </row>
    <row r="20722" spans="54:54" x14ac:dyDescent="0.2">
      <c r="BB20722" s="5"/>
    </row>
    <row r="20723" spans="54:54" x14ac:dyDescent="0.2">
      <c r="BB20723" s="5"/>
    </row>
    <row r="20724" spans="54:54" x14ac:dyDescent="0.2">
      <c r="BB20724" s="5"/>
    </row>
    <row r="20725" spans="54:54" x14ac:dyDescent="0.2">
      <c r="BB20725" s="5"/>
    </row>
    <row r="20726" spans="54:54" x14ac:dyDescent="0.2">
      <c r="BB20726" s="5"/>
    </row>
    <row r="20727" spans="54:54" x14ac:dyDescent="0.2">
      <c r="BB20727" s="5"/>
    </row>
    <row r="20728" spans="54:54" x14ac:dyDescent="0.2">
      <c r="BB20728" s="5"/>
    </row>
    <row r="20729" spans="54:54" x14ac:dyDescent="0.2">
      <c r="BB20729" s="5"/>
    </row>
    <row r="20730" spans="54:54" x14ac:dyDescent="0.2">
      <c r="BB20730" s="5"/>
    </row>
    <row r="20731" spans="54:54" x14ac:dyDescent="0.2">
      <c r="BB20731" s="5"/>
    </row>
    <row r="20732" spans="54:54" x14ac:dyDescent="0.2">
      <c r="BB20732" s="5"/>
    </row>
    <row r="20733" spans="54:54" x14ac:dyDescent="0.2">
      <c r="BB20733" s="5"/>
    </row>
    <row r="20734" spans="54:54" x14ac:dyDescent="0.2">
      <c r="BB20734" s="5"/>
    </row>
    <row r="20735" spans="54:54" x14ac:dyDescent="0.2">
      <c r="BB20735" s="5"/>
    </row>
    <row r="20736" spans="54:54" x14ac:dyDescent="0.2">
      <c r="BB20736" s="5"/>
    </row>
    <row r="20737" spans="54:54" x14ac:dyDescent="0.2">
      <c r="BB20737" s="5"/>
    </row>
    <row r="20738" spans="54:54" x14ac:dyDescent="0.2">
      <c r="BB20738" s="5"/>
    </row>
    <row r="20739" spans="54:54" x14ac:dyDescent="0.2">
      <c r="BB20739" s="5"/>
    </row>
    <row r="20740" spans="54:54" x14ac:dyDescent="0.2">
      <c r="BB20740" s="5"/>
    </row>
    <row r="20741" spans="54:54" x14ac:dyDescent="0.2">
      <c r="BB20741" s="5"/>
    </row>
    <row r="20742" spans="54:54" x14ac:dyDescent="0.2">
      <c r="BB20742" s="5"/>
    </row>
    <row r="20743" spans="54:54" x14ac:dyDescent="0.2">
      <c r="BB20743" s="5"/>
    </row>
    <row r="20744" spans="54:54" x14ac:dyDescent="0.2">
      <c r="BB20744" s="5"/>
    </row>
    <row r="20745" spans="54:54" x14ac:dyDescent="0.2">
      <c r="BB20745" s="5"/>
    </row>
    <row r="20746" spans="54:54" x14ac:dyDescent="0.2">
      <c r="BB20746" s="5"/>
    </row>
    <row r="20747" spans="54:54" x14ac:dyDescent="0.2">
      <c r="BB20747" s="5"/>
    </row>
    <row r="20748" spans="54:54" x14ac:dyDescent="0.2">
      <c r="BB20748" s="5"/>
    </row>
    <row r="20749" spans="54:54" x14ac:dyDescent="0.2">
      <c r="BB20749" s="5"/>
    </row>
    <row r="20750" spans="54:54" x14ac:dyDescent="0.2">
      <c r="BB20750" s="5"/>
    </row>
    <row r="20751" spans="54:54" x14ac:dyDescent="0.2">
      <c r="BB20751" s="5"/>
    </row>
    <row r="20752" spans="54:54" x14ac:dyDescent="0.2">
      <c r="BB20752" s="5"/>
    </row>
    <row r="20753" spans="54:54" x14ac:dyDescent="0.2">
      <c r="BB20753" s="5"/>
    </row>
    <row r="20754" spans="54:54" x14ac:dyDescent="0.2">
      <c r="BB20754" s="5"/>
    </row>
    <row r="20755" spans="54:54" x14ac:dyDescent="0.2">
      <c r="BB20755" s="5"/>
    </row>
    <row r="20756" spans="54:54" x14ac:dyDescent="0.2">
      <c r="BB20756" s="5"/>
    </row>
    <row r="20757" spans="54:54" x14ac:dyDescent="0.2">
      <c r="BB20757" s="5"/>
    </row>
    <row r="20758" spans="54:54" x14ac:dyDescent="0.2">
      <c r="BB20758" s="5"/>
    </row>
    <row r="20759" spans="54:54" x14ac:dyDescent="0.2">
      <c r="BB20759" s="5"/>
    </row>
    <row r="20760" spans="54:54" x14ac:dyDescent="0.2">
      <c r="BB20760" s="5"/>
    </row>
    <row r="20761" spans="54:54" x14ac:dyDescent="0.2">
      <c r="BB20761" s="5"/>
    </row>
    <row r="20762" spans="54:54" x14ac:dyDescent="0.2">
      <c r="BB20762" s="5"/>
    </row>
    <row r="20763" spans="54:54" x14ac:dyDescent="0.2">
      <c r="BB20763" s="5"/>
    </row>
    <row r="20764" spans="54:54" x14ac:dyDescent="0.2">
      <c r="BB20764" s="5"/>
    </row>
    <row r="20765" spans="54:54" x14ac:dyDescent="0.2">
      <c r="BB20765" s="5"/>
    </row>
    <row r="20766" spans="54:54" x14ac:dyDescent="0.2">
      <c r="BB20766" s="5"/>
    </row>
    <row r="20767" spans="54:54" x14ac:dyDescent="0.2">
      <c r="BB20767" s="5"/>
    </row>
    <row r="20768" spans="54:54" x14ac:dyDescent="0.2">
      <c r="BB20768" s="5"/>
    </row>
    <row r="20769" spans="54:54" x14ac:dyDescent="0.2">
      <c r="BB20769" s="5"/>
    </row>
    <row r="20770" spans="54:54" x14ac:dyDescent="0.2">
      <c r="BB20770" s="5"/>
    </row>
    <row r="20771" spans="54:54" x14ac:dyDescent="0.2">
      <c r="BB20771" s="5"/>
    </row>
    <row r="20772" spans="54:54" x14ac:dyDescent="0.2">
      <c r="BB20772" s="5"/>
    </row>
    <row r="20773" spans="54:54" x14ac:dyDescent="0.2">
      <c r="BB20773" s="5"/>
    </row>
    <row r="20774" spans="54:54" x14ac:dyDescent="0.2">
      <c r="BB20774" s="5"/>
    </row>
    <row r="20775" spans="54:54" x14ac:dyDescent="0.2">
      <c r="BB20775" s="5"/>
    </row>
    <row r="20776" spans="54:54" x14ac:dyDescent="0.2">
      <c r="BB20776" s="5"/>
    </row>
    <row r="20777" spans="54:54" x14ac:dyDescent="0.2">
      <c r="BB20777" s="5"/>
    </row>
    <row r="20778" spans="54:54" x14ac:dyDescent="0.2">
      <c r="BB20778" s="5"/>
    </row>
    <row r="20779" spans="54:54" x14ac:dyDescent="0.2">
      <c r="BB20779" s="5"/>
    </row>
    <row r="20780" spans="54:54" x14ac:dyDescent="0.2">
      <c r="BB20780" s="5"/>
    </row>
    <row r="20781" spans="54:54" x14ac:dyDescent="0.2">
      <c r="BB20781" s="5"/>
    </row>
    <row r="20782" spans="54:54" x14ac:dyDescent="0.2">
      <c r="BB20782" s="5"/>
    </row>
    <row r="20783" spans="54:54" x14ac:dyDescent="0.2">
      <c r="BB20783" s="5"/>
    </row>
    <row r="20784" spans="54:54" x14ac:dyDescent="0.2">
      <c r="BB20784" s="5"/>
    </row>
    <row r="20785" spans="54:54" x14ac:dyDescent="0.2">
      <c r="BB20785" s="5"/>
    </row>
    <row r="20786" spans="54:54" x14ac:dyDescent="0.2">
      <c r="BB20786" s="5"/>
    </row>
    <row r="20787" spans="54:54" x14ac:dyDescent="0.2">
      <c r="BB20787" s="5"/>
    </row>
    <row r="20788" spans="54:54" x14ac:dyDescent="0.2">
      <c r="BB20788" s="5"/>
    </row>
    <row r="20789" spans="54:54" x14ac:dyDescent="0.2">
      <c r="BB20789" s="5"/>
    </row>
    <row r="20790" spans="54:54" x14ac:dyDescent="0.2">
      <c r="BB20790" s="5"/>
    </row>
    <row r="20791" spans="54:54" x14ac:dyDescent="0.2">
      <c r="BB20791" s="5"/>
    </row>
    <row r="20792" spans="54:54" x14ac:dyDescent="0.2">
      <c r="BB20792" s="5"/>
    </row>
    <row r="20793" spans="54:54" x14ac:dyDescent="0.2">
      <c r="BB20793" s="5"/>
    </row>
    <row r="20794" spans="54:54" x14ac:dyDescent="0.2">
      <c r="BB20794" s="5"/>
    </row>
    <row r="20795" spans="54:54" x14ac:dyDescent="0.2">
      <c r="BB20795" s="5"/>
    </row>
    <row r="20796" spans="54:54" x14ac:dyDescent="0.2">
      <c r="BB20796" s="5"/>
    </row>
    <row r="20797" spans="54:54" x14ac:dyDescent="0.2">
      <c r="BB20797" s="5"/>
    </row>
    <row r="20798" spans="54:54" x14ac:dyDescent="0.2">
      <c r="BB20798" s="5"/>
    </row>
    <row r="20799" spans="54:54" x14ac:dyDescent="0.2">
      <c r="BB20799" s="5"/>
    </row>
    <row r="20800" spans="54:54" x14ac:dyDescent="0.2">
      <c r="BB20800" s="5"/>
    </row>
    <row r="20801" spans="54:54" x14ac:dyDescent="0.2">
      <c r="BB20801" s="5"/>
    </row>
    <row r="20802" spans="54:54" x14ac:dyDescent="0.2">
      <c r="BB20802" s="5"/>
    </row>
    <row r="20803" spans="54:54" x14ac:dyDescent="0.2">
      <c r="BB20803" s="5"/>
    </row>
    <row r="20804" spans="54:54" x14ac:dyDescent="0.2">
      <c r="BB20804" s="5"/>
    </row>
    <row r="20805" spans="54:54" x14ac:dyDescent="0.2">
      <c r="BB20805" s="5"/>
    </row>
    <row r="20806" spans="54:54" x14ac:dyDescent="0.2">
      <c r="BB20806" s="5"/>
    </row>
    <row r="20807" spans="54:54" x14ac:dyDescent="0.2">
      <c r="BB20807" s="5"/>
    </row>
    <row r="20808" spans="54:54" x14ac:dyDescent="0.2">
      <c r="BB20808" s="5"/>
    </row>
    <row r="20809" spans="54:54" x14ac:dyDescent="0.2">
      <c r="BB20809" s="5"/>
    </row>
    <row r="20810" spans="54:54" x14ac:dyDescent="0.2">
      <c r="BB20810" s="5"/>
    </row>
    <row r="20811" spans="54:54" x14ac:dyDescent="0.2">
      <c r="BB20811" s="5"/>
    </row>
    <row r="20812" spans="54:54" x14ac:dyDescent="0.2">
      <c r="BB20812" s="5"/>
    </row>
    <row r="20813" spans="54:54" x14ac:dyDescent="0.2">
      <c r="BB20813" s="5"/>
    </row>
    <row r="20814" spans="54:54" x14ac:dyDescent="0.2">
      <c r="BB20814" s="5"/>
    </row>
    <row r="20815" spans="54:54" x14ac:dyDescent="0.2">
      <c r="BB20815" s="5"/>
    </row>
    <row r="20816" spans="54:54" x14ac:dyDescent="0.2">
      <c r="BB20816" s="5"/>
    </row>
    <row r="20817" spans="54:54" x14ac:dyDescent="0.2">
      <c r="BB20817" s="5"/>
    </row>
    <row r="20818" spans="54:54" x14ac:dyDescent="0.2">
      <c r="BB20818" s="5"/>
    </row>
    <row r="20819" spans="54:54" x14ac:dyDescent="0.2">
      <c r="BB20819" s="5"/>
    </row>
    <row r="20820" spans="54:54" x14ac:dyDescent="0.2">
      <c r="BB20820" s="5"/>
    </row>
    <row r="20821" spans="54:54" x14ac:dyDescent="0.2">
      <c r="BB20821" s="5"/>
    </row>
    <row r="20822" spans="54:54" x14ac:dyDescent="0.2">
      <c r="BB20822" s="5"/>
    </row>
    <row r="20823" spans="54:54" x14ac:dyDescent="0.2">
      <c r="BB20823" s="5"/>
    </row>
    <row r="20824" spans="54:54" x14ac:dyDescent="0.2">
      <c r="BB20824" s="5"/>
    </row>
    <row r="20825" spans="54:54" x14ac:dyDescent="0.2">
      <c r="BB20825" s="5"/>
    </row>
    <row r="20826" spans="54:54" x14ac:dyDescent="0.2">
      <c r="BB20826" s="5"/>
    </row>
    <row r="20827" spans="54:54" x14ac:dyDescent="0.2">
      <c r="BB20827" s="5"/>
    </row>
    <row r="20828" spans="54:54" x14ac:dyDescent="0.2">
      <c r="BB20828" s="5"/>
    </row>
    <row r="20829" spans="54:54" x14ac:dyDescent="0.2">
      <c r="BB20829" s="5"/>
    </row>
    <row r="20830" spans="54:54" x14ac:dyDescent="0.2">
      <c r="BB20830" s="5"/>
    </row>
    <row r="20831" spans="54:54" x14ac:dyDescent="0.2">
      <c r="BB20831" s="5"/>
    </row>
    <row r="20832" spans="54:54" x14ac:dyDescent="0.2">
      <c r="BB20832" s="5"/>
    </row>
    <row r="20833" spans="54:54" x14ac:dyDescent="0.2">
      <c r="BB20833" s="5"/>
    </row>
    <row r="20834" spans="54:54" x14ac:dyDescent="0.2">
      <c r="BB20834" s="5"/>
    </row>
    <row r="20835" spans="54:54" x14ac:dyDescent="0.2">
      <c r="BB20835" s="5"/>
    </row>
    <row r="20836" spans="54:54" x14ac:dyDescent="0.2">
      <c r="BB20836" s="5"/>
    </row>
    <row r="20837" spans="54:54" x14ac:dyDescent="0.2">
      <c r="BB20837" s="5"/>
    </row>
    <row r="20838" spans="54:54" x14ac:dyDescent="0.2">
      <c r="BB20838" s="5"/>
    </row>
    <row r="20839" spans="54:54" x14ac:dyDescent="0.2">
      <c r="BB20839" s="5"/>
    </row>
    <row r="20840" spans="54:54" x14ac:dyDescent="0.2">
      <c r="BB20840" s="5"/>
    </row>
    <row r="20841" spans="54:54" x14ac:dyDescent="0.2">
      <c r="BB20841" s="5"/>
    </row>
    <row r="20842" spans="54:54" x14ac:dyDescent="0.2">
      <c r="BB20842" s="5"/>
    </row>
    <row r="20843" spans="54:54" x14ac:dyDescent="0.2">
      <c r="BB20843" s="5"/>
    </row>
    <row r="20844" spans="54:54" x14ac:dyDescent="0.2">
      <c r="BB20844" s="5"/>
    </row>
    <row r="20845" spans="54:54" x14ac:dyDescent="0.2">
      <c r="BB20845" s="5"/>
    </row>
    <row r="20846" spans="54:54" x14ac:dyDescent="0.2">
      <c r="BB20846" s="5"/>
    </row>
    <row r="20847" spans="54:54" x14ac:dyDescent="0.2">
      <c r="BB20847" s="5"/>
    </row>
    <row r="20848" spans="54:54" x14ac:dyDescent="0.2">
      <c r="BB20848" s="5"/>
    </row>
    <row r="20849" spans="54:54" x14ac:dyDescent="0.2">
      <c r="BB20849" s="5"/>
    </row>
    <row r="20850" spans="54:54" x14ac:dyDescent="0.2">
      <c r="BB20850" s="5"/>
    </row>
    <row r="20851" spans="54:54" x14ac:dyDescent="0.2">
      <c r="BB20851" s="5"/>
    </row>
    <row r="20852" spans="54:54" x14ac:dyDescent="0.2">
      <c r="BB20852" s="5"/>
    </row>
    <row r="20853" spans="54:54" x14ac:dyDescent="0.2">
      <c r="BB20853" s="5"/>
    </row>
    <row r="20854" spans="54:54" x14ac:dyDescent="0.2">
      <c r="BB20854" s="5"/>
    </row>
    <row r="20855" spans="54:54" x14ac:dyDescent="0.2">
      <c r="BB20855" s="5"/>
    </row>
    <row r="20856" spans="54:54" x14ac:dyDescent="0.2">
      <c r="BB20856" s="5"/>
    </row>
    <row r="20857" spans="54:54" x14ac:dyDescent="0.2">
      <c r="BB20857" s="5"/>
    </row>
    <row r="20858" spans="54:54" x14ac:dyDescent="0.2">
      <c r="BB20858" s="5"/>
    </row>
    <row r="20859" spans="54:54" x14ac:dyDescent="0.2">
      <c r="BB20859" s="5"/>
    </row>
    <row r="20860" spans="54:54" x14ac:dyDescent="0.2">
      <c r="BB20860" s="5"/>
    </row>
    <row r="20861" spans="54:54" x14ac:dyDescent="0.2">
      <c r="BB20861" s="5"/>
    </row>
    <row r="20862" spans="54:54" x14ac:dyDescent="0.2">
      <c r="BB20862" s="5"/>
    </row>
    <row r="20863" spans="54:54" x14ac:dyDescent="0.2">
      <c r="BB20863" s="5"/>
    </row>
    <row r="20864" spans="54:54" x14ac:dyDescent="0.2">
      <c r="BB20864" s="5"/>
    </row>
    <row r="20865" spans="54:54" x14ac:dyDescent="0.2">
      <c r="BB20865" s="5"/>
    </row>
    <row r="20866" spans="54:54" x14ac:dyDescent="0.2">
      <c r="BB20866" s="5"/>
    </row>
    <row r="20867" spans="54:54" x14ac:dyDescent="0.2">
      <c r="BB20867" s="5"/>
    </row>
    <row r="20868" spans="54:54" x14ac:dyDescent="0.2">
      <c r="BB20868" s="5"/>
    </row>
    <row r="20869" spans="54:54" x14ac:dyDescent="0.2">
      <c r="BB20869" s="5"/>
    </row>
    <row r="20870" spans="54:54" x14ac:dyDescent="0.2">
      <c r="BB20870" s="5"/>
    </row>
    <row r="20871" spans="54:54" x14ac:dyDescent="0.2">
      <c r="BB20871" s="5"/>
    </row>
    <row r="20872" spans="54:54" x14ac:dyDescent="0.2">
      <c r="BB20872" s="5"/>
    </row>
    <row r="20873" spans="54:54" x14ac:dyDescent="0.2">
      <c r="BB20873" s="5"/>
    </row>
    <row r="20874" spans="54:54" x14ac:dyDescent="0.2">
      <c r="BB20874" s="5"/>
    </row>
    <row r="20875" spans="54:54" x14ac:dyDescent="0.2">
      <c r="BB20875" s="5"/>
    </row>
    <row r="20876" spans="54:54" x14ac:dyDescent="0.2">
      <c r="BB20876" s="5"/>
    </row>
    <row r="20877" spans="54:54" x14ac:dyDescent="0.2">
      <c r="BB20877" s="5"/>
    </row>
    <row r="20878" spans="54:54" x14ac:dyDescent="0.2">
      <c r="BB20878" s="5"/>
    </row>
    <row r="20879" spans="54:54" x14ac:dyDescent="0.2">
      <c r="BB20879" s="5"/>
    </row>
    <row r="20880" spans="54:54" x14ac:dyDescent="0.2">
      <c r="BB20880" s="5"/>
    </row>
    <row r="20881" spans="54:54" x14ac:dyDescent="0.2">
      <c r="BB20881" s="5"/>
    </row>
    <row r="20882" spans="54:54" x14ac:dyDescent="0.2">
      <c r="BB20882" s="5"/>
    </row>
    <row r="20883" spans="54:54" x14ac:dyDescent="0.2">
      <c r="BB20883" s="5"/>
    </row>
    <row r="20884" spans="54:54" x14ac:dyDescent="0.2">
      <c r="BB20884" s="5"/>
    </row>
    <row r="20885" spans="54:54" x14ac:dyDescent="0.2">
      <c r="BB20885" s="5"/>
    </row>
    <row r="20886" spans="54:54" x14ac:dyDescent="0.2">
      <c r="BB20886" s="5"/>
    </row>
    <row r="20887" spans="54:54" x14ac:dyDescent="0.2">
      <c r="BB20887" s="5"/>
    </row>
    <row r="20888" spans="54:54" x14ac:dyDescent="0.2">
      <c r="BB20888" s="5"/>
    </row>
    <row r="20889" spans="54:54" x14ac:dyDescent="0.2">
      <c r="BB20889" s="5"/>
    </row>
    <row r="20890" spans="54:54" x14ac:dyDescent="0.2">
      <c r="BB20890" s="5"/>
    </row>
    <row r="20891" spans="54:54" x14ac:dyDescent="0.2">
      <c r="BB20891" s="5"/>
    </row>
    <row r="20892" spans="54:54" x14ac:dyDescent="0.2">
      <c r="BB20892" s="5"/>
    </row>
    <row r="20893" spans="54:54" x14ac:dyDescent="0.2">
      <c r="BB20893" s="5"/>
    </row>
    <row r="20894" spans="54:54" x14ac:dyDescent="0.2">
      <c r="BB20894" s="5"/>
    </row>
    <row r="20895" spans="54:54" x14ac:dyDescent="0.2">
      <c r="BB20895" s="5"/>
    </row>
    <row r="20896" spans="54:54" x14ac:dyDescent="0.2">
      <c r="BB20896" s="5"/>
    </row>
    <row r="20897" spans="54:54" x14ac:dyDescent="0.2">
      <c r="BB20897" s="5"/>
    </row>
    <row r="20898" spans="54:54" x14ac:dyDescent="0.2">
      <c r="BB20898" s="5"/>
    </row>
    <row r="20899" spans="54:54" x14ac:dyDescent="0.2">
      <c r="BB20899" s="5"/>
    </row>
    <row r="20900" spans="54:54" x14ac:dyDescent="0.2">
      <c r="BB20900" s="5"/>
    </row>
    <row r="20901" spans="54:54" x14ac:dyDescent="0.2">
      <c r="BB20901" s="5"/>
    </row>
    <row r="20902" spans="54:54" x14ac:dyDescent="0.2">
      <c r="BB20902" s="5"/>
    </row>
    <row r="20903" spans="54:54" x14ac:dyDescent="0.2">
      <c r="BB20903" s="5"/>
    </row>
    <row r="20904" spans="54:54" x14ac:dyDescent="0.2">
      <c r="BB20904" s="5"/>
    </row>
    <row r="20905" spans="54:54" x14ac:dyDescent="0.2">
      <c r="BB20905" s="5"/>
    </row>
    <row r="20906" spans="54:54" x14ac:dyDescent="0.2">
      <c r="BB20906" s="5"/>
    </row>
    <row r="20907" spans="54:54" x14ac:dyDescent="0.2">
      <c r="BB20907" s="5"/>
    </row>
    <row r="20908" spans="54:54" x14ac:dyDescent="0.2">
      <c r="BB20908" s="5"/>
    </row>
    <row r="20909" spans="54:54" x14ac:dyDescent="0.2">
      <c r="BB20909" s="5"/>
    </row>
    <row r="20910" spans="54:54" x14ac:dyDescent="0.2">
      <c r="BB20910" s="5"/>
    </row>
    <row r="20911" spans="54:54" x14ac:dyDescent="0.2">
      <c r="BB20911" s="5"/>
    </row>
    <row r="20912" spans="54:54" x14ac:dyDescent="0.2">
      <c r="BB20912" s="5"/>
    </row>
    <row r="20913" spans="54:54" x14ac:dyDescent="0.2">
      <c r="BB20913" s="5"/>
    </row>
    <row r="20914" spans="54:54" x14ac:dyDescent="0.2">
      <c r="BB20914" s="5"/>
    </row>
    <row r="20915" spans="54:54" x14ac:dyDescent="0.2">
      <c r="BB20915" s="5"/>
    </row>
    <row r="20916" spans="54:54" x14ac:dyDescent="0.2">
      <c r="BB20916" s="5"/>
    </row>
    <row r="20917" spans="54:54" x14ac:dyDescent="0.2">
      <c r="BB20917" s="5"/>
    </row>
    <row r="20918" spans="54:54" x14ac:dyDescent="0.2">
      <c r="BB20918" s="5"/>
    </row>
    <row r="20919" spans="54:54" x14ac:dyDescent="0.2">
      <c r="BB20919" s="5"/>
    </row>
    <row r="20920" spans="54:54" x14ac:dyDescent="0.2">
      <c r="BB20920" s="5"/>
    </row>
    <row r="20921" spans="54:54" x14ac:dyDescent="0.2">
      <c r="BB20921" s="5"/>
    </row>
    <row r="20922" spans="54:54" x14ac:dyDescent="0.2">
      <c r="BB20922" s="5"/>
    </row>
    <row r="20923" spans="54:54" x14ac:dyDescent="0.2">
      <c r="BB20923" s="5"/>
    </row>
    <row r="20924" spans="54:54" x14ac:dyDescent="0.2">
      <c r="BB20924" s="5"/>
    </row>
    <row r="20925" spans="54:54" x14ac:dyDescent="0.2">
      <c r="BB20925" s="5"/>
    </row>
    <row r="20926" spans="54:54" x14ac:dyDescent="0.2">
      <c r="BB20926" s="5"/>
    </row>
    <row r="20927" spans="54:54" x14ac:dyDescent="0.2">
      <c r="BB20927" s="5"/>
    </row>
    <row r="20928" spans="54:54" x14ac:dyDescent="0.2">
      <c r="BB20928" s="5"/>
    </row>
    <row r="20929" spans="54:54" x14ac:dyDescent="0.2">
      <c r="BB20929" s="5"/>
    </row>
    <row r="20930" spans="54:54" x14ac:dyDescent="0.2">
      <c r="BB20930" s="5"/>
    </row>
    <row r="20931" spans="54:54" x14ac:dyDescent="0.2">
      <c r="BB20931" s="5"/>
    </row>
    <row r="20932" spans="54:54" x14ac:dyDescent="0.2">
      <c r="BB20932" s="5"/>
    </row>
    <row r="20933" spans="54:54" x14ac:dyDescent="0.2">
      <c r="BB20933" s="5"/>
    </row>
    <row r="20934" spans="54:54" x14ac:dyDescent="0.2">
      <c r="BB20934" s="5"/>
    </row>
    <row r="20935" spans="54:54" x14ac:dyDescent="0.2">
      <c r="BB20935" s="5"/>
    </row>
    <row r="20936" spans="54:54" x14ac:dyDescent="0.2">
      <c r="BB20936" s="5"/>
    </row>
    <row r="20937" spans="54:54" x14ac:dyDescent="0.2">
      <c r="BB20937" s="5"/>
    </row>
    <row r="20938" spans="54:54" x14ac:dyDescent="0.2">
      <c r="BB20938" s="5"/>
    </row>
    <row r="20939" spans="54:54" x14ac:dyDescent="0.2">
      <c r="BB20939" s="5"/>
    </row>
    <row r="20940" spans="54:54" x14ac:dyDescent="0.2">
      <c r="BB20940" s="5"/>
    </row>
    <row r="20941" spans="54:54" x14ac:dyDescent="0.2">
      <c r="BB20941" s="5"/>
    </row>
    <row r="20942" spans="54:54" x14ac:dyDescent="0.2">
      <c r="BB20942" s="5"/>
    </row>
    <row r="20943" spans="54:54" x14ac:dyDescent="0.2">
      <c r="BB20943" s="5"/>
    </row>
    <row r="20944" spans="54:54" x14ac:dyDescent="0.2">
      <c r="BB20944" s="5"/>
    </row>
    <row r="20945" spans="54:54" x14ac:dyDescent="0.2">
      <c r="BB20945" s="5"/>
    </row>
    <row r="20946" spans="54:54" x14ac:dyDescent="0.2">
      <c r="BB20946" s="5"/>
    </row>
    <row r="20947" spans="54:54" x14ac:dyDescent="0.2">
      <c r="BB20947" s="5"/>
    </row>
    <row r="20948" spans="54:54" x14ac:dyDescent="0.2">
      <c r="BB20948" s="5"/>
    </row>
    <row r="20949" spans="54:54" x14ac:dyDescent="0.2">
      <c r="BB20949" s="5"/>
    </row>
    <row r="20950" spans="54:54" x14ac:dyDescent="0.2">
      <c r="BB20950" s="5"/>
    </row>
    <row r="20951" spans="54:54" x14ac:dyDescent="0.2">
      <c r="BB20951" s="5"/>
    </row>
    <row r="20952" spans="54:54" x14ac:dyDescent="0.2">
      <c r="BB20952" s="5"/>
    </row>
    <row r="20953" spans="54:54" x14ac:dyDescent="0.2">
      <c r="BB20953" s="5"/>
    </row>
    <row r="20954" spans="54:54" x14ac:dyDescent="0.2">
      <c r="BB20954" s="5"/>
    </row>
    <row r="20955" spans="54:54" x14ac:dyDescent="0.2">
      <c r="BB20955" s="5"/>
    </row>
    <row r="20956" spans="54:54" x14ac:dyDescent="0.2">
      <c r="BB20956" s="5"/>
    </row>
    <row r="20957" spans="54:54" x14ac:dyDescent="0.2">
      <c r="BB20957" s="5"/>
    </row>
    <row r="20958" spans="54:54" x14ac:dyDescent="0.2">
      <c r="BB20958" s="5"/>
    </row>
    <row r="20959" spans="54:54" x14ac:dyDescent="0.2">
      <c r="BB20959" s="5"/>
    </row>
    <row r="20960" spans="54:54" x14ac:dyDescent="0.2">
      <c r="BB20960" s="5"/>
    </row>
    <row r="20961" spans="54:54" x14ac:dyDescent="0.2">
      <c r="BB20961" s="5"/>
    </row>
    <row r="20962" spans="54:54" x14ac:dyDescent="0.2">
      <c r="BB20962" s="5"/>
    </row>
    <row r="20963" spans="54:54" x14ac:dyDescent="0.2">
      <c r="BB20963" s="5"/>
    </row>
    <row r="20964" spans="54:54" x14ac:dyDescent="0.2">
      <c r="BB20964" s="5"/>
    </row>
    <row r="20965" spans="54:54" x14ac:dyDescent="0.2">
      <c r="BB20965" s="5"/>
    </row>
    <row r="20966" spans="54:54" x14ac:dyDescent="0.2">
      <c r="BB20966" s="5"/>
    </row>
    <row r="20967" spans="54:54" x14ac:dyDescent="0.2">
      <c r="BB20967" s="5"/>
    </row>
    <row r="20968" spans="54:54" x14ac:dyDescent="0.2">
      <c r="BB20968" s="5"/>
    </row>
    <row r="20969" spans="54:54" x14ac:dyDescent="0.2">
      <c r="BB20969" s="5"/>
    </row>
    <row r="20970" spans="54:54" x14ac:dyDescent="0.2">
      <c r="BB20970" s="5"/>
    </row>
    <row r="20971" spans="54:54" x14ac:dyDescent="0.2">
      <c r="BB20971" s="5"/>
    </row>
    <row r="20972" spans="54:54" x14ac:dyDescent="0.2">
      <c r="BB20972" s="5"/>
    </row>
    <row r="20973" spans="54:54" x14ac:dyDescent="0.2">
      <c r="BB20973" s="5"/>
    </row>
    <row r="20974" spans="54:54" x14ac:dyDescent="0.2">
      <c r="BB20974" s="5"/>
    </row>
    <row r="20975" spans="54:54" x14ac:dyDescent="0.2">
      <c r="BB20975" s="5"/>
    </row>
    <row r="20976" spans="54:54" x14ac:dyDescent="0.2">
      <c r="BB20976" s="5"/>
    </row>
    <row r="20977" spans="54:54" x14ac:dyDescent="0.2">
      <c r="BB20977" s="5"/>
    </row>
    <row r="20978" spans="54:54" x14ac:dyDescent="0.2">
      <c r="BB20978" s="5"/>
    </row>
    <row r="20979" spans="54:54" x14ac:dyDescent="0.2">
      <c r="BB20979" s="5"/>
    </row>
    <row r="20980" spans="54:54" x14ac:dyDescent="0.2">
      <c r="BB20980" s="5"/>
    </row>
    <row r="20981" spans="54:54" x14ac:dyDescent="0.2">
      <c r="BB20981" s="5"/>
    </row>
    <row r="20982" spans="54:54" x14ac:dyDescent="0.2">
      <c r="BB20982" s="5"/>
    </row>
    <row r="20983" spans="54:54" x14ac:dyDescent="0.2">
      <c r="BB20983" s="5"/>
    </row>
    <row r="20984" spans="54:54" x14ac:dyDescent="0.2">
      <c r="BB20984" s="5"/>
    </row>
    <row r="20985" spans="54:54" x14ac:dyDescent="0.2">
      <c r="BB20985" s="5"/>
    </row>
    <row r="20986" spans="54:54" x14ac:dyDescent="0.2">
      <c r="BB20986" s="5"/>
    </row>
    <row r="20987" spans="54:54" x14ac:dyDescent="0.2">
      <c r="BB20987" s="5"/>
    </row>
    <row r="20988" spans="54:54" x14ac:dyDescent="0.2">
      <c r="BB20988" s="5"/>
    </row>
    <row r="20989" spans="54:54" x14ac:dyDescent="0.2">
      <c r="BB20989" s="5"/>
    </row>
    <row r="20990" spans="54:54" x14ac:dyDescent="0.2">
      <c r="BB20990" s="5"/>
    </row>
    <row r="20991" spans="54:54" x14ac:dyDescent="0.2">
      <c r="BB20991" s="5"/>
    </row>
    <row r="20992" spans="54:54" x14ac:dyDescent="0.2">
      <c r="BB20992" s="5"/>
    </row>
    <row r="20993" spans="54:54" x14ac:dyDescent="0.2">
      <c r="BB20993" s="5"/>
    </row>
    <row r="20994" spans="54:54" x14ac:dyDescent="0.2">
      <c r="BB20994" s="5"/>
    </row>
    <row r="20995" spans="54:54" x14ac:dyDescent="0.2">
      <c r="BB20995" s="5"/>
    </row>
    <row r="20996" spans="54:54" x14ac:dyDescent="0.2">
      <c r="BB20996" s="5"/>
    </row>
    <row r="20997" spans="54:54" x14ac:dyDescent="0.2">
      <c r="BB20997" s="5"/>
    </row>
    <row r="20998" spans="54:54" x14ac:dyDescent="0.2">
      <c r="BB20998" s="5"/>
    </row>
    <row r="20999" spans="54:54" x14ac:dyDescent="0.2">
      <c r="BB20999" s="5"/>
    </row>
    <row r="21000" spans="54:54" x14ac:dyDescent="0.2">
      <c r="BB21000" s="5"/>
    </row>
    <row r="21001" spans="54:54" x14ac:dyDescent="0.2">
      <c r="BB21001" s="5"/>
    </row>
    <row r="21002" spans="54:54" x14ac:dyDescent="0.2">
      <c r="BB21002" s="5"/>
    </row>
    <row r="21003" spans="54:54" x14ac:dyDescent="0.2">
      <c r="BB21003" s="5"/>
    </row>
    <row r="21004" spans="54:54" x14ac:dyDescent="0.2">
      <c r="BB21004" s="5"/>
    </row>
    <row r="21005" spans="54:54" x14ac:dyDescent="0.2">
      <c r="BB21005" s="5"/>
    </row>
    <row r="21006" spans="54:54" x14ac:dyDescent="0.2">
      <c r="BB21006" s="5"/>
    </row>
    <row r="21007" spans="54:54" x14ac:dyDescent="0.2">
      <c r="BB21007" s="5"/>
    </row>
    <row r="21008" spans="54:54" x14ac:dyDescent="0.2">
      <c r="BB21008" s="5"/>
    </row>
    <row r="21009" spans="54:54" x14ac:dyDescent="0.2">
      <c r="BB21009" s="5"/>
    </row>
    <row r="21010" spans="54:54" x14ac:dyDescent="0.2">
      <c r="BB21010" s="5"/>
    </row>
    <row r="21011" spans="54:54" x14ac:dyDescent="0.2">
      <c r="BB21011" s="5"/>
    </row>
    <row r="21012" spans="54:54" x14ac:dyDescent="0.2">
      <c r="BB21012" s="5"/>
    </row>
    <row r="21013" spans="54:54" x14ac:dyDescent="0.2">
      <c r="BB21013" s="5"/>
    </row>
    <row r="21014" spans="54:54" x14ac:dyDescent="0.2">
      <c r="BB21014" s="5"/>
    </row>
    <row r="21015" spans="54:54" x14ac:dyDescent="0.2">
      <c r="BB21015" s="5"/>
    </row>
    <row r="21016" spans="54:54" x14ac:dyDescent="0.2">
      <c r="BB21016" s="5"/>
    </row>
    <row r="21017" spans="54:54" x14ac:dyDescent="0.2">
      <c r="BB21017" s="5"/>
    </row>
    <row r="21018" spans="54:54" x14ac:dyDescent="0.2">
      <c r="BB21018" s="5"/>
    </row>
    <row r="21019" spans="54:54" x14ac:dyDescent="0.2">
      <c r="BB21019" s="5"/>
    </row>
    <row r="21020" spans="54:54" x14ac:dyDescent="0.2">
      <c r="BB21020" s="5"/>
    </row>
    <row r="21021" spans="54:54" x14ac:dyDescent="0.2">
      <c r="BB21021" s="5"/>
    </row>
    <row r="21022" spans="54:54" x14ac:dyDescent="0.2">
      <c r="BB21022" s="5"/>
    </row>
    <row r="21023" spans="54:54" x14ac:dyDescent="0.2">
      <c r="BB21023" s="5"/>
    </row>
    <row r="21024" spans="54:54" x14ac:dyDescent="0.2">
      <c r="BB21024" s="5"/>
    </row>
    <row r="21025" spans="54:54" x14ac:dyDescent="0.2">
      <c r="BB21025" s="5"/>
    </row>
    <row r="21026" spans="54:54" x14ac:dyDescent="0.2">
      <c r="BB21026" s="5"/>
    </row>
    <row r="21027" spans="54:54" x14ac:dyDescent="0.2">
      <c r="BB21027" s="5"/>
    </row>
    <row r="21028" spans="54:54" x14ac:dyDescent="0.2">
      <c r="BB21028" s="5"/>
    </row>
    <row r="21029" spans="54:54" x14ac:dyDescent="0.2">
      <c r="BB21029" s="5"/>
    </row>
    <row r="21030" spans="54:54" x14ac:dyDescent="0.2">
      <c r="BB21030" s="5"/>
    </row>
    <row r="21031" spans="54:54" x14ac:dyDescent="0.2">
      <c r="BB21031" s="5"/>
    </row>
    <row r="21032" spans="54:54" x14ac:dyDescent="0.2">
      <c r="BB21032" s="5"/>
    </row>
    <row r="21033" spans="54:54" x14ac:dyDescent="0.2">
      <c r="BB21033" s="5"/>
    </row>
    <row r="21034" spans="54:54" x14ac:dyDescent="0.2">
      <c r="BB21034" s="5"/>
    </row>
    <row r="21035" spans="54:54" x14ac:dyDescent="0.2">
      <c r="BB21035" s="5"/>
    </row>
    <row r="21036" spans="54:54" x14ac:dyDescent="0.2">
      <c r="BB21036" s="5"/>
    </row>
    <row r="21037" spans="54:54" x14ac:dyDescent="0.2">
      <c r="BB21037" s="5"/>
    </row>
    <row r="21038" spans="54:54" x14ac:dyDescent="0.2">
      <c r="BB21038" s="5"/>
    </row>
    <row r="21039" spans="54:54" x14ac:dyDescent="0.2">
      <c r="BB21039" s="5"/>
    </row>
    <row r="21040" spans="54:54" x14ac:dyDescent="0.2">
      <c r="BB21040" s="5"/>
    </row>
    <row r="21041" spans="54:54" x14ac:dyDescent="0.2">
      <c r="BB21041" s="5"/>
    </row>
    <row r="21042" spans="54:54" x14ac:dyDescent="0.2">
      <c r="BB21042" s="5"/>
    </row>
    <row r="21043" spans="54:54" x14ac:dyDescent="0.2">
      <c r="BB21043" s="5"/>
    </row>
    <row r="21044" spans="54:54" x14ac:dyDescent="0.2">
      <c r="BB21044" s="5"/>
    </row>
    <row r="21045" spans="54:54" x14ac:dyDescent="0.2">
      <c r="BB21045" s="5"/>
    </row>
    <row r="21046" spans="54:54" x14ac:dyDescent="0.2">
      <c r="BB21046" s="5"/>
    </row>
    <row r="21047" spans="54:54" x14ac:dyDescent="0.2">
      <c r="BB21047" s="5"/>
    </row>
    <row r="21048" spans="54:54" x14ac:dyDescent="0.2">
      <c r="BB21048" s="5"/>
    </row>
    <row r="21049" spans="54:54" x14ac:dyDescent="0.2">
      <c r="BB21049" s="5"/>
    </row>
    <row r="21050" spans="54:54" x14ac:dyDescent="0.2">
      <c r="BB21050" s="5"/>
    </row>
    <row r="21051" spans="54:54" x14ac:dyDescent="0.2">
      <c r="BB21051" s="5"/>
    </row>
    <row r="21052" spans="54:54" x14ac:dyDescent="0.2">
      <c r="BB21052" s="5"/>
    </row>
    <row r="21053" spans="54:54" x14ac:dyDescent="0.2">
      <c r="BB21053" s="5"/>
    </row>
    <row r="21054" spans="54:54" x14ac:dyDescent="0.2">
      <c r="BB21054" s="5"/>
    </row>
    <row r="21055" spans="54:54" x14ac:dyDescent="0.2">
      <c r="BB21055" s="5"/>
    </row>
    <row r="21056" spans="54:54" x14ac:dyDescent="0.2">
      <c r="BB21056" s="5"/>
    </row>
    <row r="21057" spans="54:54" x14ac:dyDescent="0.2">
      <c r="BB21057" s="5"/>
    </row>
    <row r="21058" spans="54:54" x14ac:dyDescent="0.2">
      <c r="BB21058" s="5"/>
    </row>
    <row r="21059" spans="54:54" x14ac:dyDescent="0.2">
      <c r="BB21059" s="5"/>
    </row>
    <row r="21060" spans="54:54" x14ac:dyDescent="0.2">
      <c r="BB21060" s="5"/>
    </row>
    <row r="21061" spans="54:54" x14ac:dyDescent="0.2">
      <c r="BB21061" s="5"/>
    </row>
    <row r="21062" spans="54:54" x14ac:dyDescent="0.2">
      <c r="BB21062" s="5"/>
    </row>
    <row r="21063" spans="54:54" x14ac:dyDescent="0.2">
      <c r="BB21063" s="5"/>
    </row>
    <row r="21064" spans="54:54" x14ac:dyDescent="0.2">
      <c r="BB21064" s="5"/>
    </row>
    <row r="21065" spans="54:54" x14ac:dyDescent="0.2">
      <c r="BB21065" s="5"/>
    </row>
    <row r="21066" spans="54:54" x14ac:dyDescent="0.2">
      <c r="BB21066" s="5"/>
    </row>
    <row r="21067" spans="54:54" x14ac:dyDescent="0.2">
      <c r="BB21067" s="5"/>
    </row>
    <row r="21068" spans="54:54" x14ac:dyDescent="0.2">
      <c r="BB21068" s="5"/>
    </row>
    <row r="21069" spans="54:54" x14ac:dyDescent="0.2">
      <c r="BB21069" s="5"/>
    </row>
    <row r="21070" spans="54:54" x14ac:dyDescent="0.2">
      <c r="BB21070" s="5"/>
    </row>
    <row r="21071" spans="54:54" x14ac:dyDescent="0.2">
      <c r="BB21071" s="5"/>
    </row>
    <row r="21072" spans="54:54" x14ac:dyDescent="0.2">
      <c r="BB21072" s="5"/>
    </row>
    <row r="21073" spans="54:54" x14ac:dyDescent="0.2">
      <c r="BB21073" s="5"/>
    </row>
    <row r="21074" spans="54:54" x14ac:dyDescent="0.2">
      <c r="BB21074" s="5"/>
    </row>
    <row r="21075" spans="54:54" x14ac:dyDescent="0.2">
      <c r="BB21075" s="5"/>
    </row>
    <row r="21076" spans="54:54" x14ac:dyDescent="0.2">
      <c r="BB21076" s="5"/>
    </row>
    <row r="21077" spans="54:54" x14ac:dyDescent="0.2">
      <c r="BB21077" s="5"/>
    </row>
    <row r="21078" spans="54:54" x14ac:dyDescent="0.2">
      <c r="BB21078" s="5"/>
    </row>
    <row r="21079" spans="54:54" x14ac:dyDescent="0.2">
      <c r="BB21079" s="5"/>
    </row>
    <row r="21080" spans="54:54" x14ac:dyDescent="0.2">
      <c r="BB21080" s="5"/>
    </row>
    <row r="21081" spans="54:54" x14ac:dyDescent="0.2">
      <c r="BB21081" s="5"/>
    </row>
    <row r="21082" spans="54:54" x14ac:dyDescent="0.2">
      <c r="BB21082" s="5"/>
    </row>
    <row r="21083" spans="54:54" x14ac:dyDescent="0.2">
      <c r="BB21083" s="5"/>
    </row>
    <row r="21084" spans="54:54" x14ac:dyDescent="0.2">
      <c r="BB21084" s="5"/>
    </row>
    <row r="21085" spans="54:54" x14ac:dyDescent="0.2">
      <c r="BB21085" s="5"/>
    </row>
    <row r="21086" spans="54:54" x14ac:dyDescent="0.2">
      <c r="BB21086" s="5"/>
    </row>
    <row r="21087" spans="54:54" x14ac:dyDescent="0.2">
      <c r="BB21087" s="5"/>
    </row>
    <row r="21088" spans="54:54" x14ac:dyDescent="0.2">
      <c r="BB21088" s="5"/>
    </row>
    <row r="21089" spans="54:54" x14ac:dyDescent="0.2">
      <c r="BB21089" s="5"/>
    </row>
    <row r="21090" spans="54:54" x14ac:dyDescent="0.2">
      <c r="BB21090" s="5"/>
    </row>
    <row r="21091" spans="54:54" x14ac:dyDescent="0.2">
      <c r="BB21091" s="5"/>
    </row>
    <row r="21092" spans="54:54" x14ac:dyDescent="0.2">
      <c r="BB21092" s="5"/>
    </row>
    <row r="21093" spans="54:54" x14ac:dyDescent="0.2">
      <c r="BB21093" s="5"/>
    </row>
    <row r="21094" spans="54:54" x14ac:dyDescent="0.2">
      <c r="BB21094" s="5"/>
    </row>
    <row r="21095" spans="54:54" x14ac:dyDescent="0.2">
      <c r="BB21095" s="5"/>
    </row>
    <row r="21096" spans="54:54" x14ac:dyDescent="0.2">
      <c r="BB21096" s="5"/>
    </row>
    <row r="21097" spans="54:54" x14ac:dyDescent="0.2">
      <c r="BB21097" s="5"/>
    </row>
    <row r="21098" spans="54:54" x14ac:dyDescent="0.2">
      <c r="BB21098" s="5"/>
    </row>
    <row r="21099" spans="54:54" x14ac:dyDescent="0.2">
      <c r="BB21099" s="5"/>
    </row>
    <row r="21100" spans="54:54" x14ac:dyDescent="0.2">
      <c r="BB21100" s="5"/>
    </row>
    <row r="21101" spans="54:54" x14ac:dyDescent="0.2">
      <c r="BB21101" s="5"/>
    </row>
    <row r="21102" spans="54:54" x14ac:dyDescent="0.2">
      <c r="BB21102" s="5"/>
    </row>
    <row r="21103" spans="54:54" x14ac:dyDescent="0.2">
      <c r="BB21103" s="5"/>
    </row>
    <row r="21104" spans="54:54" x14ac:dyDescent="0.2">
      <c r="BB21104" s="5"/>
    </row>
    <row r="21105" spans="54:54" x14ac:dyDescent="0.2">
      <c r="BB21105" s="5"/>
    </row>
    <row r="21106" spans="54:54" x14ac:dyDescent="0.2">
      <c r="BB21106" s="5"/>
    </row>
    <row r="21107" spans="54:54" x14ac:dyDescent="0.2">
      <c r="BB21107" s="5"/>
    </row>
    <row r="21108" spans="54:54" x14ac:dyDescent="0.2">
      <c r="BB21108" s="5"/>
    </row>
    <row r="21109" spans="54:54" x14ac:dyDescent="0.2">
      <c r="BB21109" s="5"/>
    </row>
    <row r="21110" spans="54:54" x14ac:dyDescent="0.2">
      <c r="BB21110" s="5"/>
    </row>
    <row r="21111" spans="54:54" x14ac:dyDescent="0.2">
      <c r="BB21111" s="5"/>
    </row>
    <row r="21112" spans="54:54" x14ac:dyDescent="0.2">
      <c r="BB21112" s="5"/>
    </row>
    <row r="21113" spans="54:54" x14ac:dyDescent="0.2">
      <c r="BB21113" s="5"/>
    </row>
    <row r="21114" spans="54:54" x14ac:dyDescent="0.2">
      <c r="BB21114" s="5"/>
    </row>
    <row r="21115" spans="54:54" x14ac:dyDescent="0.2">
      <c r="BB21115" s="5"/>
    </row>
    <row r="21116" spans="54:54" x14ac:dyDescent="0.2">
      <c r="BB21116" s="5"/>
    </row>
    <row r="21117" spans="54:54" x14ac:dyDescent="0.2">
      <c r="BB21117" s="5"/>
    </row>
    <row r="21118" spans="54:54" x14ac:dyDescent="0.2">
      <c r="BB21118" s="5"/>
    </row>
    <row r="21119" spans="54:54" x14ac:dyDescent="0.2">
      <c r="BB21119" s="5"/>
    </row>
    <row r="21120" spans="54:54" x14ac:dyDescent="0.2">
      <c r="BB21120" s="5"/>
    </row>
    <row r="21121" spans="54:54" x14ac:dyDescent="0.2">
      <c r="BB21121" s="5"/>
    </row>
    <row r="21122" spans="54:54" x14ac:dyDescent="0.2">
      <c r="BB21122" s="5"/>
    </row>
    <row r="21123" spans="54:54" x14ac:dyDescent="0.2">
      <c r="BB21123" s="5"/>
    </row>
    <row r="21124" spans="54:54" x14ac:dyDescent="0.2">
      <c r="BB21124" s="5"/>
    </row>
    <row r="21125" spans="54:54" x14ac:dyDescent="0.2">
      <c r="BB21125" s="5"/>
    </row>
    <row r="21126" spans="54:54" x14ac:dyDescent="0.2">
      <c r="BB21126" s="5"/>
    </row>
    <row r="21127" spans="54:54" x14ac:dyDescent="0.2">
      <c r="BB21127" s="5"/>
    </row>
    <row r="21128" spans="54:54" x14ac:dyDescent="0.2">
      <c r="BB21128" s="5"/>
    </row>
    <row r="21129" spans="54:54" x14ac:dyDescent="0.2">
      <c r="BB21129" s="5"/>
    </row>
    <row r="21130" spans="54:54" x14ac:dyDescent="0.2">
      <c r="BB21130" s="5"/>
    </row>
    <row r="21131" spans="54:54" x14ac:dyDescent="0.2">
      <c r="BB21131" s="5"/>
    </row>
    <row r="21132" spans="54:54" x14ac:dyDescent="0.2">
      <c r="BB21132" s="5"/>
    </row>
    <row r="21133" spans="54:54" x14ac:dyDescent="0.2">
      <c r="BB21133" s="5"/>
    </row>
    <row r="21134" spans="54:54" x14ac:dyDescent="0.2">
      <c r="BB21134" s="5"/>
    </row>
    <row r="21135" spans="54:54" x14ac:dyDescent="0.2">
      <c r="BB21135" s="5"/>
    </row>
    <row r="21136" spans="54:54" x14ac:dyDescent="0.2">
      <c r="BB21136" s="5"/>
    </row>
    <row r="21137" spans="54:54" x14ac:dyDescent="0.2">
      <c r="BB21137" s="5"/>
    </row>
    <row r="21138" spans="54:54" x14ac:dyDescent="0.2">
      <c r="BB21138" s="5"/>
    </row>
    <row r="21139" spans="54:54" x14ac:dyDescent="0.2">
      <c r="BB21139" s="5"/>
    </row>
    <row r="21140" spans="54:54" x14ac:dyDescent="0.2">
      <c r="BB21140" s="5"/>
    </row>
    <row r="21141" spans="54:54" x14ac:dyDescent="0.2">
      <c r="BB21141" s="5"/>
    </row>
    <row r="21142" spans="54:54" x14ac:dyDescent="0.2">
      <c r="BB21142" s="5"/>
    </row>
    <row r="21143" spans="54:54" x14ac:dyDescent="0.2">
      <c r="BB21143" s="5"/>
    </row>
    <row r="21144" spans="54:54" x14ac:dyDescent="0.2">
      <c r="BB21144" s="5"/>
    </row>
    <row r="21145" spans="54:54" x14ac:dyDescent="0.2">
      <c r="BB21145" s="5"/>
    </row>
    <row r="21146" spans="54:54" x14ac:dyDescent="0.2">
      <c r="BB21146" s="5"/>
    </row>
    <row r="21147" spans="54:54" x14ac:dyDescent="0.2">
      <c r="BB21147" s="5"/>
    </row>
    <row r="21148" spans="54:54" x14ac:dyDescent="0.2">
      <c r="BB21148" s="5"/>
    </row>
    <row r="21149" spans="54:54" x14ac:dyDescent="0.2">
      <c r="BB21149" s="5"/>
    </row>
    <row r="21150" spans="54:54" x14ac:dyDescent="0.2">
      <c r="BB21150" s="5"/>
    </row>
    <row r="21151" spans="54:54" x14ac:dyDescent="0.2">
      <c r="BB21151" s="5"/>
    </row>
    <row r="21152" spans="54:54" x14ac:dyDescent="0.2">
      <c r="BB21152" s="5"/>
    </row>
    <row r="21153" spans="54:54" x14ac:dyDescent="0.2">
      <c r="BB21153" s="5"/>
    </row>
    <row r="21154" spans="54:54" x14ac:dyDescent="0.2">
      <c r="BB21154" s="5"/>
    </row>
    <row r="21155" spans="54:54" x14ac:dyDescent="0.2">
      <c r="BB21155" s="5"/>
    </row>
    <row r="21156" spans="54:54" x14ac:dyDescent="0.2">
      <c r="BB21156" s="5"/>
    </row>
    <row r="21157" spans="54:54" x14ac:dyDescent="0.2">
      <c r="BB21157" s="5"/>
    </row>
    <row r="21158" spans="54:54" x14ac:dyDescent="0.2">
      <c r="BB21158" s="5"/>
    </row>
    <row r="21159" spans="54:54" x14ac:dyDescent="0.2">
      <c r="BB21159" s="5"/>
    </row>
    <row r="21160" spans="54:54" x14ac:dyDescent="0.2">
      <c r="BB21160" s="5"/>
    </row>
    <row r="21161" spans="54:54" x14ac:dyDescent="0.2">
      <c r="BB21161" s="5"/>
    </row>
    <row r="21162" spans="54:54" x14ac:dyDescent="0.2">
      <c r="BB21162" s="5"/>
    </row>
    <row r="21163" spans="54:54" x14ac:dyDescent="0.2">
      <c r="BB21163" s="5"/>
    </row>
    <row r="21164" spans="54:54" x14ac:dyDescent="0.2">
      <c r="BB21164" s="5"/>
    </row>
    <row r="21165" spans="54:54" x14ac:dyDescent="0.2">
      <c r="BB21165" s="5"/>
    </row>
    <row r="21166" spans="54:54" x14ac:dyDescent="0.2">
      <c r="BB21166" s="5"/>
    </row>
    <row r="21167" spans="54:54" x14ac:dyDescent="0.2">
      <c r="BB21167" s="5"/>
    </row>
    <row r="21168" spans="54:54" x14ac:dyDescent="0.2">
      <c r="BB21168" s="5"/>
    </row>
    <row r="21169" spans="54:54" x14ac:dyDescent="0.2">
      <c r="BB21169" s="5"/>
    </row>
    <row r="21170" spans="54:54" x14ac:dyDescent="0.2">
      <c r="BB21170" s="5"/>
    </row>
    <row r="21171" spans="54:54" x14ac:dyDescent="0.2">
      <c r="BB21171" s="5"/>
    </row>
    <row r="21172" spans="54:54" x14ac:dyDescent="0.2">
      <c r="BB21172" s="5"/>
    </row>
    <row r="21173" spans="54:54" x14ac:dyDescent="0.2">
      <c r="BB21173" s="5"/>
    </row>
    <row r="21174" spans="54:54" x14ac:dyDescent="0.2">
      <c r="BB21174" s="5"/>
    </row>
    <row r="21175" spans="54:54" x14ac:dyDescent="0.2">
      <c r="BB21175" s="5"/>
    </row>
    <row r="21176" spans="54:54" x14ac:dyDescent="0.2">
      <c r="BB21176" s="5"/>
    </row>
    <row r="21177" spans="54:54" x14ac:dyDescent="0.2">
      <c r="BB21177" s="5"/>
    </row>
    <row r="21178" spans="54:54" x14ac:dyDescent="0.2">
      <c r="BB21178" s="5"/>
    </row>
    <row r="21179" spans="54:54" x14ac:dyDescent="0.2">
      <c r="BB21179" s="5"/>
    </row>
    <row r="21180" spans="54:54" x14ac:dyDescent="0.2">
      <c r="BB21180" s="5"/>
    </row>
    <row r="21181" spans="54:54" x14ac:dyDescent="0.2">
      <c r="BB21181" s="5"/>
    </row>
    <row r="21182" spans="54:54" x14ac:dyDescent="0.2">
      <c r="BB21182" s="5"/>
    </row>
    <row r="21183" spans="54:54" x14ac:dyDescent="0.2">
      <c r="BB21183" s="5"/>
    </row>
    <row r="21184" spans="54:54" x14ac:dyDescent="0.2">
      <c r="BB21184" s="5"/>
    </row>
    <row r="21185" spans="54:54" x14ac:dyDescent="0.2">
      <c r="BB21185" s="5"/>
    </row>
    <row r="21186" spans="54:54" x14ac:dyDescent="0.2">
      <c r="BB21186" s="5"/>
    </row>
    <row r="21187" spans="54:54" x14ac:dyDescent="0.2">
      <c r="BB21187" s="5"/>
    </row>
    <row r="21188" spans="54:54" x14ac:dyDescent="0.2">
      <c r="BB21188" s="5"/>
    </row>
    <row r="21189" spans="54:54" x14ac:dyDescent="0.2">
      <c r="BB21189" s="5"/>
    </row>
    <row r="21190" spans="54:54" x14ac:dyDescent="0.2">
      <c r="BB21190" s="5"/>
    </row>
    <row r="21191" spans="54:54" x14ac:dyDescent="0.2">
      <c r="BB21191" s="5"/>
    </row>
    <row r="21192" spans="54:54" x14ac:dyDescent="0.2">
      <c r="BB21192" s="5"/>
    </row>
    <row r="21193" spans="54:54" x14ac:dyDescent="0.2">
      <c r="BB21193" s="5"/>
    </row>
    <row r="21194" spans="54:54" x14ac:dyDescent="0.2">
      <c r="BB21194" s="5"/>
    </row>
    <row r="21195" spans="54:54" x14ac:dyDescent="0.2">
      <c r="BB21195" s="5"/>
    </row>
    <row r="21196" spans="54:54" x14ac:dyDescent="0.2">
      <c r="BB21196" s="5"/>
    </row>
    <row r="21197" spans="54:54" x14ac:dyDescent="0.2">
      <c r="BB21197" s="5"/>
    </row>
    <row r="21198" spans="54:54" x14ac:dyDescent="0.2">
      <c r="BB21198" s="5"/>
    </row>
    <row r="21199" spans="54:54" x14ac:dyDescent="0.2">
      <c r="BB21199" s="5"/>
    </row>
    <row r="21200" spans="54:54" x14ac:dyDescent="0.2">
      <c r="BB21200" s="5"/>
    </row>
    <row r="21201" spans="54:54" x14ac:dyDescent="0.2">
      <c r="BB21201" s="5"/>
    </row>
    <row r="21202" spans="54:54" x14ac:dyDescent="0.2">
      <c r="BB21202" s="5"/>
    </row>
    <row r="21203" spans="54:54" x14ac:dyDescent="0.2">
      <c r="BB21203" s="5"/>
    </row>
    <row r="21204" spans="54:54" x14ac:dyDescent="0.2">
      <c r="BB21204" s="5"/>
    </row>
    <row r="21205" spans="54:54" x14ac:dyDescent="0.2">
      <c r="BB21205" s="5"/>
    </row>
    <row r="21206" spans="54:54" x14ac:dyDescent="0.2">
      <c r="BB21206" s="5"/>
    </row>
    <row r="21207" spans="54:54" x14ac:dyDescent="0.2">
      <c r="BB21207" s="5"/>
    </row>
    <row r="21208" spans="54:54" x14ac:dyDescent="0.2">
      <c r="BB21208" s="5"/>
    </row>
    <row r="21209" spans="54:54" x14ac:dyDescent="0.2">
      <c r="BB21209" s="5"/>
    </row>
    <row r="21210" spans="54:54" x14ac:dyDescent="0.2">
      <c r="BB21210" s="5"/>
    </row>
    <row r="21211" spans="54:54" x14ac:dyDescent="0.2">
      <c r="BB21211" s="5"/>
    </row>
    <row r="21212" spans="54:54" x14ac:dyDescent="0.2">
      <c r="BB21212" s="5"/>
    </row>
    <row r="21213" spans="54:54" x14ac:dyDescent="0.2">
      <c r="BB21213" s="5"/>
    </row>
    <row r="21214" spans="54:54" x14ac:dyDescent="0.2">
      <c r="BB21214" s="5"/>
    </row>
    <row r="21215" spans="54:54" x14ac:dyDescent="0.2">
      <c r="BB21215" s="5"/>
    </row>
    <row r="21216" spans="54:54" x14ac:dyDescent="0.2">
      <c r="BB21216" s="5"/>
    </row>
    <row r="21217" spans="54:54" x14ac:dyDescent="0.2">
      <c r="BB21217" s="5"/>
    </row>
    <row r="21218" spans="54:54" x14ac:dyDescent="0.2">
      <c r="BB21218" s="5"/>
    </row>
    <row r="21219" spans="54:54" x14ac:dyDescent="0.2">
      <c r="BB21219" s="5"/>
    </row>
    <row r="21220" spans="54:54" x14ac:dyDescent="0.2">
      <c r="BB21220" s="5"/>
    </row>
    <row r="21221" spans="54:54" x14ac:dyDescent="0.2">
      <c r="BB21221" s="5"/>
    </row>
    <row r="21222" spans="54:54" x14ac:dyDescent="0.2">
      <c r="BB21222" s="5"/>
    </row>
    <row r="21223" spans="54:54" x14ac:dyDescent="0.2">
      <c r="BB21223" s="5"/>
    </row>
    <row r="21224" spans="54:54" x14ac:dyDescent="0.2">
      <c r="BB21224" s="5"/>
    </row>
    <row r="21225" spans="54:54" x14ac:dyDescent="0.2">
      <c r="BB21225" s="5"/>
    </row>
    <row r="21226" spans="54:54" x14ac:dyDescent="0.2">
      <c r="BB21226" s="5"/>
    </row>
    <row r="21227" spans="54:54" x14ac:dyDescent="0.2">
      <c r="BB21227" s="5"/>
    </row>
    <row r="21228" spans="54:54" x14ac:dyDescent="0.2">
      <c r="BB21228" s="5"/>
    </row>
    <row r="21229" spans="54:54" x14ac:dyDescent="0.2">
      <c r="BB21229" s="5"/>
    </row>
    <row r="21230" spans="54:54" x14ac:dyDescent="0.2">
      <c r="BB21230" s="5"/>
    </row>
    <row r="21231" spans="54:54" x14ac:dyDescent="0.2">
      <c r="BB21231" s="5"/>
    </row>
    <row r="21232" spans="54:54" x14ac:dyDescent="0.2">
      <c r="BB21232" s="5"/>
    </row>
    <row r="21233" spans="54:54" x14ac:dyDescent="0.2">
      <c r="BB21233" s="5"/>
    </row>
    <row r="21234" spans="54:54" x14ac:dyDescent="0.2">
      <c r="BB21234" s="5"/>
    </row>
    <row r="21235" spans="54:54" x14ac:dyDescent="0.2">
      <c r="BB21235" s="5"/>
    </row>
    <row r="21236" spans="54:54" x14ac:dyDescent="0.2">
      <c r="BB21236" s="5"/>
    </row>
    <row r="21237" spans="54:54" x14ac:dyDescent="0.2">
      <c r="BB21237" s="5"/>
    </row>
    <row r="21238" spans="54:54" x14ac:dyDescent="0.2">
      <c r="BB21238" s="5"/>
    </row>
    <row r="21239" spans="54:54" x14ac:dyDescent="0.2">
      <c r="BB21239" s="5"/>
    </row>
    <row r="21240" spans="54:54" x14ac:dyDescent="0.2">
      <c r="BB21240" s="5"/>
    </row>
    <row r="21241" spans="54:54" x14ac:dyDescent="0.2">
      <c r="BB21241" s="5"/>
    </row>
    <row r="21242" spans="54:54" x14ac:dyDescent="0.2">
      <c r="BB21242" s="5"/>
    </row>
    <row r="21243" spans="54:54" x14ac:dyDescent="0.2">
      <c r="BB21243" s="5"/>
    </row>
    <row r="21244" spans="54:54" x14ac:dyDescent="0.2">
      <c r="BB21244" s="5"/>
    </row>
    <row r="21245" spans="54:54" x14ac:dyDescent="0.2">
      <c r="BB21245" s="5"/>
    </row>
    <row r="21246" spans="54:54" x14ac:dyDescent="0.2">
      <c r="BB21246" s="5"/>
    </row>
    <row r="21247" spans="54:54" x14ac:dyDescent="0.2">
      <c r="BB21247" s="5"/>
    </row>
    <row r="21248" spans="54:54" x14ac:dyDescent="0.2">
      <c r="BB21248" s="5"/>
    </row>
    <row r="21249" spans="54:54" x14ac:dyDescent="0.2">
      <c r="BB21249" s="5"/>
    </row>
    <row r="21250" spans="54:54" x14ac:dyDescent="0.2">
      <c r="BB21250" s="5"/>
    </row>
    <row r="21251" spans="54:54" x14ac:dyDescent="0.2">
      <c r="BB21251" s="5"/>
    </row>
    <row r="21252" spans="54:54" x14ac:dyDescent="0.2">
      <c r="BB21252" s="5"/>
    </row>
    <row r="21253" spans="54:54" x14ac:dyDescent="0.2">
      <c r="BB21253" s="5"/>
    </row>
    <row r="21254" spans="54:54" x14ac:dyDescent="0.2">
      <c r="BB21254" s="5"/>
    </row>
    <row r="21255" spans="54:54" x14ac:dyDescent="0.2">
      <c r="BB21255" s="5"/>
    </row>
    <row r="21256" spans="54:54" x14ac:dyDescent="0.2">
      <c r="BB21256" s="5"/>
    </row>
    <row r="21257" spans="54:54" x14ac:dyDescent="0.2">
      <c r="BB21257" s="5"/>
    </row>
    <row r="21258" spans="54:54" x14ac:dyDescent="0.2">
      <c r="BB21258" s="5"/>
    </row>
    <row r="21259" spans="54:54" x14ac:dyDescent="0.2">
      <c r="BB21259" s="5"/>
    </row>
    <row r="21260" spans="54:54" x14ac:dyDescent="0.2">
      <c r="BB21260" s="5"/>
    </row>
    <row r="21261" spans="54:54" x14ac:dyDescent="0.2">
      <c r="BB21261" s="5"/>
    </row>
    <row r="21262" spans="54:54" x14ac:dyDescent="0.2">
      <c r="BB21262" s="5"/>
    </row>
    <row r="21263" spans="54:54" x14ac:dyDescent="0.2">
      <c r="BB21263" s="5"/>
    </row>
    <row r="21264" spans="54:54" x14ac:dyDescent="0.2">
      <c r="BB21264" s="5"/>
    </row>
    <row r="21265" spans="54:54" x14ac:dyDescent="0.2">
      <c r="BB21265" s="5"/>
    </row>
    <row r="21266" spans="54:54" x14ac:dyDescent="0.2">
      <c r="BB21266" s="5"/>
    </row>
    <row r="21267" spans="54:54" x14ac:dyDescent="0.2">
      <c r="BB21267" s="5"/>
    </row>
    <row r="21268" spans="54:54" x14ac:dyDescent="0.2">
      <c r="BB21268" s="5"/>
    </row>
    <row r="21269" spans="54:54" x14ac:dyDescent="0.2">
      <c r="BB21269" s="5"/>
    </row>
    <row r="21270" spans="54:54" x14ac:dyDescent="0.2">
      <c r="BB21270" s="5"/>
    </row>
    <row r="21271" spans="54:54" x14ac:dyDescent="0.2">
      <c r="BB21271" s="5"/>
    </row>
    <row r="21272" spans="54:54" x14ac:dyDescent="0.2">
      <c r="BB21272" s="5"/>
    </row>
    <row r="21273" spans="54:54" x14ac:dyDescent="0.2">
      <c r="BB21273" s="5"/>
    </row>
    <row r="21274" spans="54:54" x14ac:dyDescent="0.2">
      <c r="BB21274" s="5"/>
    </row>
    <row r="21275" spans="54:54" x14ac:dyDescent="0.2">
      <c r="BB21275" s="5"/>
    </row>
    <row r="21276" spans="54:54" x14ac:dyDescent="0.2">
      <c r="BB21276" s="5"/>
    </row>
    <row r="21277" spans="54:54" x14ac:dyDescent="0.2">
      <c r="BB21277" s="5"/>
    </row>
    <row r="21278" spans="54:54" x14ac:dyDescent="0.2">
      <c r="BB21278" s="5"/>
    </row>
    <row r="21279" spans="54:54" x14ac:dyDescent="0.2">
      <c r="BB21279" s="5"/>
    </row>
    <row r="21280" spans="54:54" x14ac:dyDescent="0.2">
      <c r="BB21280" s="5"/>
    </row>
    <row r="21281" spans="54:54" x14ac:dyDescent="0.2">
      <c r="BB21281" s="5"/>
    </row>
    <row r="21282" spans="54:54" x14ac:dyDescent="0.2">
      <c r="BB21282" s="5"/>
    </row>
    <row r="21283" spans="54:54" x14ac:dyDescent="0.2">
      <c r="BB21283" s="5"/>
    </row>
    <row r="21284" spans="54:54" x14ac:dyDescent="0.2">
      <c r="BB21284" s="5"/>
    </row>
    <row r="21285" spans="54:54" x14ac:dyDescent="0.2">
      <c r="BB21285" s="5"/>
    </row>
    <row r="21286" spans="54:54" x14ac:dyDescent="0.2">
      <c r="BB21286" s="5"/>
    </row>
    <row r="21287" spans="54:54" x14ac:dyDescent="0.2">
      <c r="BB21287" s="5"/>
    </row>
    <row r="21288" spans="54:54" x14ac:dyDescent="0.2">
      <c r="BB21288" s="5"/>
    </row>
    <row r="21289" spans="54:54" x14ac:dyDescent="0.2">
      <c r="BB21289" s="5"/>
    </row>
    <row r="21290" spans="54:54" x14ac:dyDescent="0.2">
      <c r="BB21290" s="5"/>
    </row>
    <row r="21291" spans="54:54" x14ac:dyDescent="0.2">
      <c r="BB21291" s="5"/>
    </row>
    <row r="21292" spans="54:54" x14ac:dyDescent="0.2">
      <c r="BB21292" s="5"/>
    </row>
    <row r="21293" spans="54:54" x14ac:dyDescent="0.2">
      <c r="BB21293" s="5"/>
    </row>
    <row r="21294" spans="54:54" x14ac:dyDescent="0.2">
      <c r="BB21294" s="5"/>
    </row>
    <row r="21295" spans="54:54" x14ac:dyDescent="0.2">
      <c r="BB21295" s="5"/>
    </row>
    <row r="21296" spans="54:54" x14ac:dyDescent="0.2">
      <c r="BB21296" s="5"/>
    </row>
    <row r="21297" spans="54:54" x14ac:dyDescent="0.2">
      <c r="BB21297" s="5"/>
    </row>
    <row r="21298" spans="54:54" x14ac:dyDescent="0.2">
      <c r="BB21298" s="5"/>
    </row>
    <row r="21299" spans="54:54" x14ac:dyDescent="0.2">
      <c r="BB21299" s="5"/>
    </row>
    <row r="21300" spans="54:54" x14ac:dyDescent="0.2">
      <c r="BB21300" s="5"/>
    </row>
    <row r="21301" spans="54:54" x14ac:dyDescent="0.2">
      <c r="BB21301" s="5"/>
    </row>
    <row r="21302" spans="54:54" x14ac:dyDescent="0.2">
      <c r="BB21302" s="5"/>
    </row>
    <row r="21303" spans="54:54" x14ac:dyDescent="0.2">
      <c r="BB21303" s="5"/>
    </row>
    <row r="21304" spans="54:54" x14ac:dyDescent="0.2">
      <c r="BB21304" s="5"/>
    </row>
    <row r="21305" spans="54:54" x14ac:dyDescent="0.2">
      <c r="BB21305" s="5"/>
    </row>
    <row r="21306" spans="54:54" x14ac:dyDescent="0.2">
      <c r="BB21306" s="5"/>
    </row>
    <row r="21307" spans="54:54" x14ac:dyDescent="0.2">
      <c r="BB21307" s="5"/>
    </row>
    <row r="21308" spans="54:54" x14ac:dyDescent="0.2">
      <c r="BB21308" s="5"/>
    </row>
    <row r="21309" spans="54:54" x14ac:dyDescent="0.2">
      <c r="BB21309" s="5"/>
    </row>
    <row r="21310" spans="54:54" x14ac:dyDescent="0.2">
      <c r="BB21310" s="5"/>
    </row>
    <row r="21311" spans="54:54" x14ac:dyDescent="0.2">
      <c r="BB21311" s="5"/>
    </row>
    <row r="21312" spans="54:54" x14ac:dyDescent="0.2">
      <c r="BB21312" s="5"/>
    </row>
    <row r="21313" spans="54:54" x14ac:dyDescent="0.2">
      <c r="BB21313" s="5"/>
    </row>
    <row r="21314" spans="54:54" x14ac:dyDescent="0.2">
      <c r="BB21314" s="5"/>
    </row>
    <row r="21315" spans="54:54" x14ac:dyDescent="0.2">
      <c r="BB21315" s="5"/>
    </row>
    <row r="21316" spans="54:54" x14ac:dyDescent="0.2">
      <c r="BB21316" s="5"/>
    </row>
    <row r="21317" spans="54:54" x14ac:dyDescent="0.2">
      <c r="BB21317" s="5"/>
    </row>
    <row r="21318" spans="54:54" x14ac:dyDescent="0.2">
      <c r="BB21318" s="5"/>
    </row>
    <row r="21319" spans="54:54" x14ac:dyDescent="0.2">
      <c r="BB21319" s="5"/>
    </row>
    <row r="21320" spans="54:54" x14ac:dyDescent="0.2">
      <c r="BB21320" s="5"/>
    </row>
    <row r="21321" spans="54:54" x14ac:dyDescent="0.2">
      <c r="BB21321" s="5"/>
    </row>
    <row r="21322" spans="54:54" x14ac:dyDescent="0.2">
      <c r="BB21322" s="5"/>
    </row>
    <row r="21323" spans="54:54" x14ac:dyDescent="0.2">
      <c r="BB21323" s="5"/>
    </row>
    <row r="21324" spans="54:54" x14ac:dyDescent="0.2">
      <c r="BB21324" s="5"/>
    </row>
    <row r="21325" spans="54:54" x14ac:dyDescent="0.2">
      <c r="BB21325" s="5"/>
    </row>
    <row r="21326" spans="54:54" x14ac:dyDescent="0.2">
      <c r="BB21326" s="5"/>
    </row>
    <row r="21327" spans="54:54" x14ac:dyDescent="0.2">
      <c r="BB21327" s="5"/>
    </row>
    <row r="21328" spans="54:54" x14ac:dyDescent="0.2">
      <c r="BB21328" s="5"/>
    </row>
    <row r="21329" spans="54:54" x14ac:dyDescent="0.2">
      <c r="BB21329" s="5"/>
    </row>
    <row r="21330" spans="54:54" x14ac:dyDescent="0.2">
      <c r="BB21330" s="5"/>
    </row>
    <row r="21331" spans="54:54" x14ac:dyDescent="0.2">
      <c r="BB21331" s="5"/>
    </row>
    <row r="21332" spans="54:54" x14ac:dyDescent="0.2">
      <c r="BB21332" s="5"/>
    </row>
    <row r="21333" spans="54:54" x14ac:dyDescent="0.2">
      <c r="BB21333" s="5"/>
    </row>
    <row r="21334" spans="54:54" x14ac:dyDescent="0.2">
      <c r="BB21334" s="5"/>
    </row>
    <row r="21335" spans="54:54" x14ac:dyDescent="0.2">
      <c r="BB21335" s="5"/>
    </row>
    <row r="21336" spans="54:54" x14ac:dyDescent="0.2">
      <c r="BB21336" s="5"/>
    </row>
    <row r="21337" spans="54:54" x14ac:dyDescent="0.2">
      <c r="BB21337" s="5"/>
    </row>
    <row r="21338" spans="54:54" x14ac:dyDescent="0.2">
      <c r="BB21338" s="5"/>
    </row>
    <row r="21339" spans="54:54" x14ac:dyDescent="0.2">
      <c r="BB21339" s="5"/>
    </row>
    <row r="21340" spans="54:54" x14ac:dyDescent="0.2">
      <c r="BB21340" s="5"/>
    </row>
    <row r="21341" spans="54:54" x14ac:dyDescent="0.2">
      <c r="BB21341" s="5"/>
    </row>
    <row r="21342" spans="54:54" x14ac:dyDescent="0.2">
      <c r="BB21342" s="5"/>
    </row>
    <row r="21343" spans="54:54" x14ac:dyDescent="0.2">
      <c r="BB21343" s="5"/>
    </row>
    <row r="21344" spans="54:54" x14ac:dyDescent="0.2">
      <c r="BB21344" s="5"/>
    </row>
    <row r="21345" spans="54:54" x14ac:dyDescent="0.2">
      <c r="BB21345" s="5"/>
    </row>
    <row r="21346" spans="54:54" x14ac:dyDescent="0.2">
      <c r="BB21346" s="5"/>
    </row>
    <row r="21347" spans="54:54" x14ac:dyDescent="0.2">
      <c r="BB21347" s="5"/>
    </row>
    <row r="21348" spans="54:54" x14ac:dyDescent="0.2">
      <c r="BB21348" s="5"/>
    </row>
    <row r="21349" spans="54:54" x14ac:dyDescent="0.2">
      <c r="BB21349" s="5"/>
    </row>
    <row r="21350" spans="54:54" x14ac:dyDescent="0.2">
      <c r="BB21350" s="5"/>
    </row>
    <row r="21351" spans="54:54" x14ac:dyDescent="0.2">
      <c r="BB21351" s="5"/>
    </row>
    <row r="21352" spans="54:54" x14ac:dyDescent="0.2">
      <c r="BB21352" s="5"/>
    </row>
    <row r="21353" spans="54:54" x14ac:dyDescent="0.2">
      <c r="BB21353" s="5"/>
    </row>
    <row r="21354" spans="54:54" x14ac:dyDescent="0.2">
      <c r="BB21354" s="5"/>
    </row>
    <row r="21355" spans="54:54" x14ac:dyDescent="0.2">
      <c r="BB21355" s="5"/>
    </row>
    <row r="21356" spans="54:54" x14ac:dyDescent="0.2">
      <c r="BB21356" s="5"/>
    </row>
    <row r="21357" spans="54:54" x14ac:dyDescent="0.2">
      <c r="BB21357" s="5"/>
    </row>
    <row r="21358" spans="54:54" x14ac:dyDescent="0.2">
      <c r="BB21358" s="5"/>
    </row>
    <row r="21359" spans="54:54" x14ac:dyDescent="0.2">
      <c r="BB21359" s="5"/>
    </row>
    <row r="21360" spans="54:54" x14ac:dyDescent="0.2">
      <c r="BB21360" s="5"/>
    </row>
    <row r="21361" spans="54:54" x14ac:dyDescent="0.2">
      <c r="BB21361" s="5"/>
    </row>
    <row r="21362" spans="54:54" x14ac:dyDescent="0.2">
      <c r="BB21362" s="5"/>
    </row>
    <row r="21363" spans="54:54" x14ac:dyDescent="0.2">
      <c r="BB21363" s="5"/>
    </row>
    <row r="21364" spans="54:54" x14ac:dyDescent="0.2">
      <c r="BB21364" s="5"/>
    </row>
    <row r="21365" spans="54:54" x14ac:dyDescent="0.2">
      <c r="BB21365" s="5"/>
    </row>
    <row r="21366" spans="54:54" x14ac:dyDescent="0.2">
      <c r="BB21366" s="5"/>
    </row>
    <row r="21367" spans="54:54" x14ac:dyDescent="0.2">
      <c r="BB21367" s="5"/>
    </row>
    <row r="21368" spans="54:54" x14ac:dyDescent="0.2">
      <c r="BB21368" s="5"/>
    </row>
    <row r="21369" spans="54:54" x14ac:dyDescent="0.2">
      <c r="BB21369" s="5"/>
    </row>
    <row r="21370" spans="54:54" x14ac:dyDescent="0.2">
      <c r="BB21370" s="5"/>
    </row>
    <row r="21371" spans="54:54" x14ac:dyDescent="0.2">
      <c r="BB21371" s="5"/>
    </row>
    <row r="21372" spans="54:54" x14ac:dyDescent="0.2">
      <c r="BB21372" s="5"/>
    </row>
    <row r="21373" spans="54:54" x14ac:dyDescent="0.2">
      <c r="BB21373" s="5"/>
    </row>
    <row r="21374" spans="54:54" x14ac:dyDescent="0.2">
      <c r="BB21374" s="5"/>
    </row>
    <row r="21375" spans="54:54" x14ac:dyDescent="0.2">
      <c r="BB21375" s="5"/>
    </row>
    <row r="21376" spans="54:54" x14ac:dyDescent="0.2">
      <c r="BB21376" s="5"/>
    </row>
    <row r="21377" spans="54:54" x14ac:dyDescent="0.2">
      <c r="BB21377" s="5"/>
    </row>
    <row r="21378" spans="54:54" x14ac:dyDescent="0.2">
      <c r="BB21378" s="5"/>
    </row>
    <row r="21379" spans="54:54" x14ac:dyDescent="0.2">
      <c r="BB21379" s="5"/>
    </row>
    <row r="21380" spans="54:54" x14ac:dyDescent="0.2">
      <c r="BB21380" s="5"/>
    </row>
    <row r="21381" spans="54:54" x14ac:dyDescent="0.2">
      <c r="BB21381" s="5"/>
    </row>
    <row r="21382" spans="54:54" x14ac:dyDescent="0.2">
      <c r="BB21382" s="5"/>
    </row>
    <row r="21383" spans="54:54" x14ac:dyDescent="0.2">
      <c r="BB21383" s="5"/>
    </row>
    <row r="21384" spans="54:54" x14ac:dyDescent="0.2">
      <c r="BB21384" s="5"/>
    </row>
    <row r="21385" spans="54:54" x14ac:dyDescent="0.2">
      <c r="BB21385" s="5"/>
    </row>
    <row r="21386" spans="54:54" x14ac:dyDescent="0.2">
      <c r="BB21386" s="5"/>
    </row>
    <row r="21387" spans="54:54" x14ac:dyDescent="0.2">
      <c r="BB21387" s="5"/>
    </row>
    <row r="21388" spans="54:54" x14ac:dyDescent="0.2">
      <c r="BB21388" s="5"/>
    </row>
    <row r="21389" spans="54:54" x14ac:dyDescent="0.2">
      <c r="BB21389" s="5"/>
    </row>
    <row r="21390" spans="54:54" x14ac:dyDescent="0.2">
      <c r="BB21390" s="5"/>
    </row>
    <row r="21391" spans="54:54" x14ac:dyDescent="0.2">
      <c r="BB21391" s="5"/>
    </row>
    <row r="21392" spans="54:54" x14ac:dyDescent="0.2">
      <c r="BB21392" s="5"/>
    </row>
    <row r="21393" spans="54:54" x14ac:dyDescent="0.2">
      <c r="BB21393" s="5"/>
    </row>
    <row r="21394" spans="54:54" x14ac:dyDescent="0.2">
      <c r="BB21394" s="5"/>
    </row>
    <row r="21395" spans="54:54" x14ac:dyDescent="0.2">
      <c r="BB21395" s="5"/>
    </row>
    <row r="21396" spans="54:54" x14ac:dyDescent="0.2">
      <c r="BB21396" s="5"/>
    </row>
    <row r="21397" spans="54:54" x14ac:dyDescent="0.2">
      <c r="BB21397" s="5"/>
    </row>
    <row r="21398" spans="54:54" x14ac:dyDescent="0.2">
      <c r="BB21398" s="5"/>
    </row>
    <row r="21399" spans="54:54" x14ac:dyDescent="0.2">
      <c r="BB21399" s="5"/>
    </row>
    <row r="21400" spans="54:54" x14ac:dyDescent="0.2">
      <c r="BB21400" s="5"/>
    </row>
    <row r="21401" spans="54:54" x14ac:dyDescent="0.2">
      <c r="BB21401" s="5"/>
    </row>
    <row r="21402" spans="54:54" x14ac:dyDescent="0.2">
      <c r="BB21402" s="5"/>
    </row>
    <row r="21403" spans="54:54" x14ac:dyDescent="0.2">
      <c r="BB21403" s="5"/>
    </row>
    <row r="21404" spans="54:54" x14ac:dyDescent="0.2">
      <c r="BB21404" s="5"/>
    </row>
    <row r="21405" spans="54:54" x14ac:dyDescent="0.2">
      <c r="BB21405" s="5"/>
    </row>
    <row r="21406" spans="54:54" x14ac:dyDescent="0.2">
      <c r="BB21406" s="5"/>
    </row>
    <row r="21407" spans="54:54" x14ac:dyDescent="0.2">
      <c r="BB21407" s="5"/>
    </row>
    <row r="21408" spans="54:54" x14ac:dyDescent="0.2">
      <c r="BB21408" s="5"/>
    </row>
    <row r="21409" spans="54:54" x14ac:dyDescent="0.2">
      <c r="BB21409" s="5"/>
    </row>
    <row r="21410" spans="54:54" x14ac:dyDescent="0.2">
      <c r="BB21410" s="5"/>
    </row>
    <row r="21411" spans="54:54" x14ac:dyDescent="0.2">
      <c r="BB21411" s="5"/>
    </row>
    <row r="21412" spans="54:54" x14ac:dyDescent="0.2">
      <c r="BB21412" s="5"/>
    </row>
    <row r="21413" spans="54:54" x14ac:dyDescent="0.2">
      <c r="BB21413" s="5"/>
    </row>
    <row r="21414" spans="54:54" x14ac:dyDescent="0.2">
      <c r="BB21414" s="5"/>
    </row>
    <row r="21415" spans="54:54" x14ac:dyDescent="0.2">
      <c r="BB21415" s="5"/>
    </row>
    <row r="21416" spans="54:54" x14ac:dyDescent="0.2">
      <c r="BB21416" s="5"/>
    </row>
    <row r="21417" spans="54:54" x14ac:dyDescent="0.2">
      <c r="BB21417" s="5"/>
    </row>
    <row r="21418" spans="54:54" x14ac:dyDescent="0.2">
      <c r="BB21418" s="5"/>
    </row>
    <row r="21419" spans="54:54" x14ac:dyDescent="0.2">
      <c r="BB21419" s="5"/>
    </row>
    <row r="21420" spans="54:54" x14ac:dyDescent="0.2">
      <c r="BB21420" s="5"/>
    </row>
    <row r="21421" spans="54:54" x14ac:dyDescent="0.2">
      <c r="BB21421" s="5"/>
    </row>
    <row r="21422" spans="54:54" x14ac:dyDescent="0.2">
      <c r="BB21422" s="5"/>
    </row>
    <row r="21423" spans="54:54" x14ac:dyDescent="0.2">
      <c r="BB21423" s="5"/>
    </row>
    <row r="21424" spans="54:54" x14ac:dyDescent="0.2">
      <c r="BB21424" s="5"/>
    </row>
    <row r="21425" spans="54:54" x14ac:dyDescent="0.2">
      <c r="BB21425" s="5"/>
    </row>
    <row r="21426" spans="54:54" x14ac:dyDescent="0.2">
      <c r="BB21426" s="5"/>
    </row>
    <row r="21427" spans="54:54" x14ac:dyDescent="0.2">
      <c r="BB21427" s="5"/>
    </row>
    <row r="21428" spans="54:54" x14ac:dyDescent="0.2">
      <c r="BB21428" s="5"/>
    </row>
    <row r="21429" spans="54:54" x14ac:dyDescent="0.2">
      <c r="BB21429" s="5"/>
    </row>
    <row r="21430" spans="54:54" x14ac:dyDescent="0.2">
      <c r="BB21430" s="5"/>
    </row>
    <row r="21431" spans="54:54" x14ac:dyDescent="0.2">
      <c r="BB21431" s="5"/>
    </row>
    <row r="21432" spans="54:54" x14ac:dyDescent="0.2">
      <c r="BB21432" s="5"/>
    </row>
    <row r="21433" spans="54:54" x14ac:dyDescent="0.2">
      <c r="BB21433" s="5"/>
    </row>
    <row r="21434" spans="54:54" x14ac:dyDescent="0.2">
      <c r="BB21434" s="5"/>
    </row>
    <row r="21435" spans="54:54" x14ac:dyDescent="0.2">
      <c r="BB21435" s="5"/>
    </row>
    <row r="21436" spans="54:54" x14ac:dyDescent="0.2">
      <c r="BB21436" s="5"/>
    </row>
    <row r="21437" spans="54:54" x14ac:dyDescent="0.2">
      <c r="BB21437" s="5"/>
    </row>
    <row r="21438" spans="54:54" x14ac:dyDescent="0.2">
      <c r="BB21438" s="5"/>
    </row>
    <row r="21439" spans="54:54" x14ac:dyDescent="0.2">
      <c r="BB21439" s="5"/>
    </row>
    <row r="21440" spans="54:54" x14ac:dyDescent="0.2">
      <c r="BB21440" s="5"/>
    </row>
    <row r="21441" spans="54:54" x14ac:dyDescent="0.2">
      <c r="BB21441" s="5"/>
    </row>
    <row r="21442" spans="54:54" x14ac:dyDescent="0.2">
      <c r="BB21442" s="5"/>
    </row>
    <row r="21443" spans="54:54" x14ac:dyDescent="0.2">
      <c r="BB21443" s="5"/>
    </row>
    <row r="21444" spans="54:54" x14ac:dyDescent="0.2">
      <c r="BB21444" s="5"/>
    </row>
    <row r="21445" spans="54:54" x14ac:dyDescent="0.2">
      <c r="BB21445" s="5"/>
    </row>
    <row r="21446" spans="54:54" x14ac:dyDescent="0.2">
      <c r="BB21446" s="5"/>
    </row>
    <row r="21447" spans="54:54" x14ac:dyDescent="0.2">
      <c r="BB21447" s="5"/>
    </row>
    <row r="21448" spans="54:54" x14ac:dyDescent="0.2">
      <c r="BB21448" s="5"/>
    </row>
    <row r="21449" spans="54:54" x14ac:dyDescent="0.2">
      <c r="BB21449" s="5"/>
    </row>
    <row r="21450" spans="54:54" x14ac:dyDescent="0.2">
      <c r="BB21450" s="5"/>
    </row>
    <row r="21451" spans="54:54" x14ac:dyDescent="0.2">
      <c r="BB21451" s="5"/>
    </row>
    <row r="21452" spans="54:54" x14ac:dyDescent="0.2">
      <c r="BB21452" s="5"/>
    </row>
    <row r="21453" spans="54:54" x14ac:dyDescent="0.2">
      <c r="BB21453" s="5"/>
    </row>
    <row r="21454" spans="54:54" x14ac:dyDescent="0.2">
      <c r="BB21454" s="5"/>
    </row>
    <row r="21455" spans="54:54" x14ac:dyDescent="0.2">
      <c r="BB21455" s="5"/>
    </row>
    <row r="21456" spans="54:54" x14ac:dyDescent="0.2">
      <c r="BB21456" s="5"/>
    </row>
    <row r="21457" spans="54:54" x14ac:dyDescent="0.2">
      <c r="BB21457" s="5"/>
    </row>
    <row r="21458" spans="54:54" x14ac:dyDescent="0.2">
      <c r="BB21458" s="5"/>
    </row>
    <row r="21459" spans="54:54" x14ac:dyDescent="0.2">
      <c r="BB21459" s="5"/>
    </row>
    <row r="21460" spans="54:54" x14ac:dyDescent="0.2">
      <c r="BB21460" s="5"/>
    </row>
    <row r="21461" spans="54:54" x14ac:dyDescent="0.2">
      <c r="BB21461" s="5"/>
    </row>
    <row r="21462" spans="54:54" x14ac:dyDescent="0.2">
      <c r="BB21462" s="5"/>
    </row>
    <row r="21463" spans="54:54" x14ac:dyDescent="0.2">
      <c r="BB21463" s="5"/>
    </row>
    <row r="21464" spans="54:54" x14ac:dyDescent="0.2">
      <c r="BB21464" s="5"/>
    </row>
    <row r="21465" spans="54:54" x14ac:dyDescent="0.2">
      <c r="BB21465" s="5"/>
    </row>
    <row r="21466" spans="54:54" x14ac:dyDescent="0.2">
      <c r="BB21466" s="5"/>
    </row>
    <row r="21467" spans="54:54" x14ac:dyDescent="0.2">
      <c r="BB21467" s="5"/>
    </row>
    <row r="21468" spans="54:54" x14ac:dyDescent="0.2">
      <c r="BB21468" s="5"/>
    </row>
    <row r="21469" spans="54:54" x14ac:dyDescent="0.2">
      <c r="BB21469" s="5"/>
    </row>
    <row r="21470" spans="54:54" x14ac:dyDescent="0.2">
      <c r="BB21470" s="5"/>
    </row>
    <row r="21471" spans="54:54" x14ac:dyDescent="0.2">
      <c r="BB21471" s="5"/>
    </row>
    <row r="21472" spans="54:54" x14ac:dyDescent="0.2">
      <c r="BB21472" s="5"/>
    </row>
    <row r="21473" spans="54:54" x14ac:dyDescent="0.2">
      <c r="BB21473" s="5"/>
    </row>
    <row r="21474" spans="54:54" x14ac:dyDescent="0.2">
      <c r="BB21474" s="5"/>
    </row>
    <row r="21475" spans="54:54" x14ac:dyDescent="0.2">
      <c r="BB21475" s="5"/>
    </row>
    <row r="21476" spans="54:54" x14ac:dyDescent="0.2">
      <c r="BB21476" s="5"/>
    </row>
    <row r="21477" spans="54:54" x14ac:dyDescent="0.2">
      <c r="BB21477" s="5"/>
    </row>
    <row r="21478" spans="54:54" x14ac:dyDescent="0.2">
      <c r="BB21478" s="5"/>
    </row>
    <row r="21479" spans="54:54" x14ac:dyDescent="0.2">
      <c r="BB21479" s="5"/>
    </row>
    <row r="21480" spans="54:54" x14ac:dyDescent="0.2">
      <c r="BB21480" s="5"/>
    </row>
    <row r="21481" spans="54:54" x14ac:dyDescent="0.2">
      <c r="BB21481" s="5"/>
    </row>
    <row r="21482" spans="54:54" x14ac:dyDescent="0.2">
      <c r="BB21482" s="5"/>
    </row>
    <row r="21483" spans="54:54" x14ac:dyDescent="0.2">
      <c r="BB21483" s="5"/>
    </row>
    <row r="21484" spans="54:54" x14ac:dyDescent="0.2">
      <c r="BB21484" s="5"/>
    </row>
    <row r="21485" spans="54:54" x14ac:dyDescent="0.2">
      <c r="BB21485" s="5"/>
    </row>
    <row r="21486" spans="54:54" x14ac:dyDescent="0.2">
      <c r="BB21486" s="5"/>
    </row>
    <row r="21487" spans="54:54" x14ac:dyDescent="0.2">
      <c r="BB21487" s="5"/>
    </row>
    <row r="21488" spans="54:54" x14ac:dyDescent="0.2">
      <c r="BB21488" s="5"/>
    </row>
    <row r="21489" spans="54:54" x14ac:dyDescent="0.2">
      <c r="BB21489" s="5"/>
    </row>
    <row r="21490" spans="54:54" x14ac:dyDescent="0.2">
      <c r="BB21490" s="5"/>
    </row>
    <row r="21491" spans="54:54" x14ac:dyDescent="0.2">
      <c r="BB21491" s="5"/>
    </row>
    <row r="21492" spans="54:54" x14ac:dyDescent="0.2">
      <c r="BB21492" s="5"/>
    </row>
    <row r="21493" spans="54:54" x14ac:dyDescent="0.2">
      <c r="BB21493" s="5"/>
    </row>
    <row r="21494" spans="54:54" x14ac:dyDescent="0.2">
      <c r="BB21494" s="5"/>
    </row>
    <row r="21495" spans="54:54" x14ac:dyDescent="0.2">
      <c r="BB21495" s="5"/>
    </row>
    <row r="21496" spans="54:54" x14ac:dyDescent="0.2">
      <c r="BB21496" s="5"/>
    </row>
    <row r="21497" spans="54:54" x14ac:dyDescent="0.2">
      <c r="BB21497" s="5"/>
    </row>
    <row r="21498" spans="54:54" x14ac:dyDescent="0.2">
      <c r="BB21498" s="5"/>
    </row>
    <row r="21499" spans="54:54" x14ac:dyDescent="0.2">
      <c r="BB21499" s="5"/>
    </row>
    <row r="21500" spans="54:54" x14ac:dyDescent="0.2">
      <c r="BB21500" s="5"/>
    </row>
    <row r="21501" spans="54:54" x14ac:dyDescent="0.2">
      <c r="BB21501" s="5"/>
    </row>
    <row r="21502" spans="54:54" x14ac:dyDescent="0.2">
      <c r="BB21502" s="5"/>
    </row>
    <row r="21503" spans="54:54" x14ac:dyDescent="0.2">
      <c r="BB21503" s="5"/>
    </row>
    <row r="21504" spans="54:54" x14ac:dyDescent="0.2">
      <c r="BB21504" s="5"/>
    </row>
    <row r="21505" spans="54:54" x14ac:dyDescent="0.2">
      <c r="BB21505" s="5"/>
    </row>
    <row r="21506" spans="54:54" x14ac:dyDescent="0.2">
      <c r="BB21506" s="5"/>
    </row>
    <row r="21507" spans="54:54" x14ac:dyDescent="0.2">
      <c r="BB21507" s="5"/>
    </row>
    <row r="21508" spans="54:54" x14ac:dyDescent="0.2">
      <c r="BB21508" s="5"/>
    </row>
    <row r="21509" spans="54:54" x14ac:dyDescent="0.2">
      <c r="BB21509" s="5"/>
    </row>
    <row r="21510" spans="54:54" x14ac:dyDescent="0.2">
      <c r="BB21510" s="5"/>
    </row>
    <row r="21511" spans="54:54" x14ac:dyDescent="0.2">
      <c r="BB21511" s="5"/>
    </row>
    <row r="21512" spans="54:54" x14ac:dyDescent="0.2">
      <c r="BB21512" s="5"/>
    </row>
    <row r="21513" spans="54:54" x14ac:dyDescent="0.2">
      <c r="BB21513" s="5"/>
    </row>
    <row r="21514" spans="54:54" x14ac:dyDescent="0.2">
      <c r="BB21514" s="5"/>
    </row>
    <row r="21515" spans="54:54" x14ac:dyDescent="0.2">
      <c r="BB21515" s="5"/>
    </row>
    <row r="21516" spans="54:54" x14ac:dyDescent="0.2">
      <c r="BB21516" s="5"/>
    </row>
    <row r="21517" spans="54:54" x14ac:dyDescent="0.2">
      <c r="BB21517" s="5"/>
    </row>
    <row r="21518" spans="54:54" x14ac:dyDescent="0.2">
      <c r="BB21518" s="5"/>
    </row>
    <row r="21519" spans="54:54" x14ac:dyDescent="0.2">
      <c r="BB21519" s="5"/>
    </row>
    <row r="21520" spans="54:54" x14ac:dyDescent="0.2">
      <c r="BB21520" s="5"/>
    </row>
    <row r="21521" spans="54:54" x14ac:dyDescent="0.2">
      <c r="BB21521" s="5"/>
    </row>
    <row r="21522" spans="54:54" x14ac:dyDescent="0.2">
      <c r="BB21522" s="5"/>
    </row>
    <row r="21523" spans="54:54" x14ac:dyDescent="0.2">
      <c r="BB21523" s="5"/>
    </row>
    <row r="21524" spans="54:54" x14ac:dyDescent="0.2">
      <c r="BB21524" s="5"/>
    </row>
    <row r="21525" spans="54:54" x14ac:dyDescent="0.2">
      <c r="BB21525" s="5"/>
    </row>
    <row r="21526" spans="54:54" x14ac:dyDescent="0.2">
      <c r="BB21526" s="5"/>
    </row>
    <row r="21527" spans="54:54" x14ac:dyDescent="0.2">
      <c r="BB21527" s="5"/>
    </row>
    <row r="21528" spans="54:54" x14ac:dyDescent="0.2">
      <c r="BB21528" s="5"/>
    </row>
    <row r="21529" spans="54:54" x14ac:dyDescent="0.2">
      <c r="BB21529" s="5"/>
    </row>
    <row r="21530" spans="54:54" x14ac:dyDescent="0.2">
      <c r="BB21530" s="5"/>
    </row>
    <row r="21531" spans="54:54" x14ac:dyDescent="0.2">
      <c r="BB21531" s="5"/>
    </row>
    <row r="21532" spans="54:54" x14ac:dyDescent="0.2">
      <c r="BB21532" s="5"/>
    </row>
    <row r="21533" spans="54:54" x14ac:dyDescent="0.2">
      <c r="BB21533" s="5"/>
    </row>
    <row r="21534" spans="54:54" x14ac:dyDescent="0.2">
      <c r="BB21534" s="5"/>
    </row>
    <row r="21535" spans="54:54" x14ac:dyDescent="0.2">
      <c r="BB21535" s="5"/>
    </row>
    <row r="21536" spans="54:54" x14ac:dyDescent="0.2">
      <c r="BB21536" s="5"/>
    </row>
    <row r="21537" spans="54:54" x14ac:dyDescent="0.2">
      <c r="BB21537" s="5"/>
    </row>
    <row r="21538" spans="54:54" x14ac:dyDescent="0.2">
      <c r="BB21538" s="5"/>
    </row>
    <row r="21539" spans="54:54" x14ac:dyDescent="0.2">
      <c r="BB21539" s="5"/>
    </row>
    <row r="21540" spans="54:54" x14ac:dyDescent="0.2">
      <c r="BB21540" s="5"/>
    </row>
    <row r="21541" spans="54:54" x14ac:dyDescent="0.2">
      <c r="BB21541" s="5"/>
    </row>
    <row r="21542" spans="54:54" x14ac:dyDescent="0.2">
      <c r="BB21542" s="5"/>
    </row>
    <row r="21543" spans="54:54" x14ac:dyDescent="0.2">
      <c r="BB21543" s="5"/>
    </row>
    <row r="21544" spans="54:54" x14ac:dyDescent="0.2">
      <c r="BB21544" s="5"/>
    </row>
    <row r="21545" spans="54:54" x14ac:dyDescent="0.2">
      <c r="BB21545" s="5"/>
    </row>
    <row r="21546" spans="54:54" x14ac:dyDescent="0.2">
      <c r="BB21546" s="5"/>
    </row>
    <row r="21547" spans="54:54" x14ac:dyDescent="0.2">
      <c r="BB21547" s="5"/>
    </row>
    <row r="21548" spans="54:54" x14ac:dyDescent="0.2">
      <c r="BB21548" s="5"/>
    </row>
    <row r="21549" spans="54:54" x14ac:dyDescent="0.2">
      <c r="BB21549" s="5"/>
    </row>
    <row r="21550" spans="54:54" x14ac:dyDescent="0.2">
      <c r="BB21550" s="5"/>
    </row>
    <row r="21551" spans="54:54" x14ac:dyDescent="0.2">
      <c r="BB21551" s="5"/>
    </row>
    <row r="21552" spans="54:54" x14ac:dyDescent="0.2">
      <c r="BB21552" s="5"/>
    </row>
    <row r="21553" spans="54:54" x14ac:dyDescent="0.2">
      <c r="BB21553" s="5"/>
    </row>
    <row r="21554" spans="54:54" x14ac:dyDescent="0.2">
      <c r="BB21554" s="5"/>
    </row>
    <row r="21555" spans="54:54" x14ac:dyDescent="0.2">
      <c r="BB21555" s="5"/>
    </row>
    <row r="21556" spans="54:54" x14ac:dyDescent="0.2">
      <c r="BB21556" s="5"/>
    </row>
    <row r="21557" spans="54:54" x14ac:dyDescent="0.2">
      <c r="BB21557" s="5"/>
    </row>
    <row r="21558" spans="54:54" x14ac:dyDescent="0.2">
      <c r="BB21558" s="5"/>
    </row>
    <row r="21559" spans="54:54" x14ac:dyDescent="0.2">
      <c r="BB21559" s="5"/>
    </row>
    <row r="21560" spans="54:54" x14ac:dyDescent="0.2">
      <c r="BB21560" s="5"/>
    </row>
    <row r="21561" spans="54:54" x14ac:dyDescent="0.2">
      <c r="BB21561" s="5"/>
    </row>
    <row r="21562" spans="54:54" x14ac:dyDescent="0.2">
      <c r="BB21562" s="5"/>
    </row>
    <row r="21563" spans="54:54" x14ac:dyDescent="0.2">
      <c r="BB21563" s="5"/>
    </row>
    <row r="21564" spans="54:54" x14ac:dyDescent="0.2">
      <c r="BB21564" s="5"/>
    </row>
    <row r="21565" spans="54:54" x14ac:dyDescent="0.2">
      <c r="BB21565" s="5"/>
    </row>
    <row r="21566" spans="54:54" x14ac:dyDescent="0.2">
      <c r="BB21566" s="5"/>
    </row>
    <row r="21567" spans="54:54" x14ac:dyDescent="0.2">
      <c r="BB21567" s="5"/>
    </row>
    <row r="21568" spans="54:54" x14ac:dyDescent="0.2">
      <c r="BB21568" s="5"/>
    </row>
    <row r="21569" spans="54:54" x14ac:dyDescent="0.2">
      <c r="BB21569" s="5"/>
    </row>
    <row r="21570" spans="54:54" x14ac:dyDescent="0.2">
      <c r="BB21570" s="5"/>
    </row>
    <row r="21571" spans="54:54" x14ac:dyDescent="0.2">
      <c r="BB21571" s="5"/>
    </row>
    <row r="21572" spans="54:54" x14ac:dyDescent="0.2">
      <c r="BB21572" s="5"/>
    </row>
    <row r="21573" spans="54:54" x14ac:dyDescent="0.2">
      <c r="BB21573" s="5"/>
    </row>
    <row r="21574" spans="54:54" x14ac:dyDescent="0.2">
      <c r="BB21574" s="5"/>
    </row>
    <row r="21575" spans="54:54" x14ac:dyDescent="0.2">
      <c r="BB21575" s="5"/>
    </row>
    <row r="21576" spans="54:54" x14ac:dyDescent="0.2">
      <c r="BB21576" s="5"/>
    </row>
    <row r="21577" spans="54:54" x14ac:dyDescent="0.2">
      <c r="BB21577" s="5"/>
    </row>
    <row r="21578" spans="54:54" x14ac:dyDescent="0.2">
      <c r="BB21578" s="5"/>
    </row>
    <row r="21579" spans="54:54" x14ac:dyDescent="0.2">
      <c r="BB21579" s="5"/>
    </row>
    <row r="21580" spans="54:54" x14ac:dyDescent="0.2">
      <c r="BB21580" s="5"/>
    </row>
    <row r="21581" spans="54:54" x14ac:dyDescent="0.2">
      <c r="BB21581" s="5"/>
    </row>
    <row r="21582" spans="54:54" x14ac:dyDescent="0.2">
      <c r="BB21582" s="5"/>
    </row>
    <row r="21583" spans="54:54" x14ac:dyDescent="0.2">
      <c r="BB21583" s="5"/>
    </row>
    <row r="21584" spans="54:54" x14ac:dyDescent="0.2">
      <c r="BB21584" s="5"/>
    </row>
    <row r="21585" spans="54:54" x14ac:dyDescent="0.2">
      <c r="BB21585" s="5"/>
    </row>
    <row r="21586" spans="54:54" x14ac:dyDescent="0.2">
      <c r="BB21586" s="5"/>
    </row>
    <row r="21587" spans="54:54" x14ac:dyDescent="0.2">
      <c r="BB21587" s="5"/>
    </row>
    <row r="21588" spans="54:54" x14ac:dyDescent="0.2">
      <c r="BB21588" s="5"/>
    </row>
    <row r="21589" spans="54:54" x14ac:dyDescent="0.2">
      <c r="BB21589" s="5"/>
    </row>
    <row r="21590" spans="54:54" x14ac:dyDescent="0.2">
      <c r="BB21590" s="5"/>
    </row>
    <row r="21591" spans="54:54" x14ac:dyDescent="0.2">
      <c r="BB21591" s="5"/>
    </row>
    <row r="21592" spans="54:54" x14ac:dyDescent="0.2">
      <c r="BB21592" s="5"/>
    </row>
    <row r="21593" spans="54:54" x14ac:dyDescent="0.2">
      <c r="BB21593" s="5"/>
    </row>
    <row r="21594" spans="54:54" x14ac:dyDescent="0.2">
      <c r="BB21594" s="5"/>
    </row>
    <row r="21595" spans="54:54" x14ac:dyDescent="0.2">
      <c r="BB21595" s="5"/>
    </row>
    <row r="21596" spans="54:54" x14ac:dyDescent="0.2">
      <c r="BB21596" s="5"/>
    </row>
    <row r="21597" spans="54:54" x14ac:dyDescent="0.2">
      <c r="BB21597" s="5"/>
    </row>
    <row r="21598" spans="54:54" x14ac:dyDescent="0.2">
      <c r="BB21598" s="5"/>
    </row>
    <row r="21599" spans="54:54" x14ac:dyDescent="0.2">
      <c r="BB21599" s="5"/>
    </row>
    <row r="21600" spans="54:54" x14ac:dyDescent="0.2">
      <c r="BB21600" s="5"/>
    </row>
    <row r="21601" spans="54:54" x14ac:dyDescent="0.2">
      <c r="BB21601" s="5"/>
    </row>
    <row r="21602" spans="54:54" x14ac:dyDescent="0.2">
      <c r="BB21602" s="5"/>
    </row>
    <row r="21603" spans="54:54" x14ac:dyDescent="0.2">
      <c r="BB21603" s="5"/>
    </row>
    <row r="21604" spans="54:54" x14ac:dyDescent="0.2">
      <c r="BB21604" s="5"/>
    </row>
    <row r="21605" spans="54:54" x14ac:dyDescent="0.2">
      <c r="BB21605" s="5"/>
    </row>
    <row r="21606" spans="54:54" x14ac:dyDescent="0.2">
      <c r="BB21606" s="5"/>
    </row>
    <row r="21607" spans="54:54" x14ac:dyDescent="0.2">
      <c r="BB21607" s="5"/>
    </row>
    <row r="21608" spans="54:54" x14ac:dyDescent="0.2">
      <c r="BB21608" s="5"/>
    </row>
    <row r="21609" spans="54:54" x14ac:dyDescent="0.2">
      <c r="BB21609" s="5"/>
    </row>
    <row r="21610" spans="54:54" x14ac:dyDescent="0.2">
      <c r="BB21610" s="5"/>
    </row>
    <row r="21611" spans="54:54" x14ac:dyDescent="0.2">
      <c r="BB21611" s="5"/>
    </row>
    <row r="21612" spans="54:54" x14ac:dyDescent="0.2">
      <c r="BB21612" s="5"/>
    </row>
    <row r="21613" spans="54:54" x14ac:dyDescent="0.2">
      <c r="BB21613" s="5"/>
    </row>
    <row r="21614" spans="54:54" x14ac:dyDescent="0.2">
      <c r="BB21614" s="5"/>
    </row>
    <row r="21615" spans="54:54" x14ac:dyDescent="0.2">
      <c r="BB21615" s="5"/>
    </row>
    <row r="21616" spans="54:54" x14ac:dyDescent="0.2">
      <c r="BB21616" s="5"/>
    </row>
    <row r="21617" spans="54:54" x14ac:dyDescent="0.2">
      <c r="BB21617" s="5"/>
    </row>
    <row r="21618" spans="54:54" x14ac:dyDescent="0.2">
      <c r="BB21618" s="5"/>
    </row>
    <row r="21619" spans="54:54" x14ac:dyDescent="0.2">
      <c r="BB21619" s="5"/>
    </row>
    <row r="21620" spans="54:54" x14ac:dyDescent="0.2">
      <c r="BB21620" s="5"/>
    </row>
    <row r="21621" spans="54:54" x14ac:dyDescent="0.2">
      <c r="BB21621" s="5"/>
    </row>
    <row r="21622" spans="54:54" x14ac:dyDescent="0.2">
      <c r="BB21622" s="5"/>
    </row>
    <row r="21623" spans="54:54" x14ac:dyDescent="0.2">
      <c r="BB21623" s="5"/>
    </row>
    <row r="21624" spans="54:54" x14ac:dyDescent="0.2">
      <c r="BB21624" s="5"/>
    </row>
    <row r="21625" spans="54:54" x14ac:dyDescent="0.2">
      <c r="BB21625" s="5"/>
    </row>
    <row r="21626" spans="54:54" x14ac:dyDescent="0.2">
      <c r="BB21626" s="5"/>
    </row>
    <row r="21627" spans="54:54" x14ac:dyDescent="0.2">
      <c r="BB21627" s="5"/>
    </row>
    <row r="21628" spans="54:54" x14ac:dyDescent="0.2">
      <c r="BB21628" s="5"/>
    </row>
    <row r="21629" spans="54:54" x14ac:dyDescent="0.2">
      <c r="BB21629" s="5"/>
    </row>
    <row r="21630" spans="54:54" x14ac:dyDescent="0.2">
      <c r="BB21630" s="5"/>
    </row>
    <row r="21631" spans="54:54" x14ac:dyDescent="0.2">
      <c r="BB21631" s="5"/>
    </row>
    <row r="21632" spans="54:54" x14ac:dyDescent="0.2">
      <c r="BB21632" s="5"/>
    </row>
    <row r="21633" spans="54:54" x14ac:dyDescent="0.2">
      <c r="BB21633" s="5"/>
    </row>
    <row r="21634" spans="54:54" x14ac:dyDescent="0.2">
      <c r="BB21634" s="5"/>
    </row>
    <row r="21635" spans="54:54" x14ac:dyDescent="0.2">
      <c r="BB21635" s="5"/>
    </row>
    <row r="21636" spans="54:54" x14ac:dyDescent="0.2">
      <c r="BB21636" s="5"/>
    </row>
    <row r="21637" spans="54:54" x14ac:dyDescent="0.2">
      <c r="BB21637" s="5"/>
    </row>
    <row r="21638" spans="54:54" x14ac:dyDescent="0.2">
      <c r="BB21638" s="5"/>
    </row>
    <row r="21639" spans="54:54" x14ac:dyDescent="0.2">
      <c r="BB21639" s="5"/>
    </row>
    <row r="21640" spans="54:54" x14ac:dyDescent="0.2">
      <c r="BB21640" s="5"/>
    </row>
    <row r="21641" spans="54:54" x14ac:dyDescent="0.2">
      <c r="BB21641" s="5"/>
    </row>
    <row r="21642" spans="54:54" x14ac:dyDescent="0.2">
      <c r="BB21642" s="5"/>
    </row>
    <row r="21643" spans="54:54" x14ac:dyDescent="0.2">
      <c r="BB21643" s="5"/>
    </row>
    <row r="21644" spans="54:54" x14ac:dyDescent="0.2">
      <c r="BB21644" s="5"/>
    </row>
    <row r="21645" spans="54:54" x14ac:dyDescent="0.2">
      <c r="BB21645" s="5"/>
    </row>
    <row r="21646" spans="54:54" x14ac:dyDescent="0.2">
      <c r="BB21646" s="5"/>
    </row>
    <row r="21647" spans="54:54" x14ac:dyDescent="0.2">
      <c r="BB21647" s="5"/>
    </row>
    <row r="21648" spans="54:54" x14ac:dyDescent="0.2">
      <c r="BB21648" s="5"/>
    </row>
    <row r="21649" spans="54:54" x14ac:dyDescent="0.2">
      <c r="BB21649" s="5"/>
    </row>
    <row r="21650" spans="54:54" x14ac:dyDescent="0.2">
      <c r="BB21650" s="5"/>
    </row>
    <row r="21651" spans="54:54" x14ac:dyDescent="0.2">
      <c r="BB21651" s="5"/>
    </row>
    <row r="21652" spans="54:54" x14ac:dyDescent="0.2">
      <c r="BB21652" s="5"/>
    </row>
    <row r="21653" spans="54:54" x14ac:dyDescent="0.2">
      <c r="BB21653" s="5"/>
    </row>
    <row r="21654" spans="54:54" x14ac:dyDescent="0.2">
      <c r="BB21654" s="5"/>
    </row>
    <row r="21655" spans="54:54" x14ac:dyDescent="0.2">
      <c r="BB21655" s="5"/>
    </row>
    <row r="21656" spans="54:54" x14ac:dyDescent="0.2">
      <c r="BB21656" s="5"/>
    </row>
    <row r="21657" spans="54:54" x14ac:dyDescent="0.2">
      <c r="BB21657" s="5"/>
    </row>
    <row r="21658" spans="54:54" x14ac:dyDescent="0.2">
      <c r="BB21658" s="5"/>
    </row>
    <row r="21659" spans="54:54" x14ac:dyDescent="0.2">
      <c r="BB21659" s="5"/>
    </row>
    <row r="21660" spans="54:54" x14ac:dyDescent="0.2">
      <c r="BB21660" s="5"/>
    </row>
    <row r="21661" spans="54:54" x14ac:dyDescent="0.2">
      <c r="BB21661" s="5"/>
    </row>
    <row r="21662" spans="54:54" x14ac:dyDescent="0.2">
      <c r="BB21662" s="5"/>
    </row>
    <row r="21663" spans="54:54" x14ac:dyDescent="0.2">
      <c r="BB21663" s="5"/>
    </row>
    <row r="21664" spans="54:54" x14ac:dyDescent="0.2">
      <c r="BB21664" s="5"/>
    </row>
    <row r="21665" spans="54:54" x14ac:dyDescent="0.2">
      <c r="BB21665" s="5"/>
    </row>
    <row r="21666" spans="54:54" x14ac:dyDescent="0.2">
      <c r="BB21666" s="5"/>
    </row>
    <row r="21667" spans="54:54" x14ac:dyDescent="0.2">
      <c r="BB21667" s="5"/>
    </row>
    <row r="21668" spans="54:54" x14ac:dyDescent="0.2">
      <c r="BB21668" s="5"/>
    </row>
    <row r="21669" spans="54:54" x14ac:dyDescent="0.2">
      <c r="BB21669" s="5"/>
    </row>
    <row r="21670" spans="54:54" x14ac:dyDescent="0.2">
      <c r="BB21670" s="5"/>
    </row>
    <row r="21671" spans="54:54" x14ac:dyDescent="0.2">
      <c r="BB21671" s="5"/>
    </row>
    <row r="21672" spans="54:54" x14ac:dyDescent="0.2">
      <c r="BB21672" s="5"/>
    </row>
    <row r="21673" spans="54:54" x14ac:dyDescent="0.2">
      <c r="BB21673" s="5"/>
    </row>
    <row r="21674" spans="54:54" x14ac:dyDescent="0.2">
      <c r="BB21674" s="5"/>
    </row>
    <row r="21675" spans="54:54" x14ac:dyDescent="0.2">
      <c r="BB21675" s="5"/>
    </row>
    <row r="21676" spans="54:54" x14ac:dyDescent="0.2">
      <c r="BB21676" s="5"/>
    </row>
    <row r="21677" spans="54:54" x14ac:dyDescent="0.2">
      <c r="BB21677" s="5"/>
    </row>
    <row r="21678" spans="54:54" x14ac:dyDescent="0.2">
      <c r="BB21678" s="5"/>
    </row>
    <row r="21679" spans="54:54" x14ac:dyDescent="0.2">
      <c r="BB21679" s="5"/>
    </row>
    <row r="21680" spans="54:54" x14ac:dyDescent="0.2">
      <c r="BB21680" s="5"/>
    </row>
    <row r="21681" spans="54:54" x14ac:dyDescent="0.2">
      <c r="BB21681" s="5"/>
    </row>
    <row r="21682" spans="54:54" x14ac:dyDescent="0.2">
      <c r="BB21682" s="5"/>
    </row>
    <row r="21683" spans="54:54" x14ac:dyDescent="0.2">
      <c r="BB21683" s="5"/>
    </row>
    <row r="21684" spans="54:54" x14ac:dyDescent="0.2">
      <c r="BB21684" s="5"/>
    </row>
    <row r="21685" spans="54:54" x14ac:dyDescent="0.2">
      <c r="BB21685" s="5"/>
    </row>
    <row r="21686" spans="54:54" x14ac:dyDescent="0.2">
      <c r="BB21686" s="5"/>
    </row>
    <row r="21687" spans="54:54" x14ac:dyDescent="0.2">
      <c r="BB21687" s="5"/>
    </row>
    <row r="21688" spans="54:54" x14ac:dyDescent="0.2">
      <c r="BB21688" s="5"/>
    </row>
    <row r="21689" spans="54:54" x14ac:dyDescent="0.2">
      <c r="BB21689" s="5"/>
    </row>
    <row r="21690" spans="54:54" x14ac:dyDescent="0.2">
      <c r="BB21690" s="5"/>
    </row>
    <row r="21691" spans="54:54" x14ac:dyDescent="0.2">
      <c r="BB21691" s="5"/>
    </row>
    <row r="21692" spans="54:54" x14ac:dyDescent="0.2">
      <c r="BB21692" s="5"/>
    </row>
    <row r="21693" spans="54:54" x14ac:dyDescent="0.2">
      <c r="BB21693" s="5"/>
    </row>
    <row r="21694" spans="54:54" x14ac:dyDescent="0.2">
      <c r="BB21694" s="5"/>
    </row>
    <row r="21695" spans="54:54" x14ac:dyDescent="0.2">
      <c r="BB21695" s="5"/>
    </row>
    <row r="21696" spans="54:54" x14ac:dyDescent="0.2">
      <c r="BB21696" s="5"/>
    </row>
    <row r="21697" spans="54:54" x14ac:dyDescent="0.2">
      <c r="BB21697" s="5"/>
    </row>
    <row r="21698" spans="54:54" x14ac:dyDescent="0.2">
      <c r="BB21698" s="5"/>
    </row>
    <row r="21699" spans="54:54" x14ac:dyDescent="0.2">
      <c r="BB21699" s="5"/>
    </row>
    <row r="21700" spans="54:54" x14ac:dyDescent="0.2">
      <c r="BB21700" s="5"/>
    </row>
    <row r="21701" spans="54:54" x14ac:dyDescent="0.2">
      <c r="BB21701" s="5"/>
    </row>
    <row r="21702" spans="54:54" x14ac:dyDescent="0.2">
      <c r="BB21702" s="5"/>
    </row>
    <row r="21703" spans="54:54" x14ac:dyDescent="0.2">
      <c r="BB21703" s="5"/>
    </row>
    <row r="21704" spans="54:54" x14ac:dyDescent="0.2">
      <c r="BB21704" s="5"/>
    </row>
    <row r="21705" spans="54:54" x14ac:dyDescent="0.2">
      <c r="BB21705" s="5"/>
    </row>
    <row r="21706" spans="54:54" x14ac:dyDescent="0.2">
      <c r="BB21706" s="5"/>
    </row>
    <row r="21707" spans="54:54" x14ac:dyDescent="0.2">
      <c r="BB21707" s="5"/>
    </row>
    <row r="21708" spans="54:54" x14ac:dyDescent="0.2">
      <c r="BB21708" s="5"/>
    </row>
    <row r="21709" spans="54:54" x14ac:dyDescent="0.2">
      <c r="BB21709" s="5"/>
    </row>
    <row r="21710" spans="54:54" x14ac:dyDescent="0.2">
      <c r="BB21710" s="5"/>
    </row>
    <row r="21711" spans="54:54" x14ac:dyDescent="0.2">
      <c r="BB21711" s="5"/>
    </row>
    <row r="21712" spans="54:54" x14ac:dyDescent="0.2">
      <c r="BB21712" s="5"/>
    </row>
    <row r="21713" spans="54:54" x14ac:dyDescent="0.2">
      <c r="BB21713" s="5"/>
    </row>
    <row r="21714" spans="54:54" x14ac:dyDescent="0.2">
      <c r="BB21714" s="5"/>
    </row>
    <row r="21715" spans="54:54" x14ac:dyDescent="0.2">
      <c r="BB21715" s="5"/>
    </row>
    <row r="21716" spans="54:54" x14ac:dyDescent="0.2">
      <c r="BB21716" s="5"/>
    </row>
    <row r="21717" spans="54:54" x14ac:dyDescent="0.2">
      <c r="BB21717" s="5"/>
    </row>
    <row r="21718" spans="54:54" x14ac:dyDescent="0.2">
      <c r="BB21718" s="5"/>
    </row>
    <row r="21719" spans="54:54" x14ac:dyDescent="0.2">
      <c r="BB21719" s="5"/>
    </row>
    <row r="21720" spans="54:54" x14ac:dyDescent="0.2">
      <c r="BB21720" s="5"/>
    </row>
    <row r="21721" spans="54:54" x14ac:dyDescent="0.2">
      <c r="BB21721" s="5"/>
    </row>
    <row r="21722" spans="54:54" x14ac:dyDescent="0.2">
      <c r="BB21722" s="5"/>
    </row>
    <row r="21723" spans="54:54" x14ac:dyDescent="0.2">
      <c r="BB21723" s="5"/>
    </row>
    <row r="21724" spans="54:54" x14ac:dyDescent="0.2">
      <c r="BB21724" s="5"/>
    </row>
    <row r="21725" spans="54:54" x14ac:dyDescent="0.2">
      <c r="BB21725" s="5"/>
    </row>
    <row r="21726" spans="54:54" x14ac:dyDescent="0.2">
      <c r="BB21726" s="5"/>
    </row>
    <row r="21727" spans="54:54" x14ac:dyDescent="0.2">
      <c r="BB21727" s="5"/>
    </row>
    <row r="21728" spans="54:54" x14ac:dyDescent="0.2">
      <c r="BB21728" s="5"/>
    </row>
    <row r="21729" spans="54:54" x14ac:dyDescent="0.2">
      <c r="BB21729" s="5"/>
    </row>
    <row r="21730" spans="54:54" x14ac:dyDescent="0.2">
      <c r="BB21730" s="5"/>
    </row>
    <row r="21731" spans="54:54" x14ac:dyDescent="0.2">
      <c r="BB21731" s="5"/>
    </row>
    <row r="21732" spans="54:54" x14ac:dyDescent="0.2">
      <c r="BB21732" s="5"/>
    </row>
    <row r="21733" spans="54:54" x14ac:dyDescent="0.2">
      <c r="BB21733" s="5"/>
    </row>
    <row r="21734" spans="54:54" x14ac:dyDescent="0.2">
      <c r="BB21734" s="5"/>
    </row>
    <row r="21735" spans="54:54" x14ac:dyDescent="0.2">
      <c r="BB21735" s="5"/>
    </row>
    <row r="21736" spans="54:54" x14ac:dyDescent="0.2">
      <c r="BB21736" s="5"/>
    </row>
    <row r="21737" spans="54:54" x14ac:dyDescent="0.2">
      <c r="BB21737" s="5"/>
    </row>
    <row r="21738" spans="54:54" x14ac:dyDescent="0.2">
      <c r="BB21738" s="5"/>
    </row>
    <row r="21739" spans="54:54" x14ac:dyDescent="0.2">
      <c r="BB21739" s="5"/>
    </row>
    <row r="21740" spans="54:54" x14ac:dyDescent="0.2">
      <c r="BB21740" s="5"/>
    </row>
    <row r="21741" spans="54:54" x14ac:dyDescent="0.2">
      <c r="BB21741" s="5"/>
    </row>
    <row r="21742" spans="54:54" x14ac:dyDescent="0.2">
      <c r="BB21742" s="5"/>
    </row>
    <row r="21743" spans="54:54" x14ac:dyDescent="0.2">
      <c r="BB21743" s="5"/>
    </row>
    <row r="21744" spans="54:54" x14ac:dyDescent="0.2">
      <c r="BB21744" s="5"/>
    </row>
    <row r="21745" spans="54:54" x14ac:dyDescent="0.2">
      <c r="BB21745" s="5"/>
    </row>
    <row r="21746" spans="54:54" x14ac:dyDescent="0.2">
      <c r="BB21746" s="5"/>
    </row>
    <row r="21747" spans="54:54" x14ac:dyDescent="0.2">
      <c r="BB21747" s="5"/>
    </row>
    <row r="21748" spans="54:54" x14ac:dyDescent="0.2">
      <c r="BB21748" s="5"/>
    </row>
    <row r="21749" spans="54:54" x14ac:dyDescent="0.2">
      <c r="BB21749" s="5"/>
    </row>
    <row r="21750" spans="54:54" x14ac:dyDescent="0.2">
      <c r="BB21750" s="5"/>
    </row>
    <row r="21751" spans="54:54" x14ac:dyDescent="0.2">
      <c r="BB21751" s="5"/>
    </row>
    <row r="21752" spans="54:54" x14ac:dyDescent="0.2">
      <c r="BB21752" s="5"/>
    </row>
    <row r="21753" spans="54:54" x14ac:dyDescent="0.2">
      <c r="BB21753" s="5"/>
    </row>
    <row r="21754" spans="54:54" x14ac:dyDescent="0.2">
      <c r="BB21754" s="5"/>
    </row>
    <row r="21755" spans="54:54" x14ac:dyDescent="0.2">
      <c r="BB21755" s="5"/>
    </row>
    <row r="21756" spans="54:54" x14ac:dyDescent="0.2">
      <c r="BB21756" s="5"/>
    </row>
    <row r="21757" spans="54:54" x14ac:dyDescent="0.2">
      <c r="BB21757" s="5"/>
    </row>
    <row r="21758" spans="54:54" x14ac:dyDescent="0.2">
      <c r="BB21758" s="5"/>
    </row>
    <row r="21759" spans="54:54" x14ac:dyDescent="0.2">
      <c r="BB21759" s="5"/>
    </row>
    <row r="21760" spans="54:54" x14ac:dyDescent="0.2">
      <c r="BB21760" s="5"/>
    </row>
    <row r="21761" spans="54:54" x14ac:dyDescent="0.2">
      <c r="BB21761" s="5"/>
    </row>
    <row r="21762" spans="54:54" x14ac:dyDescent="0.2">
      <c r="BB21762" s="5"/>
    </row>
    <row r="21763" spans="54:54" x14ac:dyDescent="0.2">
      <c r="BB21763" s="5"/>
    </row>
    <row r="21764" spans="54:54" x14ac:dyDescent="0.2">
      <c r="BB21764" s="5"/>
    </row>
    <row r="21765" spans="54:54" x14ac:dyDescent="0.2">
      <c r="BB21765" s="5"/>
    </row>
    <row r="21766" spans="54:54" x14ac:dyDescent="0.2">
      <c r="BB21766" s="5"/>
    </row>
    <row r="21767" spans="54:54" x14ac:dyDescent="0.2">
      <c r="BB21767" s="5"/>
    </row>
    <row r="21768" spans="54:54" x14ac:dyDescent="0.2">
      <c r="BB21768" s="5"/>
    </row>
    <row r="21769" spans="54:54" x14ac:dyDescent="0.2">
      <c r="BB21769" s="5"/>
    </row>
    <row r="21770" spans="54:54" x14ac:dyDescent="0.2">
      <c r="BB21770" s="5"/>
    </row>
    <row r="21771" spans="54:54" x14ac:dyDescent="0.2">
      <c r="BB21771" s="5"/>
    </row>
    <row r="21772" spans="54:54" x14ac:dyDescent="0.2">
      <c r="BB21772" s="5"/>
    </row>
    <row r="21773" spans="54:54" x14ac:dyDescent="0.2">
      <c r="BB21773" s="5"/>
    </row>
    <row r="21774" spans="54:54" x14ac:dyDescent="0.2">
      <c r="BB21774" s="5"/>
    </row>
    <row r="21775" spans="54:54" x14ac:dyDescent="0.2">
      <c r="BB21775" s="5"/>
    </row>
    <row r="21776" spans="54:54" x14ac:dyDescent="0.2">
      <c r="BB21776" s="5"/>
    </row>
    <row r="21777" spans="54:54" x14ac:dyDescent="0.2">
      <c r="BB21777" s="5"/>
    </row>
    <row r="21778" spans="54:54" x14ac:dyDescent="0.2">
      <c r="BB21778" s="5"/>
    </row>
    <row r="21779" spans="54:54" x14ac:dyDescent="0.2">
      <c r="BB21779" s="5"/>
    </row>
    <row r="21780" spans="54:54" x14ac:dyDescent="0.2">
      <c r="BB21780" s="5"/>
    </row>
    <row r="21781" spans="54:54" x14ac:dyDescent="0.2">
      <c r="BB21781" s="5"/>
    </row>
    <row r="21782" spans="54:54" x14ac:dyDescent="0.2">
      <c r="BB21782" s="5"/>
    </row>
    <row r="21783" spans="54:54" x14ac:dyDescent="0.2">
      <c r="BB21783" s="5"/>
    </row>
    <row r="21784" spans="54:54" x14ac:dyDescent="0.2">
      <c r="BB21784" s="5"/>
    </row>
    <row r="21785" spans="54:54" x14ac:dyDescent="0.2">
      <c r="BB21785" s="5"/>
    </row>
    <row r="21786" spans="54:54" x14ac:dyDescent="0.2">
      <c r="BB21786" s="5"/>
    </row>
    <row r="21787" spans="54:54" x14ac:dyDescent="0.2">
      <c r="BB21787" s="5"/>
    </row>
    <row r="21788" spans="54:54" x14ac:dyDescent="0.2">
      <c r="BB21788" s="5"/>
    </row>
    <row r="21789" spans="54:54" x14ac:dyDescent="0.2">
      <c r="BB21789" s="5"/>
    </row>
    <row r="21790" spans="54:54" x14ac:dyDescent="0.2">
      <c r="BB21790" s="5"/>
    </row>
    <row r="21791" spans="54:54" x14ac:dyDescent="0.2">
      <c r="BB21791" s="5"/>
    </row>
    <row r="21792" spans="54:54" x14ac:dyDescent="0.2">
      <c r="BB21792" s="5"/>
    </row>
    <row r="21793" spans="54:54" x14ac:dyDescent="0.2">
      <c r="BB21793" s="5"/>
    </row>
    <row r="21794" spans="54:54" x14ac:dyDescent="0.2">
      <c r="BB21794" s="5"/>
    </row>
    <row r="21795" spans="54:54" x14ac:dyDescent="0.2">
      <c r="BB21795" s="5"/>
    </row>
    <row r="21796" spans="54:54" x14ac:dyDescent="0.2">
      <c r="BB21796" s="5"/>
    </row>
    <row r="21797" spans="54:54" x14ac:dyDescent="0.2">
      <c r="BB21797" s="5"/>
    </row>
    <row r="21798" spans="54:54" x14ac:dyDescent="0.2">
      <c r="BB21798" s="5"/>
    </row>
    <row r="21799" spans="54:54" x14ac:dyDescent="0.2">
      <c r="BB21799" s="5"/>
    </row>
    <row r="21800" spans="54:54" x14ac:dyDescent="0.2">
      <c r="BB21800" s="5"/>
    </row>
    <row r="21801" spans="54:54" x14ac:dyDescent="0.2">
      <c r="BB21801" s="5"/>
    </row>
    <row r="21802" spans="54:54" x14ac:dyDescent="0.2">
      <c r="BB21802" s="5"/>
    </row>
    <row r="21803" spans="54:54" x14ac:dyDescent="0.2">
      <c r="BB21803" s="5"/>
    </row>
    <row r="21804" spans="54:54" x14ac:dyDescent="0.2">
      <c r="BB21804" s="5"/>
    </row>
    <row r="21805" spans="54:54" x14ac:dyDescent="0.2">
      <c r="BB21805" s="5"/>
    </row>
    <row r="21806" spans="54:54" x14ac:dyDescent="0.2">
      <c r="BB21806" s="5"/>
    </row>
    <row r="21807" spans="54:54" x14ac:dyDescent="0.2">
      <c r="BB21807" s="5"/>
    </row>
    <row r="21808" spans="54:54" x14ac:dyDescent="0.2">
      <c r="BB21808" s="5"/>
    </row>
    <row r="21809" spans="54:54" x14ac:dyDescent="0.2">
      <c r="BB21809" s="5"/>
    </row>
    <row r="21810" spans="54:54" x14ac:dyDescent="0.2">
      <c r="BB21810" s="5"/>
    </row>
    <row r="21811" spans="54:54" x14ac:dyDescent="0.2">
      <c r="BB21811" s="5"/>
    </row>
    <row r="21812" spans="54:54" x14ac:dyDescent="0.2">
      <c r="BB21812" s="5"/>
    </row>
    <row r="21813" spans="54:54" x14ac:dyDescent="0.2">
      <c r="BB21813" s="5"/>
    </row>
    <row r="21814" spans="54:54" x14ac:dyDescent="0.2">
      <c r="BB21814" s="5"/>
    </row>
    <row r="21815" spans="54:54" x14ac:dyDescent="0.2">
      <c r="BB21815" s="5"/>
    </row>
    <row r="21816" spans="54:54" x14ac:dyDescent="0.2">
      <c r="BB21816" s="5"/>
    </row>
    <row r="21817" spans="54:54" x14ac:dyDescent="0.2">
      <c r="BB21817" s="5"/>
    </row>
    <row r="21818" spans="54:54" x14ac:dyDescent="0.2">
      <c r="BB21818" s="5"/>
    </row>
    <row r="21819" spans="54:54" x14ac:dyDescent="0.2">
      <c r="BB21819" s="5"/>
    </row>
    <row r="21820" spans="54:54" x14ac:dyDescent="0.2">
      <c r="BB21820" s="5"/>
    </row>
    <row r="21821" spans="54:54" x14ac:dyDescent="0.2">
      <c r="BB21821" s="5"/>
    </row>
    <row r="21822" spans="54:54" x14ac:dyDescent="0.2">
      <c r="BB21822" s="5"/>
    </row>
    <row r="21823" spans="54:54" x14ac:dyDescent="0.2">
      <c r="BB21823" s="5"/>
    </row>
    <row r="21824" spans="54:54" x14ac:dyDescent="0.2">
      <c r="BB21824" s="5"/>
    </row>
    <row r="21825" spans="54:54" x14ac:dyDescent="0.2">
      <c r="BB21825" s="5"/>
    </row>
    <row r="21826" spans="54:54" x14ac:dyDescent="0.2">
      <c r="BB21826" s="5"/>
    </row>
    <row r="21827" spans="54:54" x14ac:dyDescent="0.2">
      <c r="BB21827" s="5"/>
    </row>
    <row r="21828" spans="54:54" x14ac:dyDescent="0.2">
      <c r="BB21828" s="5"/>
    </row>
    <row r="21829" spans="54:54" x14ac:dyDescent="0.2">
      <c r="BB21829" s="5"/>
    </row>
    <row r="21830" spans="54:54" x14ac:dyDescent="0.2">
      <c r="BB21830" s="5"/>
    </row>
    <row r="21831" spans="54:54" x14ac:dyDescent="0.2">
      <c r="BB21831" s="5"/>
    </row>
    <row r="21832" spans="54:54" x14ac:dyDescent="0.2">
      <c r="BB21832" s="5"/>
    </row>
    <row r="21833" spans="54:54" x14ac:dyDescent="0.2">
      <c r="BB21833" s="5"/>
    </row>
    <row r="21834" spans="54:54" x14ac:dyDescent="0.2">
      <c r="BB21834" s="5"/>
    </row>
    <row r="21835" spans="54:54" x14ac:dyDescent="0.2">
      <c r="BB21835" s="5"/>
    </row>
    <row r="21836" spans="54:54" x14ac:dyDescent="0.2">
      <c r="BB21836" s="5"/>
    </row>
    <row r="21837" spans="54:54" x14ac:dyDescent="0.2">
      <c r="BB21837" s="5"/>
    </row>
    <row r="21838" spans="54:54" x14ac:dyDescent="0.2">
      <c r="BB21838" s="5"/>
    </row>
    <row r="21839" spans="54:54" x14ac:dyDescent="0.2">
      <c r="BB21839" s="5"/>
    </row>
    <row r="21840" spans="54:54" x14ac:dyDescent="0.2">
      <c r="BB21840" s="5"/>
    </row>
    <row r="21841" spans="54:54" x14ac:dyDescent="0.2">
      <c r="BB21841" s="5"/>
    </row>
    <row r="21842" spans="54:54" x14ac:dyDescent="0.2">
      <c r="BB21842" s="5"/>
    </row>
    <row r="21843" spans="54:54" x14ac:dyDescent="0.2">
      <c r="BB21843" s="5"/>
    </row>
    <row r="21844" spans="54:54" x14ac:dyDescent="0.2">
      <c r="BB21844" s="5"/>
    </row>
    <row r="21845" spans="54:54" x14ac:dyDescent="0.2">
      <c r="BB21845" s="5"/>
    </row>
    <row r="21846" spans="54:54" x14ac:dyDescent="0.2">
      <c r="BB21846" s="5"/>
    </row>
    <row r="21847" spans="54:54" x14ac:dyDescent="0.2">
      <c r="BB21847" s="5"/>
    </row>
    <row r="21848" spans="54:54" x14ac:dyDescent="0.2">
      <c r="BB21848" s="5"/>
    </row>
    <row r="21849" spans="54:54" x14ac:dyDescent="0.2">
      <c r="BB21849" s="5"/>
    </row>
    <row r="21850" spans="54:54" x14ac:dyDescent="0.2">
      <c r="BB21850" s="5"/>
    </row>
    <row r="21851" spans="54:54" x14ac:dyDescent="0.2">
      <c r="BB21851" s="5"/>
    </row>
    <row r="21852" spans="54:54" x14ac:dyDescent="0.2">
      <c r="BB21852" s="5"/>
    </row>
    <row r="21853" spans="54:54" x14ac:dyDescent="0.2">
      <c r="BB21853" s="5"/>
    </row>
    <row r="21854" spans="54:54" x14ac:dyDescent="0.2">
      <c r="BB21854" s="5"/>
    </row>
    <row r="21855" spans="54:54" x14ac:dyDescent="0.2">
      <c r="BB21855" s="5"/>
    </row>
    <row r="21856" spans="54:54" x14ac:dyDescent="0.2">
      <c r="BB21856" s="5"/>
    </row>
    <row r="21857" spans="54:54" x14ac:dyDescent="0.2">
      <c r="BB21857" s="5"/>
    </row>
    <row r="21858" spans="54:54" x14ac:dyDescent="0.2">
      <c r="BB21858" s="5"/>
    </row>
    <row r="21859" spans="54:54" x14ac:dyDescent="0.2">
      <c r="BB21859" s="5"/>
    </row>
    <row r="21860" spans="54:54" x14ac:dyDescent="0.2">
      <c r="BB21860" s="5"/>
    </row>
    <row r="21861" spans="54:54" x14ac:dyDescent="0.2">
      <c r="BB21861" s="5"/>
    </row>
    <row r="21862" spans="54:54" x14ac:dyDescent="0.2">
      <c r="BB21862" s="5"/>
    </row>
    <row r="21863" spans="54:54" x14ac:dyDescent="0.2">
      <c r="BB21863" s="5"/>
    </row>
    <row r="21864" spans="54:54" x14ac:dyDescent="0.2">
      <c r="BB21864" s="5"/>
    </row>
    <row r="21865" spans="54:54" x14ac:dyDescent="0.2">
      <c r="BB21865" s="5"/>
    </row>
    <row r="21866" spans="54:54" x14ac:dyDescent="0.2">
      <c r="BB21866" s="5"/>
    </row>
    <row r="21867" spans="54:54" x14ac:dyDescent="0.2">
      <c r="BB21867" s="5"/>
    </row>
    <row r="21868" spans="54:54" x14ac:dyDescent="0.2">
      <c r="BB21868" s="5"/>
    </row>
    <row r="21869" spans="54:54" x14ac:dyDescent="0.2">
      <c r="BB21869" s="5"/>
    </row>
    <row r="21870" spans="54:54" x14ac:dyDescent="0.2">
      <c r="BB21870" s="5"/>
    </row>
    <row r="21871" spans="54:54" x14ac:dyDescent="0.2">
      <c r="BB21871" s="5"/>
    </row>
    <row r="21872" spans="54:54" x14ac:dyDescent="0.2">
      <c r="BB21872" s="5"/>
    </row>
    <row r="21873" spans="54:54" x14ac:dyDescent="0.2">
      <c r="BB21873" s="5"/>
    </row>
    <row r="21874" spans="54:54" x14ac:dyDescent="0.2">
      <c r="BB21874" s="5"/>
    </row>
    <row r="21875" spans="54:54" x14ac:dyDescent="0.2">
      <c r="BB21875" s="5"/>
    </row>
    <row r="21876" spans="54:54" x14ac:dyDescent="0.2">
      <c r="BB21876" s="5"/>
    </row>
    <row r="21877" spans="54:54" x14ac:dyDescent="0.2">
      <c r="BB21877" s="5"/>
    </row>
    <row r="21878" spans="54:54" x14ac:dyDescent="0.2">
      <c r="BB21878" s="5"/>
    </row>
    <row r="21879" spans="54:54" x14ac:dyDescent="0.2">
      <c r="BB21879" s="5"/>
    </row>
    <row r="21880" spans="54:54" x14ac:dyDescent="0.2">
      <c r="BB21880" s="5"/>
    </row>
    <row r="21881" spans="54:54" x14ac:dyDescent="0.2">
      <c r="BB21881" s="5"/>
    </row>
    <row r="21882" spans="54:54" x14ac:dyDescent="0.2">
      <c r="BB21882" s="5"/>
    </row>
    <row r="21883" spans="54:54" x14ac:dyDescent="0.2">
      <c r="BB21883" s="5"/>
    </row>
    <row r="21884" spans="54:54" x14ac:dyDescent="0.2">
      <c r="BB21884" s="5"/>
    </row>
    <row r="21885" spans="54:54" x14ac:dyDescent="0.2">
      <c r="BB21885" s="5"/>
    </row>
    <row r="21886" spans="54:54" x14ac:dyDescent="0.2">
      <c r="BB21886" s="5"/>
    </row>
    <row r="21887" spans="54:54" x14ac:dyDescent="0.2">
      <c r="BB21887" s="5"/>
    </row>
    <row r="21888" spans="54:54" x14ac:dyDescent="0.2">
      <c r="BB21888" s="5"/>
    </row>
    <row r="21889" spans="54:54" x14ac:dyDescent="0.2">
      <c r="BB21889" s="5"/>
    </row>
    <row r="21890" spans="54:54" x14ac:dyDescent="0.2">
      <c r="BB21890" s="5"/>
    </row>
    <row r="21891" spans="54:54" x14ac:dyDescent="0.2">
      <c r="BB21891" s="5"/>
    </row>
    <row r="21892" spans="54:54" x14ac:dyDescent="0.2">
      <c r="BB21892" s="5"/>
    </row>
    <row r="21893" spans="54:54" x14ac:dyDescent="0.2">
      <c r="BB21893" s="5"/>
    </row>
    <row r="21894" spans="54:54" x14ac:dyDescent="0.2">
      <c r="BB21894" s="5"/>
    </row>
    <row r="21895" spans="54:54" x14ac:dyDescent="0.2">
      <c r="BB21895" s="5"/>
    </row>
    <row r="21896" spans="54:54" x14ac:dyDescent="0.2">
      <c r="BB21896" s="5"/>
    </row>
    <row r="21897" spans="54:54" x14ac:dyDescent="0.2">
      <c r="BB21897" s="5"/>
    </row>
    <row r="21898" spans="54:54" x14ac:dyDescent="0.2">
      <c r="BB21898" s="5"/>
    </row>
    <row r="21899" spans="54:54" x14ac:dyDescent="0.2">
      <c r="BB21899" s="5"/>
    </row>
    <row r="21900" spans="54:54" x14ac:dyDescent="0.2">
      <c r="BB21900" s="5"/>
    </row>
    <row r="21901" spans="54:54" x14ac:dyDescent="0.2">
      <c r="BB21901" s="5"/>
    </row>
    <row r="21902" spans="54:54" x14ac:dyDescent="0.2">
      <c r="BB21902" s="5"/>
    </row>
    <row r="21903" spans="54:54" x14ac:dyDescent="0.2">
      <c r="BB21903" s="5"/>
    </row>
    <row r="21904" spans="54:54" x14ac:dyDescent="0.2">
      <c r="BB21904" s="5"/>
    </row>
    <row r="21905" spans="54:54" x14ac:dyDescent="0.2">
      <c r="BB21905" s="5"/>
    </row>
    <row r="21906" spans="54:54" x14ac:dyDescent="0.2">
      <c r="BB21906" s="5"/>
    </row>
    <row r="21907" spans="54:54" x14ac:dyDescent="0.2">
      <c r="BB21907" s="5"/>
    </row>
    <row r="21908" spans="54:54" x14ac:dyDescent="0.2">
      <c r="BB21908" s="5"/>
    </row>
    <row r="21909" spans="54:54" x14ac:dyDescent="0.2">
      <c r="BB21909" s="5"/>
    </row>
    <row r="21910" spans="54:54" x14ac:dyDescent="0.2">
      <c r="BB21910" s="5"/>
    </row>
    <row r="21911" spans="54:54" x14ac:dyDescent="0.2">
      <c r="BB21911" s="5"/>
    </row>
    <row r="21912" spans="54:54" x14ac:dyDescent="0.2">
      <c r="BB21912" s="5"/>
    </row>
    <row r="21913" spans="54:54" x14ac:dyDescent="0.2">
      <c r="BB21913" s="5"/>
    </row>
    <row r="21914" spans="54:54" x14ac:dyDescent="0.2">
      <c r="BB21914" s="5"/>
    </row>
    <row r="21915" spans="54:54" x14ac:dyDescent="0.2">
      <c r="BB21915" s="5"/>
    </row>
    <row r="21916" spans="54:54" x14ac:dyDescent="0.2">
      <c r="BB21916" s="5"/>
    </row>
    <row r="21917" spans="54:54" x14ac:dyDescent="0.2">
      <c r="BB21917" s="5"/>
    </row>
    <row r="21918" spans="54:54" x14ac:dyDescent="0.2">
      <c r="BB21918" s="5"/>
    </row>
    <row r="21919" spans="54:54" x14ac:dyDescent="0.2">
      <c r="BB21919" s="5"/>
    </row>
    <row r="21920" spans="54:54" x14ac:dyDescent="0.2">
      <c r="BB21920" s="5"/>
    </row>
    <row r="21921" spans="54:54" x14ac:dyDescent="0.2">
      <c r="BB21921" s="5"/>
    </row>
    <row r="21922" spans="54:54" x14ac:dyDescent="0.2">
      <c r="BB21922" s="5"/>
    </row>
    <row r="21923" spans="54:54" x14ac:dyDescent="0.2">
      <c r="BB21923" s="5"/>
    </row>
    <row r="21924" spans="54:54" x14ac:dyDescent="0.2">
      <c r="BB21924" s="5"/>
    </row>
    <row r="21925" spans="54:54" x14ac:dyDescent="0.2">
      <c r="BB21925" s="5"/>
    </row>
    <row r="21926" spans="54:54" x14ac:dyDescent="0.2">
      <c r="BB21926" s="5"/>
    </row>
    <row r="21927" spans="54:54" x14ac:dyDescent="0.2">
      <c r="BB21927" s="5"/>
    </row>
    <row r="21928" spans="54:54" x14ac:dyDescent="0.2">
      <c r="BB21928" s="5"/>
    </row>
    <row r="21929" spans="54:54" x14ac:dyDescent="0.2">
      <c r="BB21929" s="5"/>
    </row>
    <row r="21930" spans="54:54" x14ac:dyDescent="0.2">
      <c r="BB21930" s="5"/>
    </row>
    <row r="21931" spans="54:54" x14ac:dyDescent="0.2">
      <c r="BB21931" s="5"/>
    </row>
    <row r="21932" spans="54:54" x14ac:dyDescent="0.2">
      <c r="BB21932" s="5"/>
    </row>
    <row r="21933" spans="54:54" x14ac:dyDescent="0.2">
      <c r="BB21933" s="5"/>
    </row>
    <row r="21934" spans="54:54" x14ac:dyDescent="0.2">
      <c r="BB21934" s="5"/>
    </row>
    <row r="21935" spans="54:54" x14ac:dyDescent="0.2">
      <c r="BB21935" s="5"/>
    </row>
    <row r="21936" spans="54:54" x14ac:dyDescent="0.2">
      <c r="BB21936" s="5"/>
    </row>
    <row r="21937" spans="54:54" x14ac:dyDescent="0.2">
      <c r="BB21937" s="5"/>
    </row>
    <row r="21938" spans="54:54" x14ac:dyDescent="0.2">
      <c r="BB21938" s="5"/>
    </row>
    <row r="21939" spans="54:54" x14ac:dyDescent="0.2">
      <c r="BB21939" s="5"/>
    </row>
    <row r="21940" spans="54:54" x14ac:dyDescent="0.2">
      <c r="BB21940" s="5"/>
    </row>
    <row r="21941" spans="54:54" x14ac:dyDescent="0.2">
      <c r="BB21941" s="5"/>
    </row>
    <row r="21942" spans="54:54" x14ac:dyDescent="0.2">
      <c r="BB21942" s="5"/>
    </row>
    <row r="21943" spans="54:54" x14ac:dyDescent="0.2">
      <c r="BB21943" s="5"/>
    </row>
    <row r="21944" spans="54:54" x14ac:dyDescent="0.2">
      <c r="BB21944" s="5"/>
    </row>
    <row r="21945" spans="54:54" x14ac:dyDescent="0.2">
      <c r="BB21945" s="5"/>
    </row>
    <row r="21946" spans="54:54" x14ac:dyDescent="0.2">
      <c r="BB21946" s="5"/>
    </row>
    <row r="21947" spans="54:54" x14ac:dyDescent="0.2">
      <c r="BB21947" s="5"/>
    </row>
    <row r="21948" spans="54:54" x14ac:dyDescent="0.2">
      <c r="BB21948" s="5"/>
    </row>
    <row r="21949" spans="54:54" x14ac:dyDescent="0.2">
      <c r="BB21949" s="5"/>
    </row>
    <row r="21950" spans="54:54" x14ac:dyDescent="0.2">
      <c r="BB21950" s="5"/>
    </row>
    <row r="21951" spans="54:54" x14ac:dyDescent="0.2">
      <c r="BB21951" s="5"/>
    </row>
    <row r="21952" spans="54:54" x14ac:dyDescent="0.2">
      <c r="BB21952" s="5"/>
    </row>
    <row r="21953" spans="54:54" x14ac:dyDescent="0.2">
      <c r="BB21953" s="5"/>
    </row>
    <row r="21954" spans="54:54" x14ac:dyDescent="0.2">
      <c r="BB21954" s="5"/>
    </row>
    <row r="21955" spans="54:54" x14ac:dyDescent="0.2">
      <c r="BB21955" s="5"/>
    </row>
    <row r="21956" spans="54:54" x14ac:dyDescent="0.2">
      <c r="BB21956" s="5"/>
    </row>
    <row r="21957" spans="54:54" x14ac:dyDescent="0.2">
      <c r="BB21957" s="5"/>
    </row>
    <row r="21958" spans="54:54" x14ac:dyDescent="0.2">
      <c r="BB21958" s="5"/>
    </row>
    <row r="21959" spans="54:54" x14ac:dyDescent="0.2">
      <c r="BB21959" s="5"/>
    </row>
    <row r="21960" spans="54:54" x14ac:dyDescent="0.2">
      <c r="BB21960" s="5"/>
    </row>
    <row r="21961" spans="54:54" x14ac:dyDescent="0.2">
      <c r="BB21961" s="5"/>
    </row>
    <row r="21962" spans="54:54" x14ac:dyDescent="0.2">
      <c r="BB21962" s="5"/>
    </row>
    <row r="21963" spans="54:54" x14ac:dyDescent="0.2">
      <c r="BB21963" s="5"/>
    </row>
    <row r="21964" spans="54:54" x14ac:dyDescent="0.2">
      <c r="BB21964" s="5"/>
    </row>
    <row r="21965" spans="54:54" x14ac:dyDescent="0.2">
      <c r="BB21965" s="5"/>
    </row>
    <row r="21966" spans="54:54" x14ac:dyDescent="0.2">
      <c r="BB21966" s="5"/>
    </row>
    <row r="21967" spans="54:54" x14ac:dyDescent="0.2">
      <c r="BB21967" s="5"/>
    </row>
    <row r="21968" spans="54:54" x14ac:dyDescent="0.2">
      <c r="BB21968" s="5"/>
    </row>
    <row r="21969" spans="54:54" x14ac:dyDescent="0.2">
      <c r="BB21969" s="5"/>
    </row>
    <row r="21970" spans="54:54" x14ac:dyDescent="0.2">
      <c r="BB21970" s="5"/>
    </row>
    <row r="21971" spans="54:54" x14ac:dyDescent="0.2">
      <c r="BB21971" s="5"/>
    </row>
    <row r="21972" spans="54:54" x14ac:dyDescent="0.2">
      <c r="BB21972" s="5"/>
    </row>
    <row r="21973" spans="54:54" x14ac:dyDescent="0.2">
      <c r="BB21973" s="5"/>
    </row>
    <row r="21974" spans="54:54" x14ac:dyDescent="0.2">
      <c r="BB21974" s="5"/>
    </row>
    <row r="21975" spans="54:54" x14ac:dyDescent="0.2">
      <c r="BB21975" s="5"/>
    </row>
    <row r="21976" spans="54:54" x14ac:dyDescent="0.2">
      <c r="BB21976" s="5"/>
    </row>
    <row r="21977" spans="54:54" x14ac:dyDescent="0.2">
      <c r="BB21977" s="5"/>
    </row>
    <row r="21978" spans="54:54" x14ac:dyDescent="0.2">
      <c r="BB21978" s="5"/>
    </row>
    <row r="21979" spans="54:54" x14ac:dyDescent="0.2">
      <c r="BB21979" s="5"/>
    </row>
    <row r="21980" spans="54:54" x14ac:dyDescent="0.2">
      <c r="BB21980" s="5"/>
    </row>
    <row r="21981" spans="54:54" x14ac:dyDescent="0.2">
      <c r="BB21981" s="5"/>
    </row>
    <row r="21982" spans="54:54" x14ac:dyDescent="0.2">
      <c r="BB21982" s="5"/>
    </row>
    <row r="21983" spans="54:54" x14ac:dyDescent="0.2">
      <c r="BB21983" s="5"/>
    </row>
    <row r="21984" spans="54:54" x14ac:dyDescent="0.2">
      <c r="BB21984" s="5"/>
    </row>
    <row r="21985" spans="54:54" x14ac:dyDescent="0.2">
      <c r="BB21985" s="5"/>
    </row>
    <row r="21986" spans="54:54" x14ac:dyDescent="0.2">
      <c r="BB21986" s="5"/>
    </row>
    <row r="21987" spans="54:54" x14ac:dyDescent="0.2">
      <c r="BB21987" s="5"/>
    </row>
    <row r="21988" spans="54:54" x14ac:dyDescent="0.2">
      <c r="BB21988" s="5"/>
    </row>
    <row r="21989" spans="54:54" x14ac:dyDescent="0.2">
      <c r="BB21989" s="5"/>
    </row>
    <row r="21990" spans="54:54" x14ac:dyDescent="0.2">
      <c r="BB21990" s="5"/>
    </row>
    <row r="21991" spans="54:54" x14ac:dyDescent="0.2">
      <c r="BB21991" s="5"/>
    </row>
    <row r="21992" spans="54:54" x14ac:dyDescent="0.2">
      <c r="BB21992" s="5"/>
    </row>
    <row r="21993" spans="54:54" x14ac:dyDescent="0.2">
      <c r="BB21993" s="5"/>
    </row>
    <row r="21994" spans="54:54" x14ac:dyDescent="0.2">
      <c r="BB21994" s="5"/>
    </row>
    <row r="21995" spans="54:54" x14ac:dyDescent="0.2">
      <c r="BB21995" s="5"/>
    </row>
    <row r="21996" spans="54:54" x14ac:dyDescent="0.2">
      <c r="BB21996" s="5"/>
    </row>
    <row r="21997" spans="54:54" x14ac:dyDescent="0.2">
      <c r="BB21997" s="5"/>
    </row>
    <row r="21998" spans="54:54" x14ac:dyDescent="0.2">
      <c r="BB21998" s="5"/>
    </row>
    <row r="21999" spans="54:54" x14ac:dyDescent="0.2">
      <c r="BB21999" s="5"/>
    </row>
    <row r="22000" spans="54:54" x14ac:dyDescent="0.2">
      <c r="BB22000" s="5"/>
    </row>
    <row r="22001" spans="54:54" x14ac:dyDescent="0.2">
      <c r="BB22001" s="5"/>
    </row>
    <row r="22002" spans="54:54" x14ac:dyDescent="0.2">
      <c r="BB22002" s="5"/>
    </row>
    <row r="22003" spans="54:54" x14ac:dyDescent="0.2">
      <c r="BB22003" s="5"/>
    </row>
    <row r="22004" spans="54:54" x14ac:dyDescent="0.2">
      <c r="BB22004" s="5"/>
    </row>
    <row r="22005" spans="54:54" x14ac:dyDescent="0.2">
      <c r="BB22005" s="5"/>
    </row>
    <row r="22006" spans="54:54" x14ac:dyDescent="0.2">
      <c r="BB22006" s="5"/>
    </row>
    <row r="22007" spans="54:54" x14ac:dyDescent="0.2">
      <c r="BB22007" s="5"/>
    </row>
    <row r="22008" spans="54:54" x14ac:dyDescent="0.2">
      <c r="BB22008" s="5"/>
    </row>
    <row r="22009" spans="54:54" x14ac:dyDescent="0.2">
      <c r="BB22009" s="5"/>
    </row>
    <row r="22010" spans="54:54" x14ac:dyDescent="0.2">
      <c r="BB22010" s="5"/>
    </row>
    <row r="22011" spans="54:54" x14ac:dyDescent="0.2">
      <c r="BB22011" s="5"/>
    </row>
    <row r="22012" spans="54:54" x14ac:dyDescent="0.2">
      <c r="BB22012" s="5"/>
    </row>
    <row r="22013" spans="54:54" x14ac:dyDescent="0.2">
      <c r="BB22013" s="5"/>
    </row>
    <row r="22014" spans="54:54" x14ac:dyDescent="0.2">
      <c r="BB22014" s="5"/>
    </row>
    <row r="22015" spans="54:54" x14ac:dyDescent="0.2">
      <c r="BB22015" s="5"/>
    </row>
    <row r="22016" spans="54:54" x14ac:dyDescent="0.2">
      <c r="BB22016" s="5"/>
    </row>
    <row r="22017" spans="54:54" x14ac:dyDescent="0.2">
      <c r="BB22017" s="5"/>
    </row>
    <row r="22018" spans="54:54" x14ac:dyDescent="0.2">
      <c r="BB22018" s="5"/>
    </row>
    <row r="22019" spans="54:54" x14ac:dyDescent="0.2">
      <c r="BB22019" s="5"/>
    </row>
    <row r="22020" spans="54:54" x14ac:dyDescent="0.2">
      <c r="BB22020" s="5"/>
    </row>
    <row r="22021" spans="54:54" x14ac:dyDescent="0.2">
      <c r="BB22021" s="5"/>
    </row>
    <row r="22022" spans="54:54" x14ac:dyDescent="0.2">
      <c r="BB22022" s="5"/>
    </row>
    <row r="22023" spans="54:54" x14ac:dyDescent="0.2">
      <c r="BB22023" s="5"/>
    </row>
    <row r="22024" spans="54:54" x14ac:dyDescent="0.2">
      <c r="BB22024" s="5"/>
    </row>
    <row r="22025" spans="54:54" x14ac:dyDescent="0.2">
      <c r="BB22025" s="5"/>
    </row>
    <row r="22026" spans="54:54" x14ac:dyDescent="0.2">
      <c r="BB22026" s="5"/>
    </row>
    <row r="22027" spans="54:54" x14ac:dyDescent="0.2">
      <c r="BB22027" s="5"/>
    </row>
    <row r="22028" spans="54:54" x14ac:dyDescent="0.2">
      <c r="BB22028" s="5"/>
    </row>
    <row r="22029" spans="54:54" x14ac:dyDescent="0.2">
      <c r="BB22029" s="5"/>
    </row>
    <row r="22030" spans="54:54" x14ac:dyDescent="0.2">
      <c r="BB22030" s="5"/>
    </row>
    <row r="22031" spans="54:54" x14ac:dyDescent="0.2">
      <c r="BB22031" s="5"/>
    </row>
    <row r="22032" spans="54:54" x14ac:dyDescent="0.2">
      <c r="BB22032" s="5"/>
    </row>
    <row r="22033" spans="54:54" x14ac:dyDescent="0.2">
      <c r="BB22033" s="5"/>
    </row>
    <row r="22034" spans="54:54" x14ac:dyDescent="0.2">
      <c r="BB22034" s="5"/>
    </row>
    <row r="22035" spans="54:54" x14ac:dyDescent="0.2">
      <c r="BB22035" s="5"/>
    </row>
    <row r="22036" spans="54:54" x14ac:dyDescent="0.2">
      <c r="BB22036" s="5"/>
    </row>
    <row r="22037" spans="54:54" x14ac:dyDescent="0.2">
      <c r="BB22037" s="5"/>
    </row>
    <row r="22038" spans="54:54" x14ac:dyDescent="0.2">
      <c r="BB22038" s="5"/>
    </row>
    <row r="22039" spans="54:54" x14ac:dyDescent="0.2">
      <c r="BB22039" s="5"/>
    </row>
    <row r="22040" spans="54:54" x14ac:dyDescent="0.2">
      <c r="BB22040" s="5"/>
    </row>
    <row r="22041" spans="54:54" x14ac:dyDescent="0.2">
      <c r="BB22041" s="5"/>
    </row>
    <row r="22042" spans="54:54" x14ac:dyDescent="0.2">
      <c r="BB22042" s="5"/>
    </row>
    <row r="22043" spans="54:54" x14ac:dyDescent="0.2">
      <c r="BB22043" s="5"/>
    </row>
    <row r="22044" spans="54:54" x14ac:dyDescent="0.2">
      <c r="BB22044" s="5"/>
    </row>
    <row r="22045" spans="54:54" x14ac:dyDescent="0.2">
      <c r="BB22045" s="5"/>
    </row>
    <row r="22046" spans="54:54" x14ac:dyDescent="0.2">
      <c r="BB22046" s="5"/>
    </row>
    <row r="22047" spans="54:54" x14ac:dyDescent="0.2">
      <c r="BB22047" s="5"/>
    </row>
    <row r="22048" spans="54:54" x14ac:dyDescent="0.2">
      <c r="BB22048" s="5"/>
    </row>
    <row r="22049" spans="54:54" x14ac:dyDescent="0.2">
      <c r="BB22049" s="5"/>
    </row>
    <row r="22050" spans="54:54" x14ac:dyDescent="0.2">
      <c r="BB22050" s="5"/>
    </row>
    <row r="22051" spans="54:54" x14ac:dyDescent="0.2">
      <c r="BB22051" s="5"/>
    </row>
    <row r="22052" spans="54:54" x14ac:dyDescent="0.2">
      <c r="BB22052" s="5"/>
    </row>
    <row r="22053" spans="54:54" x14ac:dyDescent="0.2">
      <c r="BB22053" s="5"/>
    </row>
    <row r="22054" spans="54:54" x14ac:dyDescent="0.2">
      <c r="BB22054" s="5"/>
    </row>
    <row r="22055" spans="54:54" x14ac:dyDescent="0.2">
      <c r="BB22055" s="5"/>
    </row>
    <row r="22056" spans="54:54" x14ac:dyDescent="0.2">
      <c r="BB22056" s="5"/>
    </row>
    <row r="22057" spans="54:54" x14ac:dyDescent="0.2">
      <c r="BB22057" s="5"/>
    </row>
    <row r="22058" spans="54:54" x14ac:dyDescent="0.2">
      <c r="BB22058" s="5"/>
    </row>
    <row r="22059" spans="54:54" x14ac:dyDescent="0.2">
      <c r="BB22059" s="5"/>
    </row>
    <row r="22060" spans="54:54" x14ac:dyDescent="0.2">
      <c r="BB22060" s="5"/>
    </row>
    <row r="22061" spans="54:54" x14ac:dyDescent="0.2">
      <c r="BB22061" s="5"/>
    </row>
    <row r="22062" spans="54:54" x14ac:dyDescent="0.2">
      <c r="BB22062" s="5"/>
    </row>
    <row r="22063" spans="54:54" x14ac:dyDescent="0.2">
      <c r="BB22063" s="5"/>
    </row>
    <row r="22064" spans="54:54" x14ac:dyDescent="0.2">
      <c r="BB22064" s="5"/>
    </row>
    <row r="22065" spans="54:54" x14ac:dyDescent="0.2">
      <c r="BB22065" s="5"/>
    </row>
    <row r="22066" spans="54:54" x14ac:dyDescent="0.2">
      <c r="BB22066" s="5"/>
    </row>
    <row r="22067" spans="54:54" x14ac:dyDescent="0.2">
      <c r="BB22067" s="5"/>
    </row>
    <row r="22068" spans="54:54" x14ac:dyDescent="0.2">
      <c r="BB22068" s="5"/>
    </row>
    <row r="22069" spans="54:54" x14ac:dyDescent="0.2">
      <c r="BB22069" s="5"/>
    </row>
    <row r="22070" spans="54:54" x14ac:dyDescent="0.2">
      <c r="BB22070" s="5"/>
    </row>
    <row r="22071" spans="54:54" x14ac:dyDescent="0.2">
      <c r="BB22071" s="5"/>
    </row>
    <row r="22072" spans="54:54" x14ac:dyDescent="0.2">
      <c r="BB22072" s="5"/>
    </row>
    <row r="22073" spans="54:54" x14ac:dyDescent="0.2">
      <c r="BB22073" s="5"/>
    </row>
    <row r="22074" spans="54:54" x14ac:dyDescent="0.2">
      <c r="BB22074" s="5"/>
    </row>
    <row r="22075" spans="54:54" x14ac:dyDescent="0.2">
      <c r="BB22075" s="5"/>
    </row>
    <row r="22076" spans="54:54" x14ac:dyDescent="0.2">
      <c r="BB22076" s="5"/>
    </row>
    <row r="22077" spans="54:54" x14ac:dyDescent="0.2">
      <c r="BB22077" s="5"/>
    </row>
    <row r="22078" spans="54:54" x14ac:dyDescent="0.2">
      <c r="BB22078" s="5"/>
    </row>
    <row r="22079" spans="54:54" x14ac:dyDescent="0.2">
      <c r="BB22079" s="5"/>
    </row>
    <row r="22080" spans="54:54" x14ac:dyDescent="0.2">
      <c r="BB22080" s="5"/>
    </row>
    <row r="22081" spans="54:54" x14ac:dyDescent="0.2">
      <c r="BB22081" s="5"/>
    </row>
    <row r="22082" spans="54:54" x14ac:dyDescent="0.2">
      <c r="BB22082" s="5"/>
    </row>
    <row r="22083" spans="54:54" x14ac:dyDescent="0.2">
      <c r="BB22083" s="5"/>
    </row>
    <row r="22084" spans="54:54" x14ac:dyDescent="0.2">
      <c r="BB22084" s="5"/>
    </row>
    <row r="22085" spans="54:54" x14ac:dyDescent="0.2">
      <c r="BB22085" s="5"/>
    </row>
    <row r="22086" spans="54:54" x14ac:dyDescent="0.2">
      <c r="BB22086" s="5"/>
    </row>
    <row r="22087" spans="54:54" x14ac:dyDescent="0.2">
      <c r="BB22087" s="5"/>
    </row>
    <row r="22088" spans="54:54" x14ac:dyDescent="0.2">
      <c r="BB22088" s="5"/>
    </row>
    <row r="22089" spans="54:54" x14ac:dyDescent="0.2">
      <c r="BB22089" s="5"/>
    </row>
    <row r="22090" spans="54:54" x14ac:dyDescent="0.2">
      <c r="BB22090" s="5"/>
    </row>
    <row r="22091" spans="54:54" x14ac:dyDescent="0.2">
      <c r="BB22091" s="5"/>
    </row>
    <row r="22092" spans="54:54" x14ac:dyDescent="0.2">
      <c r="BB22092" s="5"/>
    </row>
    <row r="22093" spans="54:54" x14ac:dyDescent="0.2">
      <c r="BB22093" s="5"/>
    </row>
    <row r="22094" spans="54:54" x14ac:dyDescent="0.2">
      <c r="BB22094" s="5"/>
    </row>
    <row r="22095" spans="54:54" x14ac:dyDescent="0.2">
      <c r="BB22095" s="5"/>
    </row>
    <row r="22096" spans="54:54" x14ac:dyDescent="0.2">
      <c r="BB22096" s="5"/>
    </row>
    <row r="22097" spans="54:54" x14ac:dyDescent="0.2">
      <c r="BB22097" s="5"/>
    </row>
    <row r="22098" spans="54:54" x14ac:dyDescent="0.2">
      <c r="BB22098" s="5"/>
    </row>
    <row r="22099" spans="54:54" x14ac:dyDescent="0.2">
      <c r="BB22099" s="5"/>
    </row>
    <row r="22100" spans="54:54" x14ac:dyDescent="0.2">
      <c r="BB22100" s="5"/>
    </row>
    <row r="22101" spans="54:54" x14ac:dyDescent="0.2">
      <c r="BB22101" s="5"/>
    </row>
    <row r="22102" spans="54:54" x14ac:dyDescent="0.2">
      <c r="BB22102" s="5"/>
    </row>
    <row r="22103" spans="54:54" x14ac:dyDescent="0.2">
      <c r="BB22103" s="5"/>
    </row>
    <row r="22104" spans="54:54" x14ac:dyDescent="0.2">
      <c r="BB22104" s="5"/>
    </row>
    <row r="22105" spans="54:54" x14ac:dyDescent="0.2">
      <c r="BB22105" s="5"/>
    </row>
    <row r="22106" spans="54:54" x14ac:dyDescent="0.2">
      <c r="BB22106" s="5"/>
    </row>
    <row r="22107" spans="54:54" x14ac:dyDescent="0.2">
      <c r="BB22107" s="5"/>
    </row>
    <row r="22108" spans="54:54" x14ac:dyDescent="0.2">
      <c r="BB22108" s="5"/>
    </row>
    <row r="22109" spans="54:54" x14ac:dyDescent="0.2">
      <c r="BB22109" s="5"/>
    </row>
    <row r="22110" spans="54:54" x14ac:dyDescent="0.2">
      <c r="BB22110" s="5"/>
    </row>
    <row r="22111" spans="54:54" x14ac:dyDescent="0.2">
      <c r="BB22111" s="5"/>
    </row>
    <row r="22112" spans="54:54" x14ac:dyDescent="0.2">
      <c r="BB22112" s="5"/>
    </row>
    <row r="22113" spans="54:54" x14ac:dyDescent="0.2">
      <c r="BB22113" s="5"/>
    </row>
    <row r="22114" spans="54:54" x14ac:dyDescent="0.2">
      <c r="BB22114" s="5"/>
    </row>
    <row r="22115" spans="54:54" x14ac:dyDescent="0.2">
      <c r="BB22115" s="5"/>
    </row>
    <row r="22116" spans="54:54" x14ac:dyDescent="0.2">
      <c r="BB22116" s="5"/>
    </row>
    <row r="22117" spans="54:54" x14ac:dyDescent="0.2">
      <c r="BB22117" s="5"/>
    </row>
    <row r="22118" spans="54:54" x14ac:dyDescent="0.2">
      <c r="BB22118" s="5"/>
    </row>
    <row r="22119" spans="54:54" x14ac:dyDescent="0.2">
      <c r="BB22119" s="5"/>
    </row>
    <row r="22120" spans="54:54" x14ac:dyDescent="0.2">
      <c r="BB22120" s="5"/>
    </row>
    <row r="22121" spans="54:54" x14ac:dyDescent="0.2">
      <c r="BB22121" s="5"/>
    </row>
    <row r="22122" spans="54:54" x14ac:dyDescent="0.2">
      <c r="BB22122" s="5"/>
    </row>
    <row r="22123" spans="54:54" x14ac:dyDescent="0.2">
      <c r="BB22123" s="5"/>
    </row>
    <row r="22124" spans="54:54" x14ac:dyDescent="0.2">
      <c r="BB22124" s="5"/>
    </row>
    <row r="22125" spans="54:54" x14ac:dyDescent="0.2">
      <c r="BB22125" s="5"/>
    </row>
    <row r="22126" spans="54:54" x14ac:dyDescent="0.2">
      <c r="BB22126" s="5"/>
    </row>
    <row r="22127" spans="54:54" x14ac:dyDescent="0.2">
      <c r="BB22127" s="5"/>
    </row>
    <row r="22128" spans="54:54" x14ac:dyDescent="0.2">
      <c r="BB22128" s="5"/>
    </row>
    <row r="22129" spans="54:54" x14ac:dyDescent="0.2">
      <c r="BB22129" s="5"/>
    </row>
    <row r="22130" spans="54:54" x14ac:dyDescent="0.2">
      <c r="BB22130" s="5"/>
    </row>
    <row r="22131" spans="54:54" x14ac:dyDescent="0.2">
      <c r="BB22131" s="5"/>
    </row>
    <row r="22132" spans="54:54" x14ac:dyDescent="0.2">
      <c r="BB22132" s="5"/>
    </row>
    <row r="22133" spans="54:54" x14ac:dyDescent="0.2">
      <c r="BB22133" s="5"/>
    </row>
    <row r="22134" spans="54:54" x14ac:dyDescent="0.2">
      <c r="BB22134" s="5"/>
    </row>
    <row r="22135" spans="54:54" x14ac:dyDescent="0.2">
      <c r="BB22135" s="5"/>
    </row>
    <row r="22136" spans="54:54" x14ac:dyDescent="0.2">
      <c r="BB22136" s="5"/>
    </row>
    <row r="22137" spans="54:54" x14ac:dyDescent="0.2">
      <c r="BB22137" s="5"/>
    </row>
    <row r="22138" spans="54:54" x14ac:dyDescent="0.2">
      <c r="BB22138" s="5"/>
    </row>
    <row r="22139" spans="54:54" x14ac:dyDescent="0.2">
      <c r="BB22139" s="5"/>
    </row>
    <row r="22140" spans="54:54" x14ac:dyDescent="0.2">
      <c r="BB22140" s="5"/>
    </row>
    <row r="22141" spans="54:54" x14ac:dyDescent="0.2">
      <c r="BB22141" s="5"/>
    </row>
    <row r="22142" spans="54:54" x14ac:dyDescent="0.2">
      <c r="BB22142" s="5"/>
    </row>
    <row r="22143" spans="54:54" x14ac:dyDescent="0.2">
      <c r="BB22143" s="5"/>
    </row>
    <row r="22144" spans="54:54" x14ac:dyDescent="0.2">
      <c r="BB22144" s="5"/>
    </row>
    <row r="22145" spans="54:54" x14ac:dyDescent="0.2">
      <c r="BB22145" s="5"/>
    </row>
    <row r="22146" spans="54:54" x14ac:dyDescent="0.2">
      <c r="BB22146" s="5"/>
    </row>
    <row r="22147" spans="54:54" x14ac:dyDescent="0.2">
      <c r="BB22147" s="5"/>
    </row>
    <row r="22148" spans="54:54" x14ac:dyDescent="0.2">
      <c r="BB22148" s="5"/>
    </row>
    <row r="22149" spans="54:54" x14ac:dyDescent="0.2">
      <c r="BB22149" s="5"/>
    </row>
    <row r="22150" spans="54:54" x14ac:dyDescent="0.2">
      <c r="BB22150" s="5"/>
    </row>
    <row r="22151" spans="54:54" x14ac:dyDescent="0.2">
      <c r="BB22151" s="5"/>
    </row>
    <row r="22152" spans="54:54" x14ac:dyDescent="0.2">
      <c r="BB22152" s="5"/>
    </row>
    <row r="22153" spans="54:54" x14ac:dyDescent="0.2">
      <c r="BB22153" s="5"/>
    </row>
    <row r="22154" spans="54:54" x14ac:dyDescent="0.2">
      <c r="BB22154" s="5"/>
    </row>
    <row r="22155" spans="54:54" x14ac:dyDescent="0.2">
      <c r="BB22155" s="5"/>
    </row>
    <row r="22156" spans="54:54" x14ac:dyDescent="0.2">
      <c r="BB22156" s="5"/>
    </row>
    <row r="22157" spans="54:54" x14ac:dyDescent="0.2">
      <c r="BB22157" s="5"/>
    </row>
    <row r="22158" spans="54:54" x14ac:dyDescent="0.2">
      <c r="BB22158" s="5"/>
    </row>
    <row r="22159" spans="54:54" x14ac:dyDescent="0.2">
      <c r="BB22159" s="5"/>
    </row>
    <row r="22160" spans="54:54" x14ac:dyDescent="0.2">
      <c r="BB22160" s="5"/>
    </row>
    <row r="22161" spans="54:54" x14ac:dyDescent="0.2">
      <c r="BB22161" s="5"/>
    </row>
    <row r="22162" spans="54:54" x14ac:dyDescent="0.2">
      <c r="BB22162" s="5"/>
    </row>
    <row r="22163" spans="54:54" x14ac:dyDescent="0.2">
      <c r="BB22163" s="5"/>
    </row>
    <row r="22164" spans="54:54" x14ac:dyDescent="0.2">
      <c r="BB22164" s="5"/>
    </row>
    <row r="22165" spans="54:54" x14ac:dyDescent="0.2">
      <c r="BB22165" s="5"/>
    </row>
    <row r="22166" spans="54:54" x14ac:dyDescent="0.2">
      <c r="BB22166" s="5"/>
    </row>
    <row r="22167" spans="54:54" x14ac:dyDescent="0.2">
      <c r="BB22167" s="5"/>
    </row>
    <row r="22168" spans="54:54" x14ac:dyDescent="0.2">
      <c r="BB22168" s="5"/>
    </row>
    <row r="22169" spans="54:54" x14ac:dyDescent="0.2">
      <c r="BB22169" s="5"/>
    </row>
    <row r="22170" spans="54:54" x14ac:dyDescent="0.2">
      <c r="BB22170" s="5"/>
    </row>
    <row r="22171" spans="54:54" x14ac:dyDescent="0.2">
      <c r="BB22171" s="5"/>
    </row>
    <row r="22172" spans="54:54" x14ac:dyDescent="0.2">
      <c r="BB22172" s="5"/>
    </row>
    <row r="22173" spans="54:54" x14ac:dyDescent="0.2">
      <c r="BB22173" s="5"/>
    </row>
    <row r="22174" spans="54:54" x14ac:dyDescent="0.2">
      <c r="BB22174" s="5"/>
    </row>
    <row r="22175" spans="54:54" x14ac:dyDescent="0.2">
      <c r="BB22175" s="5"/>
    </row>
    <row r="22176" spans="54:54" x14ac:dyDescent="0.2">
      <c r="BB22176" s="5"/>
    </row>
    <row r="22177" spans="54:54" x14ac:dyDescent="0.2">
      <c r="BB22177" s="5"/>
    </row>
    <row r="22178" spans="54:54" x14ac:dyDescent="0.2">
      <c r="BB22178" s="5"/>
    </row>
    <row r="22179" spans="54:54" x14ac:dyDescent="0.2">
      <c r="BB22179" s="5"/>
    </row>
    <row r="22180" spans="54:54" x14ac:dyDescent="0.2">
      <c r="BB22180" s="5"/>
    </row>
    <row r="22181" spans="54:54" x14ac:dyDescent="0.2">
      <c r="BB22181" s="5"/>
    </row>
    <row r="22182" spans="54:54" x14ac:dyDescent="0.2">
      <c r="BB22182" s="5"/>
    </row>
    <row r="22183" spans="54:54" x14ac:dyDescent="0.2">
      <c r="BB22183" s="5"/>
    </row>
    <row r="22184" spans="54:54" x14ac:dyDescent="0.2">
      <c r="BB22184" s="5"/>
    </row>
    <row r="22185" spans="54:54" x14ac:dyDescent="0.2">
      <c r="BB22185" s="5"/>
    </row>
    <row r="22186" spans="54:54" x14ac:dyDescent="0.2">
      <c r="BB22186" s="5"/>
    </row>
    <row r="22187" spans="54:54" x14ac:dyDescent="0.2">
      <c r="BB22187" s="5"/>
    </row>
    <row r="22188" spans="54:54" x14ac:dyDescent="0.2">
      <c r="BB22188" s="5"/>
    </row>
    <row r="22189" spans="54:54" x14ac:dyDescent="0.2">
      <c r="BB22189" s="5"/>
    </row>
    <row r="22190" spans="54:54" x14ac:dyDescent="0.2">
      <c r="BB22190" s="5"/>
    </row>
    <row r="22191" spans="54:54" x14ac:dyDescent="0.2">
      <c r="BB22191" s="5"/>
    </row>
    <row r="22192" spans="54:54" x14ac:dyDescent="0.2">
      <c r="BB22192" s="5"/>
    </row>
    <row r="22193" spans="54:54" x14ac:dyDescent="0.2">
      <c r="BB22193" s="5"/>
    </row>
    <row r="22194" spans="54:54" x14ac:dyDescent="0.2">
      <c r="BB22194" s="5"/>
    </row>
    <row r="22195" spans="54:54" x14ac:dyDescent="0.2">
      <c r="BB22195" s="5"/>
    </row>
    <row r="22196" spans="54:54" x14ac:dyDescent="0.2">
      <c r="BB22196" s="5"/>
    </row>
    <row r="22197" spans="54:54" x14ac:dyDescent="0.2">
      <c r="BB22197" s="5"/>
    </row>
    <row r="22198" spans="54:54" x14ac:dyDescent="0.2">
      <c r="BB22198" s="5"/>
    </row>
    <row r="22199" spans="54:54" x14ac:dyDescent="0.2">
      <c r="BB22199" s="5"/>
    </row>
    <row r="22200" spans="54:54" x14ac:dyDescent="0.2">
      <c r="BB22200" s="5"/>
    </row>
    <row r="22201" spans="54:54" x14ac:dyDescent="0.2">
      <c r="BB22201" s="5"/>
    </row>
    <row r="22202" spans="54:54" x14ac:dyDescent="0.2">
      <c r="BB22202" s="5"/>
    </row>
    <row r="22203" spans="54:54" x14ac:dyDescent="0.2">
      <c r="BB22203" s="5"/>
    </row>
    <row r="22204" spans="54:54" x14ac:dyDescent="0.2">
      <c r="BB22204" s="5"/>
    </row>
    <row r="22205" spans="54:54" x14ac:dyDescent="0.2">
      <c r="BB22205" s="5"/>
    </row>
    <row r="22206" spans="54:54" x14ac:dyDescent="0.2">
      <c r="BB22206" s="5"/>
    </row>
    <row r="22207" spans="54:54" x14ac:dyDescent="0.2">
      <c r="BB22207" s="5"/>
    </row>
    <row r="22208" spans="54:54" x14ac:dyDescent="0.2">
      <c r="BB22208" s="5"/>
    </row>
    <row r="22209" spans="54:54" x14ac:dyDescent="0.2">
      <c r="BB22209" s="5"/>
    </row>
    <row r="22210" spans="54:54" x14ac:dyDescent="0.2">
      <c r="BB22210" s="5"/>
    </row>
    <row r="22211" spans="54:54" x14ac:dyDescent="0.2">
      <c r="BB22211" s="5"/>
    </row>
    <row r="22212" spans="54:54" x14ac:dyDescent="0.2">
      <c r="BB22212" s="5"/>
    </row>
    <row r="22213" spans="54:54" x14ac:dyDescent="0.2">
      <c r="BB22213" s="5"/>
    </row>
    <row r="22214" spans="54:54" x14ac:dyDescent="0.2">
      <c r="BB22214" s="5"/>
    </row>
    <row r="22215" spans="54:54" x14ac:dyDescent="0.2">
      <c r="BB22215" s="5"/>
    </row>
    <row r="22216" spans="54:54" x14ac:dyDescent="0.2">
      <c r="BB22216" s="5"/>
    </row>
    <row r="22217" spans="54:54" x14ac:dyDescent="0.2">
      <c r="BB22217" s="5"/>
    </row>
    <row r="22218" spans="54:54" x14ac:dyDescent="0.2">
      <c r="BB22218" s="5"/>
    </row>
    <row r="22219" spans="54:54" x14ac:dyDescent="0.2">
      <c r="BB22219" s="5"/>
    </row>
    <row r="22220" spans="54:54" x14ac:dyDescent="0.2">
      <c r="BB22220" s="5"/>
    </row>
    <row r="22221" spans="54:54" x14ac:dyDescent="0.2">
      <c r="BB22221" s="5"/>
    </row>
    <row r="22222" spans="54:54" x14ac:dyDescent="0.2">
      <c r="BB22222" s="5"/>
    </row>
    <row r="22223" spans="54:54" x14ac:dyDescent="0.2">
      <c r="BB22223" s="5"/>
    </row>
    <row r="22224" spans="54:54" x14ac:dyDescent="0.2">
      <c r="BB22224" s="5"/>
    </row>
    <row r="22225" spans="54:54" x14ac:dyDescent="0.2">
      <c r="BB22225" s="5"/>
    </row>
    <row r="22226" spans="54:54" x14ac:dyDescent="0.2">
      <c r="BB22226" s="5"/>
    </row>
    <row r="22227" spans="54:54" x14ac:dyDescent="0.2">
      <c r="BB22227" s="5"/>
    </row>
    <row r="22228" spans="54:54" x14ac:dyDescent="0.2">
      <c r="BB22228" s="5"/>
    </row>
    <row r="22229" spans="54:54" x14ac:dyDescent="0.2">
      <c r="BB22229" s="5"/>
    </row>
    <row r="22230" spans="54:54" x14ac:dyDescent="0.2">
      <c r="BB22230" s="5"/>
    </row>
    <row r="22231" spans="54:54" x14ac:dyDescent="0.2">
      <c r="BB22231" s="5"/>
    </row>
    <row r="22232" spans="54:54" x14ac:dyDescent="0.2">
      <c r="BB22232" s="5"/>
    </row>
    <row r="22233" spans="54:54" x14ac:dyDescent="0.2">
      <c r="BB22233" s="5"/>
    </row>
    <row r="22234" spans="54:54" x14ac:dyDescent="0.2">
      <c r="BB22234" s="5"/>
    </row>
    <row r="22235" spans="54:54" x14ac:dyDescent="0.2">
      <c r="BB22235" s="5"/>
    </row>
    <row r="22236" spans="54:54" x14ac:dyDescent="0.2">
      <c r="BB22236" s="5"/>
    </row>
    <row r="22237" spans="54:54" x14ac:dyDescent="0.2">
      <c r="BB22237" s="5"/>
    </row>
    <row r="22238" spans="54:54" x14ac:dyDescent="0.2">
      <c r="BB22238" s="5"/>
    </row>
    <row r="22239" spans="54:54" x14ac:dyDescent="0.2">
      <c r="BB22239" s="5"/>
    </row>
    <row r="22240" spans="54:54" x14ac:dyDescent="0.2">
      <c r="BB22240" s="5"/>
    </row>
    <row r="22241" spans="54:54" x14ac:dyDescent="0.2">
      <c r="BB22241" s="5"/>
    </row>
    <row r="22242" spans="54:54" x14ac:dyDescent="0.2">
      <c r="BB22242" s="5"/>
    </row>
    <row r="22243" spans="54:54" x14ac:dyDescent="0.2">
      <c r="BB22243" s="5"/>
    </row>
    <row r="22244" spans="54:54" x14ac:dyDescent="0.2">
      <c r="BB22244" s="5"/>
    </row>
    <row r="22245" spans="54:54" x14ac:dyDescent="0.2">
      <c r="BB22245" s="5"/>
    </row>
    <row r="22246" spans="54:54" x14ac:dyDescent="0.2">
      <c r="BB22246" s="5"/>
    </row>
    <row r="22247" spans="54:54" x14ac:dyDescent="0.2">
      <c r="BB22247" s="5"/>
    </row>
    <row r="22248" spans="54:54" x14ac:dyDescent="0.2">
      <c r="BB22248" s="5"/>
    </row>
    <row r="22249" spans="54:54" x14ac:dyDescent="0.2">
      <c r="BB22249" s="5"/>
    </row>
    <row r="22250" spans="54:54" x14ac:dyDescent="0.2">
      <c r="BB22250" s="5"/>
    </row>
    <row r="22251" spans="54:54" x14ac:dyDescent="0.2">
      <c r="BB22251" s="5"/>
    </row>
    <row r="22252" spans="54:54" x14ac:dyDescent="0.2">
      <c r="BB22252" s="5"/>
    </row>
    <row r="22253" spans="54:54" x14ac:dyDescent="0.2">
      <c r="BB22253" s="5"/>
    </row>
    <row r="22254" spans="54:54" x14ac:dyDescent="0.2">
      <c r="BB22254" s="5"/>
    </row>
    <row r="22255" spans="54:54" x14ac:dyDescent="0.2">
      <c r="BB22255" s="5"/>
    </row>
    <row r="22256" spans="54:54" x14ac:dyDescent="0.2">
      <c r="BB22256" s="5"/>
    </row>
    <row r="22257" spans="54:54" x14ac:dyDescent="0.2">
      <c r="BB22257" s="5"/>
    </row>
    <row r="22258" spans="54:54" x14ac:dyDescent="0.2">
      <c r="BB22258" s="5"/>
    </row>
    <row r="22259" spans="54:54" x14ac:dyDescent="0.2">
      <c r="BB22259" s="5"/>
    </row>
    <row r="22260" spans="54:54" x14ac:dyDescent="0.2">
      <c r="BB22260" s="5"/>
    </row>
    <row r="22261" spans="54:54" x14ac:dyDescent="0.2">
      <c r="BB22261" s="5"/>
    </row>
    <row r="22262" spans="54:54" x14ac:dyDescent="0.2">
      <c r="BB22262" s="5"/>
    </row>
    <row r="22263" spans="54:54" x14ac:dyDescent="0.2">
      <c r="BB22263" s="5"/>
    </row>
    <row r="22264" spans="54:54" x14ac:dyDescent="0.2">
      <c r="BB22264" s="5"/>
    </row>
    <row r="22265" spans="54:54" x14ac:dyDescent="0.2">
      <c r="BB22265" s="5"/>
    </row>
    <row r="22266" spans="54:54" x14ac:dyDescent="0.2">
      <c r="BB22266" s="5"/>
    </row>
    <row r="22267" spans="54:54" x14ac:dyDescent="0.2">
      <c r="BB22267" s="5"/>
    </row>
    <row r="22268" spans="54:54" x14ac:dyDescent="0.2">
      <c r="BB22268" s="5"/>
    </row>
    <row r="22269" spans="54:54" x14ac:dyDescent="0.2">
      <c r="BB22269" s="5"/>
    </row>
    <row r="22270" spans="54:54" x14ac:dyDescent="0.2">
      <c r="BB22270" s="5"/>
    </row>
    <row r="22271" spans="54:54" x14ac:dyDescent="0.2">
      <c r="BB22271" s="5"/>
    </row>
    <row r="22272" spans="54:54" x14ac:dyDescent="0.2">
      <c r="BB22272" s="5"/>
    </row>
    <row r="22273" spans="54:54" x14ac:dyDescent="0.2">
      <c r="BB22273" s="5"/>
    </row>
    <row r="22274" spans="54:54" x14ac:dyDescent="0.2">
      <c r="BB22274" s="5"/>
    </row>
    <row r="22275" spans="54:54" x14ac:dyDescent="0.2">
      <c r="BB22275" s="5"/>
    </row>
    <row r="22276" spans="54:54" x14ac:dyDescent="0.2">
      <c r="BB22276" s="5"/>
    </row>
    <row r="22277" spans="54:54" x14ac:dyDescent="0.2">
      <c r="BB22277" s="5"/>
    </row>
    <row r="22278" spans="54:54" x14ac:dyDescent="0.2">
      <c r="BB22278" s="5"/>
    </row>
    <row r="22279" spans="54:54" x14ac:dyDescent="0.2">
      <c r="BB22279" s="5"/>
    </row>
    <row r="22280" spans="54:54" x14ac:dyDescent="0.2">
      <c r="BB22280" s="5"/>
    </row>
    <row r="22281" spans="54:54" x14ac:dyDescent="0.2">
      <c r="BB22281" s="5"/>
    </row>
    <row r="22282" spans="54:54" x14ac:dyDescent="0.2">
      <c r="BB22282" s="5"/>
    </row>
    <row r="22283" spans="54:54" x14ac:dyDescent="0.2">
      <c r="BB22283" s="5"/>
    </row>
    <row r="22284" spans="54:54" x14ac:dyDescent="0.2">
      <c r="BB22284" s="5"/>
    </row>
    <row r="22285" spans="54:54" x14ac:dyDescent="0.2">
      <c r="BB22285" s="5"/>
    </row>
    <row r="22286" spans="54:54" x14ac:dyDescent="0.2">
      <c r="BB22286" s="5"/>
    </row>
    <row r="22287" spans="54:54" x14ac:dyDescent="0.2">
      <c r="BB22287" s="5"/>
    </row>
    <row r="22288" spans="54:54" x14ac:dyDescent="0.2">
      <c r="BB22288" s="5"/>
    </row>
    <row r="22289" spans="54:54" x14ac:dyDescent="0.2">
      <c r="BB22289" s="5"/>
    </row>
    <row r="22290" spans="54:54" x14ac:dyDescent="0.2">
      <c r="BB22290" s="5"/>
    </row>
    <row r="22291" spans="54:54" x14ac:dyDescent="0.2">
      <c r="BB22291" s="5"/>
    </row>
    <row r="22292" spans="54:54" x14ac:dyDescent="0.2">
      <c r="BB22292" s="5"/>
    </row>
    <row r="22293" spans="54:54" x14ac:dyDescent="0.2">
      <c r="BB22293" s="5"/>
    </row>
    <row r="22294" spans="54:54" x14ac:dyDescent="0.2">
      <c r="BB22294" s="5"/>
    </row>
    <row r="22295" spans="54:54" x14ac:dyDescent="0.2">
      <c r="BB22295" s="5"/>
    </row>
    <row r="22296" spans="54:54" x14ac:dyDescent="0.2">
      <c r="BB22296" s="5"/>
    </row>
    <row r="22297" spans="54:54" x14ac:dyDescent="0.2">
      <c r="BB22297" s="5"/>
    </row>
    <row r="22298" spans="54:54" x14ac:dyDescent="0.2">
      <c r="BB22298" s="5"/>
    </row>
    <row r="22299" spans="54:54" x14ac:dyDescent="0.2">
      <c r="BB22299" s="5"/>
    </row>
    <row r="22300" spans="54:54" x14ac:dyDescent="0.2">
      <c r="BB22300" s="5"/>
    </row>
    <row r="22301" spans="54:54" x14ac:dyDescent="0.2">
      <c r="BB22301" s="5"/>
    </row>
    <row r="22302" spans="54:54" x14ac:dyDescent="0.2">
      <c r="BB22302" s="5"/>
    </row>
    <row r="22303" spans="54:54" x14ac:dyDescent="0.2">
      <c r="BB22303" s="5"/>
    </row>
    <row r="22304" spans="54:54" x14ac:dyDescent="0.2">
      <c r="BB22304" s="5"/>
    </row>
    <row r="22305" spans="54:54" x14ac:dyDescent="0.2">
      <c r="BB22305" s="5"/>
    </row>
    <row r="22306" spans="54:54" x14ac:dyDescent="0.2">
      <c r="BB22306" s="5"/>
    </row>
    <row r="22307" spans="54:54" x14ac:dyDescent="0.2">
      <c r="BB22307" s="5"/>
    </row>
    <row r="22308" spans="54:54" x14ac:dyDescent="0.2">
      <c r="BB22308" s="5"/>
    </row>
    <row r="22309" spans="54:54" x14ac:dyDescent="0.2">
      <c r="BB22309" s="5"/>
    </row>
    <row r="22310" spans="54:54" x14ac:dyDescent="0.2">
      <c r="BB22310" s="5"/>
    </row>
    <row r="22311" spans="54:54" x14ac:dyDescent="0.2">
      <c r="BB22311" s="5"/>
    </row>
    <row r="22312" spans="54:54" x14ac:dyDescent="0.2">
      <c r="BB22312" s="5"/>
    </row>
    <row r="22313" spans="54:54" x14ac:dyDescent="0.2">
      <c r="BB22313" s="5"/>
    </row>
    <row r="22314" spans="54:54" x14ac:dyDescent="0.2">
      <c r="BB22314" s="5"/>
    </row>
    <row r="22315" spans="54:54" x14ac:dyDescent="0.2">
      <c r="BB22315" s="5"/>
    </row>
    <row r="22316" spans="54:54" x14ac:dyDescent="0.2">
      <c r="BB22316" s="5"/>
    </row>
    <row r="22317" spans="54:54" x14ac:dyDescent="0.2">
      <c r="BB22317" s="5"/>
    </row>
    <row r="22318" spans="54:54" x14ac:dyDescent="0.2">
      <c r="BB22318" s="5"/>
    </row>
    <row r="22319" spans="54:54" x14ac:dyDescent="0.2">
      <c r="BB22319" s="5"/>
    </row>
    <row r="22320" spans="54:54" x14ac:dyDescent="0.2">
      <c r="BB22320" s="5"/>
    </row>
    <row r="22321" spans="54:54" x14ac:dyDescent="0.2">
      <c r="BB22321" s="5"/>
    </row>
    <row r="22322" spans="54:54" x14ac:dyDescent="0.2">
      <c r="BB22322" s="5"/>
    </row>
    <row r="22323" spans="54:54" x14ac:dyDescent="0.2">
      <c r="BB22323" s="5"/>
    </row>
    <row r="22324" spans="54:54" x14ac:dyDescent="0.2">
      <c r="BB22324" s="5"/>
    </row>
    <row r="22325" spans="54:54" x14ac:dyDescent="0.2">
      <c r="BB22325" s="5"/>
    </row>
    <row r="22326" spans="54:54" x14ac:dyDescent="0.2">
      <c r="BB22326" s="5"/>
    </row>
    <row r="22327" spans="54:54" x14ac:dyDescent="0.2">
      <c r="BB22327" s="5"/>
    </row>
    <row r="22328" spans="54:54" x14ac:dyDescent="0.2">
      <c r="BB22328" s="5"/>
    </row>
    <row r="22329" spans="54:54" x14ac:dyDescent="0.2">
      <c r="BB22329" s="5"/>
    </row>
    <row r="22330" spans="54:54" x14ac:dyDescent="0.2">
      <c r="BB22330" s="5"/>
    </row>
    <row r="22331" spans="54:54" x14ac:dyDescent="0.2">
      <c r="BB22331" s="5"/>
    </row>
    <row r="22332" spans="54:54" x14ac:dyDescent="0.2">
      <c r="BB22332" s="5"/>
    </row>
    <row r="22333" spans="54:54" x14ac:dyDescent="0.2">
      <c r="BB22333" s="5"/>
    </row>
    <row r="22334" spans="54:54" x14ac:dyDescent="0.2">
      <c r="BB22334" s="5"/>
    </row>
    <row r="22335" spans="54:54" x14ac:dyDescent="0.2">
      <c r="BB22335" s="5"/>
    </row>
    <row r="22336" spans="54:54" x14ac:dyDescent="0.2">
      <c r="BB22336" s="5"/>
    </row>
    <row r="22337" spans="54:54" x14ac:dyDescent="0.2">
      <c r="BB22337" s="5"/>
    </row>
    <row r="22338" spans="54:54" x14ac:dyDescent="0.2">
      <c r="BB22338" s="5"/>
    </row>
    <row r="22339" spans="54:54" x14ac:dyDescent="0.2">
      <c r="BB22339" s="5"/>
    </row>
    <row r="22340" spans="54:54" x14ac:dyDescent="0.2">
      <c r="BB22340" s="5"/>
    </row>
    <row r="22341" spans="54:54" x14ac:dyDescent="0.2">
      <c r="BB22341" s="5"/>
    </row>
    <row r="22342" spans="54:54" x14ac:dyDescent="0.2">
      <c r="BB22342" s="5"/>
    </row>
    <row r="22343" spans="54:54" x14ac:dyDescent="0.2">
      <c r="BB22343" s="5"/>
    </row>
    <row r="22344" spans="54:54" x14ac:dyDescent="0.2">
      <c r="BB22344" s="5"/>
    </row>
    <row r="22345" spans="54:54" x14ac:dyDescent="0.2">
      <c r="BB22345" s="5"/>
    </row>
    <row r="22346" spans="54:54" x14ac:dyDescent="0.2">
      <c r="BB22346" s="5"/>
    </row>
    <row r="22347" spans="54:54" x14ac:dyDescent="0.2">
      <c r="BB22347" s="5"/>
    </row>
    <row r="22348" spans="54:54" x14ac:dyDescent="0.2">
      <c r="BB22348" s="5"/>
    </row>
    <row r="22349" spans="54:54" x14ac:dyDescent="0.2">
      <c r="BB22349" s="5"/>
    </row>
    <row r="22350" spans="54:54" x14ac:dyDescent="0.2">
      <c r="BB22350" s="5"/>
    </row>
    <row r="22351" spans="54:54" x14ac:dyDescent="0.2">
      <c r="BB22351" s="5"/>
    </row>
    <row r="22352" spans="54:54" x14ac:dyDescent="0.2">
      <c r="BB22352" s="5"/>
    </row>
    <row r="22353" spans="54:54" x14ac:dyDescent="0.2">
      <c r="BB22353" s="5"/>
    </row>
    <row r="22354" spans="54:54" x14ac:dyDescent="0.2">
      <c r="BB22354" s="5"/>
    </row>
    <row r="22355" spans="54:54" x14ac:dyDescent="0.2">
      <c r="BB22355" s="5"/>
    </row>
    <row r="22356" spans="54:54" x14ac:dyDescent="0.2">
      <c r="BB22356" s="5"/>
    </row>
    <row r="22357" spans="54:54" x14ac:dyDescent="0.2">
      <c r="BB22357" s="5"/>
    </row>
    <row r="22358" spans="54:54" x14ac:dyDescent="0.2">
      <c r="BB22358" s="5"/>
    </row>
    <row r="22359" spans="54:54" x14ac:dyDescent="0.2">
      <c r="BB22359" s="5"/>
    </row>
    <row r="22360" spans="54:54" x14ac:dyDescent="0.2">
      <c r="BB22360" s="5"/>
    </row>
    <row r="22361" spans="54:54" x14ac:dyDescent="0.2">
      <c r="BB22361" s="5"/>
    </row>
    <row r="22362" spans="54:54" x14ac:dyDescent="0.2">
      <c r="BB22362" s="5"/>
    </row>
    <row r="22363" spans="54:54" x14ac:dyDescent="0.2">
      <c r="BB22363" s="5"/>
    </row>
    <row r="22364" spans="54:54" x14ac:dyDescent="0.2">
      <c r="BB22364" s="5"/>
    </row>
    <row r="22365" spans="54:54" x14ac:dyDescent="0.2">
      <c r="BB22365" s="5"/>
    </row>
    <row r="22366" spans="54:54" x14ac:dyDescent="0.2">
      <c r="BB22366" s="5"/>
    </row>
    <row r="22367" spans="54:54" x14ac:dyDescent="0.2">
      <c r="BB22367" s="5"/>
    </row>
    <row r="22368" spans="54:54" x14ac:dyDescent="0.2">
      <c r="BB22368" s="5"/>
    </row>
    <row r="22369" spans="54:54" x14ac:dyDescent="0.2">
      <c r="BB22369" s="5"/>
    </row>
    <row r="22370" spans="54:54" x14ac:dyDescent="0.2">
      <c r="BB22370" s="5"/>
    </row>
    <row r="22371" spans="54:54" x14ac:dyDescent="0.2">
      <c r="BB22371" s="5"/>
    </row>
    <row r="22372" spans="54:54" x14ac:dyDescent="0.2">
      <c r="BB22372" s="5"/>
    </row>
    <row r="22373" spans="54:54" x14ac:dyDescent="0.2">
      <c r="BB22373" s="5"/>
    </row>
    <row r="22374" spans="54:54" x14ac:dyDescent="0.2">
      <c r="BB22374" s="5"/>
    </row>
    <row r="22375" spans="54:54" x14ac:dyDescent="0.2">
      <c r="BB22375" s="5"/>
    </row>
    <row r="22376" spans="54:54" x14ac:dyDescent="0.2">
      <c r="BB22376" s="5"/>
    </row>
    <row r="22377" spans="54:54" x14ac:dyDescent="0.2">
      <c r="BB22377" s="5"/>
    </row>
    <row r="22378" spans="54:54" x14ac:dyDescent="0.2">
      <c r="BB22378" s="5"/>
    </row>
    <row r="22379" spans="54:54" x14ac:dyDescent="0.2">
      <c r="BB22379" s="5"/>
    </row>
    <row r="22380" spans="54:54" x14ac:dyDescent="0.2">
      <c r="BB22380" s="5"/>
    </row>
    <row r="22381" spans="54:54" x14ac:dyDescent="0.2">
      <c r="BB22381" s="5"/>
    </row>
    <row r="22382" spans="54:54" x14ac:dyDescent="0.2">
      <c r="BB22382" s="5"/>
    </row>
    <row r="22383" spans="54:54" x14ac:dyDescent="0.2">
      <c r="BB22383" s="5"/>
    </row>
    <row r="22384" spans="54:54" x14ac:dyDescent="0.2">
      <c r="BB22384" s="5"/>
    </row>
    <row r="22385" spans="54:54" x14ac:dyDescent="0.2">
      <c r="BB22385" s="5"/>
    </row>
    <row r="22386" spans="54:54" x14ac:dyDescent="0.2">
      <c r="BB22386" s="5"/>
    </row>
    <row r="22387" spans="54:54" x14ac:dyDescent="0.2">
      <c r="BB22387" s="5"/>
    </row>
    <row r="22388" spans="54:54" x14ac:dyDescent="0.2">
      <c r="BB22388" s="5"/>
    </row>
    <row r="22389" spans="54:54" x14ac:dyDescent="0.2">
      <c r="BB22389" s="5"/>
    </row>
    <row r="22390" spans="54:54" x14ac:dyDescent="0.2">
      <c r="BB22390" s="5"/>
    </row>
    <row r="22391" spans="54:54" x14ac:dyDescent="0.2">
      <c r="BB22391" s="5"/>
    </row>
    <row r="22392" spans="54:54" x14ac:dyDescent="0.2">
      <c r="BB22392" s="5"/>
    </row>
    <row r="22393" spans="54:54" x14ac:dyDescent="0.2">
      <c r="BB22393" s="5"/>
    </row>
    <row r="22394" spans="54:54" x14ac:dyDescent="0.2">
      <c r="BB22394" s="5"/>
    </row>
    <row r="22395" spans="54:54" x14ac:dyDescent="0.2">
      <c r="BB22395" s="5"/>
    </row>
    <row r="22396" spans="54:54" x14ac:dyDescent="0.2">
      <c r="BB22396" s="5"/>
    </row>
    <row r="22397" spans="54:54" x14ac:dyDescent="0.2">
      <c r="BB22397" s="5"/>
    </row>
    <row r="22398" spans="54:54" x14ac:dyDescent="0.2">
      <c r="BB22398" s="5"/>
    </row>
    <row r="22399" spans="54:54" x14ac:dyDescent="0.2">
      <c r="BB22399" s="5"/>
    </row>
    <row r="22400" spans="54:54" x14ac:dyDescent="0.2">
      <c r="BB22400" s="5"/>
    </row>
    <row r="22401" spans="54:54" x14ac:dyDescent="0.2">
      <c r="BB22401" s="5"/>
    </row>
    <row r="22402" spans="54:54" x14ac:dyDescent="0.2">
      <c r="BB22402" s="5"/>
    </row>
    <row r="22403" spans="54:54" x14ac:dyDescent="0.2">
      <c r="BB22403" s="5"/>
    </row>
    <row r="22404" spans="54:54" x14ac:dyDescent="0.2">
      <c r="BB22404" s="5"/>
    </row>
    <row r="22405" spans="54:54" x14ac:dyDescent="0.2">
      <c r="BB22405" s="5"/>
    </row>
    <row r="22406" spans="54:54" x14ac:dyDescent="0.2">
      <c r="BB22406" s="5"/>
    </row>
    <row r="22407" spans="54:54" x14ac:dyDescent="0.2">
      <c r="BB22407" s="5"/>
    </row>
    <row r="22408" spans="54:54" x14ac:dyDescent="0.2">
      <c r="BB22408" s="5"/>
    </row>
    <row r="22409" spans="54:54" x14ac:dyDescent="0.2">
      <c r="BB22409" s="5"/>
    </row>
    <row r="22410" spans="54:54" x14ac:dyDescent="0.2">
      <c r="BB22410" s="5"/>
    </row>
    <row r="22411" spans="54:54" x14ac:dyDescent="0.2">
      <c r="BB22411" s="5"/>
    </row>
    <row r="22412" spans="54:54" x14ac:dyDescent="0.2">
      <c r="BB22412" s="5"/>
    </row>
    <row r="22413" spans="54:54" x14ac:dyDescent="0.2">
      <c r="BB22413" s="5"/>
    </row>
    <row r="22414" spans="54:54" x14ac:dyDescent="0.2">
      <c r="BB22414" s="5"/>
    </row>
    <row r="22415" spans="54:54" x14ac:dyDescent="0.2">
      <c r="BB22415" s="5"/>
    </row>
    <row r="22416" spans="54:54" x14ac:dyDescent="0.2">
      <c r="BB22416" s="5"/>
    </row>
    <row r="22417" spans="54:54" x14ac:dyDescent="0.2">
      <c r="BB22417" s="5"/>
    </row>
    <row r="22418" spans="54:54" x14ac:dyDescent="0.2">
      <c r="BB22418" s="5"/>
    </row>
    <row r="22419" spans="54:54" x14ac:dyDescent="0.2">
      <c r="BB22419" s="5"/>
    </row>
    <row r="22420" spans="54:54" x14ac:dyDescent="0.2">
      <c r="BB22420" s="5"/>
    </row>
    <row r="22421" spans="54:54" x14ac:dyDescent="0.2">
      <c r="BB22421" s="5"/>
    </row>
    <row r="22422" spans="54:54" x14ac:dyDescent="0.2">
      <c r="BB22422" s="5"/>
    </row>
    <row r="22423" spans="54:54" x14ac:dyDescent="0.2">
      <c r="BB22423" s="5"/>
    </row>
    <row r="22424" spans="54:54" x14ac:dyDescent="0.2">
      <c r="BB22424" s="5"/>
    </row>
    <row r="22425" spans="54:54" x14ac:dyDescent="0.2">
      <c r="BB22425" s="5"/>
    </row>
    <row r="22426" spans="54:54" x14ac:dyDescent="0.2">
      <c r="BB22426" s="5"/>
    </row>
    <row r="22427" spans="54:54" x14ac:dyDescent="0.2">
      <c r="BB22427" s="5"/>
    </row>
    <row r="22428" spans="54:54" x14ac:dyDescent="0.2">
      <c r="BB22428" s="5"/>
    </row>
    <row r="22429" spans="54:54" x14ac:dyDescent="0.2">
      <c r="BB22429" s="5"/>
    </row>
    <row r="22430" spans="54:54" x14ac:dyDescent="0.2">
      <c r="BB22430" s="5"/>
    </row>
    <row r="22431" spans="54:54" x14ac:dyDescent="0.2">
      <c r="BB22431" s="5"/>
    </row>
    <row r="22432" spans="54:54" x14ac:dyDescent="0.2">
      <c r="BB22432" s="5"/>
    </row>
    <row r="22433" spans="54:54" x14ac:dyDescent="0.2">
      <c r="BB22433" s="5"/>
    </row>
    <row r="22434" spans="54:54" x14ac:dyDescent="0.2">
      <c r="BB22434" s="5"/>
    </row>
    <row r="22435" spans="54:54" x14ac:dyDescent="0.2">
      <c r="BB22435" s="5"/>
    </row>
    <row r="22436" spans="54:54" x14ac:dyDescent="0.2">
      <c r="BB22436" s="5"/>
    </row>
    <row r="22437" spans="54:54" x14ac:dyDescent="0.2">
      <c r="BB22437" s="5"/>
    </row>
    <row r="22438" spans="54:54" x14ac:dyDescent="0.2">
      <c r="BB22438" s="5"/>
    </row>
    <row r="22439" spans="54:54" x14ac:dyDescent="0.2">
      <c r="BB22439" s="5"/>
    </row>
    <row r="22440" spans="54:54" x14ac:dyDescent="0.2">
      <c r="BB22440" s="5"/>
    </row>
    <row r="22441" spans="54:54" x14ac:dyDescent="0.2">
      <c r="BB22441" s="5"/>
    </row>
    <row r="22442" spans="54:54" x14ac:dyDescent="0.2">
      <c r="BB22442" s="5"/>
    </row>
    <row r="22443" spans="54:54" x14ac:dyDescent="0.2">
      <c r="BB22443" s="5"/>
    </row>
    <row r="22444" spans="54:54" x14ac:dyDescent="0.2">
      <c r="BB22444" s="5"/>
    </row>
    <row r="22445" spans="54:54" x14ac:dyDescent="0.2">
      <c r="BB22445" s="5"/>
    </row>
    <row r="22446" spans="54:54" x14ac:dyDescent="0.2">
      <c r="BB22446" s="5"/>
    </row>
    <row r="22447" spans="54:54" x14ac:dyDescent="0.2">
      <c r="BB22447" s="5"/>
    </row>
    <row r="22448" spans="54:54" x14ac:dyDescent="0.2">
      <c r="BB22448" s="5"/>
    </row>
    <row r="22449" spans="54:54" x14ac:dyDescent="0.2">
      <c r="BB22449" s="5"/>
    </row>
    <row r="22450" spans="54:54" x14ac:dyDescent="0.2">
      <c r="BB22450" s="5"/>
    </row>
    <row r="22451" spans="54:54" x14ac:dyDescent="0.2">
      <c r="BB22451" s="5"/>
    </row>
    <row r="22452" spans="54:54" x14ac:dyDescent="0.2">
      <c r="BB22452" s="5"/>
    </row>
    <row r="22453" spans="54:54" x14ac:dyDescent="0.2">
      <c r="BB22453" s="5"/>
    </row>
    <row r="22454" spans="54:54" x14ac:dyDescent="0.2">
      <c r="BB22454" s="5"/>
    </row>
    <row r="22455" spans="54:54" x14ac:dyDescent="0.2">
      <c r="BB22455" s="5"/>
    </row>
    <row r="22456" spans="54:54" x14ac:dyDescent="0.2">
      <c r="BB22456" s="5"/>
    </row>
    <row r="22457" spans="54:54" x14ac:dyDescent="0.2">
      <c r="BB22457" s="5"/>
    </row>
    <row r="22458" spans="54:54" x14ac:dyDescent="0.2">
      <c r="BB22458" s="5"/>
    </row>
    <row r="22459" spans="54:54" x14ac:dyDescent="0.2">
      <c r="BB22459" s="5"/>
    </row>
    <row r="22460" spans="54:54" x14ac:dyDescent="0.2">
      <c r="BB22460" s="5"/>
    </row>
    <row r="22461" spans="54:54" x14ac:dyDescent="0.2">
      <c r="BB22461" s="5"/>
    </row>
    <row r="22462" spans="54:54" x14ac:dyDescent="0.2">
      <c r="BB22462" s="5"/>
    </row>
    <row r="22463" spans="54:54" x14ac:dyDescent="0.2">
      <c r="BB22463" s="5"/>
    </row>
    <row r="22464" spans="54:54" x14ac:dyDescent="0.2">
      <c r="BB22464" s="5"/>
    </row>
    <row r="22465" spans="54:54" x14ac:dyDescent="0.2">
      <c r="BB22465" s="5"/>
    </row>
    <row r="22466" spans="54:54" x14ac:dyDescent="0.2">
      <c r="BB22466" s="5"/>
    </row>
    <row r="22467" spans="54:54" x14ac:dyDescent="0.2">
      <c r="BB22467" s="5"/>
    </row>
    <row r="22468" spans="54:54" x14ac:dyDescent="0.2">
      <c r="BB22468" s="5"/>
    </row>
    <row r="22469" spans="54:54" x14ac:dyDescent="0.2">
      <c r="BB22469" s="5"/>
    </row>
    <row r="22470" spans="54:54" x14ac:dyDescent="0.2">
      <c r="BB22470" s="5"/>
    </row>
    <row r="22471" spans="54:54" x14ac:dyDescent="0.2">
      <c r="BB22471" s="5"/>
    </row>
    <row r="22472" spans="54:54" x14ac:dyDescent="0.2">
      <c r="BB22472" s="5"/>
    </row>
    <row r="22473" spans="54:54" x14ac:dyDescent="0.2">
      <c r="BB22473" s="5"/>
    </row>
    <row r="22474" spans="54:54" x14ac:dyDescent="0.2">
      <c r="BB22474" s="5"/>
    </row>
    <row r="22475" spans="54:54" x14ac:dyDescent="0.2">
      <c r="BB22475" s="5"/>
    </row>
    <row r="22476" spans="54:54" x14ac:dyDescent="0.2">
      <c r="BB22476" s="5"/>
    </row>
    <row r="22477" spans="54:54" x14ac:dyDescent="0.2">
      <c r="BB22477" s="5"/>
    </row>
    <row r="22478" spans="54:54" x14ac:dyDescent="0.2">
      <c r="BB22478" s="5"/>
    </row>
    <row r="22479" spans="54:54" x14ac:dyDescent="0.2">
      <c r="BB22479" s="5"/>
    </row>
    <row r="22480" spans="54:54" x14ac:dyDescent="0.2">
      <c r="BB22480" s="5"/>
    </row>
    <row r="22481" spans="54:54" x14ac:dyDescent="0.2">
      <c r="BB22481" s="5"/>
    </row>
    <row r="22482" spans="54:54" x14ac:dyDescent="0.2">
      <c r="BB22482" s="5"/>
    </row>
    <row r="22483" spans="54:54" x14ac:dyDescent="0.2">
      <c r="BB22483" s="5"/>
    </row>
    <row r="22484" spans="54:54" x14ac:dyDescent="0.2">
      <c r="BB22484" s="5"/>
    </row>
    <row r="22485" spans="54:54" x14ac:dyDescent="0.2">
      <c r="BB22485" s="5"/>
    </row>
    <row r="22486" spans="54:54" x14ac:dyDescent="0.2">
      <c r="BB22486" s="5"/>
    </row>
    <row r="22487" spans="54:54" x14ac:dyDescent="0.2">
      <c r="BB22487" s="5"/>
    </row>
    <row r="22488" spans="54:54" x14ac:dyDescent="0.2">
      <c r="BB22488" s="5"/>
    </row>
    <row r="22489" spans="54:54" x14ac:dyDescent="0.2">
      <c r="BB22489" s="5"/>
    </row>
    <row r="22490" spans="54:54" x14ac:dyDescent="0.2">
      <c r="BB22490" s="5"/>
    </row>
    <row r="22491" spans="54:54" x14ac:dyDescent="0.2">
      <c r="BB22491" s="5"/>
    </row>
    <row r="22492" spans="54:54" x14ac:dyDescent="0.2">
      <c r="BB22492" s="5"/>
    </row>
    <row r="22493" spans="54:54" x14ac:dyDescent="0.2">
      <c r="BB22493" s="5"/>
    </row>
    <row r="22494" spans="54:54" x14ac:dyDescent="0.2">
      <c r="BB22494" s="5"/>
    </row>
    <row r="22495" spans="54:54" x14ac:dyDescent="0.2">
      <c r="BB22495" s="5"/>
    </row>
    <row r="22496" spans="54:54" x14ac:dyDescent="0.2">
      <c r="BB22496" s="5"/>
    </row>
    <row r="22497" spans="54:54" x14ac:dyDescent="0.2">
      <c r="BB22497" s="5"/>
    </row>
    <row r="22498" spans="54:54" x14ac:dyDescent="0.2">
      <c r="BB22498" s="5"/>
    </row>
    <row r="22499" spans="54:54" x14ac:dyDescent="0.2">
      <c r="BB22499" s="5"/>
    </row>
    <row r="22500" spans="54:54" x14ac:dyDescent="0.2">
      <c r="BB22500" s="5"/>
    </row>
    <row r="22501" spans="54:54" x14ac:dyDescent="0.2">
      <c r="BB22501" s="5"/>
    </row>
    <row r="22502" spans="54:54" x14ac:dyDescent="0.2">
      <c r="BB22502" s="5"/>
    </row>
    <row r="22503" spans="54:54" x14ac:dyDescent="0.2">
      <c r="BB22503" s="5"/>
    </row>
    <row r="22504" spans="54:54" x14ac:dyDescent="0.2">
      <c r="BB22504" s="5"/>
    </row>
    <row r="22505" spans="54:54" x14ac:dyDescent="0.2">
      <c r="BB22505" s="5"/>
    </row>
    <row r="22506" spans="54:54" x14ac:dyDescent="0.2">
      <c r="BB22506" s="5"/>
    </row>
    <row r="22507" spans="54:54" x14ac:dyDescent="0.2">
      <c r="BB22507" s="5"/>
    </row>
    <row r="22508" spans="54:54" x14ac:dyDescent="0.2">
      <c r="BB22508" s="5"/>
    </row>
    <row r="22509" spans="54:54" x14ac:dyDescent="0.2">
      <c r="BB22509" s="5"/>
    </row>
    <row r="22510" spans="54:54" x14ac:dyDescent="0.2">
      <c r="BB22510" s="5"/>
    </row>
    <row r="22511" spans="54:54" x14ac:dyDescent="0.2">
      <c r="BB22511" s="5"/>
    </row>
    <row r="22512" spans="54:54" x14ac:dyDescent="0.2">
      <c r="BB22512" s="5"/>
    </row>
    <row r="22513" spans="54:54" x14ac:dyDescent="0.2">
      <c r="BB22513" s="5"/>
    </row>
    <row r="22514" spans="54:54" x14ac:dyDescent="0.2">
      <c r="BB22514" s="5"/>
    </row>
    <row r="22515" spans="54:54" x14ac:dyDescent="0.2">
      <c r="BB22515" s="5"/>
    </row>
    <row r="22516" spans="54:54" x14ac:dyDescent="0.2">
      <c r="BB22516" s="5"/>
    </row>
    <row r="22517" spans="54:54" x14ac:dyDescent="0.2">
      <c r="BB22517" s="5"/>
    </row>
    <row r="22518" spans="54:54" x14ac:dyDescent="0.2">
      <c r="BB22518" s="5"/>
    </row>
    <row r="22519" spans="54:54" x14ac:dyDescent="0.2">
      <c r="BB22519" s="5"/>
    </row>
    <row r="22520" spans="54:54" x14ac:dyDescent="0.2">
      <c r="BB22520" s="5"/>
    </row>
    <row r="22521" spans="54:54" x14ac:dyDescent="0.2">
      <c r="BB22521" s="5"/>
    </row>
    <row r="22522" spans="54:54" x14ac:dyDescent="0.2">
      <c r="BB22522" s="5"/>
    </row>
    <row r="22523" spans="54:54" x14ac:dyDescent="0.2">
      <c r="BB22523" s="5"/>
    </row>
    <row r="22524" spans="54:54" x14ac:dyDescent="0.2">
      <c r="BB22524" s="5"/>
    </row>
    <row r="22525" spans="54:54" x14ac:dyDescent="0.2">
      <c r="BB22525" s="5"/>
    </row>
    <row r="22526" spans="54:54" x14ac:dyDescent="0.2">
      <c r="BB22526" s="5"/>
    </row>
    <row r="22527" spans="54:54" x14ac:dyDescent="0.2">
      <c r="BB22527" s="5"/>
    </row>
    <row r="22528" spans="54:54" x14ac:dyDescent="0.2">
      <c r="BB22528" s="5"/>
    </row>
    <row r="22529" spans="54:54" x14ac:dyDescent="0.2">
      <c r="BB22529" s="5"/>
    </row>
    <row r="22530" spans="54:54" x14ac:dyDescent="0.2">
      <c r="BB22530" s="5"/>
    </row>
    <row r="22531" spans="54:54" x14ac:dyDescent="0.2">
      <c r="BB22531" s="5"/>
    </row>
    <row r="22532" spans="54:54" x14ac:dyDescent="0.2">
      <c r="BB22532" s="5"/>
    </row>
    <row r="22533" spans="54:54" x14ac:dyDescent="0.2">
      <c r="BB22533" s="5"/>
    </row>
    <row r="22534" spans="54:54" x14ac:dyDescent="0.2">
      <c r="BB22534" s="5"/>
    </row>
    <row r="22535" spans="54:54" x14ac:dyDescent="0.2">
      <c r="BB22535" s="5"/>
    </row>
    <row r="22536" spans="54:54" x14ac:dyDescent="0.2">
      <c r="BB22536" s="5"/>
    </row>
    <row r="22537" spans="54:54" x14ac:dyDescent="0.2">
      <c r="BB22537" s="5"/>
    </row>
    <row r="22538" spans="54:54" x14ac:dyDescent="0.2">
      <c r="BB22538" s="5"/>
    </row>
    <row r="22539" spans="54:54" x14ac:dyDescent="0.2">
      <c r="BB22539" s="5"/>
    </row>
    <row r="22540" spans="54:54" x14ac:dyDescent="0.2">
      <c r="BB22540" s="5"/>
    </row>
    <row r="22541" spans="54:54" x14ac:dyDescent="0.2">
      <c r="BB22541" s="5"/>
    </row>
    <row r="22542" spans="54:54" x14ac:dyDescent="0.2">
      <c r="BB22542" s="5"/>
    </row>
    <row r="22543" spans="54:54" x14ac:dyDescent="0.2">
      <c r="BB22543" s="5"/>
    </row>
    <row r="22544" spans="54:54" x14ac:dyDescent="0.2">
      <c r="BB22544" s="5"/>
    </row>
    <row r="22545" spans="54:54" x14ac:dyDescent="0.2">
      <c r="BB22545" s="5"/>
    </row>
    <row r="22546" spans="54:54" x14ac:dyDescent="0.2">
      <c r="BB22546" s="5"/>
    </row>
    <row r="22547" spans="54:54" x14ac:dyDescent="0.2">
      <c r="BB22547" s="5"/>
    </row>
    <row r="22548" spans="54:54" x14ac:dyDescent="0.2">
      <c r="BB22548" s="5"/>
    </row>
    <row r="22549" spans="54:54" x14ac:dyDescent="0.2">
      <c r="BB22549" s="5"/>
    </row>
    <row r="22550" spans="54:54" x14ac:dyDescent="0.2">
      <c r="BB22550" s="5"/>
    </row>
    <row r="22551" spans="54:54" x14ac:dyDescent="0.2">
      <c r="BB22551" s="5"/>
    </row>
    <row r="22552" spans="54:54" x14ac:dyDescent="0.2">
      <c r="BB22552" s="5"/>
    </row>
    <row r="22553" spans="54:54" x14ac:dyDescent="0.2">
      <c r="BB22553" s="5"/>
    </row>
    <row r="22554" spans="54:54" x14ac:dyDescent="0.2">
      <c r="BB22554" s="5"/>
    </row>
    <row r="22555" spans="54:54" x14ac:dyDescent="0.2">
      <c r="BB22555" s="5"/>
    </row>
    <row r="22556" spans="54:54" x14ac:dyDescent="0.2">
      <c r="BB22556" s="5"/>
    </row>
    <row r="22557" spans="54:54" x14ac:dyDescent="0.2">
      <c r="BB22557" s="5"/>
    </row>
    <row r="22558" spans="54:54" x14ac:dyDescent="0.2">
      <c r="BB22558" s="5"/>
    </row>
    <row r="22559" spans="54:54" x14ac:dyDescent="0.2">
      <c r="BB22559" s="5"/>
    </row>
    <row r="22560" spans="54:54" x14ac:dyDescent="0.2">
      <c r="BB22560" s="5"/>
    </row>
    <row r="22561" spans="54:54" x14ac:dyDescent="0.2">
      <c r="BB22561" s="5"/>
    </row>
    <row r="22562" spans="54:54" x14ac:dyDescent="0.2">
      <c r="BB22562" s="5"/>
    </row>
    <row r="22563" spans="54:54" x14ac:dyDescent="0.2">
      <c r="BB22563" s="5"/>
    </row>
    <row r="22564" spans="54:54" x14ac:dyDescent="0.2">
      <c r="BB22564" s="5"/>
    </row>
    <row r="22565" spans="54:54" x14ac:dyDescent="0.2">
      <c r="BB22565" s="5"/>
    </row>
    <row r="22566" spans="54:54" x14ac:dyDescent="0.2">
      <c r="BB22566" s="5"/>
    </row>
    <row r="22567" spans="54:54" x14ac:dyDescent="0.2">
      <c r="BB22567" s="5"/>
    </row>
    <row r="22568" spans="54:54" x14ac:dyDescent="0.2">
      <c r="BB22568" s="5"/>
    </row>
    <row r="22569" spans="54:54" x14ac:dyDescent="0.2">
      <c r="BB22569" s="5"/>
    </row>
    <row r="22570" spans="54:54" x14ac:dyDescent="0.2">
      <c r="BB22570" s="5"/>
    </row>
    <row r="22571" spans="54:54" x14ac:dyDescent="0.2">
      <c r="BB22571" s="5"/>
    </row>
    <row r="22572" spans="54:54" x14ac:dyDescent="0.2">
      <c r="BB22572" s="5"/>
    </row>
    <row r="22573" spans="54:54" x14ac:dyDescent="0.2">
      <c r="BB22573" s="5"/>
    </row>
    <row r="22574" spans="54:54" x14ac:dyDescent="0.2">
      <c r="BB22574" s="5"/>
    </row>
    <row r="22575" spans="54:54" x14ac:dyDescent="0.2">
      <c r="BB22575" s="5"/>
    </row>
    <row r="22576" spans="54:54" x14ac:dyDescent="0.2">
      <c r="BB22576" s="5"/>
    </row>
    <row r="22577" spans="54:54" x14ac:dyDescent="0.2">
      <c r="BB22577" s="5"/>
    </row>
    <row r="22578" spans="54:54" x14ac:dyDescent="0.2">
      <c r="BB22578" s="5"/>
    </row>
    <row r="22579" spans="54:54" x14ac:dyDescent="0.2">
      <c r="BB22579" s="5"/>
    </row>
    <row r="22580" spans="54:54" x14ac:dyDescent="0.2">
      <c r="BB22580" s="5"/>
    </row>
    <row r="22581" spans="54:54" x14ac:dyDescent="0.2">
      <c r="BB22581" s="5"/>
    </row>
    <row r="22582" spans="54:54" x14ac:dyDescent="0.2">
      <c r="BB22582" s="5"/>
    </row>
    <row r="22583" spans="54:54" x14ac:dyDescent="0.2">
      <c r="BB22583" s="5"/>
    </row>
    <row r="22584" spans="54:54" x14ac:dyDescent="0.2">
      <c r="BB22584" s="5"/>
    </row>
    <row r="22585" spans="54:54" x14ac:dyDescent="0.2">
      <c r="BB22585" s="5"/>
    </row>
    <row r="22586" spans="54:54" x14ac:dyDescent="0.2">
      <c r="BB22586" s="5"/>
    </row>
    <row r="22587" spans="54:54" x14ac:dyDescent="0.2">
      <c r="BB22587" s="5"/>
    </row>
    <row r="22588" spans="54:54" x14ac:dyDescent="0.2">
      <c r="BB22588" s="5"/>
    </row>
    <row r="22589" spans="54:54" x14ac:dyDescent="0.2">
      <c r="BB22589" s="5"/>
    </row>
    <row r="22590" spans="54:54" x14ac:dyDescent="0.2">
      <c r="BB22590" s="5"/>
    </row>
    <row r="22591" spans="54:54" x14ac:dyDescent="0.2">
      <c r="BB22591" s="5"/>
    </row>
    <row r="22592" spans="54:54" x14ac:dyDescent="0.2">
      <c r="BB22592" s="5"/>
    </row>
    <row r="22593" spans="54:54" x14ac:dyDescent="0.2">
      <c r="BB22593" s="5"/>
    </row>
    <row r="22594" spans="54:54" x14ac:dyDescent="0.2">
      <c r="BB22594" s="5"/>
    </row>
    <row r="22595" spans="54:54" x14ac:dyDescent="0.2">
      <c r="BB22595" s="5"/>
    </row>
    <row r="22596" spans="54:54" x14ac:dyDescent="0.2">
      <c r="BB22596" s="5"/>
    </row>
    <row r="22597" spans="54:54" x14ac:dyDescent="0.2">
      <c r="BB22597" s="5"/>
    </row>
    <row r="22598" spans="54:54" x14ac:dyDescent="0.2">
      <c r="BB22598" s="5"/>
    </row>
    <row r="22599" spans="54:54" x14ac:dyDescent="0.2">
      <c r="BB22599" s="5"/>
    </row>
    <row r="22600" spans="54:54" x14ac:dyDescent="0.2">
      <c r="BB22600" s="5"/>
    </row>
    <row r="22601" spans="54:54" x14ac:dyDescent="0.2">
      <c r="BB22601" s="5"/>
    </row>
    <row r="22602" spans="54:54" x14ac:dyDescent="0.2">
      <c r="BB22602" s="5"/>
    </row>
    <row r="22603" spans="54:54" x14ac:dyDescent="0.2">
      <c r="BB22603" s="5"/>
    </row>
    <row r="22604" spans="54:54" x14ac:dyDescent="0.2">
      <c r="BB22604" s="5"/>
    </row>
    <row r="22605" spans="54:54" x14ac:dyDescent="0.2">
      <c r="BB22605" s="5"/>
    </row>
    <row r="22606" spans="54:54" x14ac:dyDescent="0.2">
      <c r="BB22606" s="5"/>
    </row>
    <row r="22607" spans="54:54" x14ac:dyDescent="0.2">
      <c r="BB22607" s="5"/>
    </row>
    <row r="22608" spans="54:54" x14ac:dyDescent="0.2">
      <c r="BB22608" s="5"/>
    </row>
    <row r="22609" spans="54:54" x14ac:dyDescent="0.2">
      <c r="BB22609" s="5"/>
    </row>
    <row r="22610" spans="54:54" x14ac:dyDescent="0.2">
      <c r="BB22610" s="5"/>
    </row>
    <row r="22611" spans="54:54" x14ac:dyDescent="0.2">
      <c r="BB22611" s="5"/>
    </row>
    <row r="22612" spans="54:54" x14ac:dyDescent="0.2">
      <c r="BB22612" s="5"/>
    </row>
    <row r="22613" spans="54:54" x14ac:dyDescent="0.2">
      <c r="BB22613" s="5"/>
    </row>
    <row r="22614" spans="54:54" x14ac:dyDescent="0.2">
      <c r="BB22614" s="5"/>
    </row>
    <row r="22615" spans="54:54" x14ac:dyDescent="0.2">
      <c r="BB22615" s="5"/>
    </row>
    <row r="22616" spans="54:54" x14ac:dyDescent="0.2">
      <c r="BB22616" s="5"/>
    </row>
    <row r="22617" spans="54:54" x14ac:dyDescent="0.2">
      <c r="BB22617" s="5"/>
    </row>
    <row r="22618" spans="54:54" x14ac:dyDescent="0.2">
      <c r="BB22618" s="5"/>
    </row>
    <row r="22619" spans="54:54" x14ac:dyDescent="0.2">
      <c r="BB22619" s="5"/>
    </row>
    <row r="22620" spans="54:54" x14ac:dyDescent="0.2">
      <c r="BB22620" s="5"/>
    </row>
    <row r="22621" spans="54:54" x14ac:dyDescent="0.2">
      <c r="BB22621" s="5"/>
    </row>
    <row r="22622" spans="54:54" x14ac:dyDescent="0.2">
      <c r="BB22622" s="5"/>
    </row>
    <row r="22623" spans="54:54" x14ac:dyDescent="0.2">
      <c r="BB22623" s="5"/>
    </row>
    <row r="22624" spans="54:54" x14ac:dyDescent="0.2">
      <c r="BB22624" s="5"/>
    </row>
    <row r="22625" spans="54:54" x14ac:dyDescent="0.2">
      <c r="BB22625" s="5"/>
    </row>
    <row r="22626" spans="54:54" x14ac:dyDescent="0.2">
      <c r="BB22626" s="5"/>
    </row>
    <row r="22627" spans="54:54" x14ac:dyDescent="0.2">
      <c r="BB22627" s="5"/>
    </row>
    <row r="22628" spans="54:54" x14ac:dyDescent="0.2">
      <c r="BB22628" s="5"/>
    </row>
    <row r="22629" spans="54:54" x14ac:dyDescent="0.2">
      <c r="BB22629" s="5"/>
    </row>
    <row r="22630" spans="54:54" x14ac:dyDescent="0.2">
      <c r="BB22630" s="5"/>
    </row>
    <row r="22631" spans="54:54" x14ac:dyDescent="0.2">
      <c r="BB22631" s="5"/>
    </row>
    <row r="22632" spans="54:54" x14ac:dyDescent="0.2">
      <c r="BB22632" s="5"/>
    </row>
    <row r="22633" spans="54:54" x14ac:dyDescent="0.2">
      <c r="BB22633" s="5"/>
    </row>
    <row r="22634" spans="54:54" x14ac:dyDescent="0.2">
      <c r="BB22634" s="5"/>
    </row>
    <row r="22635" spans="54:54" x14ac:dyDescent="0.2">
      <c r="BB22635" s="5"/>
    </row>
    <row r="22636" spans="54:54" x14ac:dyDescent="0.2">
      <c r="BB22636" s="5"/>
    </row>
    <row r="22637" spans="54:54" x14ac:dyDescent="0.2">
      <c r="BB22637" s="5"/>
    </row>
    <row r="22638" spans="54:54" x14ac:dyDescent="0.2">
      <c r="BB22638" s="5"/>
    </row>
    <row r="22639" spans="54:54" x14ac:dyDescent="0.2">
      <c r="BB22639" s="5"/>
    </row>
    <row r="22640" spans="54:54" x14ac:dyDescent="0.2">
      <c r="BB22640" s="5"/>
    </row>
    <row r="22641" spans="54:54" x14ac:dyDescent="0.2">
      <c r="BB22641" s="5"/>
    </row>
    <row r="22642" spans="54:54" x14ac:dyDescent="0.2">
      <c r="BB22642" s="5"/>
    </row>
    <row r="22643" spans="54:54" x14ac:dyDescent="0.2">
      <c r="BB22643" s="5"/>
    </row>
    <row r="22644" spans="54:54" x14ac:dyDescent="0.2">
      <c r="BB22644" s="5"/>
    </row>
    <row r="22645" spans="54:54" x14ac:dyDescent="0.2">
      <c r="BB22645" s="5"/>
    </row>
    <row r="22646" spans="54:54" x14ac:dyDescent="0.2">
      <c r="BB22646" s="5"/>
    </row>
    <row r="22647" spans="54:54" x14ac:dyDescent="0.2">
      <c r="BB22647" s="5"/>
    </row>
    <row r="22648" spans="54:54" x14ac:dyDescent="0.2">
      <c r="BB22648" s="5"/>
    </row>
    <row r="22649" spans="54:54" x14ac:dyDescent="0.2">
      <c r="BB22649" s="5"/>
    </row>
    <row r="22650" spans="54:54" x14ac:dyDescent="0.2">
      <c r="BB22650" s="5"/>
    </row>
    <row r="22651" spans="54:54" x14ac:dyDescent="0.2">
      <c r="BB22651" s="5"/>
    </row>
    <row r="22652" spans="54:54" x14ac:dyDescent="0.2">
      <c r="BB22652" s="5"/>
    </row>
    <row r="22653" spans="54:54" x14ac:dyDescent="0.2">
      <c r="BB22653" s="5"/>
    </row>
    <row r="22654" spans="54:54" x14ac:dyDescent="0.2">
      <c r="BB22654" s="5"/>
    </row>
    <row r="22655" spans="54:54" x14ac:dyDescent="0.2">
      <c r="BB22655" s="5"/>
    </row>
    <row r="22656" spans="54:54" x14ac:dyDescent="0.2">
      <c r="BB22656" s="5"/>
    </row>
    <row r="22657" spans="54:54" x14ac:dyDescent="0.2">
      <c r="BB22657" s="5"/>
    </row>
    <row r="22658" spans="54:54" x14ac:dyDescent="0.2">
      <c r="BB22658" s="5"/>
    </row>
    <row r="22659" spans="54:54" x14ac:dyDescent="0.2">
      <c r="BB22659" s="5"/>
    </row>
    <row r="22660" spans="54:54" x14ac:dyDescent="0.2">
      <c r="BB22660" s="5"/>
    </row>
    <row r="22661" spans="54:54" x14ac:dyDescent="0.2">
      <c r="BB22661" s="5"/>
    </row>
    <row r="22662" spans="54:54" x14ac:dyDescent="0.2">
      <c r="BB22662" s="5"/>
    </row>
    <row r="22663" spans="54:54" x14ac:dyDescent="0.2">
      <c r="BB22663" s="5"/>
    </row>
    <row r="22664" spans="54:54" x14ac:dyDescent="0.2">
      <c r="BB22664" s="5"/>
    </row>
    <row r="22665" spans="54:54" x14ac:dyDescent="0.2">
      <c r="BB22665" s="5"/>
    </row>
    <row r="22666" spans="54:54" x14ac:dyDescent="0.2">
      <c r="BB22666" s="5"/>
    </row>
    <row r="22667" spans="54:54" x14ac:dyDescent="0.2">
      <c r="BB22667" s="5"/>
    </row>
    <row r="22668" spans="54:54" x14ac:dyDescent="0.2">
      <c r="BB22668" s="5"/>
    </row>
    <row r="22669" spans="54:54" x14ac:dyDescent="0.2">
      <c r="BB22669" s="5"/>
    </row>
    <row r="22670" spans="54:54" x14ac:dyDescent="0.2">
      <c r="BB22670" s="5"/>
    </row>
    <row r="22671" spans="54:54" x14ac:dyDescent="0.2">
      <c r="BB22671" s="5"/>
    </row>
    <row r="22672" spans="54:54" x14ac:dyDescent="0.2">
      <c r="BB22672" s="5"/>
    </row>
    <row r="22673" spans="54:54" x14ac:dyDescent="0.2">
      <c r="BB22673" s="5"/>
    </row>
    <row r="22674" spans="54:54" x14ac:dyDescent="0.2">
      <c r="BB22674" s="5"/>
    </row>
    <row r="22675" spans="54:54" x14ac:dyDescent="0.2">
      <c r="BB22675" s="5"/>
    </row>
    <row r="22676" spans="54:54" x14ac:dyDescent="0.2">
      <c r="BB22676" s="5"/>
    </row>
    <row r="22677" spans="54:54" x14ac:dyDescent="0.2">
      <c r="BB22677" s="5"/>
    </row>
    <row r="22678" spans="54:54" x14ac:dyDescent="0.2">
      <c r="BB22678" s="5"/>
    </row>
    <row r="22679" spans="54:54" x14ac:dyDescent="0.2">
      <c r="BB22679" s="5"/>
    </row>
    <row r="22680" spans="54:54" x14ac:dyDescent="0.2">
      <c r="BB22680" s="5"/>
    </row>
    <row r="22681" spans="54:54" x14ac:dyDescent="0.2">
      <c r="BB22681" s="5"/>
    </row>
    <row r="22682" spans="54:54" x14ac:dyDescent="0.2">
      <c r="BB22682" s="5"/>
    </row>
    <row r="22683" spans="54:54" x14ac:dyDescent="0.2">
      <c r="BB22683" s="5"/>
    </row>
    <row r="22684" spans="54:54" x14ac:dyDescent="0.2">
      <c r="BB22684" s="5"/>
    </row>
    <row r="22685" spans="54:54" x14ac:dyDescent="0.2">
      <c r="BB22685" s="5"/>
    </row>
    <row r="22686" spans="54:54" x14ac:dyDescent="0.2">
      <c r="BB22686" s="5"/>
    </row>
    <row r="22687" spans="54:54" x14ac:dyDescent="0.2">
      <c r="BB22687" s="5"/>
    </row>
    <row r="22688" spans="54:54" x14ac:dyDescent="0.2">
      <c r="BB22688" s="5"/>
    </row>
    <row r="22689" spans="54:54" x14ac:dyDescent="0.2">
      <c r="BB22689" s="5"/>
    </row>
    <row r="22690" spans="54:54" x14ac:dyDescent="0.2">
      <c r="BB22690" s="5"/>
    </row>
    <row r="22691" spans="54:54" x14ac:dyDescent="0.2">
      <c r="BB22691" s="5"/>
    </row>
    <row r="22692" spans="54:54" x14ac:dyDescent="0.2">
      <c r="BB22692" s="5"/>
    </row>
    <row r="22693" spans="54:54" x14ac:dyDescent="0.2">
      <c r="BB22693" s="5"/>
    </row>
    <row r="22694" spans="54:54" x14ac:dyDescent="0.2">
      <c r="BB22694" s="5"/>
    </row>
    <row r="22695" spans="54:54" x14ac:dyDescent="0.2">
      <c r="BB22695" s="5"/>
    </row>
    <row r="22696" spans="54:54" x14ac:dyDescent="0.2">
      <c r="BB22696" s="5"/>
    </row>
    <row r="22697" spans="54:54" x14ac:dyDescent="0.2">
      <c r="BB22697" s="5"/>
    </row>
    <row r="22698" spans="54:54" x14ac:dyDescent="0.2">
      <c r="BB22698" s="5"/>
    </row>
    <row r="22699" spans="54:54" x14ac:dyDescent="0.2">
      <c r="BB22699" s="5"/>
    </row>
    <row r="22700" spans="54:54" x14ac:dyDescent="0.2">
      <c r="BB22700" s="5"/>
    </row>
    <row r="22701" spans="54:54" x14ac:dyDescent="0.2">
      <c r="BB22701" s="5"/>
    </row>
    <row r="22702" spans="54:54" x14ac:dyDescent="0.2">
      <c r="BB22702" s="5"/>
    </row>
    <row r="22703" spans="54:54" x14ac:dyDescent="0.2">
      <c r="BB22703" s="5"/>
    </row>
    <row r="22704" spans="54:54" x14ac:dyDescent="0.2">
      <c r="BB22704" s="5"/>
    </row>
    <row r="22705" spans="54:54" x14ac:dyDescent="0.2">
      <c r="BB22705" s="5"/>
    </row>
    <row r="22706" spans="54:54" x14ac:dyDescent="0.2">
      <c r="BB22706" s="5"/>
    </row>
    <row r="22707" spans="54:54" x14ac:dyDescent="0.2">
      <c r="BB22707" s="5"/>
    </row>
    <row r="22708" spans="54:54" x14ac:dyDescent="0.2">
      <c r="BB22708" s="5"/>
    </row>
    <row r="22709" spans="54:54" x14ac:dyDescent="0.2">
      <c r="BB22709" s="5"/>
    </row>
    <row r="22710" spans="54:54" x14ac:dyDescent="0.2">
      <c r="BB22710" s="5"/>
    </row>
    <row r="22711" spans="54:54" x14ac:dyDescent="0.2">
      <c r="BB22711" s="5"/>
    </row>
    <row r="22712" spans="54:54" x14ac:dyDescent="0.2">
      <c r="BB22712" s="5"/>
    </row>
    <row r="22713" spans="54:54" x14ac:dyDescent="0.2">
      <c r="BB22713" s="5"/>
    </row>
    <row r="22714" spans="54:54" x14ac:dyDescent="0.2">
      <c r="BB22714" s="5"/>
    </row>
    <row r="22715" spans="54:54" x14ac:dyDescent="0.2">
      <c r="BB22715" s="5"/>
    </row>
    <row r="22716" spans="54:54" x14ac:dyDescent="0.2">
      <c r="BB22716" s="5"/>
    </row>
    <row r="22717" spans="54:54" x14ac:dyDescent="0.2">
      <c r="BB22717" s="5"/>
    </row>
    <row r="22718" spans="54:54" x14ac:dyDescent="0.2">
      <c r="BB22718" s="5"/>
    </row>
    <row r="22719" spans="54:54" x14ac:dyDescent="0.2">
      <c r="BB22719" s="5"/>
    </row>
    <row r="22720" spans="54:54" x14ac:dyDescent="0.2">
      <c r="BB22720" s="5"/>
    </row>
    <row r="22721" spans="54:54" x14ac:dyDescent="0.2">
      <c r="BB22721" s="5"/>
    </row>
    <row r="22722" spans="54:54" x14ac:dyDescent="0.2">
      <c r="BB22722" s="5"/>
    </row>
    <row r="22723" spans="54:54" x14ac:dyDescent="0.2">
      <c r="BB22723" s="5"/>
    </row>
    <row r="22724" spans="54:54" x14ac:dyDescent="0.2">
      <c r="BB22724" s="5"/>
    </row>
    <row r="22725" spans="54:54" x14ac:dyDescent="0.2">
      <c r="BB22725" s="5"/>
    </row>
    <row r="22726" spans="54:54" x14ac:dyDescent="0.2">
      <c r="BB22726" s="5"/>
    </row>
    <row r="22727" spans="54:54" x14ac:dyDescent="0.2">
      <c r="BB22727" s="5"/>
    </row>
    <row r="22728" spans="54:54" x14ac:dyDescent="0.2">
      <c r="BB22728" s="5"/>
    </row>
    <row r="22729" spans="54:54" x14ac:dyDescent="0.2">
      <c r="BB22729" s="5"/>
    </row>
    <row r="22730" spans="54:54" x14ac:dyDescent="0.2">
      <c r="BB22730" s="5"/>
    </row>
    <row r="22731" spans="54:54" x14ac:dyDescent="0.2">
      <c r="BB22731" s="5"/>
    </row>
    <row r="22732" spans="54:54" x14ac:dyDescent="0.2">
      <c r="BB22732" s="5"/>
    </row>
    <row r="22733" spans="54:54" x14ac:dyDescent="0.2">
      <c r="BB22733" s="5"/>
    </row>
    <row r="22734" spans="54:54" x14ac:dyDescent="0.2">
      <c r="BB22734" s="5"/>
    </row>
    <row r="22735" spans="54:54" x14ac:dyDescent="0.2">
      <c r="BB22735" s="5"/>
    </row>
    <row r="22736" spans="54:54" x14ac:dyDescent="0.2">
      <c r="BB22736" s="5"/>
    </row>
    <row r="22737" spans="54:54" x14ac:dyDescent="0.2">
      <c r="BB22737" s="5"/>
    </row>
    <row r="22738" spans="54:54" x14ac:dyDescent="0.2">
      <c r="BB22738" s="5"/>
    </row>
    <row r="22739" spans="54:54" x14ac:dyDescent="0.2">
      <c r="BB22739" s="5"/>
    </row>
    <row r="22740" spans="54:54" x14ac:dyDescent="0.2">
      <c r="BB22740" s="5"/>
    </row>
    <row r="22741" spans="54:54" x14ac:dyDescent="0.2">
      <c r="BB22741" s="5"/>
    </row>
    <row r="22742" spans="54:54" x14ac:dyDescent="0.2">
      <c r="BB22742" s="5"/>
    </row>
    <row r="22743" spans="54:54" x14ac:dyDescent="0.2">
      <c r="BB22743" s="5"/>
    </row>
    <row r="22744" spans="54:54" x14ac:dyDescent="0.2">
      <c r="BB22744" s="5"/>
    </row>
    <row r="22745" spans="54:54" x14ac:dyDescent="0.2">
      <c r="BB22745" s="5"/>
    </row>
    <row r="22746" spans="54:54" x14ac:dyDescent="0.2">
      <c r="BB22746" s="5"/>
    </row>
    <row r="22747" spans="54:54" x14ac:dyDescent="0.2">
      <c r="BB22747" s="5"/>
    </row>
    <row r="22748" spans="54:54" x14ac:dyDescent="0.2">
      <c r="BB22748" s="5"/>
    </row>
    <row r="22749" spans="54:54" x14ac:dyDescent="0.2">
      <c r="BB22749" s="5"/>
    </row>
    <row r="22750" spans="54:54" x14ac:dyDescent="0.2">
      <c r="BB22750" s="5"/>
    </row>
    <row r="22751" spans="54:54" x14ac:dyDescent="0.2">
      <c r="BB22751" s="5"/>
    </row>
    <row r="22752" spans="54:54" x14ac:dyDescent="0.2">
      <c r="BB22752" s="5"/>
    </row>
    <row r="22753" spans="54:54" x14ac:dyDescent="0.2">
      <c r="BB22753" s="5"/>
    </row>
    <row r="22754" spans="54:54" x14ac:dyDescent="0.2">
      <c r="BB22754" s="5"/>
    </row>
    <row r="22755" spans="54:54" x14ac:dyDescent="0.2">
      <c r="BB22755" s="5"/>
    </row>
    <row r="22756" spans="54:54" x14ac:dyDescent="0.2">
      <c r="BB22756" s="5"/>
    </row>
    <row r="22757" spans="54:54" x14ac:dyDescent="0.2">
      <c r="BB22757" s="5"/>
    </row>
    <row r="22758" spans="54:54" x14ac:dyDescent="0.2">
      <c r="BB22758" s="5"/>
    </row>
    <row r="22759" spans="54:54" x14ac:dyDescent="0.2">
      <c r="BB22759" s="5"/>
    </row>
    <row r="22760" spans="54:54" x14ac:dyDescent="0.2">
      <c r="BB22760" s="5"/>
    </row>
    <row r="22761" spans="54:54" x14ac:dyDescent="0.2">
      <c r="BB22761" s="5"/>
    </row>
    <row r="22762" spans="54:54" x14ac:dyDescent="0.2">
      <c r="BB22762" s="5"/>
    </row>
    <row r="22763" spans="54:54" x14ac:dyDescent="0.2">
      <c r="BB22763" s="5"/>
    </row>
    <row r="22764" spans="54:54" x14ac:dyDescent="0.2">
      <c r="BB22764" s="5"/>
    </row>
    <row r="22765" spans="54:54" x14ac:dyDescent="0.2">
      <c r="BB22765" s="5"/>
    </row>
    <row r="22766" spans="54:54" x14ac:dyDescent="0.2">
      <c r="BB22766" s="5"/>
    </row>
    <row r="22767" spans="54:54" x14ac:dyDescent="0.2">
      <c r="BB22767" s="5"/>
    </row>
    <row r="22768" spans="54:54" x14ac:dyDescent="0.2">
      <c r="BB22768" s="5"/>
    </row>
    <row r="22769" spans="54:54" x14ac:dyDescent="0.2">
      <c r="BB22769" s="5"/>
    </row>
    <row r="22770" spans="54:54" x14ac:dyDescent="0.2">
      <c r="BB22770" s="5"/>
    </row>
    <row r="22771" spans="54:54" x14ac:dyDescent="0.2">
      <c r="BB22771" s="5"/>
    </row>
    <row r="22772" spans="54:54" x14ac:dyDescent="0.2">
      <c r="BB22772" s="5"/>
    </row>
    <row r="22773" spans="54:54" x14ac:dyDescent="0.2">
      <c r="BB22773" s="5"/>
    </row>
    <row r="22774" spans="54:54" x14ac:dyDescent="0.2">
      <c r="BB22774" s="5"/>
    </row>
    <row r="22775" spans="54:54" x14ac:dyDescent="0.2">
      <c r="BB22775" s="5"/>
    </row>
    <row r="22776" spans="54:54" x14ac:dyDescent="0.2">
      <c r="BB22776" s="5"/>
    </row>
    <row r="22777" spans="54:54" x14ac:dyDescent="0.2">
      <c r="BB22777" s="5"/>
    </row>
    <row r="22778" spans="54:54" x14ac:dyDescent="0.2">
      <c r="BB22778" s="5"/>
    </row>
    <row r="22779" spans="54:54" x14ac:dyDescent="0.2">
      <c r="BB22779" s="5"/>
    </row>
    <row r="22780" spans="54:54" x14ac:dyDescent="0.2">
      <c r="BB22780" s="5"/>
    </row>
    <row r="22781" spans="54:54" x14ac:dyDescent="0.2">
      <c r="BB22781" s="5"/>
    </row>
    <row r="22782" spans="54:54" x14ac:dyDescent="0.2">
      <c r="BB22782" s="5"/>
    </row>
    <row r="22783" spans="54:54" x14ac:dyDescent="0.2">
      <c r="BB22783" s="5"/>
    </row>
    <row r="22784" spans="54:54" x14ac:dyDescent="0.2">
      <c r="BB22784" s="5"/>
    </row>
    <row r="22785" spans="54:54" x14ac:dyDescent="0.2">
      <c r="BB22785" s="5"/>
    </row>
    <row r="22786" spans="54:54" x14ac:dyDescent="0.2">
      <c r="BB22786" s="5"/>
    </row>
    <row r="22787" spans="54:54" x14ac:dyDescent="0.2">
      <c r="BB22787" s="5"/>
    </row>
    <row r="22788" spans="54:54" x14ac:dyDescent="0.2">
      <c r="BB22788" s="5"/>
    </row>
    <row r="22789" spans="54:54" x14ac:dyDescent="0.2">
      <c r="BB22789" s="5"/>
    </row>
    <row r="22790" spans="54:54" x14ac:dyDescent="0.2">
      <c r="BB22790" s="5"/>
    </row>
    <row r="22791" spans="54:54" x14ac:dyDescent="0.2">
      <c r="BB22791" s="5"/>
    </row>
    <row r="22792" spans="54:54" x14ac:dyDescent="0.2">
      <c r="BB22792" s="5"/>
    </row>
    <row r="22793" spans="54:54" x14ac:dyDescent="0.2">
      <c r="BB22793" s="5"/>
    </row>
    <row r="22794" spans="54:54" x14ac:dyDescent="0.2">
      <c r="BB22794" s="5"/>
    </row>
    <row r="22795" spans="54:54" x14ac:dyDescent="0.2">
      <c r="BB22795" s="5"/>
    </row>
    <row r="22796" spans="54:54" x14ac:dyDescent="0.2">
      <c r="BB22796" s="5"/>
    </row>
    <row r="22797" spans="54:54" x14ac:dyDescent="0.2">
      <c r="BB22797" s="5"/>
    </row>
    <row r="22798" spans="54:54" x14ac:dyDescent="0.2">
      <c r="BB22798" s="5"/>
    </row>
    <row r="22799" spans="54:54" x14ac:dyDescent="0.2">
      <c r="BB22799" s="5"/>
    </row>
    <row r="22800" spans="54:54" x14ac:dyDescent="0.2">
      <c r="BB22800" s="5"/>
    </row>
    <row r="22801" spans="54:54" x14ac:dyDescent="0.2">
      <c r="BB22801" s="5"/>
    </row>
    <row r="22802" spans="54:54" x14ac:dyDescent="0.2">
      <c r="BB22802" s="5"/>
    </row>
    <row r="22803" spans="54:54" x14ac:dyDescent="0.2">
      <c r="BB22803" s="5"/>
    </row>
    <row r="22804" spans="54:54" x14ac:dyDescent="0.2">
      <c r="BB22804" s="5"/>
    </row>
    <row r="22805" spans="54:54" x14ac:dyDescent="0.2">
      <c r="BB22805" s="5"/>
    </row>
    <row r="22806" spans="54:54" x14ac:dyDescent="0.2">
      <c r="BB22806" s="5"/>
    </row>
    <row r="22807" spans="54:54" x14ac:dyDescent="0.2">
      <c r="BB22807" s="5"/>
    </row>
    <row r="22808" spans="54:54" x14ac:dyDescent="0.2">
      <c r="BB22808" s="5"/>
    </row>
    <row r="22809" spans="54:54" x14ac:dyDescent="0.2">
      <c r="BB22809" s="5"/>
    </row>
    <row r="22810" spans="54:54" x14ac:dyDescent="0.2">
      <c r="BB22810" s="5"/>
    </row>
    <row r="22811" spans="54:54" x14ac:dyDescent="0.2">
      <c r="BB22811" s="5"/>
    </row>
    <row r="22812" spans="54:54" x14ac:dyDescent="0.2">
      <c r="BB22812" s="5"/>
    </row>
    <row r="22813" spans="54:54" x14ac:dyDescent="0.2">
      <c r="BB22813" s="5"/>
    </row>
    <row r="22814" spans="54:54" x14ac:dyDescent="0.2">
      <c r="BB22814" s="5"/>
    </row>
    <row r="22815" spans="54:54" x14ac:dyDescent="0.2">
      <c r="BB22815" s="5"/>
    </row>
    <row r="22816" spans="54:54" x14ac:dyDescent="0.2">
      <c r="BB22816" s="5"/>
    </row>
    <row r="22817" spans="54:54" x14ac:dyDescent="0.2">
      <c r="BB22817" s="5"/>
    </row>
    <row r="22818" spans="54:54" x14ac:dyDescent="0.2">
      <c r="BB22818" s="5"/>
    </row>
    <row r="22819" spans="54:54" x14ac:dyDescent="0.2">
      <c r="BB22819" s="5"/>
    </row>
    <row r="22820" spans="54:54" x14ac:dyDescent="0.2">
      <c r="BB22820" s="5"/>
    </row>
    <row r="22821" spans="54:54" x14ac:dyDescent="0.2">
      <c r="BB22821" s="5"/>
    </row>
    <row r="22822" spans="54:54" x14ac:dyDescent="0.2">
      <c r="BB22822" s="5"/>
    </row>
    <row r="22823" spans="54:54" x14ac:dyDescent="0.2">
      <c r="BB22823" s="5"/>
    </row>
    <row r="22824" spans="54:54" x14ac:dyDescent="0.2">
      <c r="BB22824" s="5"/>
    </row>
    <row r="22825" spans="54:54" x14ac:dyDescent="0.2">
      <c r="BB22825" s="5"/>
    </row>
    <row r="22826" spans="54:54" x14ac:dyDescent="0.2">
      <c r="BB22826" s="5"/>
    </row>
    <row r="22827" spans="54:54" x14ac:dyDescent="0.2">
      <c r="BB22827" s="5"/>
    </row>
    <row r="22828" spans="54:54" x14ac:dyDescent="0.2">
      <c r="BB22828" s="5"/>
    </row>
    <row r="22829" spans="54:54" x14ac:dyDescent="0.2">
      <c r="BB22829" s="5"/>
    </row>
    <row r="22830" spans="54:54" x14ac:dyDescent="0.2">
      <c r="BB22830" s="5"/>
    </row>
    <row r="22831" spans="54:54" x14ac:dyDescent="0.2">
      <c r="BB22831" s="5"/>
    </row>
    <row r="22832" spans="54:54" x14ac:dyDescent="0.2">
      <c r="BB22832" s="5"/>
    </row>
    <row r="22833" spans="54:54" x14ac:dyDescent="0.2">
      <c r="BB22833" s="5"/>
    </row>
    <row r="22834" spans="54:54" x14ac:dyDescent="0.2">
      <c r="BB22834" s="5"/>
    </row>
    <row r="22835" spans="54:54" x14ac:dyDescent="0.2">
      <c r="BB22835" s="5"/>
    </row>
    <row r="22836" spans="54:54" x14ac:dyDescent="0.2">
      <c r="BB22836" s="5"/>
    </row>
    <row r="22837" spans="54:54" x14ac:dyDescent="0.2">
      <c r="BB22837" s="5"/>
    </row>
    <row r="22838" spans="54:54" x14ac:dyDescent="0.2">
      <c r="BB22838" s="5"/>
    </row>
    <row r="22839" spans="54:54" x14ac:dyDescent="0.2">
      <c r="BB22839" s="5"/>
    </row>
    <row r="22840" spans="54:54" x14ac:dyDescent="0.2">
      <c r="BB22840" s="5"/>
    </row>
    <row r="22841" spans="54:54" x14ac:dyDescent="0.2">
      <c r="BB22841" s="5"/>
    </row>
    <row r="22842" spans="54:54" x14ac:dyDescent="0.2">
      <c r="BB22842" s="5"/>
    </row>
    <row r="22843" spans="54:54" x14ac:dyDescent="0.2">
      <c r="BB22843" s="5"/>
    </row>
    <row r="22844" spans="54:54" x14ac:dyDescent="0.2">
      <c r="BB22844" s="5"/>
    </row>
    <row r="22845" spans="54:54" x14ac:dyDescent="0.2">
      <c r="BB22845" s="5"/>
    </row>
    <row r="22846" spans="54:54" x14ac:dyDescent="0.2">
      <c r="BB22846" s="5"/>
    </row>
    <row r="22847" spans="54:54" x14ac:dyDescent="0.2">
      <c r="BB22847" s="5"/>
    </row>
    <row r="22848" spans="54:54" x14ac:dyDescent="0.2">
      <c r="BB22848" s="5"/>
    </row>
    <row r="22849" spans="54:54" x14ac:dyDescent="0.2">
      <c r="BB22849" s="5"/>
    </row>
    <row r="22850" spans="54:54" x14ac:dyDescent="0.2">
      <c r="BB22850" s="5"/>
    </row>
    <row r="22851" spans="54:54" x14ac:dyDescent="0.2">
      <c r="BB22851" s="5"/>
    </row>
    <row r="22852" spans="54:54" x14ac:dyDescent="0.2">
      <c r="BB22852" s="5"/>
    </row>
    <row r="22853" spans="54:54" x14ac:dyDescent="0.2">
      <c r="BB22853" s="5"/>
    </row>
    <row r="22854" spans="54:54" x14ac:dyDescent="0.2">
      <c r="BB22854" s="5"/>
    </row>
    <row r="22855" spans="54:54" x14ac:dyDescent="0.2">
      <c r="BB22855" s="5"/>
    </row>
    <row r="22856" spans="54:54" x14ac:dyDescent="0.2">
      <c r="BB22856" s="5"/>
    </row>
    <row r="22857" spans="54:54" x14ac:dyDescent="0.2">
      <c r="BB22857" s="5"/>
    </row>
    <row r="22858" spans="54:54" x14ac:dyDescent="0.2">
      <c r="BB22858" s="5"/>
    </row>
    <row r="22859" spans="54:54" x14ac:dyDescent="0.2">
      <c r="BB22859" s="5"/>
    </row>
    <row r="22860" spans="54:54" x14ac:dyDescent="0.2">
      <c r="BB22860" s="5"/>
    </row>
    <row r="22861" spans="54:54" x14ac:dyDescent="0.2">
      <c r="BB22861" s="5"/>
    </row>
    <row r="22862" spans="54:54" x14ac:dyDescent="0.2">
      <c r="BB22862" s="5"/>
    </row>
    <row r="22863" spans="54:54" x14ac:dyDescent="0.2">
      <c r="BB22863" s="5"/>
    </row>
    <row r="22864" spans="54:54" x14ac:dyDescent="0.2">
      <c r="BB22864" s="5"/>
    </row>
    <row r="22865" spans="54:54" x14ac:dyDescent="0.2">
      <c r="BB22865" s="5"/>
    </row>
    <row r="22866" spans="54:54" x14ac:dyDescent="0.2">
      <c r="BB22866" s="5"/>
    </row>
    <row r="22867" spans="54:54" x14ac:dyDescent="0.2">
      <c r="BB22867" s="5"/>
    </row>
    <row r="22868" spans="54:54" x14ac:dyDescent="0.2">
      <c r="BB22868" s="5"/>
    </row>
    <row r="22869" spans="54:54" x14ac:dyDescent="0.2">
      <c r="BB22869" s="5"/>
    </row>
    <row r="22870" spans="54:54" x14ac:dyDescent="0.2">
      <c r="BB22870" s="5"/>
    </row>
    <row r="22871" spans="54:54" x14ac:dyDescent="0.2">
      <c r="BB22871" s="5"/>
    </row>
    <row r="22872" spans="54:54" x14ac:dyDescent="0.2">
      <c r="BB22872" s="5"/>
    </row>
    <row r="22873" spans="54:54" x14ac:dyDescent="0.2">
      <c r="BB22873" s="5"/>
    </row>
    <row r="22874" spans="54:54" x14ac:dyDescent="0.2">
      <c r="BB22874" s="5"/>
    </row>
    <row r="22875" spans="54:54" x14ac:dyDescent="0.2">
      <c r="BB22875" s="5"/>
    </row>
    <row r="22876" spans="54:54" x14ac:dyDescent="0.2">
      <c r="BB22876" s="5"/>
    </row>
    <row r="22877" spans="54:54" x14ac:dyDescent="0.2">
      <c r="BB22877" s="5"/>
    </row>
    <row r="22878" spans="54:54" x14ac:dyDescent="0.2">
      <c r="BB22878" s="5"/>
    </row>
    <row r="22879" spans="54:54" x14ac:dyDescent="0.2">
      <c r="BB22879" s="5"/>
    </row>
    <row r="22880" spans="54:54" x14ac:dyDescent="0.2">
      <c r="BB22880" s="5"/>
    </row>
    <row r="22881" spans="54:54" x14ac:dyDescent="0.2">
      <c r="BB22881" s="5"/>
    </row>
    <row r="22882" spans="54:54" x14ac:dyDescent="0.2">
      <c r="BB22882" s="5"/>
    </row>
    <row r="22883" spans="54:54" x14ac:dyDescent="0.2">
      <c r="BB22883" s="5"/>
    </row>
    <row r="22884" spans="54:54" x14ac:dyDescent="0.2">
      <c r="BB22884" s="5"/>
    </row>
    <row r="22885" spans="54:54" x14ac:dyDescent="0.2">
      <c r="BB22885" s="5"/>
    </row>
    <row r="22886" spans="54:54" x14ac:dyDescent="0.2">
      <c r="BB22886" s="5"/>
    </row>
    <row r="22887" spans="54:54" x14ac:dyDescent="0.2">
      <c r="BB22887" s="5"/>
    </row>
    <row r="22888" spans="54:54" x14ac:dyDescent="0.2">
      <c r="BB22888" s="5"/>
    </row>
    <row r="22889" spans="54:54" x14ac:dyDescent="0.2">
      <c r="BB22889" s="5"/>
    </row>
    <row r="22890" spans="54:54" x14ac:dyDescent="0.2">
      <c r="BB22890" s="5"/>
    </row>
    <row r="22891" spans="54:54" x14ac:dyDescent="0.2">
      <c r="BB22891" s="5"/>
    </row>
    <row r="22892" spans="54:54" x14ac:dyDescent="0.2">
      <c r="BB22892" s="5"/>
    </row>
    <row r="22893" spans="54:54" x14ac:dyDescent="0.2">
      <c r="BB22893" s="5"/>
    </row>
    <row r="22894" spans="54:54" x14ac:dyDescent="0.2">
      <c r="BB22894" s="5"/>
    </row>
    <row r="22895" spans="54:54" x14ac:dyDescent="0.2">
      <c r="BB22895" s="5"/>
    </row>
    <row r="22896" spans="54:54" x14ac:dyDescent="0.2">
      <c r="BB22896" s="5"/>
    </row>
    <row r="22897" spans="54:54" x14ac:dyDescent="0.2">
      <c r="BB22897" s="5"/>
    </row>
    <row r="22898" spans="54:54" x14ac:dyDescent="0.2">
      <c r="BB22898" s="5"/>
    </row>
    <row r="22899" spans="54:54" x14ac:dyDescent="0.2">
      <c r="BB22899" s="5"/>
    </row>
    <row r="22900" spans="54:54" x14ac:dyDescent="0.2">
      <c r="BB22900" s="5"/>
    </row>
    <row r="22901" spans="54:54" x14ac:dyDescent="0.2">
      <c r="BB22901" s="5"/>
    </row>
    <row r="22902" spans="54:54" x14ac:dyDescent="0.2">
      <c r="BB22902" s="5"/>
    </row>
    <row r="22903" spans="54:54" x14ac:dyDescent="0.2">
      <c r="BB22903" s="5"/>
    </row>
    <row r="22904" spans="54:54" x14ac:dyDescent="0.2">
      <c r="BB22904" s="5"/>
    </row>
    <row r="22905" spans="54:54" x14ac:dyDescent="0.2">
      <c r="BB22905" s="5"/>
    </row>
    <row r="22906" spans="54:54" x14ac:dyDescent="0.2">
      <c r="BB22906" s="5"/>
    </row>
    <row r="22907" spans="54:54" x14ac:dyDescent="0.2">
      <c r="BB22907" s="5"/>
    </row>
    <row r="22908" spans="54:54" x14ac:dyDescent="0.2">
      <c r="BB22908" s="5"/>
    </row>
    <row r="22909" spans="54:54" x14ac:dyDescent="0.2">
      <c r="BB22909" s="5"/>
    </row>
    <row r="22910" spans="54:54" x14ac:dyDescent="0.2">
      <c r="BB22910" s="5"/>
    </row>
    <row r="22911" spans="54:54" x14ac:dyDescent="0.2">
      <c r="BB22911" s="5"/>
    </row>
    <row r="22912" spans="54:54" x14ac:dyDescent="0.2">
      <c r="BB22912" s="5"/>
    </row>
    <row r="22913" spans="54:54" x14ac:dyDescent="0.2">
      <c r="BB22913" s="5"/>
    </row>
    <row r="22914" spans="54:54" x14ac:dyDescent="0.2">
      <c r="BB22914" s="5"/>
    </row>
    <row r="22915" spans="54:54" x14ac:dyDescent="0.2">
      <c r="BB22915" s="5"/>
    </row>
    <row r="22916" spans="54:54" x14ac:dyDescent="0.2">
      <c r="BB22916" s="5"/>
    </row>
    <row r="22917" spans="54:54" x14ac:dyDescent="0.2">
      <c r="BB22917" s="5"/>
    </row>
    <row r="22918" spans="54:54" x14ac:dyDescent="0.2">
      <c r="BB22918" s="5"/>
    </row>
    <row r="22919" spans="54:54" x14ac:dyDescent="0.2">
      <c r="BB22919" s="5"/>
    </row>
    <row r="22920" spans="54:54" x14ac:dyDescent="0.2">
      <c r="BB22920" s="5"/>
    </row>
    <row r="22921" spans="54:54" x14ac:dyDescent="0.2">
      <c r="BB22921" s="5"/>
    </row>
    <row r="22922" spans="54:54" x14ac:dyDescent="0.2">
      <c r="BB22922" s="5"/>
    </row>
    <row r="22923" spans="54:54" x14ac:dyDescent="0.2">
      <c r="BB22923" s="5"/>
    </row>
    <row r="22924" spans="54:54" x14ac:dyDescent="0.2">
      <c r="BB22924" s="5"/>
    </row>
    <row r="22925" spans="54:54" x14ac:dyDescent="0.2">
      <c r="BB22925" s="5"/>
    </row>
    <row r="22926" spans="54:54" x14ac:dyDescent="0.2">
      <c r="BB22926" s="5"/>
    </row>
    <row r="22927" spans="54:54" x14ac:dyDescent="0.2">
      <c r="BB22927" s="5"/>
    </row>
    <row r="22928" spans="54:54" x14ac:dyDescent="0.2">
      <c r="BB22928" s="5"/>
    </row>
    <row r="22929" spans="54:54" x14ac:dyDescent="0.2">
      <c r="BB22929" s="5"/>
    </row>
    <row r="22930" spans="54:54" x14ac:dyDescent="0.2">
      <c r="BB22930" s="5"/>
    </row>
    <row r="22931" spans="54:54" x14ac:dyDescent="0.2">
      <c r="BB22931" s="5"/>
    </row>
    <row r="22932" spans="54:54" x14ac:dyDescent="0.2">
      <c r="BB22932" s="5"/>
    </row>
    <row r="22933" spans="54:54" x14ac:dyDescent="0.2">
      <c r="BB22933" s="5"/>
    </row>
    <row r="22934" spans="54:54" x14ac:dyDescent="0.2">
      <c r="BB22934" s="5"/>
    </row>
    <row r="22935" spans="54:54" x14ac:dyDescent="0.2">
      <c r="BB22935" s="5"/>
    </row>
    <row r="22936" spans="54:54" x14ac:dyDescent="0.2">
      <c r="BB22936" s="5"/>
    </row>
    <row r="22937" spans="54:54" x14ac:dyDescent="0.2">
      <c r="BB22937" s="5"/>
    </row>
    <row r="22938" spans="54:54" x14ac:dyDescent="0.2">
      <c r="BB22938" s="5"/>
    </row>
    <row r="22939" spans="54:54" x14ac:dyDescent="0.2">
      <c r="BB22939" s="5"/>
    </row>
    <row r="22940" spans="54:54" x14ac:dyDescent="0.2">
      <c r="BB22940" s="5"/>
    </row>
    <row r="22941" spans="54:54" x14ac:dyDescent="0.2">
      <c r="BB22941" s="5"/>
    </row>
    <row r="22942" spans="54:54" x14ac:dyDescent="0.2">
      <c r="BB22942" s="5"/>
    </row>
    <row r="22943" spans="54:54" x14ac:dyDescent="0.2">
      <c r="BB22943" s="5"/>
    </row>
    <row r="22944" spans="54:54" x14ac:dyDescent="0.2">
      <c r="BB22944" s="5"/>
    </row>
    <row r="22945" spans="54:54" x14ac:dyDescent="0.2">
      <c r="BB22945" s="5"/>
    </row>
    <row r="22946" spans="54:54" x14ac:dyDescent="0.2">
      <c r="BB22946" s="5"/>
    </row>
    <row r="22947" spans="54:54" x14ac:dyDescent="0.2">
      <c r="BB22947" s="5"/>
    </row>
    <row r="22948" spans="54:54" x14ac:dyDescent="0.2">
      <c r="BB22948" s="5"/>
    </row>
    <row r="22949" spans="54:54" x14ac:dyDescent="0.2">
      <c r="BB22949" s="5"/>
    </row>
    <row r="22950" spans="54:54" x14ac:dyDescent="0.2">
      <c r="BB22950" s="5"/>
    </row>
    <row r="22951" spans="54:54" x14ac:dyDescent="0.2">
      <c r="BB22951" s="5"/>
    </row>
    <row r="22952" spans="54:54" x14ac:dyDescent="0.2">
      <c r="BB22952" s="5"/>
    </row>
    <row r="22953" spans="54:54" x14ac:dyDescent="0.2">
      <c r="BB22953" s="5"/>
    </row>
    <row r="22954" spans="54:54" x14ac:dyDescent="0.2">
      <c r="BB22954" s="5"/>
    </row>
    <row r="22955" spans="54:54" x14ac:dyDescent="0.2">
      <c r="BB22955" s="5"/>
    </row>
    <row r="22956" spans="54:54" x14ac:dyDescent="0.2">
      <c r="BB22956" s="5"/>
    </row>
    <row r="22957" spans="54:54" x14ac:dyDescent="0.2">
      <c r="BB22957" s="5"/>
    </row>
    <row r="22958" spans="54:54" x14ac:dyDescent="0.2">
      <c r="BB22958" s="5"/>
    </row>
    <row r="22959" spans="54:54" x14ac:dyDescent="0.2">
      <c r="BB22959" s="5"/>
    </row>
    <row r="22960" spans="54:54" x14ac:dyDescent="0.2">
      <c r="BB22960" s="5"/>
    </row>
    <row r="22961" spans="54:54" x14ac:dyDescent="0.2">
      <c r="BB22961" s="5"/>
    </row>
    <row r="22962" spans="54:54" x14ac:dyDescent="0.2">
      <c r="BB22962" s="5"/>
    </row>
    <row r="22963" spans="54:54" x14ac:dyDescent="0.2">
      <c r="BB22963" s="5"/>
    </row>
    <row r="22964" spans="54:54" x14ac:dyDescent="0.2">
      <c r="BB22964" s="5"/>
    </row>
    <row r="22965" spans="54:54" x14ac:dyDescent="0.2">
      <c r="BB22965" s="5"/>
    </row>
    <row r="22966" spans="54:54" x14ac:dyDescent="0.2">
      <c r="BB22966" s="5"/>
    </row>
    <row r="22967" spans="54:54" x14ac:dyDescent="0.2">
      <c r="BB22967" s="5"/>
    </row>
    <row r="22968" spans="54:54" x14ac:dyDescent="0.2">
      <c r="BB22968" s="5"/>
    </row>
    <row r="22969" spans="54:54" x14ac:dyDescent="0.2">
      <c r="BB22969" s="5"/>
    </row>
    <row r="22970" spans="54:54" x14ac:dyDescent="0.2">
      <c r="BB22970" s="5"/>
    </row>
    <row r="22971" spans="54:54" x14ac:dyDescent="0.2">
      <c r="BB22971" s="5"/>
    </row>
    <row r="22972" spans="54:54" x14ac:dyDescent="0.2">
      <c r="BB22972" s="5"/>
    </row>
    <row r="22973" spans="54:54" x14ac:dyDescent="0.2">
      <c r="BB22973" s="5"/>
    </row>
    <row r="22974" spans="54:54" x14ac:dyDescent="0.2">
      <c r="BB22974" s="5"/>
    </row>
    <row r="22975" spans="54:54" x14ac:dyDescent="0.2">
      <c r="BB22975" s="5"/>
    </row>
    <row r="22976" spans="54:54" x14ac:dyDescent="0.2">
      <c r="BB22976" s="5"/>
    </row>
    <row r="22977" spans="54:54" x14ac:dyDescent="0.2">
      <c r="BB22977" s="5"/>
    </row>
    <row r="22978" spans="54:54" x14ac:dyDescent="0.2">
      <c r="BB22978" s="5"/>
    </row>
    <row r="22979" spans="54:54" x14ac:dyDescent="0.2">
      <c r="BB22979" s="5"/>
    </row>
    <row r="22980" spans="54:54" x14ac:dyDescent="0.2">
      <c r="BB22980" s="5"/>
    </row>
    <row r="22981" spans="54:54" x14ac:dyDescent="0.2">
      <c r="BB22981" s="5"/>
    </row>
    <row r="22982" spans="54:54" x14ac:dyDescent="0.2">
      <c r="BB22982" s="5"/>
    </row>
    <row r="22983" spans="54:54" x14ac:dyDescent="0.2">
      <c r="BB22983" s="5"/>
    </row>
    <row r="22984" spans="54:54" x14ac:dyDescent="0.2">
      <c r="BB22984" s="5"/>
    </row>
    <row r="22985" spans="54:54" x14ac:dyDescent="0.2">
      <c r="BB22985" s="5"/>
    </row>
    <row r="22986" spans="54:54" x14ac:dyDescent="0.2">
      <c r="BB22986" s="5"/>
    </row>
    <row r="22987" spans="54:54" x14ac:dyDescent="0.2">
      <c r="BB22987" s="5"/>
    </row>
    <row r="22988" spans="54:54" x14ac:dyDescent="0.2">
      <c r="BB22988" s="5"/>
    </row>
    <row r="22989" spans="54:54" x14ac:dyDescent="0.2">
      <c r="BB22989" s="5"/>
    </row>
    <row r="22990" spans="54:54" x14ac:dyDescent="0.2">
      <c r="BB22990" s="5"/>
    </row>
    <row r="22991" spans="54:54" x14ac:dyDescent="0.2">
      <c r="BB22991" s="5"/>
    </row>
    <row r="22992" spans="54:54" x14ac:dyDescent="0.2">
      <c r="BB22992" s="5"/>
    </row>
    <row r="22993" spans="54:54" x14ac:dyDescent="0.2">
      <c r="BB22993" s="5"/>
    </row>
    <row r="22994" spans="54:54" x14ac:dyDescent="0.2">
      <c r="BB22994" s="5"/>
    </row>
    <row r="22995" spans="54:54" x14ac:dyDescent="0.2">
      <c r="BB22995" s="5"/>
    </row>
    <row r="22996" spans="54:54" x14ac:dyDescent="0.2">
      <c r="BB22996" s="5"/>
    </row>
    <row r="22997" spans="54:54" x14ac:dyDescent="0.2">
      <c r="BB22997" s="5"/>
    </row>
    <row r="22998" spans="54:54" x14ac:dyDescent="0.2">
      <c r="BB22998" s="5"/>
    </row>
    <row r="22999" spans="54:54" x14ac:dyDescent="0.2">
      <c r="BB22999" s="5"/>
    </row>
    <row r="23000" spans="54:54" x14ac:dyDescent="0.2">
      <c r="BB23000" s="5"/>
    </row>
    <row r="23001" spans="54:54" x14ac:dyDescent="0.2">
      <c r="BB23001" s="5"/>
    </row>
    <row r="23002" spans="54:54" x14ac:dyDescent="0.2">
      <c r="BB23002" s="5"/>
    </row>
    <row r="23003" spans="54:54" x14ac:dyDescent="0.2">
      <c r="BB23003" s="5"/>
    </row>
    <row r="23004" spans="54:54" x14ac:dyDescent="0.2">
      <c r="BB23004" s="5"/>
    </row>
    <row r="23005" spans="54:54" x14ac:dyDescent="0.2">
      <c r="BB23005" s="5"/>
    </row>
    <row r="23006" spans="54:54" x14ac:dyDescent="0.2">
      <c r="BB23006" s="5"/>
    </row>
    <row r="23007" spans="54:54" x14ac:dyDescent="0.2">
      <c r="BB23007" s="5"/>
    </row>
    <row r="23008" spans="54:54" x14ac:dyDescent="0.2">
      <c r="BB23008" s="5"/>
    </row>
    <row r="23009" spans="54:54" x14ac:dyDescent="0.2">
      <c r="BB23009" s="5"/>
    </row>
    <row r="23010" spans="54:54" x14ac:dyDescent="0.2">
      <c r="BB23010" s="5"/>
    </row>
    <row r="23011" spans="54:54" x14ac:dyDescent="0.2">
      <c r="BB23011" s="5"/>
    </row>
    <row r="23012" spans="54:54" x14ac:dyDescent="0.2">
      <c r="BB23012" s="5"/>
    </row>
    <row r="23013" spans="54:54" x14ac:dyDescent="0.2">
      <c r="BB23013" s="5"/>
    </row>
    <row r="23014" spans="54:54" x14ac:dyDescent="0.2">
      <c r="BB23014" s="5"/>
    </row>
    <row r="23015" spans="54:54" x14ac:dyDescent="0.2">
      <c r="BB23015" s="5"/>
    </row>
    <row r="23016" spans="54:54" x14ac:dyDescent="0.2">
      <c r="BB23016" s="5"/>
    </row>
    <row r="23017" spans="54:54" x14ac:dyDescent="0.2">
      <c r="BB23017" s="5"/>
    </row>
    <row r="23018" spans="54:54" x14ac:dyDescent="0.2">
      <c r="BB23018" s="5"/>
    </row>
    <row r="23019" spans="54:54" x14ac:dyDescent="0.2">
      <c r="BB23019" s="5"/>
    </row>
    <row r="23020" spans="54:54" x14ac:dyDescent="0.2">
      <c r="BB23020" s="5"/>
    </row>
    <row r="23021" spans="54:54" x14ac:dyDescent="0.2">
      <c r="BB23021" s="5"/>
    </row>
    <row r="23022" spans="54:54" x14ac:dyDescent="0.2">
      <c r="BB23022" s="5"/>
    </row>
    <row r="23023" spans="54:54" x14ac:dyDescent="0.2">
      <c r="BB23023" s="5"/>
    </row>
    <row r="23024" spans="54:54" x14ac:dyDescent="0.2">
      <c r="BB23024" s="5"/>
    </row>
    <row r="23025" spans="54:54" x14ac:dyDescent="0.2">
      <c r="BB23025" s="5"/>
    </row>
    <row r="23026" spans="54:54" x14ac:dyDescent="0.2">
      <c r="BB23026" s="5"/>
    </row>
    <row r="23027" spans="54:54" x14ac:dyDescent="0.2">
      <c r="BB23027" s="5"/>
    </row>
    <row r="23028" spans="54:54" x14ac:dyDescent="0.2">
      <c r="BB23028" s="5"/>
    </row>
    <row r="23029" spans="54:54" x14ac:dyDescent="0.2">
      <c r="BB23029" s="5"/>
    </row>
    <row r="23030" spans="54:54" x14ac:dyDescent="0.2">
      <c r="BB23030" s="5"/>
    </row>
    <row r="23031" spans="54:54" x14ac:dyDescent="0.2">
      <c r="BB23031" s="5"/>
    </row>
    <row r="23032" spans="54:54" x14ac:dyDescent="0.2">
      <c r="BB23032" s="5"/>
    </row>
    <row r="23033" spans="54:54" x14ac:dyDescent="0.2">
      <c r="BB23033" s="5"/>
    </row>
    <row r="23034" spans="54:54" x14ac:dyDescent="0.2">
      <c r="BB23034" s="5"/>
    </row>
    <row r="23035" spans="54:54" x14ac:dyDescent="0.2">
      <c r="BB23035" s="5"/>
    </row>
    <row r="23036" spans="54:54" x14ac:dyDescent="0.2">
      <c r="BB23036" s="5"/>
    </row>
    <row r="23037" spans="54:54" x14ac:dyDescent="0.2">
      <c r="BB23037" s="5"/>
    </row>
    <row r="23038" spans="54:54" x14ac:dyDescent="0.2">
      <c r="BB23038" s="5"/>
    </row>
    <row r="23039" spans="54:54" x14ac:dyDescent="0.2">
      <c r="BB23039" s="5"/>
    </row>
    <row r="23040" spans="54:54" x14ac:dyDescent="0.2">
      <c r="BB23040" s="5"/>
    </row>
    <row r="23041" spans="54:54" x14ac:dyDescent="0.2">
      <c r="BB23041" s="5"/>
    </row>
    <row r="23042" spans="54:54" x14ac:dyDescent="0.2">
      <c r="BB23042" s="5"/>
    </row>
    <row r="23043" spans="54:54" x14ac:dyDescent="0.2">
      <c r="BB23043" s="5"/>
    </row>
    <row r="23044" spans="54:54" x14ac:dyDescent="0.2">
      <c r="BB23044" s="5"/>
    </row>
    <row r="23045" spans="54:54" x14ac:dyDescent="0.2">
      <c r="BB23045" s="5"/>
    </row>
    <row r="23046" spans="54:54" x14ac:dyDescent="0.2">
      <c r="BB23046" s="5"/>
    </row>
    <row r="23047" spans="54:54" x14ac:dyDescent="0.2">
      <c r="BB23047" s="5"/>
    </row>
    <row r="23048" spans="54:54" x14ac:dyDescent="0.2">
      <c r="BB23048" s="5"/>
    </row>
    <row r="23049" spans="54:54" x14ac:dyDescent="0.2">
      <c r="BB23049" s="5"/>
    </row>
    <row r="23050" spans="54:54" x14ac:dyDescent="0.2">
      <c r="BB23050" s="5"/>
    </row>
    <row r="23051" spans="54:54" x14ac:dyDescent="0.2">
      <c r="BB23051" s="5"/>
    </row>
    <row r="23052" spans="54:54" x14ac:dyDescent="0.2">
      <c r="BB23052" s="5"/>
    </row>
    <row r="23053" spans="54:54" x14ac:dyDescent="0.2">
      <c r="BB23053" s="5"/>
    </row>
    <row r="23054" spans="54:54" x14ac:dyDescent="0.2">
      <c r="BB23054" s="5"/>
    </row>
    <row r="23055" spans="54:54" x14ac:dyDescent="0.2">
      <c r="BB23055" s="5"/>
    </row>
    <row r="23056" spans="54:54" x14ac:dyDescent="0.2">
      <c r="BB23056" s="5"/>
    </row>
    <row r="23057" spans="54:54" x14ac:dyDescent="0.2">
      <c r="BB23057" s="5"/>
    </row>
    <row r="23058" spans="54:54" x14ac:dyDescent="0.2">
      <c r="BB23058" s="5"/>
    </row>
    <row r="23059" spans="54:54" x14ac:dyDescent="0.2">
      <c r="BB23059" s="5"/>
    </row>
    <row r="23060" spans="54:54" x14ac:dyDescent="0.2">
      <c r="BB23060" s="5"/>
    </row>
    <row r="23061" spans="54:54" x14ac:dyDescent="0.2">
      <c r="BB23061" s="5"/>
    </row>
    <row r="23062" spans="54:54" x14ac:dyDescent="0.2">
      <c r="BB23062" s="5"/>
    </row>
    <row r="23063" spans="54:54" x14ac:dyDescent="0.2">
      <c r="BB23063" s="5"/>
    </row>
    <row r="23064" spans="54:54" x14ac:dyDescent="0.2">
      <c r="BB23064" s="5"/>
    </row>
    <row r="23065" spans="54:54" x14ac:dyDescent="0.2">
      <c r="BB23065" s="5"/>
    </row>
    <row r="23066" spans="54:54" x14ac:dyDescent="0.2">
      <c r="BB23066" s="5"/>
    </row>
    <row r="23067" spans="54:54" x14ac:dyDescent="0.2">
      <c r="BB23067" s="5"/>
    </row>
    <row r="23068" spans="54:54" x14ac:dyDescent="0.2">
      <c r="BB23068" s="5"/>
    </row>
    <row r="23069" spans="54:54" x14ac:dyDescent="0.2">
      <c r="BB23069" s="5"/>
    </row>
    <row r="23070" spans="54:54" x14ac:dyDescent="0.2">
      <c r="BB23070" s="5"/>
    </row>
    <row r="23071" spans="54:54" x14ac:dyDescent="0.2">
      <c r="BB23071" s="5"/>
    </row>
    <row r="23072" spans="54:54" x14ac:dyDescent="0.2">
      <c r="BB23072" s="5"/>
    </row>
    <row r="23073" spans="54:54" x14ac:dyDescent="0.2">
      <c r="BB23073" s="5"/>
    </row>
    <row r="23074" spans="54:54" x14ac:dyDescent="0.2">
      <c r="BB23074" s="5"/>
    </row>
    <row r="23075" spans="54:54" x14ac:dyDescent="0.2">
      <c r="BB23075" s="5"/>
    </row>
    <row r="23076" spans="54:54" x14ac:dyDescent="0.2">
      <c r="BB23076" s="5"/>
    </row>
    <row r="23077" spans="54:54" x14ac:dyDescent="0.2">
      <c r="BB23077" s="5"/>
    </row>
    <row r="23078" spans="54:54" x14ac:dyDescent="0.2">
      <c r="BB23078" s="5"/>
    </row>
    <row r="23079" spans="54:54" x14ac:dyDescent="0.2">
      <c r="BB23079" s="5"/>
    </row>
    <row r="23080" spans="54:54" x14ac:dyDescent="0.2">
      <c r="BB23080" s="5"/>
    </row>
    <row r="23081" spans="54:54" x14ac:dyDescent="0.2">
      <c r="BB23081" s="5"/>
    </row>
    <row r="23082" spans="54:54" x14ac:dyDescent="0.2">
      <c r="BB23082" s="5"/>
    </row>
    <row r="23083" spans="54:54" x14ac:dyDescent="0.2">
      <c r="BB23083" s="5"/>
    </row>
    <row r="23084" spans="54:54" x14ac:dyDescent="0.2">
      <c r="BB23084" s="5"/>
    </row>
    <row r="23085" spans="54:54" x14ac:dyDescent="0.2">
      <c r="BB23085" s="5"/>
    </row>
    <row r="23086" spans="54:54" x14ac:dyDescent="0.2">
      <c r="BB23086" s="5"/>
    </row>
    <row r="23087" spans="54:54" x14ac:dyDescent="0.2">
      <c r="BB23087" s="5"/>
    </row>
    <row r="23088" spans="54:54" x14ac:dyDescent="0.2">
      <c r="BB23088" s="5"/>
    </row>
    <row r="23089" spans="54:54" x14ac:dyDescent="0.2">
      <c r="BB23089" s="5"/>
    </row>
    <row r="23090" spans="54:54" x14ac:dyDescent="0.2">
      <c r="BB23090" s="5"/>
    </row>
    <row r="23091" spans="54:54" x14ac:dyDescent="0.2">
      <c r="BB23091" s="5"/>
    </row>
    <row r="23092" spans="54:54" x14ac:dyDescent="0.2">
      <c r="BB23092" s="5"/>
    </row>
    <row r="23093" spans="54:54" x14ac:dyDescent="0.2">
      <c r="BB23093" s="5"/>
    </row>
    <row r="23094" spans="54:54" x14ac:dyDescent="0.2">
      <c r="BB23094" s="5"/>
    </row>
    <row r="23095" spans="54:54" x14ac:dyDescent="0.2">
      <c r="BB23095" s="5"/>
    </row>
    <row r="23096" spans="54:54" x14ac:dyDescent="0.2">
      <c r="BB23096" s="5"/>
    </row>
    <row r="23097" spans="54:54" x14ac:dyDescent="0.2">
      <c r="BB23097" s="5"/>
    </row>
    <row r="23098" spans="54:54" x14ac:dyDescent="0.2">
      <c r="BB23098" s="5"/>
    </row>
    <row r="23099" spans="54:54" x14ac:dyDescent="0.2">
      <c r="BB23099" s="5"/>
    </row>
    <row r="23100" spans="54:54" x14ac:dyDescent="0.2">
      <c r="BB23100" s="5"/>
    </row>
    <row r="23101" spans="54:54" x14ac:dyDescent="0.2">
      <c r="BB23101" s="5"/>
    </row>
    <row r="23102" spans="54:54" x14ac:dyDescent="0.2">
      <c r="BB23102" s="5"/>
    </row>
    <row r="23103" spans="54:54" x14ac:dyDescent="0.2">
      <c r="BB23103" s="5"/>
    </row>
    <row r="23104" spans="54:54" x14ac:dyDescent="0.2">
      <c r="BB23104" s="5"/>
    </row>
    <row r="23105" spans="54:54" x14ac:dyDescent="0.2">
      <c r="BB23105" s="5"/>
    </row>
    <row r="23106" spans="54:54" x14ac:dyDescent="0.2">
      <c r="BB23106" s="5"/>
    </row>
    <row r="23107" spans="54:54" x14ac:dyDescent="0.2">
      <c r="BB23107" s="5"/>
    </row>
    <row r="23108" spans="54:54" x14ac:dyDescent="0.2">
      <c r="BB23108" s="5"/>
    </row>
    <row r="23109" spans="54:54" x14ac:dyDescent="0.2">
      <c r="BB23109" s="5"/>
    </row>
    <row r="23110" spans="54:54" x14ac:dyDescent="0.2">
      <c r="BB23110" s="5"/>
    </row>
    <row r="23111" spans="54:54" x14ac:dyDescent="0.2">
      <c r="BB23111" s="5"/>
    </row>
    <row r="23112" spans="54:54" x14ac:dyDescent="0.2">
      <c r="BB23112" s="5"/>
    </row>
    <row r="23113" spans="54:54" x14ac:dyDescent="0.2">
      <c r="BB23113" s="5"/>
    </row>
    <row r="23114" spans="54:54" x14ac:dyDescent="0.2">
      <c r="BB23114" s="5"/>
    </row>
    <row r="23115" spans="54:54" x14ac:dyDescent="0.2">
      <c r="BB23115" s="5"/>
    </row>
    <row r="23116" spans="54:54" x14ac:dyDescent="0.2">
      <c r="BB23116" s="5"/>
    </row>
    <row r="23117" spans="54:54" x14ac:dyDescent="0.2">
      <c r="BB23117" s="5"/>
    </row>
    <row r="23118" spans="54:54" x14ac:dyDescent="0.2">
      <c r="BB23118" s="5"/>
    </row>
    <row r="23119" spans="54:54" x14ac:dyDescent="0.2">
      <c r="BB23119" s="5"/>
    </row>
    <row r="23120" spans="54:54" x14ac:dyDescent="0.2">
      <c r="BB23120" s="5"/>
    </row>
    <row r="23121" spans="54:54" x14ac:dyDescent="0.2">
      <c r="BB23121" s="5"/>
    </row>
    <row r="23122" spans="54:54" x14ac:dyDescent="0.2">
      <c r="BB23122" s="5"/>
    </row>
    <row r="23123" spans="54:54" x14ac:dyDescent="0.2">
      <c r="BB23123" s="5"/>
    </row>
    <row r="23124" spans="54:54" x14ac:dyDescent="0.2">
      <c r="BB23124" s="5"/>
    </row>
    <row r="23125" spans="54:54" x14ac:dyDescent="0.2">
      <c r="BB23125" s="5"/>
    </row>
    <row r="23126" spans="54:54" x14ac:dyDescent="0.2">
      <c r="BB23126" s="5"/>
    </row>
    <row r="23127" spans="54:54" x14ac:dyDescent="0.2">
      <c r="BB23127" s="5"/>
    </row>
    <row r="23128" spans="54:54" x14ac:dyDescent="0.2">
      <c r="BB23128" s="5"/>
    </row>
    <row r="23129" spans="54:54" x14ac:dyDescent="0.2">
      <c r="BB23129" s="5"/>
    </row>
    <row r="23130" spans="54:54" x14ac:dyDescent="0.2">
      <c r="BB23130" s="5"/>
    </row>
    <row r="23131" spans="54:54" x14ac:dyDescent="0.2">
      <c r="BB23131" s="5"/>
    </row>
    <row r="23132" spans="54:54" x14ac:dyDescent="0.2">
      <c r="BB23132" s="5"/>
    </row>
    <row r="23133" spans="54:54" x14ac:dyDescent="0.2">
      <c r="BB23133" s="5"/>
    </row>
    <row r="23134" spans="54:54" x14ac:dyDescent="0.2">
      <c r="BB23134" s="5"/>
    </row>
    <row r="23135" spans="54:54" x14ac:dyDescent="0.2">
      <c r="BB23135" s="5"/>
    </row>
    <row r="23136" spans="54:54" x14ac:dyDescent="0.2">
      <c r="BB23136" s="5"/>
    </row>
    <row r="23137" spans="54:54" x14ac:dyDescent="0.2">
      <c r="BB23137" s="5"/>
    </row>
    <row r="23138" spans="54:54" x14ac:dyDescent="0.2">
      <c r="BB23138" s="5"/>
    </row>
    <row r="23139" spans="54:54" x14ac:dyDescent="0.2">
      <c r="BB23139" s="5"/>
    </row>
    <row r="23140" spans="54:54" x14ac:dyDescent="0.2">
      <c r="BB23140" s="5"/>
    </row>
    <row r="23141" spans="54:54" x14ac:dyDescent="0.2">
      <c r="BB23141" s="5"/>
    </row>
    <row r="23142" spans="54:54" x14ac:dyDescent="0.2">
      <c r="BB23142" s="5"/>
    </row>
    <row r="23143" spans="54:54" x14ac:dyDescent="0.2">
      <c r="BB23143" s="5"/>
    </row>
    <row r="23144" spans="54:54" x14ac:dyDescent="0.2">
      <c r="BB23144" s="5"/>
    </row>
    <row r="23145" spans="54:54" x14ac:dyDescent="0.2">
      <c r="BB23145" s="5"/>
    </row>
    <row r="23146" spans="54:54" x14ac:dyDescent="0.2">
      <c r="BB23146" s="5"/>
    </row>
    <row r="23147" spans="54:54" x14ac:dyDescent="0.2">
      <c r="BB23147" s="5"/>
    </row>
    <row r="23148" spans="54:54" x14ac:dyDescent="0.2">
      <c r="BB23148" s="5"/>
    </row>
    <row r="23149" spans="54:54" x14ac:dyDescent="0.2">
      <c r="BB23149" s="5"/>
    </row>
    <row r="23150" spans="54:54" x14ac:dyDescent="0.2">
      <c r="BB23150" s="5"/>
    </row>
    <row r="23151" spans="54:54" x14ac:dyDescent="0.2">
      <c r="BB23151" s="5"/>
    </row>
    <row r="23152" spans="54:54" x14ac:dyDescent="0.2">
      <c r="BB23152" s="5"/>
    </row>
    <row r="23153" spans="54:54" x14ac:dyDescent="0.2">
      <c r="BB23153" s="5"/>
    </row>
    <row r="23154" spans="54:54" x14ac:dyDescent="0.2">
      <c r="BB23154" s="5"/>
    </row>
    <row r="23155" spans="54:54" x14ac:dyDescent="0.2">
      <c r="BB23155" s="5"/>
    </row>
    <row r="23156" spans="54:54" x14ac:dyDescent="0.2">
      <c r="BB23156" s="5"/>
    </row>
    <row r="23157" spans="54:54" x14ac:dyDescent="0.2">
      <c r="BB23157" s="5"/>
    </row>
    <row r="23158" spans="54:54" x14ac:dyDescent="0.2">
      <c r="BB23158" s="5"/>
    </row>
    <row r="23159" spans="54:54" x14ac:dyDescent="0.2">
      <c r="BB23159" s="5"/>
    </row>
    <row r="23160" spans="54:54" x14ac:dyDescent="0.2">
      <c r="BB23160" s="5"/>
    </row>
    <row r="23161" spans="54:54" x14ac:dyDescent="0.2">
      <c r="BB23161" s="5"/>
    </row>
    <row r="23162" spans="54:54" x14ac:dyDescent="0.2">
      <c r="BB23162" s="5"/>
    </row>
    <row r="23163" spans="54:54" x14ac:dyDescent="0.2">
      <c r="BB23163" s="5"/>
    </row>
    <row r="23164" spans="54:54" x14ac:dyDescent="0.2">
      <c r="BB23164" s="5"/>
    </row>
    <row r="23165" spans="54:54" x14ac:dyDescent="0.2">
      <c r="BB23165" s="5"/>
    </row>
    <row r="23166" spans="54:54" x14ac:dyDescent="0.2">
      <c r="BB23166" s="5"/>
    </row>
    <row r="23167" spans="54:54" x14ac:dyDescent="0.2">
      <c r="BB23167" s="5"/>
    </row>
    <row r="23168" spans="54:54" x14ac:dyDescent="0.2">
      <c r="BB23168" s="5"/>
    </row>
    <row r="23169" spans="54:54" x14ac:dyDescent="0.2">
      <c r="BB23169" s="5"/>
    </row>
    <row r="23170" spans="54:54" x14ac:dyDescent="0.2">
      <c r="BB23170" s="5"/>
    </row>
    <row r="23171" spans="54:54" x14ac:dyDescent="0.2">
      <c r="BB23171" s="5"/>
    </row>
    <row r="23172" spans="54:54" x14ac:dyDescent="0.2">
      <c r="BB23172" s="5"/>
    </row>
    <row r="23173" spans="54:54" x14ac:dyDescent="0.2">
      <c r="BB23173" s="5"/>
    </row>
    <row r="23174" spans="54:54" x14ac:dyDescent="0.2">
      <c r="BB23174" s="5"/>
    </row>
    <row r="23175" spans="54:54" x14ac:dyDescent="0.2">
      <c r="BB23175" s="5"/>
    </row>
    <row r="23176" spans="54:54" x14ac:dyDescent="0.2">
      <c r="BB23176" s="5"/>
    </row>
    <row r="23177" spans="54:54" x14ac:dyDescent="0.2">
      <c r="BB23177" s="5"/>
    </row>
    <row r="23178" spans="54:54" x14ac:dyDescent="0.2">
      <c r="BB23178" s="5"/>
    </row>
    <row r="23179" spans="54:54" x14ac:dyDescent="0.2">
      <c r="BB23179" s="5"/>
    </row>
    <row r="23180" spans="54:54" x14ac:dyDescent="0.2">
      <c r="BB23180" s="5"/>
    </row>
    <row r="23181" spans="54:54" x14ac:dyDescent="0.2">
      <c r="BB23181" s="5"/>
    </row>
    <row r="23182" spans="54:54" x14ac:dyDescent="0.2">
      <c r="BB23182" s="5"/>
    </row>
    <row r="23183" spans="54:54" x14ac:dyDescent="0.2">
      <c r="BB23183" s="5"/>
    </row>
    <row r="23184" spans="54:54" x14ac:dyDescent="0.2">
      <c r="BB23184" s="5"/>
    </row>
    <row r="23185" spans="54:54" x14ac:dyDescent="0.2">
      <c r="BB23185" s="5"/>
    </row>
    <row r="23186" spans="54:54" x14ac:dyDescent="0.2">
      <c r="BB23186" s="5"/>
    </row>
    <row r="23187" spans="54:54" x14ac:dyDescent="0.2">
      <c r="BB23187" s="5"/>
    </row>
    <row r="23188" spans="54:54" x14ac:dyDescent="0.2">
      <c r="BB23188" s="5"/>
    </row>
    <row r="23189" spans="54:54" x14ac:dyDescent="0.2">
      <c r="BB23189" s="5"/>
    </row>
    <row r="23190" spans="54:54" x14ac:dyDescent="0.2">
      <c r="BB23190" s="5"/>
    </row>
    <row r="23191" spans="54:54" x14ac:dyDescent="0.2">
      <c r="BB23191" s="5"/>
    </row>
    <row r="23192" spans="54:54" x14ac:dyDescent="0.2">
      <c r="BB23192" s="5"/>
    </row>
    <row r="23193" spans="54:54" x14ac:dyDescent="0.2">
      <c r="BB23193" s="5"/>
    </row>
    <row r="23194" spans="54:54" x14ac:dyDescent="0.2">
      <c r="BB23194" s="5"/>
    </row>
    <row r="23195" spans="54:54" x14ac:dyDescent="0.2">
      <c r="BB23195" s="5"/>
    </row>
    <row r="23196" spans="54:54" x14ac:dyDescent="0.2">
      <c r="BB23196" s="5"/>
    </row>
    <row r="23197" spans="54:54" x14ac:dyDescent="0.2">
      <c r="BB23197" s="5"/>
    </row>
    <row r="23198" spans="54:54" x14ac:dyDescent="0.2">
      <c r="BB23198" s="5"/>
    </row>
    <row r="23199" spans="54:54" x14ac:dyDescent="0.2">
      <c r="BB23199" s="5"/>
    </row>
    <row r="23200" spans="54:54" x14ac:dyDescent="0.2">
      <c r="BB23200" s="5"/>
    </row>
    <row r="23201" spans="54:54" x14ac:dyDescent="0.2">
      <c r="BB23201" s="5"/>
    </row>
    <row r="23202" spans="54:54" x14ac:dyDescent="0.2">
      <c r="BB23202" s="5"/>
    </row>
    <row r="23203" spans="54:54" x14ac:dyDescent="0.2">
      <c r="BB23203" s="5"/>
    </row>
    <row r="23204" spans="54:54" x14ac:dyDescent="0.2">
      <c r="BB23204" s="5"/>
    </row>
    <row r="23205" spans="54:54" x14ac:dyDescent="0.2">
      <c r="BB23205" s="5"/>
    </row>
    <row r="23206" spans="54:54" x14ac:dyDescent="0.2">
      <c r="BB23206" s="5"/>
    </row>
    <row r="23207" spans="54:54" x14ac:dyDescent="0.2">
      <c r="BB23207" s="5"/>
    </row>
    <row r="23208" spans="54:54" x14ac:dyDescent="0.2">
      <c r="BB23208" s="5"/>
    </row>
    <row r="23209" spans="54:54" x14ac:dyDescent="0.2">
      <c r="BB23209" s="5"/>
    </row>
    <row r="23210" spans="54:54" x14ac:dyDescent="0.2">
      <c r="BB23210" s="5"/>
    </row>
    <row r="23211" spans="54:54" x14ac:dyDescent="0.2">
      <c r="BB23211" s="5"/>
    </row>
    <row r="23212" spans="54:54" x14ac:dyDescent="0.2">
      <c r="BB23212" s="5"/>
    </row>
    <row r="23213" spans="54:54" x14ac:dyDescent="0.2">
      <c r="BB23213" s="5"/>
    </row>
    <row r="23214" spans="54:54" x14ac:dyDescent="0.2">
      <c r="BB23214" s="5"/>
    </row>
    <row r="23215" spans="54:54" x14ac:dyDescent="0.2">
      <c r="BB23215" s="5"/>
    </row>
    <row r="23216" spans="54:54" x14ac:dyDescent="0.2">
      <c r="BB23216" s="5"/>
    </row>
    <row r="23217" spans="54:54" x14ac:dyDescent="0.2">
      <c r="BB23217" s="5"/>
    </row>
    <row r="23218" spans="54:54" x14ac:dyDescent="0.2">
      <c r="BB23218" s="5"/>
    </row>
    <row r="23219" spans="54:54" x14ac:dyDescent="0.2">
      <c r="BB23219" s="5"/>
    </row>
    <row r="23220" spans="54:54" x14ac:dyDescent="0.2">
      <c r="BB23220" s="5"/>
    </row>
    <row r="23221" spans="54:54" x14ac:dyDescent="0.2">
      <c r="BB23221" s="5"/>
    </row>
    <row r="23222" spans="54:54" x14ac:dyDescent="0.2">
      <c r="BB23222" s="5"/>
    </row>
    <row r="23223" spans="54:54" x14ac:dyDescent="0.2">
      <c r="BB23223" s="5"/>
    </row>
    <row r="23224" spans="54:54" x14ac:dyDescent="0.2">
      <c r="BB23224" s="5"/>
    </row>
    <row r="23225" spans="54:54" x14ac:dyDescent="0.2">
      <c r="BB23225" s="5"/>
    </row>
    <row r="23226" spans="54:54" x14ac:dyDescent="0.2">
      <c r="BB23226" s="5"/>
    </row>
    <row r="23227" spans="54:54" x14ac:dyDescent="0.2">
      <c r="BB23227" s="5"/>
    </row>
    <row r="23228" spans="54:54" x14ac:dyDescent="0.2">
      <c r="BB23228" s="5"/>
    </row>
    <row r="23229" spans="54:54" x14ac:dyDescent="0.2">
      <c r="BB23229" s="5"/>
    </row>
    <row r="23230" spans="54:54" x14ac:dyDescent="0.2">
      <c r="BB23230" s="5"/>
    </row>
    <row r="23231" spans="54:54" x14ac:dyDescent="0.2">
      <c r="BB23231" s="5"/>
    </row>
    <row r="23232" spans="54:54" x14ac:dyDescent="0.2">
      <c r="BB23232" s="5"/>
    </row>
    <row r="23233" spans="54:54" x14ac:dyDescent="0.2">
      <c r="BB23233" s="5"/>
    </row>
    <row r="23234" spans="54:54" x14ac:dyDescent="0.2">
      <c r="BB23234" s="5"/>
    </row>
    <row r="23235" spans="54:54" x14ac:dyDescent="0.2">
      <c r="BB23235" s="5"/>
    </row>
    <row r="23236" spans="54:54" x14ac:dyDescent="0.2">
      <c r="BB23236" s="5"/>
    </row>
    <row r="23237" spans="54:54" x14ac:dyDescent="0.2">
      <c r="BB23237" s="5"/>
    </row>
    <row r="23238" spans="54:54" x14ac:dyDescent="0.2">
      <c r="BB23238" s="5"/>
    </row>
    <row r="23239" spans="54:54" x14ac:dyDescent="0.2">
      <c r="BB23239" s="5"/>
    </row>
    <row r="23240" spans="54:54" x14ac:dyDescent="0.2">
      <c r="BB23240" s="5"/>
    </row>
    <row r="23241" spans="54:54" x14ac:dyDescent="0.2">
      <c r="BB23241" s="5"/>
    </row>
    <row r="23242" spans="54:54" x14ac:dyDescent="0.2">
      <c r="BB23242" s="5"/>
    </row>
    <row r="23243" spans="54:54" x14ac:dyDescent="0.2">
      <c r="BB23243" s="5"/>
    </row>
    <row r="23244" spans="54:54" x14ac:dyDescent="0.2">
      <c r="BB23244" s="5"/>
    </row>
    <row r="23245" spans="54:54" x14ac:dyDescent="0.2">
      <c r="BB23245" s="5"/>
    </row>
    <row r="23246" spans="54:54" x14ac:dyDescent="0.2">
      <c r="BB23246" s="5"/>
    </row>
    <row r="23247" spans="54:54" x14ac:dyDescent="0.2">
      <c r="BB23247" s="5"/>
    </row>
    <row r="23248" spans="54:54" x14ac:dyDescent="0.2">
      <c r="BB23248" s="5"/>
    </row>
    <row r="23249" spans="54:54" x14ac:dyDescent="0.2">
      <c r="BB23249" s="5"/>
    </row>
    <row r="23250" spans="54:54" x14ac:dyDescent="0.2">
      <c r="BB23250" s="5"/>
    </row>
    <row r="23251" spans="54:54" x14ac:dyDescent="0.2">
      <c r="BB23251" s="5"/>
    </row>
    <row r="23252" spans="54:54" x14ac:dyDescent="0.2">
      <c r="BB23252" s="5"/>
    </row>
    <row r="23253" spans="54:54" x14ac:dyDescent="0.2">
      <c r="BB23253" s="5"/>
    </row>
    <row r="23254" spans="54:54" x14ac:dyDescent="0.2">
      <c r="BB23254" s="5"/>
    </row>
    <row r="23255" spans="54:54" x14ac:dyDescent="0.2">
      <c r="BB23255" s="5"/>
    </row>
    <row r="23256" spans="54:54" x14ac:dyDescent="0.2">
      <c r="BB23256" s="5"/>
    </row>
    <row r="23257" spans="54:54" x14ac:dyDescent="0.2">
      <c r="BB23257" s="5"/>
    </row>
    <row r="23258" spans="54:54" x14ac:dyDescent="0.2">
      <c r="BB23258" s="5"/>
    </row>
    <row r="23259" spans="54:54" x14ac:dyDescent="0.2">
      <c r="BB23259" s="5"/>
    </row>
    <row r="23260" spans="54:54" x14ac:dyDescent="0.2">
      <c r="BB23260" s="5"/>
    </row>
    <row r="23261" spans="54:54" x14ac:dyDescent="0.2">
      <c r="BB23261" s="5"/>
    </row>
    <row r="23262" spans="54:54" x14ac:dyDescent="0.2">
      <c r="BB23262" s="5"/>
    </row>
    <row r="23263" spans="54:54" x14ac:dyDescent="0.2">
      <c r="BB23263" s="5"/>
    </row>
    <row r="23264" spans="54:54" x14ac:dyDescent="0.2">
      <c r="BB23264" s="5"/>
    </row>
    <row r="23265" spans="54:54" x14ac:dyDescent="0.2">
      <c r="BB23265" s="5"/>
    </row>
    <row r="23266" spans="54:54" x14ac:dyDescent="0.2">
      <c r="BB23266" s="5"/>
    </row>
    <row r="23267" spans="54:54" x14ac:dyDescent="0.2">
      <c r="BB23267" s="5"/>
    </row>
    <row r="23268" spans="54:54" x14ac:dyDescent="0.2">
      <c r="BB23268" s="5"/>
    </row>
    <row r="23269" spans="54:54" x14ac:dyDescent="0.2">
      <c r="BB23269" s="5"/>
    </row>
    <row r="23270" spans="54:54" x14ac:dyDescent="0.2">
      <c r="BB23270" s="5"/>
    </row>
    <row r="23271" spans="54:54" x14ac:dyDescent="0.2">
      <c r="BB23271" s="5"/>
    </row>
    <row r="23272" spans="54:54" x14ac:dyDescent="0.2">
      <c r="BB23272" s="5"/>
    </row>
    <row r="23273" spans="54:54" x14ac:dyDescent="0.2">
      <c r="BB23273" s="5"/>
    </row>
    <row r="23274" spans="54:54" x14ac:dyDescent="0.2">
      <c r="BB23274" s="5"/>
    </row>
    <row r="23275" spans="54:54" x14ac:dyDescent="0.2">
      <c r="BB23275" s="5"/>
    </row>
    <row r="23276" spans="54:54" x14ac:dyDescent="0.2">
      <c r="BB23276" s="5"/>
    </row>
    <row r="23277" spans="54:54" x14ac:dyDescent="0.2">
      <c r="BB23277" s="5"/>
    </row>
    <row r="23278" spans="54:54" x14ac:dyDescent="0.2">
      <c r="BB23278" s="5"/>
    </row>
    <row r="23279" spans="54:54" x14ac:dyDescent="0.2">
      <c r="BB23279" s="5"/>
    </row>
    <row r="23280" spans="54:54" x14ac:dyDescent="0.2">
      <c r="BB23280" s="5"/>
    </row>
    <row r="23281" spans="54:54" x14ac:dyDescent="0.2">
      <c r="BB23281" s="5"/>
    </row>
    <row r="23282" spans="54:54" x14ac:dyDescent="0.2">
      <c r="BB23282" s="5"/>
    </row>
    <row r="23283" spans="54:54" x14ac:dyDescent="0.2">
      <c r="BB23283" s="5"/>
    </row>
    <row r="23284" spans="54:54" x14ac:dyDescent="0.2">
      <c r="BB23284" s="5"/>
    </row>
    <row r="23285" spans="54:54" x14ac:dyDescent="0.2">
      <c r="BB23285" s="5"/>
    </row>
    <row r="23286" spans="54:54" x14ac:dyDescent="0.2">
      <c r="BB23286" s="5"/>
    </row>
    <row r="23287" spans="54:54" x14ac:dyDescent="0.2">
      <c r="BB23287" s="5"/>
    </row>
    <row r="23288" spans="54:54" x14ac:dyDescent="0.2">
      <c r="BB23288" s="5"/>
    </row>
    <row r="23289" spans="54:54" x14ac:dyDescent="0.2">
      <c r="BB23289" s="5"/>
    </row>
    <row r="23290" spans="54:54" x14ac:dyDescent="0.2">
      <c r="BB23290" s="5"/>
    </row>
    <row r="23291" spans="54:54" x14ac:dyDescent="0.2">
      <c r="BB23291" s="5"/>
    </row>
    <row r="23292" spans="54:54" x14ac:dyDescent="0.2">
      <c r="BB23292" s="5"/>
    </row>
    <row r="23293" spans="54:54" x14ac:dyDescent="0.2">
      <c r="BB23293" s="5"/>
    </row>
    <row r="23294" spans="54:54" x14ac:dyDescent="0.2">
      <c r="BB23294" s="5"/>
    </row>
    <row r="23295" spans="54:54" x14ac:dyDescent="0.2">
      <c r="BB23295" s="5"/>
    </row>
    <row r="23296" spans="54:54" x14ac:dyDescent="0.2">
      <c r="BB23296" s="5"/>
    </row>
    <row r="23297" spans="54:54" x14ac:dyDescent="0.2">
      <c r="BB23297" s="5"/>
    </row>
    <row r="23298" spans="54:54" x14ac:dyDescent="0.2">
      <c r="BB23298" s="5"/>
    </row>
    <row r="23299" spans="54:54" x14ac:dyDescent="0.2">
      <c r="BB23299" s="5"/>
    </row>
    <row r="23300" spans="54:54" x14ac:dyDescent="0.2">
      <c r="BB23300" s="5"/>
    </row>
    <row r="23301" spans="54:54" x14ac:dyDescent="0.2">
      <c r="BB23301" s="5"/>
    </row>
    <row r="23302" spans="54:54" x14ac:dyDescent="0.2">
      <c r="BB23302" s="5"/>
    </row>
    <row r="23303" spans="54:54" x14ac:dyDescent="0.2">
      <c r="BB23303" s="5"/>
    </row>
    <row r="23304" spans="54:54" x14ac:dyDescent="0.2">
      <c r="BB23304" s="5"/>
    </row>
    <row r="23305" spans="54:54" x14ac:dyDescent="0.2">
      <c r="BB23305" s="5"/>
    </row>
    <row r="23306" spans="54:54" x14ac:dyDescent="0.2">
      <c r="BB23306" s="5"/>
    </row>
    <row r="23307" spans="54:54" x14ac:dyDescent="0.2">
      <c r="BB23307" s="5"/>
    </row>
    <row r="23308" spans="54:54" x14ac:dyDescent="0.2">
      <c r="BB23308" s="5"/>
    </row>
    <row r="23309" spans="54:54" x14ac:dyDescent="0.2">
      <c r="BB23309" s="5"/>
    </row>
    <row r="23310" spans="54:54" x14ac:dyDescent="0.2">
      <c r="BB23310" s="5"/>
    </row>
    <row r="23311" spans="54:54" x14ac:dyDescent="0.2">
      <c r="BB23311" s="5"/>
    </row>
    <row r="23312" spans="54:54" x14ac:dyDescent="0.2">
      <c r="BB23312" s="5"/>
    </row>
    <row r="23313" spans="54:54" x14ac:dyDescent="0.2">
      <c r="BB23313" s="5"/>
    </row>
    <row r="23314" spans="54:54" x14ac:dyDescent="0.2">
      <c r="BB23314" s="5"/>
    </row>
    <row r="23315" spans="54:54" x14ac:dyDescent="0.2">
      <c r="BB23315" s="5"/>
    </row>
    <row r="23316" spans="54:54" x14ac:dyDescent="0.2">
      <c r="BB23316" s="5"/>
    </row>
    <row r="23317" spans="54:54" x14ac:dyDescent="0.2">
      <c r="BB23317" s="5"/>
    </row>
    <row r="23318" spans="54:54" x14ac:dyDescent="0.2">
      <c r="BB23318" s="5"/>
    </row>
    <row r="23319" spans="54:54" x14ac:dyDescent="0.2">
      <c r="BB23319" s="5"/>
    </row>
    <row r="23320" spans="54:54" x14ac:dyDescent="0.2">
      <c r="BB23320" s="5"/>
    </row>
    <row r="23321" spans="54:54" x14ac:dyDescent="0.2">
      <c r="BB23321" s="5"/>
    </row>
    <row r="23322" spans="54:54" x14ac:dyDescent="0.2">
      <c r="BB23322" s="5"/>
    </row>
    <row r="23323" spans="54:54" x14ac:dyDescent="0.2">
      <c r="BB23323" s="5"/>
    </row>
    <row r="23324" spans="54:54" x14ac:dyDescent="0.2">
      <c r="BB23324" s="5"/>
    </row>
    <row r="23325" spans="54:54" x14ac:dyDescent="0.2">
      <c r="BB23325" s="5"/>
    </row>
    <row r="23326" spans="54:54" x14ac:dyDescent="0.2">
      <c r="BB23326" s="5"/>
    </row>
    <row r="23327" spans="54:54" x14ac:dyDescent="0.2">
      <c r="BB23327" s="5"/>
    </row>
    <row r="23328" spans="54:54" x14ac:dyDescent="0.2">
      <c r="BB23328" s="5"/>
    </row>
    <row r="23329" spans="54:54" x14ac:dyDescent="0.2">
      <c r="BB23329" s="5"/>
    </row>
    <row r="23330" spans="54:54" x14ac:dyDescent="0.2">
      <c r="BB23330" s="5"/>
    </row>
    <row r="23331" spans="54:54" x14ac:dyDescent="0.2">
      <c r="BB23331" s="5"/>
    </row>
    <row r="23332" spans="54:54" x14ac:dyDescent="0.2">
      <c r="BB23332" s="5"/>
    </row>
    <row r="23333" spans="54:54" x14ac:dyDescent="0.2">
      <c r="BB23333" s="5"/>
    </row>
    <row r="23334" spans="54:54" x14ac:dyDescent="0.2">
      <c r="BB23334" s="5"/>
    </row>
    <row r="23335" spans="54:54" x14ac:dyDescent="0.2">
      <c r="BB23335" s="5"/>
    </row>
    <row r="23336" spans="54:54" x14ac:dyDescent="0.2">
      <c r="BB23336" s="5"/>
    </row>
    <row r="23337" spans="54:54" x14ac:dyDescent="0.2">
      <c r="BB23337" s="5"/>
    </row>
    <row r="23338" spans="54:54" x14ac:dyDescent="0.2">
      <c r="BB23338" s="5"/>
    </row>
    <row r="23339" spans="54:54" x14ac:dyDescent="0.2">
      <c r="BB23339" s="5"/>
    </row>
    <row r="23340" spans="54:54" x14ac:dyDescent="0.2">
      <c r="BB23340" s="5"/>
    </row>
    <row r="23341" spans="54:54" x14ac:dyDescent="0.2">
      <c r="BB23341" s="5"/>
    </row>
    <row r="23342" spans="54:54" x14ac:dyDescent="0.2">
      <c r="BB23342" s="5"/>
    </row>
    <row r="23343" spans="54:54" x14ac:dyDescent="0.2">
      <c r="BB23343" s="5"/>
    </row>
    <row r="23344" spans="54:54" x14ac:dyDescent="0.2">
      <c r="BB23344" s="5"/>
    </row>
    <row r="23345" spans="54:54" x14ac:dyDescent="0.2">
      <c r="BB23345" s="5"/>
    </row>
    <row r="23346" spans="54:54" x14ac:dyDescent="0.2">
      <c r="BB23346" s="5"/>
    </row>
    <row r="23347" spans="54:54" x14ac:dyDescent="0.2">
      <c r="BB23347" s="5"/>
    </row>
    <row r="23348" spans="54:54" x14ac:dyDescent="0.2">
      <c r="BB23348" s="5"/>
    </row>
    <row r="23349" spans="54:54" x14ac:dyDescent="0.2">
      <c r="BB23349" s="5"/>
    </row>
    <row r="23350" spans="54:54" x14ac:dyDescent="0.2">
      <c r="BB23350" s="5"/>
    </row>
    <row r="23351" spans="54:54" x14ac:dyDescent="0.2">
      <c r="BB23351" s="5"/>
    </row>
    <row r="23352" spans="54:54" x14ac:dyDescent="0.2">
      <c r="BB23352" s="5"/>
    </row>
    <row r="23353" spans="54:54" x14ac:dyDescent="0.2">
      <c r="BB23353" s="5"/>
    </row>
    <row r="23354" spans="54:54" x14ac:dyDescent="0.2">
      <c r="BB23354" s="5"/>
    </row>
    <row r="23355" spans="54:54" x14ac:dyDescent="0.2">
      <c r="BB23355" s="5"/>
    </row>
    <row r="23356" spans="54:54" x14ac:dyDescent="0.2">
      <c r="BB23356" s="5"/>
    </row>
    <row r="23357" spans="54:54" x14ac:dyDescent="0.2">
      <c r="BB23357" s="5"/>
    </row>
    <row r="23358" spans="54:54" x14ac:dyDescent="0.2">
      <c r="BB23358" s="5"/>
    </row>
    <row r="23359" spans="54:54" x14ac:dyDescent="0.2">
      <c r="BB23359" s="5"/>
    </row>
    <row r="23360" spans="54:54" x14ac:dyDescent="0.2">
      <c r="BB23360" s="5"/>
    </row>
    <row r="23361" spans="54:54" x14ac:dyDescent="0.2">
      <c r="BB23361" s="5"/>
    </row>
    <row r="23362" spans="54:54" x14ac:dyDescent="0.2">
      <c r="BB23362" s="5"/>
    </row>
    <row r="23363" spans="54:54" x14ac:dyDescent="0.2">
      <c r="BB23363" s="5"/>
    </row>
    <row r="23364" spans="54:54" x14ac:dyDescent="0.2">
      <c r="BB23364" s="5"/>
    </row>
    <row r="23365" spans="54:54" x14ac:dyDescent="0.2">
      <c r="BB23365" s="5"/>
    </row>
    <row r="23366" spans="54:54" x14ac:dyDescent="0.2">
      <c r="BB23366" s="5"/>
    </row>
    <row r="23367" spans="54:54" x14ac:dyDescent="0.2">
      <c r="BB23367" s="5"/>
    </row>
    <row r="23368" spans="54:54" x14ac:dyDescent="0.2">
      <c r="BB23368" s="5"/>
    </row>
    <row r="23369" spans="54:54" x14ac:dyDescent="0.2">
      <c r="BB23369" s="5"/>
    </row>
    <row r="23370" spans="54:54" x14ac:dyDescent="0.2">
      <c r="BB23370" s="5"/>
    </row>
    <row r="23371" spans="54:54" x14ac:dyDescent="0.2">
      <c r="BB23371" s="5"/>
    </row>
    <row r="23372" spans="54:54" x14ac:dyDescent="0.2">
      <c r="BB23372" s="5"/>
    </row>
    <row r="23373" spans="54:54" x14ac:dyDescent="0.2">
      <c r="BB23373" s="5"/>
    </row>
    <row r="23374" spans="54:54" x14ac:dyDescent="0.2">
      <c r="BB23374" s="5"/>
    </row>
    <row r="23375" spans="54:54" x14ac:dyDescent="0.2">
      <c r="BB23375" s="5"/>
    </row>
    <row r="23376" spans="54:54" x14ac:dyDescent="0.2">
      <c r="BB23376" s="5"/>
    </row>
    <row r="23377" spans="54:54" x14ac:dyDescent="0.2">
      <c r="BB23377" s="5"/>
    </row>
    <row r="23378" spans="54:54" x14ac:dyDescent="0.2">
      <c r="BB23378" s="5"/>
    </row>
    <row r="23379" spans="54:54" x14ac:dyDescent="0.2">
      <c r="BB23379" s="5"/>
    </row>
    <row r="23380" spans="54:54" x14ac:dyDescent="0.2">
      <c r="BB23380" s="5"/>
    </row>
    <row r="23381" spans="54:54" x14ac:dyDescent="0.2">
      <c r="BB23381" s="5"/>
    </row>
    <row r="23382" spans="54:54" x14ac:dyDescent="0.2">
      <c r="BB23382" s="5"/>
    </row>
    <row r="23383" spans="54:54" x14ac:dyDescent="0.2">
      <c r="BB23383" s="5"/>
    </row>
    <row r="23384" spans="54:54" x14ac:dyDescent="0.2">
      <c r="BB23384" s="5"/>
    </row>
    <row r="23385" spans="54:54" x14ac:dyDescent="0.2">
      <c r="BB23385" s="5"/>
    </row>
    <row r="23386" spans="54:54" x14ac:dyDescent="0.2">
      <c r="BB23386" s="5"/>
    </row>
    <row r="23387" spans="54:54" x14ac:dyDescent="0.2">
      <c r="BB23387" s="5"/>
    </row>
    <row r="23388" spans="54:54" x14ac:dyDescent="0.2">
      <c r="BB23388" s="5"/>
    </row>
    <row r="23389" spans="54:54" x14ac:dyDescent="0.2">
      <c r="BB23389" s="5"/>
    </row>
    <row r="23390" spans="54:54" x14ac:dyDescent="0.2">
      <c r="BB23390" s="5"/>
    </row>
    <row r="23391" spans="54:54" x14ac:dyDescent="0.2">
      <c r="BB23391" s="5"/>
    </row>
    <row r="23392" spans="54:54" x14ac:dyDescent="0.2">
      <c r="BB23392" s="5"/>
    </row>
    <row r="23393" spans="54:54" x14ac:dyDescent="0.2">
      <c r="BB23393" s="5"/>
    </row>
    <row r="23394" spans="54:54" x14ac:dyDescent="0.2">
      <c r="BB23394" s="5"/>
    </row>
    <row r="23395" spans="54:54" x14ac:dyDescent="0.2">
      <c r="BB23395" s="5"/>
    </row>
    <row r="23396" spans="54:54" x14ac:dyDescent="0.2">
      <c r="BB23396" s="5"/>
    </row>
    <row r="23397" spans="54:54" x14ac:dyDescent="0.2">
      <c r="BB23397" s="5"/>
    </row>
    <row r="23398" spans="54:54" x14ac:dyDescent="0.2">
      <c r="BB23398" s="5"/>
    </row>
    <row r="23399" spans="54:54" x14ac:dyDescent="0.2">
      <c r="BB23399" s="5"/>
    </row>
    <row r="23400" spans="54:54" x14ac:dyDescent="0.2">
      <c r="BB23400" s="5"/>
    </row>
    <row r="23401" spans="54:54" x14ac:dyDescent="0.2">
      <c r="BB23401" s="5"/>
    </row>
    <row r="23402" spans="54:54" x14ac:dyDescent="0.2">
      <c r="BB23402" s="5"/>
    </row>
    <row r="23403" spans="54:54" x14ac:dyDescent="0.2">
      <c r="BB23403" s="5"/>
    </row>
    <row r="23404" spans="54:54" x14ac:dyDescent="0.2">
      <c r="BB23404" s="5"/>
    </row>
    <row r="23405" spans="54:54" x14ac:dyDescent="0.2">
      <c r="BB23405" s="5"/>
    </row>
    <row r="23406" spans="54:54" x14ac:dyDescent="0.2">
      <c r="BB23406" s="5"/>
    </row>
    <row r="23407" spans="54:54" x14ac:dyDescent="0.2">
      <c r="BB23407" s="5"/>
    </row>
    <row r="23408" spans="54:54" x14ac:dyDescent="0.2">
      <c r="BB23408" s="5"/>
    </row>
    <row r="23409" spans="54:54" x14ac:dyDescent="0.2">
      <c r="BB23409" s="5"/>
    </row>
    <row r="23410" spans="54:54" x14ac:dyDescent="0.2">
      <c r="BB23410" s="5"/>
    </row>
    <row r="23411" spans="54:54" x14ac:dyDescent="0.2">
      <c r="BB23411" s="5"/>
    </row>
    <row r="23412" spans="54:54" x14ac:dyDescent="0.2">
      <c r="BB23412" s="5"/>
    </row>
    <row r="23413" spans="54:54" x14ac:dyDescent="0.2">
      <c r="BB23413" s="5"/>
    </row>
    <row r="23414" spans="54:54" x14ac:dyDescent="0.2">
      <c r="BB23414" s="5"/>
    </row>
    <row r="23415" spans="54:54" x14ac:dyDescent="0.2">
      <c r="BB23415" s="5"/>
    </row>
    <row r="23416" spans="54:54" x14ac:dyDescent="0.2">
      <c r="BB23416" s="5"/>
    </row>
    <row r="23417" spans="54:54" x14ac:dyDescent="0.2">
      <c r="BB23417" s="5"/>
    </row>
    <row r="23418" spans="54:54" x14ac:dyDescent="0.2">
      <c r="BB23418" s="5"/>
    </row>
    <row r="23419" spans="54:54" x14ac:dyDescent="0.2">
      <c r="BB23419" s="5"/>
    </row>
    <row r="23420" spans="54:54" x14ac:dyDescent="0.2">
      <c r="BB23420" s="5"/>
    </row>
    <row r="23421" spans="54:54" x14ac:dyDescent="0.2">
      <c r="BB23421" s="5"/>
    </row>
    <row r="23422" spans="54:54" x14ac:dyDescent="0.2">
      <c r="BB23422" s="5"/>
    </row>
    <row r="23423" spans="54:54" x14ac:dyDescent="0.2">
      <c r="BB23423" s="5"/>
    </row>
    <row r="23424" spans="54:54" x14ac:dyDescent="0.2">
      <c r="BB23424" s="5"/>
    </row>
    <row r="23425" spans="54:54" x14ac:dyDescent="0.2">
      <c r="BB23425" s="5"/>
    </row>
    <row r="23426" spans="54:54" x14ac:dyDescent="0.2">
      <c r="BB23426" s="5"/>
    </row>
    <row r="23427" spans="54:54" x14ac:dyDescent="0.2">
      <c r="BB23427" s="5"/>
    </row>
    <row r="23428" spans="54:54" x14ac:dyDescent="0.2">
      <c r="BB23428" s="5"/>
    </row>
    <row r="23429" spans="54:54" x14ac:dyDescent="0.2">
      <c r="BB23429" s="5"/>
    </row>
    <row r="23430" spans="54:54" x14ac:dyDescent="0.2">
      <c r="BB23430" s="5"/>
    </row>
    <row r="23431" spans="54:54" x14ac:dyDescent="0.2">
      <c r="BB23431" s="5"/>
    </row>
    <row r="23432" spans="54:54" x14ac:dyDescent="0.2">
      <c r="BB23432" s="5"/>
    </row>
    <row r="23433" spans="54:54" x14ac:dyDescent="0.2">
      <c r="BB23433" s="5"/>
    </row>
    <row r="23434" spans="54:54" x14ac:dyDescent="0.2">
      <c r="BB23434" s="5"/>
    </row>
    <row r="23435" spans="54:54" x14ac:dyDescent="0.2">
      <c r="BB23435" s="5"/>
    </row>
    <row r="23436" spans="54:54" x14ac:dyDescent="0.2">
      <c r="BB23436" s="5"/>
    </row>
    <row r="23437" spans="54:54" x14ac:dyDescent="0.2">
      <c r="BB23437" s="5"/>
    </row>
    <row r="23438" spans="54:54" x14ac:dyDescent="0.2">
      <c r="BB23438" s="5"/>
    </row>
    <row r="23439" spans="54:54" x14ac:dyDescent="0.2">
      <c r="BB23439" s="5"/>
    </row>
    <row r="23440" spans="54:54" x14ac:dyDescent="0.2">
      <c r="BB23440" s="5"/>
    </row>
    <row r="23441" spans="54:54" x14ac:dyDescent="0.2">
      <c r="BB23441" s="5"/>
    </row>
    <row r="23442" spans="54:54" x14ac:dyDescent="0.2">
      <c r="BB23442" s="5"/>
    </row>
    <row r="23443" spans="54:54" x14ac:dyDescent="0.2">
      <c r="BB23443" s="5"/>
    </row>
    <row r="23444" spans="54:54" x14ac:dyDescent="0.2">
      <c r="BB23444" s="5"/>
    </row>
    <row r="23445" spans="54:54" x14ac:dyDescent="0.2">
      <c r="BB23445" s="5"/>
    </row>
    <row r="23446" spans="54:54" x14ac:dyDescent="0.2">
      <c r="BB23446" s="5"/>
    </row>
    <row r="23447" spans="54:54" x14ac:dyDescent="0.2">
      <c r="BB23447" s="5"/>
    </row>
    <row r="23448" spans="54:54" x14ac:dyDescent="0.2">
      <c r="BB23448" s="5"/>
    </row>
    <row r="23449" spans="54:54" x14ac:dyDescent="0.2">
      <c r="BB23449" s="5"/>
    </row>
    <row r="23450" spans="54:54" x14ac:dyDescent="0.2">
      <c r="BB23450" s="5"/>
    </row>
    <row r="23451" spans="54:54" x14ac:dyDescent="0.2">
      <c r="BB23451" s="5"/>
    </row>
    <row r="23452" spans="54:54" x14ac:dyDescent="0.2">
      <c r="BB23452" s="5"/>
    </row>
    <row r="23453" spans="54:54" x14ac:dyDescent="0.2">
      <c r="BB23453" s="5"/>
    </row>
    <row r="23454" spans="54:54" x14ac:dyDescent="0.2">
      <c r="BB23454" s="5"/>
    </row>
    <row r="23455" spans="54:54" x14ac:dyDescent="0.2">
      <c r="BB23455" s="5"/>
    </row>
    <row r="23456" spans="54:54" x14ac:dyDescent="0.2">
      <c r="BB23456" s="5"/>
    </row>
    <row r="23457" spans="54:54" x14ac:dyDescent="0.2">
      <c r="BB23457" s="5"/>
    </row>
    <row r="23458" spans="54:54" x14ac:dyDescent="0.2">
      <c r="BB23458" s="5"/>
    </row>
    <row r="23459" spans="54:54" x14ac:dyDescent="0.2">
      <c r="BB23459" s="5"/>
    </row>
    <row r="23460" spans="54:54" x14ac:dyDescent="0.2">
      <c r="BB23460" s="5"/>
    </row>
    <row r="23461" spans="54:54" x14ac:dyDescent="0.2">
      <c r="BB23461" s="5"/>
    </row>
    <row r="23462" spans="54:54" x14ac:dyDescent="0.2">
      <c r="BB23462" s="5"/>
    </row>
    <row r="23463" spans="54:54" x14ac:dyDescent="0.2">
      <c r="BB23463" s="5"/>
    </row>
    <row r="23464" spans="54:54" x14ac:dyDescent="0.2">
      <c r="BB23464" s="5"/>
    </row>
    <row r="23465" spans="54:54" x14ac:dyDescent="0.2">
      <c r="BB23465" s="5"/>
    </row>
    <row r="23466" spans="54:54" x14ac:dyDescent="0.2">
      <c r="BB23466" s="5"/>
    </row>
    <row r="23467" spans="54:54" x14ac:dyDescent="0.2">
      <c r="BB23467" s="5"/>
    </row>
    <row r="23468" spans="54:54" x14ac:dyDescent="0.2">
      <c r="BB23468" s="5"/>
    </row>
    <row r="23469" spans="54:54" x14ac:dyDescent="0.2">
      <c r="BB23469" s="5"/>
    </row>
    <row r="23470" spans="54:54" x14ac:dyDescent="0.2">
      <c r="BB23470" s="5"/>
    </row>
    <row r="23471" spans="54:54" x14ac:dyDescent="0.2">
      <c r="BB23471" s="5"/>
    </row>
    <row r="23472" spans="54:54" x14ac:dyDescent="0.2">
      <c r="BB23472" s="5"/>
    </row>
    <row r="23473" spans="54:54" x14ac:dyDescent="0.2">
      <c r="BB23473" s="5"/>
    </row>
    <row r="23474" spans="54:54" x14ac:dyDescent="0.2">
      <c r="BB23474" s="5"/>
    </row>
    <row r="23475" spans="54:54" x14ac:dyDescent="0.2">
      <c r="BB23475" s="5"/>
    </row>
    <row r="23476" spans="54:54" x14ac:dyDescent="0.2">
      <c r="BB23476" s="5"/>
    </row>
    <row r="23477" spans="54:54" x14ac:dyDescent="0.2">
      <c r="BB23477" s="5"/>
    </row>
    <row r="23478" spans="54:54" x14ac:dyDescent="0.2">
      <c r="BB23478" s="5"/>
    </row>
    <row r="23479" spans="54:54" x14ac:dyDescent="0.2">
      <c r="BB23479" s="5"/>
    </row>
    <row r="23480" spans="54:54" x14ac:dyDescent="0.2">
      <c r="BB23480" s="5"/>
    </row>
    <row r="23481" spans="54:54" x14ac:dyDescent="0.2">
      <c r="BB23481" s="5"/>
    </row>
    <row r="23482" spans="54:54" x14ac:dyDescent="0.2">
      <c r="BB23482" s="5"/>
    </row>
    <row r="23483" spans="54:54" x14ac:dyDescent="0.2">
      <c r="BB23483" s="5"/>
    </row>
    <row r="23484" spans="54:54" x14ac:dyDescent="0.2">
      <c r="BB23484" s="5"/>
    </row>
    <row r="23485" spans="54:54" x14ac:dyDescent="0.2">
      <c r="BB23485" s="5"/>
    </row>
    <row r="23486" spans="54:54" x14ac:dyDescent="0.2">
      <c r="BB23486" s="5"/>
    </row>
    <row r="23487" spans="54:54" x14ac:dyDescent="0.2">
      <c r="BB23487" s="5"/>
    </row>
    <row r="23488" spans="54:54" x14ac:dyDescent="0.2">
      <c r="BB23488" s="5"/>
    </row>
    <row r="23489" spans="54:54" x14ac:dyDescent="0.2">
      <c r="BB23489" s="5"/>
    </row>
    <row r="23490" spans="54:54" x14ac:dyDescent="0.2">
      <c r="BB23490" s="5"/>
    </row>
    <row r="23491" spans="54:54" x14ac:dyDescent="0.2">
      <c r="BB23491" s="5"/>
    </row>
    <row r="23492" spans="54:54" x14ac:dyDescent="0.2">
      <c r="BB23492" s="5"/>
    </row>
    <row r="23493" spans="54:54" x14ac:dyDescent="0.2">
      <c r="BB23493" s="5"/>
    </row>
    <row r="23494" spans="54:54" x14ac:dyDescent="0.2">
      <c r="BB23494" s="5"/>
    </row>
    <row r="23495" spans="54:54" x14ac:dyDescent="0.2">
      <c r="BB23495" s="5"/>
    </row>
    <row r="23496" spans="54:54" x14ac:dyDescent="0.2">
      <c r="BB23496" s="5"/>
    </row>
    <row r="23497" spans="54:54" x14ac:dyDescent="0.2">
      <c r="BB23497" s="5"/>
    </row>
    <row r="23498" spans="54:54" x14ac:dyDescent="0.2">
      <c r="BB23498" s="5"/>
    </row>
    <row r="23499" spans="54:54" x14ac:dyDescent="0.2">
      <c r="BB23499" s="5"/>
    </row>
    <row r="23500" spans="54:54" x14ac:dyDescent="0.2">
      <c r="BB23500" s="5"/>
    </row>
    <row r="23501" spans="54:54" x14ac:dyDescent="0.2">
      <c r="BB23501" s="5"/>
    </row>
    <row r="23502" spans="54:54" x14ac:dyDescent="0.2">
      <c r="BB23502" s="5"/>
    </row>
    <row r="23503" spans="54:54" x14ac:dyDescent="0.2">
      <c r="BB23503" s="5"/>
    </row>
    <row r="23504" spans="54:54" x14ac:dyDescent="0.2">
      <c r="BB23504" s="5"/>
    </row>
    <row r="23505" spans="54:54" x14ac:dyDescent="0.2">
      <c r="BB23505" s="5"/>
    </row>
    <row r="23506" spans="54:54" x14ac:dyDescent="0.2">
      <c r="BB23506" s="5"/>
    </row>
    <row r="23507" spans="54:54" x14ac:dyDescent="0.2">
      <c r="BB23507" s="5"/>
    </row>
    <row r="23508" spans="54:54" x14ac:dyDescent="0.2">
      <c r="BB23508" s="5"/>
    </row>
    <row r="23509" spans="54:54" x14ac:dyDescent="0.2">
      <c r="BB23509" s="5"/>
    </row>
    <row r="23510" spans="54:54" x14ac:dyDescent="0.2">
      <c r="BB23510" s="5"/>
    </row>
    <row r="23511" spans="54:54" x14ac:dyDescent="0.2">
      <c r="BB23511" s="5"/>
    </row>
    <row r="23512" spans="54:54" x14ac:dyDescent="0.2">
      <c r="BB23512" s="5"/>
    </row>
    <row r="23513" spans="54:54" x14ac:dyDescent="0.2">
      <c r="BB23513" s="5"/>
    </row>
    <row r="23514" spans="54:54" x14ac:dyDescent="0.2">
      <c r="BB23514" s="5"/>
    </row>
    <row r="23515" spans="54:54" x14ac:dyDescent="0.2">
      <c r="BB23515" s="5"/>
    </row>
    <row r="23516" spans="54:54" x14ac:dyDescent="0.2">
      <c r="BB23516" s="5"/>
    </row>
    <row r="23517" spans="54:54" x14ac:dyDescent="0.2">
      <c r="BB23517" s="5"/>
    </row>
    <row r="23518" spans="54:54" x14ac:dyDescent="0.2">
      <c r="BB23518" s="5"/>
    </row>
    <row r="23519" spans="54:54" x14ac:dyDescent="0.2">
      <c r="BB23519" s="5"/>
    </row>
    <row r="23520" spans="54:54" x14ac:dyDescent="0.2">
      <c r="BB23520" s="5"/>
    </row>
    <row r="23521" spans="54:54" x14ac:dyDescent="0.2">
      <c r="BB23521" s="5"/>
    </row>
    <row r="23522" spans="54:54" x14ac:dyDescent="0.2">
      <c r="BB23522" s="5"/>
    </row>
    <row r="23523" spans="54:54" x14ac:dyDescent="0.2">
      <c r="BB23523" s="5"/>
    </row>
    <row r="23524" spans="54:54" x14ac:dyDescent="0.2">
      <c r="BB23524" s="5"/>
    </row>
    <row r="23525" spans="54:54" x14ac:dyDescent="0.2">
      <c r="BB23525" s="5"/>
    </row>
    <row r="23526" spans="54:54" x14ac:dyDescent="0.2">
      <c r="BB23526" s="5"/>
    </row>
    <row r="23527" spans="54:54" x14ac:dyDescent="0.2">
      <c r="BB23527" s="5"/>
    </row>
    <row r="23528" spans="54:54" x14ac:dyDescent="0.2">
      <c r="BB23528" s="5"/>
    </row>
    <row r="23529" spans="54:54" x14ac:dyDescent="0.2">
      <c r="BB23529" s="5"/>
    </row>
    <row r="23530" spans="54:54" x14ac:dyDescent="0.2">
      <c r="BB23530" s="5"/>
    </row>
    <row r="23531" spans="54:54" x14ac:dyDescent="0.2">
      <c r="BB23531" s="5"/>
    </row>
    <row r="23532" spans="54:54" x14ac:dyDescent="0.2">
      <c r="BB23532" s="5"/>
    </row>
    <row r="23533" spans="54:54" x14ac:dyDescent="0.2">
      <c r="BB23533" s="5"/>
    </row>
    <row r="23534" spans="54:54" x14ac:dyDescent="0.2">
      <c r="BB23534" s="5"/>
    </row>
    <row r="23535" spans="54:54" x14ac:dyDescent="0.2">
      <c r="BB23535" s="5"/>
    </row>
    <row r="23536" spans="54:54" x14ac:dyDescent="0.2">
      <c r="BB23536" s="5"/>
    </row>
    <row r="23537" spans="54:54" x14ac:dyDescent="0.2">
      <c r="BB23537" s="5"/>
    </row>
    <row r="23538" spans="54:54" x14ac:dyDescent="0.2">
      <c r="BB23538" s="5"/>
    </row>
    <row r="23539" spans="54:54" x14ac:dyDescent="0.2">
      <c r="BB23539" s="5"/>
    </row>
    <row r="23540" spans="54:54" x14ac:dyDescent="0.2">
      <c r="BB23540" s="5"/>
    </row>
    <row r="23541" spans="54:54" x14ac:dyDescent="0.2">
      <c r="BB23541" s="5"/>
    </row>
    <row r="23542" spans="54:54" x14ac:dyDescent="0.2">
      <c r="BB23542" s="5"/>
    </row>
    <row r="23543" spans="54:54" x14ac:dyDescent="0.2">
      <c r="BB23543" s="5"/>
    </row>
    <row r="23544" spans="54:54" x14ac:dyDescent="0.2">
      <c r="BB23544" s="5"/>
    </row>
    <row r="23545" spans="54:54" x14ac:dyDescent="0.2">
      <c r="BB23545" s="5"/>
    </row>
    <row r="23546" spans="54:54" x14ac:dyDescent="0.2">
      <c r="BB23546" s="5"/>
    </row>
    <row r="23547" spans="54:54" x14ac:dyDescent="0.2">
      <c r="BB23547" s="5"/>
    </row>
    <row r="23548" spans="54:54" x14ac:dyDescent="0.2">
      <c r="BB23548" s="5"/>
    </row>
    <row r="23549" spans="54:54" x14ac:dyDescent="0.2">
      <c r="BB23549" s="5"/>
    </row>
    <row r="23550" spans="54:54" x14ac:dyDescent="0.2">
      <c r="BB23550" s="5"/>
    </row>
    <row r="23551" spans="54:54" x14ac:dyDescent="0.2">
      <c r="BB23551" s="5"/>
    </row>
    <row r="23552" spans="54:54" x14ac:dyDescent="0.2">
      <c r="BB23552" s="5"/>
    </row>
    <row r="23553" spans="54:54" x14ac:dyDescent="0.2">
      <c r="BB23553" s="5"/>
    </row>
    <row r="23554" spans="54:54" x14ac:dyDescent="0.2">
      <c r="BB23554" s="5"/>
    </row>
    <row r="23555" spans="54:54" x14ac:dyDescent="0.2">
      <c r="BB23555" s="5"/>
    </row>
    <row r="23556" spans="54:54" x14ac:dyDescent="0.2">
      <c r="BB23556" s="5"/>
    </row>
    <row r="23557" spans="54:54" x14ac:dyDescent="0.2">
      <c r="BB23557" s="5"/>
    </row>
    <row r="23558" spans="54:54" x14ac:dyDescent="0.2">
      <c r="BB23558" s="5"/>
    </row>
    <row r="23559" spans="54:54" x14ac:dyDescent="0.2">
      <c r="BB23559" s="5"/>
    </row>
    <row r="23560" spans="54:54" x14ac:dyDescent="0.2">
      <c r="BB23560" s="5"/>
    </row>
    <row r="23561" spans="54:54" x14ac:dyDescent="0.2">
      <c r="BB23561" s="5"/>
    </row>
    <row r="23562" spans="54:54" x14ac:dyDescent="0.2">
      <c r="BB23562" s="5"/>
    </row>
    <row r="23563" spans="54:54" x14ac:dyDescent="0.2">
      <c r="BB23563" s="5"/>
    </row>
    <row r="23564" spans="54:54" x14ac:dyDescent="0.2">
      <c r="BB23564" s="5"/>
    </row>
    <row r="23565" spans="54:54" x14ac:dyDescent="0.2">
      <c r="BB23565" s="5"/>
    </row>
    <row r="23566" spans="54:54" x14ac:dyDescent="0.2">
      <c r="BB23566" s="5"/>
    </row>
    <row r="23567" spans="54:54" x14ac:dyDescent="0.2">
      <c r="BB23567" s="5"/>
    </row>
    <row r="23568" spans="54:54" x14ac:dyDescent="0.2">
      <c r="BB23568" s="5"/>
    </row>
    <row r="23569" spans="54:54" x14ac:dyDescent="0.2">
      <c r="BB23569" s="5"/>
    </row>
    <row r="23570" spans="54:54" x14ac:dyDescent="0.2">
      <c r="BB23570" s="5"/>
    </row>
    <row r="23571" spans="54:54" x14ac:dyDescent="0.2">
      <c r="BB23571" s="5"/>
    </row>
    <row r="23572" spans="54:54" x14ac:dyDescent="0.2">
      <c r="BB23572" s="5"/>
    </row>
    <row r="23573" spans="54:54" x14ac:dyDescent="0.2">
      <c r="BB23573" s="5"/>
    </row>
    <row r="23574" spans="54:54" x14ac:dyDescent="0.2">
      <c r="BB23574" s="5"/>
    </row>
    <row r="23575" spans="54:54" x14ac:dyDescent="0.2">
      <c r="BB23575" s="5"/>
    </row>
    <row r="23576" spans="54:54" x14ac:dyDescent="0.2">
      <c r="BB23576" s="5"/>
    </row>
    <row r="23577" spans="54:54" x14ac:dyDescent="0.2">
      <c r="BB23577" s="5"/>
    </row>
    <row r="23578" spans="54:54" x14ac:dyDescent="0.2">
      <c r="BB23578" s="5"/>
    </row>
    <row r="23579" spans="54:54" x14ac:dyDescent="0.2">
      <c r="BB23579" s="5"/>
    </row>
    <row r="23580" spans="54:54" x14ac:dyDescent="0.2">
      <c r="BB23580" s="5"/>
    </row>
    <row r="23581" spans="54:54" x14ac:dyDescent="0.2">
      <c r="BB23581" s="5"/>
    </row>
    <row r="23582" spans="54:54" x14ac:dyDescent="0.2">
      <c r="BB23582" s="5"/>
    </row>
    <row r="23583" spans="54:54" x14ac:dyDescent="0.2">
      <c r="BB23583" s="5"/>
    </row>
    <row r="23584" spans="54:54" x14ac:dyDescent="0.2">
      <c r="BB23584" s="5"/>
    </row>
    <row r="23585" spans="54:54" x14ac:dyDescent="0.2">
      <c r="BB23585" s="5"/>
    </row>
    <row r="23586" spans="54:54" x14ac:dyDescent="0.2">
      <c r="BB23586" s="5"/>
    </row>
    <row r="23587" spans="54:54" x14ac:dyDescent="0.2">
      <c r="BB23587" s="5"/>
    </row>
    <row r="23588" spans="54:54" x14ac:dyDescent="0.2">
      <c r="BB23588" s="5"/>
    </row>
    <row r="23589" spans="54:54" x14ac:dyDescent="0.2">
      <c r="BB23589" s="5"/>
    </row>
    <row r="23590" spans="54:54" x14ac:dyDescent="0.2">
      <c r="BB23590" s="5"/>
    </row>
    <row r="23591" spans="54:54" x14ac:dyDescent="0.2">
      <c r="BB23591" s="5"/>
    </row>
    <row r="23592" spans="54:54" x14ac:dyDescent="0.2">
      <c r="BB23592" s="5"/>
    </row>
    <row r="23593" spans="54:54" x14ac:dyDescent="0.2">
      <c r="BB23593" s="5"/>
    </row>
    <row r="23594" spans="54:54" x14ac:dyDescent="0.2">
      <c r="BB23594" s="5"/>
    </row>
    <row r="23595" spans="54:54" x14ac:dyDescent="0.2">
      <c r="BB23595" s="5"/>
    </row>
    <row r="23596" spans="54:54" x14ac:dyDescent="0.2">
      <c r="BB23596" s="5"/>
    </row>
    <row r="23597" spans="54:54" x14ac:dyDescent="0.2">
      <c r="BB23597" s="5"/>
    </row>
    <row r="23598" spans="54:54" x14ac:dyDescent="0.2">
      <c r="BB23598" s="5"/>
    </row>
    <row r="23599" spans="54:54" x14ac:dyDescent="0.2">
      <c r="BB23599" s="5"/>
    </row>
    <row r="23600" spans="54:54" x14ac:dyDescent="0.2">
      <c r="BB23600" s="5"/>
    </row>
    <row r="23601" spans="54:54" x14ac:dyDescent="0.2">
      <c r="BB23601" s="5"/>
    </row>
    <row r="23602" spans="54:54" x14ac:dyDescent="0.2">
      <c r="BB23602" s="5"/>
    </row>
    <row r="23603" spans="54:54" x14ac:dyDescent="0.2">
      <c r="BB23603" s="5"/>
    </row>
    <row r="23604" spans="54:54" x14ac:dyDescent="0.2">
      <c r="BB23604" s="5"/>
    </row>
    <row r="23605" spans="54:54" x14ac:dyDescent="0.2">
      <c r="BB23605" s="5"/>
    </row>
    <row r="23606" spans="54:54" x14ac:dyDescent="0.2">
      <c r="BB23606" s="5"/>
    </row>
    <row r="23607" spans="54:54" x14ac:dyDescent="0.2">
      <c r="BB23607" s="5"/>
    </row>
    <row r="23608" spans="54:54" x14ac:dyDescent="0.2">
      <c r="BB23608" s="5"/>
    </row>
    <row r="23609" spans="54:54" x14ac:dyDescent="0.2">
      <c r="BB23609" s="5"/>
    </row>
    <row r="23610" spans="54:54" x14ac:dyDescent="0.2">
      <c r="BB23610" s="5"/>
    </row>
    <row r="23611" spans="54:54" x14ac:dyDescent="0.2">
      <c r="BB23611" s="5"/>
    </row>
    <row r="23612" spans="54:54" x14ac:dyDescent="0.2">
      <c r="BB23612" s="5"/>
    </row>
    <row r="23613" spans="54:54" x14ac:dyDescent="0.2">
      <c r="BB23613" s="5"/>
    </row>
    <row r="23614" spans="54:54" x14ac:dyDescent="0.2">
      <c r="BB23614" s="5"/>
    </row>
    <row r="23615" spans="54:54" x14ac:dyDescent="0.2">
      <c r="BB23615" s="5"/>
    </row>
    <row r="23616" spans="54:54" x14ac:dyDescent="0.2">
      <c r="BB23616" s="5"/>
    </row>
    <row r="23617" spans="54:54" x14ac:dyDescent="0.2">
      <c r="BB23617" s="5"/>
    </row>
    <row r="23618" spans="54:54" x14ac:dyDescent="0.2">
      <c r="BB23618" s="5"/>
    </row>
    <row r="23619" spans="54:54" x14ac:dyDescent="0.2">
      <c r="BB23619" s="5"/>
    </row>
    <row r="23620" spans="54:54" x14ac:dyDescent="0.2">
      <c r="BB23620" s="5"/>
    </row>
    <row r="23621" spans="54:54" x14ac:dyDescent="0.2">
      <c r="BB23621" s="5"/>
    </row>
    <row r="23622" spans="54:54" x14ac:dyDescent="0.2">
      <c r="BB23622" s="5"/>
    </row>
    <row r="23623" spans="54:54" x14ac:dyDescent="0.2">
      <c r="BB23623" s="5"/>
    </row>
    <row r="23624" spans="54:54" x14ac:dyDescent="0.2">
      <c r="BB23624" s="5"/>
    </row>
    <row r="23625" spans="54:54" x14ac:dyDescent="0.2">
      <c r="BB23625" s="5"/>
    </row>
    <row r="23626" spans="54:54" x14ac:dyDescent="0.2">
      <c r="BB23626" s="5"/>
    </row>
    <row r="23627" spans="54:54" x14ac:dyDescent="0.2">
      <c r="BB23627" s="5"/>
    </row>
    <row r="23628" spans="54:54" x14ac:dyDescent="0.2">
      <c r="BB23628" s="5"/>
    </row>
    <row r="23629" spans="54:54" x14ac:dyDescent="0.2">
      <c r="BB23629" s="5"/>
    </row>
    <row r="23630" spans="54:54" x14ac:dyDescent="0.2">
      <c r="BB23630" s="5"/>
    </row>
    <row r="23631" spans="54:54" x14ac:dyDescent="0.2">
      <c r="BB23631" s="5"/>
    </row>
    <row r="23632" spans="54:54" x14ac:dyDescent="0.2">
      <c r="BB23632" s="5"/>
    </row>
    <row r="23633" spans="54:54" x14ac:dyDescent="0.2">
      <c r="BB23633" s="5"/>
    </row>
    <row r="23634" spans="54:54" x14ac:dyDescent="0.2">
      <c r="BB23634" s="5"/>
    </row>
    <row r="23635" spans="54:54" x14ac:dyDescent="0.2">
      <c r="BB23635" s="5"/>
    </row>
    <row r="23636" spans="54:54" x14ac:dyDescent="0.2">
      <c r="BB23636" s="5"/>
    </row>
    <row r="23637" spans="54:54" x14ac:dyDescent="0.2">
      <c r="BB23637" s="5"/>
    </row>
    <row r="23638" spans="54:54" x14ac:dyDescent="0.2">
      <c r="BB23638" s="5"/>
    </row>
    <row r="23639" spans="54:54" x14ac:dyDescent="0.2">
      <c r="BB23639" s="5"/>
    </row>
    <row r="23640" spans="54:54" x14ac:dyDescent="0.2">
      <c r="BB23640" s="5"/>
    </row>
    <row r="23641" spans="54:54" x14ac:dyDescent="0.2">
      <c r="BB23641" s="5"/>
    </row>
    <row r="23642" spans="54:54" x14ac:dyDescent="0.2">
      <c r="BB23642" s="5"/>
    </row>
    <row r="23643" spans="54:54" x14ac:dyDescent="0.2">
      <c r="BB23643" s="5"/>
    </row>
    <row r="23644" spans="54:54" x14ac:dyDescent="0.2">
      <c r="BB23644" s="5"/>
    </row>
    <row r="23645" spans="54:54" x14ac:dyDescent="0.2">
      <c r="BB23645" s="5"/>
    </row>
    <row r="23646" spans="54:54" x14ac:dyDescent="0.2">
      <c r="BB23646" s="5"/>
    </row>
    <row r="23647" spans="54:54" x14ac:dyDescent="0.2">
      <c r="BB23647" s="5"/>
    </row>
    <row r="23648" spans="54:54" x14ac:dyDescent="0.2">
      <c r="BB23648" s="5"/>
    </row>
    <row r="23649" spans="54:54" x14ac:dyDescent="0.2">
      <c r="BB23649" s="5"/>
    </row>
    <row r="23650" spans="54:54" x14ac:dyDescent="0.2">
      <c r="BB23650" s="5"/>
    </row>
    <row r="23651" spans="54:54" x14ac:dyDescent="0.2">
      <c r="BB23651" s="5"/>
    </row>
    <row r="23652" spans="54:54" x14ac:dyDescent="0.2">
      <c r="BB23652" s="5"/>
    </row>
    <row r="23653" spans="54:54" x14ac:dyDescent="0.2">
      <c r="BB23653" s="5"/>
    </row>
    <row r="23654" spans="54:54" x14ac:dyDescent="0.2">
      <c r="BB23654" s="5"/>
    </row>
    <row r="23655" spans="54:54" x14ac:dyDescent="0.2">
      <c r="BB23655" s="5"/>
    </row>
    <row r="23656" spans="54:54" x14ac:dyDescent="0.2">
      <c r="BB23656" s="5"/>
    </row>
    <row r="23657" spans="54:54" x14ac:dyDescent="0.2">
      <c r="BB23657" s="5"/>
    </row>
    <row r="23658" spans="54:54" x14ac:dyDescent="0.2">
      <c r="BB23658" s="5"/>
    </row>
    <row r="23659" spans="54:54" x14ac:dyDescent="0.2">
      <c r="BB23659" s="5"/>
    </row>
    <row r="23660" spans="54:54" x14ac:dyDescent="0.2">
      <c r="BB23660" s="5"/>
    </row>
    <row r="23661" spans="54:54" x14ac:dyDescent="0.2">
      <c r="BB23661" s="5"/>
    </row>
    <row r="23662" spans="54:54" x14ac:dyDescent="0.2">
      <c r="BB23662" s="5"/>
    </row>
    <row r="23663" spans="54:54" x14ac:dyDescent="0.2">
      <c r="BB23663" s="5"/>
    </row>
    <row r="23664" spans="54:54" x14ac:dyDescent="0.2">
      <c r="BB23664" s="5"/>
    </row>
    <row r="23665" spans="54:54" x14ac:dyDescent="0.2">
      <c r="BB23665" s="5"/>
    </row>
    <row r="23666" spans="54:54" x14ac:dyDescent="0.2">
      <c r="BB23666" s="5"/>
    </row>
    <row r="23667" spans="54:54" x14ac:dyDescent="0.2">
      <c r="BB23667" s="5"/>
    </row>
    <row r="23668" spans="54:54" x14ac:dyDescent="0.2">
      <c r="BB23668" s="5"/>
    </row>
    <row r="23669" spans="54:54" x14ac:dyDescent="0.2">
      <c r="BB23669" s="5"/>
    </row>
    <row r="23670" spans="54:54" x14ac:dyDescent="0.2">
      <c r="BB23670" s="5"/>
    </row>
    <row r="23671" spans="54:54" x14ac:dyDescent="0.2">
      <c r="BB23671" s="5"/>
    </row>
    <row r="23672" spans="54:54" x14ac:dyDescent="0.2">
      <c r="BB23672" s="5"/>
    </row>
    <row r="23673" spans="54:54" x14ac:dyDescent="0.2">
      <c r="BB23673" s="5"/>
    </row>
    <row r="23674" spans="54:54" x14ac:dyDescent="0.2">
      <c r="BB23674" s="5"/>
    </row>
    <row r="23675" spans="54:54" x14ac:dyDescent="0.2">
      <c r="BB23675" s="5"/>
    </row>
    <row r="23676" spans="54:54" x14ac:dyDescent="0.2">
      <c r="BB23676" s="5"/>
    </row>
    <row r="23677" spans="54:54" x14ac:dyDescent="0.2">
      <c r="BB23677" s="5"/>
    </row>
    <row r="23678" spans="54:54" x14ac:dyDescent="0.2">
      <c r="BB23678" s="5"/>
    </row>
    <row r="23679" spans="54:54" x14ac:dyDescent="0.2">
      <c r="BB23679" s="5"/>
    </row>
    <row r="23680" spans="54:54" x14ac:dyDescent="0.2">
      <c r="BB23680" s="5"/>
    </row>
    <row r="23681" spans="54:54" x14ac:dyDescent="0.2">
      <c r="BB23681" s="5"/>
    </row>
    <row r="23682" spans="54:54" x14ac:dyDescent="0.2">
      <c r="BB23682" s="5"/>
    </row>
    <row r="23683" spans="54:54" x14ac:dyDescent="0.2">
      <c r="BB23683" s="5"/>
    </row>
    <row r="23684" spans="54:54" x14ac:dyDescent="0.2">
      <c r="BB23684" s="5"/>
    </row>
    <row r="23685" spans="54:54" x14ac:dyDescent="0.2">
      <c r="BB23685" s="5"/>
    </row>
    <row r="23686" spans="54:54" x14ac:dyDescent="0.2">
      <c r="BB23686" s="5"/>
    </row>
    <row r="23687" spans="54:54" x14ac:dyDescent="0.2">
      <c r="BB23687" s="5"/>
    </row>
    <row r="23688" spans="54:54" x14ac:dyDescent="0.2">
      <c r="BB23688" s="5"/>
    </row>
    <row r="23689" spans="54:54" x14ac:dyDescent="0.2">
      <c r="BB23689" s="5"/>
    </row>
    <row r="23690" spans="54:54" x14ac:dyDescent="0.2">
      <c r="BB23690" s="5"/>
    </row>
    <row r="23691" spans="54:54" x14ac:dyDescent="0.2">
      <c r="BB23691" s="5"/>
    </row>
    <row r="23692" spans="54:54" x14ac:dyDescent="0.2">
      <c r="BB23692" s="5"/>
    </row>
    <row r="23693" spans="54:54" x14ac:dyDescent="0.2">
      <c r="BB23693" s="5"/>
    </row>
    <row r="23694" spans="54:54" x14ac:dyDescent="0.2">
      <c r="BB23694" s="5"/>
    </row>
    <row r="23695" spans="54:54" x14ac:dyDescent="0.2">
      <c r="BB23695" s="5"/>
    </row>
    <row r="23696" spans="54:54" x14ac:dyDescent="0.2">
      <c r="BB23696" s="5"/>
    </row>
    <row r="23697" spans="54:54" x14ac:dyDescent="0.2">
      <c r="BB23697" s="5"/>
    </row>
    <row r="23698" spans="54:54" x14ac:dyDescent="0.2">
      <c r="BB23698" s="5"/>
    </row>
    <row r="23699" spans="54:54" x14ac:dyDescent="0.2">
      <c r="BB23699" s="5"/>
    </row>
    <row r="23700" spans="54:54" x14ac:dyDescent="0.2">
      <c r="BB23700" s="5"/>
    </row>
    <row r="23701" spans="54:54" x14ac:dyDescent="0.2">
      <c r="BB23701" s="5"/>
    </row>
    <row r="23702" spans="54:54" x14ac:dyDescent="0.2">
      <c r="BB23702" s="5"/>
    </row>
    <row r="23703" spans="54:54" x14ac:dyDescent="0.2">
      <c r="BB23703" s="5"/>
    </row>
    <row r="23704" spans="54:54" x14ac:dyDescent="0.2">
      <c r="BB23704" s="5"/>
    </row>
    <row r="23705" spans="54:54" x14ac:dyDescent="0.2">
      <c r="BB23705" s="5"/>
    </row>
    <row r="23706" spans="54:54" x14ac:dyDescent="0.2">
      <c r="BB23706" s="5"/>
    </row>
    <row r="23707" spans="54:54" x14ac:dyDescent="0.2">
      <c r="BB23707" s="5"/>
    </row>
    <row r="23708" spans="54:54" x14ac:dyDescent="0.2">
      <c r="BB23708" s="5"/>
    </row>
    <row r="23709" spans="54:54" x14ac:dyDescent="0.2">
      <c r="BB23709" s="5"/>
    </row>
    <row r="23710" spans="54:54" x14ac:dyDescent="0.2">
      <c r="BB23710" s="5"/>
    </row>
    <row r="23711" spans="54:54" x14ac:dyDescent="0.2">
      <c r="BB23711" s="5"/>
    </row>
    <row r="23712" spans="54:54" x14ac:dyDescent="0.2">
      <c r="BB23712" s="5"/>
    </row>
    <row r="23713" spans="54:54" x14ac:dyDescent="0.2">
      <c r="BB23713" s="5"/>
    </row>
    <row r="23714" spans="54:54" x14ac:dyDescent="0.2">
      <c r="BB23714" s="5"/>
    </row>
    <row r="23715" spans="54:54" x14ac:dyDescent="0.2">
      <c r="BB23715" s="5"/>
    </row>
    <row r="23716" spans="54:54" x14ac:dyDescent="0.2">
      <c r="BB23716" s="5"/>
    </row>
    <row r="23717" spans="54:54" x14ac:dyDescent="0.2">
      <c r="BB23717" s="5"/>
    </row>
    <row r="23718" spans="54:54" x14ac:dyDescent="0.2">
      <c r="BB23718" s="5"/>
    </row>
    <row r="23719" spans="54:54" x14ac:dyDescent="0.2">
      <c r="BB23719" s="5"/>
    </row>
    <row r="23720" spans="54:54" x14ac:dyDescent="0.2">
      <c r="BB23720" s="5"/>
    </row>
    <row r="23721" spans="54:54" x14ac:dyDescent="0.2">
      <c r="BB23721" s="5"/>
    </row>
    <row r="23722" spans="54:54" x14ac:dyDescent="0.2">
      <c r="BB23722" s="5"/>
    </row>
    <row r="23723" spans="54:54" x14ac:dyDescent="0.2">
      <c r="BB23723" s="5"/>
    </row>
    <row r="23724" spans="54:54" x14ac:dyDescent="0.2">
      <c r="BB23724" s="5"/>
    </row>
    <row r="23725" spans="54:54" x14ac:dyDescent="0.2">
      <c r="BB23725" s="5"/>
    </row>
    <row r="23726" spans="54:54" x14ac:dyDescent="0.2">
      <c r="BB23726" s="5"/>
    </row>
    <row r="23727" spans="54:54" x14ac:dyDescent="0.2">
      <c r="BB23727" s="5"/>
    </row>
    <row r="23728" spans="54:54" x14ac:dyDescent="0.2">
      <c r="BB23728" s="5"/>
    </row>
    <row r="23729" spans="54:54" x14ac:dyDescent="0.2">
      <c r="BB23729" s="5"/>
    </row>
    <row r="23730" spans="54:54" x14ac:dyDescent="0.2">
      <c r="BB23730" s="5"/>
    </row>
    <row r="23731" spans="54:54" x14ac:dyDescent="0.2">
      <c r="BB23731" s="5"/>
    </row>
    <row r="23732" spans="54:54" x14ac:dyDescent="0.2">
      <c r="BB23732" s="5"/>
    </row>
    <row r="23733" spans="54:54" x14ac:dyDescent="0.2">
      <c r="BB23733" s="5"/>
    </row>
    <row r="23734" spans="54:54" x14ac:dyDescent="0.2">
      <c r="BB23734" s="5"/>
    </row>
    <row r="23735" spans="54:54" x14ac:dyDescent="0.2">
      <c r="BB23735" s="5"/>
    </row>
    <row r="23736" spans="54:54" x14ac:dyDescent="0.2">
      <c r="BB23736" s="5"/>
    </row>
    <row r="23737" spans="54:54" x14ac:dyDescent="0.2">
      <c r="BB23737" s="5"/>
    </row>
    <row r="23738" spans="54:54" x14ac:dyDescent="0.2">
      <c r="BB23738" s="5"/>
    </row>
    <row r="23739" spans="54:54" x14ac:dyDescent="0.2">
      <c r="BB23739" s="5"/>
    </row>
    <row r="23740" spans="54:54" x14ac:dyDescent="0.2">
      <c r="BB23740" s="5"/>
    </row>
    <row r="23741" spans="54:54" x14ac:dyDescent="0.2">
      <c r="BB23741" s="5"/>
    </row>
    <row r="23742" spans="54:54" x14ac:dyDescent="0.2">
      <c r="BB23742" s="5"/>
    </row>
    <row r="23743" spans="54:54" x14ac:dyDescent="0.2">
      <c r="BB23743" s="5"/>
    </row>
    <row r="23744" spans="54:54" x14ac:dyDescent="0.2">
      <c r="BB23744" s="5"/>
    </row>
    <row r="23745" spans="54:54" x14ac:dyDescent="0.2">
      <c r="BB23745" s="5"/>
    </row>
    <row r="23746" spans="54:54" x14ac:dyDescent="0.2">
      <c r="BB23746" s="5"/>
    </row>
    <row r="23747" spans="54:54" x14ac:dyDescent="0.2">
      <c r="BB23747" s="5"/>
    </row>
    <row r="23748" spans="54:54" x14ac:dyDescent="0.2">
      <c r="BB23748" s="5"/>
    </row>
    <row r="23749" spans="54:54" x14ac:dyDescent="0.2">
      <c r="BB23749" s="5"/>
    </row>
    <row r="23750" spans="54:54" x14ac:dyDescent="0.2">
      <c r="BB23750" s="5"/>
    </row>
    <row r="23751" spans="54:54" x14ac:dyDescent="0.2">
      <c r="BB23751" s="5"/>
    </row>
    <row r="23752" spans="54:54" x14ac:dyDescent="0.2">
      <c r="BB23752" s="5"/>
    </row>
    <row r="23753" spans="54:54" x14ac:dyDescent="0.2">
      <c r="BB23753" s="5"/>
    </row>
    <row r="23754" spans="54:54" x14ac:dyDescent="0.2">
      <c r="BB23754" s="5"/>
    </row>
    <row r="23755" spans="54:54" x14ac:dyDescent="0.2">
      <c r="BB23755" s="5"/>
    </row>
    <row r="23756" spans="54:54" x14ac:dyDescent="0.2">
      <c r="BB23756" s="5"/>
    </row>
    <row r="23757" spans="54:54" x14ac:dyDescent="0.2">
      <c r="BB23757" s="5"/>
    </row>
    <row r="23758" spans="54:54" x14ac:dyDescent="0.2">
      <c r="BB23758" s="5"/>
    </row>
    <row r="23759" spans="54:54" x14ac:dyDescent="0.2">
      <c r="BB23759" s="5"/>
    </row>
    <row r="23760" spans="54:54" x14ac:dyDescent="0.2">
      <c r="BB23760" s="5"/>
    </row>
    <row r="23761" spans="54:54" x14ac:dyDescent="0.2">
      <c r="BB23761" s="5"/>
    </row>
    <row r="23762" spans="54:54" x14ac:dyDescent="0.2">
      <c r="BB23762" s="5"/>
    </row>
    <row r="23763" spans="54:54" x14ac:dyDescent="0.2">
      <c r="BB23763" s="5"/>
    </row>
    <row r="23764" spans="54:54" x14ac:dyDescent="0.2">
      <c r="BB23764" s="5"/>
    </row>
    <row r="23765" spans="54:54" x14ac:dyDescent="0.2">
      <c r="BB23765" s="5"/>
    </row>
    <row r="23766" spans="54:54" x14ac:dyDescent="0.2">
      <c r="BB23766" s="5"/>
    </row>
    <row r="23767" spans="54:54" x14ac:dyDescent="0.2">
      <c r="BB23767" s="5"/>
    </row>
    <row r="23768" spans="54:54" x14ac:dyDescent="0.2">
      <c r="BB23768" s="5"/>
    </row>
    <row r="23769" spans="54:54" x14ac:dyDescent="0.2">
      <c r="BB23769" s="5"/>
    </row>
    <row r="23770" spans="54:54" x14ac:dyDescent="0.2">
      <c r="BB23770" s="5"/>
    </row>
    <row r="23771" spans="54:54" x14ac:dyDescent="0.2">
      <c r="BB23771" s="5"/>
    </row>
    <row r="23772" spans="54:54" x14ac:dyDescent="0.2">
      <c r="BB23772" s="5"/>
    </row>
    <row r="23773" spans="54:54" x14ac:dyDescent="0.2">
      <c r="BB23773" s="5"/>
    </row>
    <row r="23774" spans="54:54" x14ac:dyDescent="0.2">
      <c r="BB23774" s="5"/>
    </row>
    <row r="23775" spans="54:54" x14ac:dyDescent="0.2">
      <c r="BB23775" s="5"/>
    </row>
    <row r="23776" spans="54:54" x14ac:dyDescent="0.2">
      <c r="BB23776" s="5"/>
    </row>
    <row r="23777" spans="54:54" x14ac:dyDescent="0.2">
      <c r="BB23777" s="5"/>
    </row>
    <row r="23778" spans="54:54" x14ac:dyDescent="0.2">
      <c r="BB23778" s="5"/>
    </row>
    <row r="23779" spans="54:54" x14ac:dyDescent="0.2">
      <c r="BB23779" s="5"/>
    </row>
    <row r="23780" spans="54:54" x14ac:dyDescent="0.2">
      <c r="BB23780" s="5"/>
    </row>
    <row r="23781" spans="54:54" x14ac:dyDescent="0.2">
      <c r="BB23781" s="5"/>
    </row>
    <row r="23782" spans="54:54" x14ac:dyDescent="0.2">
      <c r="BB23782" s="5"/>
    </row>
    <row r="23783" spans="54:54" x14ac:dyDescent="0.2">
      <c r="BB23783" s="5"/>
    </row>
    <row r="23784" spans="54:54" x14ac:dyDescent="0.2">
      <c r="BB23784" s="5"/>
    </row>
    <row r="23785" spans="54:54" x14ac:dyDescent="0.2">
      <c r="BB23785" s="5"/>
    </row>
    <row r="23786" spans="54:54" x14ac:dyDescent="0.2">
      <c r="BB23786" s="5"/>
    </row>
    <row r="23787" spans="54:54" x14ac:dyDescent="0.2">
      <c r="BB23787" s="5"/>
    </row>
    <row r="23788" spans="54:54" x14ac:dyDescent="0.2">
      <c r="BB23788" s="5"/>
    </row>
    <row r="23789" spans="54:54" x14ac:dyDescent="0.2">
      <c r="BB23789" s="5"/>
    </row>
    <row r="23790" spans="54:54" x14ac:dyDescent="0.2">
      <c r="BB23790" s="5"/>
    </row>
    <row r="23791" spans="54:54" x14ac:dyDescent="0.2">
      <c r="BB23791" s="5"/>
    </row>
    <row r="23792" spans="54:54" x14ac:dyDescent="0.2">
      <c r="BB23792" s="5"/>
    </row>
    <row r="23793" spans="54:54" x14ac:dyDescent="0.2">
      <c r="BB23793" s="5"/>
    </row>
    <row r="23794" spans="54:54" x14ac:dyDescent="0.2">
      <c r="BB23794" s="5"/>
    </row>
    <row r="23795" spans="54:54" x14ac:dyDescent="0.2">
      <c r="BB23795" s="5"/>
    </row>
    <row r="23796" spans="54:54" x14ac:dyDescent="0.2">
      <c r="BB23796" s="5"/>
    </row>
    <row r="23797" spans="54:54" x14ac:dyDescent="0.2">
      <c r="BB23797" s="5"/>
    </row>
    <row r="23798" spans="54:54" x14ac:dyDescent="0.2">
      <c r="BB23798" s="5"/>
    </row>
    <row r="23799" spans="54:54" x14ac:dyDescent="0.2">
      <c r="BB23799" s="5"/>
    </row>
    <row r="23800" spans="54:54" x14ac:dyDescent="0.2">
      <c r="BB23800" s="5"/>
    </row>
    <row r="23801" spans="54:54" x14ac:dyDescent="0.2">
      <c r="BB23801" s="5"/>
    </row>
    <row r="23802" spans="54:54" x14ac:dyDescent="0.2">
      <c r="BB23802" s="5"/>
    </row>
    <row r="23803" spans="54:54" x14ac:dyDescent="0.2">
      <c r="BB23803" s="5"/>
    </row>
    <row r="23804" spans="54:54" x14ac:dyDescent="0.2">
      <c r="BB23804" s="5"/>
    </row>
    <row r="23805" spans="54:54" x14ac:dyDescent="0.2">
      <c r="BB23805" s="5"/>
    </row>
    <row r="23806" spans="54:54" x14ac:dyDescent="0.2">
      <c r="BB23806" s="5"/>
    </row>
    <row r="23807" spans="54:54" x14ac:dyDescent="0.2">
      <c r="BB23807" s="5"/>
    </row>
    <row r="23808" spans="54:54" x14ac:dyDescent="0.2">
      <c r="BB23808" s="5"/>
    </row>
    <row r="23809" spans="54:54" x14ac:dyDescent="0.2">
      <c r="BB23809" s="5"/>
    </row>
    <row r="23810" spans="54:54" x14ac:dyDescent="0.2">
      <c r="BB23810" s="5"/>
    </row>
    <row r="23811" spans="54:54" x14ac:dyDescent="0.2">
      <c r="BB23811" s="5"/>
    </row>
    <row r="23812" spans="54:54" x14ac:dyDescent="0.2">
      <c r="BB23812" s="5"/>
    </row>
    <row r="23813" spans="54:54" x14ac:dyDescent="0.2">
      <c r="BB23813" s="5"/>
    </row>
    <row r="23814" spans="54:54" x14ac:dyDescent="0.2">
      <c r="BB23814" s="5"/>
    </row>
    <row r="23815" spans="54:54" x14ac:dyDescent="0.2">
      <c r="BB23815" s="5"/>
    </row>
    <row r="23816" spans="54:54" x14ac:dyDescent="0.2">
      <c r="BB23816" s="5"/>
    </row>
    <row r="23817" spans="54:54" x14ac:dyDescent="0.2">
      <c r="BB23817" s="5"/>
    </row>
    <row r="23818" spans="54:54" x14ac:dyDescent="0.2">
      <c r="BB23818" s="5"/>
    </row>
    <row r="23819" spans="54:54" x14ac:dyDescent="0.2">
      <c r="BB23819" s="5"/>
    </row>
    <row r="23820" spans="54:54" x14ac:dyDescent="0.2">
      <c r="BB23820" s="5"/>
    </row>
    <row r="23821" spans="54:54" x14ac:dyDescent="0.2">
      <c r="BB23821" s="5"/>
    </row>
    <row r="23822" spans="54:54" x14ac:dyDescent="0.2">
      <c r="BB23822" s="5"/>
    </row>
    <row r="23823" spans="54:54" x14ac:dyDescent="0.2">
      <c r="BB23823" s="5"/>
    </row>
    <row r="23824" spans="54:54" x14ac:dyDescent="0.2">
      <c r="BB23824" s="5"/>
    </row>
    <row r="23825" spans="54:54" x14ac:dyDescent="0.2">
      <c r="BB23825" s="5"/>
    </row>
    <row r="23826" spans="54:54" x14ac:dyDescent="0.2">
      <c r="BB23826" s="5"/>
    </row>
    <row r="23827" spans="54:54" x14ac:dyDescent="0.2">
      <c r="BB23827" s="5"/>
    </row>
    <row r="23828" spans="54:54" x14ac:dyDescent="0.2">
      <c r="BB23828" s="5"/>
    </row>
    <row r="23829" spans="54:54" x14ac:dyDescent="0.2">
      <c r="BB23829" s="5"/>
    </row>
    <row r="23830" spans="54:54" x14ac:dyDescent="0.2">
      <c r="BB23830" s="5"/>
    </row>
    <row r="23831" spans="54:54" x14ac:dyDescent="0.2">
      <c r="BB23831" s="5"/>
    </row>
    <row r="23832" spans="54:54" x14ac:dyDescent="0.2">
      <c r="BB23832" s="5"/>
    </row>
    <row r="23833" spans="54:54" x14ac:dyDescent="0.2">
      <c r="BB23833" s="5"/>
    </row>
    <row r="23834" spans="54:54" x14ac:dyDescent="0.2">
      <c r="BB23834" s="5"/>
    </row>
    <row r="23835" spans="54:54" x14ac:dyDescent="0.2">
      <c r="BB23835" s="5"/>
    </row>
    <row r="23836" spans="54:54" x14ac:dyDescent="0.2">
      <c r="BB23836" s="5"/>
    </row>
    <row r="23837" spans="54:54" x14ac:dyDescent="0.2">
      <c r="BB23837" s="5"/>
    </row>
    <row r="23838" spans="54:54" x14ac:dyDescent="0.2">
      <c r="BB23838" s="5"/>
    </row>
    <row r="23839" spans="54:54" x14ac:dyDescent="0.2">
      <c r="BB23839" s="5"/>
    </row>
    <row r="23840" spans="54:54" x14ac:dyDescent="0.2">
      <c r="BB23840" s="5"/>
    </row>
    <row r="23841" spans="54:54" x14ac:dyDescent="0.2">
      <c r="BB23841" s="5"/>
    </row>
    <row r="23842" spans="54:54" x14ac:dyDescent="0.2">
      <c r="BB23842" s="5"/>
    </row>
    <row r="23843" spans="54:54" x14ac:dyDescent="0.2">
      <c r="BB23843" s="5"/>
    </row>
    <row r="23844" spans="54:54" x14ac:dyDescent="0.2">
      <c r="BB23844" s="5"/>
    </row>
    <row r="23845" spans="54:54" x14ac:dyDescent="0.2">
      <c r="BB23845" s="5"/>
    </row>
    <row r="23846" spans="54:54" x14ac:dyDescent="0.2">
      <c r="BB23846" s="5"/>
    </row>
    <row r="23847" spans="54:54" x14ac:dyDescent="0.2">
      <c r="BB23847" s="5"/>
    </row>
    <row r="23848" spans="54:54" x14ac:dyDescent="0.2">
      <c r="BB23848" s="5"/>
    </row>
    <row r="23849" spans="54:54" x14ac:dyDescent="0.2">
      <c r="BB23849" s="5"/>
    </row>
    <row r="23850" spans="54:54" x14ac:dyDescent="0.2">
      <c r="BB23850" s="5"/>
    </row>
    <row r="23851" spans="54:54" x14ac:dyDescent="0.2">
      <c r="BB23851" s="5"/>
    </row>
    <row r="23852" spans="54:54" x14ac:dyDescent="0.2">
      <c r="BB23852" s="5"/>
    </row>
    <row r="23853" spans="54:54" x14ac:dyDescent="0.2">
      <c r="BB23853" s="5"/>
    </row>
    <row r="23854" spans="54:54" x14ac:dyDescent="0.2">
      <c r="BB23854" s="5"/>
    </row>
    <row r="23855" spans="54:54" x14ac:dyDescent="0.2">
      <c r="BB23855" s="5"/>
    </row>
    <row r="23856" spans="54:54" x14ac:dyDescent="0.2">
      <c r="BB23856" s="5"/>
    </row>
    <row r="23857" spans="54:54" x14ac:dyDescent="0.2">
      <c r="BB23857" s="5"/>
    </row>
    <row r="23858" spans="54:54" x14ac:dyDescent="0.2">
      <c r="BB23858" s="5"/>
    </row>
    <row r="23859" spans="54:54" x14ac:dyDescent="0.2">
      <c r="BB23859" s="5"/>
    </row>
    <row r="23860" spans="54:54" x14ac:dyDescent="0.2">
      <c r="BB23860" s="5"/>
    </row>
    <row r="23861" spans="54:54" x14ac:dyDescent="0.2">
      <c r="BB23861" s="5"/>
    </row>
    <row r="23862" spans="54:54" x14ac:dyDescent="0.2">
      <c r="BB23862" s="5"/>
    </row>
    <row r="23863" spans="54:54" x14ac:dyDescent="0.2">
      <c r="BB23863" s="5"/>
    </row>
    <row r="23864" spans="54:54" x14ac:dyDescent="0.2">
      <c r="BB23864" s="5"/>
    </row>
    <row r="23865" spans="54:54" x14ac:dyDescent="0.2">
      <c r="BB23865" s="5"/>
    </row>
    <row r="23866" spans="54:54" x14ac:dyDescent="0.2">
      <c r="BB23866" s="5"/>
    </row>
    <row r="23867" spans="54:54" x14ac:dyDescent="0.2">
      <c r="BB23867" s="5"/>
    </row>
    <row r="23868" spans="54:54" x14ac:dyDescent="0.2">
      <c r="BB23868" s="5"/>
    </row>
    <row r="23869" spans="54:54" x14ac:dyDescent="0.2">
      <c r="BB23869" s="5"/>
    </row>
    <row r="23870" spans="54:54" x14ac:dyDescent="0.2">
      <c r="BB23870" s="5"/>
    </row>
    <row r="23871" spans="54:54" x14ac:dyDescent="0.2">
      <c r="BB23871" s="5"/>
    </row>
    <row r="23872" spans="54:54" x14ac:dyDescent="0.2">
      <c r="BB23872" s="5"/>
    </row>
    <row r="23873" spans="54:54" x14ac:dyDescent="0.2">
      <c r="BB23873" s="5"/>
    </row>
    <row r="23874" spans="54:54" x14ac:dyDescent="0.2">
      <c r="BB23874" s="5"/>
    </row>
    <row r="23875" spans="54:54" x14ac:dyDescent="0.2">
      <c r="BB23875" s="5"/>
    </row>
    <row r="23876" spans="54:54" x14ac:dyDescent="0.2">
      <c r="BB23876" s="5"/>
    </row>
    <row r="23877" spans="54:54" x14ac:dyDescent="0.2">
      <c r="BB23877" s="5"/>
    </row>
    <row r="23878" spans="54:54" x14ac:dyDescent="0.2">
      <c r="BB23878" s="5"/>
    </row>
    <row r="23879" spans="54:54" x14ac:dyDescent="0.2">
      <c r="BB23879" s="5"/>
    </row>
    <row r="23880" spans="54:54" x14ac:dyDescent="0.2">
      <c r="BB23880" s="5"/>
    </row>
    <row r="23881" spans="54:54" x14ac:dyDescent="0.2">
      <c r="BB23881" s="5"/>
    </row>
    <row r="23882" spans="54:54" x14ac:dyDescent="0.2">
      <c r="BB23882" s="5"/>
    </row>
    <row r="23883" spans="54:54" x14ac:dyDescent="0.2">
      <c r="BB23883" s="5"/>
    </row>
    <row r="23884" spans="54:54" x14ac:dyDescent="0.2">
      <c r="BB23884" s="5"/>
    </row>
    <row r="23885" spans="54:54" x14ac:dyDescent="0.2">
      <c r="BB23885" s="5"/>
    </row>
    <row r="23886" spans="54:54" x14ac:dyDescent="0.2">
      <c r="BB23886" s="5"/>
    </row>
    <row r="23887" spans="54:54" x14ac:dyDescent="0.2">
      <c r="BB23887" s="5"/>
    </row>
    <row r="23888" spans="54:54" x14ac:dyDescent="0.2">
      <c r="BB23888" s="5"/>
    </row>
    <row r="23889" spans="54:54" x14ac:dyDescent="0.2">
      <c r="BB23889" s="5"/>
    </row>
    <row r="23890" spans="54:54" x14ac:dyDescent="0.2">
      <c r="BB23890" s="5"/>
    </row>
    <row r="23891" spans="54:54" x14ac:dyDescent="0.2">
      <c r="BB23891" s="5"/>
    </row>
    <row r="23892" spans="54:54" x14ac:dyDescent="0.2">
      <c r="BB23892" s="5"/>
    </row>
    <row r="23893" spans="54:54" x14ac:dyDescent="0.2">
      <c r="BB23893" s="5"/>
    </row>
    <row r="23894" spans="54:54" x14ac:dyDescent="0.2">
      <c r="BB23894" s="5"/>
    </row>
    <row r="23895" spans="54:54" x14ac:dyDescent="0.2">
      <c r="BB23895" s="5"/>
    </row>
    <row r="23896" spans="54:54" x14ac:dyDescent="0.2">
      <c r="BB23896" s="5"/>
    </row>
    <row r="23897" spans="54:54" x14ac:dyDescent="0.2">
      <c r="BB23897" s="5"/>
    </row>
    <row r="23898" spans="54:54" x14ac:dyDescent="0.2">
      <c r="BB23898" s="5"/>
    </row>
    <row r="23899" spans="54:54" x14ac:dyDescent="0.2">
      <c r="BB23899" s="5"/>
    </row>
    <row r="23900" spans="54:54" x14ac:dyDescent="0.2">
      <c r="BB23900" s="5"/>
    </row>
    <row r="23901" spans="54:54" x14ac:dyDescent="0.2">
      <c r="BB23901" s="5"/>
    </row>
    <row r="23902" spans="54:54" x14ac:dyDescent="0.2">
      <c r="BB23902" s="5"/>
    </row>
    <row r="23903" spans="54:54" x14ac:dyDescent="0.2">
      <c r="BB23903" s="5"/>
    </row>
    <row r="23904" spans="54:54" x14ac:dyDescent="0.2">
      <c r="BB23904" s="5"/>
    </row>
    <row r="23905" spans="54:54" x14ac:dyDescent="0.2">
      <c r="BB23905" s="5"/>
    </row>
    <row r="23906" spans="54:54" x14ac:dyDescent="0.2">
      <c r="BB23906" s="5"/>
    </row>
    <row r="23907" spans="54:54" x14ac:dyDescent="0.2">
      <c r="BB23907" s="5"/>
    </row>
    <row r="23908" spans="54:54" x14ac:dyDescent="0.2">
      <c r="BB23908" s="5"/>
    </row>
    <row r="23909" spans="54:54" x14ac:dyDescent="0.2">
      <c r="BB23909" s="5"/>
    </row>
    <row r="23910" spans="54:54" x14ac:dyDescent="0.2">
      <c r="BB23910" s="5"/>
    </row>
    <row r="23911" spans="54:54" x14ac:dyDescent="0.2">
      <c r="BB23911" s="5"/>
    </row>
    <row r="23912" spans="54:54" x14ac:dyDescent="0.2">
      <c r="BB23912" s="5"/>
    </row>
    <row r="23913" spans="54:54" x14ac:dyDescent="0.2">
      <c r="BB23913" s="5"/>
    </row>
    <row r="23914" spans="54:54" x14ac:dyDescent="0.2">
      <c r="BB23914" s="5"/>
    </row>
    <row r="23915" spans="54:54" x14ac:dyDescent="0.2">
      <c r="BB23915" s="5"/>
    </row>
    <row r="23916" spans="54:54" x14ac:dyDescent="0.2">
      <c r="BB23916" s="5"/>
    </row>
    <row r="23917" spans="54:54" x14ac:dyDescent="0.2">
      <c r="BB23917" s="5"/>
    </row>
    <row r="23918" spans="54:54" x14ac:dyDescent="0.2">
      <c r="BB23918" s="5"/>
    </row>
    <row r="23919" spans="54:54" x14ac:dyDescent="0.2">
      <c r="BB23919" s="5"/>
    </row>
    <row r="23920" spans="54:54" x14ac:dyDescent="0.2">
      <c r="BB23920" s="5"/>
    </row>
    <row r="23921" spans="54:54" x14ac:dyDescent="0.2">
      <c r="BB23921" s="5"/>
    </row>
    <row r="23922" spans="54:54" x14ac:dyDescent="0.2">
      <c r="BB23922" s="5"/>
    </row>
    <row r="23923" spans="54:54" x14ac:dyDescent="0.2">
      <c r="BB23923" s="5"/>
    </row>
    <row r="23924" spans="54:54" x14ac:dyDescent="0.2">
      <c r="BB23924" s="5"/>
    </row>
    <row r="23925" spans="54:54" x14ac:dyDescent="0.2">
      <c r="BB23925" s="5"/>
    </row>
    <row r="23926" spans="54:54" x14ac:dyDescent="0.2">
      <c r="BB23926" s="5"/>
    </row>
    <row r="23927" spans="54:54" x14ac:dyDescent="0.2">
      <c r="BB23927" s="5"/>
    </row>
    <row r="23928" spans="54:54" x14ac:dyDescent="0.2">
      <c r="BB23928" s="5"/>
    </row>
    <row r="23929" spans="54:54" x14ac:dyDescent="0.2">
      <c r="BB23929" s="5"/>
    </row>
    <row r="23930" spans="54:54" x14ac:dyDescent="0.2">
      <c r="BB23930" s="5"/>
    </row>
    <row r="23931" spans="54:54" x14ac:dyDescent="0.2">
      <c r="BB23931" s="5"/>
    </row>
    <row r="23932" spans="54:54" x14ac:dyDescent="0.2">
      <c r="BB23932" s="5"/>
    </row>
    <row r="23933" spans="54:54" x14ac:dyDescent="0.2">
      <c r="BB23933" s="5"/>
    </row>
    <row r="23934" spans="54:54" x14ac:dyDescent="0.2">
      <c r="BB23934" s="5"/>
    </row>
    <row r="23935" spans="54:54" x14ac:dyDescent="0.2">
      <c r="BB23935" s="5"/>
    </row>
    <row r="23936" spans="54:54" x14ac:dyDescent="0.2">
      <c r="BB23936" s="5"/>
    </row>
    <row r="23937" spans="54:54" x14ac:dyDescent="0.2">
      <c r="BB23937" s="5"/>
    </row>
    <row r="23938" spans="54:54" x14ac:dyDescent="0.2">
      <c r="BB23938" s="5"/>
    </row>
    <row r="23939" spans="54:54" x14ac:dyDescent="0.2">
      <c r="BB23939" s="5"/>
    </row>
    <row r="23940" spans="54:54" x14ac:dyDescent="0.2">
      <c r="BB23940" s="5"/>
    </row>
    <row r="23941" spans="54:54" x14ac:dyDescent="0.2">
      <c r="BB23941" s="5"/>
    </row>
    <row r="23942" spans="54:54" x14ac:dyDescent="0.2">
      <c r="BB23942" s="5"/>
    </row>
    <row r="23943" spans="54:54" x14ac:dyDescent="0.2">
      <c r="BB23943" s="5"/>
    </row>
    <row r="23944" spans="54:54" x14ac:dyDescent="0.2">
      <c r="BB23944" s="5"/>
    </row>
    <row r="23945" spans="54:54" x14ac:dyDescent="0.2">
      <c r="BB23945" s="5"/>
    </row>
    <row r="23946" spans="54:54" x14ac:dyDescent="0.2">
      <c r="BB23946" s="5"/>
    </row>
    <row r="23947" spans="54:54" x14ac:dyDescent="0.2">
      <c r="BB23947" s="5"/>
    </row>
    <row r="23948" spans="54:54" x14ac:dyDescent="0.2">
      <c r="BB23948" s="5"/>
    </row>
    <row r="23949" spans="54:54" x14ac:dyDescent="0.2">
      <c r="BB23949" s="5"/>
    </row>
    <row r="23950" spans="54:54" x14ac:dyDescent="0.2">
      <c r="BB23950" s="5"/>
    </row>
    <row r="23951" spans="54:54" x14ac:dyDescent="0.2">
      <c r="BB23951" s="5"/>
    </row>
    <row r="23952" spans="54:54" x14ac:dyDescent="0.2">
      <c r="BB23952" s="5"/>
    </row>
    <row r="23953" spans="54:54" x14ac:dyDescent="0.2">
      <c r="BB23953" s="5"/>
    </row>
    <row r="23954" spans="54:54" x14ac:dyDescent="0.2">
      <c r="BB23954" s="5"/>
    </row>
    <row r="23955" spans="54:54" x14ac:dyDescent="0.2">
      <c r="BB23955" s="5"/>
    </row>
    <row r="23956" spans="54:54" x14ac:dyDescent="0.2">
      <c r="BB23956" s="5"/>
    </row>
    <row r="23957" spans="54:54" x14ac:dyDescent="0.2">
      <c r="BB23957" s="5"/>
    </row>
    <row r="23958" spans="54:54" x14ac:dyDescent="0.2">
      <c r="BB23958" s="5"/>
    </row>
    <row r="23959" spans="54:54" x14ac:dyDescent="0.2">
      <c r="BB23959" s="5"/>
    </row>
    <row r="23960" spans="54:54" x14ac:dyDescent="0.2">
      <c r="BB23960" s="5"/>
    </row>
    <row r="23961" spans="54:54" x14ac:dyDescent="0.2">
      <c r="BB23961" s="5"/>
    </row>
    <row r="23962" spans="54:54" x14ac:dyDescent="0.2">
      <c r="BB23962" s="5"/>
    </row>
    <row r="23963" spans="54:54" x14ac:dyDescent="0.2">
      <c r="BB23963" s="5"/>
    </row>
    <row r="23964" spans="54:54" x14ac:dyDescent="0.2">
      <c r="BB23964" s="5"/>
    </row>
    <row r="23965" spans="54:54" x14ac:dyDescent="0.2">
      <c r="BB23965" s="5"/>
    </row>
    <row r="23966" spans="54:54" x14ac:dyDescent="0.2">
      <c r="BB23966" s="5"/>
    </row>
    <row r="23967" spans="54:54" x14ac:dyDescent="0.2">
      <c r="BB23967" s="5"/>
    </row>
    <row r="23968" spans="54:54" x14ac:dyDescent="0.2">
      <c r="BB23968" s="5"/>
    </row>
    <row r="23969" spans="54:54" x14ac:dyDescent="0.2">
      <c r="BB23969" s="5"/>
    </row>
    <row r="23970" spans="54:54" x14ac:dyDescent="0.2">
      <c r="BB23970" s="5"/>
    </row>
    <row r="23971" spans="54:54" x14ac:dyDescent="0.2">
      <c r="BB23971" s="5"/>
    </row>
    <row r="23972" spans="54:54" x14ac:dyDescent="0.2">
      <c r="BB23972" s="5"/>
    </row>
    <row r="23973" spans="54:54" x14ac:dyDescent="0.2">
      <c r="BB23973" s="5"/>
    </row>
    <row r="23974" spans="54:54" x14ac:dyDescent="0.2">
      <c r="BB23974" s="5"/>
    </row>
    <row r="23975" spans="54:54" x14ac:dyDescent="0.2">
      <c r="BB23975" s="5"/>
    </row>
    <row r="23976" spans="54:54" x14ac:dyDescent="0.2">
      <c r="BB23976" s="5"/>
    </row>
    <row r="23977" spans="54:54" x14ac:dyDescent="0.2">
      <c r="BB23977" s="5"/>
    </row>
    <row r="23978" spans="54:54" x14ac:dyDescent="0.2">
      <c r="BB23978" s="5"/>
    </row>
    <row r="23979" spans="54:54" x14ac:dyDescent="0.2">
      <c r="BB23979" s="5"/>
    </row>
    <row r="23980" spans="54:54" x14ac:dyDescent="0.2">
      <c r="BB23980" s="5"/>
    </row>
    <row r="23981" spans="54:54" x14ac:dyDescent="0.2">
      <c r="BB23981" s="5"/>
    </row>
    <row r="23982" spans="54:54" x14ac:dyDescent="0.2">
      <c r="BB23982" s="5"/>
    </row>
    <row r="23983" spans="54:54" x14ac:dyDescent="0.2">
      <c r="BB23983" s="5"/>
    </row>
    <row r="23984" spans="54:54" x14ac:dyDescent="0.2">
      <c r="BB23984" s="5"/>
    </row>
    <row r="23985" spans="54:54" x14ac:dyDescent="0.2">
      <c r="BB23985" s="5"/>
    </row>
    <row r="23986" spans="54:54" x14ac:dyDescent="0.2">
      <c r="BB23986" s="5"/>
    </row>
    <row r="23987" spans="54:54" x14ac:dyDescent="0.2">
      <c r="BB23987" s="5"/>
    </row>
    <row r="23988" spans="54:54" x14ac:dyDescent="0.2">
      <c r="BB23988" s="5"/>
    </row>
    <row r="23989" spans="54:54" x14ac:dyDescent="0.2">
      <c r="BB23989" s="5"/>
    </row>
    <row r="23990" spans="54:54" x14ac:dyDescent="0.2">
      <c r="BB23990" s="5"/>
    </row>
    <row r="23991" spans="54:54" x14ac:dyDescent="0.2">
      <c r="BB23991" s="5"/>
    </row>
    <row r="23992" spans="54:54" x14ac:dyDescent="0.2">
      <c r="BB23992" s="5"/>
    </row>
    <row r="23993" spans="54:54" x14ac:dyDescent="0.2">
      <c r="BB23993" s="5"/>
    </row>
    <row r="23994" spans="54:54" x14ac:dyDescent="0.2">
      <c r="BB23994" s="5"/>
    </row>
    <row r="23995" spans="54:54" x14ac:dyDescent="0.2">
      <c r="BB23995" s="5"/>
    </row>
    <row r="23996" spans="54:54" x14ac:dyDescent="0.2">
      <c r="BB23996" s="5"/>
    </row>
    <row r="23997" spans="54:54" x14ac:dyDescent="0.2">
      <c r="BB23997" s="5"/>
    </row>
    <row r="23998" spans="54:54" x14ac:dyDescent="0.2">
      <c r="BB23998" s="5"/>
    </row>
    <row r="23999" spans="54:54" x14ac:dyDescent="0.2">
      <c r="BB23999" s="5"/>
    </row>
    <row r="24000" spans="54:54" x14ac:dyDescent="0.2">
      <c r="BB24000" s="5"/>
    </row>
    <row r="24001" spans="54:54" x14ac:dyDescent="0.2">
      <c r="BB24001" s="5"/>
    </row>
    <row r="24002" spans="54:54" x14ac:dyDescent="0.2">
      <c r="BB24002" s="5"/>
    </row>
    <row r="24003" spans="54:54" x14ac:dyDescent="0.2">
      <c r="BB24003" s="5"/>
    </row>
    <row r="24004" spans="54:54" x14ac:dyDescent="0.2">
      <c r="BB24004" s="5"/>
    </row>
    <row r="24005" spans="54:54" x14ac:dyDescent="0.2">
      <c r="BB24005" s="5"/>
    </row>
    <row r="24006" spans="54:54" x14ac:dyDescent="0.2">
      <c r="BB24006" s="5"/>
    </row>
    <row r="24007" spans="54:54" x14ac:dyDescent="0.2">
      <c r="BB24007" s="5"/>
    </row>
    <row r="24008" spans="54:54" x14ac:dyDescent="0.2">
      <c r="BB24008" s="5"/>
    </row>
    <row r="24009" spans="54:54" x14ac:dyDescent="0.2">
      <c r="BB24009" s="5"/>
    </row>
    <row r="24010" spans="54:54" x14ac:dyDescent="0.2">
      <c r="BB24010" s="5"/>
    </row>
    <row r="24011" spans="54:54" x14ac:dyDescent="0.2">
      <c r="BB24011" s="5"/>
    </row>
    <row r="24012" spans="54:54" x14ac:dyDescent="0.2">
      <c r="BB24012" s="5"/>
    </row>
    <row r="24013" spans="54:54" x14ac:dyDescent="0.2">
      <c r="BB24013" s="5"/>
    </row>
    <row r="24014" spans="54:54" x14ac:dyDescent="0.2">
      <c r="BB24014" s="5"/>
    </row>
    <row r="24015" spans="54:54" x14ac:dyDescent="0.2">
      <c r="BB24015" s="5"/>
    </row>
    <row r="24016" spans="54:54" x14ac:dyDescent="0.2">
      <c r="BB24016" s="5"/>
    </row>
    <row r="24017" spans="54:54" x14ac:dyDescent="0.2">
      <c r="BB24017" s="5"/>
    </row>
    <row r="24018" spans="54:54" x14ac:dyDescent="0.2">
      <c r="BB24018" s="5"/>
    </row>
    <row r="24019" spans="54:54" x14ac:dyDescent="0.2">
      <c r="BB24019" s="5"/>
    </row>
    <row r="24020" spans="54:54" x14ac:dyDescent="0.2">
      <c r="BB24020" s="5"/>
    </row>
    <row r="24021" spans="54:54" x14ac:dyDescent="0.2">
      <c r="BB24021" s="5"/>
    </row>
    <row r="24022" spans="54:54" x14ac:dyDescent="0.2">
      <c r="BB24022" s="5"/>
    </row>
    <row r="24023" spans="54:54" x14ac:dyDescent="0.2">
      <c r="BB24023" s="5"/>
    </row>
    <row r="24024" spans="54:54" x14ac:dyDescent="0.2">
      <c r="BB24024" s="5"/>
    </row>
    <row r="24025" spans="54:54" x14ac:dyDescent="0.2">
      <c r="BB24025" s="5"/>
    </row>
    <row r="24026" spans="54:54" x14ac:dyDescent="0.2">
      <c r="BB24026" s="5"/>
    </row>
    <row r="24027" spans="54:54" x14ac:dyDescent="0.2">
      <c r="BB24027" s="5"/>
    </row>
    <row r="24028" spans="54:54" x14ac:dyDescent="0.2">
      <c r="BB24028" s="5"/>
    </row>
    <row r="24029" spans="54:54" x14ac:dyDescent="0.2">
      <c r="BB24029" s="5"/>
    </row>
    <row r="24030" spans="54:54" x14ac:dyDescent="0.2">
      <c r="BB24030" s="5"/>
    </row>
    <row r="24031" spans="54:54" x14ac:dyDescent="0.2">
      <c r="BB24031" s="5"/>
    </row>
    <row r="24032" spans="54:54" x14ac:dyDescent="0.2">
      <c r="BB24032" s="5"/>
    </row>
    <row r="24033" spans="54:54" x14ac:dyDescent="0.2">
      <c r="BB24033" s="5"/>
    </row>
    <row r="24034" spans="54:54" x14ac:dyDescent="0.2">
      <c r="BB24034" s="5"/>
    </row>
    <row r="24035" spans="54:54" x14ac:dyDescent="0.2">
      <c r="BB24035" s="5"/>
    </row>
    <row r="24036" spans="54:54" x14ac:dyDescent="0.2">
      <c r="BB24036" s="5"/>
    </row>
    <row r="24037" spans="54:54" x14ac:dyDescent="0.2">
      <c r="BB24037" s="5"/>
    </row>
    <row r="24038" spans="54:54" x14ac:dyDescent="0.2">
      <c r="BB24038" s="5"/>
    </row>
    <row r="24039" spans="54:54" x14ac:dyDescent="0.2">
      <c r="BB24039" s="5"/>
    </row>
    <row r="24040" spans="54:54" x14ac:dyDescent="0.2">
      <c r="BB24040" s="5"/>
    </row>
    <row r="24041" spans="54:54" x14ac:dyDescent="0.2">
      <c r="BB24041" s="5"/>
    </row>
    <row r="24042" spans="54:54" x14ac:dyDescent="0.2">
      <c r="BB24042" s="5"/>
    </row>
    <row r="24043" spans="54:54" x14ac:dyDescent="0.2">
      <c r="BB24043" s="5"/>
    </row>
    <row r="24044" spans="54:54" x14ac:dyDescent="0.2">
      <c r="BB24044" s="5"/>
    </row>
    <row r="24045" spans="54:54" x14ac:dyDescent="0.2">
      <c r="BB24045" s="5"/>
    </row>
    <row r="24046" spans="54:54" x14ac:dyDescent="0.2">
      <c r="BB24046" s="5"/>
    </row>
    <row r="24047" spans="54:54" x14ac:dyDescent="0.2">
      <c r="BB24047" s="5"/>
    </row>
    <row r="24048" spans="54:54" x14ac:dyDescent="0.2">
      <c r="BB24048" s="5"/>
    </row>
    <row r="24049" spans="54:54" x14ac:dyDescent="0.2">
      <c r="BB24049" s="5"/>
    </row>
    <row r="24050" spans="54:54" x14ac:dyDescent="0.2">
      <c r="BB24050" s="5"/>
    </row>
    <row r="24051" spans="54:54" x14ac:dyDescent="0.2">
      <c r="BB24051" s="5"/>
    </row>
    <row r="24052" spans="54:54" x14ac:dyDescent="0.2">
      <c r="BB24052" s="5"/>
    </row>
    <row r="24053" spans="54:54" x14ac:dyDescent="0.2">
      <c r="BB24053" s="5"/>
    </row>
    <row r="24054" spans="54:54" x14ac:dyDescent="0.2">
      <c r="BB24054" s="5"/>
    </row>
    <row r="24055" spans="54:54" x14ac:dyDescent="0.2">
      <c r="BB24055" s="5"/>
    </row>
    <row r="24056" spans="54:54" x14ac:dyDescent="0.2">
      <c r="BB24056" s="5"/>
    </row>
    <row r="24057" spans="54:54" x14ac:dyDescent="0.2">
      <c r="BB24057" s="5"/>
    </row>
    <row r="24058" spans="54:54" x14ac:dyDescent="0.2">
      <c r="BB24058" s="5"/>
    </row>
    <row r="24059" spans="54:54" x14ac:dyDescent="0.2">
      <c r="BB24059" s="5"/>
    </row>
    <row r="24060" spans="54:54" x14ac:dyDescent="0.2">
      <c r="BB24060" s="5"/>
    </row>
    <row r="24061" spans="54:54" x14ac:dyDescent="0.2">
      <c r="BB24061" s="5"/>
    </row>
    <row r="24062" spans="54:54" x14ac:dyDescent="0.2">
      <c r="BB24062" s="5"/>
    </row>
    <row r="24063" spans="54:54" x14ac:dyDescent="0.2">
      <c r="BB24063" s="5"/>
    </row>
    <row r="24064" spans="54:54" x14ac:dyDescent="0.2">
      <c r="BB24064" s="5"/>
    </row>
    <row r="24065" spans="54:54" x14ac:dyDescent="0.2">
      <c r="BB24065" s="5"/>
    </row>
    <row r="24066" spans="54:54" x14ac:dyDescent="0.2">
      <c r="BB24066" s="5"/>
    </row>
    <row r="24067" spans="54:54" x14ac:dyDescent="0.2">
      <c r="BB24067" s="5"/>
    </row>
    <row r="24068" spans="54:54" x14ac:dyDescent="0.2">
      <c r="BB24068" s="5"/>
    </row>
    <row r="24069" spans="54:54" x14ac:dyDescent="0.2">
      <c r="BB24069" s="5"/>
    </row>
    <row r="24070" spans="54:54" x14ac:dyDescent="0.2">
      <c r="BB24070" s="5"/>
    </row>
    <row r="24071" spans="54:54" x14ac:dyDescent="0.2">
      <c r="BB24071" s="5"/>
    </row>
    <row r="24072" spans="54:54" x14ac:dyDescent="0.2">
      <c r="BB24072" s="5"/>
    </row>
    <row r="24073" spans="54:54" x14ac:dyDescent="0.2">
      <c r="BB24073" s="5"/>
    </row>
    <row r="24074" spans="54:54" x14ac:dyDescent="0.2">
      <c r="BB24074" s="5"/>
    </row>
    <row r="24075" spans="54:54" x14ac:dyDescent="0.2">
      <c r="BB24075" s="5"/>
    </row>
    <row r="24076" spans="54:54" x14ac:dyDescent="0.2">
      <c r="BB24076" s="5"/>
    </row>
    <row r="24077" spans="54:54" x14ac:dyDescent="0.2">
      <c r="BB24077" s="5"/>
    </row>
    <row r="24078" spans="54:54" x14ac:dyDescent="0.2">
      <c r="BB24078" s="5"/>
    </row>
    <row r="24079" spans="54:54" x14ac:dyDescent="0.2">
      <c r="BB24079" s="5"/>
    </row>
    <row r="24080" spans="54:54" x14ac:dyDescent="0.2">
      <c r="BB24080" s="5"/>
    </row>
    <row r="24081" spans="54:54" x14ac:dyDescent="0.2">
      <c r="BB24081" s="5"/>
    </row>
    <row r="24082" spans="54:54" x14ac:dyDescent="0.2">
      <c r="BB24082" s="5"/>
    </row>
    <row r="24083" spans="54:54" x14ac:dyDescent="0.2">
      <c r="BB24083" s="5"/>
    </row>
    <row r="24084" spans="54:54" x14ac:dyDescent="0.2">
      <c r="BB24084" s="5"/>
    </row>
    <row r="24085" spans="54:54" x14ac:dyDescent="0.2">
      <c r="BB24085" s="5"/>
    </row>
    <row r="24086" spans="54:54" x14ac:dyDescent="0.2">
      <c r="BB24086" s="5"/>
    </row>
    <row r="24087" spans="54:54" x14ac:dyDescent="0.2">
      <c r="BB24087" s="5"/>
    </row>
    <row r="24088" spans="54:54" x14ac:dyDescent="0.2">
      <c r="BB24088" s="5"/>
    </row>
    <row r="24089" spans="54:54" x14ac:dyDescent="0.2">
      <c r="BB24089" s="5"/>
    </row>
    <row r="24090" spans="54:54" x14ac:dyDescent="0.2">
      <c r="BB24090" s="5"/>
    </row>
    <row r="24091" spans="54:54" x14ac:dyDescent="0.2">
      <c r="BB24091" s="5"/>
    </row>
    <row r="24092" spans="54:54" x14ac:dyDescent="0.2">
      <c r="BB24092" s="5"/>
    </row>
    <row r="24093" spans="54:54" x14ac:dyDescent="0.2">
      <c r="BB24093" s="5"/>
    </row>
    <row r="24094" spans="54:54" x14ac:dyDescent="0.2">
      <c r="BB24094" s="5"/>
    </row>
    <row r="24095" spans="54:54" x14ac:dyDescent="0.2">
      <c r="BB24095" s="5"/>
    </row>
    <row r="24096" spans="54:54" x14ac:dyDescent="0.2">
      <c r="BB24096" s="5"/>
    </row>
    <row r="24097" spans="54:54" x14ac:dyDescent="0.2">
      <c r="BB24097" s="5"/>
    </row>
    <row r="24098" spans="54:54" x14ac:dyDescent="0.2">
      <c r="BB24098" s="5"/>
    </row>
    <row r="24099" spans="54:54" x14ac:dyDescent="0.2">
      <c r="BB24099" s="5"/>
    </row>
    <row r="24100" spans="54:54" x14ac:dyDescent="0.2">
      <c r="BB24100" s="5"/>
    </row>
    <row r="24101" spans="54:54" x14ac:dyDescent="0.2">
      <c r="BB24101" s="5"/>
    </row>
    <row r="24102" spans="54:54" x14ac:dyDescent="0.2">
      <c r="BB24102" s="5"/>
    </row>
    <row r="24103" spans="54:54" x14ac:dyDescent="0.2">
      <c r="BB24103" s="5"/>
    </row>
    <row r="24104" spans="54:54" x14ac:dyDescent="0.2">
      <c r="BB24104" s="5"/>
    </row>
    <row r="24105" spans="54:54" x14ac:dyDescent="0.2">
      <c r="BB24105" s="5"/>
    </row>
    <row r="24106" spans="54:54" x14ac:dyDescent="0.2">
      <c r="BB24106" s="5"/>
    </row>
    <row r="24107" spans="54:54" x14ac:dyDescent="0.2">
      <c r="BB24107" s="5"/>
    </row>
    <row r="24108" spans="54:54" x14ac:dyDescent="0.2">
      <c r="BB24108" s="5"/>
    </row>
    <row r="24109" spans="54:54" x14ac:dyDescent="0.2">
      <c r="BB24109" s="5"/>
    </row>
    <row r="24110" spans="54:54" x14ac:dyDescent="0.2">
      <c r="BB24110" s="5"/>
    </row>
    <row r="24111" spans="54:54" x14ac:dyDescent="0.2">
      <c r="BB24111" s="5"/>
    </row>
    <row r="24112" spans="54:54" x14ac:dyDescent="0.2">
      <c r="BB24112" s="5"/>
    </row>
    <row r="24113" spans="54:54" x14ac:dyDescent="0.2">
      <c r="BB24113" s="5"/>
    </row>
    <row r="24114" spans="54:54" x14ac:dyDescent="0.2">
      <c r="BB24114" s="5"/>
    </row>
    <row r="24115" spans="54:54" x14ac:dyDescent="0.2">
      <c r="BB24115" s="5"/>
    </row>
    <row r="24116" spans="54:54" x14ac:dyDescent="0.2">
      <c r="BB24116" s="5"/>
    </row>
    <row r="24117" spans="54:54" x14ac:dyDescent="0.2">
      <c r="BB24117" s="5"/>
    </row>
    <row r="24118" spans="54:54" x14ac:dyDescent="0.2">
      <c r="BB24118" s="5"/>
    </row>
    <row r="24119" spans="54:54" x14ac:dyDescent="0.2">
      <c r="BB24119" s="5"/>
    </row>
    <row r="24120" spans="54:54" x14ac:dyDescent="0.2">
      <c r="BB24120" s="5"/>
    </row>
    <row r="24121" spans="54:54" x14ac:dyDescent="0.2">
      <c r="BB24121" s="5"/>
    </row>
    <row r="24122" spans="54:54" x14ac:dyDescent="0.2">
      <c r="BB24122" s="5"/>
    </row>
    <row r="24123" spans="54:54" x14ac:dyDescent="0.2">
      <c r="BB24123" s="5"/>
    </row>
    <row r="24124" spans="54:54" x14ac:dyDescent="0.2">
      <c r="BB24124" s="5"/>
    </row>
    <row r="24125" spans="54:54" x14ac:dyDescent="0.2">
      <c r="BB24125" s="5"/>
    </row>
    <row r="24126" spans="54:54" x14ac:dyDescent="0.2">
      <c r="BB24126" s="5"/>
    </row>
    <row r="24127" spans="54:54" x14ac:dyDescent="0.2">
      <c r="BB24127" s="5"/>
    </row>
    <row r="24128" spans="54:54" x14ac:dyDescent="0.2">
      <c r="BB24128" s="5"/>
    </row>
    <row r="24129" spans="54:54" x14ac:dyDescent="0.2">
      <c r="BB24129" s="5"/>
    </row>
    <row r="24130" spans="54:54" x14ac:dyDescent="0.2">
      <c r="BB24130" s="5"/>
    </row>
    <row r="24131" spans="54:54" x14ac:dyDescent="0.2">
      <c r="BB24131" s="5"/>
    </row>
    <row r="24132" spans="54:54" x14ac:dyDescent="0.2">
      <c r="BB24132" s="5"/>
    </row>
    <row r="24133" spans="54:54" x14ac:dyDescent="0.2">
      <c r="BB24133" s="5"/>
    </row>
    <row r="24134" spans="54:54" x14ac:dyDescent="0.2">
      <c r="BB24134" s="5"/>
    </row>
    <row r="24135" spans="54:54" x14ac:dyDescent="0.2">
      <c r="BB24135" s="5"/>
    </row>
    <row r="24136" spans="54:54" x14ac:dyDescent="0.2">
      <c r="BB24136" s="5"/>
    </row>
    <row r="24137" spans="54:54" x14ac:dyDescent="0.2">
      <c r="BB24137" s="5"/>
    </row>
    <row r="24138" spans="54:54" x14ac:dyDescent="0.2">
      <c r="BB24138" s="5"/>
    </row>
    <row r="24139" spans="54:54" x14ac:dyDescent="0.2">
      <c r="BB24139" s="5"/>
    </row>
    <row r="24140" spans="54:54" x14ac:dyDescent="0.2">
      <c r="BB24140" s="5"/>
    </row>
    <row r="24141" spans="54:54" x14ac:dyDescent="0.2">
      <c r="BB24141" s="5"/>
    </row>
    <row r="24142" spans="54:54" x14ac:dyDescent="0.2">
      <c r="BB24142" s="5"/>
    </row>
    <row r="24143" spans="54:54" x14ac:dyDescent="0.2">
      <c r="BB24143" s="5"/>
    </row>
    <row r="24144" spans="54:54" x14ac:dyDescent="0.2">
      <c r="BB24144" s="5"/>
    </row>
    <row r="24145" spans="54:54" x14ac:dyDescent="0.2">
      <c r="BB24145" s="5"/>
    </row>
    <row r="24146" spans="54:54" x14ac:dyDescent="0.2">
      <c r="BB24146" s="5"/>
    </row>
    <row r="24147" spans="54:54" x14ac:dyDescent="0.2">
      <c r="BB24147" s="5"/>
    </row>
    <row r="24148" spans="54:54" x14ac:dyDescent="0.2">
      <c r="BB24148" s="5"/>
    </row>
    <row r="24149" spans="54:54" x14ac:dyDescent="0.2">
      <c r="BB24149" s="5"/>
    </row>
    <row r="24150" spans="54:54" x14ac:dyDescent="0.2">
      <c r="BB24150" s="5"/>
    </row>
    <row r="24151" spans="54:54" x14ac:dyDescent="0.2">
      <c r="BB24151" s="5"/>
    </row>
    <row r="24152" spans="54:54" x14ac:dyDescent="0.2">
      <c r="BB24152" s="5"/>
    </row>
    <row r="24153" spans="54:54" x14ac:dyDescent="0.2">
      <c r="BB24153" s="5"/>
    </row>
    <row r="24154" spans="54:54" x14ac:dyDescent="0.2">
      <c r="BB24154" s="5"/>
    </row>
    <row r="24155" spans="54:54" x14ac:dyDescent="0.2">
      <c r="BB24155" s="5"/>
    </row>
    <row r="24156" spans="54:54" x14ac:dyDescent="0.2">
      <c r="BB24156" s="5"/>
    </row>
    <row r="24157" spans="54:54" x14ac:dyDescent="0.2">
      <c r="BB24157" s="5"/>
    </row>
    <row r="24158" spans="54:54" x14ac:dyDescent="0.2">
      <c r="BB24158" s="5"/>
    </row>
    <row r="24159" spans="54:54" x14ac:dyDescent="0.2">
      <c r="BB24159" s="5"/>
    </row>
    <row r="24160" spans="54:54" x14ac:dyDescent="0.2">
      <c r="BB24160" s="5"/>
    </row>
    <row r="24161" spans="54:54" x14ac:dyDescent="0.2">
      <c r="BB24161" s="5"/>
    </row>
    <row r="24162" spans="54:54" x14ac:dyDescent="0.2">
      <c r="BB24162" s="5"/>
    </row>
    <row r="24163" spans="54:54" x14ac:dyDescent="0.2">
      <c r="BB24163" s="5"/>
    </row>
    <row r="24164" spans="54:54" x14ac:dyDescent="0.2">
      <c r="BB24164" s="5"/>
    </row>
    <row r="24165" spans="54:54" x14ac:dyDescent="0.2">
      <c r="BB24165" s="5"/>
    </row>
    <row r="24166" spans="54:54" x14ac:dyDescent="0.2">
      <c r="BB24166" s="5"/>
    </row>
    <row r="24167" spans="54:54" x14ac:dyDescent="0.2">
      <c r="BB24167" s="5"/>
    </row>
    <row r="24168" spans="54:54" x14ac:dyDescent="0.2">
      <c r="BB24168" s="5"/>
    </row>
    <row r="24169" spans="54:54" x14ac:dyDescent="0.2">
      <c r="BB24169" s="5"/>
    </row>
    <row r="24170" spans="54:54" x14ac:dyDescent="0.2">
      <c r="BB24170" s="5"/>
    </row>
    <row r="24171" spans="54:54" x14ac:dyDescent="0.2">
      <c r="BB24171" s="5"/>
    </row>
    <row r="24172" spans="54:54" x14ac:dyDescent="0.2">
      <c r="BB24172" s="5"/>
    </row>
    <row r="24173" spans="54:54" x14ac:dyDescent="0.2">
      <c r="BB24173" s="5"/>
    </row>
    <row r="24174" spans="54:54" x14ac:dyDescent="0.2">
      <c r="BB24174" s="5"/>
    </row>
    <row r="24175" spans="54:54" x14ac:dyDescent="0.2">
      <c r="BB24175" s="5"/>
    </row>
    <row r="24176" spans="54:54" x14ac:dyDescent="0.2">
      <c r="BB24176" s="5"/>
    </row>
    <row r="24177" spans="54:54" x14ac:dyDescent="0.2">
      <c r="BB24177" s="5"/>
    </row>
    <row r="24178" spans="54:54" x14ac:dyDescent="0.2">
      <c r="BB24178" s="5"/>
    </row>
    <row r="24179" spans="54:54" x14ac:dyDescent="0.2">
      <c r="BB24179" s="5"/>
    </row>
    <row r="24180" spans="54:54" x14ac:dyDescent="0.2">
      <c r="BB24180" s="5"/>
    </row>
    <row r="24181" spans="54:54" x14ac:dyDescent="0.2">
      <c r="BB24181" s="5"/>
    </row>
    <row r="24182" spans="54:54" x14ac:dyDescent="0.2">
      <c r="BB24182" s="5"/>
    </row>
    <row r="24183" spans="54:54" x14ac:dyDescent="0.2">
      <c r="BB24183" s="5"/>
    </row>
    <row r="24184" spans="54:54" x14ac:dyDescent="0.2">
      <c r="BB24184" s="5"/>
    </row>
    <row r="24185" spans="54:54" x14ac:dyDescent="0.2">
      <c r="BB24185" s="5"/>
    </row>
    <row r="24186" spans="54:54" x14ac:dyDescent="0.2">
      <c r="BB24186" s="5"/>
    </row>
    <row r="24187" spans="54:54" x14ac:dyDescent="0.2">
      <c r="BB24187" s="5"/>
    </row>
    <row r="24188" spans="54:54" x14ac:dyDescent="0.2">
      <c r="BB24188" s="5"/>
    </row>
    <row r="24189" spans="54:54" x14ac:dyDescent="0.2">
      <c r="BB24189" s="5"/>
    </row>
    <row r="24190" spans="54:54" x14ac:dyDescent="0.2">
      <c r="BB24190" s="5"/>
    </row>
    <row r="24191" spans="54:54" x14ac:dyDescent="0.2">
      <c r="BB24191" s="5"/>
    </row>
    <row r="24192" spans="54:54" x14ac:dyDescent="0.2">
      <c r="BB24192" s="5"/>
    </row>
    <row r="24193" spans="54:54" x14ac:dyDescent="0.2">
      <c r="BB24193" s="5"/>
    </row>
    <row r="24194" spans="54:54" x14ac:dyDescent="0.2">
      <c r="BB24194" s="5"/>
    </row>
    <row r="24195" spans="54:54" x14ac:dyDescent="0.2">
      <c r="BB24195" s="5"/>
    </row>
    <row r="24196" spans="54:54" x14ac:dyDescent="0.2">
      <c r="BB24196" s="5"/>
    </row>
    <row r="24197" spans="54:54" x14ac:dyDescent="0.2">
      <c r="BB24197" s="5"/>
    </row>
    <row r="24198" spans="54:54" x14ac:dyDescent="0.2">
      <c r="BB24198" s="5"/>
    </row>
    <row r="24199" spans="54:54" x14ac:dyDescent="0.2">
      <c r="BB24199" s="5"/>
    </row>
    <row r="24200" spans="54:54" x14ac:dyDescent="0.2">
      <c r="BB24200" s="5"/>
    </row>
    <row r="24201" spans="54:54" x14ac:dyDescent="0.2">
      <c r="BB24201" s="5"/>
    </row>
    <row r="24202" spans="54:54" x14ac:dyDescent="0.2">
      <c r="BB24202" s="5"/>
    </row>
    <row r="24203" spans="54:54" x14ac:dyDescent="0.2">
      <c r="BB24203" s="5"/>
    </row>
    <row r="24204" spans="54:54" x14ac:dyDescent="0.2">
      <c r="BB24204" s="5"/>
    </row>
    <row r="24205" spans="54:54" x14ac:dyDescent="0.2">
      <c r="BB24205" s="5"/>
    </row>
    <row r="24206" spans="54:54" x14ac:dyDescent="0.2">
      <c r="BB24206" s="5"/>
    </row>
    <row r="24207" spans="54:54" x14ac:dyDescent="0.2">
      <c r="BB24207" s="5"/>
    </row>
    <row r="24208" spans="54:54" x14ac:dyDescent="0.2">
      <c r="BB24208" s="5"/>
    </row>
    <row r="24209" spans="54:54" x14ac:dyDescent="0.2">
      <c r="BB24209" s="5"/>
    </row>
    <row r="24210" spans="54:54" x14ac:dyDescent="0.2">
      <c r="BB24210" s="5"/>
    </row>
    <row r="24211" spans="54:54" x14ac:dyDescent="0.2">
      <c r="BB24211" s="5"/>
    </row>
    <row r="24212" spans="54:54" x14ac:dyDescent="0.2">
      <c r="BB24212" s="5"/>
    </row>
    <row r="24213" spans="54:54" x14ac:dyDescent="0.2">
      <c r="BB24213" s="5"/>
    </row>
    <row r="24214" spans="54:54" x14ac:dyDescent="0.2">
      <c r="BB24214" s="5"/>
    </row>
    <row r="24215" spans="54:54" x14ac:dyDescent="0.2">
      <c r="BB24215" s="5"/>
    </row>
    <row r="24216" spans="54:54" x14ac:dyDescent="0.2">
      <c r="BB24216" s="5"/>
    </row>
    <row r="24217" spans="54:54" x14ac:dyDescent="0.2">
      <c r="BB24217" s="5"/>
    </row>
    <row r="24218" spans="54:54" x14ac:dyDescent="0.2">
      <c r="BB24218" s="5"/>
    </row>
    <row r="24219" spans="54:54" x14ac:dyDescent="0.2">
      <c r="BB24219" s="5"/>
    </row>
    <row r="24220" spans="54:54" x14ac:dyDescent="0.2">
      <c r="BB24220" s="5"/>
    </row>
    <row r="24221" spans="54:54" x14ac:dyDescent="0.2">
      <c r="BB24221" s="5"/>
    </row>
    <row r="24222" spans="54:54" x14ac:dyDescent="0.2">
      <c r="BB24222" s="5"/>
    </row>
    <row r="24223" spans="54:54" x14ac:dyDescent="0.2">
      <c r="BB24223" s="5"/>
    </row>
    <row r="24224" spans="54:54" x14ac:dyDescent="0.2">
      <c r="BB24224" s="5"/>
    </row>
    <row r="24225" spans="54:54" x14ac:dyDescent="0.2">
      <c r="BB24225" s="5"/>
    </row>
    <row r="24226" spans="54:54" x14ac:dyDescent="0.2">
      <c r="BB24226" s="5"/>
    </row>
    <row r="24227" spans="54:54" x14ac:dyDescent="0.2">
      <c r="BB24227" s="5"/>
    </row>
    <row r="24228" spans="54:54" x14ac:dyDescent="0.2">
      <c r="BB24228" s="5"/>
    </row>
    <row r="24229" spans="54:54" x14ac:dyDescent="0.2">
      <c r="BB24229" s="5"/>
    </row>
    <row r="24230" spans="54:54" x14ac:dyDescent="0.2">
      <c r="BB24230" s="5"/>
    </row>
    <row r="24231" spans="54:54" x14ac:dyDescent="0.2">
      <c r="BB24231" s="5"/>
    </row>
    <row r="24232" spans="54:54" x14ac:dyDescent="0.2">
      <c r="BB24232" s="5"/>
    </row>
    <row r="24233" spans="54:54" x14ac:dyDescent="0.2">
      <c r="BB24233" s="5"/>
    </row>
    <row r="24234" spans="54:54" x14ac:dyDescent="0.2">
      <c r="BB24234" s="5"/>
    </row>
    <row r="24235" spans="54:54" x14ac:dyDescent="0.2">
      <c r="BB24235" s="5"/>
    </row>
    <row r="24236" spans="54:54" x14ac:dyDescent="0.2">
      <c r="BB24236" s="5"/>
    </row>
    <row r="24237" spans="54:54" x14ac:dyDescent="0.2">
      <c r="BB24237" s="5"/>
    </row>
    <row r="24238" spans="54:54" x14ac:dyDescent="0.2">
      <c r="BB24238" s="5"/>
    </row>
    <row r="24239" spans="54:54" x14ac:dyDescent="0.2">
      <c r="BB24239" s="5"/>
    </row>
    <row r="24240" spans="54:54" x14ac:dyDescent="0.2">
      <c r="BB24240" s="5"/>
    </row>
    <row r="24241" spans="54:54" x14ac:dyDescent="0.2">
      <c r="BB24241" s="5"/>
    </row>
    <row r="24242" spans="54:54" x14ac:dyDescent="0.2">
      <c r="BB24242" s="5"/>
    </row>
    <row r="24243" spans="54:54" x14ac:dyDescent="0.2">
      <c r="BB24243" s="5"/>
    </row>
    <row r="24244" spans="54:54" x14ac:dyDescent="0.2">
      <c r="BB24244" s="5"/>
    </row>
    <row r="24245" spans="54:54" x14ac:dyDescent="0.2">
      <c r="BB24245" s="5"/>
    </row>
    <row r="24246" spans="54:54" x14ac:dyDescent="0.2">
      <c r="BB24246" s="5"/>
    </row>
    <row r="24247" spans="54:54" x14ac:dyDescent="0.2">
      <c r="BB24247" s="5"/>
    </row>
    <row r="24248" spans="54:54" x14ac:dyDescent="0.2">
      <c r="BB24248" s="5"/>
    </row>
    <row r="24249" spans="54:54" x14ac:dyDescent="0.2">
      <c r="BB24249" s="5"/>
    </row>
    <row r="24250" spans="54:54" x14ac:dyDescent="0.2">
      <c r="BB24250" s="5"/>
    </row>
    <row r="24251" spans="54:54" x14ac:dyDescent="0.2">
      <c r="BB24251" s="5"/>
    </row>
    <row r="24252" spans="54:54" x14ac:dyDescent="0.2">
      <c r="BB24252" s="5"/>
    </row>
    <row r="24253" spans="54:54" x14ac:dyDescent="0.2">
      <c r="BB24253" s="5"/>
    </row>
    <row r="24254" spans="54:54" x14ac:dyDescent="0.2">
      <c r="BB24254" s="5"/>
    </row>
    <row r="24255" spans="54:54" x14ac:dyDescent="0.2">
      <c r="BB24255" s="5"/>
    </row>
    <row r="24256" spans="54:54" x14ac:dyDescent="0.2">
      <c r="BB24256" s="5"/>
    </row>
    <row r="24257" spans="54:54" x14ac:dyDescent="0.2">
      <c r="BB24257" s="5"/>
    </row>
    <row r="24258" spans="54:54" x14ac:dyDescent="0.2">
      <c r="BB24258" s="5"/>
    </row>
    <row r="24259" spans="54:54" x14ac:dyDescent="0.2">
      <c r="BB24259" s="5"/>
    </row>
    <row r="24260" spans="54:54" x14ac:dyDescent="0.2">
      <c r="BB24260" s="5"/>
    </row>
    <row r="24261" spans="54:54" x14ac:dyDescent="0.2">
      <c r="BB24261" s="5"/>
    </row>
    <row r="24262" spans="54:54" x14ac:dyDescent="0.2">
      <c r="BB24262" s="5"/>
    </row>
    <row r="24263" spans="54:54" x14ac:dyDescent="0.2">
      <c r="BB24263" s="5"/>
    </row>
    <row r="24264" spans="54:54" x14ac:dyDescent="0.2">
      <c r="BB24264" s="5"/>
    </row>
    <row r="24265" spans="54:54" x14ac:dyDescent="0.2">
      <c r="BB24265" s="5"/>
    </row>
    <row r="24266" spans="54:54" x14ac:dyDescent="0.2">
      <c r="BB24266" s="5"/>
    </row>
    <row r="24267" spans="54:54" x14ac:dyDescent="0.2">
      <c r="BB24267" s="5"/>
    </row>
    <row r="24268" spans="54:54" x14ac:dyDescent="0.2">
      <c r="BB24268" s="5"/>
    </row>
    <row r="24269" spans="54:54" x14ac:dyDescent="0.2">
      <c r="BB24269" s="5"/>
    </row>
    <row r="24270" spans="54:54" x14ac:dyDescent="0.2">
      <c r="BB24270" s="5"/>
    </row>
    <row r="24271" spans="54:54" x14ac:dyDescent="0.2">
      <c r="BB24271" s="5"/>
    </row>
    <row r="24272" spans="54:54" x14ac:dyDescent="0.2">
      <c r="BB24272" s="5"/>
    </row>
    <row r="24273" spans="54:54" x14ac:dyDescent="0.2">
      <c r="BB24273" s="5"/>
    </row>
    <row r="24274" spans="54:54" x14ac:dyDescent="0.2">
      <c r="BB24274" s="5"/>
    </row>
    <row r="24275" spans="54:54" x14ac:dyDescent="0.2">
      <c r="BB24275" s="5"/>
    </row>
    <row r="24276" spans="54:54" x14ac:dyDescent="0.2">
      <c r="BB24276" s="5"/>
    </row>
    <row r="24277" spans="54:54" x14ac:dyDescent="0.2">
      <c r="BB24277" s="5"/>
    </row>
    <row r="24278" spans="54:54" x14ac:dyDescent="0.2">
      <c r="BB24278" s="5"/>
    </row>
    <row r="24279" spans="54:54" x14ac:dyDescent="0.2">
      <c r="BB24279" s="5"/>
    </row>
    <row r="24280" spans="54:54" x14ac:dyDescent="0.2">
      <c r="BB24280" s="5"/>
    </row>
    <row r="24281" spans="54:54" x14ac:dyDescent="0.2">
      <c r="BB24281" s="5"/>
    </row>
    <row r="24282" spans="54:54" x14ac:dyDescent="0.2">
      <c r="BB24282" s="5"/>
    </row>
    <row r="24283" spans="54:54" x14ac:dyDescent="0.2">
      <c r="BB24283" s="5"/>
    </row>
    <row r="24284" spans="54:54" x14ac:dyDescent="0.2">
      <c r="BB24284" s="5"/>
    </row>
    <row r="24285" spans="54:54" x14ac:dyDescent="0.2">
      <c r="BB24285" s="5"/>
    </row>
    <row r="24286" spans="54:54" x14ac:dyDescent="0.2">
      <c r="BB24286" s="5"/>
    </row>
    <row r="24287" spans="54:54" x14ac:dyDescent="0.2">
      <c r="BB24287" s="5"/>
    </row>
    <row r="24288" spans="54:54" x14ac:dyDescent="0.2">
      <c r="BB24288" s="5"/>
    </row>
    <row r="24289" spans="54:54" x14ac:dyDescent="0.2">
      <c r="BB24289" s="5"/>
    </row>
    <row r="24290" spans="54:54" x14ac:dyDescent="0.2">
      <c r="BB24290" s="5"/>
    </row>
    <row r="24291" spans="54:54" x14ac:dyDescent="0.2">
      <c r="BB24291" s="5"/>
    </row>
    <row r="24292" spans="54:54" x14ac:dyDescent="0.2">
      <c r="BB24292" s="5"/>
    </row>
    <row r="24293" spans="54:54" x14ac:dyDescent="0.2">
      <c r="BB24293" s="5"/>
    </row>
    <row r="24294" spans="54:54" x14ac:dyDescent="0.2">
      <c r="BB24294" s="5"/>
    </row>
    <row r="24295" spans="54:54" x14ac:dyDescent="0.2">
      <c r="BB24295" s="5"/>
    </row>
    <row r="24296" spans="54:54" x14ac:dyDescent="0.2">
      <c r="BB24296" s="5"/>
    </row>
    <row r="24297" spans="54:54" x14ac:dyDescent="0.2">
      <c r="BB24297" s="5"/>
    </row>
    <row r="24298" spans="54:54" x14ac:dyDescent="0.2">
      <c r="BB24298" s="5"/>
    </row>
    <row r="24299" spans="54:54" x14ac:dyDescent="0.2">
      <c r="BB24299" s="5"/>
    </row>
    <row r="24300" spans="54:54" x14ac:dyDescent="0.2">
      <c r="BB24300" s="5"/>
    </row>
    <row r="24301" spans="54:54" x14ac:dyDescent="0.2">
      <c r="BB24301" s="5"/>
    </row>
    <row r="24302" spans="54:54" x14ac:dyDescent="0.2">
      <c r="BB24302" s="5"/>
    </row>
    <row r="24303" spans="54:54" x14ac:dyDescent="0.2">
      <c r="BB24303" s="5"/>
    </row>
    <row r="24304" spans="54:54" x14ac:dyDescent="0.2">
      <c r="BB24304" s="5"/>
    </row>
    <row r="24305" spans="54:54" x14ac:dyDescent="0.2">
      <c r="BB24305" s="5"/>
    </row>
    <row r="24306" spans="54:54" x14ac:dyDescent="0.2">
      <c r="BB24306" s="5"/>
    </row>
    <row r="24307" spans="54:54" x14ac:dyDescent="0.2">
      <c r="BB24307" s="5"/>
    </row>
    <row r="24308" spans="54:54" x14ac:dyDescent="0.2">
      <c r="BB24308" s="5"/>
    </row>
    <row r="24309" spans="54:54" x14ac:dyDescent="0.2">
      <c r="BB24309" s="5"/>
    </row>
    <row r="24310" spans="54:54" x14ac:dyDescent="0.2">
      <c r="BB24310" s="5"/>
    </row>
    <row r="24311" spans="54:54" x14ac:dyDescent="0.2">
      <c r="BB24311" s="5"/>
    </row>
    <row r="24312" spans="54:54" x14ac:dyDescent="0.2">
      <c r="BB24312" s="5"/>
    </row>
    <row r="24313" spans="54:54" x14ac:dyDescent="0.2">
      <c r="BB24313" s="5"/>
    </row>
    <row r="24314" spans="54:54" x14ac:dyDescent="0.2">
      <c r="BB24314" s="5"/>
    </row>
    <row r="24315" spans="54:54" x14ac:dyDescent="0.2">
      <c r="BB24315" s="5"/>
    </row>
    <row r="24316" spans="54:54" x14ac:dyDescent="0.2">
      <c r="BB24316" s="5"/>
    </row>
    <row r="24317" spans="54:54" x14ac:dyDescent="0.2">
      <c r="BB24317" s="5"/>
    </row>
    <row r="24318" spans="54:54" x14ac:dyDescent="0.2">
      <c r="BB24318" s="5"/>
    </row>
    <row r="24319" spans="54:54" x14ac:dyDescent="0.2">
      <c r="BB24319" s="5"/>
    </row>
    <row r="24320" spans="54:54" x14ac:dyDescent="0.2">
      <c r="BB24320" s="5"/>
    </row>
    <row r="24321" spans="54:54" x14ac:dyDescent="0.2">
      <c r="BB24321" s="5"/>
    </row>
    <row r="24322" spans="54:54" x14ac:dyDescent="0.2">
      <c r="BB24322" s="5"/>
    </row>
    <row r="24323" spans="54:54" x14ac:dyDescent="0.2">
      <c r="BB24323" s="5"/>
    </row>
    <row r="24324" spans="54:54" x14ac:dyDescent="0.2">
      <c r="BB24324" s="5"/>
    </row>
    <row r="24325" spans="54:54" x14ac:dyDescent="0.2">
      <c r="BB24325" s="5"/>
    </row>
    <row r="24326" spans="54:54" x14ac:dyDescent="0.2">
      <c r="BB24326" s="5"/>
    </row>
    <row r="24327" spans="54:54" x14ac:dyDescent="0.2">
      <c r="BB24327" s="5"/>
    </row>
    <row r="24328" spans="54:54" x14ac:dyDescent="0.2">
      <c r="BB24328" s="5"/>
    </row>
    <row r="24329" spans="54:54" x14ac:dyDescent="0.2">
      <c r="BB24329" s="5"/>
    </row>
    <row r="24330" spans="54:54" x14ac:dyDescent="0.2">
      <c r="BB24330" s="5"/>
    </row>
    <row r="24331" spans="54:54" x14ac:dyDescent="0.2">
      <c r="BB24331" s="5"/>
    </row>
    <row r="24332" spans="54:54" x14ac:dyDescent="0.2">
      <c r="BB24332" s="5"/>
    </row>
    <row r="24333" spans="54:54" x14ac:dyDescent="0.2">
      <c r="BB24333" s="5"/>
    </row>
    <row r="24334" spans="54:54" x14ac:dyDescent="0.2">
      <c r="BB24334" s="5"/>
    </row>
    <row r="24335" spans="54:54" x14ac:dyDescent="0.2">
      <c r="BB24335" s="5"/>
    </row>
    <row r="24336" spans="54:54" x14ac:dyDescent="0.2">
      <c r="BB24336" s="5"/>
    </row>
    <row r="24337" spans="54:54" x14ac:dyDescent="0.2">
      <c r="BB24337" s="5"/>
    </row>
    <row r="24338" spans="54:54" x14ac:dyDescent="0.2">
      <c r="BB24338" s="5"/>
    </row>
    <row r="24339" spans="54:54" x14ac:dyDescent="0.2">
      <c r="BB24339" s="5"/>
    </row>
    <row r="24340" spans="54:54" x14ac:dyDescent="0.2">
      <c r="BB24340" s="5"/>
    </row>
    <row r="24341" spans="54:54" x14ac:dyDescent="0.2">
      <c r="BB24341" s="5"/>
    </row>
    <row r="24342" spans="54:54" x14ac:dyDescent="0.2">
      <c r="BB24342" s="5"/>
    </row>
    <row r="24343" spans="54:54" x14ac:dyDescent="0.2">
      <c r="BB24343" s="5"/>
    </row>
    <row r="24344" spans="54:54" x14ac:dyDescent="0.2">
      <c r="BB24344" s="5"/>
    </row>
    <row r="24345" spans="54:54" x14ac:dyDescent="0.2">
      <c r="BB24345" s="5"/>
    </row>
    <row r="24346" spans="54:54" x14ac:dyDescent="0.2">
      <c r="BB24346" s="5"/>
    </row>
    <row r="24347" spans="54:54" x14ac:dyDescent="0.2">
      <c r="BB24347" s="5"/>
    </row>
    <row r="24348" spans="54:54" x14ac:dyDescent="0.2">
      <c r="BB24348" s="5"/>
    </row>
    <row r="24349" spans="54:54" x14ac:dyDescent="0.2">
      <c r="BB24349" s="5"/>
    </row>
    <row r="24350" spans="54:54" x14ac:dyDescent="0.2">
      <c r="BB24350" s="5"/>
    </row>
    <row r="24351" spans="54:54" x14ac:dyDescent="0.2">
      <c r="BB24351" s="5"/>
    </row>
    <row r="24352" spans="54:54" x14ac:dyDescent="0.2">
      <c r="BB24352" s="5"/>
    </row>
    <row r="24353" spans="54:54" x14ac:dyDescent="0.2">
      <c r="BB24353" s="5"/>
    </row>
    <row r="24354" spans="54:54" x14ac:dyDescent="0.2">
      <c r="BB24354" s="5"/>
    </row>
    <row r="24355" spans="54:54" x14ac:dyDescent="0.2">
      <c r="BB24355" s="5"/>
    </row>
    <row r="24356" spans="54:54" x14ac:dyDescent="0.2">
      <c r="BB24356" s="5"/>
    </row>
    <row r="24357" spans="54:54" x14ac:dyDescent="0.2">
      <c r="BB24357" s="5"/>
    </row>
    <row r="24358" spans="54:54" x14ac:dyDescent="0.2">
      <c r="BB24358" s="5"/>
    </row>
    <row r="24359" spans="54:54" x14ac:dyDescent="0.2">
      <c r="BB24359" s="5"/>
    </row>
    <row r="24360" spans="54:54" x14ac:dyDescent="0.2">
      <c r="BB24360" s="5"/>
    </row>
    <row r="24361" spans="54:54" x14ac:dyDescent="0.2">
      <c r="BB24361" s="5"/>
    </row>
    <row r="24362" spans="54:54" x14ac:dyDescent="0.2">
      <c r="BB24362" s="5"/>
    </row>
    <row r="24363" spans="54:54" x14ac:dyDescent="0.2">
      <c r="BB24363" s="5"/>
    </row>
    <row r="24364" spans="54:54" x14ac:dyDescent="0.2">
      <c r="BB24364" s="5"/>
    </row>
    <row r="24365" spans="54:54" x14ac:dyDescent="0.2">
      <c r="BB24365" s="5"/>
    </row>
    <row r="24366" spans="54:54" x14ac:dyDescent="0.2">
      <c r="BB24366" s="5"/>
    </row>
    <row r="24367" spans="54:54" x14ac:dyDescent="0.2">
      <c r="BB24367" s="5"/>
    </row>
    <row r="24368" spans="54:54" x14ac:dyDescent="0.2">
      <c r="BB24368" s="5"/>
    </row>
    <row r="24369" spans="54:54" x14ac:dyDescent="0.2">
      <c r="BB24369" s="5"/>
    </row>
    <row r="24370" spans="54:54" x14ac:dyDescent="0.2">
      <c r="BB24370" s="5"/>
    </row>
    <row r="24371" spans="54:54" x14ac:dyDescent="0.2">
      <c r="BB24371" s="5"/>
    </row>
    <row r="24372" spans="54:54" x14ac:dyDescent="0.2">
      <c r="BB24372" s="5"/>
    </row>
    <row r="24373" spans="54:54" x14ac:dyDescent="0.2">
      <c r="BB24373" s="5"/>
    </row>
    <row r="24374" spans="54:54" x14ac:dyDescent="0.2">
      <c r="BB24374" s="5"/>
    </row>
    <row r="24375" spans="54:54" x14ac:dyDescent="0.2">
      <c r="BB24375" s="5"/>
    </row>
    <row r="24376" spans="54:54" x14ac:dyDescent="0.2">
      <c r="BB24376" s="5"/>
    </row>
    <row r="24377" spans="54:54" x14ac:dyDescent="0.2">
      <c r="BB24377" s="5"/>
    </row>
    <row r="24378" spans="54:54" x14ac:dyDescent="0.2">
      <c r="BB24378" s="5"/>
    </row>
    <row r="24379" spans="54:54" x14ac:dyDescent="0.2">
      <c r="BB24379" s="5"/>
    </row>
    <row r="24380" spans="54:54" x14ac:dyDescent="0.2">
      <c r="BB24380" s="5"/>
    </row>
    <row r="24381" spans="54:54" x14ac:dyDescent="0.2">
      <c r="BB24381" s="5"/>
    </row>
    <row r="24382" spans="54:54" x14ac:dyDescent="0.2">
      <c r="BB24382" s="5"/>
    </row>
    <row r="24383" spans="54:54" x14ac:dyDescent="0.2">
      <c r="BB24383" s="5"/>
    </row>
    <row r="24384" spans="54:54" x14ac:dyDescent="0.2">
      <c r="BB24384" s="5"/>
    </row>
    <row r="24385" spans="54:54" x14ac:dyDescent="0.2">
      <c r="BB24385" s="5"/>
    </row>
    <row r="24386" spans="54:54" x14ac:dyDescent="0.2">
      <c r="BB24386" s="5"/>
    </row>
    <row r="24387" spans="54:54" x14ac:dyDescent="0.2">
      <c r="BB24387" s="5"/>
    </row>
    <row r="24388" spans="54:54" x14ac:dyDescent="0.2">
      <c r="BB24388" s="5"/>
    </row>
    <row r="24389" spans="54:54" x14ac:dyDescent="0.2">
      <c r="BB24389" s="5"/>
    </row>
    <row r="24390" spans="54:54" x14ac:dyDescent="0.2">
      <c r="BB24390" s="5"/>
    </row>
    <row r="24391" spans="54:54" x14ac:dyDescent="0.2">
      <c r="BB24391" s="5"/>
    </row>
    <row r="24392" spans="54:54" x14ac:dyDescent="0.2">
      <c r="BB24392" s="5"/>
    </row>
    <row r="24393" spans="54:54" x14ac:dyDescent="0.2">
      <c r="BB24393" s="5"/>
    </row>
    <row r="24394" spans="54:54" x14ac:dyDescent="0.2">
      <c r="BB24394" s="5"/>
    </row>
    <row r="24395" spans="54:54" x14ac:dyDescent="0.2">
      <c r="BB24395" s="5"/>
    </row>
    <row r="24396" spans="54:54" x14ac:dyDescent="0.2">
      <c r="BB24396" s="5"/>
    </row>
    <row r="24397" spans="54:54" x14ac:dyDescent="0.2">
      <c r="BB24397" s="5"/>
    </row>
    <row r="24398" spans="54:54" x14ac:dyDescent="0.2">
      <c r="BB24398" s="5"/>
    </row>
    <row r="24399" spans="54:54" x14ac:dyDescent="0.2">
      <c r="BB24399" s="5"/>
    </row>
    <row r="24400" spans="54:54" x14ac:dyDescent="0.2">
      <c r="BB24400" s="5"/>
    </row>
    <row r="24401" spans="54:54" x14ac:dyDescent="0.2">
      <c r="BB24401" s="5"/>
    </row>
    <row r="24402" spans="54:54" x14ac:dyDescent="0.2">
      <c r="BB24402" s="5"/>
    </row>
    <row r="24403" spans="54:54" x14ac:dyDescent="0.2">
      <c r="BB24403" s="5"/>
    </row>
    <row r="24404" spans="54:54" x14ac:dyDescent="0.2">
      <c r="BB24404" s="5"/>
    </row>
    <row r="24405" spans="54:54" x14ac:dyDescent="0.2">
      <c r="BB24405" s="5"/>
    </row>
    <row r="24406" spans="54:54" x14ac:dyDescent="0.2">
      <c r="BB24406" s="5"/>
    </row>
    <row r="24407" spans="54:54" x14ac:dyDescent="0.2">
      <c r="BB24407" s="5"/>
    </row>
    <row r="24408" spans="54:54" x14ac:dyDescent="0.2">
      <c r="BB24408" s="5"/>
    </row>
    <row r="24409" spans="54:54" x14ac:dyDescent="0.2">
      <c r="BB24409" s="5"/>
    </row>
    <row r="24410" spans="54:54" x14ac:dyDescent="0.2">
      <c r="BB24410" s="5"/>
    </row>
    <row r="24411" spans="54:54" x14ac:dyDescent="0.2">
      <c r="BB24411" s="5"/>
    </row>
    <row r="24412" spans="54:54" x14ac:dyDescent="0.2">
      <c r="BB24412" s="5"/>
    </row>
    <row r="24413" spans="54:54" x14ac:dyDescent="0.2">
      <c r="BB24413" s="5"/>
    </row>
    <row r="24414" spans="54:54" x14ac:dyDescent="0.2">
      <c r="BB24414" s="5"/>
    </row>
    <row r="24415" spans="54:54" x14ac:dyDescent="0.2">
      <c r="BB24415" s="5"/>
    </row>
    <row r="24416" spans="54:54" x14ac:dyDescent="0.2">
      <c r="BB24416" s="5"/>
    </row>
    <row r="24417" spans="54:54" x14ac:dyDescent="0.2">
      <c r="BB24417" s="5"/>
    </row>
    <row r="24418" spans="54:54" x14ac:dyDescent="0.2">
      <c r="BB24418" s="5"/>
    </row>
    <row r="24419" spans="54:54" x14ac:dyDescent="0.2">
      <c r="BB24419" s="5"/>
    </row>
    <row r="24420" spans="54:54" x14ac:dyDescent="0.2">
      <c r="BB24420" s="5"/>
    </row>
    <row r="24421" spans="54:54" x14ac:dyDescent="0.2">
      <c r="BB24421" s="5"/>
    </row>
    <row r="24422" spans="54:54" x14ac:dyDescent="0.2">
      <c r="BB24422" s="5"/>
    </row>
    <row r="24423" spans="54:54" x14ac:dyDescent="0.2">
      <c r="BB24423" s="5"/>
    </row>
    <row r="24424" spans="54:54" x14ac:dyDescent="0.2">
      <c r="BB24424" s="5"/>
    </row>
    <row r="24425" spans="54:54" x14ac:dyDescent="0.2">
      <c r="BB24425" s="5"/>
    </row>
    <row r="24426" spans="54:54" x14ac:dyDescent="0.2">
      <c r="BB24426" s="5"/>
    </row>
    <row r="24427" spans="54:54" x14ac:dyDescent="0.2">
      <c r="BB24427" s="5"/>
    </row>
    <row r="24428" spans="54:54" x14ac:dyDescent="0.2">
      <c r="BB24428" s="5"/>
    </row>
    <row r="24429" spans="54:54" x14ac:dyDescent="0.2">
      <c r="BB24429" s="5"/>
    </row>
    <row r="24430" spans="54:54" x14ac:dyDescent="0.2">
      <c r="BB24430" s="5"/>
    </row>
    <row r="24431" spans="54:54" x14ac:dyDescent="0.2">
      <c r="BB24431" s="5"/>
    </row>
    <row r="24432" spans="54:54" x14ac:dyDescent="0.2">
      <c r="BB24432" s="5"/>
    </row>
    <row r="24433" spans="54:54" x14ac:dyDescent="0.2">
      <c r="BB24433" s="5"/>
    </row>
    <row r="24434" spans="54:54" x14ac:dyDescent="0.2">
      <c r="BB24434" s="5"/>
    </row>
    <row r="24435" spans="54:54" x14ac:dyDescent="0.2">
      <c r="BB24435" s="5"/>
    </row>
    <row r="24436" spans="54:54" x14ac:dyDescent="0.2">
      <c r="BB24436" s="5"/>
    </row>
    <row r="24437" spans="54:54" x14ac:dyDescent="0.2">
      <c r="BB24437" s="5"/>
    </row>
    <row r="24438" spans="54:54" x14ac:dyDescent="0.2">
      <c r="BB24438" s="5"/>
    </row>
    <row r="24439" spans="54:54" x14ac:dyDescent="0.2">
      <c r="BB24439" s="5"/>
    </row>
    <row r="24440" spans="54:54" x14ac:dyDescent="0.2">
      <c r="BB24440" s="5"/>
    </row>
    <row r="24441" spans="54:54" x14ac:dyDescent="0.2">
      <c r="BB24441" s="5"/>
    </row>
    <row r="24442" spans="54:54" x14ac:dyDescent="0.2">
      <c r="BB24442" s="5"/>
    </row>
    <row r="24443" spans="54:54" x14ac:dyDescent="0.2">
      <c r="BB24443" s="5"/>
    </row>
    <row r="24444" spans="54:54" x14ac:dyDescent="0.2">
      <c r="BB24444" s="5"/>
    </row>
    <row r="24445" spans="54:54" x14ac:dyDescent="0.2">
      <c r="BB24445" s="5"/>
    </row>
    <row r="24446" spans="54:54" x14ac:dyDescent="0.2">
      <c r="BB24446" s="5"/>
    </row>
    <row r="24447" spans="54:54" x14ac:dyDescent="0.2">
      <c r="BB24447" s="5"/>
    </row>
    <row r="24448" spans="54:54" x14ac:dyDescent="0.2">
      <c r="BB24448" s="5"/>
    </row>
    <row r="24449" spans="54:54" x14ac:dyDescent="0.2">
      <c r="BB24449" s="5"/>
    </row>
    <row r="24450" spans="54:54" x14ac:dyDescent="0.2">
      <c r="BB24450" s="5"/>
    </row>
    <row r="24451" spans="54:54" x14ac:dyDescent="0.2">
      <c r="BB24451" s="5"/>
    </row>
    <row r="24452" spans="54:54" x14ac:dyDescent="0.2">
      <c r="BB24452" s="5"/>
    </row>
    <row r="24453" spans="54:54" x14ac:dyDescent="0.2">
      <c r="BB24453" s="5"/>
    </row>
    <row r="24454" spans="54:54" x14ac:dyDescent="0.2">
      <c r="BB24454" s="5"/>
    </row>
    <row r="24455" spans="54:54" x14ac:dyDescent="0.2">
      <c r="BB24455" s="5"/>
    </row>
    <row r="24456" spans="54:54" x14ac:dyDescent="0.2">
      <c r="BB24456" s="5"/>
    </row>
    <row r="24457" spans="54:54" x14ac:dyDescent="0.2">
      <c r="BB24457" s="5"/>
    </row>
    <row r="24458" spans="54:54" x14ac:dyDescent="0.2">
      <c r="BB24458" s="5"/>
    </row>
    <row r="24459" spans="54:54" x14ac:dyDescent="0.2">
      <c r="BB24459" s="5"/>
    </row>
    <row r="24460" spans="54:54" x14ac:dyDescent="0.2">
      <c r="BB24460" s="5"/>
    </row>
    <row r="24461" spans="54:54" x14ac:dyDescent="0.2">
      <c r="BB24461" s="5"/>
    </row>
    <row r="24462" spans="54:54" x14ac:dyDescent="0.2">
      <c r="BB24462" s="5"/>
    </row>
    <row r="24463" spans="54:54" x14ac:dyDescent="0.2">
      <c r="BB24463" s="5"/>
    </row>
    <row r="24464" spans="54:54" x14ac:dyDescent="0.2">
      <c r="BB24464" s="5"/>
    </row>
    <row r="24465" spans="54:54" x14ac:dyDescent="0.2">
      <c r="BB24465" s="5"/>
    </row>
    <row r="24466" spans="54:54" x14ac:dyDescent="0.2">
      <c r="BB24466" s="5"/>
    </row>
    <row r="24467" spans="54:54" x14ac:dyDescent="0.2">
      <c r="BB24467" s="5"/>
    </row>
    <row r="24468" spans="54:54" x14ac:dyDescent="0.2">
      <c r="BB24468" s="5"/>
    </row>
    <row r="24469" spans="54:54" x14ac:dyDescent="0.2">
      <c r="BB24469" s="5"/>
    </row>
    <row r="24470" spans="54:54" x14ac:dyDescent="0.2">
      <c r="BB24470" s="5"/>
    </row>
    <row r="24471" spans="54:54" x14ac:dyDescent="0.2">
      <c r="BB24471" s="5"/>
    </row>
    <row r="24472" spans="54:54" x14ac:dyDescent="0.2">
      <c r="BB24472" s="5"/>
    </row>
    <row r="24473" spans="54:54" x14ac:dyDescent="0.2">
      <c r="BB24473" s="5"/>
    </row>
    <row r="24474" spans="54:54" x14ac:dyDescent="0.2">
      <c r="BB24474" s="5"/>
    </row>
    <row r="24475" spans="54:54" x14ac:dyDescent="0.2">
      <c r="BB24475" s="5"/>
    </row>
    <row r="24476" spans="54:54" x14ac:dyDescent="0.2">
      <c r="BB24476" s="5"/>
    </row>
    <row r="24477" spans="54:54" x14ac:dyDescent="0.2">
      <c r="BB24477" s="5"/>
    </row>
    <row r="24478" spans="54:54" x14ac:dyDescent="0.2">
      <c r="BB24478" s="5"/>
    </row>
    <row r="24479" spans="54:54" x14ac:dyDescent="0.2">
      <c r="BB24479" s="5"/>
    </row>
    <row r="24480" spans="54:54" x14ac:dyDescent="0.2">
      <c r="BB24480" s="5"/>
    </row>
    <row r="24481" spans="54:54" x14ac:dyDescent="0.2">
      <c r="BB24481" s="5"/>
    </row>
    <row r="24482" spans="54:54" x14ac:dyDescent="0.2">
      <c r="BB24482" s="5"/>
    </row>
    <row r="24483" spans="54:54" x14ac:dyDescent="0.2">
      <c r="BB24483" s="5"/>
    </row>
    <row r="24484" spans="54:54" x14ac:dyDescent="0.2">
      <c r="BB24484" s="5"/>
    </row>
    <row r="24485" spans="54:54" x14ac:dyDescent="0.2">
      <c r="BB24485" s="5"/>
    </row>
    <row r="24486" spans="54:54" x14ac:dyDescent="0.2">
      <c r="BB24486" s="5"/>
    </row>
    <row r="24487" spans="54:54" x14ac:dyDescent="0.2">
      <c r="BB24487" s="5"/>
    </row>
    <row r="24488" spans="54:54" x14ac:dyDescent="0.2">
      <c r="BB24488" s="5"/>
    </row>
    <row r="24489" spans="54:54" x14ac:dyDescent="0.2">
      <c r="BB24489" s="5"/>
    </row>
    <row r="24490" spans="54:54" x14ac:dyDescent="0.2">
      <c r="BB24490" s="5"/>
    </row>
    <row r="24491" spans="54:54" x14ac:dyDescent="0.2">
      <c r="BB24491" s="5"/>
    </row>
    <row r="24492" spans="54:54" x14ac:dyDescent="0.2">
      <c r="BB24492" s="5"/>
    </row>
    <row r="24493" spans="54:54" x14ac:dyDescent="0.2">
      <c r="BB24493" s="5"/>
    </row>
    <row r="24494" spans="54:54" x14ac:dyDescent="0.2">
      <c r="BB24494" s="5"/>
    </row>
    <row r="24495" spans="54:54" x14ac:dyDescent="0.2">
      <c r="BB24495" s="5"/>
    </row>
    <row r="24496" spans="54:54" x14ac:dyDescent="0.2">
      <c r="BB24496" s="5"/>
    </row>
    <row r="24497" spans="54:54" x14ac:dyDescent="0.2">
      <c r="BB24497" s="5"/>
    </row>
    <row r="24498" spans="54:54" x14ac:dyDescent="0.2">
      <c r="BB24498" s="5"/>
    </row>
    <row r="24499" spans="54:54" x14ac:dyDescent="0.2">
      <c r="BB24499" s="5"/>
    </row>
    <row r="24500" spans="54:54" x14ac:dyDescent="0.2">
      <c r="BB24500" s="5"/>
    </row>
    <row r="24501" spans="54:54" x14ac:dyDescent="0.2">
      <c r="BB24501" s="5"/>
    </row>
    <row r="24502" spans="54:54" x14ac:dyDescent="0.2">
      <c r="BB24502" s="5"/>
    </row>
    <row r="24503" spans="54:54" x14ac:dyDescent="0.2">
      <c r="BB24503" s="5"/>
    </row>
    <row r="24504" spans="54:54" x14ac:dyDescent="0.2">
      <c r="BB24504" s="5"/>
    </row>
    <row r="24505" spans="54:54" x14ac:dyDescent="0.2">
      <c r="BB24505" s="5"/>
    </row>
    <row r="24506" spans="54:54" x14ac:dyDescent="0.2">
      <c r="BB24506" s="5"/>
    </row>
    <row r="24507" spans="54:54" x14ac:dyDescent="0.2">
      <c r="BB24507" s="5"/>
    </row>
    <row r="24508" spans="54:54" x14ac:dyDescent="0.2">
      <c r="BB24508" s="5"/>
    </row>
    <row r="24509" spans="54:54" x14ac:dyDescent="0.2">
      <c r="BB24509" s="5"/>
    </row>
    <row r="24510" spans="54:54" x14ac:dyDescent="0.2">
      <c r="BB24510" s="5"/>
    </row>
    <row r="24511" spans="54:54" x14ac:dyDescent="0.2">
      <c r="BB24511" s="5"/>
    </row>
    <row r="24512" spans="54:54" x14ac:dyDescent="0.2">
      <c r="BB24512" s="5"/>
    </row>
    <row r="24513" spans="54:54" x14ac:dyDescent="0.2">
      <c r="BB24513" s="5"/>
    </row>
    <row r="24514" spans="54:54" x14ac:dyDescent="0.2">
      <c r="BB24514" s="5"/>
    </row>
    <row r="24515" spans="54:54" x14ac:dyDescent="0.2">
      <c r="BB24515" s="5"/>
    </row>
    <row r="24516" spans="54:54" x14ac:dyDescent="0.2">
      <c r="BB24516" s="5"/>
    </row>
    <row r="24517" spans="54:54" x14ac:dyDescent="0.2">
      <c r="BB24517" s="5"/>
    </row>
    <row r="24518" spans="54:54" x14ac:dyDescent="0.2">
      <c r="BB24518" s="5"/>
    </row>
    <row r="24519" spans="54:54" x14ac:dyDescent="0.2">
      <c r="BB24519" s="5"/>
    </row>
    <row r="24520" spans="54:54" x14ac:dyDescent="0.2">
      <c r="BB24520" s="5"/>
    </row>
    <row r="24521" spans="54:54" x14ac:dyDescent="0.2">
      <c r="BB24521" s="5"/>
    </row>
    <row r="24522" spans="54:54" x14ac:dyDescent="0.2">
      <c r="BB24522" s="5"/>
    </row>
    <row r="24523" spans="54:54" x14ac:dyDescent="0.2">
      <c r="BB24523" s="5"/>
    </row>
    <row r="24524" spans="54:54" x14ac:dyDescent="0.2">
      <c r="BB24524" s="5"/>
    </row>
    <row r="24525" spans="54:54" x14ac:dyDescent="0.2">
      <c r="BB24525" s="5"/>
    </row>
    <row r="24526" spans="54:54" x14ac:dyDescent="0.2">
      <c r="BB24526" s="5"/>
    </row>
    <row r="24527" spans="54:54" x14ac:dyDescent="0.2">
      <c r="BB24527" s="5"/>
    </row>
    <row r="24528" spans="54:54" x14ac:dyDescent="0.2">
      <c r="BB24528" s="5"/>
    </row>
    <row r="24529" spans="54:54" x14ac:dyDescent="0.2">
      <c r="BB24529" s="5"/>
    </row>
    <row r="24530" spans="54:54" x14ac:dyDescent="0.2">
      <c r="BB24530" s="5"/>
    </row>
    <row r="24531" spans="54:54" x14ac:dyDescent="0.2">
      <c r="BB24531" s="5"/>
    </row>
    <row r="24532" spans="54:54" x14ac:dyDescent="0.2">
      <c r="BB24532" s="5"/>
    </row>
    <row r="24533" spans="54:54" x14ac:dyDescent="0.2">
      <c r="BB24533" s="5"/>
    </row>
    <row r="24534" spans="54:54" x14ac:dyDescent="0.2">
      <c r="BB24534" s="5"/>
    </row>
    <row r="24535" spans="54:54" x14ac:dyDescent="0.2">
      <c r="BB24535" s="5"/>
    </row>
    <row r="24536" spans="54:54" x14ac:dyDescent="0.2">
      <c r="BB24536" s="5"/>
    </row>
    <row r="24537" spans="54:54" x14ac:dyDescent="0.2">
      <c r="BB24537" s="5"/>
    </row>
    <row r="24538" spans="54:54" x14ac:dyDescent="0.2">
      <c r="BB24538" s="5"/>
    </row>
    <row r="24539" spans="54:54" x14ac:dyDescent="0.2">
      <c r="BB24539" s="5"/>
    </row>
    <row r="24540" spans="54:54" x14ac:dyDescent="0.2">
      <c r="BB24540" s="5"/>
    </row>
    <row r="24541" spans="54:54" x14ac:dyDescent="0.2">
      <c r="BB24541" s="5"/>
    </row>
    <row r="24542" spans="54:54" x14ac:dyDescent="0.2">
      <c r="BB24542" s="5"/>
    </row>
    <row r="24543" spans="54:54" x14ac:dyDescent="0.2">
      <c r="BB24543" s="5"/>
    </row>
    <row r="24544" spans="54:54" x14ac:dyDescent="0.2">
      <c r="BB24544" s="5"/>
    </row>
    <row r="24545" spans="54:54" x14ac:dyDescent="0.2">
      <c r="BB24545" s="5"/>
    </row>
    <row r="24546" spans="54:54" x14ac:dyDescent="0.2">
      <c r="BB24546" s="5"/>
    </row>
    <row r="24547" spans="54:54" x14ac:dyDescent="0.2">
      <c r="BB24547" s="5"/>
    </row>
    <row r="24548" spans="54:54" x14ac:dyDescent="0.2">
      <c r="BB24548" s="5"/>
    </row>
    <row r="24549" spans="54:54" x14ac:dyDescent="0.2">
      <c r="BB24549" s="5"/>
    </row>
    <row r="24550" spans="54:54" x14ac:dyDescent="0.2">
      <c r="BB24550" s="5"/>
    </row>
    <row r="24551" spans="54:54" x14ac:dyDescent="0.2">
      <c r="BB24551" s="5"/>
    </row>
    <row r="24552" spans="54:54" x14ac:dyDescent="0.2">
      <c r="BB24552" s="5"/>
    </row>
    <row r="24553" spans="54:54" x14ac:dyDescent="0.2">
      <c r="BB24553" s="5"/>
    </row>
    <row r="24554" spans="54:54" x14ac:dyDescent="0.2">
      <c r="BB24554" s="5"/>
    </row>
    <row r="24555" spans="54:54" x14ac:dyDescent="0.2">
      <c r="BB24555" s="5"/>
    </row>
    <row r="24556" spans="54:54" x14ac:dyDescent="0.2">
      <c r="BB24556" s="5"/>
    </row>
    <row r="24557" spans="54:54" x14ac:dyDescent="0.2">
      <c r="BB24557" s="5"/>
    </row>
    <row r="24558" spans="54:54" x14ac:dyDescent="0.2">
      <c r="BB24558" s="5"/>
    </row>
    <row r="24559" spans="54:54" x14ac:dyDescent="0.2">
      <c r="BB24559" s="5"/>
    </row>
    <row r="24560" spans="54:54" x14ac:dyDescent="0.2">
      <c r="BB24560" s="5"/>
    </row>
    <row r="24561" spans="54:54" x14ac:dyDescent="0.2">
      <c r="BB24561" s="5"/>
    </row>
    <row r="24562" spans="54:54" x14ac:dyDescent="0.2">
      <c r="BB24562" s="5"/>
    </row>
    <row r="24563" spans="54:54" x14ac:dyDescent="0.2">
      <c r="BB24563" s="5"/>
    </row>
    <row r="24564" spans="54:54" x14ac:dyDescent="0.2">
      <c r="BB24564" s="5"/>
    </row>
    <row r="24565" spans="54:54" x14ac:dyDescent="0.2">
      <c r="BB24565" s="5"/>
    </row>
    <row r="24566" spans="54:54" x14ac:dyDescent="0.2">
      <c r="BB24566" s="5"/>
    </row>
    <row r="24567" spans="54:54" x14ac:dyDescent="0.2">
      <c r="BB24567" s="5"/>
    </row>
    <row r="24568" spans="54:54" x14ac:dyDescent="0.2">
      <c r="BB24568" s="5"/>
    </row>
    <row r="24569" spans="54:54" x14ac:dyDescent="0.2">
      <c r="BB24569" s="5"/>
    </row>
    <row r="24570" spans="54:54" x14ac:dyDescent="0.2">
      <c r="BB24570" s="5"/>
    </row>
    <row r="24571" spans="54:54" x14ac:dyDescent="0.2">
      <c r="BB24571" s="5"/>
    </row>
    <row r="24572" spans="54:54" x14ac:dyDescent="0.2">
      <c r="BB24572" s="5"/>
    </row>
    <row r="24573" spans="54:54" x14ac:dyDescent="0.2">
      <c r="BB24573" s="5"/>
    </row>
    <row r="24574" spans="54:54" x14ac:dyDescent="0.2">
      <c r="BB24574" s="5"/>
    </row>
    <row r="24575" spans="54:54" x14ac:dyDescent="0.2">
      <c r="BB24575" s="5"/>
    </row>
    <row r="24576" spans="54:54" x14ac:dyDescent="0.2">
      <c r="BB24576" s="5"/>
    </row>
    <row r="24577" spans="54:54" x14ac:dyDescent="0.2">
      <c r="BB24577" s="5"/>
    </row>
    <row r="24578" spans="54:54" x14ac:dyDescent="0.2">
      <c r="BB24578" s="5"/>
    </row>
    <row r="24579" spans="54:54" x14ac:dyDescent="0.2">
      <c r="BB24579" s="5"/>
    </row>
    <row r="24580" spans="54:54" x14ac:dyDescent="0.2">
      <c r="BB24580" s="5"/>
    </row>
    <row r="24581" spans="54:54" x14ac:dyDescent="0.2">
      <c r="BB24581" s="5"/>
    </row>
    <row r="24582" spans="54:54" x14ac:dyDescent="0.2">
      <c r="BB24582" s="5"/>
    </row>
    <row r="24583" spans="54:54" x14ac:dyDescent="0.2">
      <c r="BB24583" s="5"/>
    </row>
    <row r="24584" spans="54:54" x14ac:dyDescent="0.2">
      <c r="BB24584" s="5"/>
    </row>
    <row r="24585" spans="54:54" x14ac:dyDescent="0.2">
      <c r="BB24585" s="5"/>
    </row>
    <row r="24586" spans="54:54" x14ac:dyDescent="0.2">
      <c r="BB24586" s="5"/>
    </row>
    <row r="24587" spans="54:54" x14ac:dyDescent="0.2">
      <c r="BB24587" s="5"/>
    </row>
    <row r="24588" spans="54:54" x14ac:dyDescent="0.2">
      <c r="BB24588" s="5"/>
    </row>
    <row r="24589" spans="54:54" x14ac:dyDescent="0.2">
      <c r="BB24589" s="5"/>
    </row>
    <row r="24590" spans="54:54" x14ac:dyDescent="0.2">
      <c r="BB24590" s="5"/>
    </row>
    <row r="24591" spans="54:54" x14ac:dyDescent="0.2">
      <c r="BB24591" s="5"/>
    </row>
    <row r="24592" spans="54:54" x14ac:dyDescent="0.2">
      <c r="BB24592" s="5"/>
    </row>
    <row r="24593" spans="54:54" x14ac:dyDescent="0.2">
      <c r="BB24593" s="5"/>
    </row>
    <row r="24594" spans="54:54" x14ac:dyDescent="0.2">
      <c r="BB24594" s="5"/>
    </row>
    <row r="24595" spans="54:54" x14ac:dyDescent="0.2">
      <c r="BB24595" s="5"/>
    </row>
    <row r="24596" spans="54:54" x14ac:dyDescent="0.2">
      <c r="BB24596" s="5"/>
    </row>
    <row r="24597" spans="54:54" x14ac:dyDescent="0.2">
      <c r="BB24597" s="5"/>
    </row>
    <row r="24598" spans="54:54" x14ac:dyDescent="0.2">
      <c r="BB24598" s="5"/>
    </row>
    <row r="24599" spans="54:54" x14ac:dyDescent="0.2">
      <c r="BB24599" s="5"/>
    </row>
    <row r="24600" spans="54:54" x14ac:dyDescent="0.2">
      <c r="BB24600" s="5"/>
    </row>
    <row r="24601" spans="54:54" x14ac:dyDescent="0.2">
      <c r="BB24601" s="5"/>
    </row>
    <row r="24602" spans="54:54" x14ac:dyDescent="0.2">
      <c r="BB24602" s="5"/>
    </row>
    <row r="24603" spans="54:54" x14ac:dyDescent="0.2">
      <c r="BB24603" s="5"/>
    </row>
    <row r="24604" spans="54:54" x14ac:dyDescent="0.2">
      <c r="BB24604" s="5"/>
    </row>
    <row r="24605" spans="54:54" x14ac:dyDescent="0.2">
      <c r="BB24605" s="5"/>
    </row>
    <row r="24606" spans="54:54" x14ac:dyDescent="0.2">
      <c r="BB24606" s="5"/>
    </row>
    <row r="24607" spans="54:54" x14ac:dyDescent="0.2">
      <c r="BB24607" s="5"/>
    </row>
    <row r="24608" spans="54:54" x14ac:dyDescent="0.2">
      <c r="BB24608" s="5"/>
    </row>
    <row r="24609" spans="54:54" x14ac:dyDescent="0.2">
      <c r="BB24609" s="5"/>
    </row>
    <row r="24610" spans="54:54" x14ac:dyDescent="0.2">
      <c r="BB24610" s="5"/>
    </row>
    <row r="24611" spans="54:54" x14ac:dyDescent="0.2">
      <c r="BB24611" s="5"/>
    </row>
    <row r="24612" spans="54:54" x14ac:dyDescent="0.2">
      <c r="BB24612" s="5"/>
    </row>
    <row r="24613" spans="54:54" x14ac:dyDescent="0.2">
      <c r="BB24613" s="5"/>
    </row>
    <row r="24614" spans="54:54" x14ac:dyDescent="0.2">
      <c r="BB24614" s="5"/>
    </row>
    <row r="24615" spans="54:54" x14ac:dyDescent="0.2">
      <c r="BB24615" s="5"/>
    </row>
    <row r="24616" spans="54:54" x14ac:dyDescent="0.2">
      <c r="BB24616" s="5"/>
    </row>
    <row r="24617" spans="54:54" x14ac:dyDescent="0.2">
      <c r="BB24617" s="5"/>
    </row>
    <row r="24618" spans="54:54" x14ac:dyDescent="0.2">
      <c r="BB24618" s="5"/>
    </row>
    <row r="24619" spans="54:54" x14ac:dyDescent="0.2">
      <c r="BB24619" s="5"/>
    </row>
    <row r="24620" spans="54:54" x14ac:dyDescent="0.2">
      <c r="BB24620" s="5"/>
    </row>
    <row r="24621" spans="54:54" x14ac:dyDescent="0.2">
      <c r="BB24621" s="5"/>
    </row>
    <row r="24622" spans="54:54" x14ac:dyDescent="0.2">
      <c r="BB24622" s="5"/>
    </row>
    <row r="24623" spans="54:54" x14ac:dyDescent="0.2">
      <c r="BB24623" s="5"/>
    </row>
    <row r="24624" spans="54:54" x14ac:dyDescent="0.2">
      <c r="BB24624" s="5"/>
    </row>
    <row r="24625" spans="54:54" x14ac:dyDescent="0.2">
      <c r="BB24625" s="5"/>
    </row>
    <row r="24626" spans="54:54" x14ac:dyDescent="0.2">
      <c r="BB24626" s="5"/>
    </row>
    <row r="24627" spans="54:54" x14ac:dyDescent="0.2">
      <c r="BB24627" s="5"/>
    </row>
    <row r="24628" spans="54:54" x14ac:dyDescent="0.2">
      <c r="BB24628" s="5"/>
    </row>
    <row r="24629" spans="54:54" x14ac:dyDescent="0.2">
      <c r="BB24629" s="5"/>
    </row>
    <row r="24630" spans="54:54" x14ac:dyDescent="0.2">
      <c r="BB24630" s="5"/>
    </row>
    <row r="24631" spans="54:54" x14ac:dyDescent="0.2">
      <c r="BB24631" s="5"/>
    </row>
    <row r="24632" spans="54:54" x14ac:dyDescent="0.2">
      <c r="BB24632" s="5"/>
    </row>
    <row r="24633" spans="54:54" x14ac:dyDescent="0.2">
      <c r="BB24633" s="5"/>
    </row>
    <row r="24634" spans="54:54" x14ac:dyDescent="0.2">
      <c r="BB24634" s="5"/>
    </row>
    <row r="24635" spans="54:54" x14ac:dyDescent="0.2">
      <c r="BB24635" s="5"/>
    </row>
    <row r="24636" spans="54:54" x14ac:dyDescent="0.2">
      <c r="BB24636" s="5"/>
    </row>
    <row r="24637" spans="54:54" x14ac:dyDescent="0.2">
      <c r="BB24637" s="5"/>
    </row>
    <row r="24638" spans="54:54" x14ac:dyDescent="0.2">
      <c r="BB24638" s="5"/>
    </row>
    <row r="24639" spans="54:54" x14ac:dyDescent="0.2">
      <c r="BB24639" s="5"/>
    </row>
    <row r="24640" spans="54:54" x14ac:dyDescent="0.2">
      <c r="BB24640" s="5"/>
    </row>
    <row r="24641" spans="54:54" x14ac:dyDescent="0.2">
      <c r="BB24641" s="5"/>
    </row>
    <row r="24642" spans="54:54" x14ac:dyDescent="0.2">
      <c r="BB24642" s="5"/>
    </row>
    <row r="24643" spans="54:54" x14ac:dyDescent="0.2">
      <c r="BB24643" s="5"/>
    </row>
    <row r="24644" spans="54:54" x14ac:dyDescent="0.2">
      <c r="BB24644" s="5"/>
    </row>
    <row r="24645" spans="54:54" x14ac:dyDescent="0.2">
      <c r="BB24645" s="5"/>
    </row>
    <row r="24646" spans="54:54" x14ac:dyDescent="0.2">
      <c r="BB24646" s="5"/>
    </row>
    <row r="24647" spans="54:54" x14ac:dyDescent="0.2">
      <c r="BB24647" s="5"/>
    </row>
    <row r="24648" spans="54:54" x14ac:dyDescent="0.2">
      <c r="BB24648" s="5"/>
    </row>
    <row r="24649" spans="54:54" x14ac:dyDescent="0.2">
      <c r="BB24649" s="5"/>
    </row>
    <row r="24650" spans="54:54" x14ac:dyDescent="0.2">
      <c r="BB24650" s="5"/>
    </row>
    <row r="24651" spans="54:54" x14ac:dyDescent="0.2">
      <c r="BB24651" s="5"/>
    </row>
    <row r="24652" spans="54:54" x14ac:dyDescent="0.2">
      <c r="BB24652" s="5"/>
    </row>
    <row r="24653" spans="54:54" x14ac:dyDescent="0.2">
      <c r="BB24653" s="5"/>
    </row>
    <row r="24654" spans="54:54" x14ac:dyDescent="0.2">
      <c r="BB24654" s="5"/>
    </row>
    <row r="24655" spans="54:54" x14ac:dyDescent="0.2">
      <c r="BB24655" s="5"/>
    </row>
    <row r="24656" spans="54:54" x14ac:dyDescent="0.2">
      <c r="BB24656" s="5"/>
    </row>
    <row r="24657" spans="54:54" x14ac:dyDescent="0.2">
      <c r="BB24657" s="5"/>
    </row>
    <row r="24658" spans="54:54" x14ac:dyDescent="0.2">
      <c r="BB24658" s="5"/>
    </row>
    <row r="24659" spans="54:54" x14ac:dyDescent="0.2">
      <c r="BB24659" s="5"/>
    </row>
    <row r="24660" spans="54:54" x14ac:dyDescent="0.2">
      <c r="BB24660" s="5"/>
    </row>
    <row r="24661" spans="54:54" x14ac:dyDescent="0.2">
      <c r="BB24661" s="5"/>
    </row>
    <row r="24662" spans="54:54" x14ac:dyDescent="0.2">
      <c r="BB24662" s="5"/>
    </row>
    <row r="24663" spans="54:54" x14ac:dyDescent="0.2">
      <c r="BB24663" s="5"/>
    </row>
    <row r="24664" spans="54:54" x14ac:dyDescent="0.2">
      <c r="BB24664" s="5"/>
    </row>
    <row r="24665" spans="54:54" x14ac:dyDescent="0.2">
      <c r="BB24665" s="5"/>
    </row>
    <row r="24666" spans="54:54" x14ac:dyDescent="0.2">
      <c r="BB24666" s="5"/>
    </row>
    <row r="24667" spans="54:54" x14ac:dyDescent="0.2">
      <c r="BB24667" s="5"/>
    </row>
    <row r="24668" spans="54:54" x14ac:dyDescent="0.2">
      <c r="BB24668" s="5"/>
    </row>
    <row r="24669" spans="54:54" x14ac:dyDescent="0.2">
      <c r="BB24669" s="5"/>
    </row>
    <row r="24670" spans="54:54" x14ac:dyDescent="0.2">
      <c r="BB24670" s="5"/>
    </row>
    <row r="24671" spans="54:54" x14ac:dyDescent="0.2">
      <c r="BB24671" s="5"/>
    </row>
    <row r="24672" spans="54:54" x14ac:dyDescent="0.2">
      <c r="BB24672" s="5"/>
    </row>
    <row r="24673" spans="54:54" x14ac:dyDescent="0.2">
      <c r="BB24673" s="5"/>
    </row>
    <row r="24674" spans="54:54" x14ac:dyDescent="0.2">
      <c r="BB24674" s="5"/>
    </row>
    <row r="24675" spans="54:54" x14ac:dyDescent="0.2">
      <c r="BB24675" s="5"/>
    </row>
    <row r="24676" spans="54:54" x14ac:dyDescent="0.2">
      <c r="BB24676" s="5"/>
    </row>
    <row r="24677" spans="54:54" x14ac:dyDescent="0.2">
      <c r="BB24677" s="5"/>
    </row>
    <row r="24678" spans="54:54" x14ac:dyDescent="0.2">
      <c r="BB24678" s="5"/>
    </row>
    <row r="24679" spans="54:54" x14ac:dyDescent="0.2">
      <c r="BB24679" s="5"/>
    </row>
    <row r="24680" spans="54:54" x14ac:dyDescent="0.2">
      <c r="BB24680" s="5"/>
    </row>
    <row r="24681" spans="54:54" x14ac:dyDescent="0.2">
      <c r="BB24681" s="5"/>
    </row>
    <row r="24682" spans="54:54" x14ac:dyDescent="0.2">
      <c r="BB24682" s="5"/>
    </row>
    <row r="24683" spans="54:54" x14ac:dyDescent="0.2">
      <c r="BB24683" s="5"/>
    </row>
    <row r="24684" spans="54:54" x14ac:dyDescent="0.2">
      <c r="BB24684" s="5"/>
    </row>
    <row r="24685" spans="54:54" x14ac:dyDescent="0.2">
      <c r="BB24685" s="5"/>
    </row>
    <row r="24686" spans="54:54" x14ac:dyDescent="0.2">
      <c r="BB24686" s="5"/>
    </row>
    <row r="24687" spans="54:54" x14ac:dyDescent="0.2">
      <c r="BB24687" s="5"/>
    </row>
    <row r="24688" spans="54:54" x14ac:dyDescent="0.2">
      <c r="BB24688" s="5"/>
    </row>
    <row r="24689" spans="54:54" x14ac:dyDescent="0.2">
      <c r="BB24689" s="5"/>
    </row>
    <row r="24690" spans="54:54" x14ac:dyDescent="0.2">
      <c r="BB24690" s="5"/>
    </row>
    <row r="24691" spans="54:54" x14ac:dyDescent="0.2">
      <c r="BB24691" s="5"/>
    </row>
    <row r="24692" spans="54:54" x14ac:dyDescent="0.2">
      <c r="BB24692" s="5"/>
    </row>
    <row r="24693" spans="54:54" x14ac:dyDescent="0.2">
      <c r="BB24693" s="5"/>
    </row>
    <row r="24694" spans="54:54" x14ac:dyDescent="0.2">
      <c r="BB24694" s="5"/>
    </row>
    <row r="24695" spans="54:54" x14ac:dyDescent="0.2">
      <c r="BB24695" s="5"/>
    </row>
    <row r="24696" spans="54:54" x14ac:dyDescent="0.2">
      <c r="BB24696" s="5"/>
    </row>
    <row r="24697" spans="54:54" x14ac:dyDescent="0.2">
      <c r="BB24697" s="5"/>
    </row>
    <row r="24698" spans="54:54" x14ac:dyDescent="0.2">
      <c r="BB24698" s="5"/>
    </row>
    <row r="24699" spans="54:54" x14ac:dyDescent="0.2">
      <c r="BB24699" s="5"/>
    </row>
    <row r="24700" spans="54:54" x14ac:dyDescent="0.2">
      <c r="BB24700" s="5"/>
    </row>
    <row r="24701" spans="54:54" x14ac:dyDescent="0.2">
      <c r="BB24701" s="5"/>
    </row>
    <row r="24702" spans="54:54" x14ac:dyDescent="0.2">
      <c r="BB24702" s="5"/>
    </row>
    <row r="24703" spans="54:54" x14ac:dyDescent="0.2">
      <c r="BB24703" s="5"/>
    </row>
    <row r="24704" spans="54:54" x14ac:dyDescent="0.2">
      <c r="BB24704" s="5"/>
    </row>
    <row r="24705" spans="54:54" x14ac:dyDescent="0.2">
      <c r="BB24705" s="5"/>
    </row>
    <row r="24706" spans="54:54" x14ac:dyDescent="0.2">
      <c r="BB24706" s="5"/>
    </row>
    <row r="24707" spans="54:54" x14ac:dyDescent="0.2">
      <c r="BB24707" s="5"/>
    </row>
    <row r="24708" spans="54:54" x14ac:dyDescent="0.2">
      <c r="BB24708" s="5"/>
    </row>
    <row r="24709" spans="54:54" x14ac:dyDescent="0.2">
      <c r="BB24709" s="5"/>
    </row>
    <row r="24710" spans="54:54" x14ac:dyDescent="0.2">
      <c r="BB24710" s="5"/>
    </row>
    <row r="24711" spans="54:54" x14ac:dyDescent="0.2">
      <c r="BB24711" s="5"/>
    </row>
    <row r="24712" spans="54:54" x14ac:dyDescent="0.2">
      <c r="BB24712" s="5"/>
    </row>
    <row r="24713" spans="54:54" x14ac:dyDescent="0.2">
      <c r="BB24713" s="5"/>
    </row>
    <row r="24714" spans="54:54" x14ac:dyDescent="0.2">
      <c r="BB24714" s="5"/>
    </row>
    <row r="24715" spans="54:54" x14ac:dyDescent="0.2">
      <c r="BB24715" s="5"/>
    </row>
    <row r="24716" spans="54:54" x14ac:dyDescent="0.2">
      <c r="BB24716" s="5"/>
    </row>
    <row r="24717" spans="54:54" x14ac:dyDescent="0.2">
      <c r="BB24717" s="5"/>
    </row>
    <row r="24718" spans="54:54" x14ac:dyDescent="0.2">
      <c r="BB24718" s="5"/>
    </row>
    <row r="24719" spans="54:54" x14ac:dyDescent="0.2">
      <c r="BB24719" s="5"/>
    </row>
    <row r="24720" spans="54:54" x14ac:dyDescent="0.2">
      <c r="BB24720" s="5"/>
    </row>
    <row r="24721" spans="54:54" x14ac:dyDescent="0.2">
      <c r="BB24721" s="5"/>
    </row>
    <row r="24722" spans="54:54" x14ac:dyDescent="0.2">
      <c r="BB24722" s="5"/>
    </row>
    <row r="24723" spans="54:54" x14ac:dyDescent="0.2">
      <c r="BB24723" s="5"/>
    </row>
    <row r="24724" spans="54:54" x14ac:dyDescent="0.2">
      <c r="BB24724" s="5"/>
    </row>
    <row r="24725" spans="54:54" x14ac:dyDescent="0.2">
      <c r="BB24725" s="5"/>
    </row>
    <row r="24726" spans="54:54" x14ac:dyDescent="0.2">
      <c r="BB24726" s="5"/>
    </row>
    <row r="24727" spans="54:54" x14ac:dyDescent="0.2">
      <c r="BB24727" s="5"/>
    </row>
    <row r="24728" spans="54:54" x14ac:dyDescent="0.2">
      <c r="BB24728" s="5"/>
    </row>
    <row r="24729" spans="54:54" x14ac:dyDescent="0.2">
      <c r="BB24729" s="5"/>
    </row>
    <row r="24730" spans="54:54" x14ac:dyDescent="0.2">
      <c r="BB24730" s="5"/>
    </row>
    <row r="24731" spans="54:54" x14ac:dyDescent="0.2">
      <c r="BB24731" s="5"/>
    </row>
    <row r="24732" spans="54:54" x14ac:dyDescent="0.2">
      <c r="BB24732" s="5"/>
    </row>
    <row r="24733" spans="54:54" x14ac:dyDescent="0.2">
      <c r="BB24733" s="5"/>
    </row>
    <row r="24734" spans="54:54" x14ac:dyDescent="0.2">
      <c r="BB24734" s="5"/>
    </row>
    <row r="24735" spans="54:54" x14ac:dyDescent="0.2">
      <c r="BB24735" s="5"/>
    </row>
    <row r="24736" spans="54:54" x14ac:dyDescent="0.2">
      <c r="BB24736" s="5"/>
    </row>
    <row r="24737" spans="54:54" x14ac:dyDescent="0.2">
      <c r="BB24737" s="5"/>
    </row>
    <row r="24738" spans="54:54" x14ac:dyDescent="0.2">
      <c r="BB24738" s="5"/>
    </row>
    <row r="24739" spans="54:54" x14ac:dyDescent="0.2">
      <c r="BB24739" s="5"/>
    </row>
    <row r="24740" spans="54:54" x14ac:dyDescent="0.2">
      <c r="BB24740" s="5"/>
    </row>
    <row r="24741" spans="54:54" x14ac:dyDescent="0.2">
      <c r="BB24741" s="5"/>
    </row>
    <row r="24742" spans="54:54" x14ac:dyDescent="0.2">
      <c r="BB24742" s="5"/>
    </row>
    <row r="24743" spans="54:54" x14ac:dyDescent="0.2">
      <c r="BB24743" s="5"/>
    </row>
    <row r="24744" spans="54:54" x14ac:dyDescent="0.2">
      <c r="BB24744" s="5"/>
    </row>
    <row r="24745" spans="54:54" x14ac:dyDescent="0.2">
      <c r="BB24745" s="5"/>
    </row>
    <row r="24746" spans="54:54" x14ac:dyDescent="0.2">
      <c r="BB24746" s="5"/>
    </row>
    <row r="24747" spans="54:54" x14ac:dyDescent="0.2">
      <c r="BB24747" s="5"/>
    </row>
    <row r="24748" spans="54:54" x14ac:dyDescent="0.2">
      <c r="BB24748" s="5"/>
    </row>
    <row r="24749" spans="54:54" x14ac:dyDescent="0.2">
      <c r="BB24749" s="5"/>
    </row>
    <row r="24750" spans="54:54" x14ac:dyDescent="0.2">
      <c r="BB24750" s="5"/>
    </row>
    <row r="24751" spans="54:54" x14ac:dyDescent="0.2">
      <c r="BB24751" s="5"/>
    </row>
    <row r="24752" spans="54:54" x14ac:dyDescent="0.2">
      <c r="BB24752" s="5"/>
    </row>
    <row r="24753" spans="54:54" x14ac:dyDescent="0.2">
      <c r="BB24753" s="5"/>
    </row>
    <row r="24754" spans="54:54" x14ac:dyDescent="0.2">
      <c r="BB24754" s="5"/>
    </row>
    <row r="24755" spans="54:54" x14ac:dyDescent="0.2">
      <c r="BB24755" s="5"/>
    </row>
    <row r="24756" spans="54:54" x14ac:dyDescent="0.2">
      <c r="BB24756" s="5"/>
    </row>
    <row r="24757" spans="54:54" x14ac:dyDescent="0.2">
      <c r="BB24757" s="5"/>
    </row>
    <row r="24758" spans="54:54" x14ac:dyDescent="0.2">
      <c r="BB24758" s="5"/>
    </row>
    <row r="24759" spans="54:54" x14ac:dyDescent="0.2">
      <c r="BB24759" s="5"/>
    </row>
    <row r="24760" spans="54:54" x14ac:dyDescent="0.2">
      <c r="BB24760" s="5"/>
    </row>
    <row r="24761" spans="54:54" x14ac:dyDescent="0.2">
      <c r="BB24761" s="5"/>
    </row>
    <row r="24762" spans="54:54" x14ac:dyDescent="0.2">
      <c r="BB24762" s="5"/>
    </row>
    <row r="24763" spans="54:54" x14ac:dyDescent="0.2">
      <c r="BB24763" s="5"/>
    </row>
    <row r="24764" spans="54:54" x14ac:dyDescent="0.2">
      <c r="BB24764" s="5"/>
    </row>
    <row r="24765" spans="54:54" x14ac:dyDescent="0.2">
      <c r="BB24765" s="5"/>
    </row>
    <row r="24766" spans="54:54" x14ac:dyDescent="0.2">
      <c r="BB24766" s="5"/>
    </row>
    <row r="24767" spans="54:54" x14ac:dyDescent="0.2">
      <c r="BB24767" s="5"/>
    </row>
    <row r="24768" spans="54:54" x14ac:dyDescent="0.2">
      <c r="BB24768" s="5"/>
    </row>
    <row r="24769" spans="54:54" x14ac:dyDescent="0.2">
      <c r="BB24769" s="5"/>
    </row>
    <row r="24770" spans="54:54" x14ac:dyDescent="0.2">
      <c r="BB24770" s="5"/>
    </row>
    <row r="24771" spans="54:54" x14ac:dyDescent="0.2">
      <c r="BB24771" s="5"/>
    </row>
    <row r="24772" spans="54:54" x14ac:dyDescent="0.2">
      <c r="BB24772" s="5"/>
    </row>
    <row r="24773" spans="54:54" x14ac:dyDescent="0.2">
      <c r="BB24773" s="5"/>
    </row>
    <row r="24774" spans="54:54" x14ac:dyDescent="0.2">
      <c r="BB24774" s="5"/>
    </row>
    <row r="24775" spans="54:54" x14ac:dyDescent="0.2">
      <c r="BB24775" s="5"/>
    </row>
    <row r="24776" spans="54:54" x14ac:dyDescent="0.2">
      <c r="BB24776" s="5"/>
    </row>
    <row r="24777" spans="54:54" x14ac:dyDescent="0.2">
      <c r="BB24777" s="5"/>
    </row>
    <row r="24778" spans="54:54" x14ac:dyDescent="0.2">
      <c r="BB24778" s="5"/>
    </row>
    <row r="24779" spans="54:54" x14ac:dyDescent="0.2">
      <c r="BB24779" s="5"/>
    </row>
    <row r="24780" spans="54:54" x14ac:dyDescent="0.2">
      <c r="BB24780" s="5"/>
    </row>
    <row r="24781" spans="54:54" x14ac:dyDescent="0.2">
      <c r="BB24781" s="5"/>
    </row>
    <row r="24782" spans="54:54" x14ac:dyDescent="0.2">
      <c r="BB24782" s="5"/>
    </row>
    <row r="24783" spans="54:54" x14ac:dyDescent="0.2">
      <c r="BB24783" s="5"/>
    </row>
    <row r="24784" spans="54:54" x14ac:dyDescent="0.2">
      <c r="BB24784" s="5"/>
    </row>
    <row r="24785" spans="54:54" x14ac:dyDescent="0.2">
      <c r="BB24785" s="5"/>
    </row>
    <row r="24786" spans="54:54" x14ac:dyDescent="0.2">
      <c r="BB24786" s="5"/>
    </row>
    <row r="24787" spans="54:54" x14ac:dyDescent="0.2">
      <c r="BB24787" s="5"/>
    </row>
    <row r="24788" spans="54:54" x14ac:dyDescent="0.2">
      <c r="BB24788" s="5"/>
    </row>
    <row r="24789" spans="54:54" x14ac:dyDescent="0.2">
      <c r="BB24789" s="5"/>
    </row>
    <row r="24790" spans="54:54" x14ac:dyDescent="0.2">
      <c r="BB24790" s="5"/>
    </row>
    <row r="24791" spans="54:54" x14ac:dyDescent="0.2">
      <c r="BB24791" s="5"/>
    </row>
    <row r="24792" spans="54:54" x14ac:dyDescent="0.2">
      <c r="BB24792" s="5"/>
    </row>
    <row r="24793" spans="54:54" x14ac:dyDescent="0.2">
      <c r="BB24793" s="5"/>
    </row>
    <row r="24794" spans="54:54" x14ac:dyDescent="0.2">
      <c r="BB24794" s="5"/>
    </row>
    <row r="24795" spans="54:54" x14ac:dyDescent="0.2">
      <c r="BB24795" s="5"/>
    </row>
    <row r="24796" spans="54:54" x14ac:dyDescent="0.2">
      <c r="BB24796" s="5"/>
    </row>
    <row r="24797" spans="54:54" x14ac:dyDescent="0.2">
      <c r="BB24797" s="5"/>
    </row>
    <row r="24798" spans="54:54" x14ac:dyDescent="0.2">
      <c r="BB24798" s="5"/>
    </row>
    <row r="24799" spans="54:54" x14ac:dyDescent="0.2">
      <c r="BB24799" s="5"/>
    </row>
    <row r="24800" spans="54:54" x14ac:dyDescent="0.2">
      <c r="BB24800" s="5"/>
    </row>
    <row r="24801" spans="54:54" x14ac:dyDescent="0.2">
      <c r="BB24801" s="5"/>
    </row>
    <row r="24802" spans="54:54" x14ac:dyDescent="0.2">
      <c r="BB24802" s="5"/>
    </row>
    <row r="24803" spans="54:54" x14ac:dyDescent="0.2">
      <c r="BB24803" s="5"/>
    </row>
    <row r="24804" spans="54:54" x14ac:dyDescent="0.2">
      <c r="BB24804" s="5"/>
    </row>
    <row r="24805" spans="54:54" x14ac:dyDescent="0.2">
      <c r="BB24805" s="5"/>
    </row>
    <row r="24806" spans="54:54" x14ac:dyDescent="0.2">
      <c r="BB24806" s="5"/>
    </row>
    <row r="24807" spans="54:54" x14ac:dyDescent="0.2">
      <c r="BB24807" s="5"/>
    </row>
    <row r="24808" spans="54:54" x14ac:dyDescent="0.2">
      <c r="BB24808" s="5"/>
    </row>
    <row r="24809" spans="54:54" x14ac:dyDescent="0.2">
      <c r="BB24809" s="5"/>
    </row>
    <row r="24810" spans="54:54" x14ac:dyDescent="0.2">
      <c r="BB24810" s="5"/>
    </row>
    <row r="24811" spans="54:54" x14ac:dyDescent="0.2">
      <c r="BB24811" s="5"/>
    </row>
    <row r="24812" spans="54:54" x14ac:dyDescent="0.2">
      <c r="BB24812" s="5"/>
    </row>
    <row r="24813" spans="54:54" x14ac:dyDescent="0.2">
      <c r="BB24813" s="5"/>
    </row>
    <row r="24814" spans="54:54" x14ac:dyDescent="0.2">
      <c r="BB24814" s="5"/>
    </row>
    <row r="24815" spans="54:54" x14ac:dyDescent="0.2">
      <c r="BB24815" s="5"/>
    </row>
    <row r="24816" spans="54:54" x14ac:dyDescent="0.2">
      <c r="BB24816" s="5"/>
    </row>
    <row r="24817" spans="54:54" x14ac:dyDescent="0.2">
      <c r="BB24817" s="5"/>
    </row>
    <row r="24818" spans="54:54" x14ac:dyDescent="0.2">
      <c r="BB24818" s="5"/>
    </row>
    <row r="24819" spans="54:54" x14ac:dyDescent="0.2">
      <c r="BB24819" s="5"/>
    </row>
    <row r="24820" spans="54:54" x14ac:dyDescent="0.2">
      <c r="BB24820" s="5"/>
    </row>
    <row r="24821" spans="54:54" x14ac:dyDescent="0.2">
      <c r="BB24821" s="5"/>
    </row>
    <row r="24822" spans="54:54" x14ac:dyDescent="0.2">
      <c r="BB24822" s="5"/>
    </row>
    <row r="24823" spans="54:54" x14ac:dyDescent="0.2">
      <c r="BB24823" s="5"/>
    </row>
    <row r="24824" spans="54:54" x14ac:dyDescent="0.2">
      <c r="BB24824" s="5"/>
    </row>
    <row r="24825" spans="54:54" x14ac:dyDescent="0.2">
      <c r="BB24825" s="5"/>
    </row>
    <row r="24826" spans="54:54" x14ac:dyDescent="0.2">
      <c r="BB24826" s="5"/>
    </row>
    <row r="24827" spans="54:54" x14ac:dyDescent="0.2">
      <c r="BB24827" s="5"/>
    </row>
    <row r="24828" spans="54:54" x14ac:dyDescent="0.2">
      <c r="BB24828" s="5"/>
    </row>
    <row r="24829" spans="54:54" x14ac:dyDescent="0.2">
      <c r="BB24829" s="5"/>
    </row>
    <row r="24830" spans="54:54" x14ac:dyDescent="0.2">
      <c r="BB24830" s="5"/>
    </row>
    <row r="24831" spans="54:54" x14ac:dyDescent="0.2">
      <c r="BB24831" s="5"/>
    </row>
    <row r="24832" spans="54:54" x14ac:dyDescent="0.2">
      <c r="BB24832" s="5"/>
    </row>
    <row r="24833" spans="54:54" x14ac:dyDescent="0.2">
      <c r="BB24833" s="5"/>
    </row>
    <row r="24834" spans="54:54" x14ac:dyDescent="0.2">
      <c r="BB24834" s="5"/>
    </row>
    <row r="24835" spans="54:54" x14ac:dyDescent="0.2">
      <c r="BB24835" s="5"/>
    </row>
    <row r="24836" spans="54:54" x14ac:dyDescent="0.2">
      <c r="BB24836" s="5"/>
    </row>
    <row r="24837" spans="54:54" x14ac:dyDescent="0.2">
      <c r="BB24837" s="5"/>
    </row>
    <row r="24838" spans="54:54" x14ac:dyDescent="0.2">
      <c r="BB24838" s="5"/>
    </row>
    <row r="24839" spans="54:54" x14ac:dyDescent="0.2">
      <c r="BB24839" s="5"/>
    </row>
    <row r="24840" spans="54:54" x14ac:dyDescent="0.2">
      <c r="BB24840" s="5"/>
    </row>
    <row r="24841" spans="54:54" x14ac:dyDescent="0.2">
      <c r="BB24841" s="5"/>
    </row>
    <row r="24842" spans="54:54" x14ac:dyDescent="0.2">
      <c r="BB24842" s="5"/>
    </row>
    <row r="24843" spans="54:54" x14ac:dyDescent="0.2">
      <c r="BB24843" s="5"/>
    </row>
    <row r="24844" spans="54:54" x14ac:dyDescent="0.2">
      <c r="BB24844" s="5"/>
    </row>
    <row r="24845" spans="54:54" x14ac:dyDescent="0.2">
      <c r="BB24845" s="5"/>
    </row>
    <row r="24846" spans="54:54" x14ac:dyDescent="0.2">
      <c r="BB24846" s="5"/>
    </row>
    <row r="24847" spans="54:54" x14ac:dyDescent="0.2">
      <c r="BB24847" s="5"/>
    </row>
    <row r="24848" spans="54:54" x14ac:dyDescent="0.2">
      <c r="BB24848" s="5"/>
    </row>
    <row r="24849" spans="54:54" x14ac:dyDescent="0.2">
      <c r="BB24849" s="5"/>
    </row>
    <row r="24850" spans="54:54" x14ac:dyDescent="0.2">
      <c r="BB24850" s="5"/>
    </row>
    <row r="24851" spans="54:54" x14ac:dyDescent="0.2">
      <c r="BB24851" s="5"/>
    </row>
    <row r="24852" spans="54:54" x14ac:dyDescent="0.2">
      <c r="BB24852" s="5"/>
    </row>
    <row r="24853" spans="54:54" x14ac:dyDescent="0.2">
      <c r="BB24853" s="5"/>
    </row>
    <row r="24854" spans="54:54" x14ac:dyDescent="0.2">
      <c r="BB24854" s="5"/>
    </row>
    <row r="24855" spans="54:54" x14ac:dyDescent="0.2">
      <c r="BB24855" s="5"/>
    </row>
    <row r="24856" spans="54:54" x14ac:dyDescent="0.2">
      <c r="BB24856" s="5"/>
    </row>
    <row r="24857" spans="54:54" x14ac:dyDescent="0.2">
      <c r="BB24857" s="5"/>
    </row>
    <row r="24858" spans="54:54" x14ac:dyDescent="0.2">
      <c r="BB24858" s="5"/>
    </row>
    <row r="24859" spans="54:54" x14ac:dyDescent="0.2">
      <c r="BB24859" s="5"/>
    </row>
    <row r="24860" spans="54:54" x14ac:dyDescent="0.2">
      <c r="BB24860" s="5"/>
    </row>
    <row r="24861" spans="54:54" x14ac:dyDescent="0.2">
      <c r="BB24861" s="5"/>
    </row>
    <row r="24862" spans="54:54" x14ac:dyDescent="0.2">
      <c r="BB24862" s="5"/>
    </row>
    <row r="24863" spans="54:54" x14ac:dyDescent="0.2">
      <c r="BB24863" s="5"/>
    </row>
    <row r="24864" spans="54:54" x14ac:dyDescent="0.2">
      <c r="BB24864" s="5"/>
    </row>
    <row r="24865" spans="54:54" x14ac:dyDescent="0.2">
      <c r="BB24865" s="5"/>
    </row>
    <row r="24866" spans="54:54" x14ac:dyDescent="0.2">
      <c r="BB24866" s="5"/>
    </row>
    <row r="24867" spans="54:54" x14ac:dyDescent="0.2">
      <c r="BB24867" s="5"/>
    </row>
    <row r="24868" spans="54:54" x14ac:dyDescent="0.2">
      <c r="BB24868" s="5"/>
    </row>
    <row r="24869" spans="54:54" x14ac:dyDescent="0.2">
      <c r="BB24869" s="5"/>
    </row>
    <row r="24870" spans="54:54" x14ac:dyDescent="0.2">
      <c r="BB24870" s="5"/>
    </row>
    <row r="24871" spans="54:54" x14ac:dyDescent="0.2">
      <c r="BB24871" s="5"/>
    </row>
    <row r="24872" spans="54:54" x14ac:dyDescent="0.2">
      <c r="BB24872" s="5"/>
    </row>
    <row r="24873" spans="54:54" x14ac:dyDescent="0.2">
      <c r="BB24873" s="5"/>
    </row>
    <row r="24874" spans="54:54" x14ac:dyDescent="0.2">
      <c r="BB24874" s="5"/>
    </row>
    <row r="24875" spans="54:54" x14ac:dyDescent="0.2">
      <c r="BB24875" s="5"/>
    </row>
    <row r="24876" spans="54:54" x14ac:dyDescent="0.2">
      <c r="BB24876" s="5"/>
    </row>
    <row r="24877" spans="54:54" x14ac:dyDescent="0.2">
      <c r="BB24877" s="5"/>
    </row>
    <row r="24878" spans="54:54" x14ac:dyDescent="0.2">
      <c r="BB24878" s="5"/>
    </row>
    <row r="24879" spans="54:54" x14ac:dyDescent="0.2">
      <c r="BB24879" s="5"/>
    </row>
    <row r="24880" spans="54:54" x14ac:dyDescent="0.2">
      <c r="BB24880" s="5"/>
    </row>
    <row r="24881" spans="54:54" x14ac:dyDescent="0.2">
      <c r="BB24881" s="5"/>
    </row>
    <row r="24882" spans="54:54" x14ac:dyDescent="0.2">
      <c r="BB24882" s="5"/>
    </row>
    <row r="24883" spans="54:54" x14ac:dyDescent="0.2">
      <c r="BB24883" s="5"/>
    </row>
    <row r="24884" spans="54:54" x14ac:dyDescent="0.2">
      <c r="BB24884" s="5"/>
    </row>
    <row r="24885" spans="54:54" x14ac:dyDescent="0.2">
      <c r="BB24885" s="5"/>
    </row>
    <row r="24886" spans="54:54" x14ac:dyDescent="0.2">
      <c r="BB24886" s="5"/>
    </row>
    <row r="24887" spans="54:54" x14ac:dyDescent="0.2">
      <c r="BB24887" s="5"/>
    </row>
    <row r="24888" spans="54:54" x14ac:dyDescent="0.2">
      <c r="BB24888" s="5"/>
    </row>
    <row r="24889" spans="54:54" x14ac:dyDescent="0.2">
      <c r="BB24889" s="5"/>
    </row>
    <row r="24890" spans="54:54" x14ac:dyDescent="0.2">
      <c r="BB24890" s="5"/>
    </row>
    <row r="24891" spans="54:54" x14ac:dyDescent="0.2">
      <c r="BB24891" s="5"/>
    </row>
    <row r="24892" spans="54:54" x14ac:dyDescent="0.2">
      <c r="BB24892" s="5"/>
    </row>
    <row r="24893" spans="54:54" x14ac:dyDescent="0.2">
      <c r="BB24893" s="5"/>
    </row>
    <row r="24894" spans="54:54" x14ac:dyDescent="0.2">
      <c r="BB24894" s="5"/>
    </row>
    <row r="24895" spans="54:54" x14ac:dyDescent="0.2">
      <c r="BB24895" s="5"/>
    </row>
    <row r="24896" spans="54:54" x14ac:dyDescent="0.2">
      <c r="BB24896" s="5"/>
    </row>
    <row r="24897" spans="54:54" x14ac:dyDescent="0.2">
      <c r="BB24897" s="5"/>
    </row>
    <row r="24898" spans="54:54" x14ac:dyDescent="0.2">
      <c r="BB24898" s="5"/>
    </row>
    <row r="24899" spans="54:54" x14ac:dyDescent="0.2">
      <c r="BB24899" s="5"/>
    </row>
    <row r="24900" spans="54:54" x14ac:dyDescent="0.2">
      <c r="BB24900" s="5"/>
    </row>
    <row r="24901" spans="54:54" x14ac:dyDescent="0.2">
      <c r="BB24901" s="5"/>
    </row>
    <row r="24902" spans="54:54" x14ac:dyDescent="0.2">
      <c r="BB24902" s="5"/>
    </row>
    <row r="24903" spans="54:54" x14ac:dyDescent="0.2">
      <c r="BB24903" s="5"/>
    </row>
    <row r="24904" spans="54:54" x14ac:dyDescent="0.2">
      <c r="BB24904" s="5"/>
    </row>
    <row r="24905" spans="54:54" x14ac:dyDescent="0.2">
      <c r="BB24905" s="5"/>
    </row>
    <row r="24906" spans="54:54" x14ac:dyDescent="0.2">
      <c r="BB24906" s="5"/>
    </row>
    <row r="24907" spans="54:54" x14ac:dyDescent="0.2">
      <c r="BB24907" s="5"/>
    </row>
    <row r="24908" spans="54:54" x14ac:dyDescent="0.2">
      <c r="BB24908" s="5"/>
    </row>
    <row r="24909" spans="54:54" x14ac:dyDescent="0.2">
      <c r="BB24909" s="5"/>
    </row>
    <row r="24910" spans="54:54" x14ac:dyDescent="0.2">
      <c r="BB24910" s="5"/>
    </row>
    <row r="24911" spans="54:54" x14ac:dyDescent="0.2">
      <c r="BB24911" s="5"/>
    </row>
    <row r="24912" spans="54:54" x14ac:dyDescent="0.2">
      <c r="BB24912" s="5"/>
    </row>
    <row r="24913" spans="54:54" x14ac:dyDescent="0.2">
      <c r="BB24913" s="5"/>
    </row>
    <row r="24914" spans="54:54" x14ac:dyDescent="0.2">
      <c r="BB24914" s="5"/>
    </row>
    <row r="24915" spans="54:54" x14ac:dyDescent="0.2">
      <c r="BB24915" s="5"/>
    </row>
    <row r="24916" spans="54:54" x14ac:dyDescent="0.2">
      <c r="BB24916" s="5"/>
    </row>
    <row r="24917" spans="54:54" x14ac:dyDescent="0.2">
      <c r="BB24917" s="5"/>
    </row>
    <row r="24918" spans="54:54" x14ac:dyDescent="0.2">
      <c r="BB24918" s="5"/>
    </row>
    <row r="24919" spans="54:54" x14ac:dyDescent="0.2">
      <c r="BB24919" s="5"/>
    </row>
    <row r="24920" spans="54:54" x14ac:dyDescent="0.2">
      <c r="BB24920" s="5"/>
    </row>
    <row r="24921" spans="54:54" x14ac:dyDescent="0.2">
      <c r="BB24921" s="5"/>
    </row>
    <row r="24922" spans="54:54" x14ac:dyDescent="0.2">
      <c r="BB24922" s="5"/>
    </row>
    <row r="24923" spans="54:54" x14ac:dyDescent="0.2">
      <c r="BB24923" s="5"/>
    </row>
    <row r="24924" spans="54:54" x14ac:dyDescent="0.2">
      <c r="BB24924" s="5"/>
    </row>
    <row r="24925" spans="54:54" x14ac:dyDescent="0.2">
      <c r="BB24925" s="5"/>
    </row>
    <row r="24926" spans="54:54" x14ac:dyDescent="0.2">
      <c r="BB24926" s="5"/>
    </row>
    <row r="24927" spans="54:54" x14ac:dyDescent="0.2">
      <c r="BB24927" s="5"/>
    </row>
    <row r="24928" spans="54:54" x14ac:dyDescent="0.2">
      <c r="BB24928" s="5"/>
    </row>
    <row r="24929" spans="54:54" x14ac:dyDescent="0.2">
      <c r="BB24929" s="5"/>
    </row>
    <row r="24930" spans="54:54" x14ac:dyDescent="0.2">
      <c r="BB24930" s="5"/>
    </row>
    <row r="24931" spans="54:54" x14ac:dyDescent="0.2">
      <c r="BB24931" s="5"/>
    </row>
    <row r="24932" spans="54:54" x14ac:dyDescent="0.2">
      <c r="BB24932" s="5"/>
    </row>
    <row r="24933" spans="54:54" x14ac:dyDescent="0.2">
      <c r="BB24933" s="5"/>
    </row>
    <row r="24934" spans="54:54" x14ac:dyDescent="0.2">
      <c r="BB24934" s="5"/>
    </row>
    <row r="24935" spans="54:54" x14ac:dyDescent="0.2">
      <c r="BB24935" s="5"/>
    </row>
    <row r="24936" spans="54:54" x14ac:dyDescent="0.2">
      <c r="BB24936" s="5"/>
    </row>
    <row r="24937" spans="54:54" x14ac:dyDescent="0.2">
      <c r="BB24937" s="5"/>
    </row>
    <row r="24938" spans="54:54" x14ac:dyDescent="0.2">
      <c r="BB24938" s="5"/>
    </row>
    <row r="24939" spans="54:54" x14ac:dyDescent="0.2">
      <c r="BB24939" s="5"/>
    </row>
    <row r="24940" spans="54:54" x14ac:dyDescent="0.2">
      <c r="BB24940" s="5"/>
    </row>
    <row r="24941" spans="54:54" x14ac:dyDescent="0.2">
      <c r="BB24941" s="5"/>
    </row>
    <row r="24942" spans="54:54" x14ac:dyDescent="0.2">
      <c r="BB24942" s="5"/>
    </row>
    <row r="24943" spans="54:54" x14ac:dyDescent="0.2">
      <c r="BB24943" s="5"/>
    </row>
    <row r="24944" spans="54:54" x14ac:dyDescent="0.2">
      <c r="BB24944" s="5"/>
    </row>
    <row r="24945" spans="54:54" x14ac:dyDescent="0.2">
      <c r="BB24945" s="5"/>
    </row>
    <row r="24946" spans="54:54" x14ac:dyDescent="0.2">
      <c r="BB24946" s="5"/>
    </row>
    <row r="24947" spans="54:54" x14ac:dyDescent="0.2">
      <c r="BB24947" s="5"/>
    </row>
    <row r="24948" spans="54:54" x14ac:dyDescent="0.2">
      <c r="BB24948" s="5"/>
    </row>
    <row r="24949" spans="54:54" x14ac:dyDescent="0.2">
      <c r="BB24949" s="5"/>
    </row>
    <row r="24950" spans="54:54" x14ac:dyDescent="0.2">
      <c r="BB24950" s="5"/>
    </row>
    <row r="24951" spans="54:54" x14ac:dyDescent="0.2">
      <c r="BB24951" s="5"/>
    </row>
    <row r="24952" spans="54:54" x14ac:dyDescent="0.2">
      <c r="BB24952" s="5"/>
    </row>
    <row r="24953" spans="54:54" x14ac:dyDescent="0.2">
      <c r="BB24953" s="5"/>
    </row>
    <row r="24954" spans="54:54" x14ac:dyDescent="0.2">
      <c r="BB24954" s="5"/>
    </row>
    <row r="24955" spans="54:54" x14ac:dyDescent="0.2">
      <c r="BB24955" s="5"/>
    </row>
    <row r="24956" spans="54:54" x14ac:dyDescent="0.2">
      <c r="BB24956" s="5"/>
    </row>
    <row r="24957" spans="54:54" x14ac:dyDescent="0.2">
      <c r="BB24957" s="5"/>
    </row>
    <row r="24958" spans="54:54" x14ac:dyDescent="0.2">
      <c r="BB24958" s="5"/>
    </row>
    <row r="24959" spans="54:54" x14ac:dyDescent="0.2">
      <c r="BB24959" s="5"/>
    </row>
    <row r="24960" spans="54:54" x14ac:dyDescent="0.2">
      <c r="BB24960" s="5"/>
    </row>
    <row r="24961" spans="54:54" x14ac:dyDescent="0.2">
      <c r="BB24961" s="5"/>
    </row>
    <row r="24962" spans="54:54" x14ac:dyDescent="0.2">
      <c r="BB24962" s="5"/>
    </row>
    <row r="24963" spans="54:54" x14ac:dyDescent="0.2">
      <c r="BB24963" s="5"/>
    </row>
    <row r="24964" spans="54:54" x14ac:dyDescent="0.2">
      <c r="BB24964" s="5"/>
    </row>
    <row r="24965" spans="54:54" x14ac:dyDescent="0.2">
      <c r="BB24965" s="5"/>
    </row>
    <row r="24966" spans="54:54" x14ac:dyDescent="0.2">
      <c r="BB24966" s="5"/>
    </row>
    <row r="24967" spans="54:54" x14ac:dyDescent="0.2">
      <c r="BB24967" s="5"/>
    </row>
    <row r="24968" spans="54:54" x14ac:dyDescent="0.2">
      <c r="BB24968" s="5"/>
    </row>
    <row r="24969" spans="54:54" x14ac:dyDescent="0.2">
      <c r="BB24969" s="5"/>
    </row>
    <row r="24970" spans="54:54" x14ac:dyDescent="0.2">
      <c r="BB24970" s="5"/>
    </row>
    <row r="24971" spans="54:54" x14ac:dyDescent="0.2">
      <c r="BB24971" s="5"/>
    </row>
    <row r="24972" spans="54:54" x14ac:dyDescent="0.2">
      <c r="BB24972" s="5"/>
    </row>
    <row r="24973" spans="54:54" x14ac:dyDescent="0.2">
      <c r="BB24973" s="5"/>
    </row>
    <row r="24974" spans="54:54" x14ac:dyDescent="0.2">
      <c r="BB24974" s="5"/>
    </row>
    <row r="24975" spans="54:54" x14ac:dyDescent="0.2">
      <c r="BB24975" s="5"/>
    </row>
    <row r="24976" spans="54:54" x14ac:dyDescent="0.2">
      <c r="BB24976" s="5"/>
    </row>
    <row r="24977" spans="54:54" x14ac:dyDescent="0.2">
      <c r="BB24977" s="5"/>
    </row>
    <row r="24978" spans="54:54" x14ac:dyDescent="0.2">
      <c r="BB24978" s="5"/>
    </row>
    <row r="24979" spans="54:54" x14ac:dyDescent="0.2">
      <c r="BB24979" s="5"/>
    </row>
    <row r="24980" spans="54:54" x14ac:dyDescent="0.2">
      <c r="BB24980" s="5"/>
    </row>
    <row r="24981" spans="54:54" x14ac:dyDescent="0.2">
      <c r="BB24981" s="5"/>
    </row>
    <row r="24982" spans="54:54" x14ac:dyDescent="0.2">
      <c r="BB24982" s="5"/>
    </row>
    <row r="24983" spans="54:54" x14ac:dyDescent="0.2">
      <c r="BB24983" s="5"/>
    </row>
    <row r="24984" spans="54:54" x14ac:dyDescent="0.2">
      <c r="BB24984" s="5"/>
    </row>
    <row r="24985" spans="54:54" x14ac:dyDescent="0.2">
      <c r="BB24985" s="5"/>
    </row>
    <row r="24986" spans="54:54" x14ac:dyDescent="0.2">
      <c r="BB24986" s="5"/>
    </row>
    <row r="24987" spans="54:54" x14ac:dyDescent="0.2">
      <c r="BB24987" s="5"/>
    </row>
    <row r="24988" spans="54:54" x14ac:dyDescent="0.2">
      <c r="BB24988" s="5"/>
    </row>
    <row r="24989" spans="54:54" x14ac:dyDescent="0.2">
      <c r="BB24989" s="5"/>
    </row>
    <row r="24990" spans="54:54" x14ac:dyDescent="0.2">
      <c r="BB24990" s="5"/>
    </row>
    <row r="24991" spans="54:54" x14ac:dyDescent="0.2">
      <c r="BB24991" s="5"/>
    </row>
    <row r="24992" spans="54:54" x14ac:dyDescent="0.2">
      <c r="BB24992" s="5"/>
    </row>
    <row r="24993" spans="54:54" x14ac:dyDescent="0.2">
      <c r="BB24993" s="5"/>
    </row>
    <row r="24994" spans="54:54" x14ac:dyDescent="0.2">
      <c r="BB24994" s="5"/>
    </row>
    <row r="24995" spans="54:54" x14ac:dyDescent="0.2">
      <c r="BB24995" s="5"/>
    </row>
    <row r="24996" spans="54:54" x14ac:dyDescent="0.2">
      <c r="BB24996" s="5"/>
    </row>
    <row r="24997" spans="54:54" x14ac:dyDescent="0.2">
      <c r="BB24997" s="5"/>
    </row>
    <row r="24998" spans="54:54" x14ac:dyDescent="0.2">
      <c r="BB24998" s="5"/>
    </row>
    <row r="24999" spans="54:54" x14ac:dyDescent="0.2">
      <c r="BB24999" s="5"/>
    </row>
    <row r="25000" spans="54:54" x14ac:dyDescent="0.2">
      <c r="BB25000" s="5"/>
    </row>
    <row r="25001" spans="54:54" x14ac:dyDescent="0.2">
      <c r="BB25001" s="5"/>
    </row>
    <row r="25002" spans="54:54" x14ac:dyDescent="0.2">
      <c r="BB25002" s="5"/>
    </row>
    <row r="25003" spans="54:54" x14ac:dyDescent="0.2">
      <c r="BB25003" s="5"/>
    </row>
    <row r="25004" spans="54:54" x14ac:dyDescent="0.2">
      <c r="BB25004" s="5"/>
    </row>
    <row r="25005" spans="54:54" x14ac:dyDescent="0.2">
      <c r="BB25005" s="5"/>
    </row>
    <row r="25006" spans="54:54" x14ac:dyDescent="0.2">
      <c r="BB25006" s="5"/>
    </row>
    <row r="25007" spans="54:54" x14ac:dyDescent="0.2">
      <c r="BB25007" s="5"/>
    </row>
    <row r="25008" spans="54:54" x14ac:dyDescent="0.2">
      <c r="BB25008" s="5"/>
    </row>
    <row r="25009" spans="54:54" x14ac:dyDescent="0.2">
      <c r="BB25009" s="5"/>
    </row>
    <row r="25010" spans="54:54" x14ac:dyDescent="0.2">
      <c r="BB25010" s="5"/>
    </row>
    <row r="25011" spans="54:54" x14ac:dyDescent="0.2">
      <c r="BB25011" s="5"/>
    </row>
    <row r="25012" spans="54:54" x14ac:dyDescent="0.2">
      <c r="BB25012" s="5"/>
    </row>
    <row r="25013" spans="54:54" x14ac:dyDescent="0.2">
      <c r="BB25013" s="5"/>
    </row>
    <row r="25014" spans="54:54" x14ac:dyDescent="0.2">
      <c r="BB25014" s="5"/>
    </row>
    <row r="25015" spans="54:54" x14ac:dyDescent="0.2">
      <c r="BB25015" s="5"/>
    </row>
    <row r="25016" spans="54:54" x14ac:dyDescent="0.2">
      <c r="BB25016" s="5"/>
    </row>
    <row r="25017" spans="54:54" x14ac:dyDescent="0.2">
      <c r="BB25017" s="5"/>
    </row>
    <row r="25018" spans="54:54" x14ac:dyDescent="0.2">
      <c r="BB25018" s="5"/>
    </row>
    <row r="25019" spans="54:54" x14ac:dyDescent="0.2">
      <c r="BB25019" s="5"/>
    </row>
    <row r="25020" spans="54:54" x14ac:dyDescent="0.2">
      <c r="BB25020" s="5"/>
    </row>
    <row r="25021" spans="54:54" x14ac:dyDescent="0.2">
      <c r="BB25021" s="5"/>
    </row>
    <row r="25022" spans="54:54" x14ac:dyDescent="0.2">
      <c r="BB25022" s="5"/>
    </row>
    <row r="25023" spans="54:54" x14ac:dyDescent="0.2">
      <c r="BB25023" s="5"/>
    </row>
    <row r="25024" spans="54:54" x14ac:dyDescent="0.2">
      <c r="BB25024" s="5"/>
    </row>
    <row r="25025" spans="54:54" x14ac:dyDescent="0.2">
      <c r="BB25025" s="5"/>
    </row>
    <row r="25026" spans="54:54" x14ac:dyDescent="0.2">
      <c r="BB25026" s="5"/>
    </row>
    <row r="25027" spans="54:54" x14ac:dyDescent="0.2">
      <c r="BB25027" s="5"/>
    </row>
    <row r="25028" spans="54:54" x14ac:dyDescent="0.2">
      <c r="BB25028" s="5"/>
    </row>
    <row r="25029" spans="54:54" x14ac:dyDescent="0.2">
      <c r="BB25029" s="5"/>
    </row>
    <row r="25030" spans="54:54" x14ac:dyDescent="0.2">
      <c r="BB25030" s="5"/>
    </row>
    <row r="25031" spans="54:54" x14ac:dyDescent="0.2">
      <c r="BB25031" s="5"/>
    </row>
    <row r="25032" spans="54:54" x14ac:dyDescent="0.2">
      <c r="BB25032" s="5"/>
    </row>
    <row r="25033" spans="54:54" x14ac:dyDescent="0.2">
      <c r="BB25033" s="5"/>
    </row>
    <row r="25034" spans="54:54" x14ac:dyDescent="0.2">
      <c r="BB25034" s="5"/>
    </row>
    <row r="25035" spans="54:54" x14ac:dyDescent="0.2">
      <c r="BB25035" s="5"/>
    </row>
    <row r="25036" spans="54:54" x14ac:dyDescent="0.2">
      <c r="BB25036" s="5"/>
    </row>
    <row r="25037" spans="54:54" x14ac:dyDescent="0.2">
      <c r="BB25037" s="5"/>
    </row>
    <row r="25038" spans="54:54" x14ac:dyDescent="0.2">
      <c r="BB25038" s="5"/>
    </row>
    <row r="25039" spans="54:54" x14ac:dyDescent="0.2">
      <c r="BB25039" s="5"/>
    </row>
    <row r="25040" spans="54:54" x14ac:dyDescent="0.2">
      <c r="BB25040" s="5"/>
    </row>
    <row r="25041" spans="54:54" x14ac:dyDescent="0.2">
      <c r="BB25041" s="5"/>
    </row>
    <row r="25042" spans="54:54" x14ac:dyDescent="0.2">
      <c r="BB25042" s="5"/>
    </row>
    <row r="25043" spans="54:54" x14ac:dyDescent="0.2">
      <c r="BB25043" s="5"/>
    </row>
    <row r="25044" spans="54:54" x14ac:dyDescent="0.2">
      <c r="BB25044" s="5"/>
    </row>
    <row r="25045" spans="54:54" x14ac:dyDescent="0.2">
      <c r="BB25045" s="5"/>
    </row>
    <row r="25046" spans="54:54" x14ac:dyDescent="0.2">
      <c r="BB25046" s="5"/>
    </row>
    <row r="25047" spans="54:54" x14ac:dyDescent="0.2">
      <c r="BB25047" s="5"/>
    </row>
    <row r="25048" spans="54:54" x14ac:dyDescent="0.2">
      <c r="BB25048" s="5"/>
    </row>
    <row r="25049" spans="54:54" x14ac:dyDescent="0.2">
      <c r="BB25049" s="5"/>
    </row>
    <row r="25050" spans="54:54" x14ac:dyDescent="0.2">
      <c r="BB25050" s="5"/>
    </row>
    <row r="25051" spans="54:54" x14ac:dyDescent="0.2">
      <c r="BB25051" s="5"/>
    </row>
    <row r="25052" spans="54:54" x14ac:dyDescent="0.2">
      <c r="BB25052" s="5"/>
    </row>
    <row r="25053" spans="54:54" x14ac:dyDescent="0.2">
      <c r="BB25053" s="5"/>
    </row>
    <row r="25054" spans="54:54" x14ac:dyDescent="0.2">
      <c r="BB25054" s="5"/>
    </row>
    <row r="25055" spans="54:54" x14ac:dyDescent="0.2">
      <c r="BB25055" s="5"/>
    </row>
    <row r="25056" spans="54:54" x14ac:dyDescent="0.2">
      <c r="BB25056" s="5"/>
    </row>
    <row r="25057" spans="54:54" x14ac:dyDescent="0.2">
      <c r="BB25057" s="5"/>
    </row>
    <row r="25058" spans="54:54" x14ac:dyDescent="0.2">
      <c r="BB25058" s="5"/>
    </row>
    <row r="25059" spans="54:54" x14ac:dyDescent="0.2">
      <c r="BB25059" s="5"/>
    </row>
    <row r="25060" spans="54:54" x14ac:dyDescent="0.2">
      <c r="BB25060" s="5"/>
    </row>
    <row r="25061" spans="54:54" x14ac:dyDescent="0.2">
      <c r="BB25061" s="5"/>
    </row>
    <row r="25062" spans="54:54" x14ac:dyDescent="0.2">
      <c r="BB25062" s="5"/>
    </row>
    <row r="25063" spans="54:54" x14ac:dyDescent="0.2">
      <c r="BB25063" s="5"/>
    </row>
    <row r="25064" spans="54:54" x14ac:dyDescent="0.2">
      <c r="BB25064" s="5"/>
    </row>
    <row r="25065" spans="54:54" x14ac:dyDescent="0.2">
      <c r="BB25065" s="5"/>
    </row>
    <row r="25066" spans="54:54" x14ac:dyDescent="0.2">
      <c r="BB25066" s="5"/>
    </row>
    <row r="25067" spans="54:54" x14ac:dyDescent="0.2">
      <c r="BB25067" s="5"/>
    </row>
    <row r="25068" spans="54:54" x14ac:dyDescent="0.2">
      <c r="BB25068" s="5"/>
    </row>
    <row r="25069" spans="54:54" x14ac:dyDescent="0.2">
      <c r="BB25069" s="5"/>
    </row>
    <row r="25070" spans="54:54" x14ac:dyDescent="0.2">
      <c r="BB25070" s="5"/>
    </row>
    <row r="25071" spans="54:54" x14ac:dyDescent="0.2">
      <c r="BB25071" s="5"/>
    </row>
    <row r="25072" spans="54:54" x14ac:dyDescent="0.2">
      <c r="BB25072" s="5"/>
    </row>
    <row r="25073" spans="54:54" x14ac:dyDescent="0.2">
      <c r="BB25073" s="5"/>
    </row>
    <row r="25074" spans="54:54" x14ac:dyDescent="0.2">
      <c r="BB25074" s="5"/>
    </row>
    <row r="25075" spans="54:54" x14ac:dyDescent="0.2">
      <c r="BB25075" s="5"/>
    </row>
    <row r="25076" spans="54:54" x14ac:dyDescent="0.2">
      <c r="BB25076" s="5"/>
    </row>
    <row r="25077" spans="54:54" x14ac:dyDescent="0.2">
      <c r="BB25077" s="5"/>
    </row>
    <row r="25078" spans="54:54" x14ac:dyDescent="0.2">
      <c r="BB25078" s="5"/>
    </row>
    <row r="25079" spans="54:54" x14ac:dyDescent="0.2">
      <c r="BB25079" s="5"/>
    </row>
    <row r="25080" spans="54:54" x14ac:dyDescent="0.2">
      <c r="BB25080" s="5"/>
    </row>
    <row r="25081" spans="54:54" x14ac:dyDescent="0.2">
      <c r="BB25081" s="5"/>
    </row>
    <row r="25082" spans="54:54" x14ac:dyDescent="0.2">
      <c r="BB25082" s="5"/>
    </row>
    <row r="25083" spans="54:54" x14ac:dyDescent="0.2">
      <c r="BB25083" s="5"/>
    </row>
    <row r="25084" spans="54:54" x14ac:dyDescent="0.2">
      <c r="BB25084" s="5"/>
    </row>
    <row r="25085" spans="54:54" x14ac:dyDescent="0.2">
      <c r="BB25085" s="5"/>
    </row>
    <row r="25086" spans="54:54" x14ac:dyDescent="0.2">
      <c r="BB25086" s="5"/>
    </row>
    <row r="25087" spans="54:54" x14ac:dyDescent="0.2">
      <c r="BB25087" s="5"/>
    </row>
    <row r="25088" spans="54:54" x14ac:dyDescent="0.2">
      <c r="BB25088" s="5"/>
    </row>
    <row r="25089" spans="54:54" x14ac:dyDescent="0.2">
      <c r="BB25089" s="5"/>
    </row>
    <row r="25090" spans="54:54" x14ac:dyDescent="0.2">
      <c r="BB25090" s="5"/>
    </row>
    <row r="25091" spans="54:54" x14ac:dyDescent="0.2">
      <c r="BB25091" s="5"/>
    </row>
    <row r="25092" spans="54:54" x14ac:dyDescent="0.2">
      <c r="BB25092" s="5"/>
    </row>
    <row r="25093" spans="54:54" x14ac:dyDescent="0.2">
      <c r="BB25093" s="5"/>
    </row>
    <row r="25094" spans="54:54" x14ac:dyDescent="0.2">
      <c r="BB25094" s="5"/>
    </row>
    <row r="25095" spans="54:54" x14ac:dyDescent="0.2">
      <c r="BB25095" s="5"/>
    </row>
    <row r="25096" spans="54:54" x14ac:dyDescent="0.2">
      <c r="BB25096" s="5"/>
    </row>
    <row r="25097" spans="54:54" x14ac:dyDescent="0.2">
      <c r="BB25097" s="5"/>
    </row>
    <row r="25098" spans="54:54" x14ac:dyDescent="0.2">
      <c r="BB25098" s="5"/>
    </row>
    <row r="25099" spans="54:54" x14ac:dyDescent="0.2">
      <c r="BB25099" s="5"/>
    </row>
    <row r="25100" spans="54:54" x14ac:dyDescent="0.2">
      <c r="BB25100" s="5"/>
    </row>
    <row r="25101" spans="54:54" x14ac:dyDescent="0.2">
      <c r="BB25101" s="5"/>
    </row>
    <row r="25102" spans="54:54" x14ac:dyDescent="0.2">
      <c r="BB25102" s="5"/>
    </row>
    <row r="25103" spans="54:54" x14ac:dyDescent="0.2">
      <c r="BB25103" s="5"/>
    </row>
    <row r="25104" spans="54:54" x14ac:dyDescent="0.2">
      <c r="BB25104" s="5"/>
    </row>
    <row r="25105" spans="54:54" x14ac:dyDescent="0.2">
      <c r="BB25105" s="5"/>
    </row>
    <row r="25106" spans="54:54" x14ac:dyDescent="0.2">
      <c r="BB25106" s="5"/>
    </row>
    <row r="25107" spans="54:54" x14ac:dyDescent="0.2">
      <c r="BB25107" s="5"/>
    </row>
    <row r="25108" spans="54:54" x14ac:dyDescent="0.2">
      <c r="BB25108" s="5"/>
    </row>
    <row r="25109" spans="54:54" x14ac:dyDescent="0.2">
      <c r="BB25109" s="5"/>
    </row>
    <row r="25110" spans="54:54" x14ac:dyDescent="0.2">
      <c r="BB25110" s="5"/>
    </row>
    <row r="25111" spans="54:54" x14ac:dyDescent="0.2">
      <c r="BB25111" s="5"/>
    </row>
    <row r="25112" spans="54:54" x14ac:dyDescent="0.2">
      <c r="BB25112" s="5"/>
    </row>
    <row r="25113" spans="54:54" x14ac:dyDescent="0.2">
      <c r="BB25113" s="5"/>
    </row>
    <row r="25114" spans="54:54" x14ac:dyDescent="0.2">
      <c r="BB25114" s="5"/>
    </row>
    <row r="25115" spans="54:54" x14ac:dyDescent="0.2">
      <c r="BB25115" s="5"/>
    </row>
    <row r="25116" spans="54:54" x14ac:dyDescent="0.2">
      <c r="BB25116" s="5"/>
    </row>
    <row r="25117" spans="54:54" x14ac:dyDescent="0.2">
      <c r="BB25117" s="5"/>
    </row>
    <row r="25118" spans="54:54" x14ac:dyDescent="0.2">
      <c r="BB25118" s="5"/>
    </row>
    <row r="25119" spans="54:54" x14ac:dyDescent="0.2">
      <c r="BB25119" s="5"/>
    </row>
    <row r="25120" spans="54:54" x14ac:dyDescent="0.2">
      <c r="BB25120" s="5"/>
    </row>
    <row r="25121" spans="54:54" x14ac:dyDescent="0.2">
      <c r="BB25121" s="5"/>
    </row>
    <row r="25122" spans="54:54" x14ac:dyDescent="0.2">
      <c r="BB25122" s="5"/>
    </row>
    <row r="25123" spans="54:54" x14ac:dyDescent="0.2">
      <c r="BB25123" s="5"/>
    </row>
    <row r="25124" spans="54:54" x14ac:dyDescent="0.2">
      <c r="BB25124" s="5"/>
    </row>
    <row r="25125" spans="54:54" x14ac:dyDescent="0.2">
      <c r="BB25125" s="5"/>
    </row>
    <row r="25126" spans="54:54" x14ac:dyDescent="0.2">
      <c r="BB25126" s="5"/>
    </row>
    <row r="25127" spans="54:54" x14ac:dyDescent="0.2">
      <c r="BB25127" s="5"/>
    </row>
    <row r="25128" spans="54:54" x14ac:dyDescent="0.2">
      <c r="BB25128" s="5"/>
    </row>
    <row r="25129" spans="54:54" x14ac:dyDescent="0.2">
      <c r="BB25129" s="5"/>
    </row>
    <row r="25130" spans="54:54" x14ac:dyDescent="0.2">
      <c r="BB25130" s="5"/>
    </row>
    <row r="25131" spans="54:54" x14ac:dyDescent="0.2">
      <c r="BB25131" s="5"/>
    </row>
    <row r="25132" spans="54:54" x14ac:dyDescent="0.2">
      <c r="BB25132" s="5"/>
    </row>
    <row r="25133" spans="54:54" x14ac:dyDescent="0.2">
      <c r="BB25133" s="5"/>
    </row>
    <row r="25134" spans="54:54" x14ac:dyDescent="0.2">
      <c r="BB25134" s="5"/>
    </row>
    <row r="25135" spans="54:54" x14ac:dyDescent="0.2">
      <c r="BB25135" s="5"/>
    </row>
    <row r="25136" spans="54:54" x14ac:dyDescent="0.2">
      <c r="BB25136" s="5"/>
    </row>
    <row r="25137" spans="54:54" x14ac:dyDescent="0.2">
      <c r="BB25137" s="5"/>
    </row>
    <row r="25138" spans="54:54" x14ac:dyDescent="0.2">
      <c r="BB25138" s="5"/>
    </row>
    <row r="25139" spans="54:54" x14ac:dyDescent="0.2">
      <c r="BB25139" s="5"/>
    </row>
    <row r="25140" spans="54:54" x14ac:dyDescent="0.2">
      <c r="BB25140" s="5"/>
    </row>
    <row r="25141" spans="54:54" x14ac:dyDescent="0.2">
      <c r="BB25141" s="5"/>
    </row>
    <row r="25142" spans="54:54" x14ac:dyDescent="0.2">
      <c r="BB25142" s="5"/>
    </row>
    <row r="25143" spans="54:54" x14ac:dyDescent="0.2">
      <c r="BB25143" s="5"/>
    </row>
    <row r="25144" spans="54:54" x14ac:dyDescent="0.2">
      <c r="BB25144" s="5"/>
    </row>
    <row r="25145" spans="54:54" x14ac:dyDescent="0.2">
      <c r="BB25145" s="5"/>
    </row>
    <row r="25146" spans="54:54" x14ac:dyDescent="0.2">
      <c r="BB25146" s="5"/>
    </row>
    <row r="25147" spans="54:54" x14ac:dyDescent="0.2">
      <c r="BB25147" s="5"/>
    </row>
    <row r="25148" spans="54:54" x14ac:dyDescent="0.2">
      <c r="BB25148" s="5"/>
    </row>
    <row r="25149" spans="54:54" x14ac:dyDescent="0.2">
      <c r="BB25149" s="5"/>
    </row>
    <row r="25150" spans="54:54" x14ac:dyDescent="0.2">
      <c r="BB25150" s="5"/>
    </row>
    <row r="25151" spans="54:54" x14ac:dyDescent="0.2">
      <c r="BB25151" s="5"/>
    </row>
    <row r="25152" spans="54:54" x14ac:dyDescent="0.2">
      <c r="BB25152" s="5"/>
    </row>
    <row r="25153" spans="54:54" x14ac:dyDescent="0.2">
      <c r="BB25153" s="5"/>
    </row>
    <row r="25154" spans="54:54" x14ac:dyDescent="0.2">
      <c r="BB25154" s="5"/>
    </row>
    <row r="25155" spans="54:54" x14ac:dyDescent="0.2">
      <c r="BB25155" s="5"/>
    </row>
    <row r="25156" spans="54:54" x14ac:dyDescent="0.2">
      <c r="BB25156" s="5"/>
    </row>
    <row r="25157" spans="54:54" x14ac:dyDescent="0.2">
      <c r="BB25157" s="5"/>
    </row>
    <row r="25158" spans="54:54" x14ac:dyDescent="0.2">
      <c r="BB25158" s="5"/>
    </row>
    <row r="25159" spans="54:54" x14ac:dyDescent="0.2">
      <c r="BB25159" s="5"/>
    </row>
    <row r="25160" spans="54:54" x14ac:dyDescent="0.2">
      <c r="BB25160" s="5"/>
    </row>
    <row r="25161" spans="54:54" x14ac:dyDescent="0.2">
      <c r="BB25161" s="5"/>
    </row>
    <row r="25162" spans="54:54" x14ac:dyDescent="0.2">
      <c r="BB25162" s="5"/>
    </row>
    <row r="25163" spans="54:54" x14ac:dyDescent="0.2">
      <c r="BB25163" s="5"/>
    </row>
    <row r="25164" spans="54:54" x14ac:dyDescent="0.2">
      <c r="BB25164" s="5"/>
    </row>
    <row r="25165" spans="54:54" x14ac:dyDescent="0.2">
      <c r="BB25165" s="5"/>
    </row>
    <row r="25166" spans="54:54" x14ac:dyDescent="0.2">
      <c r="BB25166" s="5"/>
    </row>
    <row r="25167" spans="54:54" x14ac:dyDescent="0.2">
      <c r="BB25167" s="5"/>
    </row>
    <row r="25168" spans="54:54" x14ac:dyDescent="0.2">
      <c r="BB25168" s="5"/>
    </row>
    <row r="25169" spans="54:54" x14ac:dyDescent="0.2">
      <c r="BB25169" s="5"/>
    </row>
    <row r="25170" spans="54:54" x14ac:dyDescent="0.2">
      <c r="BB25170" s="5"/>
    </row>
    <row r="25171" spans="54:54" x14ac:dyDescent="0.2">
      <c r="BB25171" s="5"/>
    </row>
    <row r="25172" spans="54:54" x14ac:dyDescent="0.2">
      <c r="BB25172" s="5"/>
    </row>
    <row r="25173" spans="54:54" x14ac:dyDescent="0.2">
      <c r="BB25173" s="5"/>
    </row>
    <row r="25174" spans="54:54" x14ac:dyDescent="0.2">
      <c r="BB25174" s="5"/>
    </row>
    <row r="25175" spans="54:54" x14ac:dyDescent="0.2">
      <c r="BB25175" s="5"/>
    </row>
    <row r="25176" spans="54:54" x14ac:dyDescent="0.2">
      <c r="BB25176" s="5"/>
    </row>
    <row r="25177" spans="54:54" x14ac:dyDescent="0.2">
      <c r="BB25177" s="5"/>
    </row>
    <row r="25178" spans="54:54" x14ac:dyDescent="0.2">
      <c r="BB25178" s="5"/>
    </row>
    <row r="25179" spans="54:54" x14ac:dyDescent="0.2">
      <c r="BB25179" s="5"/>
    </row>
    <row r="25180" spans="54:54" x14ac:dyDescent="0.2">
      <c r="BB25180" s="5"/>
    </row>
    <row r="25181" spans="54:54" x14ac:dyDescent="0.2">
      <c r="BB25181" s="5"/>
    </row>
    <row r="25182" spans="54:54" x14ac:dyDescent="0.2">
      <c r="BB25182" s="5"/>
    </row>
    <row r="25183" spans="54:54" x14ac:dyDescent="0.2">
      <c r="BB25183" s="5"/>
    </row>
    <row r="25184" spans="54:54" x14ac:dyDescent="0.2">
      <c r="BB25184" s="5"/>
    </row>
    <row r="25185" spans="54:54" x14ac:dyDescent="0.2">
      <c r="BB25185" s="5"/>
    </row>
    <row r="25186" spans="54:54" x14ac:dyDescent="0.2">
      <c r="BB25186" s="5"/>
    </row>
    <row r="25187" spans="54:54" x14ac:dyDescent="0.2">
      <c r="BB25187" s="5"/>
    </row>
    <row r="25188" spans="54:54" x14ac:dyDescent="0.2">
      <c r="BB25188" s="5"/>
    </row>
    <row r="25189" spans="54:54" x14ac:dyDescent="0.2">
      <c r="BB25189" s="5"/>
    </row>
    <row r="25190" spans="54:54" x14ac:dyDescent="0.2">
      <c r="BB25190" s="5"/>
    </row>
    <row r="25191" spans="54:54" x14ac:dyDescent="0.2">
      <c r="BB25191" s="5"/>
    </row>
    <row r="25192" spans="54:54" x14ac:dyDescent="0.2">
      <c r="BB25192" s="5"/>
    </row>
    <row r="25193" spans="54:54" x14ac:dyDescent="0.2">
      <c r="BB25193" s="5"/>
    </row>
    <row r="25194" spans="54:54" x14ac:dyDescent="0.2">
      <c r="BB25194" s="5"/>
    </row>
    <row r="25195" spans="54:54" x14ac:dyDescent="0.2">
      <c r="BB25195" s="5"/>
    </row>
    <row r="25196" spans="54:54" x14ac:dyDescent="0.2">
      <c r="BB25196" s="5"/>
    </row>
    <row r="25197" spans="54:54" x14ac:dyDescent="0.2">
      <c r="BB25197" s="5"/>
    </row>
    <row r="25198" spans="54:54" x14ac:dyDescent="0.2">
      <c r="BB25198" s="5"/>
    </row>
    <row r="25199" spans="54:54" x14ac:dyDescent="0.2">
      <c r="BB25199" s="5"/>
    </row>
    <row r="25200" spans="54:54" x14ac:dyDescent="0.2">
      <c r="BB25200" s="5"/>
    </row>
    <row r="25201" spans="54:54" x14ac:dyDescent="0.2">
      <c r="BB25201" s="5"/>
    </row>
    <row r="25202" spans="54:54" x14ac:dyDescent="0.2">
      <c r="BB25202" s="5"/>
    </row>
    <row r="25203" spans="54:54" x14ac:dyDescent="0.2">
      <c r="BB25203" s="5"/>
    </row>
    <row r="25204" spans="54:54" x14ac:dyDescent="0.2">
      <c r="BB25204" s="5"/>
    </row>
    <row r="25205" spans="54:54" x14ac:dyDescent="0.2">
      <c r="BB25205" s="5"/>
    </row>
    <row r="25206" spans="54:54" x14ac:dyDescent="0.2">
      <c r="BB25206" s="5"/>
    </row>
    <row r="25207" spans="54:54" x14ac:dyDescent="0.2">
      <c r="BB25207" s="5"/>
    </row>
    <row r="25208" spans="54:54" x14ac:dyDescent="0.2">
      <c r="BB25208" s="5"/>
    </row>
    <row r="25209" spans="54:54" x14ac:dyDescent="0.2">
      <c r="BB25209" s="5"/>
    </row>
    <row r="25210" spans="54:54" x14ac:dyDescent="0.2">
      <c r="BB25210" s="5"/>
    </row>
    <row r="25211" spans="54:54" x14ac:dyDescent="0.2">
      <c r="BB25211" s="5"/>
    </row>
    <row r="25212" spans="54:54" x14ac:dyDescent="0.2">
      <c r="BB25212" s="5"/>
    </row>
    <row r="25213" spans="54:54" x14ac:dyDescent="0.2">
      <c r="BB25213" s="5"/>
    </row>
    <row r="25214" spans="54:54" x14ac:dyDescent="0.2">
      <c r="BB25214" s="5"/>
    </row>
    <row r="25215" spans="54:54" x14ac:dyDescent="0.2">
      <c r="BB25215" s="5"/>
    </row>
    <row r="25216" spans="54:54" x14ac:dyDescent="0.2">
      <c r="BB25216" s="5"/>
    </row>
    <row r="25217" spans="54:54" x14ac:dyDescent="0.2">
      <c r="BB25217" s="5"/>
    </row>
    <row r="25218" spans="54:54" x14ac:dyDescent="0.2">
      <c r="BB25218" s="5"/>
    </row>
    <row r="25219" spans="54:54" x14ac:dyDescent="0.2">
      <c r="BB25219" s="5"/>
    </row>
    <row r="25220" spans="54:54" x14ac:dyDescent="0.2">
      <c r="BB25220" s="5"/>
    </row>
    <row r="25221" spans="54:54" x14ac:dyDescent="0.2">
      <c r="BB25221" s="5"/>
    </row>
    <row r="25222" spans="54:54" x14ac:dyDescent="0.2">
      <c r="BB25222" s="5"/>
    </row>
    <row r="25223" spans="54:54" x14ac:dyDescent="0.2">
      <c r="BB25223" s="5"/>
    </row>
    <row r="25224" spans="54:54" x14ac:dyDescent="0.2">
      <c r="BB25224" s="5"/>
    </row>
    <row r="25225" spans="54:54" x14ac:dyDescent="0.2">
      <c r="BB25225" s="5"/>
    </row>
    <row r="25226" spans="54:54" x14ac:dyDescent="0.2">
      <c r="BB25226" s="5"/>
    </row>
    <row r="25227" spans="54:54" x14ac:dyDescent="0.2">
      <c r="BB25227" s="5"/>
    </row>
    <row r="25228" spans="54:54" x14ac:dyDescent="0.2">
      <c r="BB25228" s="5"/>
    </row>
    <row r="25229" spans="54:54" x14ac:dyDescent="0.2">
      <c r="BB25229" s="5"/>
    </row>
    <row r="25230" spans="54:54" x14ac:dyDescent="0.2">
      <c r="BB25230" s="5"/>
    </row>
    <row r="25231" spans="54:54" x14ac:dyDescent="0.2">
      <c r="BB25231" s="5"/>
    </row>
    <row r="25232" spans="54:54" x14ac:dyDescent="0.2">
      <c r="BB25232" s="5"/>
    </row>
    <row r="25233" spans="54:54" x14ac:dyDescent="0.2">
      <c r="BB25233" s="5"/>
    </row>
    <row r="25234" spans="54:54" x14ac:dyDescent="0.2">
      <c r="BB25234" s="5"/>
    </row>
    <row r="25235" spans="54:54" x14ac:dyDescent="0.2">
      <c r="BB25235" s="5"/>
    </row>
    <row r="25236" spans="54:54" x14ac:dyDescent="0.2">
      <c r="BB25236" s="5"/>
    </row>
    <row r="25237" spans="54:54" x14ac:dyDescent="0.2">
      <c r="BB25237" s="5"/>
    </row>
    <row r="25238" spans="54:54" x14ac:dyDescent="0.2">
      <c r="BB25238" s="5"/>
    </row>
    <row r="25239" spans="54:54" x14ac:dyDescent="0.2">
      <c r="BB25239" s="5"/>
    </row>
    <row r="25240" spans="54:54" x14ac:dyDescent="0.2">
      <c r="BB25240" s="5"/>
    </row>
    <row r="25241" spans="54:54" x14ac:dyDescent="0.2">
      <c r="BB25241" s="5"/>
    </row>
    <row r="25242" spans="54:54" x14ac:dyDescent="0.2">
      <c r="BB25242" s="5"/>
    </row>
    <row r="25243" spans="54:54" x14ac:dyDescent="0.2">
      <c r="BB25243" s="5"/>
    </row>
    <row r="25244" spans="54:54" x14ac:dyDescent="0.2">
      <c r="BB25244" s="5"/>
    </row>
    <row r="25245" spans="54:54" x14ac:dyDescent="0.2">
      <c r="BB25245" s="5"/>
    </row>
    <row r="25246" spans="54:54" x14ac:dyDescent="0.2">
      <c r="BB25246" s="5"/>
    </row>
    <row r="25247" spans="54:54" x14ac:dyDescent="0.2">
      <c r="BB25247" s="5"/>
    </row>
    <row r="25248" spans="54:54" x14ac:dyDescent="0.2">
      <c r="BB25248" s="5"/>
    </row>
    <row r="25249" spans="54:54" x14ac:dyDescent="0.2">
      <c r="BB25249" s="5"/>
    </row>
    <row r="25250" spans="54:54" x14ac:dyDescent="0.2">
      <c r="BB25250" s="5"/>
    </row>
    <row r="25251" spans="54:54" x14ac:dyDescent="0.2">
      <c r="BB25251" s="5"/>
    </row>
    <row r="25252" spans="54:54" x14ac:dyDescent="0.2">
      <c r="BB25252" s="5"/>
    </row>
    <row r="25253" spans="54:54" x14ac:dyDescent="0.2">
      <c r="BB25253" s="5"/>
    </row>
    <row r="25254" spans="54:54" x14ac:dyDescent="0.2">
      <c r="BB25254" s="5"/>
    </row>
    <row r="25255" spans="54:54" x14ac:dyDescent="0.2">
      <c r="BB25255" s="5"/>
    </row>
    <row r="25256" spans="54:54" x14ac:dyDescent="0.2">
      <c r="BB25256" s="5"/>
    </row>
    <row r="25257" spans="54:54" x14ac:dyDescent="0.2">
      <c r="BB25257" s="5"/>
    </row>
    <row r="25258" spans="54:54" x14ac:dyDescent="0.2">
      <c r="BB25258" s="5"/>
    </row>
    <row r="25259" spans="54:54" x14ac:dyDescent="0.2">
      <c r="BB25259" s="5"/>
    </row>
    <row r="25260" spans="54:54" x14ac:dyDescent="0.2">
      <c r="BB25260" s="5"/>
    </row>
    <row r="25261" spans="54:54" x14ac:dyDescent="0.2">
      <c r="BB25261" s="5"/>
    </row>
    <row r="25262" spans="54:54" x14ac:dyDescent="0.2">
      <c r="BB25262" s="5"/>
    </row>
    <row r="25263" spans="54:54" x14ac:dyDescent="0.2">
      <c r="BB25263" s="5"/>
    </row>
    <row r="25264" spans="54:54" x14ac:dyDescent="0.2">
      <c r="BB25264" s="5"/>
    </row>
    <row r="25265" spans="54:54" x14ac:dyDescent="0.2">
      <c r="BB25265" s="5"/>
    </row>
    <row r="25266" spans="54:54" x14ac:dyDescent="0.2">
      <c r="BB25266" s="5"/>
    </row>
    <row r="25267" spans="54:54" x14ac:dyDescent="0.2">
      <c r="BB25267" s="5"/>
    </row>
    <row r="25268" spans="54:54" x14ac:dyDescent="0.2">
      <c r="BB25268" s="5"/>
    </row>
    <row r="25269" spans="54:54" x14ac:dyDescent="0.2">
      <c r="BB25269" s="5"/>
    </row>
    <row r="25270" spans="54:54" x14ac:dyDescent="0.2">
      <c r="BB25270" s="5"/>
    </row>
    <row r="25271" spans="54:54" x14ac:dyDescent="0.2">
      <c r="BB25271" s="5"/>
    </row>
    <row r="25272" spans="54:54" x14ac:dyDescent="0.2">
      <c r="BB25272" s="5"/>
    </row>
    <row r="25273" spans="54:54" x14ac:dyDescent="0.2">
      <c r="BB25273" s="5"/>
    </row>
    <row r="25274" spans="54:54" x14ac:dyDescent="0.2">
      <c r="BB25274" s="5"/>
    </row>
    <row r="25275" spans="54:54" x14ac:dyDescent="0.2">
      <c r="BB25275" s="5"/>
    </row>
    <row r="25276" spans="54:54" x14ac:dyDescent="0.2">
      <c r="BB25276" s="5"/>
    </row>
    <row r="25277" spans="54:54" x14ac:dyDescent="0.2">
      <c r="BB25277" s="5"/>
    </row>
    <row r="25278" spans="54:54" x14ac:dyDescent="0.2">
      <c r="BB25278" s="5"/>
    </row>
    <row r="25279" spans="54:54" x14ac:dyDescent="0.2">
      <c r="BB25279" s="5"/>
    </row>
    <row r="25280" spans="54:54" x14ac:dyDescent="0.2">
      <c r="BB25280" s="5"/>
    </row>
    <row r="25281" spans="54:54" x14ac:dyDescent="0.2">
      <c r="BB25281" s="5"/>
    </row>
    <row r="25282" spans="54:54" x14ac:dyDescent="0.2">
      <c r="BB25282" s="5"/>
    </row>
    <row r="25283" spans="54:54" x14ac:dyDescent="0.2">
      <c r="BB25283" s="5"/>
    </row>
    <row r="25284" spans="54:54" x14ac:dyDescent="0.2">
      <c r="BB25284" s="5"/>
    </row>
    <row r="25285" spans="54:54" x14ac:dyDescent="0.2">
      <c r="BB25285" s="5"/>
    </row>
    <row r="25286" spans="54:54" x14ac:dyDescent="0.2">
      <c r="BB25286" s="5"/>
    </row>
    <row r="25287" spans="54:54" x14ac:dyDescent="0.2">
      <c r="BB25287" s="5"/>
    </row>
    <row r="25288" spans="54:54" x14ac:dyDescent="0.2">
      <c r="BB25288" s="5"/>
    </row>
    <row r="25289" spans="54:54" x14ac:dyDescent="0.2">
      <c r="BB25289" s="5"/>
    </row>
    <row r="25290" spans="54:54" x14ac:dyDescent="0.2">
      <c r="BB25290" s="5"/>
    </row>
    <row r="25291" spans="54:54" x14ac:dyDescent="0.2">
      <c r="BB25291" s="5"/>
    </row>
    <row r="25292" spans="54:54" x14ac:dyDescent="0.2">
      <c r="BB25292" s="5"/>
    </row>
    <row r="25293" spans="54:54" x14ac:dyDescent="0.2">
      <c r="BB25293" s="5"/>
    </row>
    <row r="25294" spans="54:54" x14ac:dyDescent="0.2">
      <c r="BB25294" s="5"/>
    </row>
    <row r="25295" spans="54:54" x14ac:dyDescent="0.2">
      <c r="BB25295" s="5"/>
    </row>
    <row r="25296" spans="54:54" x14ac:dyDescent="0.2">
      <c r="BB25296" s="5"/>
    </row>
    <row r="25297" spans="54:54" x14ac:dyDescent="0.2">
      <c r="BB25297" s="5"/>
    </row>
    <row r="25298" spans="54:54" x14ac:dyDescent="0.2">
      <c r="BB25298" s="5"/>
    </row>
    <row r="25299" spans="54:54" x14ac:dyDescent="0.2">
      <c r="BB25299" s="5"/>
    </row>
    <row r="25300" spans="54:54" x14ac:dyDescent="0.2">
      <c r="BB25300" s="5"/>
    </row>
    <row r="25301" spans="54:54" x14ac:dyDescent="0.2">
      <c r="BB25301" s="5"/>
    </row>
    <row r="25302" spans="54:54" x14ac:dyDescent="0.2">
      <c r="BB25302" s="5"/>
    </row>
    <row r="25303" spans="54:54" x14ac:dyDescent="0.2">
      <c r="BB25303" s="5"/>
    </row>
    <row r="25304" spans="54:54" x14ac:dyDescent="0.2">
      <c r="BB25304" s="5"/>
    </row>
    <row r="25305" spans="54:54" x14ac:dyDescent="0.2">
      <c r="BB25305" s="5"/>
    </row>
    <row r="25306" spans="54:54" x14ac:dyDescent="0.2">
      <c r="BB25306" s="5"/>
    </row>
    <row r="25307" spans="54:54" x14ac:dyDescent="0.2">
      <c r="BB25307" s="5"/>
    </row>
    <row r="25308" spans="54:54" x14ac:dyDescent="0.2">
      <c r="BB25308" s="5"/>
    </row>
    <row r="25309" spans="54:54" x14ac:dyDescent="0.2">
      <c r="BB25309" s="5"/>
    </row>
    <row r="25310" spans="54:54" x14ac:dyDescent="0.2">
      <c r="BB25310" s="5"/>
    </row>
    <row r="25311" spans="54:54" x14ac:dyDescent="0.2">
      <c r="BB25311" s="5"/>
    </row>
    <row r="25312" spans="54:54" x14ac:dyDescent="0.2">
      <c r="BB25312" s="5"/>
    </row>
    <row r="25313" spans="54:54" x14ac:dyDescent="0.2">
      <c r="BB25313" s="5"/>
    </row>
    <row r="25314" spans="54:54" x14ac:dyDescent="0.2">
      <c r="BB25314" s="5"/>
    </row>
    <row r="25315" spans="54:54" x14ac:dyDescent="0.2">
      <c r="BB25315" s="5"/>
    </row>
    <row r="25316" spans="54:54" x14ac:dyDescent="0.2">
      <c r="BB25316" s="5"/>
    </row>
    <row r="25317" spans="54:54" x14ac:dyDescent="0.2">
      <c r="BB25317" s="5"/>
    </row>
    <row r="25318" spans="54:54" x14ac:dyDescent="0.2">
      <c r="BB25318" s="5"/>
    </row>
    <row r="25319" spans="54:54" x14ac:dyDescent="0.2">
      <c r="BB25319" s="5"/>
    </row>
    <row r="25320" spans="54:54" x14ac:dyDescent="0.2">
      <c r="BB25320" s="5"/>
    </row>
    <row r="25321" spans="54:54" x14ac:dyDescent="0.2">
      <c r="BB25321" s="5"/>
    </row>
    <row r="25322" spans="54:54" x14ac:dyDescent="0.2">
      <c r="BB25322" s="5"/>
    </row>
    <row r="25323" spans="54:54" x14ac:dyDescent="0.2">
      <c r="BB25323" s="5"/>
    </row>
    <row r="25324" spans="54:54" x14ac:dyDescent="0.2">
      <c r="BB25324" s="5"/>
    </row>
    <row r="25325" spans="54:54" x14ac:dyDescent="0.2">
      <c r="BB25325" s="5"/>
    </row>
    <row r="25326" spans="54:54" x14ac:dyDescent="0.2">
      <c r="BB25326" s="5"/>
    </row>
    <row r="25327" spans="54:54" x14ac:dyDescent="0.2">
      <c r="BB25327" s="5"/>
    </row>
    <row r="25328" spans="54:54" x14ac:dyDescent="0.2">
      <c r="BB25328" s="5"/>
    </row>
    <row r="25329" spans="54:54" x14ac:dyDescent="0.2">
      <c r="BB25329" s="5"/>
    </row>
    <row r="25330" spans="54:54" x14ac:dyDescent="0.2">
      <c r="BB25330" s="5"/>
    </row>
    <row r="25331" spans="54:54" x14ac:dyDescent="0.2">
      <c r="BB25331" s="5"/>
    </row>
    <row r="25332" spans="54:54" x14ac:dyDescent="0.2">
      <c r="BB25332" s="5"/>
    </row>
    <row r="25333" spans="54:54" x14ac:dyDescent="0.2">
      <c r="BB25333" s="5"/>
    </row>
    <row r="25334" spans="54:54" x14ac:dyDescent="0.2">
      <c r="BB25334" s="5"/>
    </row>
    <row r="25335" spans="54:54" x14ac:dyDescent="0.2">
      <c r="BB25335" s="5"/>
    </row>
    <row r="25336" spans="54:54" x14ac:dyDescent="0.2">
      <c r="BB25336" s="5"/>
    </row>
    <row r="25337" spans="54:54" x14ac:dyDescent="0.2">
      <c r="BB25337" s="5"/>
    </row>
    <row r="25338" spans="54:54" x14ac:dyDescent="0.2">
      <c r="BB25338" s="5"/>
    </row>
    <row r="25339" spans="54:54" x14ac:dyDescent="0.2">
      <c r="BB25339" s="5"/>
    </row>
    <row r="25340" spans="54:54" x14ac:dyDescent="0.2">
      <c r="BB25340" s="5"/>
    </row>
    <row r="25341" spans="54:54" x14ac:dyDescent="0.2">
      <c r="BB25341" s="5"/>
    </row>
    <row r="25342" spans="54:54" x14ac:dyDescent="0.2">
      <c r="BB25342" s="5"/>
    </row>
    <row r="25343" spans="54:54" x14ac:dyDescent="0.2">
      <c r="BB25343" s="5"/>
    </row>
    <row r="25344" spans="54:54" x14ac:dyDescent="0.2">
      <c r="BB25344" s="5"/>
    </row>
    <row r="25345" spans="54:54" x14ac:dyDescent="0.2">
      <c r="BB25345" s="5"/>
    </row>
    <row r="25346" spans="54:54" x14ac:dyDescent="0.2">
      <c r="BB25346" s="5"/>
    </row>
    <row r="25347" spans="54:54" x14ac:dyDescent="0.2">
      <c r="BB25347" s="5"/>
    </row>
    <row r="25348" spans="54:54" x14ac:dyDescent="0.2">
      <c r="BB25348" s="5"/>
    </row>
    <row r="25349" spans="54:54" x14ac:dyDescent="0.2">
      <c r="BB25349" s="5"/>
    </row>
    <row r="25350" spans="54:54" x14ac:dyDescent="0.2">
      <c r="BB25350" s="5"/>
    </row>
    <row r="25351" spans="54:54" x14ac:dyDescent="0.2">
      <c r="BB25351" s="5"/>
    </row>
    <row r="25352" spans="54:54" x14ac:dyDescent="0.2">
      <c r="BB25352" s="5"/>
    </row>
    <row r="25353" spans="54:54" x14ac:dyDescent="0.2">
      <c r="BB25353" s="5"/>
    </row>
    <row r="25354" spans="54:54" x14ac:dyDescent="0.2">
      <c r="BB25354" s="5"/>
    </row>
    <row r="25355" spans="54:54" x14ac:dyDescent="0.2">
      <c r="BB25355" s="5"/>
    </row>
    <row r="25356" spans="54:54" x14ac:dyDescent="0.2">
      <c r="BB25356" s="5"/>
    </row>
    <row r="25357" spans="54:54" x14ac:dyDescent="0.2">
      <c r="BB25357" s="5"/>
    </row>
    <row r="25358" spans="54:54" x14ac:dyDescent="0.2">
      <c r="BB25358" s="5"/>
    </row>
    <row r="25359" spans="54:54" x14ac:dyDescent="0.2">
      <c r="BB25359" s="5"/>
    </row>
    <row r="25360" spans="54:54" x14ac:dyDescent="0.2">
      <c r="BB25360" s="5"/>
    </row>
    <row r="25361" spans="54:54" x14ac:dyDescent="0.2">
      <c r="BB25361" s="5"/>
    </row>
    <row r="25362" spans="54:54" x14ac:dyDescent="0.2">
      <c r="BB25362" s="5"/>
    </row>
    <row r="25363" spans="54:54" x14ac:dyDescent="0.2">
      <c r="BB25363" s="5"/>
    </row>
    <row r="25364" spans="54:54" x14ac:dyDescent="0.2">
      <c r="BB25364" s="5"/>
    </row>
    <row r="25365" spans="54:54" x14ac:dyDescent="0.2">
      <c r="BB25365" s="5"/>
    </row>
    <row r="25366" spans="54:54" x14ac:dyDescent="0.2">
      <c r="BB25366" s="5"/>
    </row>
    <row r="25367" spans="54:54" x14ac:dyDescent="0.2">
      <c r="BB25367" s="5"/>
    </row>
    <row r="25368" spans="54:54" x14ac:dyDescent="0.2">
      <c r="BB25368" s="5"/>
    </row>
    <row r="25369" spans="54:54" x14ac:dyDescent="0.2">
      <c r="BB25369" s="5"/>
    </row>
    <row r="25370" spans="54:54" x14ac:dyDescent="0.2">
      <c r="BB25370" s="5"/>
    </row>
    <row r="25371" spans="54:54" x14ac:dyDescent="0.2">
      <c r="BB25371" s="5"/>
    </row>
    <row r="25372" spans="54:54" x14ac:dyDescent="0.2">
      <c r="BB25372" s="5"/>
    </row>
    <row r="25373" spans="54:54" x14ac:dyDescent="0.2">
      <c r="BB25373" s="5"/>
    </row>
    <row r="25374" spans="54:54" x14ac:dyDescent="0.2">
      <c r="BB25374" s="5"/>
    </row>
    <row r="25375" spans="54:54" x14ac:dyDescent="0.2">
      <c r="BB25375" s="5"/>
    </row>
    <row r="25376" spans="54:54" x14ac:dyDescent="0.2">
      <c r="BB25376" s="5"/>
    </row>
    <row r="25377" spans="54:54" x14ac:dyDescent="0.2">
      <c r="BB25377" s="5"/>
    </row>
    <row r="25378" spans="54:54" x14ac:dyDescent="0.2">
      <c r="BB25378" s="5"/>
    </row>
    <row r="25379" spans="54:54" x14ac:dyDescent="0.2">
      <c r="BB25379" s="5"/>
    </row>
    <row r="25380" spans="54:54" x14ac:dyDescent="0.2">
      <c r="BB25380" s="5"/>
    </row>
    <row r="25381" spans="54:54" x14ac:dyDescent="0.2">
      <c r="BB25381" s="5"/>
    </row>
    <row r="25382" spans="54:54" x14ac:dyDescent="0.2">
      <c r="BB25382" s="5"/>
    </row>
    <row r="25383" spans="54:54" x14ac:dyDescent="0.2">
      <c r="BB25383" s="5"/>
    </row>
    <row r="25384" spans="54:54" x14ac:dyDescent="0.2">
      <c r="BB25384" s="5"/>
    </row>
    <row r="25385" spans="54:54" x14ac:dyDescent="0.2">
      <c r="BB25385" s="5"/>
    </row>
    <row r="25386" spans="54:54" x14ac:dyDescent="0.2">
      <c r="BB25386" s="5"/>
    </row>
    <row r="25387" spans="54:54" x14ac:dyDescent="0.2">
      <c r="BB25387" s="5"/>
    </row>
    <row r="25388" spans="54:54" x14ac:dyDescent="0.2">
      <c r="BB25388" s="5"/>
    </row>
    <row r="25389" spans="54:54" x14ac:dyDescent="0.2">
      <c r="BB25389" s="5"/>
    </row>
    <row r="25390" spans="54:54" x14ac:dyDescent="0.2">
      <c r="BB25390" s="5"/>
    </row>
    <row r="25391" spans="54:54" x14ac:dyDescent="0.2">
      <c r="BB25391" s="5"/>
    </row>
    <row r="25392" spans="54:54" x14ac:dyDescent="0.2">
      <c r="BB25392" s="5"/>
    </row>
    <row r="25393" spans="54:54" x14ac:dyDescent="0.2">
      <c r="BB25393" s="5"/>
    </row>
    <row r="25394" spans="54:54" x14ac:dyDescent="0.2">
      <c r="BB25394" s="5"/>
    </row>
    <row r="25395" spans="54:54" x14ac:dyDescent="0.2">
      <c r="BB25395" s="5"/>
    </row>
    <row r="25396" spans="54:54" x14ac:dyDescent="0.2">
      <c r="BB25396" s="5"/>
    </row>
    <row r="25397" spans="54:54" x14ac:dyDescent="0.2">
      <c r="BB25397" s="5"/>
    </row>
    <row r="25398" spans="54:54" x14ac:dyDescent="0.2">
      <c r="BB25398" s="5"/>
    </row>
    <row r="25399" spans="54:54" x14ac:dyDescent="0.2">
      <c r="BB25399" s="5"/>
    </row>
    <row r="25400" spans="54:54" x14ac:dyDescent="0.2">
      <c r="BB25400" s="5"/>
    </row>
    <row r="25401" spans="54:54" x14ac:dyDescent="0.2">
      <c r="BB25401" s="5"/>
    </row>
    <row r="25402" spans="54:54" x14ac:dyDescent="0.2">
      <c r="BB25402" s="5"/>
    </row>
    <row r="25403" spans="54:54" x14ac:dyDescent="0.2">
      <c r="BB25403" s="5"/>
    </row>
    <row r="25404" spans="54:54" x14ac:dyDescent="0.2">
      <c r="BB25404" s="5"/>
    </row>
    <row r="25405" spans="54:54" x14ac:dyDescent="0.2">
      <c r="BB25405" s="5"/>
    </row>
    <row r="25406" spans="54:54" x14ac:dyDescent="0.2">
      <c r="BB25406" s="5"/>
    </row>
    <row r="25407" spans="54:54" x14ac:dyDescent="0.2">
      <c r="BB25407" s="5"/>
    </row>
    <row r="25408" spans="54:54" x14ac:dyDescent="0.2">
      <c r="BB25408" s="5"/>
    </row>
    <row r="25409" spans="54:54" x14ac:dyDescent="0.2">
      <c r="BB25409" s="5"/>
    </row>
    <row r="25410" spans="54:54" x14ac:dyDescent="0.2">
      <c r="BB25410" s="5"/>
    </row>
    <row r="25411" spans="54:54" x14ac:dyDescent="0.2">
      <c r="BB25411" s="5"/>
    </row>
    <row r="25412" spans="54:54" x14ac:dyDescent="0.2">
      <c r="BB25412" s="5"/>
    </row>
    <row r="25413" spans="54:54" x14ac:dyDescent="0.2">
      <c r="BB25413" s="5"/>
    </row>
    <row r="25414" spans="54:54" x14ac:dyDescent="0.2">
      <c r="BB25414" s="5"/>
    </row>
    <row r="25415" spans="54:54" x14ac:dyDescent="0.2">
      <c r="BB25415" s="5"/>
    </row>
    <row r="25416" spans="54:54" x14ac:dyDescent="0.2">
      <c r="BB25416" s="5"/>
    </row>
    <row r="25417" spans="54:54" x14ac:dyDescent="0.2">
      <c r="BB25417" s="5"/>
    </row>
    <row r="25418" spans="54:54" x14ac:dyDescent="0.2">
      <c r="BB25418" s="5"/>
    </row>
    <row r="25419" spans="54:54" x14ac:dyDescent="0.2">
      <c r="BB25419" s="5"/>
    </row>
    <row r="25420" spans="54:54" x14ac:dyDescent="0.2">
      <c r="BB25420" s="5"/>
    </row>
    <row r="25421" spans="54:54" x14ac:dyDescent="0.2">
      <c r="BB25421" s="5"/>
    </row>
    <row r="25422" spans="54:54" x14ac:dyDescent="0.2">
      <c r="BB25422" s="5"/>
    </row>
    <row r="25423" spans="54:54" x14ac:dyDescent="0.2">
      <c r="BB25423" s="5"/>
    </row>
    <row r="25424" spans="54:54" x14ac:dyDescent="0.2">
      <c r="BB25424" s="5"/>
    </row>
    <row r="25425" spans="54:54" x14ac:dyDescent="0.2">
      <c r="BB25425" s="5"/>
    </row>
    <row r="25426" spans="54:54" x14ac:dyDescent="0.2">
      <c r="BB25426" s="5"/>
    </row>
    <row r="25427" spans="54:54" x14ac:dyDescent="0.2">
      <c r="BB25427" s="5"/>
    </row>
    <row r="25428" spans="54:54" x14ac:dyDescent="0.2">
      <c r="BB25428" s="5"/>
    </row>
    <row r="25429" spans="54:54" x14ac:dyDescent="0.2">
      <c r="BB25429" s="5"/>
    </row>
    <row r="25430" spans="54:54" x14ac:dyDescent="0.2">
      <c r="BB25430" s="5"/>
    </row>
    <row r="25431" spans="54:54" x14ac:dyDescent="0.2">
      <c r="BB25431" s="5"/>
    </row>
    <row r="25432" spans="54:54" x14ac:dyDescent="0.2">
      <c r="BB25432" s="5"/>
    </row>
    <row r="25433" spans="54:54" x14ac:dyDescent="0.2">
      <c r="BB25433" s="5"/>
    </row>
    <row r="25434" spans="54:54" x14ac:dyDescent="0.2">
      <c r="BB25434" s="5"/>
    </row>
    <row r="25435" spans="54:54" x14ac:dyDescent="0.2">
      <c r="BB25435" s="5"/>
    </row>
    <row r="25436" spans="54:54" x14ac:dyDescent="0.2">
      <c r="BB25436" s="5"/>
    </row>
    <row r="25437" spans="54:54" x14ac:dyDescent="0.2">
      <c r="BB25437" s="5"/>
    </row>
    <row r="25438" spans="54:54" x14ac:dyDescent="0.2">
      <c r="BB25438" s="5"/>
    </row>
    <row r="25439" spans="54:54" x14ac:dyDescent="0.2">
      <c r="BB25439" s="5"/>
    </row>
    <row r="25440" spans="54:54" x14ac:dyDescent="0.2">
      <c r="BB25440" s="5"/>
    </row>
    <row r="25441" spans="54:54" x14ac:dyDescent="0.2">
      <c r="BB25441" s="5"/>
    </row>
    <row r="25442" spans="54:54" x14ac:dyDescent="0.2">
      <c r="BB25442" s="5"/>
    </row>
    <row r="25443" spans="54:54" x14ac:dyDescent="0.2">
      <c r="BB25443" s="5"/>
    </row>
    <row r="25444" spans="54:54" x14ac:dyDescent="0.2">
      <c r="BB25444" s="5"/>
    </row>
    <row r="25445" spans="54:54" x14ac:dyDescent="0.2">
      <c r="BB25445" s="5"/>
    </row>
    <row r="25446" spans="54:54" x14ac:dyDescent="0.2">
      <c r="BB25446" s="5"/>
    </row>
    <row r="25447" spans="54:54" x14ac:dyDescent="0.2">
      <c r="BB25447" s="5"/>
    </row>
    <row r="25448" spans="54:54" x14ac:dyDescent="0.2">
      <c r="BB25448" s="5"/>
    </row>
    <row r="25449" spans="54:54" x14ac:dyDescent="0.2">
      <c r="BB25449" s="5"/>
    </row>
    <row r="25450" spans="54:54" x14ac:dyDescent="0.2">
      <c r="BB25450" s="5"/>
    </row>
    <row r="25451" spans="54:54" x14ac:dyDescent="0.2">
      <c r="BB25451" s="5"/>
    </row>
    <row r="25452" spans="54:54" x14ac:dyDescent="0.2">
      <c r="BB25452" s="5"/>
    </row>
    <row r="25453" spans="54:54" x14ac:dyDescent="0.2">
      <c r="BB25453" s="5"/>
    </row>
    <row r="25454" spans="54:54" x14ac:dyDescent="0.2">
      <c r="BB25454" s="5"/>
    </row>
    <row r="25455" spans="54:54" x14ac:dyDescent="0.2">
      <c r="BB25455" s="5"/>
    </row>
    <row r="25456" spans="54:54" x14ac:dyDescent="0.2">
      <c r="BB25456" s="5"/>
    </row>
    <row r="25457" spans="54:54" x14ac:dyDescent="0.2">
      <c r="BB25457" s="5"/>
    </row>
    <row r="25458" spans="54:54" x14ac:dyDescent="0.2">
      <c r="BB25458" s="5"/>
    </row>
    <row r="25459" spans="54:54" x14ac:dyDescent="0.2">
      <c r="BB25459" s="5"/>
    </row>
    <row r="25460" spans="54:54" x14ac:dyDescent="0.2">
      <c r="BB25460" s="5"/>
    </row>
    <row r="25461" spans="54:54" x14ac:dyDescent="0.2">
      <c r="BB25461" s="5"/>
    </row>
    <row r="25462" spans="54:54" x14ac:dyDescent="0.2">
      <c r="BB25462" s="5"/>
    </row>
    <row r="25463" spans="54:54" x14ac:dyDescent="0.2">
      <c r="BB25463" s="5"/>
    </row>
    <row r="25464" spans="54:54" x14ac:dyDescent="0.2">
      <c r="BB25464" s="5"/>
    </row>
    <row r="25465" spans="54:54" x14ac:dyDescent="0.2">
      <c r="BB25465" s="5"/>
    </row>
    <row r="25466" spans="54:54" x14ac:dyDescent="0.2">
      <c r="BB25466" s="5"/>
    </row>
    <row r="25467" spans="54:54" x14ac:dyDescent="0.2">
      <c r="BB25467" s="5"/>
    </row>
    <row r="25468" spans="54:54" x14ac:dyDescent="0.2">
      <c r="BB25468" s="5"/>
    </row>
    <row r="25469" spans="54:54" x14ac:dyDescent="0.2">
      <c r="BB25469" s="5"/>
    </row>
    <row r="25470" spans="54:54" x14ac:dyDescent="0.2">
      <c r="BB25470" s="5"/>
    </row>
    <row r="25471" spans="54:54" x14ac:dyDescent="0.2">
      <c r="BB25471" s="5"/>
    </row>
    <row r="25472" spans="54:54" x14ac:dyDescent="0.2">
      <c r="BB25472" s="5"/>
    </row>
    <row r="25473" spans="54:54" x14ac:dyDescent="0.2">
      <c r="BB25473" s="5"/>
    </row>
    <row r="25474" spans="54:54" x14ac:dyDescent="0.2">
      <c r="BB25474" s="5"/>
    </row>
    <row r="25475" spans="54:54" x14ac:dyDescent="0.2">
      <c r="BB25475" s="5"/>
    </row>
    <row r="25476" spans="54:54" x14ac:dyDescent="0.2">
      <c r="BB25476" s="5"/>
    </row>
    <row r="25477" spans="54:54" x14ac:dyDescent="0.2">
      <c r="BB25477" s="5"/>
    </row>
    <row r="25478" spans="54:54" x14ac:dyDescent="0.2">
      <c r="BB25478" s="5"/>
    </row>
    <row r="25479" spans="54:54" x14ac:dyDescent="0.2">
      <c r="BB25479" s="5"/>
    </row>
    <row r="25480" spans="54:54" x14ac:dyDescent="0.2">
      <c r="BB25480" s="5"/>
    </row>
    <row r="25481" spans="54:54" x14ac:dyDescent="0.2">
      <c r="BB25481" s="5"/>
    </row>
    <row r="25482" spans="54:54" x14ac:dyDescent="0.2">
      <c r="BB25482" s="5"/>
    </row>
    <row r="25483" spans="54:54" x14ac:dyDescent="0.2">
      <c r="BB25483" s="5"/>
    </row>
    <row r="25484" spans="54:54" x14ac:dyDescent="0.2">
      <c r="BB25484" s="5"/>
    </row>
    <row r="25485" spans="54:54" x14ac:dyDescent="0.2">
      <c r="BB25485" s="5"/>
    </row>
    <row r="25486" spans="54:54" x14ac:dyDescent="0.2">
      <c r="BB25486" s="5"/>
    </row>
    <row r="25487" spans="54:54" x14ac:dyDescent="0.2">
      <c r="BB25487" s="5"/>
    </row>
    <row r="25488" spans="54:54" x14ac:dyDescent="0.2">
      <c r="BB25488" s="5"/>
    </row>
    <row r="25489" spans="54:54" x14ac:dyDescent="0.2">
      <c r="BB25489" s="5"/>
    </row>
    <row r="25490" spans="54:54" x14ac:dyDescent="0.2">
      <c r="BB25490" s="5"/>
    </row>
    <row r="25491" spans="54:54" x14ac:dyDescent="0.2">
      <c r="BB25491" s="5"/>
    </row>
    <row r="25492" spans="54:54" x14ac:dyDescent="0.2">
      <c r="BB25492" s="5"/>
    </row>
    <row r="25493" spans="54:54" x14ac:dyDescent="0.2">
      <c r="BB25493" s="5"/>
    </row>
    <row r="25494" spans="54:54" x14ac:dyDescent="0.2">
      <c r="BB25494" s="5"/>
    </row>
    <row r="25495" spans="54:54" x14ac:dyDescent="0.2">
      <c r="BB25495" s="5"/>
    </row>
    <row r="25496" spans="54:54" x14ac:dyDescent="0.2">
      <c r="BB25496" s="5"/>
    </row>
    <row r="25497" spans="54:54" x14ac:dyDescent="0.2">
      <c r="BB25497" s="5"/>
    </row>
    <row r="25498" spans="54:54" x14ac:dyDescent="0.2">
      <c r="BB25498" s="5"/>
    </row>
    <row r="25499" spans="54:54" x14ac:dyDescent="0.2">
      <c r="BB25499" s="5"/>
    </row>
    <row r="25500" spans="54:54" x14ac:dyDescent="0.2">
      <c r="BB25500" s="5"/>
    </row>
    <row r="25501" spans="54:54" x14ac:dyDescent="0.2">
      <c r="BB25501" s="5"/>
    </row>
    <row r="25502" spans="54:54" x14ac:dyDescent="0.2">
      <c r="BB25502" s="5"/>
    </row>
    <row r="25503" spans="54:54" x14ac:dyDescent="0.2">
      <c r="BB25503" s="5"/>
    </row>
    <row r="25504" spans="54:54" x14ac:dyDescent="0.2">
      <c r="BB25504" s="5"/>
    </row>
    <row r="25505" spans="54:54" x14ac:dyDescent="0.2">
      <c r="BB25505" s="5"/>
    </row>
    <row r="25506" spans="54:54" x14ac:dyDescent="0.2">
      <c r="BB25506" s="5"/>
    </row>
    <row r="25507" spans="54:54" x14ac:dyDescent="0.2">
      <c r="BB25507" s="5"/>
    </row>
    <row r="25508" spans="54:54" x14ac:dyDescent="0.2">
      <c r="BB25508" s="5"/>
    </row>
    <row r="25509" spans="54:54" x14ac:dyDescent="0.2">
      <c r="BB25509" s="5"/>
    </row>
    <row r="25510" spans="54:54" x14ac:dyDescent="0.2">
      <c r="BB25510" s="5"/>
    </row>
    <row r="25511" spans="54:54" x14ac:dyDescent="0.2">
      <c r="BB25511" s="5"/>
    </row>
    <row r="25512" spans="54:54" x14ac:dyDescent="0.2">
      <c r="BB25512" s="5"/>
    </row>
    <row r="25513" spans="54:54" x14ac:dyDescent="0.2">
      <c r="BB25513" s="5"/>
    </row>
    <row r="25514" spans="54:54" x14ac:dyDescent="0.2">
      <c r="BB25514" s="5"/>
    </row>
    <row r="25515" spans="54:54" x14ac:dyDescent="0.2">
      <c r="BB25515" s="5"/>
    </row>
    <row r="25516" spans="54:54" x14ac:dyDescent="0.2">
      <c r="BB25516" s="5"/>
    </row>
    <row r="25517" spans="54:54" x14ac:dyDescent="0.2">
      <c r="BB25517" s="5"/>
    </row>
    <row r="25518" spans="54:54" x14ac:dyDescent="0.2">
      <c r="BB25518" s="5"/>
    </row>
    <row r="25519" spans="54:54" x14ac:dyDescent="0.2">
      <c r="BB25519" s="5"/>
    </row>
    <row r="25520" spans="54:54" x14ac:dyDescent="0.2">
      <c r="BB25520" s="5"/>
    </row>
    <row r="25521" spans="54:54" x14ac:dyDescent="0.2">
      <c r="BB25521" s="5"/>
    </row>
    <row r="25522" spans="54:54" x14ac:dyDescent="0.2">
      <c r="BB25522" s="5"/>
    </row>
    <row r="25523" spans="54:54" x14ac:dyDescent="0.2">
      <c r="BB25523" s="5"/>
    </row>
    <row r="25524" spans="54:54" x14ac:dyDescent="0.2">
      <c r="BB25524" s="5"/>
    </row>
    <row r="25525" spans="54:54" x14ac:dyDescent="0.2">
      <c r="BB25525" s="5"/>
    </row>
    <row r="25526" spans="54:54" x14ac:dyDescent="0.2">
      <c r="BB25526" s="5"/>
    </row>
    <row r="25527" spans="54:54" x14ac:dyDescent="0.2">
      <c r="BB25527" s="5"/>
    </row>
    <row r="25528" spans="54:54" x14ac:dyDescent="0.2">
      <c r="BB25528" s="5"/>
    </row>
    <row r="25529" spans="54:54" x14ac:dyDescent="0.2">
      <c r="BB25529" s="5"/>
    </row>
    <row r="25530" spans="54:54" x14ac:dyDescent="0.2">
      <c r="BB25530" s="5"/>
    </row>
    <row r="25531" spans="54:54" x14ac:dyDescent="0.2">
      <c r="BB25531" s="5"/>
    </row>
    <row r="25532" spans="54:54" x14ac:dyDescent="0.2">
      <c r="BB25532" s="5"/>
    </row>
    <row r="25533" spans="54:54" x14ac:dyDescent="0.2">
      <c r="BB25533" s="5"/>
    </row>
    <row r="25534" spans="54:54" x14ac:dyDescent="0.2">
      <c r="BB25534" s="5"/>
    </row>
    <row r="25535" spans="54:54" x14ac:dyDescent="0.2">
      <c r="BB25535" s="5"/>
    </row>
    <row r="25536" spans="54:54" x14ac:dyDescent="0.2">
      <c r="BB25536" s="5"/>
    </row>
    <row r="25537" spans="54:54" x14ac:dyDescent="0.2">
      <c r="BB25537" s="5"/>
    </row>
    <row r="25538" spans="54:54" x14ac:dyDescent="0.2">
      <c r="BB25538" s="5"/>
    </row>
    <row r="25539" spans="54:54" x14ac:dyDescent="0.2">
      <c r="BB25539" s="5"/>
    </row>
    <row r="25540" spans="54:54" x14ac:dyDescent="0.2">
      <c r="BB25540" s="5"/>
    </row>
    <row r="25541" spans="54:54" x14ac:dyDescent="0.2">
      <c r="BB25541" s="5"/>
    </row>
    <row r="25542" spans="54:54" x14ac:dyDescent="0.2">
      <c r="BB25542" s="5"/>
    </row>
    <row r="25543" spans="54:54" x14ac:dyDescent="0.2">
      <c r="BB25543" s="5"/>
    </row>
    <row r="25544" spans="54:54" x14ac:dyDescent="0.2">
      <c r="BB25544" s="5"/>
    </row>
    <row r="25545" spans="54:54" x14ac:dyDescent="0.2">
      <c r="BB25545" s="5"/>
    </row>
    <row r="25546" spans="54:54" x14ac:dyDescent="0.2">
      <c r="BB25546" s="5"/>
    </row>
    <row r="25547" spans="54:54" x14ac:dyDescent="0.2">
      <c r="BB25547" s="5"/>
    </row>
    <row r="25548" spans="54:54" x14ac:dyDescent="0.2">
      <c r="BB25548" s="5"/>
    </row>
    <row r="25549" spans="54:54" x14ac:dyDescent="0.2">
      <c r="BB25549" s="5"/>
    </row>
    <row r="25550" spans="54:54" x14ac:dyDescent="0.2">
      <c r="BB25550" s="5"/>
    </row>
    <row r="25551" spans="54:54" x14ac:dyDescent="0.2">
      <c r="BB25551" s="5"/>
    </row>
    <row r="25552" spans="54:54" x14ac:dyDescent="0.2">
      <c r="BB25552" s="5"/>
    </row>
    <row r="25553" spans="54:54" x14ac:dyDescent="0.2">
      <c r="BB25553" s="5"/>
    </row>
    <row r="25554" spans="54:54" x14ac:dyDescent="0.2">
      <c r="BB25554" s="5"/>
    </row>
    <row r="25555" spans="54:54" x14ac:dyDescent="0.2">
      <c r="BB25555" s="5"/>
    </row>
    <row r="25556" spans="54:54" x14ac:dyDescent="0.2">
      <c r="BB25556" s="5"/>
    </row>
    <row r="25557" spans="54:54" x14ac:dyDescent="0.2">
      <c r="BB25557" s="5"/>
    </row>
    <row r="25558" spans="54:54" x14ac:dyDescent="0.2">
      <c r="BB25558" s="5"/>
    </row>
    <row r="25559" spans="54:54" x14ac:dyDescent="0.2">
      <c r="BB25559" s="5"/>
    </row>
    <row r="25560" spans="54:54" x14ac:dyDescent="0.2">
      <c r="BB25560" s="5"/>
    </row>
    <row r="25561" spans="54:54" x14ac:dyDescent="0.2">
      <c r="BB25561" s="5"/>
    </row>
    <row r="25562" spans="54:54" x14ac:dyDescent="0.2">
      <c r="BB25562" s="5"/>
    </row>
    <row r="25563" spans="54:54" x14ac:dyDescent="0.2">
      <c r="BB25563" s="5"/>
    </row>
    <row r="25564" spans="54:54" x14ac:dyDescent="0.2">
      <c r="BB25564" s="5"/>
    </row>
    <row r="25565" spans="54:54" x14ac:dyDescent="0.2">
      <c r="BB25565" s="5"/>
    </row>
    <row r="25566" spans="54:54" x14ac:dyDescent="0.2">
      <c r="BB25566" s="5"/>
    </row>
    <row r="25567" spans="54:54" x14ac:dyDescent="0.2">
      <c r="BB25567" s="5"/>
    </row>
    <row r="25568" spans="54:54" x14ac:dyDescent="0.2">
      <c r="BB25568" s="5"/>
    </row>
    <row r="25569" spans="54:54" x14ac:dyDescent="0.2">
      <c r="BB25569" s="5"/>
    </row>
    <row r="25570" spans="54:54" x14ac:dyDescent="0.2">
      <c r="BB25570" s="5"/>
    </row>
    <row r="25571" spans="54:54" x14ac:dyDescent="0.2">
      <c r="BB25571" s="5"/>
    </row>
    <row r="25572" spans="54:54" x14ac:dyDescent="0.2">
      <c r="BB25572" s="5"/>
    </row>
    <row r="25573" spans="54:54" x14ac:dyDescent="0.2">
      <c r="BB25573" s="5"/>
    </row>
    <row r="25574" spans="54:54" x14ac:dyDescent="0.2">
      <c r="BB25574" s="5"/>
    </row>
    <row r="25575" spans="54:54" x14ac:dyDescent="0.2">
      <c r="BB25575" s="5"/>
    </row>
    <row r="25576" spans="54:54" x14ac:dyDescent="0.2">
      <c r="BB25576" s="5"/>
    </row>
    <row r="25577" spans="54:54" x14ac:dyDescent="0.2">
      <c r="BB25577" s="5"/>
    </row>
    <row r="25578" spans="54:54" x14ac:dyDescent="0.2">
      <c r="BB25578" s="5"/>
    </row>
    <row r="25579" spans="54:54" x14ac:dyDescent="0.2">
      <c r="BB25579" s="5"/>
    </row>
    <row r="25580" spans="54:54" x14ac:dyDescent="0.2">
      <c r="BB25580" s="5"/>
    </row>
    <row r="25581" spans="54:54" x14ac:dyDescent="0.2">
      <c r="BB25581" s="5"/>
    </row>
    <row r="25582" spans="54:54" x14ac:dyDescent="0.2">
      <c r="BB25582" s="5"/>
    </row>
    <row r="25583" spans="54:54" x14ac:dyDescent="0.2">
      <c r="BB25583" s="5"/>
    </row>
    <row r="25584" spans="54:54" x14ac:dyDescent="0.2">
      <c r="BB25584" s="5"/>
    </row>
    <row r="25585" spans="54:54" x14ac:dyDescent="0.2">
      <c r="BB25585" s="5"/>
    </row>
    <row r="25586" spans="54:54" x14ac:dyDescent="0.2">
      <c r="BB25586" s="5"/>
    </row>
    <row r="25587" spans="54:54" x14ac:dyDescent="0.2">
      <c r="BB25587" s="5"/>
    </row>
    <row r="25588" spans="54:54" x14ac:dyDescent="0.2">
      <c r="BB25588" s="5"/>
    </row>
    <row r="25589" spans="54:54" x14ac:dyDescent="0.2">
      <c r="BB25589" s="5"/>
    </row>
    <row r="25590" spans="54:54" x14ac:dyDescent="0.2">
      <c r="BB25590" s="5"/>
    </row>
    <row r="25591" spans="54:54" x14ac:dyDescent="0.2">
      <c r="BB25591" s="5"/>
    </row>
    <row r="25592" spans="54:54" x14ac:dyDescent="0.2">
      <c r="BB25592" s="5"/>
    </row>
    <row r="25593" spans="54:54" x14ac:dyDescent="0.2">
      <c r="BB25593" s="5"/>
    </row>
    <row r="25594" spans="54:54" x14ac:dyDescent="0.2">
      <c r="BB25594" s="5"/>
    </row>
    <row r="25595" spans="54:54" x14ac:dyDescent="0.2">
      <c r="BB25595" s="5"/>
    </row>
    <row r="25596" spans="54:54" x14ac:dyDescent="0.2">
      <c r="BB25596" s="5"/>
    </row>
    <row r="25597" spans="54:54" x14ac:dyDescent="0.2">
      <c r="BB25597" s="5"/>
    </row>
    <row r="25598" spans="54:54" x14ac:dyDescent="0.2">
      <c r="BB25598" s="5"/>
    </row>
    <row r="25599" spans="54:54" x14ac:dyDescent="0.2">
      <c r="BB25599" s="5"/>
    </row>
    <row r="25600" spans="54:54" x14ac:dyDescent="0.2">
      <c r="BB25600" s="5"/>
    </row>
    <row r="25601" spans="54:54" x14ac:dyDescent="0.2">
      <c r="BB25601" s="5"/>
    </row>
    <row r="25602" spans="54:54" x14ac:dyDescent="0.2">
      <c r="BB25602" s="5"/>
    </row>
    <row r="25603" spans="54:54" x14ac:dyDescent="0.2">
      <c r="BB25603" s="5"/>
    </row>
    <row r="25604" spans="54:54" x14ac:dyDescent="0.2">
      <c r="BB25604" s="5"/>
    </row>
    <row r="25605" spans="54:54" x14ac:dyDescent="0.2">
      <c r="BB25605" s="5"/>
    </row>
    <row r="25606" spans="54:54" x14ac:dyDescent="0.2">
      <c r="BB25606" s="5"/>
    </row>
    <row r="25607" spans="54:54" x14ac:dyDescent="0.2">
      <c r="BB25607" s="5"/>
    </row>
    <row r="25608" spans="54:54" x14ac:dyDescent="0.2">
      <c r="BB25608" s="5"/>
    </row>
    <row r="25609" spans="54:54" x14ac:dyDescent="0.2">
      <c r="BB25609" s="5"/>
    </row>
    <row r="25610" spans="54:54" x14ac:dyDescent="0.2">
      <c r="BB25610" s="5"/>
    </row>
    <row r="25611" spans="54:54" x14ac:dyDescent="0.2">
      <c r="BB25611" s="5"/>
    </row>
    <row r="25612" spans="54:54" x14ac:dyDescent="0.2">
      <c r="BB25612" s="5"/>
    </row>
    <row r="25613" spans="54:54" x14ac:dyDescent="0.2">
      <c r="BB25613" s="5"/>
    </row>
    <row r="25614" spans="54:54" x14ac:dyDescent="0.2">
      <c r="BB25614" s="5"/>
    </row>
    <row r="25615" spans="54:54" x14ac:dyDescent="0.2">
      <c r="BB25615" s="5"/>
    </row>
    <row r="25616" spans="54:54" x14ac:dyDescent="0.2">
      <c r="BB25616" s="5"/>
    </row>
    <row r="25617" spans="54:54" x14ac:dyDescent="0.2">
      <c r="BB25617" s="5"/>
    </row>
    <row r="25618" spans="54:54" x14ac:dyDescent="0.2">
      <c r="BB25618" s="5"/>
    </row>
    <row r="25619" spans="54:54" x14ac:dyDescent="0.2">
      <c r="BB25619" s="5"/>
    </row>
    <row r="25620" spans="54:54" x14ac:dyDescent="0.2">
      <c r="BB25620" s="5"/>
    </row>
    <row r="25621" spans="54:54" x14ac:dyDescent="0.2">
      <c r="BB25621" s="5"/>
    </row>
    <row r="25622" spans="54:54" x14ac:dyDescent="0.2">
      <c r="BB25622" s="5"/>
    </row>
    <row r="25623" spans="54:54" x14ac:dyDescent="0.2">
      <c r="BB25623" s="5"/>
    </row>
    <row r="25624" spans="54:54" x14ac:dyDescent="0.2">
      <c r="BB25624" s="5"/>
    </row>
    <row r="25625" spans="54:54" x14ac:dyDescent="0.2">
      <c r="BB25625" s="5"/>
    </row>
    <row r="25626" spans="54:54" x14ac:dyDescent="0.2">
      <c r="BB25626" s="5"/>
    </row>
    <row r="25627" spans="54:54" x14ac:dyDescent="0.2">
      <c r="BB25627" s="5"/>
    </row>
    <row r="25628" spans="54:54" x14ac:dyDescent="0.2">
      <c r="BB25628" s="5"/>
    </row>
    <row r="25629" spans="54:54" x14ac:dyDescent="0.2">
      <c r="BB25629" s="5"/>
    </row>
    <row r="25630" spans="54:54" x14ac:dyDescent="0.2">
      <c r="BB25630" s="5"/>
    </row>
    <row r="25631" spans="54:54" x14ac:dyDescent="0.2">
      <c r="BB25631" s="5"/>
    </row>
    <row r="25632" spans="54:54" x14ac:dyDescent="0.2">
      <c r="BB25632" s="5"/>
    </row>
    <row r="25633" spans="54:54" x14ac:dyDescent="0.2">
      <c r="BB25633" s="5"/>
    </row>
    <row r="25634" spans="54:54" x14ac:dyDescent="0.2">
      <c r="BB25634" s="5"/>
    </row>
    <row r="25635" spans="54:54" x14ac:dyDescent="0.2">
      <c r="BB25635" s="5"/>
    </row>
    <row r="25636" spans="54:54" x14ac:dyDescent="0.2">
      <c r="BB25636" s="5"/>
    </row>
    <row r="25637" spans="54:54" x14ac:dyDescent="0.2">
      <c r="BB25637" s="5"/>
    </row>
    <row r="25638" spans="54:54" x14ac:dyDescent="0.2">
      <c r="BB25638" s="5"/>
    </row>
    <row r="25639" spans="54:54" x14ac:dyDescent="0.2">
      <c r="BB25639" s="5"/>
    </row>
    <row r="25640" spans="54:54" x14ac:dyDescent="0.2">
      <c r="BB25640" s="5"/>
    </row>
    <row r="25641" spans="54:54" x14ac:dyDescent="0.2">
      <c r="BB25641" s="5"/>
    </row>
    <row r="25642" spans="54:54" x14ac:dyDescent="0.2">
      <c r="BB25642" s="5"/>
    </row>
    <row r="25643" spans="54:54" x14ac:dyDescent="0.2">
      <c r="BB25643" s="5"/>
    </row>
    <row r="25644" spans="54:54" x14ac:dyDescent="0.2">
      <c r="BB25644" s="5"/>
    </row>
    <row r="25645" spans="54:54" x14ac:dyDescent="0.2">
      <c r="BB25645" s="5"/>
    </row>
    <row r="25646" spans="54:54" x14ac:dyDescent="0.2">
      <c r="BB25646" s="5"/>
    </row>
    <row r="25647" spans="54:54" x14ac:dyDescent="0.2">
      <c r="BB25647" s="5"/>
    </row>
    <row r="25648" spans="54:54" x14ac:dyDescent="0.2">
      <c r="BB25648" s="5"/>
    </row>
    <row r="25649" spans="54:54" x14ac:dyDescent="0.2">
      <c r="BB25649" s="5"/>
    </row>
    <row r="25650" spans="54:54" x14ac:dyDescent="0.2">
      <c r="BB25650" s="5"/>
    </row>
    <row r="25651" spans="54:54" x14ac:dyDescent="0.2">
      <c r="BB25651" s="5"/>
    </row>
    <row r="25652" spans="54:54" x14ac:dyDescent="0.2">
      <c r="BB25652" s="5"/>
    </row>
    <row r="25653" spans="54:54" x14ac:dyDescent="0.2">
      <c r="BB25653" s="5"/>
    </row>
    <row r="25654" spans="54:54" x14ac:dyDescent="0.2">
      <c r="BB25654" s="5"/>
    </row>
    <row r="25655" spans="54:54" x14ac:dyDescent="0.2">
      <c r="BB25655" s="5"/>
    </row>
    <row r="25656" spans="54:54" x14ac:dyDescent="0.2">
      <c r="BB25656" s="5"/>
    </row>
    <row r="25657" spans="54:54" x14ac:dyDescent="0.2">
      <c r="BB25657" s="5"/>
    </row>
    <row r="25658" spans="54:54" x14ac:dyDescent="0.2">
      <c r="BB25658" s="5"/>
    </row>
    <row r="25659" spans="54:54" x14ac:dyDescent="0.2">
      <c r="BB25659" s="5"/>
    </row>
    <row r="25660" spans="54:54" x14ac:dyDescent="0.2">
      <c r="BB25660" s="5"/>
    </row>
    <row r="25661" spans="54:54" x14ac:dyDescent="0.2">
      <c r="BB25661" s="5"/>
    </row>
    <row r="25662" spans="54:54" x14ac:dyDescent="0.2">
      <c r="BB25662" s="5"/>
    </row>
    <row r="25663" spans="54:54" x14ac:dyDescent="0.2">
      <c r="BB25663" s="5"/>
    </row>
    <row r="25664" spans="54:54" x14ac:dyDescent="0.2">
      <c r="BB25664" s="5"/>
    </row>
    <row r="25665" spans="54:54" x14ac:dyDescent="0.2">
      <c r="BB25665" s="5"/>
    </row>
    <row r="25666" spans="54:54" x14ac:dyDescent="0.2">
      <c r="BB25666" s="5"/>
    </row>
    <row r="25667" spans="54:54" x14ac:dyDescent="0.2">
      <c r="BB25667" s="5"/>
    </row>
    <row r="25668" spans="54:54" x14ac:dyDescent="0.2">
      <c r="BB25668" s="5"/>
    </row>
    <row r="25669" spans="54:54" x14ac:dyDescent="0.2">
      <c r="BB25669" s="5"/>
    </row>
    <row r="25670" spans="54:54" x14ac:dyDescent="0.2">
      <c r="BB25670" s="5"/>
    </row>
    <row r="25671" spans="54:54" x14ac:dyDescent="0.2">
      <c r="BB25671" s="5"/>
    </row>
    <row r="25672" spans="54:54" x14ac:dyDescent="0.2">
      <c r="BB25672" s="5"/>
    </row>
    <row r="25673" spans="54:54" x14ac:dyDescent="0.2">
      <c r="BB25673" s="5"/>
    </row>
    <row r="25674" spans="54:54" x14ac:dyDescent="0.2">
      <c r="BB25674" s="5"/>
    </row>
    <row r="25675" spans="54:54" x14ac:dyDescent="0.2">
      <c r="BB25675" s="5"/>
    </row>
    <row r="25676" spans="54:54" x14ac:dyDescent="0.2">
      <c r="BB25676" s="5"/>
    </row>
    <row r="25677" spans="54:54" x14ac:dyDescent="0.2">
      <c r="BB25677" s="5"/>
    </row>
    <row r="25678" spans="54:54" x14ac:dyDescent="0.2">
      <c r="BB25678" s="5"/>
    </row>
    <row r="25679" spans="54:54" x14ac:dyDescent="0.2">
      <c r="BB25679" s="5"/>
    </row>
    <row r="25680" spans="54:54" x14ac:dyDescent="0.2">
      <c r="BB25680" s="5"/>
    </row>
    <row r="25681" spans="54:54" x14ac:dyDescent="0.2">
      <c r="BB25681" s="5"/>
    </row>
    <row r="25682" spans="54:54" x14ac:dyDescent="0.2">
      <c r="BB25682" s="5"/>
    </row>
    <row r="25683" spans="54:54" x14ac:dyDescent="0.2">
      <c r="BB25683" s="5"/>
    </row>
    <row r="25684" spans="54:54" x14ac:dyDescent="0.2">
      <c r="BB25684" s="5"/>
    </row>
    <row r="25685" spans="54:54" x14ac:dyDescent="0.2">
      <c r="BB25685" s="5"/>
    </row>
    <row r="25686" spans="54:54" x14ac:dyDescent="0.2">
      <c r="BB25686" s="5"/>
    </row>
    <row r="25687" spans="54:54" x14ac:dyDescent="0.2">
      <c r="BB25687" s="5"/>
    </row>
    <row r="25688" spans="54:54" x14ac:dyDescent="0.2">
      <c r="BB25688" s="5"/>
    </row>
    <row r="25689" spans="54:54" x14ac:dyDescent="0.2">
      <c r="BB25689" s="5"/>
    </row>
    <row r="25690" spans="54:54" x14ac:dyDescent="0.2">
      <c r="BB25690" s="5"/>
    </row>
    <row r="25691" spans="54:54" x14ac:dyDescent="0.2">
      <c r="BB25691" s="5"/>
    </row>
    <row r="25692" spans="54:54" x14ac:dyDescent="0.2">
      <c r="BB25692" s="5"/>
    </row>
    <row r="25693" spans="54:54" x14ac:dyDescent="0.2">
      <c r="BB25693" s="5"/>
    </row>
    <row r="25694" spans="54:54" x14ac:dyDescent="0.2">
      <c r="BB25694" s="5"/>
    </row>
    <row r="25695" spans="54:54" x14ac:dyDescent="0.2">
      <c r="BB25695" s="5"/>
    </row>
    <row r="25696" spans="54:54" x14ac:dyDescent="0.2">
      <c r="BB25696" s="5"/>
    </row>
    <row r="25697" spans="54:54" x14ac:dyDescent="0.2">
      <c r="BB25697" s="5"/>
    </row>
    <row r="25698" spans="54:54" x14ac:dyDescent="0.2">
      <c r="BB25698" s="5"/>
    </row>
    <row r="25699" spans="54:54" x14ac:dyDescent="0.2">
      <c r="BB25699" s="5"/>
    </row>
    <row r="25700" spans="54:54" x14ac:dyDescent="0.2">
      <c r="BB25700" s="5"/>
    </row>
    <row r="25701" spans="54:54" x14ac:dyDescent="0.2">
      <c r="BB25701" s="5"/>
    </row>
    <row r="25702" spans="54:54" x14ac:dyDescent="0.2">
      <c r="BB25702" s="5"/>
    </row>
    <row r="25703" spans="54:54" x14ac:dyDescent="0.2">
      <c r="BB25703" s="5"/>
    </row>
    <row r="25704" spans="54:54" x14ac:dyDescent="0.2">
      <c r="BB25704" s="5"/>
    </row>
    <row r="25705" spans="54:54" x14ac:dyDescent="0.2">
      <c r="BB25705" s="5"/>
    </row>
    <row r="25706" spans="54:54" x14ac:dyDescent="0.2">
      <c r="BB25706" s="5"/>
    </row>
    <row r="25707" spans="54:54" x14ac:dyDescent="0.2">
      <c r="BB25707" s="5"/>
    </row>
    <row r="25708" spans="54:54" x14ac:dyDescent="0.2">
      <c r="BB25708" s="5"/>
    </row>
    <row r="25709" spans="54:54" x14ac:dyDescent="0.2">
      <c r="BB25709" s="5"/>
    </row>
    <row r="25710" spans="54:54" x14ac:dyDescent="0.2">
      <c r="BB25710" s="5"/>
    </row>
    <row r="25711" spans="54:54" x14ac:dyDescent="0.2">
      <c r="BB25711" s="5"/>
    </row>
    <row r="25712" spans="54:54" x14ac:dyDescent="0.2">
      <c r="BB25712" s="5"/>
    </row>
    <row r="25713" spans="54:54" x14ac:dyDescent="0.2">
      <c r="BB25713" s="5"/>
    </row>
    <row r="25714" spans="54:54" x14ac:dyDescent="0.2">
      <c r="BB25714" s="5"/>
    </row>
    <row r="25715" spans="54:54" x14ac:dyDescent="0.2">
      <c r="BB25715" s="5"/>
    </row>
    <row r="25716" spans="54:54" x14ac:dyDescent="0.2">
      <c r="BB25716" s="5"/>
    </row>
    <row r="25717" spans="54:54" x14ac:dyDescent="0.2">
      <c r="BB25717" s="5"/>
    </row>
    <row r="25718" spans="54:54" x14ac:dyDescent="0.2">
      <c r="BB25718" s="5"/>
    </row>
    <row r="25719" spans="54:54" x14ac:dyDescent="0.2">
      <c r="BB25719" s="5"/>
    </row>
    <row r="25720" spans="54:54" x14ac:dyDescent="0.2">
      <c r="BB25720" s="5"/>
    </row>
    <row r="25721" spans="54:54" x14ac:dyDescent="0.2">
      <c r="BB25721" s="5"/>
    </row>
    <row r="25722" spans="54:54" x14ac:dyDescent="0.2">
      <c r="BB25722" s="5"/>
    </row>
    <row r="25723" spans="54:54" x14ac:dyDescent="0.2">
      <c r="BB25723" s="5"/>
    </row>
    <row r="25724" spans="54:54" x14ac:dyDescent="0.2">
      <c r="BB25724" s="5"/>
    </row>
    <row r="25725" spans="54:54" x14ac:dyDescent="0.2">
      <c r="BB25725" s="5"/>
    </row>
    <row r="25726" spans="54:54" x14ac:dyDescent="0.2">
      <c r="BB25726" s="5"/>
    </row>
    <row r="25727" spans="54:54" x14ac:dyDescent="0.2">
      <c r="BB25727" s="5"/>
    </row>
    <row r="25728" spans="54:54" x14ac:dyDescent="0.2">
      <c r="BB25728" s="5"/>
    </row>
    <row r="25729" spans="54:54" x14ac:dyDescent="0.2">
      <c r="BB25729" s="5"/>
    </row>
    <row r="25730" spans="54:54" x14ac:dyDescent="0.2">
      <c r="BB25730" s="5"/>
    </row>
    <row r="25731" spans="54:54" x14ac:dyDescent="0.2">
      <c r="BB25731" s="5"/>
    </row>
    <row r="25732" spans="54:54" x14ac:dyDescent="0.2">
      <c r="BB25732" s="5"/>
    </row>
    <row r="25733" spans="54:54" x14ac:dyDescent="0.2">
      <c r="BB25733" s="5"/>
    </row>
    <row r="25734" spans="54:54" x14ac:dyDescent="0.2">
      <c r="BB25734" s="5"/>
    </row>
    <row r="25735" spans="54:54" x14ac:dyDescent="0.2">
      <c r="BB25735" s="5"/>
    </row>
    <row r="25736" spans="54:54" x14ac:dyDescent="0.2">
      <c r="BB25736" s="5"/>
    </row>
    <row r="25737" spans="54:54" x14ac:dyDescent="0.2">
      <c r="BB25737" s="5"/>
    </row>
    <row r="25738" spans="54:54" x14ac:dyDescent="0.2">
      <c r="BB25738" s="5"/>
    </row>
    <row r="25739" spans="54:54" x14ac:dyDescent="0.2">
      <c r="BB25739" s="5"/>
    </row>
    <row r="25740" spans="54:54" x14ac:dyDescent="0.2">
      <c r="BB25740" s="5"/>
    </row>
    <row r="25741" spans="54:54" x14ac:dyDescent="0.2">
      <c r="BB25741" s="5"/>
    </row>
    <row r="25742" spans="54:54" x14ac:dyDescent="0.2">
      <c r="BB25742" s="5"/>
    </row>
    <row r="25743" spans="54:54" x14ac:dyDescent="0.2">
      <c r="BB25743" s="5"/>
    </row>
    <row r="25744" spans="54:54" x14ac:dyDescent="0.2">
      <c r="BB25744" s="5"/>
    </row>
    <row r="25745" spans="54:54" x14ac:dyDescent="0.2">
      <c r="BB25745" s="5"/>
    </row>
    <row r="25746" spans="54:54" x14ac:dyDescent="0.2">
      <c r="BB25746" s="5"/>
    </row>
    <row r="25747" spans="54:54" x14ac:dyDescent="0.2">
      <c r="BB25747" s="5"/>
    </row>
    <row r="25748" spans="54:54" x14ac:dyDescent="0.2">
      <c r="BB25748" s="5"/>
    </row>
    <row r="25749" spans="54:54" x14ac:dyDescent="0.2">
      <c r="BB25749" s="5"/>
    </row>
    <row r="25750" spans="54:54" x14ac:dyDescent="0.2">
      <c r="BB25750" s="5"/>
    </row>
    <row r="25751" spans="54:54" x14ac:dyDescent="0.2">
      <c r="BB25751" s="5"/>
    </row>
    <row r="25752" spans="54:54" x14ac:dyDescent="0.2">
      <c r="BB25752" s="5"/>
    </row>
    <row r="25753" spans="54:54" x14ac:dyDescent="0.2">
      <c r="BB25753" s="5"/>
    </row>
    <row r="25754" spans="54:54" x14ac:dyDescent="0.2">
      <c r="BB25754" s="5"/>
    </row>
    <row r="25755" spans="54:54" x14ac:dyDescent="0.2">
      <c r="BB25755" s="5"/>
    </row>
    <row r="25756" spans="54:54" x14ac:dyDescent="0.2">
      <c r="BB25756" s="5"/>
    </row>
    <row r="25757" spans="54:54" x14ac:dyDescent="0.2">
      <c r="BB25757" s="5"/>
    </row>
    <row r="25758" spans="54:54" x14ac:dyDescent="0.2">
      <c r="BB25758" s="5"/>
    </row>
    <row r="25759" spans="54:54" x14ac:dyDescent="0.2">
      <c r="BB25759" s="5"/>
    </row>
    <row r="25760" spans="54:54" x14ac:dyDescent="0.2">
      <c r="BB25760" s="5"/>
    </row>
    <row r="25761" spans="54:54" x14ac:dyDescent="0.2">
      <c r="BB25761" s="5"/>
    </row>
    <row r="25762" spans="54:54" x14ac:dyDescent="0.2">
      <c r="BB25762" s="5"/>
    </row>
    <row r="25763" spans="54:54" x14ac:dyDescent="0.2">
      <c r="BB25763" s="5"/>
    </row>
    <row r="25764" spans="54:54" x14ac:dyDescent="0.2">
      <c r="BB25764" s="5"/>
    </row>
    <row r="25765" spans="54:54" x14ac:dyDescent="0.2">
      <c r="BB25765" s="5"/>
    </row>
    <row r="25766" spans="54:54" x14ac:dyDescent="0.2">
      <c r="BB25766" s="5"/>
    </row>
    <row r="25767" spans="54:54" x14ac:dyDescent="0.2">
      <c r="BB25767" s="5"/>
    </row>
    <row r="25768" spans="54:54" x14ac:dyDescent="0.2">
      <c r="BB25768" s="5"/>
    </row>
    <row r="25769" spans="54:54" x14ac:dyDescent="0.2">
      <c r="BB25769" s="5"/>
    </row>
    <row r="25770" spans="54:54" x14ac:dyDescent="0.2">
      <c r="BB25770" s="5"/>
    </row>
    <row r="25771" spans="54:54" x14ac:dyDescent="0.2">
      <c r="BB25771" s="5"/>
    </row>
    <row r="25772" spans="54:54" x14ac:dyDescent="0.2">
      <c r="BB25772" s="5"/>
    </row>
    <row r="25773" spans="54:54" x14ac:dyDescent="0.2">
      <c r="BB25773" s="5"/>
    </row>
    <row r="25774" spans="54:54" x14ac:dyDescent="0.2">
      <c r="BB25774" s="5"/>
    </row>
    <row r="25775" spans="54:54" x14ac:dyDescent="0.2">
      <c r="BB25775" s="5"/>
    </row>
    <row r="25776" spans="54:54" x14ac:dyDescent="0.2">
      <c r="BB25776" s="5"/>
    </row>
    <row r="25777" spans="54:54" x14ac:dyDescent="0.2">
      <c r="BB25777" s="5"/>
    </row>
    <row r="25778" spans="54:54" x14ac:dyDescent="0.2">
      <c r="BB25778" s="5"/>
    </row>
    <row r="25779" spans="54:54" x14ac:dyDescent="0.2">
      <c r="BB25779" s="5"/>
    </row>
    <row r="25780" spans="54:54" x14ac:dyDescent="0.2">
      <c r="BB25780" s="5"/>
    </row>
    <row r="25781" spans="54:54" x14ac:dyDescent="0.2">
      <c r="BB25781" s="5"/>
    </row>
    <row r="25782" spans="54:54" x14ac:dyDescent="0.2">
      <c r="BB25782" s="5"/>
    </row>
    <row r="25783" spans="54:54" x14ac:dyDescent="0.2">
      <c r="BB25783" s="5"/>
    </row>
    <row r="25784" spans="54:54" x14ac:dyDescent="0.2">
      <c r="BB25784" s="5"/>
    </row>
    <row r="25785" spans="54:54" x14ac:dyDescent="0.2">
      <c r="BB25785" s="5"/>
    </row>
    <row r="25786" spans="54:54" x14ac:dyDescent="0.2">
      <c r="BB25786" s="5"/>
    </row>
    <row r="25787" spans="54:54" x14ac:dyDescent="0.2">
      <c r="BB25787" s="5"/>
    </row>
    <row r="25788" spans="54:54" x14ac:dyDescent="0.2">
      <c r="BB25788" s="5"/>
    </row>
    <row r="25789" spans="54:54" x14ac:dyDescent="0.2">
      <c r="BB25789" s="5"/>
    </row>
    <row r="25790" spans="54:54" x14ac:dyDescent="0.2">
      <c r="BB25790" s="5"/>
    </row>
    <row r="25791" spans="54:54" x14ac:dyDescent="0.2">
      <c r="BB25791" s="5"/>
    </row>
    <row r="25792" spans="54:54" x14ac:dyDescent="0.2">
      <c r="BB25792" s="5"/>
    </row>
    <row r="25793" spans="54:54" x14ac:dyDescent="0.2">
      <c r="BB25793" s="5"/>
    </row>
    <row r="25794" spans="54:54" x14ac:dyDescent="0.2">
      <c r="BB25794" s="5"/>
    </row>
    <row r="25795" spans="54:54" x14ac:dyDescent="0.2">
      <c r="BB25795" s="5"/>
    </row>
    <row r="25796" spans="54:54" x14ac:dyDescent="0.2">
      <c r="BB25796" s="5"/>
    </row>
    <row r="25797" spans="54:54" x14ac:dyDescent="0.2">
      <c r="BB25797" s="5"/>
    </row>
    <row r="25798" spans="54:54" x14ac:dyDescent="0.2">
      <c r="BB25798" s="5"/>
    </row>
    <row r="25799" spans="54:54" x14ac:dyDescent="0.2">
      <c r="BB25799" s="5"/>
    </row>
    <row r="25800" spans="54:54" x14ac:dyDescent="0.2">
      <c r="BB25800" s="5"/>
    </row>
    <row r="25801" spans="54:54" x14ac:dyDescent="0.2">
      <c r="BB25801" s="5"/>
    </row>
    <row r="25802" spans="54:54" x14ac:dyDescent="0.2">
      <c r="BB25802" s="5"/>
    </row>
    <row r="25803" spans="54:54" x14ac:dyDescent="0.2">
      <c r="BB25803" s="5"/>
    </row>
    <row r="25804" spans="54:54" x14ac:dyDescent="0.2">
      <c r="BB25804" s="5"/>
    </row>
    <row r="25805" spans="54:54" x14ac:dyDescent="0.2">
      <c r="BB25805" s="5"/>
    </row>
    <row r="25806" spans="54:54" x14ac:dyDescent="0.2">
      <c r="BB25806" s="5"/>
    </row>
    <row r="25807" spans="54:54" x14ac:dyDescent="0.2">
      <c r="BB25807" s="5"/>
    </row>
    <row r="25808" spans="54:54" x14ac:dyDescent="0.2">
      <c r="BB25808" s="5"/>
    </row>
    <row r="25809" spans="54:54" x14ac:dyDescent="0.2">
      <c r="BB25809" s="5"/>
    </row>
    <row r="25810" spans="54:54" x14ac:dyDescent="0.2">
      <c r="BB25810" s="5"/>
    </row>
    <row r="25811" spans="54:54" x14ac:dyDescent="0.2">
      <c r="BB25811" s="5"/>
    </row>
    <row r="25812" spans="54:54" x14ac:dyDescent="0.2">
      <c r="BB25812" s="5"/>
    </row>
    <row r="25813" spans="54:54" x14ac:dyDescent="0.2">
      <c r="BB25813" s="5"/>
    </row>
    <row r="25814" spans="54:54" x14ac:dyDescent="0.2">
      <c r="BB25814" s="5"/>
    </row>
    <row r="25815" spans="54:54" x14ac:dyDescent="0.2">
      <c r="BB25815" s="5"/>
    </row>
    <row r="25816" spans="54:54" x14ac:dyDescent="0.2">
      <c r="BB25816" s="5"/>
    </row>
    <row r="25817" spans="54:54" x14ac:dyDescent="0.2">
      <c r="BB25817" s="5"/>
    </row>
    <row r="25818" spans="54:54" x14ac:dyDescent="0.2">
      <c r="BB25818" s="5"/>
    </row>
    <row r="25819" spans="54:54" x14ac:dyDescent="0.2">
      <c r="BB25819" s="5"/>
    </row>
    <row r="25820" spans="54:54" x14ac:dyDescent="0.2">
      <c r="BB25820" s="5"/>
    </row>
    <row r="25821" spans="54:54" x14ac:dyDescent="0.2">
      <c r="BB25821" s="5"/>
    </row>
    <row r="25822" spans="54:54" x14ac:dyDescent="0.2">
      <c r="BB25822" s="5"/>
    </row>
    <row r="25823" spans="54:54" x14ac:dyDescent="0.2">
      <c r="BB25823" s="5"/>
    </row>
    <row r="25824" spans="54:54" x14ac:dyDescent="0.2">
      <c r="BB25824" s="5"/>
    </row>
    <row r="25825" spans="54:54" x14ac:dyDescent="0.2">
      <c r="BB25825" s="5"/>
    </row>
    <row r="25826" spans="54:54" x14ac:dyDescent="0.2">
      <c r="BB25826" s="5"/>
    </row>
    <row r="25827" spans="54:54" x14ac:dyDescent="0.2">
      <c r="BB25827" s="5"/>
    </row>
    <row r="25828" spans="54:54" x14ac:dyDescent="0.2">
      <c r="BB25828" s="5"/>
    </row>
    <row r="25829" spans="54:54" x14ac:dyDescent="0.2">
      <c r="BB25829" s="5"/>
    </row>
    <row r="25830" spans="54:54" x14ac:dyDescent="0.2">
      <c r="BB25830" s="5"/>
    </row>
    <row r="25831" spans="54:54" x14ac:dyDescent="0.2">
      <c r="BB25831" s="5"/>
    </row>
    <row r="25832" spans="54:54" x14ac:dyDescent="0.2">
      <c r="BB25832" s="5"/>
    </row>
    <row r="25833" spans="54:54" x14ac:dyDescent="0.2">
      <c r="BB25833" s="5"/>
    </row>
    <row r="25834" spans="54:54" x14ac:dyDescent="0.2">
      <c r="BB25834" s="5"/>
    </row>
    <row r="25835" spans="54:54" x14ac:dyDescent="0.2">
      <c r="BB25835" s="5"/>
    </row>
    <row r="25836" spans="54:54" x14ac:dyDescent="0.2">
      <c r="BB25836" s="5"/>
    </row>
    <row r="25837" spans="54:54" x14ac:dyDescent="0.2">
      <c r="BB25837" s="5"/>
    </row>
    <row r="25838" spans="54:54" x14ac:dyDescent="0.2">
      <c r="BB25838" s="5"/>
    </row>
    <row r="25839" spans="54:54" x14ac:dyDescent="0.2">
      <c r="BB25839" s="5"/>
    </row>
    <row r="25840" spans="54:54" x14ac:dyDescent="0.2">
      <c r="BB25840" s="5"/>
    </row>
    <row r="25841" spans="54:54" x14ac:dyDescent="0.2">
      <c r="BB25841" s="5"/>
    </row>
    <row r="25842" spans="54:54" x14ac:dyDescent="0.2">
      <c r="BB25842" s="5"/>
    </row>
    <row r="25843" spans="54:54" x14ac:dyDescent="0.2">
      <c r="BB25843" s="5"/>
    </row>
    <row r="25844" spans="54:54" x14ac:dyDescent="0.2">
      <c r="BB25844" s="5"/>
    </row>
    <row r="25845" spans="54:54" x14ac:dyDescent="0.2">
      <c r="BB25845" s="5"/>
    </row>
    <row r="25846" spans="54:54" x14ac:dyDescent="0.2">
      <c r="BB25846" s="5"/>
    </row>
    <row r="25847" spans="54:54" x14ac:dyDescent="0.2">
      <c r="BB25847" s="5"/>
    </row>
    <row r="25848" spans="54:54" x14ac:dyDescent="0.2">
      <c r="BB25848" s="5"/>
    </row>
    <row r="25849" spans="54:54" x14ac:dyDescent="0.2">
      <c r="BB25849" s="5"/>
    </row>
    <row r="25850" spans="54:54" x14ac:dyDescent="0.2">
      <c r="BB25850" s="5"/>
    </row>
    <row r="25851" spans="54:54" x14ac:dyDescent="0.2">
      <c r="BB25851" s="5"/>
    </row>
    <row r="25852" spans="54:54" x14ac:dyDescent="0.2">
      <c r="BB25852" s="5"/>
    </row>
    <row r="25853" spans="54:54" x14ac:dyDescent="0.2">
      <c r="BB25853" s="5"/>
    </row>
    <row r="25854" spans="54:54" x14ac:dyDescent="0.2">
      <c r="BB25854" s="5"/>
    </row>
    <row r="25855" spans="54:54" x14ac:dyDescent="0.2">
      <c r="BB25855" s="5"/>
    </row>
    <row r="25856" spans="54:54" x14ac:dyDescent="0.2">
      <c r="BB25856" s="5"/>
    </row>
    <row r="25857" spans="54:54" x14ac:dyDescent="0.2">
      <c r="BB25857" s="5"/>
    </row>
    <row r="25858" spans="54:54" x14ac:dyDescent="0.2">
      <c r="BB25858" s="5"/>
    </row>
    <row r="25859" spans="54:54" x14ac:dyDescent="0.2">
      <c r="BB25859" s="5"/>
    </row>
    <row r="25860" spans="54:54" x14ac:dyDescent="0.2">
      <c r="BB25860" s="5"/>
    </row>
    <row r="25861" spans="54:54" x14ac:dyDescent="0.2">
      <c r="BB25861" s="5"/>
    </row>
    <row r="25862" spans="54:54" x14ac:dyDescent="0.2">
      <c r="BB25862" s="5"/>
    </row>
    <row r="25863" spans="54:54" x14ac:dyDescent="0.2">
      <c r="BB25863" s="5"/>
    </row>
    <row r="25864" spans="54:54" x14ac:dyDescent="0.2">
      <c r="BB25864" s="5"/>
    </row>
    <row r="25865" spans="54:54" x14ac:dyDescent="0.2">
      <c r="BB25865" s="5"/>
    </row>
    <row r="25866" spans="54:54" x14ac:dyDescent="0.2">
      <c r="BB25866" s="5"/>
    </row>
    <row r="25867" spans="54:54" x14ac:dyDescent="0.2">
      <c r="BB25867" s="5"/>
    </row>
    <row r="25868" spans="54:54" x14ac:dyDescent="0.2">
      <c r="BB25868" s="5"/>
    </row>
    <row r="25869" spans="54:54" x14ac:dyDescent="0.2">
      <c r="BB25869" s="5"/>
    </row>
    <row r="25870" spans="54:54" x14ac:dyDescent="0.2">
      <c r="BB25870" s="5"/>
    </row>
    <row r="25871" spans="54:54" x14ac:dyDescent="0.2">
      <c r="BB25871" s="5"/>
    </row>
    <row r="25872" spans="54:54" x14ac:dyDescent="0.2">
      <c r="BB25872" s="5"/>
    </row>
    <row r="25873" spans="54:54" x14ac:dyDescent="0.2">
      <c r="BB25873" s="5"/>
    </row>
    <row r="25874" spans="54:54" x14ac:dyDescent="0.2">
      <c r="BB25874" s="5"/>
    </row>
    <row r="25875" spans="54:54" x14ac:dyDescent="0.2">
      <c r="BB25875" s="5"/>
    </row>
    <row r="25876" spans="54:54" x14ac:dyDescent="0.2">
      <c r="BB25876" s="5"/>
    </row>
    <row r="25877" spans="54:54" x14ac:dyDescent="0.2">
      <c r="BB25877" s="5"/>
    </row>
    <row r="25878" spans="54:54" x14ac:dyDescent="0.2">
      <c r="BB25878" s="5"/>
    </row>
    <row r="25879" spans="54:54" x14ac:dyDescent="0.2">
      <c r="BB25879" s="5"/>
    </row>
    <row r="25880" spans="54:54" x14ac:dyDescent="0.2">
      <c r="BB25880" s="5"/>
    </row>
    <row r="25881" spans="54:54" x14ac:dyDescent="0.2">
      <c r="BB25881" s="5"/>
    </row>
    <row r="25882" spans="54:54" x14ac:dyDescent="0.2">
      <c r="BB25882" s="5"/>
    </row>
    <row r="25883" spans="54:54" x14ac:dyDescent="0.2">
      <c r="BB25883" s="5"/>
    </row>
    <row r="25884" spans="54:54" x14ac:dyDescent="0.2">
      <c r="BB25884" s="5"/>
    </row>
    <row r="25885" spans="54:54" x14ac:dyDescent="0.2">
      <c r="BB25885" s="5"/>
    </row>
    <row r="25886" spans="54:54" x14ac:dyDescent="0.2">
      <c r="BB25886" s="5"/>
    </row>
    <row r="25887" spans="54:54" x14ac:dyDescent="0.2">
      <c r="BB25887" s="5"/>
    </row>
    <row r="25888" spans="54:54" x14ac:dyDescent="0.2">
      <c r="BB25888" s="5"/>
    </row>
    <row r="25889" spans="54:54" x14ac:dyDescent="0.2">
      <c r="BB25889" s="5"/>
    </row>
    <row r="25890" spans="54:54" x14ac:dyDescent="0.2">
      <c r="BB25890" s="5"/>
    </row>
    <row r="25891" spans="54:54" x14ac:dyDescent="0.2">
      <c r="BB25891" s="5"/>
    </row>
    <row r="25892" spans="54:54" x14ac:dyDescent="0.2">
      <c r="BB25892" s="5"/>
    </row>
    <row r="25893" spans="54:54" x14ac:dyDescent="0.2">
      <c r="BB25893" s="5"/>
    </row>
    <row r="25894" spans="54:54" x14ac:dyDescent="0.2">
      <c r="BB25894" s="5"/>
    </row>
    <row r="25895" spans="54:54" x14ac:dyDescent="0.2">
      <c r="BB25895" s="5"/>
    </row>
    <row r="25896" spans="54:54" x14ac:dyDescent="0.2">
      <c r="BB25896" s="5"/>
    </row>
    <row r="25897" spans="54:54" x14ac:dyDescent="0.2">
      <c r="BB25897" s="5"/>
    </row>
    <row r="25898" spans="54:54" x14ac:dyDescent="0.2">
      <c r="BB25898" s="5"/>
    </row>
    <row r="25899" spans="54:54" x14ac:dyDescent="0.2">
      <c r="BB25899" s="5"/>
    </row>
    <row r="25900" spans="54:54" x14ac:dyDescent="0.2">
      <c r="BB25900" s="5"/>
    </row>
    <row r="25901" spans="54:54" x14ac:dyDescent="0.2">
      <c r="BB25901" s="5"/>
    </row>
    <row r="25902" spans="54:54" x14ac:dyDescent="0.2">
      <c r="BB25902" s="5"/>
    </row>
    <row r="25903" spans="54:54" x14ac:dyDescent="0.2">
      <c r="BB25903" s="5"/>
    </row>
    <row r="25904" spans="54:54" x14ac:dyDescent="0.2">
      <c r="BB25904" s="5"/>
    </row>
    <row r="25905" spans="54:54" x14ac:dyDescent="0.2">
      <c r="BB25905" s="5"/>
    </row>
    <row r="25906" spans="54:54" x14ac:dyDescent="0.2">
      <c r="BB25906" s="5"/>
    </row>
    <row r="25907" spans="54:54" x14ac:dyDescent="0.2">
      <c r="BB25907" s="5"/>
    </row>
    <row r="25908" spans="54:54" x14ac:dyDescent="0.2">
      <c r="BB25908" s="5"/>
    </row>
    <row r="25909" spans="54:54" x14ac:dyDescent="0.2">
      <c r="BB25909" s="5"/>
    </row>
    <row r="25910" spans="54:54" x14ac:dyDescent="0.2">
      <c r="BB25910" s="5"/>
    </row>
    <row r="25911" spans="54:54" x14ac:dyDescent="0.2">
      <c r="BB25911" s="5"/>
    </row>
    <row r="25912" spans="54:54" x14ac:dyDescent="0.2">
      <c r="BB25912" s="5"/>
    </row>
    <row r="25913" spans="54:54" x14ac:dyDescent="0.2">
      <c r="BB25913" s="5"/>
    </row>
    <row r="25914" spans="54:54" x14ac:dyDescent="0.2">
      <c r="BB25914" s="5"/>
    </row>
    <row r="25915" spans="54:54" x14ac:dyDescent="0.2">
      <c r="BB25915" s="5"/>
    </row>
    <row r="25916" spans="54:54" x14ac:dyDescent="0.2">
      <c r="BB25916" s="5"/>
    </row>
    <row r="25917" spans="54:54" x14ac:dyDescent="0.2">
      <c r="BB25917" s="5"/>
    </row>
    <row r="25918" spans="54:54" x14ac:dyDescent="0.2">
      <c r="BB25918" s="5"/>
    </row>
    <row r="25919" spans="54:54" x14ac:dyDescent="0.2">
      <c r="BB25919" s="5"/>
    </row>
    <row r="25920" spans="54:54" x14ac:dyDescent="0.2">
      <c r="BB25920" s="5"/>
    </row>
    <row r="25921" spans="54:54" x14ac:dyDescent="0.2">
      <c r="BB25921" s="5"/>
    </row>
    <row r="25922" spans="54:54" x14ac:dyDescent="0.2">
      <c r="BB25922" s="5"/>
    </row>
    <row r="25923" spans="54:54" x14ac:dyDescent="0.2">
      <c r="BB25923" s="5"/>
    </row>
    <row r="25924" spans="54:54" x14ac:dyDescent="0.2">
      <c r="BB25924" s="5"/>
    </row>
    <row r="25925" spans="54:54" x14ac:dyDescent="0.2">
      <c r="BB25925" s="5"/>
    </row>
    <row r="25926" spans="54:54" x14ac:dyDescent="0.2">
      <c r="BB25926" s="5"/>
    </row>
    <row r="25927" spans="54:54" x14ac:dyDescent="0.2">
      <c r="BB25927" s="5"/>
    </row>
    <row r="25928" spans="54:54" x14ac:dyDescent="0.2">
      <c r="BB25928" s="5"/>
    </row>
    <row r="25929" spans="54:54" x14ac:dyDescent="0.2">
      <c r="BB25929" s="5"/>
    </row>
    <row r="25930" spans="54:54" x14ac:dyDescent="0.2">
      <c r="BB25930" s="5"/>
    </row>
    <row r="25931" spans="54:54" x14ac:dyDescent="0.2">
      <c r="BB25931" s="5"/>
    </row>
    <row r="25932" spans="54:54" x14ac:dyDescent="0.2">
      <c r="BB25932" s="5"/>
    </row>
    <row r="25933" spans="54:54" x14ac:dyDescent="0.2">
      <c r="BB25933" s="5"/>
    </row>
    <row r="25934" spans="54:54" x14ac:dyDescent="0.2">
      <c r="BB25934" s="5"/>
    </row>
    <row r="25935" spans="54:54" x14ac:dyDescent="0.2">
      <c r="BB25935" s="5"/>
    </row>
    <row r="25936" spans="54:54" x14ac:dyDescent="0.2">
      <c r="BB25936" s="5"/>
    </row>
    <row r="25937" spans="54:54" x14ac:dyDescent="0.2">
      <c r="BB25937" s="5"/>
    </row>
    <row r="25938" spans="54:54" x14ac:dyDescent="0.2">
      <c r="BB25938" s="5"/>
    </row>
    <row r="25939" spans="54:54" x14ac:dyDescent="0.2">
      <c r="BB25939" s="5"/>
    </row>
    <row r="25940" spans="54:54" x14ac:dyDescent="0.2">
      <c r="BB25940" s="5"/>
    </row>
    <row r="25941" spans="54:54" x14ac:dyDescent="0.2">
      <c r="BB25941" s="5"/>
    </row>
    <row r="25942" spans="54:54" x14ac:dyDescent="0.2">
      <c r="BB25942" s="5"/>
    </row>
    <row r="25943" spans="54:54" x14ac:dyDescent="0.2">
      <c r="BB25943" s="5"/>
    </row>
    <row r="25944" spans="54:54" x14ac:dyDescent="0.2">
      <c r="BB25944" s="5"/>
    </row>
    <row r="25945" spans="54:54" x14ac:dyDescent="0.2">
      <c r="BB25945" s="5"/>
    </row>
    <row r="25946" spans="54:54" x14ac:dyDescent="0.2">
      <c r="BB25946" s="5"/>
    </row>
    <row r="25947" spans="54:54" x14ac:dyDescent="0.2">
      <c r="BB25947" s="5"/>
    </row>
    <row r="25948" spans="54:54" x14ac:dyDescent="0.2">
      <c r="BB25948" s="5"/>
    </row>
    <row r="25949" spans="54:54" x14ac:dyDescent="0.2">
      <c r="BB25949" s="5"/>
    </row>
    <row r="25950" spans="54:54" x14ac:dyDescent="0.2">
      <c r="BB25950" s="5"/>
    </row>
    <row r="25951" spans="54:54" x14ac:dyDescent="0.2">
      <c r="BB25951" s="5"/>
    </row>
    <row r="25952" spans="54:54" x14ac:dyDescent="0.2">
      <c r="BB25952" s="5"/>
    </row>
    <row r="25953" spans="54:54" x14ac:dyDescent="0.2">
      <c r="BB25953" s="5"/>
    </row>
    <row r="25954" spans="54:54" x14ac:dyDescent="0.2">
      <c r="BB25954" s="5"/>
    </row>
    <row r="25955" spans="54:54" x14ac:dyDescent="0.2">
      <c r="BB25955" s="5"/>
    </row>
    <row r="25956" spans="54:54" x14ac:dyDescent="0.2">
      <c r="BB25956" s="5"/>
    </row>
    <row r="25957" spans="54:54" x14ac:dyDescent="0.2">
      <c r="BB25957" s="5"/>
    </row>
    <row r="25958" spans="54:54" x14ac:dyDescent="0.2">
      <c r="BB25958" s="5"/>
    </row>
    <row r="25959" spans="54:54" x14ac:dyDescent="0.2">
      <c r="BB25959" s="5"/>
    </row>
    <row r="25960" spans="54:54" x14ac:dyDescent="0.2">
      <c r="BB25960" s="5"/>
    </row>
    <row r="25961" spans="54:54" x14ac:dyDescent="0.2">
      <c r="BB25961" s="5"/>
    </row>
    <row r="25962" spans="54:54" x14ac:dyDescent="0.2">
      <c r="BB25962" s="5"/>
    </row>
    <row r="25963" spans="54:54" x14ac:dyDescent="0.2">
      <c r="BB25963" s="5"/>
    </row>
    <row r="25964" spans="54:54" x14ac:dyDescent="0.2">
      <c r="BB25964" s="5"/>
    </row>
    <row r="25965" spans="54:54" x14ac:dyDescent="0.2">
      <c r="BB25965" s="5"/>
    </row>
    <row r="25966" spans="54:54" x14ac:dyDescent="0.2">
      <c r="BB25966" s="5"/>
    </row>
    <row r="25967" spans="54:54" x14ac:dyDescent="0.2">
      <c r="BB25967" s="5"/>
    </row>
    <row r="25968" spans="54:54" x14ac:dyDescent="0.2">
      <c r="BB25968" s="5"/>
    </row>
    <row r="25969" spans="54:54" x14ac:dyDescent="0.2">
      <c r="BB25969" s="5"/>
    </row>
    <row r="25970" spans="54:54" x14ac:dyDescent="0.2">
      <c r="BB25970" s="5"/>
    </row>
    <row r="25971" spans="54:54" x14ac:dyDescent="0.2">
      <c r="BB25971" s="5"/>
    </row>
    <row r="25972" spans="54:54" x14ac:dyDescent="0.2">
      <c r="BB25972" s="5"/>
    </row>
    <row r="25973" spans="54:54" x14ac:dyDescent="0.2">
      <c r="BB25973" s="5"/>
    </row>
    <row r="25974" spans="54:54" x14ac:dyDescent="0.2">
      <c r="BB25974" s="5"/>
    </row>
    <row r="25975" spans="54:54" x14ac:dyDescent="0.2">
      <c r="BB25975" s="5"/>
    </row>
    <row r="25976" spans="54:54" x14ac:dyDescent="0.2">
      <c r="BB25976" s="5"/>
    </row>
    <row r="25977" spans="54:54" x14ac:dyDescent="0.2">
      <c r="BB25977" s="5"/>
    </row>
    <row r="25978" spans="54:54" x14ac:dyDescent="0.2">
      <c r="BB25978" s="5"/>
    </row>
    <row r="25979" spans="54:54" x14ac:dyDescent="0.2">
      <c r="BB25979" s="5"/>
    </row>
    <row r="25980" spans="54:54" x14ac:dyDescent="0.2">
      <c r="BB25980" s="5"/>
    </row>
    <row r="25981" spans="54:54" x14ac:dyDescent="0.2">
      <c r="BB25981" s="5"/>
    </row>
    <row r="25982" spans="54:54" x14ac:dyDescent="0.2">
      <c r="BB25982" s="5"/>
    </row>
    <row r="25983" spans="54:54" x14ac:dyDescent="0.2">
      <c r="BB25983" s="5"/>
    </row>
    <row r="25984" spans="54:54" x14ac:dyDescent="0.2">
      <c r="BB25984" s="5"/>
    </row>
    <row r="25985" spans="54:54" x14ac:dyDescent="0.2">
      <c r="BB25985" s="5"/>
    </row>
    <row r="25986" spans="54:54" x14ac:dyDescent="0.2">
      <c r="BB25986" s="5"/>
    </row>
    <row r="25987" spans="54:54" x14ac:dyDescent="0.2">
      <c r="BB25987" s="5"/>
    </row>
    <row r="25988" spans="54:54" x14ac:dyDescent="0.2">
      <c r="BB25988" s="5"/>
    </row>
    <row r="25989" spans="54:54" x14ac:dyDescent="0.2">
      <c r="BB25989" s="5"/>
    </row>
    <row r="25990" spans="54:54" x14ac:dyDescent="0.2">
      <c r="BB25990" s="5"/>
    </row>
    <row r="25991" spans="54:54" x14ac:dyDescent="0.2">
      <c r="BB25991" s="5"/>
    </row>
    <row r="25992" spans="54:54" x14ac:dyDescent="0.2">
      <c r="BB25992" s="5"/>
    </row>
    <row r="25993" spans="54:54" x14ac:dyDescent="0.2">
      <c r="BB25993" s="5"/>
    </row>
    <row r="25994" spans="54:54" x14ac:dyDescent="0.2">
      <c r="BB25994" s="5"/>
    </row>
    <row r="25995" spans="54:54" x14ac:dyDescent="0.2">
      <c r="BB25995" s="5"/>
    </row>
    <row r="25996" spans="54:54" x14ac:dyDescent="0.2">
      <c r="BB25996" s="5"/>
    </row>
    <row r="25997" spans="54:54" x14ac:dyDescent="0.2">
      <c r="BB25997" s="5"/>
    </row>
    <row r="25998" spans="54:54" x14ac:dyDescent="0.2">
      <c r="BB25998" s="5"/>
    </row>
    <row r="25999" spans="54:54" x14ac:dyDescent="0.2">
      <c r="BB25999" s="5"/>
    </row>
    <row r="26000" spans="54:54" x14ac:dyDescent="0.2">
      <c r="BB26000" s="5"/>
    </row>
    <row r="26001" spans="54:54" x14ac:dyDescent="0.2">
      <c r="BB26001" s="5"/>
    </row>
    <row r="26002" spans="54:54" x14ac:dyDescent="0.2">
      <c r="BB26002" s="5"/>
    </row>
    <row r="26003" spans="54:54" x14ac:dyDescent="0.2">
      <c r="BB26003" s="5"/>
    </row>
    <row r="26004" spans="54:54" x14ac:dyDescent="0.2">
      <c r="BB26004" s="5"/>
    </row>
    <row r="26005" spans="54:54" x14ac:dyDescent="0.2">
      <c r="BB26005" s="5"/>
    </row>
    <row r="26006" spans="54:54" x14ac:dyDescent="0.2">
      <c r="BB26006" s="5"/>
    </row>
    <row r="26007" spans="54:54" x14ac:dyDescent="0.2">
      <c r="BB26007" s="5"/>
    </row>
    <row r="26008" spans="54:54" x14ac:dyDescent="0.2">
      <c r="BB26008" s="5"/>
    </row>
    <row r="26009" spans="54:54" x14ac:dyDescent="0.2">
      <c r="BB26009" s="5"/>
    </row>
    <row r="26010" spans="54:54" x14ac:dyDescent="0.2">
      <c r="BB26010" s="5"/>
    </row>
    <row r="26011" spans="54:54" x14ac:dyDescent="0.2">
      <c r="BB26011" s="5"/>
    </row>
    <row r="26012" spans="54:54" x14ac:dyDescent="0.2">
      <c r="BB26012" s="5"/>
    </row>
    <row r="26013" spans="54:54" x14ac:dyDescent="0.2">
      <c r="BB26013" s="5"/>
    </row>
    <row r="26014" spans="54:54" x14ac:dyDescent="0.2">
      <c r="BB26014" s="5"/>
    </row>
    <row r="26015" spans="54:54" x14ac:dyDescent="0.2">
      <c r="BB26015" s="5"/>
    </row>
    <row r="26016" spans="54:54" x14ac:dyDescent="0.2">
      <c r="BB26016" s="5"/>
    </row>
    <row r="26017" spans="54:54" x14ac:dyDescent="0.2">
      <c r="BB26017" s="5"/>
    </row>
    <row r="26018" spans="54:54" x14ac:dyDescent="0.2">
      <c r="BB26018" s="5"/>
    </row>
    <row r="26019" spans="54:54" x14ac:dyDescent="0.2">
      <c r="BB26019" s="5"/>
    </row>
    <row r="26020" spans="54:54" x14ac:dyDescent="0.2">
      <c r="BB26020" s="5"/>
    </row>
    <row r="26021" spans="54:54" x14ac:dyDescent="0.2">
      <c r="BB26021" s="5"/>
    </row>
    <row r="26022" spans="54:54" x14ac:dyDescent="0.2">
      <c r="BB26022" s="5"/>
    </row>
    <row r="26023" spans="54:54" x14ac:dyDescent="0.2">
      <c r="BB26023" s="5"/>
    </row>
    <row r="26024" spans="54:54" x14ac:dyDescent="0.2">
      <c r="BB26024" s="5"/>
    </row>
    <row r="26025" spans="54:54" x14ac:dyDescent="0.2">
      <c r="BB26025" s="5"/>
    </row>
    <row r="26026" spans="54:54" x14ac:dyDescent="0.2">
      <c r="BB26026" s="5"/>
    </row>
    <row r="26027" spans="54:54" x14ac:dyDescent="0.2">
      <c r="BB26027" s="5"/>
    </row>
    <row r="26028" spans="54:54" x14ac:dyDescent="0.2">
      <c r="BB26028" s="5"/>
    </row>
    <row r="26029" spans="54:54" x14ac:dyDescent="0.2">
      <c r="BB26029" s="5"/>
    </row>
    <row r="26030" spans="54:54" x14ac:dyDescent="0.2">
      <c r="BB26030" s="5"/>
    </row>
    <row r="26031" spans="54:54" x14ac:dyDescent="0.2">
      <c r="BB26031" s="5"/>
    </row>
    <row r="26032" spans="54:54" x14ac:dyDescent="0.2">
      <c r="BB26032" s="5"/>
    </row>
    <row r="26033" spans="54:54" x14ac:dyDescent="0.2">
      <c r="BB26033" s="5"/>
    </row>
    <row r="26034" spans="54:54" x14ac:dyDescent="0.2">
      <c r="BB26034" s="5"/>
    </row>
    <row r="26035" spans="54:54" x14ac:dyDescent="0.2">
      <c r="BB26035" s="5"/>
    </row>
    <row r="26036" spans="54:54" x14ac:dyDescent="0.2">
      <c r="BB26036" s="5"/>
    </row>
    <row r="26037" spans="54:54" x14ac:dyDescent="0.2">
      <c r="BB26037" s="5"/>
    </row>
    <row r="26038" spans="54:54" x14ac:dyDescent="0.2">
      <c r="BB26038" s="5"/>
    </row>
    <row r="26039" spans="54:54" x14ac:dyDescent="0.2">
      <c r="BB26039" s="5"/>
    </row>
    <row r="26040" spans="54:54" x14ac:dyDescent="0.2">
      <c r="BB26040" s="5"/>
    </row>
    <row r="26041" spans="54:54" x14ac:dyDescent="0.2">
      <c r="BB26041" s="5"/>
    </row>
    <row r="26042" spans="54:54" x14ac:dyDescent="0.2">
      <c r="BB26042" s="5"/>
    </row>
    <row r="26043" spans="54:54" x14ac:dyDescent="0.2">
      <c r="BB26043" s="5"/>
    </row>
    <row r="26044" spans="54:54" x14ac:dyDescent="0.2">
      <c r="BB26044" s="5"/>
    </row>
    <row r="26045" spans="54:54" x14ac:dyDescent="0.2">
      <c r="BB26045" s="5"/>
    </row>
    <row r="26046" spans="54:54" x14ac:dyDescent="0.2">
      <c r="BB26046" s="5"/>
    </row>
    <row r="26047" spans="54:54" x14ac:dyDescent="0.2">
      <c r="BB26047" s="5"/>
    </row>
    <row r="26048" spans="54:54" x14ac:dyDescent="0.2">
      <c r="BB26048" s="5"/>
    </row>
    <row r="26049" spans="54:54" x14ac:dyDescent="0.2">
      <c r="BB26049" s="5"/>
    </row>
    <row r="26050" spans="54:54" x14ac:dyDescent="0.2">
      <c r="BB26050" s="5"/>
    </row>
    <row r="26051" spans="54:54" x14ac:dyDescent="0.2">
      <c r="BB26051" s="5"/>
    </row>
    <row r="26052" spans="54:54" x14ac:dyDescent="0.2">
      <c r="BB26052" s="5"/>
    </row>
    <row r="26053" spans="54:54" x14ac:dyDescent="0.2">
      <c r="BB26053" s="5"/>
    </row>
    <row r="26054" spans="54:54" x14ac:dyDescent="0.2">
      <c r="BB26054" s="5"/>
    </row>
    <row r="26055" spans="54:54" x14ac:dyDescent="0.2">
      <c r="BB26055" s="5"/>
    </row>
    <row r="26056" spans="54:54" x14ac:dyDescent="0.2">
      <c r="BB26056" s="5"/>
    </row>
    <row r="26057" spans="54:54" x14ac:dyDescent="0.2">
      <c r="BB26057" s="5"/>
    </row>
    <row r="26058" spans="54:54" x14ac:dyDescent="0.2">
      <c r="BB26058" s="5"/>
    </row>
    <row r="26059" spans="54:54" x14ac:dyDescent="0.2">
      <c r="BB26059" s="5"/>
    </row>
    <row r="26060" spans="54:54" x14ac:dyDescent="0.2">
      <c r="BB26060" s="5"/>
    </row>
    <row r="26061" spans="54:54" x14ac:dyDescent="0.2">
      <c r="BB26061" s="5"/>
    </row>
    <row r="26062" spans="54:54" x14ac:dyDescent="0.2">
      <c r="BB26062" s="5"/>
    </row>
    <row r="26063" spans="54:54" x14ac:dyDescent="0.2">
      <c r="BB26063" s="5"/>
    </row>
    <row r="26064" spans="54:54" x14ac:dyDescent="0.2">
      <c r="BB26064" s="5"/>
    </row>
    <row r="26065" spans="54:54" x14ac:dyDescent="0.2">
      <c r="BB26065" s="5"/>
    </row>
    <row r="26066" spans="54:54" x14ac:dyDescent="0.2">
      <c r="BB26066" s="5"/>
    </row>
    <row r="26067" spans="54:54" x14ac:dyDescent="0.2">
      <c r="BB26067" s="5"/>
    </row>
    <row r="26068" spans="54:54" x14ac:dyDescent="0.2">
      <c r="BB26068" s="5"/>
    </row>
    <row r="26069" spans="54:54" x14ac:dyDescent="0.2">
      <c r="BB26069" s="5"/>
    </row>
    <row r="26070" spans="54:54" x14ac:dyDescent="0.2">
      <c r="BB26070" s="5"/>
    </row>
    <row r="26071" spans="54:54" x14ac:dyDescent="0.2">
      <c r="BB26071" s="5"/>
    </row>
    <row r="26072" spans="54:54" x14ac:dyDescent="0.2">
      <c r="BB26072" s="5"/>
    </row>
    <row r="26073" spans="54:54" x14ac:dyDescent="0.2">
      <c r="BB26073" s="5"/>
    </row>
    <row r="26074" spans="54:54" x14ac:dyDescent="0.2">
      <c r="BB26074" s="5"/>
    </row>
    <row r="26075" spans="54:54" x14ac:dyDescent="0.2">
      <c r="BB26075" s="5"/>
    </row>
    <row r="26076" spans="54:54" x14ac:dyDescent="0.2">
      <c r="BB26076" s="5"/>
    </row>
    <row r="26077" spans="54:54" x14ac:dyDescent="0.2">
      <c r="BB26077" s="5"/>
    </row>
    <row r="26078" spans="54:54" x14ac:dyDescent="0.2">
      <c r="BB26078" s="5"/>
    </row>
    <row r="26079" spans="54:54" x14ac:dyDescent="0.2">
      <c r="BB26079" s="5"/>
    </row>
    <row r="26080" spans="54:54" x14ac:dyDescent="0.2">
      <c r="BB26080" s="5"/>
    </row>
    <row r="26081" spans="54:54" x14ac:dyDescent="0.2">
      <c r="BB26081" s="5"/>
    </row>
    <row r="26082" spans="54:54" x14ac:dyDescent="0.2">
      <c r="BB26082" s="5"/>
    </row>
    <row r="26083" spans="54:54" x14ac:dyDescent="0.2">
      <c r="BB26083" s="5"/>
    </row>
    <row r="26084" spans="54:54" x14ac:dyDescent="0.2">
      <c r="BB26084" s="5"/>
    </row>
    <row r="26085" spans="54:54" x14ac:dyDescent="0.2">
      <c r="BB26085" s="5"/>
    </row>
    <row r="26086" spans="54:54" x14ac:dyDescent="0.2">
      <c r="BB26086" s="5"/>
    </row>
    <row r="26087" spans="54:54" x14ac:dyDescent="0.2">
      <c r="BB26087" s="5"/>
    </row>
    <row r="26088" spans="54:54" x14ac:dyDescent="0.2">
      <c r="BB26088" s="5"/>
    </row>
    <row r="26089" spans="54:54" x14ac:dyDescent="0.2">
      <c r="BB26089" s="5"/>
    </row>
    <row r="26090" spans="54:54" x14ac:dyDescent="0.2">
      <c r="BB26090" s="5"/>
    </row>
    <row r="26091" spans="54:54" x14ac:dyDescent="0.2">
      <c r="BB26091" s="5"/>
    </row>
    <row r="26092" spans="54:54" x14ac:dyDescent="0.2">
      <c r="BB26092" s="5"/>
    </row>
    <row r="26093" spans="54:54" x14ac:dyDescent="0.2">
      <c r="BB26093" s="5"/>
    </row>
    <row r="26094" spans="54:54" x14ac:dyDescent="0.2">
      <c r="BB26094" s="5"/>
    </row>
    <row r="26095" spans="54:54" x14ac:dyDescent="0.2">
      <c r="BB26095" s="5"/>
    </row>
    <row r="26096" spans="54:54" x14ac:dyDescent="0.2">
      <c r="BB26096" s="5"/>
    </row>
    <row r="26097" spans="54:54" x14ac:dyDescent="0.2">
      <c r="BB26097" s="5"/>
    </row>
    <row r="26098" spans="54:54" x14ac:dyDescent="0.2">
      <c r="BB26098" s="5"/>
    </row>
    <row r="26099" spans="54:54" x14ac:dyDescent="0.2">
      <c r="BB26099" s="5"/>
    </row>
    <row r="26100" spans="54:54" x14ac:dyDescent="0.2">
      <c r="BB26100" s="5"/>
    </row>
    <row r="26101" spans="54:54" x14ac:dyDescent="0.2">
      <c r="BB26101" s="5"/>
    </row>
    <row r="26102" spans="54:54" x14ac:dyDescent="0.2">
      <c r="BB26102" s="5"/>
    </row>
    <row r="26103" spans="54:54" x14ac:dyDescent="0.2">
      <c r="BB26103" s="5"/>
    </row>
    <row r="26104" spans="54:54" x14ac:dyDescent="0.2">
      <c r="BB26104" s="5"/>
    </row>
    <row r="26105" spans="54:54" x14ac:dyDescent="0.2">
      <c r="BB26105" s="5"/>
    </row>
    <row r="26106" spans="54:54" x14ac:dyDescent="0.2">
      <c r="BB26106" s="5"/>
    </row>
    <row r="26107" spans="54:54" x14ac:dyDescent="0.2">
      <c r="BB26107" s="5"/>
    </row>
    <row r="26108" spans="54:54" x14ac:dyDescent="0.2">
      <c r="BB26108" s="5"/>
    </row>
    <row r="26109" spans="54:54" x14ac:dyDescent="0.2">
      <c r="BB26109" s="5"/>
    </row>
    <row r="26110" spans="54:54" x14ac:dyDescent="0.2">
      <c r="BB26110" s="5"/>
    </row>
    <row r="26111" spans="54:54" x14ac:dyDescent="0.2">
      <c r="BB26111" s="5"/>
    </row>
    <row r="26112" spans="54:54" x14ac:dyDescent="0.2">
      <c r="BB26112" s="5"/>
    </row>
    <row r="26113" spans="54:54" x14ac:dyDescent="0.2">
      <c r="BB26113" s="5"/>
    </row>
    <row r="26114" spans="54:54" x14ac:dyDescent="0.2">
      <c r="BB26114" s="5"/>
    </row>
    <row r="26115" spans="54:54" x14ac:dyDescent="0.2">
      <c r="BB26115" s="5"/>
    </row>
    <row r="26116" spans="54:54" x14ac:dyDescent="0.2">
      <c r="BB26116" s="5"/>
    </row>
    <row r="26117" spans="54:54" x14ac:dyDescent="0.2">
      <c r="BB26117" s="5"/>
    </row>
    <row r="26118" spans="54:54" x14ac:dyDescent="0.2">
      <c r="BB26118" s="5"/>
    </row>
    <row r="26119" spans="54:54" x14ac:dyDescent="0.2">
      <c r="BB26119" s="5"/>
    </row>
    <row r="26120" spans="54:54" x14ac:dyDescent="0.2">
      <c r="BB26120" s="5"/>
    </row>
    <row r="26121" spans="54:54" x14ac:dyDescent="0.2">
      <c r="BB26121" s="5"/>
    </row>
    <row r="26122" spans="54:54" x14ac:dyDescent="0.2">
      <c r="BB26122" s="5"/>
    </row>
    <row r="26123" spans="54:54" x14ac:dyDescent="0.2">
      <c r="BB26123" s="5"/>
    </row>
    <row r="26124" spans="54:54" x14ac:dyDescent="0.2">
      <c r="BB26124" s="5"/>
    </row>
    <row r="26125" spans="54:54" x14ac:dyDescent="0.2">
      <c r="BB26125" s="5"/>
    </row>
    <row r="26126" spans="54:54" x14ac:dyDescent="0.2">
      <c r="BB26126" s="5"/>
    </row>
    <row r="26127" spans="54:54" x14ac:dyDescent="0.2">
      <c r="BB26127" s="5"/>
    </row>
    <row r="26128" spans="54:54" x14ac:dyDescent="0.2">
      <c r="BB26128" s="5"/>
    </row>
    <row r="26129" spans="54:54" x14ac:dyDescent="0.2">
      <c r="BB26129" s="5"/>
    </row>
    <row r="26130" spans="54:54" x14ac:dyDescent="0.2">
      <c r="BB26130" s="5"/>
    </row>
    <row r="26131" spans="54:54" x14ac:dyDescent="0.2">
      <c r="BB26131" s="5"/>
    </row>
    <row r="26132" spans="54:54" x14ac:dyDescent="0.2">
      <c r="BB26132" s="5"/>
    </row>
    <row r="26133" spans="54:54" x14ac:dyDescent="0.2">
      <c r="BB26133" s="5"/>
    </row>
    <row r="26134" spans="54:54" x14ac:dyDescent="0.2">
      <c r="BB26134" s="5"/>
    </row>
    <row r="26135" spans="54:54" x14ac:dyDescent="0.2">
      <c r="BB26135" s="5"/>
    </row>
    <row r="26136" spans="54:54" x14ac:dyDescent="0.2">
      <c r="BB26136" s="5"/>
    </row>
    <row r="26137" spans="54:54" x14ac:dyDescent="0.2">
      <c r="BB26137" s="5"/>
    </row>
    <row r="26138" spans="54:54" x14ac:dyDescent="0.2">
      <c r="BB26138" s="5"/>
    </row>
    <row r="26139" spans="54:54" x14ac:dyDescent="0.2">
      <c r="BB26139" s="5"/>
    </row>
    <row r="26140" spans="54:54" x14ac:dyDescent="0.2">
      <c r="BB26140" s="5"/>
    </row>
    <row r="26141" spans="54:54" x14ac:dyDescent="0.2">
      <c r="BB26141" s="5"/>
    </row>
    <row r="26142" spans="54:54" x14ac:dyDescent="0.2">
      <c r="BB26142" s="5"/>
    </row>
    <row r="26143" spans="54:54" x14ac:dyDescent="0.2">
      <c r="BB26143" s="5"/>
    </row>
    <row r="26144" spans="54:54" x14ac:dyDescent="0.2">
      <c r="BB26144" s="5"/>
    </row>
    <row r="26145" spans="54:54" x14ac:dyDescent="0.2">
      <c r="BB26145" s="5"/>
    </row>
    <row r="26146" spans="54:54" x14ac:dyDescent="0.2">
      <c r="BB26146" s="5"/>
    </row>
    <row r="26147" spans="54:54" x14ac:dyDescent="0.2">
      <c r="BB26147" s="5"/>
    </row>
    <row r="26148" spans="54:54" x14ac:dyDescent="0.2">
      <c r="BB26148" s="5"/>
    </row>
    <row r="26149" spans="54:54" x14ac:dyDescent="0.2">
      <c r="BB26149" s="5"/>
    </row>
    <row r="26150" spans="54:54" x14ac:dyDescent="0.2">
      <c r="BB26150" s="5"/>
    </row>
    <row r="26151" spans="54:54" x14ac:dyDescent="0.2">
      <c r="BB26151" s="5"/>
    </row>
    <row r="26152" spans="54:54" x14ac:dyDescent="0.2">
      <c r="BB26152" s="5"/>
    </row>
    <row r="26153" spans="54:54" x14ac:dyDescent="0.2">
      <c r="BB26153" s="5"/>
    </row>
    <row r="26154" spans="54:54" x14ac:dyDescent="0.2">
      <c r="BB26154" s="5"/>
    </row>
    <row r="26155" spans="54:54" x14ac:dyDescent="0.2">
      <c r="BB26155" s="5"/>
    </row>
    <row r="26156" spans="54:54" x14ac:dyDescent="0.2">
      <c r="BB26156" s="5"/>
    </row>
    <row r="26157" spans="54:54" x14ac:dyDescent="0.2">
      <c r="BB26157" s="5"/>
    </row>
    <row r="26158" spans="54:54" x14ac:dyDescent="0.2">
      <c r="BB26158" s="5"/>
    </row>
    <row r="26159" spans="54:54" x14ac:dyDescent="0.2">
      <c r="BB26159" s="5"/>
    </row>
    <row r="26160" spans="54:54" x14ac:dyDescent="0.2">
      <c r="BB26160" s="5"/>
    </row>
    <row r="26161" spans="54:54" x14ac:dyDescent="0.2">
      <c r="BB26161" s="5"/>
    </row>
    <row r="26162" spans="54:54" x14ac:dyDescent="0.2">
      <c r="BB26162" s="5"/>
    </row>
    <row r="26163" spans="54:54" x14ac:dyDescent="0.2">
      <c r="BB26163" s="5"/>
    </row>
    <row r="26164" spans="54:54" x14ac:dyDescent="0.2">
      <c r="BB26164" s="5"/>
    </row>
    <row r="26165" spans="54:54" x14ac:dyDescent="0.2">
      <c r="BB26165" s="5"/>
    </row>
    <row r="26166" spans="54:54" x14ac:dyDescent="0.2">
      <c r="BB26166" s="5"/>
    </row>
    <row r="26167" spans="54:54" x14ac:dyDescent="0.2">
      <c r="BB26167" s="5"/>
    </row>
    <row r="26168" spans="54:54" x14ac:dyDescent="0.2">
      <c r="BB26168" s="5"/>
    </row>
    <row r="26169" spans="54:54" x14ac:dyDescent="0.2">
      <c r="BB26169" s="5"/>
    </row>
    <row r="26170" spans="54:54" x14ac:dyDescent="0.2">
      <c r="BB26170" s="5"/>
    </row>
    <row r="26171" spans="54:54" x14ac:dyDescent="0.2">
      <c r="BB26171" s="5"/>
    </row>
    <row r="26172" spans="54:54" x14ac:dyDescent="0.2">
      <c r="BB26172" s="5"/>
    </row>
    <row r="26173" spans="54:54" x14ac:dyDescent="0.2">
      <c r="BB26173" s="5"/>
    </row>
    <row r="26174" spans="54:54" x14ac:dyDescent="0.2">
      <c r="BB26174" s="5"/>
    </row>
    <row r="26175" spans="54:54" x14ac:dyDescent="0.2">
      <c r="BB26175" s="5"/>
    </row>
    <row r="26176" spans="54:54" x14ac:dyDescent="0.2">
      <c r="BB26176" s="5"/>
    </row>
    <row r="26177" spans="54:54" x14ac:dyDescent="0.2">
      <c r="BB26177" s="5"/>
    </row>
    <row r="26178" spans="54:54" x14ac:dyDescent="0.2">
      <c r="BB26178" s="5"/>
    </row>
    <row r="26179" spans="54:54" x14ac:dyDescent="0.2">
      <c r="BB26179" s="5"/>
    </row>
    <row r="26180" spans="54:54" x14ac:dyDescent="0.2">
      <c r="BB26180" s="5"/>
    </row>
    <row r="26181" spans="54:54" x14ac:dyDescent="0.2">
      <c r="BB26181" s="5"/>
    </row>
    <row r="26182" spans="54:54" x14ac:dyDescent="0.2">
      <c r="BB26182" s="5"/>
    </row>
    <row r="26183" spans="54:54" x14ac:dyDescent="0.2">
      <c r="BB26183" s="5"/>
    </row>
    <row r="26184" spans="54:54" x14ac:dyDescent="0.2">
      <c r="BB26184" s="5"/>
    </row>
    <row r="26185" spans="54:54" x14ac:dyDescent="0.2">
      <c r="BB26185" s="5"/>
    </row>
    <row r="26186" spans="54:54" x14ac:dyDescent="0.2">
      <c r="BB26186" s="5"/>
    </row>
    <row r="26187" spans="54:54" x14ac:dyDescent="0.2">
      <c r="BB26187" s="5"/>
    </row>
    <row r="26188" spans="54:54" x14ac:dyDescent="0.2">
      <c r="BB26188" s="5"/>
    </row>
    <row r="26189" spans="54:54" x14ac:dyDescent="0.2">
      <c r="BB26189" s="5"/>
    </row>
    <row r="26190" spans="54:54" x14ac:dyDescent="0.2">
      <c r="BB26190" s="5"/>
    </row>
    <row r="26191" spans="54:54" x14ac:dyDescent="0.2">
      <c r="BB26191" s="5"/>
    </row>
    <row r="26192" spans="54:54" x14ac:dyDescent="0.2">
      <c r="BB26192" s="5"/>
    </row>
    <row r="26193" spans="54:54" x14ac:dyDescent="0.2">
      <c r="BB26193" s="5"/>
    </row>
    <row r="26194" spans="54:54" x14ac:dyDescent="0.2">
      <c r="BB26194" s="5"/>
    </row>
    <row r="26195" spans="54:54" x14ac:dyDescent="0.2">
      <c r="BB26195" s="5"/>
    </row>
    <row r="26196" spans="54:54" x14ac:dyDescent="0.2">
      <c r="BB26196" s="5"/>
    </row>
    <row r="26197" spans="54:54" x14ac:dyDescent="0.2">
      <c r="BB26197" s="5"/>
    </row>
    <row r="26198" spans="54:54" x14ac:dyDescent="0.2">
      <c r="BB26198" s="5"/>
    </row>
    <row r="26199" spans="54:54" x14ac:dyDescent="0.2">
      <c r="BB26199" s="5"/>
    </row>
    <row r="26200" spans="54:54" x14ac:dyDescent="0.2">
      <c r="BB26200" s="5"/>
    </row>
    <row r="26201" spans="54:54" x14ac:dyDescent="0.2">
      <c r="BB26201" s="5"/>
    </row>
    <row r="26202" spans="54:54" x14ac:dyDescent="0.2">
      <c r="BB26202" s="5"/>
    </row>
    <row r="26203" spans="54:54" x14ac:dyDescent="0.2">
      <c r="BB26203" s="5"/>
    </row>
    <row r="26204" spans="54:54" x14ac:dyDescent="0.2">
      <c r="BB26204" s="5"/>
    </row>
    <row r="26205" spans="54:54" x14ac:dyDescent="0.2">
      <c r="BB26205" s="5"/>
    </row>
    <row r="26206" spans="54:54" x14ac:dyDescent="0.2">
      <c r="BB26206" s="5"/>
    </row>
    <row r="26207" spans="54:54" x14ac:dyDescent="0.2">
      <c r="BB26207" s="5"/>
    </row>
    <row r="26208" spans="54:54" x14ac:dyDescent="0.2">
      <c r="BB26208" s="5"/>
    </row>
    <row r="26209" spans="54:54" x14ac:dyDescent="0.2">
      <c r="BB26209" s="5"/>
    </row>
    <row r="26210" spans="54:54" x14ac:dyDescent="0.2">
      <c r="BB26210" s="5"/>
    </row>
    <row r="26211" spans="54:54" x14ac:dyDescent="0.2">
      <c r="BB26211" s="5"/>
    </row>
    <row r="26212" spans="54:54" x14ac:dyDescent="0.2">
      <c r="BB26212" s="5"/>
    </row>
    <row r="26213" spans="54:54" x14ac:dyDescent="0.2">
      <c r="BB26213" s="5"/>
    </row>
    <row r="26214" spans="54:54" x14ac:dyDescent="0.2">
      <c r="BB26214" s="5"/>
    </row>
    <row r="26215" spans="54:54" x14ac:dyDescent="0.2">
      <c r="BB26215" s="5"/>
    </row>
    <row r="26216" spans="54:54" x14ac:dyDescent="0.2">
      <c r="BB26216" s="5"/>
    </row>
    <row r="26217" spans="54:54" x14ac:dyDescent="0.2">
      <c r="BB26217" s="5"/>
    </row>
    <row r="26218" spans="54:54" x14ac:dyDescent="0.2">
      <c r="BB26218" s="5"/>
    </row>
    <row r="26219" spans="54:54" x14ac:dyDescent="0.2">
      <c r="BB26219" s="5"/>
    </row>
    <row r="26220" spans="54:54" x14ac:dyDescent="0.2">
      <c r="BB26220" s="5"/>
    </row>
    <row r="26221" spans="54:54" x14ac:dyDescent="0.2">
      <c r="BB26221" s="5"/>
    </row>
    <row r="26222" spans="54:54" x14ac:dyDescent="0.2">
      <c r="BB26222" s="5"/>
    </row>
    <row r="26223" spans="54:54" x14ac:dyDescent="0.2">
      <c r="BB26223" s="5"/>
    </row>
    <row r="26224" spans="54:54" x14ac:dyDescent="0.2">
      <c r="BB26224" s="5"/>
    </row>
    <row r="26225" spans="54:54" x14ac:dyDescent="0.2">
      <c r="BB26225" s="5"/>
    </row>
    <row r="26226" spans="54:54" x14ac:dyDescent="0.2">
      <c r="BB26226" s="5"/>
    </row>
    <row r="26227" spans="54:54" x14ac:dyDescent="0.2">
      <c r="BB26227" s="5"/>
    </row>
    <row r="26228" spans="54:54" x14ac:dyDescent="0.2">
      <c r="BB26228" s="5"/>
    </row>
    <row r="26229" spans="54:54" x14ac:dyDescent="0.2">
      <c r="BB26229" s="5"/>
    </row>
    <row r="26230" spans="54:54" x14ac:dyDescent="0.2">
      <c r="BB26230" s="5"/>
    </row>
    <row r="26231" spans="54:54" x14ac:dyDescent="0.2">
      <c r="BB26231" s="5"/>
    </row>
    <row r="26232" spans="54:54" x14ac:dyDescent="0.2">
      <c r="BB26232" s="5"/>
    </row>
    <row r="26233" spans="54:54" x14ac:dyDescent="0.2">
      <c r="BB26233" s="5"/>
    </row>
    <row r="26234" spans="54:54" x14ac:dyDescent="0.2">
      <c r="BB26234" s="5"/>
    </row>
    <row r="26235" spans="54:54" x14ac:dyDescent="0.2">
      <c r="BB26235" s="5"/>
    </row>
    <row r="26236" spans="54:54" x14ac:dyDescent="0.2">
      <c r="BB26236" s="5"/>
    </row>
    <row r="26237" spans="54:54" x14ac:dyDescent="0.2">
      <c r="BB26237" s="5"/>
    </row>
    <row r="26238" spans="54:54" x14ac:dyDescent="0.2">
      <c r="BB26238" s="5"/>
    </row>
    <row r="26239" spans="54:54" x14ac:dyDescent="0.2">
      <c r="BB26239" s="5"/>
    </row>
    <row r="26240" spans="54:54" x14ac:dyDescent="0.2">
      <c r="BB26240" s="5"/>
    </row>
    <row r="26241" spans="54:54" x14ac:dyDescent="0.2">
      <c r="BB26241" s="5"/>
    </row>
    <row r="26242" spans="54:54" x14ac:dyDescent="0.2">
      <c r="BB26242" s="5"/>
    </row>
    <row r="26243" spans="54:54" x14ac:dyDescent="0.2">
      <c r="BB26243" s="5"/>
    </row>
    <row r="26244" spans="54:54" x14ac:dyDescent="0.2">
      <c r="BB26244" s="5"/>
    </row>
    <row r="26245" spans="54:54" x14ac:dyDescent="0.2">
      <c r="BB26245" s="5"/>
    </row>
    <row r="26246" spans="54:54" x14ac:dyDescent="0.2">
      <c r="BB26246" s="5"/>
    </row>
    <row r="26247" spans="54:54" x14ac:dyDescent="0.2">
      <c r="BB26247" s="5"/>
    </row>
    <row r="26248" spans="54:54" x14ac:dyDescent="0.2">
      <c r="BB26248" s="5"/>
    </row>
    <row r="26249" spans="54:54" x14ac:dyDescent="0.2">
      <c r="BB26249" s="5"/>
    </row>
    <row r="26250" spans="54:54" x14ac:dyDescent="0.2">
      <c r="BB26250" s="5"/>
    </row>
    <row r="26251" spans="54:54" x14ac:dyDescent="0.2">
      <c r="BB26251" s="5"/>
    </row>
    <row r="26252" spans="54:54" x14ac:dyDescent="0.2">
      <c r="BB26252" s="5"/>
    </row>
    <row r="26253" spans="54:54" x14ac:dyDescent="0.2">
      <c r="BB26253" s="5"/>
    </row>
    <row r="26254" spans="54:54" x14ac:dyDescent="0.2">
      <c r="BB26254" s="5"/>
    </row>
    <row r="26255" spans="54:54" x14ac:dyDescent="0.2">
      <c r="BB26255" s="5"/>
    </row>
    <row r="26256" spans="54:54" x14ac:dyDescent="0.2">
      <c r="BB26256" s="5"/>
    </row>
    <row r="26257" spans="54:54" x14ac:dyDescent="0.2">
      <c r="BB26257" s="5"/>
    </row>
    <row r="26258" spans="54:54" x14ac:dyDescent="0.2">
      <c r="BB26258" s="5"/>
    </row>
    <row r="26259" spans="54:54" x14ac:dyDescent="0.2">
      <c r="BB26259" s="5"/>
    </row>
    <row r="26260" spans="54:54" x14ac:dyDescent="0.2">
      <c r="BB26260" s="5"/>
    </row>
    <row r="26261" spans="54:54" x14ac:dyDescent="0.2">
      <c r="BB26261" s="5"/>
    </row>
    <row r="26262" spans="54:54" x14ac:dyDescent="0.2">
      <c r="BB26262" s="5"/>
    </row>
    <row r="26263" spans="54:54" x14ac:dyDescent="0.2">
      <c r="BB26263" s="5"/>
    </row>
    <row r="26264" spans="54:54" x14ac:dyDescent="0.2">
      <c r="BB26264" s="5"/>
    </row>
    <row r="26265" spans="54:54" x14ac:dyDescent="0.2">
      <c r="BB26265" s="5"/>
    </row>
    <row r="26266" spans="54:54" x14ac:dyDescent="0.2">
      <c r="BB26266" s="5"/>
    </row>
    <row r="26267" spans="54:54" x14ac:dyDescent="0.2">
      <c r="BB26267" s="5"/>
    </row>
    <row r="26268" spans="54:54" x14ac:dyDescent="0.2">
      <c r="BB26268" s="5"/>
    </row>
    <row r="26269" spans="54:54" x14ac:dyDescent="0.2">
      <c r="BB26269" s="5"/>
    </row>
    <row r="26270" spans="54:54" x14ac:dyDescent="0.2">
      <c r="BB26270" s="5"/>
    </row>
    <row r="26271" spans="54:54" x14ac:dyDescent="0.2">
      <c r="BB26271" s="5"/>
    </row>
    <row r="26272" spans="54:54" x14ac:dyDescent="0.2">
      <c r="BB26272" s="5"/>
    </row>
    <row r="26273" spans="54:54" x14ac:dyDescent="0.2">
      <c r="BB26273" s="5"/>
    </row>
    <row r="26274" spans="54:54" x14ac:dyDescent="0.2">
      <c r="BB26274" s="5"/>
    </row>
    <row r="26275" spans="54:54" x14ac:dyDescent="0.2">
      <c r="BB26275" s="5"/>
    </row>
    <row r="26276" spans="54:54" x14ac:dyDescent="0.2">
      <c r="BB26276" s="5"/>
    </row>
    <row r="26277" spans="54:54" x14ac:dyDescent="0.2">
      <c r="BB26277" s="5"/>
    </row>
    <row r="26278" spans="54:54" x14ac:dyDescent="0.2">
      <c r="BB26278" s="5"/>
    </row>
    <row r="26279" spans="54:54" x14ac:dyDescent="0.2">
      <c r="BB26279" s="5"/>
    </row>
    <row r="26280" spans="54:54" x14ac:dyDescent="0.2">
      <c r="BB26280" s="5"/>
    </row>
    <row r="26281" spans="54:54" x14ac:dyDescent="0.2">
      <c r="BB26281" s="5"/>
    </row>
    <row r="26282" spans="54:54" x14ac:dyDescent="0.2">
      <c r="BB26282" s="5"/>
    </row>
    <row r="26283" spans="54:54" x14ac:dyDescent="0.2">
      <c r="BB26283" s="5"/>
    </row>
    <row r="26284" spans="54:54" x14ac:dyDescent="0.2">
      <c r="BB26284" s="5"/>
    </row>
    <row r="26285" spans="54:54" x14ac:dyDescent="0.2">
      <c r="BB26285" s="5"/>
    </row>
    <row r="26286" spans="54:54" x14ac:dyDescent="0.2">
      <c r="BB26286" s="5"/>
    </row>
    <row r="26287" spans="54:54" x14ac:dyDescent="0.2">
      <c r="BB26287" s="5"/>
    </row>
    <row r="26288" spans="54:54" x14ac:dyDescent="0.2">
      <c r="BB26288" s="5"/>
    </row>
    <row r="26289" spans="54:54" x14ac:dyDescent="0.2">
      <c r="BB26289" s="5"/>
    </row>
    <row r="26290" spans="54:54" x14ac:dyDescent="0.2">
      <c r="BB26290" s="5"/>
    </row>
    <row r="26291" spans="54:54" x14ac:dyDescent="0.2">
      <c r="BB26291" s="5"/>
    </row>
    <row r="26292" spans="54:54" x14ac:dyDescent="0.2">
      <c r="BB26292" s="5"/>
    </row>
    <row r="26293" spans="54:54" x14ac:dyDescent="0.2">
      <c r="BB26293" s="5"/>
    </row>
    <row r="26294" spans="54:54" x14ac:dyDescent="0.2">
      <c r="BB26294" s="5"/>
    </row>
    <row r="26295" spans="54:54" x14ac:dyDescent="0.2">
      <c r="BB26295" s="5"/>
    </row>
    <row r="26296" spans="54:54" x14ac:dyDescent="0.2">
      <c r="BB26296" s="5"/>
    </row>
    <row r="26297" spans="54:54" x14ac:dyDescent="0.2">
      <c r="BB26297" s="5"/>
    </row>
    <row r="26298" spans="54:54" x14ac:dyDescent="0.2">
      <c r="BB26298" s="5"/>
    </row>
    <row r="26299" spans="54:54" x14ac:dyDescent="0.2">
      <c r="BB26299" s="5"/>
    </row>
    <row r="26300" spans="54:54" x14ac:dyDescent="0.2">
      <c r="BB26300" s="5"/>
    </row>
    <row r="26301" spans="54:54" x14ac:dyDescent="0.2">
      <c r="BB26301" s="5"/>
    </row>
    <row r="26302" spans="54:54" x14ac:dyDescent="0.2">
      <c r="BB26302" s="5"/>
    </row>
    <row r="26303" spans="54:54" x14ac:dyDescent="0.2">
      <c r="BB26303" s="5"/>
    </row>
    <row r="26304" spans="54:54" x14ac:dyDescent="0.2">
      <c r="BB26304" s="5"/>
    </row>
    <row r="26305" spans="54:54" x14ac:dyDescent="0.2">
      <c r="BB26305" s="5"/>
    </row>
    <row r="26306" spans="54:54" x14ac:dyDescent="0.2">
      <c r="BB26306" s="5"/>
    </row>
    <row r="26307" spans="54:54" x14ac:dyDescent="0.2">
      <c r="BB26307" s="5"/>
    </row>
    <row r="26308" spans="54:54" x14ac:dyDescent="0.2">
      <c r="BB26308" s="5"/>
    </row>
    <row r="26309" spans="54:54" x14ac:dyDescent="0.2">
      <c r="BB26309" s="5"/>
    </row>
    <row r="26310" spans="54:54" x14ac:dyDescent="0.2">
      <c r="BB26310" s="5"/>
    </row>
    <row r="26311" spans="54:54" x14ac:dyDescent="0.2">
      <c r="BB26311" s="5"/>
    </row>
    <row r="26312" spans="54:54" x14ac:dyDescent="0.2">
      <c r="BB26312" s="5"/>
    </row>
    <row r="26313" spans="54:54" x14ac:dyDescent="0.2">
      <c r="BB26313" s="5"/>
    </row>
    <row r="26314" spans="54:54" x14ac:dyDescent="0.2">
      <c r="BB26314" s="5"/>
    </row>
    <row r="26315" spans="54:54" x14ac:dyDescent="0.2">
      <c r="BB26315" s="5"/>
    </row>
    <row r="26316" spans="54:54" x14ac:dyDescent="0.2">
      <c r="BB26316" s="5"/>
    </row>
    <row r="26317" spans="54:54" x14ac:dyDescent="0.2">
      <c r="BB26317" s="5"/>
    </row>
    <row r="26318" spans="54:54" x14ac:dyDescent="0.2">
      <c r="BB26318" s="5"/>
    </row>
    <row r="26319" spans="54:54" x14ac:dyDescent="0.2">
      <c r="BB26319" s="5"/>
    </row>
    <row r="26320" spans="54:54" x14ac:dyDescent="0.2">
      <c r="BB26320" s="5"/>
    </row>
    <row r="26321" spans="54:54" x14ac:dyDescent="0.2">
      <c r="BB26321" s="5"/>
    </row>
    <row r="26322" spans="54:54" x14ac:dyDescent="0.2">
      <c r="BB26322" s="5"/>
    </row>
    <row r="26323" spans="54:54" x14ac:dyDescent="0.2">
      <c r="BB26323" s="5"/>
    </row>
    <row r="26324" spans="54:54" x14ac:dyDescent="0.2">
      <c r="BB26324" s="5"/>
    </row>
    <row r="26325" spans="54:54" x14ac:dyDescent="0.2">
      <c r="BB26325" s="5"/>
    </row>
    <row r="26326" spans="54:54" x14ac:dyDescent="0.2">
      <c r="BB26326" s="5"/>
    </row>
    <row r="26327" spans="54:54" x14ac:dyDescent="0.2">
      <c r="BB26327" s="5"/>
    </row>
    <row r="26328" spans="54:54" x14ac:dyDescent="0.2">
      <c r="BB26328" s="5"/>
    </row>
    <row r="26329" spans="54:54" x14ac:dyDescent="0.2">
      <c r="BB26329" s="5"/>
    </row>
    <row r="26330" spans="54:54" x14ac:dyDescent="0.2">
      <c r="BB26330" s="5"/>
    </row>
    <row r="26331" spans="54:54" x14ac:dyDescent="0.2">
      <c r="BB26331" s="5"/>
    </row>
    <row r="26332" spans="54:54" x14ac:dyDescent="0.2">
      <c r="BB26332" s="5"/>
    </row>
    <row r="26333" spans="54:54" x14ac:dyDescent="0.2">
      <c r="BB26333" s="5"/>
    </row>
    <row r="26334" spans="54:54" x14ac:dyDescent="0.2">
      <c r="BB26334" s="5"/>
    </row>
    <row r="26335" spans="54:54" x14ac:dyDescent="0.2">
      <c r="BB26335" s="5"/>
    </row>
    <row r="26336" spans="54:54" x14ac:dyDescent="0.2">
      <c r="BB26336" s="5"/>
    </row>
    <row r="26337" spans="54:54" x14ac:dyDescent="0.2">
      <c r="BB26337" s="5"/>
    </row>
    <row r="26338" spans="54:54" x14ac:dyDescent="0.2">
      <c r="BB26338" s="5"/>
    </row>
    <row r="26339" spans="54:54" x14ac:dyDescent="0.2">
      <c r="BB26339" s="5"/>
    </row>
    <row r="26340" spans="54:54" x14ac:dyDescent="0.2">
      <c r="BB26340" s="5"/>
    </row>
    <row r="26341" spans="54:54" x14ac:dyDescent="0.2">
      <c r="BB26341" s="5"/>
    </row>
    <row r="26342" spans="54:54" x14ac:dyDescent="0.2">
      <c r="BB26342" s="5"/>
    </row>
    <row r="26343" spans="54:54" x14ac:dyDescent="0.2">
      <c r="BB26343" s="5"/>
    </row>
    <row r="26344" spans="54:54" x14ac:dyDescent="0.2">
      <c r="BB26344" s="5"/>
    </row>
    <row r="26345" spans="54:54" x14ac:dyDescent="0.2">
      <c r="BB26345" s="5"/>
    </row>
    <row r="26346" spans="54:54" x14ac:dyDescent="0.2">
      <c r="BB26346" s="5"/>
    </row>
    <row r="26347" spans="54:54" x14ac:dyDescent="0.2">
      <c r="BB26347" s="5"/>
    </row>
    <row r="26348" spans="54:54" x14ac:dyDescent="0.2">
      <c r="BB26348" s="5"/>
    </row>
    <row r="26349" spans="54:54" x14ac:dyDescent="0.2">
      <c r="BB26349" s="5"/>
    </row>
    <row r="26350" spans="54:54" x14ac:dyDescent="0.2">
      <c r="BB26350" s="5"/>
    </row>
    <row r="26351" spans="54:54" x14ac:dyDescent="0.2">
      <c r="BB26351" s="5"/>
    </row>
    <row r="26352" spans="54:54" x14ac:dyDescent="0.2">
      <c r="BB26352" s="5"/>
    </row>
    <row r="26353" spans="54:54" x14ac:dyDescent="0.2">
      <c r="BB26353" s="5"/>
    </row>
    <row r="26354" spans="54:54" x14ac:dyDescent="0.2">
      <c r="BB26354" s="5"/>
    </row>
    <row r="26355" spans="54:54" x14ac:dyDescent="0.2">
      <c r="BB26355" s="5"/>
    </row>
    <row r="26356" spans="54:54" x14ac:dyDescent="0.2">
      <c r="BB26356" s="5"/>
    </row>
    <row r="26357" spans="54:54" x14ac:dyDescent="0.2">
      <c r="BB26357" s="5"/>
    </row>
    <row r="26358" spans="54:54" x14ac:dyDescent="0.2">
      <c r="BB26358" s="5"/>
    </row>
    <row r="26359" spans="54:54" x14ac:dyDescent="0.2">
      <c r="BB26359" s="5"/>
    </row>
    <row r="26360" spans="54:54" x14ac:dyDescent="0.2">
      <c r="BB26360" s="5"/>
    </row>
    <row r="26361" spans="54:54" x14ac:dyDescent="0.2">
      <c r="BB26361" s="5"/>
    </row>
    <row r="26362" spans="54:54" x14ac:dyDescent="0.2">
      <c r="BB26362" s="5"/>
    </row>
    <row r="26363" spans="54:54" x14ac:dyDescent="0.2">
      <c r="BB26363" s="5"/>
    </row>
    <row r="26364" spans="54:54" x14ac:dyDescent="0.2">
      <c r="BB26364" s="5"/>
    </row>
    <row r="26365" spans="54:54" x14ac:dyDescent="0.2">
      <c r="BB26365" s="5"/>
    </row>
    <row r="26366" spans="54:54" x14ac:dyDescent="0.2">
      <c r="BB26366" s="5"/>
    </row>
    <row r="26367" spans="54:54" x14ac:dyDescent="0.2">
      <c r="BB26367" s="5"/>
    </row>
    <row r="26368" spans="54:54" x14ac:dyDescent="0.2">
      <c r="BB26368" s="5"/>
    </row>
    <row r="26369" spans="54:54" x14ac:dyDescent="0.2">
      <c r="BB26369" s="5"/>
    </row>
    <row r="26370" spans="54:54" x14ac:dyDescent="0.2">
      <c r="BB26370" s="5"/>
    </row>
    <row r="26371" spans="54:54" x14ac:dyDescent="0.2">
      <c r="BB26371" s="5"/>
    </row>
    <row r="26372" spans="54:54" x14ac:dyDescent="0.2">
      <c r="BB26372" s="5"/>
    </row>
    <row r="26373" spans="54:54" x14ac:dyDescent="0.2">
      <c r="BB26373" s="5"/>
    </row>
    <row r="26374" spans="54:54" x14ac:dyDescent="0.2">
      <c r="BB26374" s="5"/>
    </row>
    <row r="26375" spans="54:54" x14ac:dyDescent="0.2">
      <c r="BB26375" s="5"/>
    </row>
    <row r="26376" spans="54:54" x14ac:dyDescent="0.2">
      <c r="BB26376" s="5"/>
    </row>
    <row r="26377" spans="54:54" x14ac:dyDescent="0.2">
      <c r="BB26377" s="5"/>
    </row>
    <row r="26378" spans="54:54" x14ac:dyDescent="0.2">
      <c r="BB26378" s="5"/>
    </row>
    <row r="26379" spans="54:54" x14ac:dyDescent="0.2">
      <c r="BB26379" s="5"/>
    </row>
    <row r="26380" spans="54:54" x14ac:dyDescent="0.2">
      <c r="BB26380" s="5"/>
    </row>
    <row r="26381" spans="54:54" x14ac:dyDescent="0.2">
      <c r="BB26381" s="5"/>
    </row>
    <row r="26382" spans="54:54" x14ac:dyDescent="0.2">
      <c r="BB26382" s="5"/>
    </row>
    <row r="26383" spans="54:54" x14ac:dyDescent="0.2">
      <c r="BB26383" s="5"/>
    </row>
    <row r="26384" spans="54:54" x14ac:dyDescent="0.2">
      <c r="BB26384" s="5"/>
    </row>
    <row r="26385" spans="54:54" x14ac:dyDescent="0.2">
      <c r="BB26385" s="5"/>
    </row>
    <row r="26386" spans="54:54" x14ac:dyDescent="0.2">
      <c r="BB26386" s="5"/>
    </row>
    <row r="26387" spans="54:54" x14ac:dyDescent="0.2">
      <c r="BB26387" s="5"/>
    </row>
    <row r="26388" spans="54:54" x14ac:dyDescent="0.2">
      <c r="BB26388" s="5"/>
    </row>
    <row r="26389" spans="54:54" x14ac:dyDescent="0.2">
      <c r="BB26389" s="5"/>
    </row>
    <row r="26390" spans="54:54" x14ac:dyDescent="0.2">
      <c r="BB26390" s="5"/>
    </row>
    <row r="26391" spans="54:54" x14ac:dyDescent="0.2">
      <c r="BB26391" s="5"/>
    </row>
    <row r="26392" spans="54:54" x14ac:dyDescent="0.2">
      <c r="BB26392" s="5"/>
    </row>
    <row r="26393" spans="54:54" x14ac:dyDescent="0.2">
      <c r="BB26393" s="5"/>
    </row>
    <row r="26394" spans="54:54" x14ac:dyDescent="0.2">
      <c r="BB26394" s="5"/>
    </row>
    <row r="26395" spans="54:54" x14ac:dyDescent="0.2">
      <c r="BB26395" s="5"/>
    </row>
    <row r="26396" spans="54:54" x14ac:dyDescent="0.2">
      <c r="BB26396" s="5"/>
    </row>
    <row r="26397" spans="54:54" x14ac:dyDescent="0.2">
      <c r="BB26397" s="5"/>
    </row>
    <row r="26398" spans="54:54" x14ac:dyDescent="0.2">
      <c r="BB26398" s="5"/>
    </row>
    <row r="26399" spans="54:54" x14ac:dyDescent="0.2">
      <c r="BB26399" s="5"/>
    </row>
    <row r="26400" spans="54:54" x14ac:dyDescent="0.2">
      <c r="BB26400" s="5"/>
    </row>
    <row r="26401" spans="54:54" x14ac:dyDescent="0.2">
      <c r="BB26401" s="5"/>
    </row>
    <row r="26402" spans="54:54" x14ac:dyDescent="0.2">
      <c r="BB26402" s="5"/>
    </row>
    <row r="26403" spans="54:54" x14ac:dyDescent="0.2">
      <c r="BB26403" s="5"/>
    </row>
    <row r="26404" spans="54:54" x14ac:dyDescent="0.2">
      <c r="BB26404" s="5"/>
    </row>
    <row r="26405" spans="54:54" x14ac:dyDescent="0.2">
      <c r="BB26405" s="5"/>
    </row>
    <row r="26406" spans="54:54" x14ac:dyDescent="0.2">
      <c r="BB26406" s="5"/>
    </row>
    <row r="26407" spans="54:54" x14ac:dyDescent="0.2">
      <c r="BB26407" s="5"/>
    </row>
    <row r="26408" spans="54:54" x14ac:dyDescent="0.2">
      <c r="BB26408" s="5"/>
    </row>
    <row r="26409" spans="54:54" x14ac:dyDescent="0.2">
      <c r="BB26409" s="5"/>
    </row>
    <row r="26410" spans="54:54" x14ac:dyDescent="0.2">
      <c r="BB26410" s="5"/>
    </row>
    <row r="26411" spans="54:54" x14ac:dyDescent="0.2">
      <c r="BB26411" s="5"/>
    </row>
    <row r="26412" spans="54:54" x14ac:dyDescent="0.2">
      <c r="BB26412" s="5"/>
    </row>
    <row r="26413" spans="54:54" x14ac:dyDescent="0.2">
      <c r="BB26413" s="5"/>
    </row>
    <row r="26414" spans="54:54" x14ac:dyDescent="0.2">
      <c r="BB26414" s="5"/>
    </row>
    <row r="26415" spans="54:54" x14ac:dyDescent="0.2">
      <c r="BB26415" s="5"/>
    </row>
    <row r="26416" spans="54:54" x14ac:dyDescent="0.2">
      <c r="BB26416" s="5"/>
    </row>
    <row r="26417" spans="54:54" x14ac:dyDescent="0.2">
      <c r="BB26417" s="5"/>
    </row>
    <row r="26418" spans="54:54" x14ac:dyDescent="0.2">
      <c r="BB26418" s="5"/>
    </row>
    <row r="26419" spans="54:54" x14ac:dyDescent="0.2">
      <c r="BB26419" s="5"/>
    </row>
    <row r="26420" spans="54:54" x14ac:dyDescent="0.2">
      <c r="BB26420" s="5"/>
    </row>
    <row r="26421" spans="54:54" x14ac:dyDescent="0.2">
      <c r="BB26421" s="5"/>
    </row>
    <row r="26422" spans="54:54" x14ac:dyDescent="0.2">
      <c r="BB26422" s="5"/>
    </row>
    <row r="26423" spans="54:54" x14ac:dyDescent="0.2">
      <c r="BB26423" s="5"/>
    </row>
    <row r="26424" spans="54:54" x14ac:dyDescent="0.2">
      <c r="BB26424" s="5"/>
    </row>
    <row r="26425" spans="54:54" x14ac:dyDescent="0.2">
      <c r="BB26425" s="5"/>
    </row>
    <row r="26426" spans="54:54" x14ac:dyDescent="0.2">
      <c r="BB26426" s="5"/>
    </row>
    <row r="26427" spans="54:54" x14ac:dyDescent="0.2">
      <c r="BB26427" s="5"/>
    </row>
    <row r="26428" spans="54:54" x14ac:dyDescent="0.2">
      <c r="BB26428" s="5"/>
    </row>
    <row r="26429" spans="54:54" x14ac:dyDescent="0.2">
      <c r="BB26429" s="5"/>
    </row>
    <row r="26430" spans="54:54" x14ac:dyDescent="0.2">
      <c r="BB26430" s="5"/>
    </row>
    <row r="26431" spans="54:54" x14ac:dyDescent="0.2">
      <c r="BB26431" s="5"/>
    </row>
    <row r="26432" spans="54:54" x14ac:dyDescent="0.2">
      <c r="BB26432" s="5"/>
    </row>
    <row r="26433" spans="54:54" x14ac:dyDescent="0.2">
      <c r="BB26433" s="5"/>
    </row>
    <row r="26434" spans="54:54" x14ac:dyDescent="0.2">
      <c r="BB26434" s="5"/>
    </row>
    <row r="26435" spans="54:54" x14ac:dyDescent="0.2">
      <c r="BB26435" s="5"/>
    </row>
    <row r="26436" spans="54:54" x14ac:dyDescent="0.2">
      <c r="BB26436" s="5"/>
    </row>
    <row r="26437" spans="54:54" x14ac:dyDescent="0.2">
      <c r="BB26437" s="5"/>
    </row>
    <row r="26438" spans="54:54" x14ac:dyDescent="0.2">
      <c r="BB26438" s="5"/>
    </row>
    <row r="26439" spans="54:54" x14ac:dyDescent="0.2">
      <c r="BB26439" s="5"/>
    </row>
    <row r="26440" spans="54:54" x14ac:dyDescent="0.2">
      <c r="BB26440" s="5"/>
    </row>
    <row r="26441" spans="54:54" x14ac:dyDescent="0.2">
      <c r="BB26441" s="5"/>
    </row>
    <row r="26442" spans="54:54" x14ac:dyDescent="0.2">
      <c r="BB26442" s="5"/>
    </row>
    <row r="26443" spans="54:54" x14ac:dyDescent="0.2">
      <c r="BB26443" s="5"/>
    </row>
    <row r="26444" spans="54:54" x14ac:dyDescent="0.2">
      <c r="BB26444" s="5"/>
    </row>
    <row r="26445" spans="54:54" x14ac:dyDescent="0.2">
      <c r="BB26445" s="5"/>
    </row>
    <row r="26446" spans="54:54" x14ac:dyDescent="0.2">
      <c r="BB26446" s="5"/>
    </row>
    <row r="26447" spans="54:54" x14ac:dyDescent="0.2">
      <c r="BB26447" s="5"/>
    </row>
    <row r="26448" spans="54:54" x14ac:dyDescent="0.2">
      <c r="BB26448" s="5"/>
    </row>
    <row r="26449" spans="54:54" x14ac:dyDescent="0.2">
      <c r="BB26449" s="5"/>
    </row>
    <row r="26450" spans="54:54" x14ac:dyDescent="0.2">
      <c r="BB26450" s="5"/>
    </row>
    <row r="26451" spans="54:54" x14ac:dyDescent="0.2">
      <c r="BB26451" s="5"/>
    </row>
    <row r="26452" spans="54:54" x14ac:dyDescent="0.2">
      <c r="BB26452" s="5"/>
    </row>
    <row r="26453" spans="54:54" x14ac:dyDescent="0.2">
      <c r="BB26453" s="5"/>
    </row>
    <row r="26454" spans="54:54" x14ac:dyDescent="0.2">
      <c r="BB26454" s="5"/>
    </row>
    <row r="26455" spans="54:54" x14ac:dyDescent="0.2">
      <c r="BB26455" s="5"/>
    </row>
    <row r="26456" spans="54:54" x14ac:dyDescent="0.2">
      <c r="BB26456" s="5"/>
    </row>
    <row r="26457" spans="54:54" x14ac:dyDescent="0.2">
      <c r="BB26457" s="5"/>
    </row>
    <row r="26458" spans="54:54" x14ac:dyDescent="0.2">
      <c r="BB26458" s="5"/>
    </row>
    <row r="26459" spans="54:54" x14ac:dyDescent="0.2">
      <c r="BB26459" s="5"/>
    </row>
    <row r="26460" spans="54:54" x14ac:dyDescent="0.2">
      <c r="BB26460" s="5"/>
    </row>
    <row r="26461" spans="54:54" x14ac:dyDescent="0.2">
      <c r="BB26461" s="5"/>
    </row>
    <row r="26462" spans="54:54" x14ac:dyDescent="0.2">
      <c r="BB26462" s="5"/>
    </row>
    <row r="26463" spans="54:54" x14ac:dyDescent="0.2">
      <c r="BB26463" s="5"/>
    </row>
    <row r="26464" spans="54:54" x14ac:dyDescent="0.2">
      <c r="BB26464" s="5"/>
    </row>
    <row r="26465" spans="54:54" x14ac:dyDescent="0.2">
      <c r="BB26465" s="5"/>
    </row>
    <row r="26466" spans="54:54" x14ac:dyDescent="0.2">
      <c r="BB26466" s="5"/>
    </row>
    <row r="26467" spans="54:54" x14ac:dyDescent="0.2">
      <c r="BB26467" s="5"/>
    </row>
    <row r="26468" spans="54:54" x14ac:dyDescent="0.2">
      <c r="BB26468" s="5"/>
    </row>
    <row r="26469" spans="54:54" x14ac:dyDescent="0.2">
      <c r="BB26469" s="5"/>
    </row>
    <row r="26470" spans="54:54" x14ac:dyDescent="0.2">
      <c r="BB26470" s="5"/>
    </row>
    <row r="26471" spans="54:54" x14ac:dyDescent="0.2">
      <c r="BB26471" s="5"/>
    </row>
    <row r="26472" spans="54:54" x14ac:dyDescent="0.2">
      <c r="BB26472" s="5"/>
    </row>
    <row r="26473" spans="54:54" x14ac:dyDescent="0.2">
      <c r="BB26473" s="5"/>
    </row>
    <row r="26474" spans="54:54" x14ac:dyDescent="0.2">
      <c r="BB26474" s="5"/>
    </row>
    <row r="26475" spans="54:54" x14ac:dyDescent="0.2">
      <c r="BB26475" s="5"/>
    </row>
    <row r="26476" spans="54:54" x14ac:dyDescent="0.2">
      <c r="BB26476" s="5"/>
    </row>
    <row r="26477" spans="54:54" x14ac:dyDescent="0.2">
      <c r="BB26477" s="5"/>
    </row>
    <row r="26478" spans="54:54" x14ac:dyDescent="0.2">
      <c r="BB26478" s="5"/>
    </row>
    <row r="26479" spans="54:54" x14ac:dyDescent="0.2">
      <c r="BB26479" s="5"/>
    </row>
    <row r="26480" spans="54:54" x14ac:dyDescent="0.2">
      <c r="BB26480" s="5"/>
    </row>
    <row r="26481" spans="54:54" x14ac:dyDescent="0.2">
      <c r="BB26481" s="5"/>
    </row>
    <row r="26482" spans="54:54" x14ac:dyDescent="0.2">
      <c r="BB26482" s="5"/>
    </row>
    <row r="26483" spans="54:54" x14ac:dyDescent="0.2">
      <c r="BB26483" s="5"/>
    </row>
    <row r="26484" spans="54:54" x14ac:dyDescent="0.2">
      <c r="BB26484" s="5"/>
    </row>
    <row r="26485" spans="54:54" x14ac:dyDescent="0.2">
      <c r="BB26485" s="5"/>
    </row>
    <row r="26486" spans="54:54" x14ac:dyDescent="0.2">
      <c r="BB26486" s="5"/>
    </row>
    <row r="26487" spans="54:54" x14ac:dyDescent="0.2">
      <c r="BB26487" s="5"/>
    </row>
    <row r="26488" spans="54:54" x14ac:dyDescent="0.2">
      <c r="BB26488" s="5"/>
    </row>
    <row r="26489" spans="54:54" x14ac:dyDescent="0.2">
      <c r="BB26489" s="5"/>
    </row>
    <row r="26490" spans="54:54" x14ac:dyDescent="0.2">
      <c r="BB26490" s="5"/>
    </row>
    <row r="26491" spans="54:54" x14ac:dyDescent="0.2">
      <c r="BB26491" s="5"/>
    </row>
    <row r="26492" spans="54:54" x14ac:dyDescent="0.2">
      <c r="BB26492" s="5"/>
    </row>
    <row r="26493" spans="54:54" x14ac:dyDescent="0.2">
      <c r="BB26493" s="5"/>
    </row>
    <row r="26494" spans="54:54" x14ac:dyDescent="0.2">
      <c r="BB26494" s="5"/>
    </row>
    <row r="26495" spans="54:54" x14ac:dyDescent="0.2">
      <c r="BB26495" s="5"/>
    </row>
    <row r="26496" spans="54:54" x14ac:dyDescent="0.2">
      <c r="BB26496" s="5"/>
    </row>
    <row r="26497" spans="54:54" x14ac:dyDescent="0.2">
      <c r="BB26497" s="5"/>
    </row>
    <row r="26498" spans="54:54" x14ac:dyDescent="0.2">
      <c r="BB26498" s="5"/>
    </row>
    <row r="26499" spans="54:54" x14ac:dyDescent="0.2">
      <c r="BB26499" s="5"/>
    </row>
    <row r="26500" spans="54:54" x14ac:dyDescent="0.2">
      <c r="BB26500" s="5"/>
    </row>
    <row r="26501" spans="54:54" x14ac:dyDescent="0.2">
      <c r="BB26501" s="5"/>
    </row>
    <row r="26502" spans="54:54" x14ac:dyDescent="0.2">
      <c r="BB26502" s="5"/>
    </row>
    <row r="26503" spans="54:54" x14ac:dyDescent="0.2">
      <c r="BB26503" s="5"/>
    </row>
    <row r="26504" spans="54:54" x14ac:dyDescent="0.2">
      <c r="BB26504" s="5"/>
    </row>
    <row r="26505" spans="54:54" x14ac:dyDescent="0.2">
      <c r="BB26505" s="5"/>
    </row>
    <row r="26506" spans="54:54" x14ac:dyDescent="0.2">
      <c r="BB26506" s="5"/>
    </row>
    <row r="26507" spans="54:54" x14ac:dyDescent="0.2">
      <c r="BB26507" s="5"/>
    </row>
    <row r="26508" spans="54:54" x14ac:dyDescent="0.2">
      <c r="BB26508" s="5"/>
    </row>
    <row r="26509" spans="54:54" x14ac:dyDescent="0.2">
      <c r="BB26509" s="5"/>
    </row>
    <row r="26510" spans="54:54" x14ac:dyDescent="0.2">
      <c r="BB26510" s="5"/>
    </row>
    <row r="26511" spans="54:54" x14ac:dyDescent="0.2">
      <c r="BB26511" s="5"/>
    </row>
    <row r="26512" spans="54:54" x14ac:dyDescent="0.2">
      <c r="BB26512" s="5"/>
    </row>
    <row r="26513" spans="54:54" x14ac:dyDescent="0.2">
      <c r="BB26513" s="5"/>
    </row>
    <row r="26514" spans="54:54" x14ac:dyDescent="0.2">
      <c r="BB26514" s="5"/>
    </row>
    <row r="26515" spans="54:54" x14ac:dyDescent="0.2">
      <c r="BB26515" s="5"/>
    </row>
    <row r="26516" spans="54:54" x14ac:dyDescent="0.2">
      <c r="BB26516" s="5"/>
    </row>
    <row r="26517" spans="54:54" x14ac:dyDescent="0.2">
      <c r="BB26517" s="5"/>
    </row>
    <row r="26518" spans="54:54" x14ac:dyDescent="0.2">
      <c r="BB26518" s="5"/>
    </row>
    <row r="26519" spans="54:54" x14ac:dyDescent="0.2">
      <c r="BB26519" s="5"/>
    </row>
    <row r="26520" spans="54:54" x14ac:dyDescent="0.2">
      <c r="BB26520" s="5"/>
    </row>
    <row r="26521" spans="54:54" x14ac:dyDescent="0.2">
      <c r="BB26521" s="5"/>
    </row>
    <row r="26522" spans="54:54" x14ac:dyDescent="0.2">
      <c r="BB26522" s="5"/>
    </row>
    <row r="26523" spans="54:54" x14ac:dyDescent="0.2">
      <c r="BB26523" s="5"/>
    </row>
    <row r="26524" spans="54:54" x14ac:dyDescent="0.2">
      <c r="BB26524" s="5"/>
    </row>
    <row r="26525" spans="54:54" x14ac:dyDescent="0.2">
      <c r="BB26525" s="5"/>
    </row>
    <row r="26526" spans="54:54" x14ac:dyDescent="0.2">
      <c r="BB26526" s="5"/>
    </row>
    <row r="26527" spans="54:54" x14ac:dyDescent="0.2">
      <c r="BB26527" s="5"/>
    </row>
    <row r="26528" spans="54:54" x14ac:dyDescent="0.2">
      <c r="BB26528" s="5"/>
    </row>
    <row r="26529" spans="54:54" x14ac:dyDescent="0.2">
      <c r="BB26529" s="5"/>
    </row>
    <row r="26530" spans="54:54" x14ac:dyDescent="0.2">
      <c r="BB26530" s="5"/>
    </row>
    <row r="26531" spans="54:54" x14ac:dyDescent="0.2">
      <c r="BB26531" s="5"/>
    </row>
    <row r="26532" spans="54:54" x14ac:dyDescent="0.2">
      <c r="BB26532" s="5"/>
    </row>
    <row r="26533" spans="54:54" x14ac:dyDescent="0.2">
      <c r="BB26533" s="5"/>
    </row>
    <row r="26534" spans="54:54" x14ac:dyDescent="0.2">
      <c r="BB26534" s="5"/>
    </row>
    <row r="26535" spans="54:54" x14ac:dyDescent="0.2">
      <c r="BB26535" s="5"/>
    </row>
    <row r="26536" spans="54:54" x14ac:dyDescent="0.2">
      <c r="BB26536" s="5"/>
    </row>
    <row r="26537" spans="54:54" x14ac:dyDescent="0.2">
      <c r="BB26537" s="5"/>
    </row>
    <row r="26538" spans="54:54" x14ac:dyDescent="0.2">
      <c r="BB26538" s="5"/>
    </row>
    <row r="26539" spans="54:54" x14ac:dyDescent="0.2">
      <c r="BB26539" s="5"/>
    </row>
    <row r="26540" spans="54:54" x14ac:dyDescent="0.2">
      <c r="BB26540" s="5"/>
    </row>
    <row r="26541" spans="54:54" x14ac:dyDescent="0.2">
      <c r="BB26541" s="5"/>
    </row>
    <row r="26542" spans="54:54" x14ac:dyDescent="0.2">
      <c r="BB26542" s="5"/>
    </row>
    <row r="26543" spans="54:54" x14ac:dyDescent="0.2">
      <c r="BB26543" s="5"/>
    </row>
    <row r="26544" spans="54:54" x14ac:dyDescent="0.2">
      <c r="BB26544" s="5"/>
    </row>
    <row r="26545" spans="54:54" x14ac:dyDescent="0.2">
      <c r="BB26545" s="5"/>
    </row>
    <row r="26546" spans="54:54" x14ac:dyDescent="0.2">
      <c r="BB26546" s="5"/>
    </row>
    <row r="26547" spans="54:54" x14ac:dyDescent="0.2">
      <c r="BB26547" s="5"/>
    </row>
    <row r="26548" spans="54:54" x14ac:dyDescent="0.2">
      <c r="BB26548" s="5"/>
    </row>
    <row r="26549" spans="54:54" x14ac:dyDescent="0.2">
      <c r="BB26549" s="5"/>
    </row>
    <row r="26550" spans="54:54" x14ac:dyDescent="0.2">
      <c r="BB26550" s="5"/>
    </row>
    <row r="26551" spans="54:54" x14ac:dyDescent="0.2">
      <c r="BB26551" s="5"/>
    </row>
    <row r="26552" spans="54:54" x14ac:dyDescent="0.2">
      <c r="BB26552" s="5"/>
    </row>
    <row r="26553" spans="54:54" x14ac:dyDescent="0.2">
      <c r="BB26553" s="5"/>
    </row>
    <row r="26554" spans="54:54" x14ac:dyDescent="0.2">
      <c r="BB26554" s="5"/>
    </row>
    <row r="26555" spans="54:54" x14ac:dyDescent="0.2">
      <c r="BB26555" s="5"/>
    </row>
    <row r="26556" spans="54:54" x14ac:dyDescent="0.2">
      <c r="BB26556" s="5"/>
    </row>
    <row r="26557" spans="54:54" x14ac:dyDescent="0.2">
      <c r="BB26557" s="5"/>
    </row>
    <row r="26558" spans="54:54" x14ac:dyDescent="0.2">
      <c r="BB26558" s="5"/>
    </row>
    <row r="26559" spans="54:54" x14ac:dyDescent="0.2">
      <c r="BB26559" s="5"/>
    </row>
    <row r="26560" spans="54:54" x14ac:dyDescent="0.2">
      <c r="BB26560" s="5"/>
    </row>
    <row r="26561" spans="54:54" x14ac:dyDescent="0.2">
      <c r="BB26561" s="5"/>
    </row>
    <row r="26562" spans="54:54" x14ac:dyDescent="0.2">
      <c r="BB26562" s="5"/>
    </row>
    <row r="26563" spans="54:54" x14ac:dyDescent="0.2">
      <c r="BB26563" s="5"/>
    </row>
    <row r="26564" spans="54:54" x14ac:dyDescent="0.2">
      <c r="BB26564" s="5"/>
    </row>
    <row r="26565" spans="54:54" x14ac:dyDescent="0.2">
      <c r="BB26565" s="5"/>
    </row>
    <row r="26566" spans="54:54" x14ac:dyDescent="0.2">
      <c r="BB26566" s="5"/>
    </row>
    <row r="26567" spans="54:54" x14ac:dyDescent="0.2">
      <c r="BB26567" s="5"/>
    </row>
    <row r="26568" spans="54:54" x14ac:dyDescent="0.2">
      <c r="BB26568" s="5"/>
    </row>
    <row r="26569" spans="54:54" x14ac:dyDescent="0.2">
      <c r="BB26569" s="5"/>
    </row>
    <row r="26570" spans="54:54" x14ac:dyDescent="0.2">
      <c r="BB26570" s="5"/>
    </row>
    <row r="26571" spans="54:54" x14ac:dyDescent="0.2">
      <c r="BB26571" s="5"/>
    </row>
    <row r="26572" spans="54:54" x14ac:dyDescent="0.2">
      <c r="BB26572" s="5"/>
    </row>
    <row r="26573" spans="54:54" x14ac:dyDescent="0.2">
      <c r="BB26573" s="5"/>
    </row>
    <row r="26574" spans="54:54" x14ac:dyDescent="0.2">
      <c r="BB26574" s="5"/>
    </row>
    <row r="26575" spans="54:54" x14ac:dyDescent="0.2">
      <c r="BB26575" s="5"/>
    </row>
    <row r="26576" spans="54:54" x14ac:dyDescent="0.2">
      <c r="BB26576" s="5"/>
    </row>
    <row r="26577" spans="54:54" x14ac:dyDescent="0.2">
      <c r="BB26577" s="5"/>
    </row>
    <row r="26578" spans="54:54" x14ac:dyDescent="0.2">
      <c r="BB26578" s="5"/>
    </row>
    <row r="26579" spans="54:54" x14ac:dyDescent="0.2">
      <c r="BB26579" s="5"/>
    </row>
    <row r="26580" spans="54:54" x14ac:dyDescent="0.2">
      <c r="BB26580" s="5"/>
    </row>
    <row r="26581" spans="54:54" x14ac:dyDescent="0.2">
      <c r="BB26581" s="5"/>
    </row>
    <row r="26582" spans="54:54" x14ac:dyDescent="0.2">
      <c r="BB26582" s="5"/>
    </row>
    <row r="26583" spans="54:54" x14ac:dyDescent="0.2">
      <c r="BB26583" s="5"/>
    </row>
    <row r="26584" spans="54:54" x14ac:dyDescent="0.2">
      <c r="BB26584" s="5"/>
    </row>
    <row r="26585" spans="54:54" x14ac:dyDescent="0.2">
      <c r="BB26585" s="5"/>
    </row>
    <row r="26586" spans="54:54" x14ac:dyDescent="0.2">
      <c r="BB26586" s="5"/>
    </row>
    <row r="26587" spans="54:54" x14ac:dyDescent="0.2">
      <c r="BB26587" s="5"/>
    </row>
    <row r="26588" spans="54:54" x14ac:dyDescent="0.2">
      <c r="BB26588" s="5"/>
    </row>
    <row r="26589" spans="54:54" x14ac:dyDescent="0.2">
      <c r="BB26589" s="5"/>
    </row>
    <row r="26590" spans="54:54" x14ac:dyDescent="0.2">
      <c r="BB26590" s="5"/>
    </row>
    <row r="26591" spans="54:54" x14ac:dyDescent="0.2">
      <c r="BB26591" s="5"/>
    </row>
    <row r="26592" spans="54:54" x14ac:dyDescent="0.2">
      <c r="BB26592" s="5"/>
    </row>
    <row r="26593" spans="54:54" x14ac:dyDescent="0.2">
      <c r="BB26593" s="5"/>
    </row>
    <row r="26594" spans="54:54" x14ac:dyDescent="0.2">
      <c r="BB26594" s="5"/>
    </row>
    <row r="26595" spans="54:54" x14ac:dyDescent="0.2">
      <c r="BB26595" s="5"/>
    </row>
    <row r="26596" spans="54:54" x14ac:dyDescent="0.2">
      <c r="BB26596" s="5"/>
    </row>
    <row r="26597" spans="54:54" x14ac:dyDescent="0.2">
      <c r="BB26597" s="5"/>
    </row>
    <row r="26598" spans="54:54" x14ac:dyDescent="0.2">
      <c r="BB26598" s="5"/>
    </row>
    <row r="26599" spans="54:54" x14ac:dyDescent="0.2">
      <c r="BB26599" s="5"/>
    </row>
    <row r="26600" spans="54:54" x14ac:dyDescent="0.2">
      <c r="BB26600" s="5"/>
    </row>
    <row r="26601" spans="54:54" x14ac:dyDescent="0.2">
      <c r="BB26601" s="5"/>
    </row>
    <row r="26602" spans="54:54" x14ac:dyDescent="0.2">
      <c r="BB26602" s="5"/>
    </row>
    <row r="26603" spans="54:54" x14ac:dyDescent="0.2">
      <c r="BB26603" s="5"/>
    </row>
    <row r="26604" spans="54:54" x14ac:dyDescent="0.2">
      <c r="BB26604" s="5"/>
    </row>
    <row r="26605" spans="54:54" x14ac:dyDescent="0.2">
      <c r="BB26605" s="5"/>
    </row>
    <row r="26606" spans="54:54" x14ac:dyDescent="0.2">
      <c r="BB26606" s="5"/>
    </row>
    <row r="26607" spans="54:54" x14ac:dyDescent="0.2">
      <c r="BB26607" s="5"/>
    </row>
    <row r="26608" spans="54:54" x14ac:dyDescent="0.2">
      <c r="BB26608" s="5"/>
    </row>
    <row r="26609" spans="54:54" x14ac:dyDescent="0.2">
      <c r="BB26609" s="5"/>
    </row>
    <row r="26610" spans="54:54" x14ac:dyDescent="0.2">
      <c r="BB26610" s="5"/>
    </row>
    <row r="26611" spans="54:54" x14ac:dyDescent="0.2">
      <c r="BB26611" s="5"/>
    </row>
    <row r="26612" spans="54:54" x14ac:dyDescent="0.2">
      <c r="BB26612" s="5"/>
    </row>
    <row r="26613" spans="54:54" x14ac:dyDescent="0.2">
      <c r="BB26613" s="5"/>
    </row>
    <row r="26614" spans="54:54" x14ac:dyDescent="0.2">
      <c r="BB26614" s="5"/>
    </row>
    <row r="26615" spans="54:54" x14ac:dyDescent="0.2">
      <c r="BB26615" s="5"/>
    </row>
    <row r="26616" spans="54:54" x14ac:dyDescent="0.2">
      <c r="BB26616" s="5"/>
    </row>
    <row r="26617" spans="54:54" x14ac:dyDescent="0.2">
      <c r="BB26617" s="5"/>
    </row>
    <row r="26618" spans="54:54" x14ac:dyDescent="0.2">
      <c r="BB26618" s="5"/>
    </row>
    <row r="26619" spans="54:54" x14ac:dyDescent="0.2">
      <c r="BB26619" s="5"/>
    </row>
    <row r="26620" spans="54:54" x14ac:dyDescent="0.2">
      <c r="BB26620" s="5"/>
    </row>
    <row r="26621" spans="54:54" x14ac:dyDescent="0.2">
      <c r="BB26621" s="5"/>
    </row>
    <row r="26622" spans="54:54" x14ac:dyDescent="0.2">
      <c r="BB26622" s="5"/>
    </row>
    <row r="26623" spans="54:54" x14ac:dyDescent="0.2">
      <c r="BB26623" s="5"/>
    </row>
    <row r="26624" spans="54:54" x14ac:dyDescent="0.2">
      <c r="BB26624" s="5"/>
    </row>
    <row r="26625" spans="54:54" x14ac:dyDescent="0.2">
      <c r="BB26625" s="5"/>
    </row>
    <row r="26626" spans="54:54" x14ac:dyDescent="0.2">
      <c r="BB26626" s="5"/>
    </row>
    <row r="26627" spans="54:54" x14ac:dyDescent="0.2">
      <c r="BB26627" s="5"/>
    </row>
    <row r="26628" spans="54:54" x14ac:dyDescent="0.2">
      <c r="BB26628" s="5"/>
    </row>
    <row r="26629" spans="54:54" x14ac:dyDescent="0.2">
      <c r="BB26629" s="5"/>
    </row>
    <row r="26630" spans="54:54" x14ac:dyDescent="0.2">
      <c r="BB26630" s="5"/>
    </row>
    <row r="26631" spans="54:54" x14ac:dyDescent="0.2">
      <c r="BB26631" s="5"/>
    </row>
    <row r="26632" spans="54:54" x14ac:dyDescent="0.2">
      <c r="BB26632" s="5"/>
    </row>
    <row r="26633" spans="54:54" x14ac:dyDescent="0.2">
      <c r="BB26633" s="5"/>
    </row>
    <row r="26634" spans="54:54" x14ac:dyDescent="0.2">
      <c r="BB26634" s="5"/>
    </row>
    <row r="26635" spans="54:54" x14ac:dyDescent="0.2">
      <c r="BB26635" s="5"/>
    </row>
    <row r="26636" spans="54:54" x14ac:dyDescent="0.2">
      <c r="BB26636" s="5"/>
    </row>
    <row r="26637" spans="54:54" x14ac:dyDescent="0.2">
      <c r="BB26637" s="5"/>
    </row>
    <row r="26638" spans="54:54" x14ac:dyDescent="0.2">
      <c r="BB26638" s="5"/>
    </row>
    <row r="26639" spans="54:54" x14ac:dyDescent="0.2">
      <c r="BB26639" s="5"/>
    </row>
    <row r="26640" spans="54:54" x14ac:dyDescent="0.2">
      <c r="BB26640" s="5"/>
    </row>
    <row r="26641" spans="54:54" x14ac:dyDescent="0.2">
      <c r="BB26641" s="5"/>
    </row>
    <row r="26642" spans="54:54" x14ac:dyDescent="0.2">
      <c r="BB26642" s="5"/>
    </row>
    <row r="26643" spans="54:54" x14ac:dyDescent="0.2">
      <c r="BB26643" s="5"/>
    </row>
    <row r="26644" spans="54:54" x14ac:dyDescent="0.2">
      <c r="BB26644" s="5"/>
    </row>
    <row r="26645" spans="54:54" x14ac:dyDescent="0.2">
      <c r="BB26645" s="5"/>
    </row>
    <row r="26646" spans="54:54" x14ac:dyDescent="0.2">
      <c r="BB26646" s="5"/>
    </row>
    <row r="26647" spans="54:54" x14ac:dyDescent="0.2">
      <c r="BB26647" s="5"/>
    </row>
    <row r="26648" spans="54:54" x14ac:dyDescent="0.2">
      <c r="BB26648" s="5"/>
    </row>
    <row r="26649" spans="54:54" x14ac:dyDescent="0.2">
      <c r="BB26649" s="5"/>
    </row>
    <row r="26650" spans="54:54" x14ac:dyDescent="0.2">
      <c r="BB26650" s="5"/>
    </row>
    <row r="26651" spans="54:54" x14ac:dyDescent="0.2">
      <c r="BB26651" s="5"/>
    </row>
    <row r="26652" spans="54:54" x14ac:dyDescent="0.2">
      <c r="BB26652" s="5"/>
    </row>
    <row r="26653" spans="54:54" x14ac:dyDescent="0.2">
      <c r="BB26653" s="5"/>
    </row>
    <row r="26654" spans="54:54" x14ac:dyDescent="0.2">
      <c r="BB26654" s="5"/>
    </row>
    <row r="26655" spans="54:54" x14ac:dyDescent="0.2">
      <c r="BB26655" s="5"/>
    </row>
    <row r="26656" spans="54:54" x14ac:dyDescent="0.2">
      <c r="BB26656" s="5"/>
    </row>
    <row r="26657" spans="54:54" x14ac:dyDescent="0.2">
      <c r="BB26657" s="5"/>
    </row>
    <row r="26658" spans="54:54" x14ac:dyDescent="0.2">
      <c r="BB26658" s="5"/>
    </row>
    <row r="26659" spans="54:54" x14ac:dyDescent="0.2">
      <c r="BB26659" s="5"/>
    </row>
    <row r="26660" spans="54:54" x14ac:dyDescent="0.2">
      <c r="BB26660" s="5"/>
    </row>
    <row r="26661" spans="54:54" x14ac:dyDescent="0.2">
      <c r="BB26661" s="5"/>
    </row>
    <row r="26662" spans="54:54" x14ac:dyDescent="0.2">
      <c r="BB26662" s="5"/>
    </row>
    <row r="26663" spans="54:54" x14ac:dyDescent="0.2">
      <c r="BB26663" s="5"/>
    </row>
    <row r="26664" spans="54:54" x14ac:dyDescent="0.2">
      <c r="BB26664" s="5"/>
    </row>
    <row r="26665" spans="54:54" x14ac:dyDescent="0.2">
      <c r="BB26665" s="5"/>
    </row>
    <row r="26666" spans="54:54" x14ac:dyDescent="0.2">
      <c r="BB26666" s="5"/>
    </row>
    <row r="26667" spans="54:54" x14ac:dyDescent="0.2">
      <c r="BB26667" s="5"/>
    </row>
    <row r="26668" spans="54:54" x14ac:dyDescent="0.2">
      <c r="BB26668" s="5"/>
    </row>
    <row r="26669" spans="54:54" x14ac:dyDescent="0.2">
      <c r="BB26669" s="5"/>
    </row>
    <row r="26670" spans="54:54" x14ac:dyDescent="0.2">
      <c r="BB26670" s="5"/>
    </row>
    <row r="26671" spans="54:54" x14ac:dyDescent="0.2">
      <c r="BB26671" s="5"/>
    </row>
    <row r="26672" spans="54:54" x14ac:dyDescent="0.2">
      <c r="BB26672" s="5"/>
    </row>
    <row r="26673" spans="54:54" x14ac:dyDescent="0.2">
      <c r="BB26673" s="5"/>
    </row>
    <row r="26674" spans="54:54" x14ac:dyDescent="0.2">
      <c r="BB26674" s="5"/>
    </row>
    <row r="26675" spans="54:54" x14ac:dyDescent="0.2">
      <c r="BB26675" s="5"/>
    </row>
    <row r="26676" spans="54:54" x14ac:dyDescent="0.2">
      <c r="BB26676" s="5"/>
    </row>
    <row r="26677" spans="54:54" x14ac:dyDescent="0.2">
      <c r="BB26677" s="5"/>
    </row>
    <row r="26678" spans="54:54" x14ac:dyDescent="0.2">
      <c r="BB26678" s="5"/>
    </row>
    <row r="26679" spans="54:54" x14ac:dyDescent="0.2">
      <c r="BB26679" s="5"/>
    </row>
    <row r="26680" spans="54:54" x14ac:dyDescent="0.2">
      <c r="BB26680" s="5"/>
    </row>
    <row r="26681" spans="54:54" x14ac:dyDescent="0.2">
      <c r="BB26681" s="5"/>
    </row>
    <row r="26682" spans="54:54" x14ac:dyDescent="0.2">
      <c r="BB26682" s="5"/>
    </row>
    <row r="26683" spans="54:54" x14ac:dyDescent="0.2">
      <c r="BB26683" s="5"/>
    </row>
    <row r="26684" spans="54:54" x14ac:dyDescent="0.2">
      <c r="BB26684" s="5"/>
    </row>
    <row r="26685" spans="54:54" x14ac:dyDescent="0.2">
      <c r="BB26685" s="5"/>
    </row>
    <row r="26686" spans="54:54" x14ac:dyDescent="0.2">
      <c r="BB26686" s="5"/>
    </row>
    <row r="26687" spans="54:54" x14ac:dyDescent="0.2">
      <c r="BB26687" s="5"/>
    </row>
    <row r="26688" spans="54:54" x14ac:dyDescent="0.2">
      <c r="BB26688" s="5"/>
    </row>
    <row r="26689" spans="54:54" x14ac:dyDescent="0.2">
      <c r="BB26689" s="5"/>
    </row>
    <row r="26690" spans="54:54" x14ac:dyDescent="0.2">
      <c r="BB26690" s="5"/>
    </row>
    <row r="26691" spans="54:54" x14ac:dyDescent="0.2">
      <c r="BB26691" s="5"/>
    </row>
    <row r="26692" spans="54:54" x14ac:dyDescent="0.2">
      <c r="BB26692" s="5"/>
    </row>
    <row r="26693" spans="54:54" x14ac:dyDescent="0.2">
      <c r="BB26693" s="5"/>
    </row>
    <row r="26694" spans="54:54" x14ac:dyDescent="0.2">
      <c r="BB26694" s="5"/>
    </row>
    <row r="26695" spans="54:54" x14ac:dyDescent="0.2">
      <c r="BB26695" s="5"/>
    </row>
    <row r="26696" spans="54:54" x14ac:dyDescent="0.2">
      <c r="BB26696" s="5"/>
    </row>
    <row r="26697" spans="54:54" x14ac:dyDescent="0.2">
      <c r="BB26697" s="5"/>
    </row>
    <row r="26698" spans="54:54" x14ac:dyDescent="0.2">
      <c r="BB26698" s="5"/>
    </row>
    <row r="26699" spans="54:54" x14ac:dyDescent="0.2">
      <c r="BB26699" s="5"/>
    </row>
    <row r="26700" spans="54:54" x14ac:dyDescent="0.2">
      <c r="BB26700" s="5"/>
    </row>
    <row r="26701" spans="54:54" x14ac:dyDescent="0.2">
      <c r="BB26701" s="5"/>
    </row>
    <row r="26702" spans="54:54" x14ac:dyDescent="0.2">
      <c r="BB26702" s="5"/>
    </row>
    <row r="26703" spans="54:54" x14ac:dyDescent="0.2">
      <c r="BB26703" s="5"/>
    </row>
    <row r="26704" spans="54:54" x14ac:dyDescent="0.2">
      <c r="BB26704" s="5"/>
    </row>
    <row r="26705" spans="54:54" x14ac:dyDescent="0.2">
      <c r="BB26705" s="5"/>
    </row>
    <row r="26706" spans="54:54" x14ac:dyDescent="0.2">
      <c r="BB26706" s="5"/>
    </row>
    <row r="26707" spans="54:54" x14ac:dyDescent="0.2">
      <c r="BB26707" s="5"/>
    </row>
    <row r="26708" spans="54:54" x14ac:dyDescent="0.2">
      <c r="BB26708" s="5"/>
    </row>
    <row r="26709" spans="54:54" x14ac:dyDescent="0.2">
      <c r="BB26709" s="5"/>
    </row>
    <row r="26710" spans="54:54" x14ac:dyDescent="0.2">
      <c r="BB26710" s="5"/>
    </row>
    <row r="26711" spans="54:54" x14ac:dyDescent="0.2">
      <c r="BB26711" s="5"/>
    </row>
    <row r="26712" spans="54:54" x14ac:dyDescent="0.2">
      <c r="BB26712" s="5"/>
    </row>
    <row r="26713" spans="54:54" x14ac:dyDescent="0.2">
      <c r="BB26713" s="5"/>
    </row>
    <row r="26714" spans="54:54" x14ac:dyDescent="0.2">
      <c r="BB26714" s="5"/>
    </row>
    <row r="26715" spans="54:54" x14ac:dyDescent="0.2">
      <c r="BB26715" s="5"/>
    </row>
    <row r="26716" spans="54:54" x14ac:dyDescent="0.2">
      <c r="BB26716" s="5"/>
    </row>
    <row r="26717" spans="54:54" x14ac:dyDescent="0.2">
      <c r="BB26717" s="5"/>
    </row>
    <row r="26718" spans="54:54" x14ac:dyDescent="0.2">
      <c r="BB26718" s="5"/>
    </row>
    <row r="26719" spans="54:54" x14ac:dyDescent="0.2">
      <c r="BB26719" s="5"/>
    </row>
    <row r="26720" spans="54:54" x14ac:dyDescent="0.2">
      <c r="BB26720" s="5"/>
    </row>
    <row r="26721" spans="54:54" x14ac:dyDescent="0.2">
      <c r="BB26721" s="5"/>
    </row>
    <row r="26722" spans="54:54" x14ac:dyDescent="0.2">
      <c r="BB26722" s="5"/>
    </row>
    <row r="26723" spans="54:54" x14ac:dyDescent="0.2">
      <c r="BB26723" s="5"/>
    </row>
    <row r="26724" spans="54:54" x14ac:dyDescent="0.2">
      <c r="BB26724" s="5"/>
    </row>
    <row r="26725" spans="54:54" x14ac:dyDescent="0.2">
      <c r="BB26725" s="5"/>
    </row>
    <row r="26726" spans="54:54" x14ac:dyDescent="0.2">
      <c r="BB26726" s="5"/>
    </row>
    <row r="26727" spans="54:54" x14ac:dyDescent="0.2">
      <c r="BB26727" s="5"/>
    </row>
    <row r="26728" spans="54:54" x14ac:dyDescent="0.2">
      <c r="BB26728" s="5"/>
    </row>
    <row r="26729" spans="54:54" x14ac:dyDescent="0.2">
      <c r="BB26729" s="5"/>
    </row>
    <row r="26730" spans="54:54" x14ac:dyDescent="0.2">
      <c r="BB26730" s="5"/>
    </row>
    <row r="26731" spans="54:54" x14ac:dyDescent="0.2">
      <c r="BB26731" s="5"/>
    </row>
    <row r="26732" spans="54:54" x14ac:dyDescent="0.2">
      <c r="BB26732" s="5"/>
    </row>
    <row r="26733" spans="54:54" x14ac:dyDescent="0.2">
      <c r="BB26733" s="5"/>
    </row>
    <row r="26734" spans="54:54" x14ac:dyDescent="0.2">
      <c r="BB26734" s="5"/>
    </row>
    <row r="26735" spans="54:54" x14ac:dyDescent="0.2">
      <c r="BB26735" s="5"/>
    </row>
    <row r="26736" spans="54:54" x14ac:dyDescent="0.2">
      <c r="BB26736" s="5"/>
    </row>
    <row r="26737" spans="54:54" x14ac:dyDescent="0.2">
      <c r="BB26737" s="5"/>
    </row>
    <row r="26738" spans="54:54" x14ac:dyDescent="0.2">
      <c r="BB26738" s="5"/>
    </row>
    <row r="26739" spans="54:54" x14ac:dyDescent="0.2">
      <c r="BB26739" s="5"/>
    </row>
    <row r="26740" spans="54:54" x14ac:dyDescent="0.2">
      <c r="BB26740" s="5"/>
    </row>
    <row r="26741" spans="54:54" x14ac:dyDescent="0.2">
      <c r="BB26741" s="5"/>
    </row>
    <row r="26742" spans="54:54" x14ac:dyDescent="0.2">
      <c r="BB26742" s="5"/>
    </row>
    <row r="26743" spans="54:54" x14ac:dyDescent="0.2">
      <c r="BB26743" s="5"/>
    </row>
    <row r="26744" spans="54:54" x14ac:dyDescent="0.2">
      <c r="BB26744" s="5"/>
    </row>
    <row r="26745" spans="54:54" x14ac:dyDescent="0.2">
      <c r="BB26745" s="5"/>
    </row>
    <row r="26746" spans="54:54" x14ac:dyDescent="0.2">
      <c r="BB26746" s="5"/>
    </row>
    <row r="26747" spans="54:54" x14ac:dyDescent="0.2">
      <c r="BB26747" s="5"/>
    </row>
    <row r="26748" spans="54:54" x14ac:dyDescent="0.2">
      <c r="BB26748" s="5"/>
    </row>
    <row r="26749" spans="54:54" x14ac:dyDescent="0.2">
      <c r="BB26749" s="5"/>
    </row>
    <row r="26750" spans="54:54" x14ac:dyDescent="0.2">
      <c r="BB26750" s="5"/>
    </row>
    <row r="26751" spans="54:54" x14ac:dyDescent="0.2">
      <c r="BB26751" s="5"/>
    </row>
    <row r="26752" spans="54:54" x14ac:dyDescent="0.2">
      <c r="BB26752" s="5"/>
    </row>
    <row r="26753" spans="54:54" x14ac:dyDescent="0.2">
      <c r="BB26753" s="5"/>
    </row>
    <row r="26754" spans="54:54" x14ac:dyDescent="0.2">
      <c r="BB26754" s="5"/>
    </row>
    <row r="26755" spans="54:54" x14ac:dyDescent="0.2">
      <c r="BB26755" s="5"/>
    </row>
    <row r="26756" spans="54:54" x14ac:dyDescent="0.2">
      <c r="BB26756" s="5"/>
    </row>
    <row r="26757" spans="54:54" x14ac:dyDescent="0.2">
      <c r="BB26757" s="5"/>
    </row>
    <row r="26758" spans="54:54" x14ac:dyDescent="0.2">
      <c r="BB26758" s="5"/>
    </row>
    <row r="26759" spans="54:54" x14ac:dyDescent="0.2">
      <c r="BB26759" s="5"/>
    </row>
    <row r="26760" spans="54:54" x14ac:dyDescent="0.2">
      <c r="BB26760" s="5"/>
    </row>
    <row r="26761" spans="54:54" x14ac:dyDescent="0.2">
      <c r="BB26761" s="5"/>
    </row>
    <row r="26762" spans="54:54" x14ac:dyDescent="0.2">
      <c r="BB26762" s="5"/>
    </row>
    <row r="26763" spans="54:54" x14ac:dyDescent="0.2">
      <c r="BB26763" s="5"/>
    </row>
    <row r="26764" spans="54:54" x14ac:dyDescent="0.2">
      <c r="BB26764" s="5"/>
    </row>
    <row r="26765" spans="54:54" x14ac:dyDescent="0.2">
      <c r="BB26765" s="5"/>
    </row>
    <row r="26766" spans="54:54" x14ac:dyDescent="0.2">
      <c r="BB26766" s="5"/>
    </row>
    <row r="26767" spans="54:54" x14ac:dyDescent="0.2">
      <c r="BB26767" s="5"/>
    </row>
    <row r="26768" spans="54:54" x14ac:dyDescent="0.2">
      <c r="BB26768" s="5"/>
    </row>
    <row r="26769" spans="54:54" x14ac:dyDescent="0.2">
      <c r="BB26769" s="5"/>
    </row>
    <row r="26770" spans="54:54" x14ac:dyDescent="0.2">
      <c r="BB26770" s="5"/>
    </row>
    <row r="26771" spans="54:54" x14ac:dyDescent="0.2">
      <c r="BB26771" s="5"/>
    </row>
    <row r="26772" spans="54:54" x14ac:dyDescent="0.2">
      <c r="BB26772" s="5"/>
    </row>
    <row r="26773" spans="54:54" x14ac:dyDescent="0.2">
      <c r="BB26773" s="5"/>
    </row>
    <row r="26774" spans="54:54" x14ac:dyDescent="0.2">
      <c r="BB26774" s="5"/>
    </row>
    <row r="26775" spans="54:54" x14ac:dyDescent="0.2">
      <c r="BB26775" s="5"/>
    </row>
    <row r="26776" spans="54:54" x14ac:dyDescent="0.2">
      <c r="BB26776" s="5"/>
    </row>
    <row r="26777" spans="54:54" x14ac:dyDescent="0.2">
      <c r="BB26777" s="5"/>
    </row>
    <row r="26778" spans="54:54" x14ac:dyDescent="0.2">
      <c r="BB26778" s="5"/>
    </row>
    <row r="26779" spans="54:54" x14ac:dyDescent="0.2">
      <c r="BB26779" s="5"/>
    </row>
    <row r="26780" spans="54:54" x14ac:dyDescent="0.2">
      <c r="BB26780" s="5"/>
    </row>
    <row r="26781" spans="54:54" x14ac:dyDescent="0.2">
      <c r="BB26781" s="5"/>
    </row>
    <row r="26782" spans="54:54" x14ac:dyDescent="0.2">
      <c r="BB26782" s="5"/>
    </row>
    <row r="26783" spans="54:54" x14ac:dyDescent="0.2">
      <c r="BB26783" s="5"/>
    </row>
    <row r="26784" spans="54:54" x14ac:dyDescent="0.2">
      <c r="BB26784" s="5"/>
    </row>
    <row r="26785" spans="54:54" x14ac:dyDescent="0.2">
      <c r="BB26785" s="5"/>
    </row>
    <row r="26786" spans="54:54" x14ac:dyDescent="0.2">
      <c r="BB26786" s="5"/>
    </row>
    <row r="26787" spans="54:54" x14ac:dyDescent="0.2">
      <c r="BB26787" s="5"/>
    </row>
    <row r="26788" spans="54:54" x14ac:dyDescent="0.2">
      <c r="BB26788" s="5"/>
    </row>
    <row r="26789" spans="54:54" x14ac:dyDescent="0.2">
      <c r="BB26789" s="5"/>
    </row>
    <row r="26790" spans="54:54" x14ac:dyDescent="0.2">
      <c r="BB26790" s="5"/>
    </row>
    <row r="26791" spans="54:54" x14ac:dyDescent="0.2">
      <c r="BB26791" s="5"/>
    </row>
    <row r="26792" spans="54:54" x14ac:dyDescent="0.2">
      <c r="BB26792" s="5"/>
    </row>
    <row r="26793" spans="54:54" x14ac:dyDescent="0.2">
      <c r="BB26793" s="5"/>
    </row>
    <row r="26794" spans="54:54" x14ac:dyDescent="0.2">
      <c r="BB26794" s="5"/>
    </row>
    <row r="26795" spans="54:54" x14ac:dyDescent="0.2">
      <c r="BB26795" s="5"/>
    </row>
    <row r="26796" spans="54:54" x14ac:dyDescent="0.2">
      <c r="BB26796" s="5"/>
    </row>
    <row r="26797" spans="54:54" x14ac:dyDescent="0.2">
      <c r="BB26797" s="5"/>
    </row>
    <row r="26798" spans="54:54" x14ac:dyDescent="0.2">
      <c r="BB26798" s="5"/>
    </row>
    <row r="26799" spans="54:54" x14ac:dyDescent="0.2">
      <c r="BB26799" s="5"/>
    </row>
    <row r="26800" spans="54:54" x14ac:dyDescent="0.2">
      <c r="BB26800" s="5"/>
    </row>
    <row r="26801" spans="54:54" x14ac:dyDescent="0.2">
      <c r="BB26801" s="5"/>
    </row>
    <row r="26802" spans="54:54" x14ac:dyDescent="0.2">
      <c r="BB26802" s="5"/>
    </row>
    <row r="26803" spans="54:54" x14ac:dyDescent="0.2">
      <c r="BB26803" s="5"/>
    </row>
    <row r="26804" spans="54:54" x14ac:dyDescent="0.2">
      <c r="BB26804" s="5"/>
    </row>
    <row r="26805" spans="54:54" x14ac:dyDescent="0.2">
      <c r="BB26805" s="5"/>
    </row>
    <row r="26806" spans="54:54" x14ac:dyDescent="0.2">
      <c r="BB26806" s="5"/>
    </row>
    <row r="26807" spans="54:54" x14ac:dyDescent="0.2">
      <c r="BB26807" s="5"/>
    </row>
    <row r="26808" spans="54:54" x14ac:dyDescent="0.2">
      <c r="BB26808" s="5"/>
    </row>
    <row r="26809" spans="54:54" x14ac:dyDescent="0.2">
      <c r="BB26809" s="5"/>
    </row>
    <row r="26810" spans="54:54" x14ac:dyDescent="0.2">
      <c r="BB26810" s="5"/>
    </row>
    <row r="26811" spans="54:54" x14ac:dyDescent="0.2">
      <c r="BB26811" s="5"/>
    </row>
    <row r="26812" spans="54:54" x14ac:dyDescent="0.2">
      <c r="BB26812" s="5"/>
    </row>
    <row r="26813" spans="54:54" x14ac:dyDescent="0.2">
      <c r="BB26813" s="5"/>
    </row>
    <row r="26814" spans="54:54" x14ac:dyDescent="0.2">
      <c r="BB26814" s="5"/>
    </row>
    <row r="26815" spans="54:54" x14ac:dyDescent="0.2">
      <c r="BB26815" s="5"/>
    </row>
    <row r="26816" spans="54:54" x14ac:dyDescent="0.2">
      <c r="BB26816" s="5"/>
    </row>
    <row r="26817" spans="54:54" x14ac:dyDescent="0.2">
      <c r="BB26817" s="5"/>
    </row>
    <row r="26818" spans="54:54" x14ac:dyDescent="0.2">
      <c r="BB26818" s="5"/>
    </row>
    <row r="26819" spans="54:54" x14ac:dyDescent="0.2">
      <c r="BB26819" s="5"/>
    </row>
    <row r="26820" spans="54:54" x14ac:dyDescent="0.2">
      <c r="BB26820" s="5"/>
    </row>
    <row r="26821" spans="54:54" x14ac:dyDescent="0.2">
      <c r="BB26821" s="5"/>
    </row>
    <row r="26822" spans="54:54" x14ac:dyDescent="0.2">
      <c r="BB26822" s="5"/>
    </row>
    <row r="26823" spans="54:54" x14ac:dyDescent="0.2">
      <c r="BB26823" s="5"/>
    </row>
    <row r="26824" spans="54:54" x14ac:dyDescent="0.2">
      <c r="BB26824" s="5"/>
    </row>
    <row r="26825" spans="54:54" x14ac:dyDescent="0.2">
      <c r="BB26825" s="5"/>
    </row>
    <row r="26826" spans="54:54" x14ac:dyDescent="0.2">
      <c r="BB26826" s="5"/>
    </row>
    <row r="26827" spans="54:54" x14ac:dyDescent="0.2">
      <c r="BB26827" s="5"/>
    </row>
    <row r="26828" spans="54:54" x14ac:dyDescent="0.2">
      <c r="BB26828" s="5"/>
    </row>
    <row r="26829" spans="54:54" x14ac:dyDescent="0.2">
      <c r="BB26829" s="5"/>
    </row>
    <row r="26830" spans="54:54" x14ac:dyDescent="0.2">
      <c r="BB26830" s="5"/>
    </row>
    <row r="26831" spans="54:54" x14ac:dyDescent="0.2">
      <c r="BB26831" s="5"/>
    </row>
    <row r="26832" spans="54:54" x14ac:dyDescent="0.2">
      <c r="BB26832" s="5"/>
    </row>
    <row r="26833" spans="54:54" x14ac:dyDescent="0.2">
      <c r="BB26833" s="5"/>
    </row>
    <row r="26834" spans="54:54" x14ac:dyDescent="0.2">
      <c r="BB26834" s="5"/>
    </row>
    <row r="26835" spans="54:54" x14ac:dyDescent="0.2">
      <c r="BB26835" s="5"/>
    </row>
    <row r="26836" spans="54:54" x14ac:dyDescent="0.2">
      <c r="BB26836" s="5"/>
    </row>
    <row r="26837" spans="54:54" x14ac:dyDescent="0.2">
      <c r="BB26837" s="5"/>
    </row>
    <row r="26838" spans="54:54" x14ac:dyDescent="0.2">
      <c r="BB26838" s="5"/>
    </row>
    <row r="26839" spans="54:54" x14ac:dyDescent="0.2">
      <c r="BB26839" s="5"/>
    </row>
    <row r="26840" spans="54:54" x14ac:dyDescent="0.2">
      <c r="BB26840" s="5"/>
    </row>
    <row r="26841" spans="54:54" x14ac:dyDescent="0.2">
      <c r="BB26841" s="5"/>
    </row>
    <row r="26842" spans="54:54" x14ac:dyDescent="0.2">
      <c r="BB26842" s="5"/>
    </row>
    <row r="26843" spans="54:54" x14ac:dyDescent="0.2">
      <c r="BB26843" s="5"/>
    </row>
    <row r="26844" spans="54:54" x14ac:dyDescent="0.2">
      <c r="BB26844" s="5"/>
    </row>
    <row r="26845" spans="54:54" x14ac:dyDescent="0.2">
      <c r="BB26845" s="5"/>
    </row>
    <row r="26846" spans="54:54" x14ac:dyDescent="0.2">
      <c r="BB26846" s="5"/>
    </row>
    <row r="26847" spans="54:54" x14ac:dyDescent="0.2">
      <c r="BB26847" s="5"/>
    </row>
    <row r="26848" spans="54:54" x14ac:dyDescent="0.2">
      <c r="BB26848" s="5"/>
    </row>
    <row r="26849" spans="54:54" x14ac:dyDescent="0.2">
      <c r="BB26849" s="5"/>
    </row>
    <row r="26850" spans="54:54" x14ac:dyDescent="0.2">
      <c r="BB26850" s="5"/>
    </row>
    <row r="26851" spans="54:54" x14ac:dyDescent="0.2">
      <c r="BB26851" s="5"/>
    </row>
    <row r="26852" spans="54:54" x14ac:dyDescent="0.2">
      <c r="BB26852" s="5"/>
    </row>
    <row r="26853" spans="54:54" x14ac:dyDescent="0.2">
      <c r="BB26853" s="5"/>
    </row>
    <row r="26854" spans="54:54" x14ac:dyDescent="0.2">
      <c r="BB26854" s="5"/>
    </row>
    <row r="26855" spans="54:54" x14ac:dyDescent="0.2">
      <c r="BB26855" s="5"/>
    </row>
    <row r="26856" spans="54:54" x14ac:dyDescent="0.2">
      <c r="BB26856" s="5"/>
    </row>
    <row r="26857" spans="54:54" x14ac:dyDescent="0.2">
      <c r="BB26857" s="5"/>
    </row>
    <row r="26858" spans="54:54" x14ac:dyDescent="0.2">
      <c r="BB26858" s="5"/>
    </row>
    <row r="26859" spans="54:54" x14ac:dyDescent="0.2">
      <c r="BB26859" s="5"/>
    </row>
    <row r="26860" spans="54:54" x14ac:dyDescent="0.2">
      <c r="BB26860" s="5"/>
    </row>
    <row r="26861" spans="54:54" x14ac:dyDescent="0.2">
      <c r="BB26861" s="5"/>
    </row>
    <row r="26862" spans="54:54" x14ac:dyDescent="0.2">
      <c r="BB26862" s="5"/>
    </row>
    <row r="26863" spans="54:54" x14ac:dyDescent="0.2">
      <c r="BB26863" s="5"/>
    </row>
    <row r="26864" spans="54:54" x14ac:dyDescent="0.2">
      <c r="BB26864" s="5"/>
    </row>
    <row r="26865" spans="54:54" x14ac:dyDescent="0.2">
      <c r="BB26865" s="5"/>
    </row>
    <row r="26866" spans="54:54" x14ac:dyDescent="0.2">
      <c r="BB26866" s="5"/>
    </row>
    <row r="26867" spans="54:54" x14ac:dyDescent="0.2">
      <c r="BB26867" s="5"/>
    </row>
    <row r="26868" spans="54:54" x14ac:dyDescent="0.2">
      <c r="BB26868" s="5"/>
    </row>
    <row r="26869" spans="54:54" x14ac:dyDescent="0.2">
      <c r="BB26869" s="5"/>
    </row>
    <row r="26870" spans="54:54" x14ac:dyDescent="0.2">
      <c r="BB26870" s="5"/>
    </row>
    <row r="26871" spans="54:54" x14ac:dyDescent="0.2">
      <c r="BB26871" s="5"/>
    </row>
    <row r="26872" spans="54:54" x14ac:dyDescent="0.2">
      <c r="BB26872" s="5"/>
    </row>
    <row r="26873" spans="54:54" x14ac:dyDescent="0.2">
      <c r="BB26873" s="5"/>
    </row>
    <row r="26874" spans="54:54" x14ac:dyDescent="0.2">
      <c r="BB26874" s="5"/>
    </row>
    <row r="26875" spans="54:54" x14ac:dyDescent="0.2">
      <c r="BB26875" s="5"/>
    </row>
    <row r="26876" spans="54:54" x14ac:dyDescent="0.2">
      <c r="BB26876" s="5"/>
    </row>
    <row r="26877" spans="54:54" x14ac:dyDescent="0.2">
      <c r="BB26877" s="5"/>
    </row>
    <row r="26878" spans="54:54" x14ac:dyDescent="0.2">
      <c r="BB26878" s="5"/>
    </row>
    <row r="26879" spans="54:54" x14ac:dyDescent="0.2">
      <c r="BB26879" s="5"/>
    </row>
    <row r="26880" spans="54:54" x14ac:dyDescent="0.2">
      <c r="BB26880" s="5"/>
    </row>
    <row r="26881" spans="54:54" x14ac:dyDescent="0.2">
      <c r="BB26881" s="5"/>
    </row>
    <row r="26882" spans="54:54" x14ac:dyDescent="0.2">
      <c r="BB26882" s="5"/>
    </row>
    <row r="26883" spans="54:54" x14ac:dyDescent="0.2">
      <c r="BB26883" s="5"/>
    </row>
    <row r="26884" spans="54:54" x14ac:dyDescent="0.2">
      <c r="BB26884" s="5"/>
    </row>
    <row r="26885" spans="54:54" x14ac:dyDescent="0.2">
      <c r="BB26885" s="5"/>
    </row>
    <row r="26886" spans="54:54" x14ac:dyDescent="0.2">
      <c r="BB26886" s="5"/>
    </row>
    <row r="26887" spans="54:54" x14ac:dyDescent="0.2">
      <c r="BB26887" s="5"/>
    </row>
    <row r="26888" spans="54:54" x14ac:dyDescent="0.2">
      <c r="BB26888" s="5"/>
    </row>
    <row r="26889" spans="54:54" x14ac:dyDescent="0.2">
      <c r="BB26889" s="5"/>
    </row>
    <row r="26890" spans="54:54" x14ac:dyDescent="0.2">
      <c r="BB26890" s="5"/>
    </row>
    <row r="26891" spans="54:54" x14ac:dyDescent="0.2">
      <c r="BB26891" s="5"/>
    </row>
    <row r="26892" spans="54:54" x14ac:dyDescent="0.2">
      <c r="BB26892" s="5"/>
    </row>
    <row r="26893" spans="54:54" x14ac:dyDescent="0.2">
      <c r="BB26893" s="5"/>
    </row>
    <row r="26894" spans="54:54" x14ac:dyDescent="0.2">
      <c r="BB26894" s="5"/>
    </row>
    <row r="26895" spans="54:54" x14ac:dyDescent="0.2">
      <c r="BB26895" s="5"/>
    </row>
    <row r="26896" spans="54:54" x14ac:dyDescent="0.2">
      <c r="BB26896" s="5"/>
    </row>
    <row r="26897" spans="54:54" x14ac:dyDescent="0.2">
      <c r="BB26897" s="5"/>
    </row>
    <row r="26898" spans="54:54" x14ac:dyDescent="0.2">
      <c r="BB26898" s="5"/>
    </row>
    <row r="26899" spans="54:54" x14ac:dyDescent="0.2">
      <c r="BB26899" s="5"/>
    </row>
    <row r="26900" spans="54:54" x14ac:dyDescent="0.2">
      <c r="BB26900" s="5"/>
    </row>
    <row r="26901" spans="54:54" x14ac:dyDescent="0.2">
      <c r="BB26901" s="5"/>
    </row>
    <row r="26902" spans="54:54" x14ac:dyDescent="0.2">
      <c r="BB26902" s="5"/>
    </row>
    <row r="26903" spans="54:54" x14ac:dyDescent="0.2">
      <c r="BB26903" s="5"/>
    </row>
    <row r="26904" spans="54:54" x14ac:dyDescent="0.2">
      <c r="BB26904" s="5"/>
    </row>
    <row r="26905" spans="54:54" x14ac:dyDescent="0.2">
      <c r="BB26905" s="5"/>
    </row>
    <row r="26906" spans="54:54" x14ac:dyDescent="0.2">
      <c r="BB26906" s="5"/>
    </row>
    <row r="26907" spans="54:54" x14ac:dyDescent="0.2">
      <c r="BB26907" s="5"/>
    </row>
    <row r="26908" spans="54:54" x14ac:dyDescent="0.2">
      <c r="BB26908" s="5"/>
    </row>
    <row r="26909" spans="54:54" x14ac:dyDescent="0.2">
      <c r="BB26909" s="5"/>
    </row>
    <row r="26910" spans="54:54" x14ac:dyDescent="0.2">
      <c r="BB26910" s="5"/>
    </row>
    <row r="26911" spans="54:54" x14ac:dyDescent="0.2">
      <c r="BB26911" s="5"/>
    </row>
    <row r="26912" spans="54:54" x14ac:dyDescent="0.2">
      <c r="BB26912" s="5"/>
    </row>
    <row r="26913" spans="54:54" x14ac:dyDescent="0.2">
      <c r="BB26913" s="5"/>
    </row>
    <row r="26914" spans="54:54" x14ac:dyDescent="0.2">
      <c r="BB26914" s="5"/>
    </row>
    <row r="26915" spans="54:54" x14ac:dyDescent="0.2">
      <c r="BB26915" s="5"/>
    </row>
    <row r="26916" spans="54:54" x14ac:dyDescent="0.2">
      <c r="BB26916" s="5"/>
    </row>
    <row r="26917" spans="54:54" x14ac:dyDescent="0.2">
      <c r="BB26917" s="5"/>
    </row>
    <row r="26918" spans="54:54" x14ac:dyDescent="0.2">
      <c r="BB26918" s="5"/>
    </row>
    <row r="26919" spans="54:54" x14ac:dyDescent="0.2">
      <c r="BB26919" s="5"/>
    </row>
    <row r="26920" spans="54:54" x14ac:dyDescent="0.2">
      <c r="BB26920" s="5"/>
    </row>
    <row r="26921" spans="54:54" x14ac:dyDescent="0.2">
      <c r="BB26921" s="5"/>
    </row>
    <row r="26922" spans="54:54" x14ac:dyDescent="0.2">
      <c r="BB26922" s="5"/>
    </row>
    <row r="26923" spans="54:54" x14ac:dyDescent="0.2">
      <c r="BB26923" s="5"/>
    </row>
    <row r="26924" spans="54:54" x14ac:dyDescent="0.2">
      <c r="BB26924" s="5"/>
    </row>
    <row r="26925" spans="54:54" x14ac:dyDescent="0.2">
      <c r="BB26925" s="5"/>
    </row>
    <row r="26926" spans="54:54" x14ac:dyDescent="0.2">
      <c r="BB26926" s="5"/>
    </row>
    <row r="26927" spans="54:54" x14ac:dyDescent="0.2">
      <c r="BB26927" s="5"/>
    </row>
    <row r="26928" spans="54:54" x14ac:dyDescent="0.2">
      <c r="BB26928" s="5"/>
    </row>
    <row r="26929" spans="54:54" x14ac:dyDescent="0.2">
      <c r="BB26929" s="5"/>
    </row>
    <row r="26930" spans="54:54" x14ac:dyDescent="0.2">
      <c r="BB26930" s="5"/>
    </row>
    <row r="26931" spans="54:54" x14ac:dyDescent="0.2">
      <c r="BB26931" s="5"/>
    </row>
    <row r="26932" spans="54:54" x14ac:dyDescent="0.2">
      <c r="BB26932" s="5"/>
    </row>
    <row r="26933" spans="54:54" x14ac:dyDescent="0.2">
      <c r="BB26933" s="5"/>
    </row>
    <row r="26934" spans="54:54" x14ac:dyDescent="0.2">
      <c r="BB26934" s="5"/>
    </row>
    <row r="26935" spans="54:54" x14ac:dyDescent="0.2">
      <c r="BB26935" s="5"/>
    </row>
    <row r="26936" spans="54:54" x14ac:dyDescent="0.2">
      <c r="BB26936" s="5"/>
    </row>
    <row r="26937" spans="54:54" x14ac:dyDescent="0.2">
      <c r="BB26937" s="5"/>
    </row>
    <row r="26938" spans="54:54" x14ac:dyDescent="0.2">
      <c r="BB26938" s="5"/>
    </row>
    <row r="26939" spans="54:54" x14ac:dyDescent="0.2">
      <c r="BB26939" s="5"/>
    </row>
    <row r="26940" spans="54:54" x14ac:dyDescent="0.2">
      <c r="BB26940" s="5"/>
    </row>
    <row r="26941" spans="54:54" x14ac:dyDescent="0.2">
      <c r="BB26941" s="5"/>
    </row>
    <row r="26942" spans="54:54" x14ac:dyDescent="0.2">
      <c r="BB26942" s="5"/>
    </row>
    <row r="26943" spans="54:54" x14ac:dyDescent="0.2">
      <c r="BB26943" s="5"/>
    </row>
    <row r="26944" spans="54:54" x14ac:dyDescent="0.2">
      <c r="BB26944" s="5"/>
    </row>
    <row r="26945" spans="54:54" x14ac:dyDescent="0.2">
      <c r="BB26945" s="5"/>
    </row>
    <row r="26946" spans="54:54" x14ac:dyDescent="0.2">
      <c r="BB26946" s="5"/>
    </row>
    <row r="26947" spans="54:54" x14ac:dyDescent="0.2">
      <c r="BB26947" s="5"/>
    </row>
    <row r="26948" spans="54:54" x14ac:dyDescent="0.2">
      <c r="BB26948" s="5"/>
    </row>
    <row r="26949" spans="54:54" x14ac:dyDescent="0.2">
      <c r="BB26949" s="5"/>
    </row>
    <row r="26950" spans="54:54" x14ac:dyDescent="0.2">
      <c r="BB26950" s="5"/>
    </row>
    <row r="26951" spans="54:54" x14ac:dyDescent="0.2">
      <c r="BB26951" s="5"/>
    </row>
    <row r="26952" spans="54:54" x14ac:dyDescent="0.2">
      <c r="BB26952" s="5"/>
    </row>
    <row r="26953" spans="54:54" x14ac:dyDescent="0.2">
      <c r="BB26953" s="5"/>
    </row>
    <row r="26954" spans="54:54" x14ac:dyDescent="0.2">
      <c r="BB26954" s="5"/>
    </row>
    <row r="26955" spans="54:54" x14ac:dyDescent="0.2">
      <c r="BB26955" s="5"/>
    </row>
    <row r="26956" spans="54:54" x14ac:dyDescent="0.2">
      <c r="BB26956" s="5"/>
    </row>
    <row r="26957" spans="54:54" x14ac:dyDescent="0.2">
      <c r="BB26957" s="5"/>
    </row>
    <row r="26958" spans="54:54" x14ac:dyDescent="0.2">
      <c r="BB26958" s="5"/>
    </row>
    <row r="26959" spans="54:54" x14ac:dyDescent="0.2">
      <c r="BB26959" s="5"/>
    </row>
    <row r="26960" spans="54:54" x14ac:dyDescent="0.2">
      <c r="BB26960" s="5"/>
    </row>
    <row r="26961" spans="54:54" x14ac:dyDescent="0.2">
      <c r="BB26961" s="5"/>
    </row>
    <row r="26962" spans="54:54" x14ac:dyDescent="0.2">
      <c r="BB26962" s="5"/>
    </row>
    <row r="26963" spans="54:54" x14ac:dyDescent="0.2">
      <c r="BB26963" s="5"/>
    </row>
    <row r="26964" spans="54:54" x14ac:dyDescent="0.2">
      <c r="BB26964" s="5"/>
    </row>
    <row r="26965" spans="54:54" x14ac:dyDescent="0.2">
      <c r="BB26965" s="5"/>
    </row>
    <row r="26966" spans="54:54" x14ac:dyDescent="0.2">
      <c r="BB26966" s="5"/>
    </row>
    <row r="26967" spans="54:54" x14ac:dyDescent="0.2">
      <c r="BB26967" s="5"/>
    </row>
    <row r="26968" spans="54:54" x14ac:dyDescent="0.2">
      <c r="BB26968" s="5"/>
    </row>
    <row r="26969" spans="54:54" x14ac:dyDescent="0.2">
      <c r="BB26969" s="5"/>
    </row>
    <row r="26970" spans="54:54" x14ac:dyDescent="0.2">
      <c r="BB26970" s="5"/>
    </row>
    <row r="26971" spans="54:54" x14ac:dyDescent="0.2">
      <c r="BB26971" s="5"/>
    </row>
    <row r="26972" spans="54:54" x14ac:dyDescent="0.2">
      <c r="BB26972" s="5"/>
    </row>
    <row r="26973" spans="54:54" x14ac:dyDescent="0.2">
      <c r="BB26973" s="5"/>
    </row>
    <row r="26974" spans="54:54" x14ac:dyDescent="0.2">
      <c r="BB26974" s="5"/>
    </row>
    <row r="26975" spans="54:54" x14ac:dyDescent="0.2">
      <c r="BB26975" s="5"/>
    </row>
    <row r="26976" spans="54:54" x14ac:dyDescent="0.2">
      <c r="BB26976" s="5"/>
    </row>
    <row r="26977" spans="54:54" x14ac:dyDescent="0.2">
      <c r="BB26977" s="5"/>
    </row>
    <row r="26978" spans="54:54" x14ac:dyDescent="0.2">
      <c r="BB26978" s="5"/>
    </row>
    <row r="26979" spans="54:54" x14ac:dyDescent="0.2">
      <c r="BB26979" s="5"/>
    </row>
    <row r="26980" spans="54:54" x14ac:dyDescent="0.2">
      <c r="BB26980" s="5"/>
    </row>
    <row r="26981" spans="54:54" x14ac:dyDescent="0.2">
      <c r="BB26981" s="5"/>
    </row>
    <row r="26982" spans="54:54" x14ac:dyDescent="0.2">
      <c r="BB26982" s="5"/>
    </row>
    <row r="26983" spans="54:54" x14ac:dyDescent="0.2">
      <c r="BB26983" s="5"/>
    </row>
    <row r="26984" spans="54:54" x14ac:dyDescent="0.2">
      <c r="BB26984" s="5"/>
    </row>
    <row r="26985" spans="54:54" x14ac:dyDescent="0.2">
      <c r="BB26985" s="5"/>
    </row>
    <row r="26986" spans="54:54" x14ac:dyDescent="0.2">
      <c r="BB26986" s="5"/>
    </row>
    <row r="26987" spans="54:54" x14ac:dyDescent="0.2">
      <c r="BB26987" s="5"/>
    </row>
    <row r="26988" spans="54:54" x14ac:dyDescent="0.2">
      <c r="BB26988" s="5"/>
    </row>
    <row r="26989" spans="54:54" x14ac:dyDescent="0.2">
      <c r="BB26989" s="5"/>
    </row>
    <row r="26990" spans="54:54" x14ac:dyDescent="0.2">
      <c r="BB26990" s="5"/>
    </row>
    <row r="26991" spans="54:54" x14ac:dyDescent="0.2">
      <c r="BB26991" s="5"/>
    </row>
    <row r="26992" spans="54:54" x14ac:dyDescent="0.2">
      <c r="BB26992" s="5"/>
    </row>
    <row r="26993" spans="54:54" x14ac:dyDescent="0.2">
      <c r="BB26993" s="5"/>
    </row>
    <row r="26994" spans="54:54" x14ac:dyDescent="0.2">
      <c r="BB26994" s="5"/>
    </row>
    <row r="26995" spans="54:54" x14ac:dyDescent="0.2">
      <c r="BB26995" s="5"/>
    </row>
    <row r="26996" spans="54:54" x14ac:dyDescent="0.2">
      <c r="BB26996" s="5"/>
    </row>
    <row r="26997" spans="54:54" x14ac:dyDescent="0.2">
      <c r="BB26997" s="5"/>
    </row>
    <row r="26998" spans="54:54" x14ac:dyDescent="0.2">
      <c r="BB26998" s="5"/>
    </row>
    <row r="26999" spans="54:54" x14ac:dyDescent="0.2">
      <c r="BB26999" s="5"/>
    </row>
    <row r="27000" spans="54:54" x14ac:dyDescent="0.2">
      <c r="BB27000" s="5"/>
    </row>
    <row r="27001" spans="54:54" x14ac:dyDescent="0.2">
      <c r="BB27001" s="5"/>
    </row>
    <row r="27002" spans="54:54" x14ac:dyDescent="0.2">
      <c r="BB27002" s="5"/>
    </row>
    <row r="27003" spans="54:54" x14ac:dyDescent="0.2">
      <c r="BB27003" s="5"/>
    </row>
    <row r="27004" spans="54:54" x14ac:dyDescent="0.2">
      <c r="BB27004" s="5"/>
    </row>
    <row r="27005" spans="54:54" x14ac:dyDescent="0.2">
      <c r="BB27005" s="5"/>
    </row>
    <row r="27006" spans="54:54" x14ac:dyDescent="0.2">
      <c r="BB27006" s="5"/>
    </row>
    <row r="27007" spans="54:54" x14ac:dyDescent="0.2">
      <c r="BB27007" s="5"/>
    </row>
    <row r="27008" spans="54:54" x14ac:dyDescent="0.2">
      <c r="BB27008" s="5"/>
    </row>
    <row r="27009" spans="54:54" x14ac:dyDescent="0.2">
      <c r="BB27009" s="5"/>
    </row>
    <row r="27010" spans="54:54" x14ac:dyDescent="0.2">
      <c r="BB27010" s="5"/>
    </row>
    <row r="27011" spans="54:54" x14ac:dyDescent="0.2">
      <c r="BB27011" s="5"/>
    </row>
    <row r="27012" spans="54:54" x14ac:dyDescent="0.2">
      <c r="BB27012" s="5"/>
    </row>
    <row r="27013" spans="54:54" x14ac:dyDescent="0.2">
      <c r="BB27013" s="5"/>
    </row>
    <row r="27014" spans="54:54" x14ac:dyDescent="0.2">
      <c r="BB27014" s="5"/>
    </row>
    <row r="27015" spans="54:54" x14ac:dyDescent="0.2">
      <c r="BB27015" s="5"/>
    </row>
    <row r="27016" spans="54:54" x14ac:dyDescent="0.2">
      <c r="BB27016" s="5"/>
    </row>
    <row r="27017" spans="54:54" x14ac:dyDescent="0.2">
      <c r="BB27017" s="5"/>
    </row>
    <row r="27018" spans="54:54" x14ac:dyDescent="0.2">
      <c r="BB27018" s="5"/>
    </row>
    <row r="27019" spans="54:54" x14ac:dyDescent="0.2">
      <c r="BB27019" s="5"/>
    </row>
    <row r="27020" spans="54:54" x14ac:dyDescent="0.2">
      <c r="BB27020" s="5"/>
    </row>
    <row r="27021" spans="54:54" x14ac:dyDescent="0.2">
      <c r="BB27021" s="5"/>
    </row>
    <row r="27022" spans="54:54" x14ac:dyDescent="0.2">
      <c r="BB27022" s="5"/>
    </row>
    <row r="27023" spans="54:54" x14ac:dyDescent="0.2">
      <c r="BB27023" s="5"/>
    </row>
    <row r="27024" spans="54:54" x14ac:dyDescent="0.2">
      <c r="BB27024" s="5"/>
    </row>
    <row r="27025" spans="54:54" x14ac:dyDescent="0.2">
      <c r="BB27025" s="5"/>
    </row>
    <row r="27026" spans="54:54" x14ac:dyDescent="0.2">
      <c r="BB27026" s="5"/>
    </row>
    <row r="27027" spans="54:54" x14ac:dyDescent="0.2">
      <c r="BB27027" s="5"/>
    </row>
    <row r="27028" spans="54:54" x14ac:dyDescent="0.2">
      <c r="BB27028" s="5"/>
    </row>
    <row r="27029" spans="54:54" x14ac:dyDescent="0.2">
      <c r="BB27029" s="5"/>
    </row>
    <row r="27030" spans="54:54" x14ac:dyDescent="0.2">
      <c r="BB27030" s="5"/>
    </row>
    <row r="27031" spans="54:54" x14ac:dyDescent="0.2">
      <c r="BB27031" s="5"/>
    </row>
    <row r="27032" spans="54:54" x14ac:dyDescent="0.2">
      <c r="BB27032" s="5"/>
    </row>
    <row r="27033" spans="54:54" x14ac:dyDescent="0.2">
      <c r="BB27033" s="5"/>
    </row>
    <row r="27034" spans="54:54" x14ac:dyDescent="0.2">
      <c r="BB27034" s="5"/>
    </row>
    <row r="27035" spans="54:54" x14ac:dyDescent="0.2">
      <c r="BB27035" s="5"/>
    </row>
    <row r="27036" spans="54:54" x14ac:dyDescent="0.2">
      <c r="BB27036" s="5"/>
    </row>
    <row r="27037" spans="54:54" x14ac:dyDescent="0.2">
      <c r="BB27037" s="5"/>
    </row>
    <row r="27038" spans="54:54" x14ac:dyDescent="0.2">
      <c r="BB27038" s="5"/>
    </row>
    <row r="27039" spans="54:54" x14ac:dyDescent="0.2">
      <c r="BB27039" s="5"/>
    </row>
    <row r="27040" spans="54:54" x14ac:dyDescent="0.2">
      <c r="BB27040" s="5"/>
    </row>
    <row r="27041" spans="54:54" x14ac:dyDescent="0.2">
      <c r="BB27041" s="5"/>
    </row>
    <row r="27042" spans="54:54" x14ac:dyDescent="0.2">
      <c r="BB27042" s="5"/>
    </row>
    <row r="27043" spans="54:54" x14ac:dyDescent="0.2">
      <c r="BB27043" s="5"/>
    </row>
    <row r="27044" spans="54:54" x14ac:dyDescent="0.2">
      <c r="BB27044" s="5"/>
    </row>
    <row r="27045" spans="54:54" x14ac:dyDescent="0.2">
      <c r="BB27045" s="5"/>
    </row>
    <row r="27046" spans="54:54" x14ac:dyDescent="0.2">
      <c r="BB27046" s="5"/>
    </row>
    <row r="27047" spans="54:54" x14ac:dyDescent="0.2">
      <c r="BB27047" s="5"/>
    </row>
    <row r="27048" spans="54:54" x14ac:dyDescent="0.2">
      <c r="BB27048" s="5"/>
    </row>
    <row r="27049" spans="54:54" x14ac:dyDescent="0.2">
      <c r="BB27049" s="5"/>
    </row>
    <row r="27050" spans="54:54" x14ac:dyDescent="0.2">
      <c r="BB27050" s="5"/>
    </row>
    <row r="27051" spans="54:54" x14ac:dyDescent="0.2">
      <c r="BB27051" s="5"/>
    </row>
    <row r="27052" spans="54:54" x14ac:dyDescent="0.2">
      <c r="BB27052" s="5"/>
    </row>
    <row r="27053" spans="54:54" x14ac:dyDescent="0.2">
      <c r="BB27053" s="5"/>
    </row>
    <row r="27054" spans="54:54" x14ac:dyDescent="0.2">
      <c r="BB27054" s="5"/>
    </row>
    <row r="27055" spans="54:54" x14ac:dyDescent="0.2">
      <c r="BB27055" s="5"/>
    </row>
    <row r="27056" spans="54:54" x14ac:dyDescent="0.2">
      <c r="BB27056" s="5"/>
    </row>
    <row r="27057" spans="54:54" x14ac:dyDescent="0.2">
      <c r="BB27057" s="5"/>
    </row>
    <row r="27058" spans="54:54" x14ac:dyDescent="0.2">
      <c r="BB27058" s="5"/>
    </row>
    <row r="27059" spans="54:54" x14ac:dyDescent="0.2">
      <c r="BB27059" s="5"/>
    </row>
    <row r="27060" spans="54:54" x14ac:dyDescent="0.2">
      <c r="BB27060" s="5"/>
    </row>
    <row r="27061" spans="54:54" x14ac:dyDescent="0.2">
      <c r="BB27061" s="5"/>
    </row>
    <row r="27062" spans="54:54" x14ac:dyDescent="0.2">
      <c r="BB27062" s="5"/>
    </row>
    <row r="27063" spans="54:54" x14ac:dyDescent="0.2">
      <c r="BB27063" s="5"/>
    </row>
    <row r="27064" spans="54:54" x14ac:dyDescent="0.2">
      <c r="BB27064" s="5"/>
    </row>
    <row r="27065" spans="54:54" x14ac:dyDescent="0.2">
      <c r="BB27065" s="5"/>
    </row>
    <row r="27066" spans="54:54" x14ac:dyDescent="0.2">
      <c r="BB27066" s="5"/>
    </row>
    <row r="27067" spans="54:54" x14ac:dyDescent="0.2">
      <c r="BB27067" s="5"/>
    </row>
    <row r="27068" spans="54:54" x14ac:dyDescent="0.2">
      <c r="BB27068" s="5"/>
    </row>
    <row r="27069" spans="54:54" x14ac:dyDescent="0.2">
      <c r="BB27069" s="5"/>
    </row>
    <row r="27070" spans="54:54" x14ac:dyDescent="0.2">
      <c r="BB27070" s="5"/>
    </row>
    <row r="27071" spans="54:54" x14ac:dyDescent="0.2">
      <c r="BB27071" s="5"/>
    </row>
    <row r="27072" spans="54:54" x14ac:dyDescent="0.2">
      <c r="BB27072" s="5"/>
    </row>
    <row r="27073" spans="54:54" x14ac:dyDescent="0.2">
      <c r="BB27073" s="5"/>
    </row>
    <row r="27074" spans="54:54" x14ac:dyDescent="0.2">
      <c r="BB27074" s="5"/>
    </row>
    <row r="27075" spans="54:54" x14ac:dyDescent="0.2">
      <c r="BB27075" s="5"/>
    </row>
    <row r="27076" spans="54:54" x14ac:dyDescent="0.2">
      <c r="BB27076" s="5"/>
    </row>
    <row r="27077" spans="54:54" x14ac:dyDescent="0.2">
      <c r="BB27077" s="5"/>
    </row>
    <row r="27078" spans="54:54" x14ac:dyDescent="0.2">
      <c r="BB27078" s="5"/>
    </row>
    <row r="27079" spans="54:54" x14ac:dyDescent="0.2">
      <c r="BB27079" s="5"/>
    </row>
    <row r="27080" spans="54:54" x14ac:dyDescent="0.2">
      <c r="BB27080" s="5"/>
    </row>
    <row r="27081" spans="54:54" x14ac:dyDescent="0.2">
      <c r="BB27081" s="5"/>
    </row>
    <row r="27082" spans="54:54" x14ac:dyDescent="0.2">
      <c r="BB27082" s="5"/>
    </row>
    <row r="27083" spans="54:54" x14ac:dyDescent="0.2">
      <c r="BB27083" s="5"/>
    </row>
    <row r="27084" spans="54:54" x14ac:dyDescent="0.2">
      <c r="BB27084" s="5"/>
    </row>
    <row r="27085" spans="54:54" x14ac:dyDescent="0.2">
      <c r="BB27085" s="5"/>
    </row>
    <row r="27086" spans="54:54" x14ac:dyDescent="0.2">
      <c r="BB27086" s="5"/>
    </row>
    <row r="27087" spans="54:54" x14ac:dyDescent="0.2">
      <c r="BB27087" s="5"/>
    </row>
    <row r="27088" spans="54:54" x14ac:dyDescent="0.2">
      <c r="BB27088" s="5"/>
    </row>
    <row r="27089" spans="54:54" x14ac:dyDescent="0.2">
      <c r="BB27089" s="5"/>
    </row>
    <row r="27090" spans="54:54" x14ac:dyDescent="0.2">
      <c r="BB27090" s="5"/>
    </row>
    <row r="27091" spans="54:54" x14ac:dyDescent="0.2">
      <c r="BB27091" s="5"/>
    </row>
    <row r="27092" spans="54:54" x14ac:dyDescent="0.2">
      <c r="BB27092" s="5"/>
    </row>
    <row r="27093" spans="54:54" x14ac:dyDescent="0.2">
      <c r="BB27093" s="5"/>
    </row>
    <row r="27094" spans="54:54" x14ac:dyDescent="0.2">
      <c r="BB27094" s="5"/>
    </row>
    <row r="27095" spans="54:54" x14ac:dyDescent="0.2">
      <c r="BB27095" s="5"/>
    </row>
    <row r="27096" spans="54:54" x14ac:dyDescent="0.2">
      <c r="BB27096" s="5"/>
    </row>
    <row r="27097" spans="54:54" x14ac:dyDescent="0.2">
      <c r="BB27097" s="5"/>
    </row>
    <row r="27098" spans="54:54" x14ac:dyDescent="0.2">
      <c r="BB27098" s="5"/>
    </row>
    <row r="27099" spans="54:54" x14ac:dyDescent="0.2">
      <c r="BB27099" s="5"/>
    </row>
    <row r="27100" spans="54:54" x14ac:dyDescent="0.2">
      <c r="BB27100" s="5"/>
    </row>
    <row r="27101" spans="54:54" x14ac:dyDescent="0.2">
      <c r="BB27101" s="5"/>
    </row>
    <row r="27102" spans="54:54" x14ac:dyDescent="0.2">
      <c r="BB27102" s="5"/>
    </row>
    <row r="27103" spans="54:54" x14ac:dyDescent="0.2">
      <c r="BB27103" s="5"/>
    </row>
    <row r="27104" spans="54:54" x14ac:dyDescent="0.2">
      <c r="BB27104" s="5"/>
    </row>
    <row r="27105" spans="54:54" x14ac:dyDescent="0.2">
      <c r="BB27105" s="5"/>
    </row>
    <row r="27106" spans="54:54" x14ac:dyDescent="0.2">
      <c r="BB27106" s="5"/>
    </row>
    <row r="27107" spans="54:54" x14ac:dyDescent="0.2">
      <c r="BB27107" s="5"/>
    </row>
    <row r="27108" spans="54:54" x14ac:dyDescent="0.2">
      <c r="BB27108" s="5"/>
    </row>
    <row r="27109" spans="54:54" x14ac:dyDescent="0.2">
      <c r="BB27109" s="5"/>
    </row>
    <row r="27110" spans="54:54" x14ac:dyDescent="0.2">
      <c r="BB27110" s="5"/>
    </row>
    <row r="27111" spans="54:54" x14ac:dyDescent="0.2">
      <c r="BB27111" s="5"/>
    </row>
    <row r="27112" spans="54:54" x14ac:dyDescent="0.2">
      <c r="BB27112" s="5"/>
    </row>
    <row r="27113" spans="54:54" x14ac:dyDescent="0.2">
      <c r="BB27113" s="5"/>
    </row>
    <row r="27114" spans="54:54" x14ac:dyDescent="0.2">
      <c r="BB27114" s="5"/>
    </row>
    <row r="27115" spans="54:54" x14ac:dyDescent="0.2">
      <c r="BB27115" s="5"/>
    </row>
    <row r="27116" spans="54:54" x14ac:dyDescent="0.2">
      <c r="BB27116" s="5"/>
    </row>
    <row r="27117" spans="54:54" x14ac:dyDescent="0.2">
      <c r="BB27117" s="5"/>
    </row>
    <row r="27118" spans="54:54" x14ac:dyDescent="0.2">
      <c r="BB27118" s="5"/>
    </row>
    <row r="27119" spans="54:54" x14ac:dyDescent="0.2">
      <c r="BB27119" s="5"/>
    </row>
    <row r="27120" spans="54:54" x14ac:dyDescent="0.2">
      <c r="BB27120" s="5"/>
    </row>
    <row r="27121" spans="54:54" x14ac:dyDescent="0.2">
      <c r="BB27121" s="5"/>
    </row>
    <row r="27122" spans="54:54" x14ac:dyDescent="0.2">
      <c r="BB27122" s="5"/>
    </row>
    <row r="27123" spans="54:54" x14ac:dyDescent="0.2">
      <c r="BB27123" s="5"/>
    </row>
    <row r="27124" spans="54:54" x14ac:dyDescent="0.2">
      <c r="BB27124" s="5"/>
    </row>
    <row r="27125" spans="54:54" x14ac:dyDescent="0.2">
      <c r="BB27125" s="5"/>
    </row>
    <row r="27126" spans="54:54" x14ac:dyDescent="0.2">
      <c r="BB27126" s="5"/>
    </row>
    <row r="27127" spans="54:54" x14ac:dyDescent="0.2">
      <c r="BB27127" s="5"/>
    </row>
    <row r="27128" spans="54:54" x14ac:dyDescent="0.2">
      <c r="BB27128" s="5"/>
    </row>
    <row r="27129" spans="54:54" x14ac:dyDescent="0.2">
      <c r="BB27129" s="5"/>
    </row>
    <row r="27130" spans="54:54" x14ac:dyDescent="0.2">
      <c r="BB27130" s="5"/>
    </row>
    <row r="27131" spans="54:54" x14ac:dyDescent="0.2">
      <c r="BB27131" s="5"/>
    </row>
    <row r="27132" spans="54:54" x14ac:dyDescent="0.2">
      <c r="BB27132" s="5"/>
    </row>
    <row r="27133" spans="54:54" x14ac:dyDescent="0.2">
      <c r="BB27133" s="5"/>
    </row>
    <row r="27134" spans="54:54" x14ac:dyDescent="0.2">
      <c r="BB27134" s="5"/>
    </row>
    <row r="27135" spans="54:54" x14ac:dyDescent="0.2">
      <c r="BB27135" s="5"/>
    </row>
    <row r="27136" spans="54:54" x14ac:dyDescent="0.2">
      <c r="BB27136" s="5"/>
    </row>
    <row r="27137" spans="54:54" x14ac:dyDescent="0.2">
      <c r="BB27137" s="5"/>
    </row>
    <row r="27138" spans="54:54" x14ac:dyDescent="0.2">
      <c r="BB27138" s="5"/>
    </row>
    <row r="27139" spans="54:54" x14ac:dyDescent="0.2">
      <c r="BB27139" s="5"/>
    </row>
    <row r="27140" spans="54:54" x14ac:dyDescent="0.2">
      <c r="BB27140" s="5"/>
    </row>
    <row r="27141" spans="54:54" x14ac:dyDescent="0.2">
      <c r="BB27141" s="5"/>
    </row>
    <row r="27142" spans="54:54" x14ac:dyDescent="0.2">
      <c r="BB27142" s="5"/>
    </row>
    <row r="27143" spans="54:54" x14ac:dyDescent="0.2">
      <c r="BB27143" s="5"/>
    </row>
    <row r="27144" spans="54:54" x14ac:dyDescent="0.2">
      <c r="BB27144" s="5"/>
    </row>
    <row r="27145" spans="54:54" x14ac:dyDescent="0.2">
      <c r="BB27145" s="5"/>
    </row>
    <row r="27146" spans="54:54" x14ac:dyDescent="0.2">
      <c r="BB27146" s="5"/>
    </row>
    <row r="27147" spans="54:54" x14ac:dyDescent="0.2">
      <c r="BB27147" s="5"/>
    </row>
    <row r="27148" spans="54:54" x14ac:dyDescent="0.2">
      <c r="BB27148" s="5"/>
    </row>
    <row r="27149" spans="54:54" x14ac:dyDescent="0.2">
      <c r="BB27149" s="5"/>
    </row>
    <row r="27150" spans="54:54" x14ac:dyDescent="0.2">
      <c r="BB27150" s="5"/>
    </row>
    <row r="27151" spans="54:54" x14ac:dyDescent="0.2">
      <c r="BB27151" s="5"/>
    </row>
    <row r="27152" spans="54:54" x14ac:dyDescent="0.2">
      <c r="BB27152" s="5"/>
    </row>
    <row r="27153" spans="54:54" x14ac:dyDescent="0.2">
      <c r="BB27153" s="5"/>
    </row>
    <row r="27154" spans="54:54" x14ac:dyDescent="0.2">
      <c r="BB27154" s="5"/>
    </row>
    <row r="27155" spans="54:54" x14ac:dyDescent="0.2">
      <c r="BB27155" s="5"/>
    </row>
    <row r="27156" spans="54:54" x14ac:dyDescent="0.2">
      <c r="BB27156" s="5"/>
    </row>
    <row r="27157" spans="54:54" x14ac:dyDescent="0.2">
      <c r="BB27157" s="5"/>
    </row>
    <row r="27158" spans="54:54" x14ac:dyDescent="0.2">
      <c r="BB27158" s="5"/>
    </row>
    <row r="27159" spans="54:54" x14ac:dyDescent="0.2">
      <c r="BB27159" s="5"/>
    </row>
    <row r="27160" spans="54:54" x14ac:dyDescent="0.2">
      <c r="BB27160" s="5"/>
    </row>
    <row r="27161" spans="54:54" x14ac:dyDescent="0.2">
      <c r="BB27161" s="5"/>
    </row>
    <row r="27162" spans="54:54" x14ac:dyDescent="0.2">
      <c r="BB27162" s="5"/>
    </row>
    <row r="27163" spans="54:54" x14ac:dyDescent="0.2">
      <c r="BB27163" s="5"/>
    </row>
    <row r="27164" spans="54:54" x14ac:dyDescent="0.2">
      <c r="BB27164" s="5"/>
    </row>
    <row r="27165" spans="54:54" x14ac:dyDescent="0.2">
      <c r="BB27165" s="5"/>
    </row>
    <row r="27166" spans="54:54" x14ac:dyDescent="0.2">
      <c r="BB27166" s="5"/>
    </row>
    <row r="27167" spans="54:54" x14ac:dyDescent="0.2">
      <c r="BB27167" s="5"/>
    </row>
    <row r="27168" spans="54:54" x14ac:dyDescent="0.2">
      <c r="BB27168" s="5"/>
    </row>
    <row r="27169" spans="54:54" x14ac:dyDescent="0.2">
      <c r="BB27169" s="5"/>
    </row>
    <row r="27170" spans="54:54" x14ac:dyDescent="0.2">
      <c r="BB27170" s="5"/>
    </row>
    <row r="27171" spans="54:54" x14ac:dyDescent="0.2">
      <c r="BB27171" s="5"/>
    </row>
    <row r="27172" spans="54:54" x14ac:dyDescent="0.2">
      <c r="BB27172" s="5"/>
    </row>
    <row r="27173" spans="54:54" x14ac:dyDescent="0.2">
      <c r="BB27173" s="5"/>
    </row>
    <row r="27174" spans="54:54" x14ac:dyDescent="0.2">
      <c r="BB27174" s="5"/>
    </row>
    <row r="27175" spans="54:54" x14ac:dyDescent="0.2">
      <c r="BB27175" s="5"/>
    </row>
    <row r="27176" spans="54:54" x14ac:dyDescent="0.2">
      <c r="BB27176" s="5"/>
    </row>
    <row r="27177" spans="54:54" x14ac:dyDescent="0.2">
      <c r="BB27177" s="5"/>
    </row>
    <row r="27178" spans="54:54" x14ac:dyDescent="0.2">
      <c r="BB27178" s="5"/>
    </row>
    <row r="27179" spans="54:54" x14ac:dyDescent="0.2">
      <c r="BB27179" s="5"/>
    </row>
    <row r="27180" spans="54:54" x14ac:dyDescent="0.2">
      <c r="BB27180" s="5"/>
    </row>
    <row r="27181" spans="54:54" x14ac:dyDescent="0.2">
      <c r="BB27181" s="5"/>
    </row>
    <row r="27182" spans="54:54" x14ac:dyDescent="0.2">
      <c r="BB27182" s="5"/>
    </row>
    <row r="27183" spans="54:54" x14ac:dyDescent="0.2">
      <c r="BB27183" s="5"/>
    </row>
    <row r="27184" spans="54:54" x14ac:dyDescent="0.2">
      <c r="BB27184" s="5"/>
    </row>
    <row r="27185" spans="54:54" x14ac:dyDescent="0.2">
      <c r="BB27185" s="5"/>
    </row>
    <row r="27186" spans="54:54" x14ac:dyDescent="0.2">
      <c r="BB27186" s="5"/>
    </row>
    <row r="27187" spans="54:54" x14ac:dyDescent="0.2">
      <c r="BB27187" s="5"/>
    </row>
    <row r="27188" spans="54:54" x14ac:dyDescent="0.2">
      <c r="BB27188" s="5"/>
    </row>
    <row r="27189" spans="54:54" x14ac:dyDescent="0.2">
      <c r="BB27189" s="5"/>
    </row>
    <row r="27190" spans="54:54" x14ac:dyDescent="0.2">
      <c r="BB27190" s="5"/>
    </row>
    <row r="27191" spans="54:54" x14ac:dyDescent="0.2">
      <c r="BB27191" s="5"/>
    </row>
    <row r="27192" spans="54:54" x14ac:dyDescent="0.2">
      <c r="BB27192" s="5"/>
    </row>
    <row r="27193" spans="54:54" x14ac:dyDescent="0.2">
      <c r="BB27193" s="5"/>
    </row>
    <row r="27194" spans="54:54" x14ac:dyDescent="0.2">
      <c r="BB27194" s="5"/>
    </row>
    <row r="27195" spans="54:54" x14ac:dyDescent="0.2">
      <c r="BB27195" s="5"/>
    </row>
    <row r="27196" spans="54:54" x14ac:dyDescent="0.2">
      <c r="BB27196" s="5"/>
    </row>
    <row r="27197" spans="54:54" x14ac:dyDescent="0.2">
      <c r="BB27197" s="5"/>
    </row>
    <row r="27198" spans="54:54" x14ac:dyDescent="0.2">
      <c r="BB27198" s="5"/>
    </row>
    <row r="27199" spans="54:54" x14ac:dyDescent="0.2">
      <c r="BB27199" s="5"/>
    </row>
    <row r="27200" spans="54:54" x14ac:dyDescent="0.2">
      <c r="BB27200" s="5"/>
    </row>
    <row r="27201" spans="54:54" x14ac:dyDescent="0.2">
      <c r="BB27201" s="5"/>
    </row>
    <row r="27202" spans="54:54" x14ac:dyDescent="0.2">
      <c r="BB27202" s="5"/>
    </row>
    <row r="27203" spans="54:54" x14ac:dyDescent="0.2">
      <c r="BB27203" s="5"/>
    </row>
    <row r="27204" spans="54:54" x14ac:dyDescent="0.2">
      <c r="BB27204" s="5"/>
    </row>
    <row r="27205" spans="54:54" x14ac:dyDescent="0.2">
      <c r="BB27205" s="5"/>
    </row>
    <row r="27206" spans="54:54" x14ac:dyDescent="0.2">
      <c r="BB27206" s="5"/>
    </row>
    <row r="27207" spans="54:54" x14ac:dyDescent="0.2">
      <c r="BB27207" s="5"/>
    </row>
    <row r="27208" spans="54:54" x14ac:dyDescent="0.2">
      <c r="BB27208" s="5"/>
    </row>
    <row r="27209" spans="54:54" x14ac:dyDescent="0.2">
      <c r="BB27209" s="5"/>
    </row>
    <row r="27210" spans="54:54" x14ac:dyDescent="0.2">
      <c r="BB27210" s="5"/>
    </row>
    <row r="27211" spans="54:54" x14ac:dyDescent="0.2">
      <c r="BB27211" s="5"/>
    </row>
    <row r="27212" spans="54:54" x14ac:dyDescent="0.2">
      <c r="BB27212" s="5"/>
    </row>
    <row r="27213" spans="54:54" x14ac:dyDescent="0.2">
      <c r="BB27213" s="5"/>
    </row>
    <row r="27214" spans="54:54" x14ac:dyDescent="0.2">
      <c r="BB27214" s="5"/>
    </row>
    <row r="27215" spans="54:54" x14ac:dyDescent="0.2">
      <c r="BB27215" s="5"/>
    </row>
    <row r="27216" spans="54:54" x14ac:dyDescent="0.2">
      <c r="BB27216" s="5"/>
    </row>
    <row r="27217" spans="54:54" x14ac:dyDescent="0.2">
      <c r="BB27217" s="5"/>
    </row>
    <row r="27218" spans="54:54" x14ac:dyDescent="0.2">
      <c r="BB27218" s="5"/>
    </row>
    <row r="27219" spans="54:54" x14ac:dyDescent="0.2">
      <c r="BB27219" s="5"/>
    </row>
    <row r="27220" spans="54:54" x14ac:dyDescent="0.2">
      <c r="BB27220" s="5"/>
    </row>
    <row r="27221" spans="54:54" x14ac:dyDescent="0.2">
      <c r="BB27221" s="5"/>
    </row>
    <row r="27222" spans="54:54" x14ac:dyDescent="0.2">
      <c r="BB27222" s="5"/>
    </row>
    <row r="27223" spans="54:54" x14ac:dyDescent="0.2">
      <c r="BB27223" s="5"/>
    </row>
    <row r="27224" spans="54:54" x14ac:dyDescent="0.2">
      <c r="BB27224" s="5"/>
    </row>
    <row r="27225" spans="54:54" x14ac:dyDescent="0.2">
      <c r="BB27225" s="5"/>
    </row>
    <row r="27226" spans="54:54" x14ac:dyDescent="0.2">
      <c r="BB27226" s="5"/>
    </row>
    <row r="27227" spans="54:54" x14ac:dyDescent="0.2">
      <c r="BB27227" s="5"/>
    </row>
    <row r="27228" spans="54:54" x14ac:dyDescent="0.2">
      <c r="BB27228" s="5"/>
    </row>
    <row r="27229" spans="54:54" x14ac:dyDescent="0.2">
      <c r="BB27229" s="5"/>
    </row>
    <row r="27230" spans="54:54" x14ac:dyDescent="0.2">
      <c r="BB27230" s="5"/>
    </row>
    <row r="27231" spans="54:54" x14ac:dyDescent="0.2">
      <c r="BB27231" s="5"/>
    </row>
    <row r="27232" spans="54:54" x14ac:dyDescent="0.2">
      <c r="BB27232" s="5"/>
    </row>
    <row r="27233" spans="54:54" x14ac:dyDescent="0.2">
      <c r="BB27233" s="5"/>
    </row>
    <row r="27234" spans="54:54" x14ac:dyDescent="0.2">
      <c r="BB27234" s="5"/>
    </row>
    <row r="27235" spans="54:54" x14ac:dyDescent="0.2">
      <c r="BB27235" s="5"/>
    </row>
    <row r="27236" spans="54:54" x14ac:dyDescent="0.2">
      <c r="BB27236" s="5"/>
    </row>
    <row r="27237" spans="54:54" x14ac:dyDescent="0.2">
      <c r="BB27237" s="5"/>
    </row>
    <row r="27238" spans="54:54" x14ac:dyDescent="0.2">
      <c r="BB27238" s="5"/>
    </row>
    <row r="27239" spans="54:54" x14ac:dyDescent="0.2">
      <c r="BB27239" s="5"/>
    </row>
    <row r="27240" spans="54:54" x14ac:dyDescent="0.2">
      <c r="BB27240" s="5"/>
    </row>
    <row r="27241" spans="54:54" x14ac:dyDescent="0.2">
      <c r="BB27241" s="5"/>
    </row>
    <row r="27242" spans="54:54" x14ac:dyDescent="0.2">
      <c r="BB27242" s="5"/>
    </row>
    <row r="27243" spans="54:54" x14ac:dyDescent="0.2">
      <c r="BB27243" s="5"/>
    </row>
    <row r="27244" spans="54:54" x14ac:dyDescent="0.2">
      <c r="BB27244" s="5"/>
    </row>
    <row r="27245" spans="54:54" x14ac:dyDescent="0.2">
      <c r="BB27245" s="5"/>
    </row>
    <row r="27246" spans="54:54" x14ac:dyDescent="0.2">
      <c r="BB27246" s="5"/>
    </row>
    <row r="27247" spans="54:54" x14ac:dyDescent="0.2">
      <c r="BB27247" s="5"/>
    </row>
    <row r="27248" spans="54:54" x14ac:dyDescent="0.2">
      <c r="BB27248" s="5"/>
    </row>
    <row r="27249" spans="54:54" x14ac:dyDescent="0.2">
      <c r="BB27249" s="5"/>
    </row>
    <row r="27250" spans="54:54" x14ac:dyDescent="0.2">
      <c r="BB27250" s="5"/>
    </row>
    <row r="27251" spans="54:54" x14ac:dyDescent="0.2">
      <c r="BB27251" s="5"/>
    </row>
    <row r="27252" spans="54:54" x14ac:dyDescent="0.2">
      <c r="BB27252" s="5"/>
    </row>
    <row r="27253" spans="54:54" x14ac:dyDescent="0.2">
      <c r="BB27253" s="5"/>
    </row>
    <row r="27254" spans="54:54" x14ac:dyDescent="0.2">
      <c r="BB27254" s="5"/>
    </row>
    <row r="27255" spans="54:54" x14ac:dyDescent="0.2">
      <c r="BB27255" s="5"/>
    </row>
    <row r="27256" spans="54:54" x14ac:dyDescent="0.2">
      <c r="BB27256" s="5"/>
    </row>
    <row r="27257" spans="54:54" x14ac:dyDescent="0.2">
      <c r="BB27257" s="5"/>
    </row>
    <row r="27258" spans="54:54" x14ac:dyDescent="0.2">
      <c r="BB27258" s="5"/>
    </row>
    <row r="27259" spans="54:54" x14ac:dyDescent="0.2">
      <c r="BB27259" s="5"/>
    </row>
    <row r="27260" spans="54:54" x14ac:dyDescent="0.2">
      <c r="BB27260" s="5"/>
    </row>
    <row r="27261" spans="54:54" x14ac:dyDescent="0.2">
      <c r="BB27261" s="5"/>
    </row>
    <row r="27262" spans="54:54" x14ac:dyDescent="0.2">
      <c r="BB27262" s="5"/>
    </row>
    <row r="27263" spans="54:54" x14ac:dyDescent="0.2">
      <c r="BB27263" s="5"/>
    </row>
    <row r="27264" spans="54:54" x14ac:dyDescent="0.2">
      <c r="BB27264" s="5"/>
    </row>
    <row r="27265" spans="54:54" x14ac:dyDescent="0.2">
      <c r="BB27265" s="5"/>
    </row>
    <row r="27266" spans="54:54" x14ac:dyDescent="0.2">
      <c r="BB27266" s="5"/>
    </row>
    <row r="27267" spans="54:54" x14ac:dyDescent="0.2">
      <c r="BB27267" s="5"/>
    </row>
    <row r="27268" spans="54:54" x14ac:dyDescent="0.2">
      <c r="BB27268" s="5"/>
    </row>
    <row r="27269" spans="54:54" x14ac:dyDescent="0.2">
      <c r="BB27269" s="5"/>
    </row>
    <row r="27270" spans="54:54" x14ac:dyDescent="0.2">
      <c r="BB27270" s="5"/>
    </row>
    <row r="27271" spans="54:54" x14ac:dyDescent="0.2">
      <c r="BB27271" s="5"/>
    </row>
    <row r="27272" spans="54:54" x14ac:dyDescent="0.2">
      <c r="BB27272" s="5"/>
    </row>
    <row r="27273" spans="54:54" x14ac:dyDescent="0.2">
      <c r="BB27273" s="5"/>
    </row>
    <row r="27274" spans="54:54" x14ac:dyDescent="0.2">
      <c r="BB27274" s="5"/>
    </row>
    <row r="27275" spans="54:54" x14ac:dyDescent="0.2">
      <c r="BB27275" s="5"/>
    </row>
    <row r="27276" spans="54:54" x14ac:dyDescent="0.2">
      <c r="BB27276" s="5"/>
    </row>
    <row r="27277" spans="54:54" x14ac:dyDescent="0.2">
      <c r="BB27277" s="5"/>
    </row>
    <row r="27278" spans="54:54" x14ac:dyDescent="0.2">
      <c r="BB27278" s="5"/>
    </row>
    <row r="27279" spans="54:54" x14ac:dyDescent="0.2">
      <c r="BB27279" s="5"/>
    </row>
    <row r="27280" spans="54:54" x14ac:dyDescent="0.2">
      <c r="BB27280" s="5"/>
    </row>
    <row r="27281" spans="54:54" x14ac:dyDescent="0.2">
      <c r="BB27281" s="5"/>
    </row>
    <row r="27282" spans="54:54" x14ac:dyDescent="0.2">
      <c r="BB27282" s="5"/>
    </row>
    <row r="27283" spans="54:54" x14ac:dyDescent="0.2">
      <c r="BB27283" s="5"/>
    </row>
    <row r="27284" spans="54:54" x14ac:dyDescent="0.2">
      <c r="BB27284" s="5"/>
    </row>
    <row r="27285" spans="54:54" x14ac:dyDescent="0.2">
      <c r="BB27285" s="5"/>
    </row>
    <row r="27286" spans="54:54" x14ac:dyDescent="0.2">
      <c r="BB27286" s="5"/>
    </row>
    <row r="27287" spans="54:54" x14ac:dyDescent="0.2">
      <c r="BB27287" s="5"/>
    </row>
    <row r="27288" spans="54:54" x14ac:dyDescent="0.2">
      <c r="BB27288" s="5"/>
    </row>
    <row r="27289" spans="54:54" x14ac:dyDescent="0.2">
      <c r="BB27289" s="5"/>
    </row>
    <row r="27290" spans="54:54" x14ac:dyDescent="0.2">
      <c r="BB27290" s="5"/>
    </row>
    <row r="27291" spans="54:54" x14ac:dyDescent="0.2">
      <c r="BB27291" s="5"/>
    </row>
    <row r="27292" spans="54:54" x14ac:dyDescent="0.2">
      <c r="BB27292" s="5"/>
    </row>
    <row r="27293" spans="54:54" x14ac:dyDescent="0.2">
      <c r="BB27293" s="5"/>
    </row>
    <row r="27294" spans="54:54" x14ac:dyDescent="0.2">
      <c r="BB27294" s="5"/>
    </row>
    <row r="27295" spans="54:54" x14ac:dyDescent="0.2">
      <c r="BB27295" s="5"/>
    </row>
    <row r="27296" spans="54:54" x14ac:dyDescent="0.2">
      <c r="BB27296" s="5"/>
    </row>
    <row r="27297" spans="54:54" x14ac:dyDescent="0.2">
      <c r="BB27297" s="5"/>
    </row>
    <row r="27298" spans="54:54" x14ac:dyDescent="0.2">
      <c r="BB27298" s="5"/>
    </row>
    <row r="27299" spans="54:54" x14ac:dyDescent="0.2">
      <c r="BB27299" s="5"/>
    </row>
    <row r="27300" spans="54:54" x14ac:dyDescent="0.2">
      <c r="BB27300" s="5"/>
    </row>
    <row r="27301" spans="54:54" x14ac:dyDescent="0.2">
      <c r="BB27301" s="5"/>
    </row>
    <row r="27302" spans="54:54" x14ac:dyDescent="0.2">
      <c r="BB27302" s="5"/>
    </row>
    <row r="27303" spans="54:54" x14ac:dyDescent="0.2">
      <c r="BB27303" s="5"/>
    </row>
    <row r="27304" spans="54:54" x14ac:dyDescent="0.2">
      <c r="BB27304" s="5"/>
    </row>
    <row r="27305" spans="54:54" x14ac:dyDescent="0.2">
      <c r="BB27305" s="5"/>
    </row>
    <row r="27306" spans="54:54" x14ac:dyDescent="0.2">
      <c r="BB27306" s="5"/>
    </row>
    <row r="27307" spans="54:54" x14ac:dyDescent="0.2">
      <c r="BB27307" s="5"/>
    </row>
    <row r="27308" spans="54:54" x14ac:dyDescent="0.2">
      <c r="BB27308" s="5"/>
    </row>
    <row r="27309" spans="54:54" x14ac:dyDescent="0.2">
      <c r="BB27309" s="5"/>
    </row>
    <row r="27310" spans="54:54" x14ac:dyDescent="0.2">
      <c r="BB27310" s="5"/>
    </row>
    <row r="27311" spans="54:54" x14ac:dyDescent="0.2">
      <c r="BB27311" s="5"/>
    </row>
    <row r="27312" spans="54:54" x14ac:dyDescent="0.2">
      <c r="BB27312" s="5"/>
    </row>
    <row r="27313" spans="54:54" x14ac:dyDescent="0.2">
      <c r="BB27313" s="5"/>
    </row>
    <row r="27314" spans="54:54" x14ac:dyDescent="0.2">
      <c r="BB27314" s="5"/>
    </row>
    <row r="27315" spans="54:54" x14ac:dyDescent="0.2">
      <c r="BB27315" s="5"/>
    </row>
    <row r="27316" spans="54:54" x14ac:dyDescent="0.2">
      <c r="BB27316" s="5"/>
    </row>
    <row r="27317" spans="54:54" x14ac:dyDescent="0.2">
      <c r="BB27317" s="5"/>
    </row>
    <row r="27318" spans="54:54" x14ac:dyDescent="0.2">
      <c r="BB27318" s="5"/>
    </row>
    <row r="27319" spans="54:54" x14ac:dyDescent="0.2">
      <c r="BB27319" s="5"/>
    </row>
    <row r="27320" spans="54:54" x14ac:dyDescent="0.2">
      <c r="BB27320" s="5"/>
    </row>
    <row r="27321" spans="54:54" x14ac:dyDescent="0.2">
      <c r="BB27321" s="5"/>
    </row>
    <row r="27322" spans="54:54" x14ac:dyDescent="0.2">
      <c r="BB27322" s="5"/>
    </row>
    <row r="27323" spans="54:54" x14ac:dyDescent="0.2">
      <c r="BB27323" s="5"/>
    </row>
    <row r="27324" spans="54:54" x14ac:dyDescent="0.2">
      <c r="BB27324" s="5"/>
    </row>
    <row r="27325" spans="54:54" x14ac:dyDescent="0.2">
      <c r="BB27325" s="5"/>
    </row>
    <row r="27326" spans="54:54" x14ac:dyDescent="0.2">
      <c r="BB27326" s="5"/>
    </row>
    <row r="27327" spans="54:54" x14ac:dyDescent="0.2">
      <c r="BB27327" s="5"/>
    </row>
    <row r="27328" spans="54:54" x14ac:dyDescent="0.2">
      <c r="BB27328" s="5"/>
    </row>
    <row r="27329" spans="54:54" x14ac:dyDescent="0.2">
      <c r="BB27329" s="5"/>
    </row>
    <row r="27330" spans="54:54" x14ac:dyDescent="0.2">
      <c r="BB27330" s="5"/>
    </row>
    <row r="27331" spans="54:54" x14ac:dyDescent="0.2">
      <c r="BB27331" s="5"/>
    </row>
    <row r="27332" spans="54:54" x14ac:dyDescent="0.2">
      <c r="BB27332" s="5"/>
    </row>
    <row r="27333" spans="54:54" x14ac:dyDescent="0.2">
      <c r="BB27333" s="5"/>
    </row>
    <row r="27334" spans="54:54" x14ac:dyDescent="0.2">
      <c r="BB27334" s="5"/>
    </row>
    <row r="27335" spans="54:54" x14ac:dyDescent="0.2">
      <c r="BB27335" s="5"/>
    </row>
    <row r="27336" spans="54:54" x14ac:dyDescent="0.2">
      <c r="BB27336" s="5"/>
    </row>
    <row r="27337" spans="54:54" x14ac:dyDescent="0.2">
      <c r="BB27337" s="5"/>
    </row>
    <row r="27338" spans="54:54" x14ac:dyDescent="0.2">
      <c r="BB27338" s="5"/>
    </row>
    <row r="27339" spans="54:54" x14ac:dyDescent="0.2">
      <c r="BB27339" s="5"/>
    </row>
    <row r="27340" spans="54:54" x14ac:dyDescent="0.2">
      <c r="BB27340" s="5"/>
    </row>
    <row r="27341" spans="54:54" x14ac:dyDescent="0.2">
      <c r="BB27341" s="5"/>
    </row>
    <row r="27342" spans="54:54" x14ac:dyDescent="0.2">
      <c r="BB27342" s="5"/>
    </row>
    <row r="27343" spans="54:54" x14ac:dyDescent="0.2">
      <c r="BB27343" s="5"/>
    </row>
    <row r="27344" spans="54:54" x14ac:dyDescent="0.2">
      <c r="BB27344" s="5"/>
    </row>
    <row r="27345" spans="54:54" x14ac:dyDescent="0.2">
      <c r="BB27345" s="5"/>
    </row>
    <row r="27346" spans="54:54" x14ac:dyDescent="0.2">
      <c r="BB27346" s="5"/>
    </row>
    <row r="27347" spans="54:54" x14ac:dyDescent="0.2">
      <c r="BB27347" s="5"/>
    </row>
    <row r="27348" spans="54:54" x14ac:dyDescent="0.2">
      <c r="BB27348" s="5"/>
    </row>
    <row r="27349" spans="54:54" x14ac:dyDescent="0.2">
      <c r="BB27349" s="5"/>
    </row>
    <row r="27350" spans="54:54" x14ac:dyDescent="0.2">
      <c r="BB27350" s="5"/>
    </row>
    <row r="27351" spans="54:54" x14ac:dyDescent="0.2">
      <c r="BB27351" s="5"/>
    </row>
    <row r="27352" spans="54:54" x14ac:dyDescent="0.2">
      <c r="BB27352" s="5"/>
    </row>
    <row r="27353" spans="54:54" x14ac:dyDescent="0.2">
      <c r="BB27353" s="5"/>
    </row>
    <row r="27354" spans="54:54" x14ac:dyDescent="0.2">
      <c r="BB27354" s="5"/>
    </row>
    <row r="27355" spans="54:54" x14ac:dyDescent="0.2">
      <c r="BB27355" s="5"/>
    </row>
    <row r="27356" spans="54:54" x14ac:dyDescent="0.2">
      <c r="BB27356" s="5"/>
    </row>
    <row r="27357" spans="54:54" x14ac:dyDescent="0.2">
      <c r="BB27357" s="5"/>
    </row>
    <row r="27358" spans="54:54" x14ac:dyDescent="0.2">
      <c r="BB27358" s="5"/>
    </row>
    <row r="27359" spans="54:54" x14ac:dyDescent="0.2">
      <c r="BB27359" s="5"/>
    </row>
    <row r="27360" spans="54:54" x14ac:dyDescent="0.2">
      <c r="BB27360" s="5"/>
    </row>
    <row r="27361" spans="54:54" x14ac:dyDescent="0.2">
      <c r="BB27361" s="5"/>
    </row>
    <row r="27362" spans="54:54" x14ac:dyDescent="0.2">
      <c r="BB27362" s="5"/>
    </row>
    <row r="27363" spans="54:54" x14ac:dyDescent="0.2">
      <c r="BB27363" s="5"/>
    </row>
    <row r="27364" spans="54:54" x14ac:dyDescent="0.2">
      <c r="BB27364" s="5"/>
    </row>
    <row r="27365" spans="54:54" x14ac:dyDescent="0.2">
      <c r="BB27365" s="5"/>
    </row>
    <row r="27366" spans="54:54" x14ac:dyDescent="0.2">
      <c r="BB27366" s="5"/>
    </row>
    <row r="27367" spans="54:54" x14ac:dyDescent="0.2">
      <c r="BB27367" s="5"/>
    </row>
    <row r="27368" spans="54:54" x14ac:dyDescent="0.2">
      <c r="BB27368" s="5"/>
    </row>
    <row r="27369" spans="54:54" x14ac:dyDescent="0.2">
      <c r="BB27369" s="5"/>
    </row>
    <row r="27370" spans="54:54" x14ac:dyDescent="0.2">
      <c r="BB27370" s="5"/>
    </row>
    <row r="27371" spans="54:54" x14ac:dyDescent="0.2">
      <c r="BB27371" s="5"/>
    </row>
    <row r="27372" spans="54:54" x14ac:dyDescent="0.2">
      <c r="BB27372" s="5"/>
    </row>
    <row r="27373" spans="54:54" x14ac:dyDescent="0.2">
      <c r="BB27373" s="5"/>
    </row>
    <row r="27374" spans="54:54" x14ac:dyDescent="0.2">
      <c r="BB27374" s="5"/>
    </row>
    <row r="27375" spans="54:54" x14ac:dyDescent="0.2">
      <c r="BB27375" s="5"/>
    </row>
    <row r="27376" spans="54:54" x14ac:dyDescent="0.2">
      <c r="BB27376" s="5"/>
    </row>
    <row r="27377" spans="54:54" x14ac:dyDescent="0.2">
      <c r="BB27377" s="5"/>
    </row>
    <row r="27378" spans="54:54" x14ac:dyDescent="0.2">
      <c r="BB27378" s="5"/>
    </row>
    <row r="27379" spans="54:54" x14ac:dyDescent="0.2">
      <c r="BB27379" s="5"/>
    </row>
    <row r="27380" spans="54:54" x14ac:dyDescent="0.2">
      <c r="BB27380" s="5"/>
    </row>
    <row r="27381" spans="54:54" x14ac:dyDescent="0.2">
      <c r="BB27381" s="5"/>
    </row>
    <row r="27382" spans="54:54" x14ac:dyDescent="0.2">
      <c r="BB27382" s="5"/>
    </row>
    <row r="27383" spans="54:54" x14ac:dyDescent="0.2">
      <c r="BB27383" s="5"/>
    </row>
    <row r="27384" spans="54:54" x14ac:dyDescent="0.2">
      <c r="BB27384" s="5"/>
    </row>
    <row r="27385" spans="54:54" x14ac:dyDescent="0.2">
      <c r="BB27385" s="5"/>
    </row>
    <row r="27386" spans="54:54" x14ac:dyDescent="0.2">
      <c r="BB27386" s="5"/>
    </row>
    <row r="27387" spans="54:54" x14ac:dyDescent="0.2">
      <c r="BB27387" s="5"/>
    </row>
    <row r="27388" spans="54:54" x14ac:dyDescent="0.2">
      <c r="BB27388" s="5"/>
    </row>
    <row r="27389" spans="54:54" x14ac:dyDescent="0.2">
      <c r="BB27389" s="5"/>
    </row>
    <row r="27390" spans="54:54" x14ac:dyDescent="0.2">
      <c r="BB27390" s="5"/>
    </row>
    <row r="27391" spans="54:54" x14ac:dyDescent="0.2">
      <c r="BB27391" s="5"/>
    </row>
    <row r="27392" spans="54:54" x14ac:dyDescent="0.2">
      <c r="BB27392" s="5"/>
    </row>
    <row r="27393" spans="54:54" x14ac:dyDescent="0.2">
      <c r="BB27393" s="5"/>
    </row>
    <row r="27394" spans="54:54" x14ac:dyDescent="0.2">
      <c r="BB27394" s="5"/>
    </row>
    <row r="27395" spans="54:54" x14ac:dyDescent="0.2">
      <c r="BB27395" s="5"/>
    </row>
    <row r="27396" spans="54:54" x14ac:dyDescent="0.2">
      <c r="BB27396" s="5"/>
    </row>
    <row r="27397" spans="54:54" x14ac:dyDescent="0.2">
      <c r="BB27397" s="5"/>
    </row>
    <row r="27398" spans="54:54" x14ac:dyDescent="0.2">
      <c r="BB27398" s="5"/>
    </row>
    <row r="27399" spans="54:54" x14ac:dyDescent="0.2">
      <c r="BB27399" s="5"/>
    </row>
    <row r="27400" spans="54:54" x14ac:dyDescent="0.2">
      <c r="BB27400" s="5"/>
    </row>
    <row r="27401" spans="54:54" x14ac:dyDescent="0.2">
      <c r="BB27401" s="5"/>
    </row>
    <row r="27402" spans="54:54" x14ac:dyDescent="0.2">
      <c r="BB27402" s="5"/>
    </row>
    <row r="27403" spans="54:54" x14ac:dyDescent="0.2">
      <c r="BB27403" s="5"/>
    </row>
    <row r="27404" spans="54:54" x14ac:dyDescent="0.2">
      <c r="BB27404" s="5"/>
    </row>
    <row r="27405" spans="54:54" x14ac:dyDescent="0.2">
      <c r="BB27405" s="5"/>
    </row>
    <row r="27406" spans="54:54" x14ac:dyDescent="0.2">
      <c r="BB27406" s="5"/>
    </row>
    <row r="27407" spans="54:54" x14ac:dyDescent="0.2">
      <c r="BB27407" s="5"/>
    </row>
    <row r="27408" spans="54:54" x14ac:dyDescent="0.2">
      <c r="BB27408" s="5"/>
    </row>
    <row r="27409" spans="54:54" x14ac:dyDescent="0.2">
      <c r="BB27409" s="5"/>
    </row>
    <row r="27410" spans="54:54" x14ac:dyDescent="0.2">
      <c r="BB27410" s="5"/>
    </row>
    <row r="27411" spans="54:54" x14ac:dyDescent="0.2">
      <c r="BB27411" s="5"/>
    </row>
    <row r="27412" spans="54:54" x14ac:dyDescent="0.2">
      <c r="BB27412" s="5"/>
    </row>
    <row r="27413" spans="54:54" x14ac:dyDescent="0.2">
      <c r="BB27413" s="5"/>
    </row>
    <row r="27414" spans="54:54" x14ac:dyDescent="0.2">
      <c r="BB27414" s="5"/>
    </row>
    <row r="27415" spans="54:54" x14ac:dyDescent="0.2">
      <c r="BB27415" s="5"/>
    </row>
    <row r="27416" spans="54:54" x14ac:dyDescent="0.2">
      <c r="BB27416" s="5"/>
    </row>
    <row r="27417" spans="54:54" x14ac:dyDescent="0.2">
      <c r="BB27417" s="5"/>
    </row>
    <row r="27418" spans="54:54" x14ac:dyDescent="0.2">
      <c r="BB27418" s="5"/>
    </row>
    <row r="27419" spans="54:54" x14ac:dyDescent="0.2">
      <c r="BB27419" s="5"/>
    </row>
    <row r="27420" spans="54:54" x14ac:dyDescent="0.2">
      <c r="BB27420" s="5"/>
    </row>
    <row r="27421" spans="54:54" x14ac:dyDescent="0.2">
      <c r="BB27421" s="5"/>
    </row>
    <row r="27422" spans="54:54" x14ac:dyDescent="0.2">
      <c r="BB27422" s="5"/>
    </row>
    <row r="27423" spans="54:54" x14ac:dyDescent="0.2">
      <c r="BB27423" s="5"/>
    </row>
    <row r="27424" spans="54:54" x14ac:dyDescent="0.2">
      <c r="BB27424" s="5"/>
    </row>
    <row r="27425" spans="54:54" x14ac:dyDescent="0.2">
      <c r="BB27425" s="5"/>
    </row>
    <row r="27426" spans="54:54" x14ac:dyDescent="0.2">
      <c r="BB27426" s="5"/>
    </row>
    <row r="27427" spans="54:54" x14ac:dyDescent="0.2">
      <c r="BB27427" s="5"/>
    </row>
    <row r="27428" spans="54:54" x14ac:dyDescent="0.2">
      <c r="BB27428" s="5"/>
    </row>
    <row r="27429" spans="54:54" x14ac:dyDescent="0.2">
      <c r="BB27429" s="5"/>
    </row>
    <row r="27430" spans="54:54" x14ac:dyDescent="0.2">
      <c r="BB27430" s="5"/>
    </row>
    <row r="27431" spans="54:54" x14ac:dyDescent="0.2">
      <c r="BB27431" s="5"/>
    </row>
    <row r="27432" spans="54:54" x14ac:dyDescent="0.2">
      <c r="BB27432" s="5"/>
    </row>
    <row r="27433" spans="54:54" x14ac:dyDescent="0.2">
      <c r="BB27433" s="5"/>
    </row>
    <row r="27434" spans="54:54" x14ac:dyDescent="0.2">
      <c r="BB27434" s="5"/>
    </row>
    <row r="27435" spans="54:54" x14ac:dyDescent="0.2">
      <c r="BB27435" s="5"/>
    </row>
    <row r="27436" spans="54:54" x14ac:dyDescent="0.2">
      <c r="BB27436" s="5"/>
    </row>
    <row r="27437" spans="54:54" x14ac:dyDescent="0.2">
      <c r="BB27437" s="5"/>
    </row>
    <row r="27438" spans="54:54" x14ac:dyDescent="0.2">
      <c r="BB27438" s="5"/>
    </row>
    <row r="27439" spans="54:54" x14ac:dyDescent="0.2">
      <c r="BB27439" s="5"/>
    </row>
    <row r="27440" spans="54:54" x14ac:dyDescent="0.2">
      <c r="BB27440" s="5"/>
    </row>
    <row r="27441" spans="54:54" x14ac:dyDescent="0.2">
      <c r="BB27441" s="5"/>
    </row>
    <row r="27442" spans="54:54" x14ac:dyDescent="0.2">
      <c r="BB27442" s="5"/>
    </row>
    <row r="27443" spans="54:54" x14ac:dyDescent="0.2">
      <c r="BB27443" s="5"/>
    </row>
    <row r="27444" spans="54:54" x14ac:dyDescent="0.2">
      <c r="BB27444" s="5"/>
    </row>
    <row r="27445" spans="54:54" x14ac:dyDescent="0.2">
      <c r="BB27445" s="5"/>
    </row>
    <row r="27446" spans="54:54" x14ac:dyDescent="0.2">
      <c r="BB27446" s="5"/>
    </row>
    <row r="27447" spans="54:54" x14ac:dyDescent="0.2">
      <c r="BB27447" s="5"/>
    </row>
    <row r="27448" spans="54:54" x14ac:dyDescent="0.2">
      <c r="BB27448" s="5"/>
    </row>
    <row r="27449" spans="54:54" x14ac:dyDescent="0.2">
      <c r="BB27449" s="5"/>
    </row>
    <row r="27450" spans="54:54" x14ac:dyDescent="0.2">
      <c r="BB27450" s="5"/>
    </row>
    <row r="27451" spans="54:54" x14ac:dyDescent="0.2">
      <c r="BB27451" s="5"/>
    </row>
    <row r="27452" spans="54:54" x14ac:dyDescent="0.2">
      <c r="BB27452" s="5"/>
    </row>
    <row r="27453" spans="54:54" x14ac:dyDescent="0.2">
      <c r="BB27453" s="5"/>
    </row>
    <row r="27454" spans="54:54" x14ac:dyDescent="0.2">
      <c r="BB27454" s="5"/>
    </row>
    <row r="27455" spans="54:54" x14ac:dyDescent="0.2">
      <c r="BB27455" s="5"/>
    </row>
    <row r="27456" spans="54:54" x14ac:dyDescent="0.2">
      <c r="BB27456" s="5"/>
    </row>
    <row r="27457" spans="54:54" x14ac:dyDescent="0.2">
      <c r="BB27457" s="5"/>
    </row>
    <row r="27458" spans="54:54" x14ac:dyDescent="0.2">
      <c r="BB27458" s="5"/>
    </row>
    <row r="27459" spans="54:54" x14ac:dyDescent="0.2">
      <c r="BB27459" s="5"/>
    </row>
    <row r="27460" spans="54:54" x14ac:dyDescent="0.2">
      <c r="BB27460" s="5"/>
    </row>
    <row r="27461" spans="54:54" x14ac:dyDescent="0.2">
      <c r="BB27461" s="5"/>
    </row>
    <row r="27462" spans="54:54" x14ac:dyDescent="0.2">
      <c r="BB27462" s="5"/>
    </row>
    <row r="27463" spans="54:54" x14ac:dyDescent="0.2">
      <c r="BB27463" s="5"/>
    </row>
    <row r="27464" spans="54:54" x14ac:dyDescent="0.2">
      <c r="BB27464" s="5"/>
    </row>
    <row r="27465" spans="54:54" x14ac:dyDescent="0.2">
      <c r="BB27465" s="5"/>
    </row>
    <row r="27466" spans="54:54" x14ac:dyDescent="0.2">
      <c r="BB27466" s="5"/>
    </row>
    <row r="27467" spans="54:54" x14ac:dyDescent="0.2">
      <c r="BB27467" s="5"/>
    </row>
    <row r="27468" spans="54:54" x14ac:dyDescent="0.2">
      <c r="BB27468" s="5"/>
    </row>
    <row r="27469" spans="54:54" x14ac:dyDescent="0.2">
      <c r="BB27469" s="5"/>
    </row>
    <row r="27470" spans="54:54" x14ac:dyDescent="0.2">
      <c r="BB27470" s="5"/>
    </row>
    <row r="27471" spans="54:54" x14ac:dyDescent="0.2">
      <c r="BB27471" s="5"/>
    </row>
    <row r="27472" spans="54:54" x14ac:dyDescent="0.2">
      <c r="BB27472" s="5"/>
    </row>
    <row r="27473" spans="54:54" x14ac:dyDescent="0.2">
      <c r="BB27473" s="5"/>
    </row>
    <row r="27474" spans="54:54" x14ac:dyDescent="0.2">
      <c r="BB27474" s="5"/>
    </row>
    <row r="27475" spans="54:54" x14ac:dyDescent="0.2">
      <c r="BB27475" s="5"/>
    </row>
    <row r="27476" spans="54:54" x14ac:dyDescent="0.2">
      <c r="BB27476" s="5"/>
    </row>
    <row r="27477" spans="54:54" x14ac:dyDescent="0.2">
      <c r="BB27477" s="5"/>
    </row>
    <row r="27478" spans="54:54" x14ac:dyDescent="0.2">
      <c r="BB27478" s="5"/>
    </row>
    <row r="27479" spans="54:54" x14ac:dyDescent="0.2">
      <c r="BB27479" s="5"/>
    </row>
    <row r="27480" spans="54:54" x14ac:dyDescent="0.2">
      <c r="BB27480" s="5"/>
    </row>
    <row r="27481" spans="54:54" x14ac:dyDescent="0.2">
      <c r="BB27481" s="5"/>
    </row>
    <row r="27482" spans="54:54" x14ac:dyDescent="0.2">
      <c r="BB27482" s="5"/>
    </row>
    <row r="27483" spans="54:54" x14ac:dyDescent="0.2">
      <c r="BB27483" s="5"/>
    </row>
    <row r="27484" spans="54:54" x14ac:dyDescent="0.2">
      <c r="BB27484" s="5"/>
    </row>
    <row r="27485" spans="54:54" x14ac:dyDescent="0.2">
      <c r="BB27485" s="5"/>
    </row>
    <row r="27486" spans="54:54" x14ac:dyDescent="0.2">
      <c r="BB27486" s="5"/>
    </row>
    <row r="27487" spans="54:54" x14ac:dyDescent="0.2">
      <c r="BB27487" s="5"/>
    </row>
    <row r="27488" spans="54:54" x14ac:dyDescent="0.2">
      <c r="BB27488" s="5"/>
    </row>
    <row r="27489" spans="54:54" x14ac:dyDescent="0.2">
      <c r="BB27489" s="5"/>
    </row>
    <row r="27490" spans="54:54" x14ac:dyDescent="0.2">
      <c r="BB27490" s="5"/>
    </row>
    <row r="27491" spans="54:54" x14ac:dyDescent="0.2">
      <c r="BB27491" s="5"/>
    </row>
    <row r="27492" spans="54:54" x14ac:dyDescent="0.2">
      <c r="BB27492" s="5"/>
    </row>
    <row r="27493" spans="54:54" x14ac:dyDescent="0.2">
      <c r="BB27493" s="5"/>
    </row>
    <row r="27494" spans="54:54" x14ac:dyDescent="0.2">
      <c r="BB27494" s="5"/>
    </row>
    <row r="27495" spans="54:54" x14ac:dyDescent="0.2">
      <c r="BB27495" s="5"/>
    </row>
    <row r="27496" spans="54:54" x14ac:dyDescent="0.2">
      <c r="BB27496" s="5"/>
    </row>
    <row r="27497" spans="54:54" x14ac:dyDescent="0.2">
      <c r="BB27497" s="5"/>
    </row>
    <row r="27498" spans="54:54" x14ac:dyDescent="0.2">
      <c r="BB27498" s="5"/>
    </row>
    <row r="27499" spans="54:54" x14ac:dyDescent="0.2">
      <c r="BB27499" s="5"/>
    </row>
    <row r="27500" spans="54:54" x14ac:dyDescent="0.2">
      <c r="BB27500" s="5"/>
    </row>
    <row r="27501" spans="54:54" x14ac:dyDescent="0.2">
      <c r="BB27501" s="5"/>
    </row>
    <row r="27502" spans="54:54" x14ac:dyDescent="0.2">
      <c r="BB27502" s="5"/>
    </row>
    <row r="27503" spans="54:54" x14ac:dyDescent="0.2">
      <c r="BB27503" s="5"/>
    </row>
    <row r="27504" spans="54:54" x14ac:dyDescent="0.2">
      <c r="BB27504" s="5"/>
    </row>
    <row r="27505" spans="54:54" x14ac:dyDescent="0.2">
      <c r="BB27505" s="5"/>
    </row>
    <row r="27506" spans="54:54" x14ac:dyDescent="0.2">
      <c r="BB27506" s="5"/>
    </row>
    <row r="27507" spans="54:54" x14ac:dyDescent="0.2">
      <c r="BB27507" s="5"/>
    </row>
    <row r="27508" spans="54:54" x14ac:dyDescent="0.2">
      <c r="BB27508" s="5"/>
    </row>
    <row r="27509" spans="54:54" x14ac:dyDescent="0.2">
      <c r="BB27509" s="5"/>
    </row>
    <row r="27510" spans="54:54" x14ac:dyDescent="0.2">
      <c r="BB27510" s="5"/>
    </row>
    <row r="27511" spans="54:54" x14ac:dyDescent="0.2">
      <c r="BB27511" s="5"/>
    </row>
    <row r="27512" spans="54:54" x14ac:dyDescent="0.2">
      <c r="BB27512" s="5"/>
    </row>
    <row r="27513" spans="54:54" x14ac:dyDescent="0.2">
      <c r="BB27513" s="5"/>
    </row>
    <row r="27514" spans="54:54" x14ac:dyDescent="0.2">
      <c r="BB27514" s="5"/>
    </row>
    <row r="27515" spans="54:54" x14ac:dyDescent="0.2">
      <c r="BB27515" s="5"/>
    </row>
    <row r="27516" spans="54:54" x14ac:dyDescent="0.2">
      <c r="BB27516" s="5"/>
    </row>
    <row r="27517" spans="54:54" x14ac:dyDescent="0.2">
      <c r="BB27517" s="5"/>
    </row>
    <row r="27518" spans="54:54" x14ac:dyDescent="0.2">
      <c r="BB27518" s="5"/>
    </row>
    <row r="27519" spans="54:54" x14ac:dyDescent="0.2">
      <c r="BB27519" s="5"/>
    </row>
    <row r="27520" spans="54:54" x14ac:dyDescent="0.2">
      <c r="BB27520" s="5"/>
    </row>
    <row r="27521" spans="54:54" x14ac:dyDescent="0.2">
      <c r="BB27521" s="5"/>
    </row>
    <row r="27522" spans="54:54" x14ac:dyDescent="0.2">
      <c r="BB27522" s="5"/>
    </row>
    <row r="27523" spans="54:54" x14ac:dyDescent="0.2">
      <c r="BB27523" s="5"/>
    </row>
    <row r="27524" spans="54:54" x14ac:dyDescent="0.2">
      <c r="BB27524" s="5"/>
    </row>
    <row r="27525" spans="54:54" x14ac:dyDescent="0.2">
      <c r="BB27525" s="5"/>
    </row>
    <row r="27526" spans="54:54" x14ac:dyDescent="0.2">
      <c r="BB27526" s="5"/>
    </row>
    <row r="27527" spans="54:54" x14ac:dyDescent="0.2">
      <c r="BB27527" s="5"/>
    </row>
    <row r="27528" spans="54:54" x14ac:dyDescent="0.2">
      <c r="BB27528" s="5"/>
    </row>
    <row r="27529" spans="54:54" x14ac:dyDescent="0.2">
      <c r="BB27529" s="5"/>
    </row>
    <row r="27530" spans="54:54" x14ac:dyDescent="0.2">
      <c r="BB27530" s="5"/>
    </row>
    <row r="27531" spans="54:54" x14ac:dyDescent="0.2">
      <c r="BB27531" s="5"/>
    </row>
    <row r="27532" spans="54:54" x14ac:dyDescent="0.2">
      <c r="BB27532" s="5"/>
    </row>
    <row r="27533" spans="54:54" x14ac:dyDescent="0.2">
      <c r="BB27533" s="5"/>
    </row>
    <row r="27534" spans="54:54" x14ac:dyDescent="0.2">
      <c r="BB27534" s="5"/>
    </row>
    <row r="27535" spans="54:54" x14ac:dyDescent="0.2">
      <c r="BB27535" s="5"/>
    </row>
    <row r="27536" spans="54:54" x14ac:dyDescent="0.2">
      <c r="BB27536" s="5"/>
    </row>
    <row r="27537" spans="54:54" x14ac:dyDescent="0.2">
      <c r="BB27537" s="5"/>
    </row>
    <row r="27538" spans="54:54" x14ac:dyDescent="0.2">
      <c r="BB27538" s="5"/>
    </row>
    <row r="27539" spans="54:54" x14ac:dyDescent="0.2">
      <c r="BB27539" s="5"/>
    </row>
    <row r="27540" spans="54:54" x14ac:dyDescent="0.2">
      <c r="BB27540" s="5"/>
    </row>
    <row r="27541" spans="54:54" x14ac:dyDescent="0.2">
      <c r="BB27541" s="5"/>
    </row>
    <row r="27542" spans="54:54" x14ac:dyDescent="0.2">
      <c r="BB27542" s="5"/>
    </row>
    <row r="27543" spans="54:54" x14ac:dyDescent="0.2">
      <c r="BB27543" s="5"/>
    </row>
    <row r="27544" spans="54:54" x14ac:dyDescent="0.2">
      <c r="BB27544" s="5"/>
    </row>
    <row r="27545" spans="54:54" x14ac:dyDescent="0.2">
      <c r="BB27545" s="5"/>
    </row>
    <row r="27546" spans="54:54" x14ac:dyDescent="0.2">
      <c r="BB27546" s="5"/>
    </row>
    <row r="27547" spans="54:54" x14ac:dyDescent="0.2">
      <c r="BB27547" s="5"/>
    </row>
    <row r="27548" spans="54:54" x14ac:dyDescent="0.2">
      <c r="BB27548" s="5"/>
    </row>
    <row r="27549" spans="54:54" x14ac:dyDescent="0.2">
      <c r="BB27549" s="5"/>
    </row>
    <row r="27550" spans="54:54" x14ac:dyDescent="0.2">
      <c r="BB27550" s="5"/>
    </row>
    <row r="27551" spans="54:54" x14ac:dyDescent="0.2">
      <c r="BB27551" s="5"/>
    </row>
    <row r="27552" spans="54:54" x14ac:dyDescent="0.2">
      <c r="BB27552" s="5"/>
    </row>
    <row r="27553" spans="54:54" x14ac:dyDescent="0.2">
      <c r="BB27553" s="5"/>
    </row>
    <row r="27554" spans="54:54" x14ac:dyDescent="0.2">
      <c r="BB27554" s="5"/>
    </row>
    <row r="27555" spans="54:54" x14ac:dyDescent="0.2">
      <c r="BB27555" s="5"/>
    </row>
    <row r="27556" spans="54:54" x14ac:dyDescent="0.2">
      <c r="BB27556" s="5"/>
    </row>
    <row r="27557" spans="54:54" x14ac:dyDescent="0.2">
      <c r="BB27557" s="5"/>
    </row>
    <row r="27558" spans="54:54" x14ac:dyDescent="0.2">
      <c r="BB27558" s="5"/>
    </row>
    <row r="27559" spans="54:54" x14ac:dyDescent="0.2">
      <c r="BB27559" s="5"/>
    </row>
    <row r="27560" spans="54:54" x14ac:dyDescent="0.2">
      <c r="BB27560" s="5"/>
    </row>
    <row r="27561" spans="54:54" x14ac:dyDescent="0.2">
      <c r="BB27561" s="5"/>
    </row>
    <row r="27562" spans="54:54" x14ac:dyDescent="0.2">
      <c r="BB27562" s="5"/>
    </row>
    <row r="27563" spans="54:54" x14ac:dyDescent="0.2">
      <c r="BB27563" s="5"/>
    </row>
    <row r="27564" spans="54:54" x14ac:dyDescent="0.2">
      <c r="BB27564" s="5"/>
    </row>
    <row r="27565" spans="54:54" x14ac:dyDescent="0.2">
      <c r="BB27565" s="5"/>
    </row>
    <row r="27566" spans="54:54" x14ac:dyDescent="0.2">
      <c r="BB27566" s="5"/>
    </row>
    <row r="27567" spans="54:54" x14ac:dyDescent="0.2">
      <c r="BB27567" s="5"/>
    </row>
    <row r="27568" spans="54:54" x14ac:dyDescent="0.2">
      <c r="BB27568" s="5"/>
    </row>
    <row r="27569" spans="54:54" x14ac:dyDescent="0.2">
      <c r="BB27569" s="5"/>
    </row>
    <row r="27570" spans="54:54" x14ac:dyDescent="0.2">
      <c r="BB27570" s="5"/>
    </row>
    <row r="27571" spans="54:54" x14ac:dyDescent="0.2">
      <c r="BB27571" s="5"/>
    </row>
    <row r="27572" spans="54:54" x14ac:dyDescent="0.2">
      <c r="BB27572" s="5"/>
    </row>
    <row r="27573" spans="54:54" x14ac:dyDescent="0.2">
      <c r="BB27573" s="5"/>
    </row>
    <row r="27574" spans="54:54" x14ac:dyDescent="0.2">
      <c r="BB27574" s="5"/>
    </row>
    <row r="27575" spans="54:54" x14ac:dyDescent="0.2">
      <c r="BB27575" s="5"/>
    </row>
    <row r="27576" spans="54:54" x14ac:dyDescent="0.2">
      <c r="BB27576" s="5"/>
    </row>
    <row r="27577" spans="54:54" x14ac:dyDescent="0.2">
      <c r="BB27577" s="5"/>
    </row>
    <row r="27578" spans="54:54" x14ac:dyDescent="0.2">
      <c r="BB27578" s="5"/>
    </row>
    <row r="27579" spans="54:54" x14ac:dyDescent="0.2">
      <c r="BB27579" s="5"/>
    </row>
    <row r="27580" spans="54:54" x14ac:dyDescent="0.2">
      <c r="BB27580" s="5"/>
    </row>
    <row r="27581" spans="54:54" x14ac:dyDescent="0.2">
      <c r="BB27581" s="5"/>
    </row>
    <row r="27582" spans="54:54" x14ac:dyDescent="0.2">
      <c r="BB27582" s="5"/>
    </row>
    <row r="27583" spans="54:54" x14ac:dyDescent="0.2">
      <c r="BB27583" s="5"/>
    </row>
    <row r="27584" spans="54:54" x14ac:dyDescent="0.2">
      <c r="BB27584" s="5"/>
    </row>
    <row r="27585" spans="54:54" x14ac:dyDescent="0.2">
      <c r="BB27585" s="5"/>
    </row>
    <row r="27586" spans="54:54" x14ac:dyDescent="0.2">
      <c r="BB27586" s="5"/>
    </row>
    <row r="27587" spans="54:54" x14ac:dyDescent="0.2">
      <c r="BB27587" s="5"/>
    </row>
    <row r="27588" spans="54:54" x14ac:dyDescent="0.2">
      <c r="BB27588" s="5"/>
    </row>
    <row r="27589" spans="54:54" x14ac:dyDescent="0.2">
      <c r="BB27589" s="5"/>
    </row>
    <row r="27590" spans="54:54" x14ac:dyDescent="0.2">
      <c r="BB27590" s="5"/>
    </row>
    <row r="27591" spans="54:54" x14ac:dyDescent="0.2">
      <c r="BB27591" s="5"/>
    </row>
    <row r="27592" spans="54:54" x14ac:dyDescent="0.2">
      <c r="BB27592" s="5"/>
    </row>
    <row r="27593" spans="54:54" x14ac:dyDescent="0.2">
      <c r="BB27593" s="5"/>
    </row>
    <row r="27594" spans="54:54" x14ac:dyDescent="0.2">
      <c r="BB27594" s="5"/>
    </row>
    <row r="27595" spans="54:54" x14ac:dyDescent="0.2">
      <c r="BB27595" s="5"/>
    </row>
    <row r="27596" spans="54:54" x14ac:dyDescent="0.2">
      <c r="BB27596" s="5"/>
    </row>
    <row r="27597" spans="54:54" x14ac:dyDescent="0.2">
      <c r="BB27597" s="5"/>
    </row>
    <row r="27598" spans="54:54" x14ac:dyDescent="0.2">
      <c r="BB27598" s="5"/>
    </row>
    <row r="27599" spans="54:54" x14ac:dyDescent="0.2">
      <c r="BB27599" s="5"/>
    </row>
    <row r="27600" spans="54:54" x14ac:dyDescent="0.2">
      <c r="BB27600" s="5"/>
    </row>
    <row r="27601" spans="54:54" x14ac:dyDescent="0.2">
      <c r="BB27601" s="5"/>
    </row>
    <row r="27602" spans="54:54" x14ac:dyDescent="0.2">
      <c r="BB27602" s="5"/>
    </row>
    <row r="27603" spans="54:54" x14ac:dyDescent="0.2">
      <c r="BB27603" s="5"/>
    </row>
    <row r="27604" spans="54:54" x14ac:dyDescent="0.2">
      <c r="BB27604" s="5"/>
    </row>
    <row r="27605" spans="54:54" x14ac:dyDescent="0.2">
      <c r="BB27605" s="5"/>
    </row>
    <row r="27606" spans="54:54" x14ac:dyDescent="0.2">
      <c r="BB27606" s="5"/>
    </row>
    <row r="27607" spans="54:54" x14ac:dyDescent="0.2">
      <c r="BB27607" s="5"/>
    </row>
    <row r="27608" spans="54:54" x14ac:dyDescent="0.2">
      <c r="BB27608" s="5"/>
    </row>
    <row r="27609" spans="54:54" x14ac:dyDescent="0.2">
      <c r="BB27609" s="5"/>
    </row>
    <row r="27610" spans="54:54" x14ac:dyDescent="0.2">
      <c r="BB27610" s="5"/>
    </row>
    <row r="27611" spans="54:54" x14ac:dyDescent="0.2">
      <c r="BB27611" s="5"/>
    </row>
    <row r="27612" spans="54:54" x14ac:dyDescent="0.2">
      <c r="BB27612" s="5"/>
    </row>
    <row r="27613" spans="54:54" x14ac:dyDescent="0.2">
      <c r="BB27613" s="5"/>
    </row>
    <row r="27614" spans="54:54" x14ac:dyDescent="0.2">
      <c r="BB27614" s="5"/>
    </row>
    <row r="27615" spans="54:54" x14ac:dyDescent="0.2">
      <c r="BB27615" s="5"/>
    </row>
    <row r="27616" spans="54:54" x14ac:dyDescent="0.2">
      <c r="BB27616" s="5"/>
    </row>
    <row r="27617" spans="54:54" x14ac:dyDescent="0.2">
      <c r="BB27617" s="5"/>
    </row>
    <row r="27618" spans="54:54" x14ac:dyDescent="0.2">
      <c r="BB27618" s="5"/>
    </row>
    <row r="27619" spans="54:54" x14ac:dyDescent="0.2">
      <c r="BB27619" s="5"/>
    </row>
    <row r="27620" spans="54:54" x14ac:dyDescent="0.2">
      <c r="BB27620" s="5"/>
    </row>
    <row r="27621" spans="54:54" x14ac:dyDescent="0.2">
      <c r="BB27621" s="5"/>
    </row>
    <row r="27622" spans="54:54" x14ac:dyDescent="0.2">
      <c r="BB27622" s="5"/>
    </row>
    <row r="27623" spans="54:54" x14ac:dyDescent="0.2">
      <c r="BB27623" s="5"/>
    </row>
    <row r="27624" spans="54:54" x14ac:dyDescent="0.2">
      <c r="BB27624" s="5"/>
    </row>
    <row r="27625" spans="54:54" x14ac:dyDescent="0.2">
      <c r="BB27625" s="5"/>
    </row>
    <row r="27626" spans="54:54" x14ac:dyDescent="0.2">
      <c r="BB27626" s="5"/>
    </row>
    <row r="27627" spans="54:54" x14ac:dyDescent="0.2">
      <c r="BB27627" s="5"/>
    </row>
    <row r="27628" spans="54:54" x14ac:dyDescent="0.2">
      <c r="BB27628" s="5"/>
    </row>
    <row r="27629" spans="54:54" x14ac:dyDescent="0.2">
      <c r="BB27629" s="5"/>
    </row>
    <row r="27630" spans="54:54" x14ac:dyDescent="0.2">
      <c r="BB27630" s="5"/>
    </row>
    <row r="27631" spans="54:54" x14ac:dyDescent="0.2">
      <c r="BB27631" s="5"/>
    </row>
    <row r="27632" spans="54:54" x14ac:dyDescent="0.2">
      <c r="BB27632" s="5"/>
    </row>
    <row r="27633" spans="54:54" x14ac:dyDescent="0.2">
      <c r="BB27633" s="5"/>
    </row>
    <row r="27634" spans="54:54" x14ac:dyDescent="0.2">
      <c r="BB27634" s="5"/>
    </row>
    <row r="27635" spans="54:54" x14ac:dyDescent="0.2">
      <c r="BB27635" s="5"/>
    </row>
    <row r="27636" spans="54:54" x14ac:dyDescent="0.2">
      <c r="BB27636" s="5"/>
    </row>
    <row r="27637" spans="54:54" x14ac:dyDescent="0.2">
      <c r="BB27637" s="5"/>
    </row>
    <row r="27638" spans="54:54" x14ac:dyDescent="0.2">
      <c r="BB27638" s="5"/>
    </row>
    <row r="27639" spans="54:54" x14ac:dyDescent="0.2">
      <c r="BB27639" s="5"/>
    </row>
    <row r="27640" spans="54:54" x14ac:dyDescent="0.2">
      <c r="BB27640" s="5"/>
    </row>
    <row r="27641" spans="54:54" x14ac:dyDescent="0.2">
      <c r="BB27641" s="5"/>
    </row>
    <row r="27642" spans="54:54" x14ac:dyDescent="0.2">
      <c r="BB27642" s="5"/>
    </row>
    <row r="27643" spans="54:54" x14ac:dyDescent="0.2">
      <c r="BB27643" s="5"/>
    </row>
    <row r="27644" spans="54:54" x14ac:dyDescent="0.2">
      <c r="BB27644" s="5"/>
    </row>
    <row r="27645" spans="54:54" x14ac:dyDescent="0.2">
      <c r="BB27645" s="5"/>
    </row>
    <row r="27646" spans="54:54" x14ac:dyDescent="0.2">
      <c r="BB27646" s="5"/>
    </row>
    <row r="27647" spans="54:54" x14ac:dyDescent="0.2">
      <c r="BB27647" s="5"/>
    </row>
    <row r="27648" spans="54:54" x14ac:dyDescent="0.2">
      <c r="BB27648" s="5"/>
    </row>
    <row r="27649" spans="54:54" x14ac:dyDescent="0.2">
      <c r="BB27649" s="5"/>
    </row>
    <row r="27650" spans="54:54" x14ac:dyDescent="0.2">
      <c r="BB27650" s="5"/>
    </row>
    <row r="27651" spans="54:54" x14ac:dyDescent="0.2">
      <c r="BB27651" s="5"/>
    </row>
    <row r="27652" spans="54:54" x14ac:dyDescent="0.2">
      <c r="BB27652" s="5"/>
    </row>
    <row r="27653" spans="54:54" x14ac:dyDescent="0.2">
      <c r="BB27653" s="5"/>
    </row>
    <row r="27654" spans="54:54" x14ac:dyDescent="0.2">
      <c r="BB27654" s="5"/>
    </row>
    <row r="27655" spans="54:54" x14ac:dyDescent="0.2">
      <c r="BB27655" s="5"/>
    </row>
    <row r="27656" spans="54:54" x14ac:dyDescent="0.2">
      <c r="BB27656" s="5"/>
    </row>
    <row r="27657" spans="54:54" x14ac:dyDescent="0.2">
      <c r="BB27657" s="5"/>
    </row>
    <row r="27658" spans="54:54" x14ac:dyDescent="0.2">
      <c r="BB27658" s="5"/>
    </row>
    <row r="27659" spans="54:54" x14ac:dyDescent="0.2">
      <c r="BB27659" s="5"/>
    </row>
    <row r="27660" spans="54:54" x14ac:dyDescent="0.2">
      <c r="BB27660" s="5"/>
    </row>
    <row r="27661" spans="54:54" x14ac:dyDescent="0.2">
      <c r="BB27661" s="5"/>
    </row>
    <row r="27662" spans="54:54" x14ac:dyDescent="0.2">
      <c r="BB27662" s="5"/>
    </row>
    <row r="27663" spans="54:54" x14ac:dyDescent="0.2">
      <c r="BB27663" s="5"/>
    </row>
    <row r="27664" spans="54:54" x14ac:dyDescent="0.2">
      <c r="BB27664" s="5"/>
    </row>
    <row r="27665" spans="54:54" x14ac:dyDescent="0.2">
      <c r="BB27665" s="5"/>
    </row>
    <row r="27666" spans="54:54" x14ac:dyDescent="0.2">
      <c r="BB27666" s="5"/>
    </row>
    <row r="27667" spans="54:54" x14ac:dyDescent="0.2">
      <c r="BB27667" s="5"/>
    </row>
    <row r="27668" spans="54:54" x14ac:dyDescent="0.2">
      <c r="BB27668" s="5"/>
    </row>
    <row r="27669" spans="54:54" x14ac:dyDescent="0.2">
      <c r="BB27669" s="5"/>
    </row>
    <row r="27670" spans="54:54" x14ac:dyDescent="0.2">
      <c r="BB27670" s="5"/>
    </row>
    <row r="27671" spans="54:54" x14ac:dyDescent="0.2">
      <c r="BB27671" s="5"/>
    </row>
    <row r="27672" spans="54:54" x14ac:dyDescent="0.2">
      <c r="BB27672" s="5"/>
    </row>
    <row r="27673" spans="54:54" x14ac:dyDescent="0.2">
      <c r="BB27673" s="5"/>
    </row>
    <row r="27674" spans="54:54" x14ac:dyDescent="0.2">
      <c r="BB27674" s="5"/>
    </row>
    <row r="27675" spans="54:54" x14ac:dyDescent="0.2">
      <c r="BB27675" s="5"/>
    </row>
    <row r="27676" spans="54:54" x14ac:dyDescent="0.2">
      <c r="BB27676" s="5"/>
    </row>
    <row r="27677" spans="54:54" x14ac:dyDescent="0.2">
      <c r="BB27677" s="5"/>
    </row>
    <row r="27678" spans="54:54" x14ac:dyDescent="0.2">
      <c r="BB27678" s="5"/>
    </row>
    <row r="27679" spans="54:54" x14ac:dyDescent="0.2">
      <c r="BB27679" s="5"/>
    </row>
    <row r="27680" spans="54:54" x14ac:dyDescent="0.2">
      <c r="BB27680" s="5"/>
    </row>
    <row r="27681" spans="54:54" x14ac:dyDescent="0.2">
      <c r="BB27681" s="5"/>
    </row>
    <row r="27682" spans="54:54" x14ac:dyDescent="0.2">
      <c r="BB27682" s="5"/>
    </row>
    <row r="27683" spans="54:54" x14ac:dyDescent="0.2">
      <c r="BB27683" s="5"/>
    </row>
    <row r="27684" spans="54:54" x14ac:dyDescent="0.2">
      <c r="BB27684" s="5"/>
    </row>
    <row r="27685" spans="54:54" x14ac:dyDescent="0.2">
      <c r="BB27685" s="5"/>
    </row>
    <row r="27686" spans="54:54" x14ac:dyDescent="0.2">
      <c r="BB27686" s="5"/>
    </row>
    <row r="27687" spans="54:54" x14ac:dyDescent="0.2">
      <c r="BB27687" s="5"/>
    </row>
    <row r="27688" spans="54:54" x14ac:dyDescent="0.2">
      <c r="BB27688" s="5"/>
    </row>
    <row r="27689" spans="54:54" x14ac:dyDescent="0.2">
      <c r="BB27689" s="5"/>
    </row>
    <row r="27690" spans="54:54" x14ac:dyDescent="0.2">
      <c r="BB27690" s="5"/>
    </row>
    <row r="27691" spans="54:54" x14ac:dyDescent="0.2">
      <c r="BB27691" s="5"/>
    </row>
    <row r="27692" spans="54:54" x14ac:dyDescent="0.2">
      <c r="BB27692" s="5"/>
    </row>
    <row r="27693" spans="54:54" x14ac:dyDescent="0.2">
      <c r="BB27693" s="5"/>
    </row>
    <row r="27694" spans="54:54" x14ac:dyDescent="0.2">
      <c r="BB27694" s="5"/>
    </row>
    <row r="27695" spans="54:54" x14ac:dyDescent="0.2">
      <c r="BB27695" s="5"/>
    </row>
    <row r="27696" spans="54:54" x14ac:dyDescent="0.2">
      <c r="BB27696" s="5"/>
    </row>
    <row r="27697" spans="54:54" x14ac:dyDescent="0.2">
      <c r="BB27697" s="5"/>
    </row>
    <row r="27698" spans="54:54" x14ac:dyDescent="0.2">
      <c r="BB27698" s="5"/>
    </row>
    <row r="27699" spans="54:54" x14ac:dyDescent="0.2">
      <c r="BB27699" s="5"/>
    </row>
    <row r="27700" spans="54:54" x14ac:dyDescent="0.2">
      <c r="BB27700" s="5"/>
    </row>
    <row r="27701" spans="54:54" x14ac:dyDescent="0.2">
      <c r="BB27701" s="5"/>
    </row>
    <row r="27702" spans="54:54" x14ac:dyDescent="0.2">
      <c r="BB27702" s="5"/>
    </row>
    <row r="27703" spans="54:54" x14ac:dyDescent="0.2">
      <c r="BB27703" s="5"/>
    </row>
    <row r="27704" spans="54:54" x14ac:dyDescent="0.2">
      <c r="BB27704" s="5"/>
    </row>
    <row r="27705" spans="54:54" x14ac:dyDescent="0.2">
      <c r="BB27705" s="5"/>
    </row>
    <row r="27706" spans="54:54" x14ac:dyDescent="0.2">
      <c r="BB27706" s="5"/>
    </row>
    <row r="27707" spans="54:54" x14ac:dyDescent="0.2">
      <c r="BB27707" s="5"/>
    </row>
    <row r="27708" spans="54:54" x14ac:dyDescent="0.2">
      <c r="BB27708" s="5"/>
    </row>
    <row r="27709" spans="54:54" x14ac:dyDescent="0.2">
      <c r="BB27709" s="5"/>
    </row>
    <row r="27710" spans="54:54" x14ac:dyDescent="0.2">
      <c r="BB27710" s="5"/>
    </row>
    <row r="27711" spans="54:54" x14ac:dyDescent="0.2">
      <c r="BB27711" s="5"/>
    </row>
    <row r="27712" spans="54:54" x14ac:dyDescent="0.2">
      <c r="BB27712" s="5"/>
    </row>
    <row r="27713" spans="54:54" x14ac:dyDescent="0.2">
      <c r="BB27713" s="5"/>
    </row>
    <row r="27714" spans="54:54" x14ac:dyDescent="0.2">
      <c r="BB27714" s="5"/>
    </row>
    <row r="27715" spans="54:54" x14ac:dyDescent="0.2">
      <c r="BB27715" s="5"/>
    </row>
    <row r="27716" spans="54:54" x14ac:dyDescent="0.2">
      <c r="BB27716" s="5"/>
    </row>
    <row r="27717" spans="54:54" x14ac:dyDescent="0.2">
      <c r="BB27717" s="5"/>
    </row>
    <row r="27718" spans="54:54" x14ac:dyDescent="0.2">
      <c r="BB27718" s="5"/>
    </row>
    <row r="27719" spans="54:54" x14ac:dyDescent="0.2">
      <c r="BB27719" s="5"/>
    </row>
    <row r="27720" spans="54:54" x14ac:dyDescent="0.2">
      <c r="BB27720" s="5"/>
    </row>
    <row r="27721" spans="54:54" x14ac:dyDescent="0.2">
      <c r="BB27721" s="5"/>
    </row>
    <row r="27722" spans="54:54" x14ac:dyDescent="0.2">
      <c r="BB27722" s="5"/>
    </row>
    <row r="27723" spans="54:54" x14ac:dyDescent="0.2">
      <c r="BB27723" s="5"/>
    </row>
    <row r="27724" spans="54:54" x14ac:dyDescent="0.2">
      <c r="BB27724" s="5"/>
    </row>
    <row r="27725" spans="54:54" x14ac:dyDescent="0.2">
      <c r="BB27725" s="5"/>
    </row>
    <row r="27726" spans="54:54" x14ac:dyDescent="0.2">
      <c r="BB27726" s="5"/>
    </row>
    <row r="27727" spans="54:54" x14ac:dyDescent="0.2">
      <c r="BB27727" s="5"/>
    </row>
    <row r="27728" spans="54:54" x14ac:dyDescent="0.2">
      <c r="BB27728" s="5"/>
    </row>
    <row r="27729" spans="54:54" x14ac:dyDescent="0.2">
      <c r="BB27729" s="5"/>
    </row>
    <row r="27730" spans="54:54" x14ac:dyDescent="0.2">
      <c r="BB27730" s="5"/>
    </row>
    <row r="27731" spans="54:54" x14ac:dyDescent="0.2">
      <c r="BB27731" s="5"/>
    </row>
    <row r="27732" spans="54:54" x14ac:dyDescent="0.2">
      <c r="BB27732" s="5"/>
    </row>
    <row r="27733" spans="54:54" x14ac:dyDescent="0.2">
      <c r="BB27733" s="5"/>
    </row>
    <row r="27734" spans="54:54" x14ac:dyDescent="0.2">
      <c r="BB27734" s="5"/>
    </row>
    <row r="27735" spans="54:54" x14ac:dyDescent="0.2">
      <c r="BB27735" s="5"/>
    </row>
    <row r="27736" spans="54:54" x14ac:dyDescent="0.2">
      <c r="BB27736" s="5"/>
    </row>
    <row r="27737" spans="54:54" x14ac:dyDescent="0.2">
      <c r="BB27737" s="5"/>
    </row>
    <row r="27738" spans="54:54" x14ac:dyDescent="0.2">
      <c r="BB27738" s="5"/>
    </row>
    <row r="27739" spans="54:54" x14ac:dyDescent="0.2">
      <c r="BB27739" s="5"/>
    </row>
    <row r="27740" spans="54:54" x14ac:dyDescent="0.2">
      <c r="BB27740" s="5"/>
    </row>
    <row r="27741" spans="54:54" x14ac:dyDescent="0.2">
      <c r="BB27741" s="5"/>
    </row>
    <row r="27742" spans="54:54" x14ac:dyDescent="0.2">
      <c r="BB27742" s="5"/>
    </row>
    <row r="27743" spans="54:54" x14ac:dyDescent="0.2">
      <c r="BB27743" s="5"/>
    </row>
    <row r="27744" spans="54:54" x14ac:dyDescent="0.2">
      <c r="BB27744" s="5"/>
    </row>
    <row r="27745" spans="54:54" x14ac:dyDescent="0.2">
      <c r="BB27745" s="5"/>
    </row>
    <row r="27746" spans="54:54" x14ac:dyDescent="0.2">
      <c r="BB27746" s="5"/>
    </row>
    <row r="27747" spans="54:54" x14ac:dyDescent="0.2">
      <c r="BB27747" s="5"/>
    </row>
    <row r="27748" spans="54:54" x14ac:dyDescent="0.2">
      <c r="BB27748" s="5"/>
    </row>
    <row r="27749" spans="54:54" x14ac:dyDescent="0.2">
      <c r="BB27749" s="5"/>
    </row>
    <row r="27750" spans="54:54" x14ac:dyDescent="0.2">
      <c r="BB27750" s="5"/>
    </row>
    <row r="27751" spans="54:54" x14ac:dyDescent="0.2">
      <c r="BB27751" s="5"/>
    </row>
    <row r="27752" spans="54:54" x14ac:dyDescent="0.2">
      <c r="BB27752" s="5"/>
    </row>
    <row r="27753" spans="54:54" x14ac:dyDescent="0.2">
      <c r="BB27753" s="5"/>
    </row>
    <row r="27754" spans="54:54" x14ac:dyDescent="0.2">
      <c r="BB27754" s="5"/>
    </row>
    <row r="27755" spans="54:54" x14ac:dyDescent="0.2">
      <c r="BB27755" s="5"/>
    </row>
    <row r="27756" spans="54:54" x14ac:dyDescent="0.2">
      <c r="BB27756" s="5"/>
    </row>
    <row r="27757" spans="54:54" x14ac:dyDescent="0.2">
      <c r="BB27757" s="5"/>
    </row>
    <row r="27758" spans="54:54" x14ac:dyDescent="0.2">
      <c r="BB27758" s="5"/>
    </row>
    <row r="27759" spans="54:54" x14ac:dyDescent="0.2">
      <c r="BB27759" s="5"/>
    </row>
    <row r="27760" spans="54:54" x14ac:dyDescent="0.2">
      <c r="BB27760" s="5"/>
    </row>
    <row r="27761" spans="54:54" x14ac:dyDescent="0.2">
      <c r="BB27761" s="5"/>
    </row>
    <row r="27762" spans="54:54" x14ac:dyDescent="0.2">
      <c r="BB27762" s="5"/>
    </row>
    <row r="27763" spans="54:54" x14ac:dyDescent="0.2">
      <c r="BB27763" s="5"/>
    </row>
    <row r="27764" spans="54:54" x14ac:dyDescent="0.2">
      <c r="BB27764" s="5"/>
    </row>
    <row r="27765" spans="54:54" x14ac:dyDescent="0.2">
      <c r="BB27765" s="5"/>
    </row>
    <row r="27766" spans="54:54" x14ac:dyDescent="0.2">
      <c r="BB27766" s="5"/>
    </row>
    <row r="27767" spans="54:54" x14ac:dyDescent="0.2">
      <c r="BB27767" s="5"/>
    </row>
    <row r="27768" spans="54:54" x14ac:dyDescent="0.2">
      <c r="BB27768" s="5"/>
    </row>
    <row r="27769" spans="54:54" x14ac:dyDescent="0.2">
      <c r="BB27769" s="5"/>
    </row>
    <row r="27770" spans="54:54" x14ac:dyDescent="0.2">
      <c r="BB27770" s="5"/>
    </row>
    <row r="27771" spans="54:54" x14ac:dyDescent="0.2">
      <c r="BB27771" s="5"/>
    </row>
    <row r="27772" spans="54:54" x14ac:dyDescent="0.2">
      <c r="BB27772" s="5"/>
    </row>
    <row r="27773" spans="54:54" x14ac:dyDescent="0.2">
      <c r="BB27773" s="5"/>
    </row>
    <row r="27774" spans="54:54" x14ac:dyDescent="0.2">
      <c r="BB27774" s="5"/>
    </row>
    <row r="27775" spans="54:54" x14ac:dyDescent="0.2">
      <c r="BB27775" s="5"/>
    </row>
    <row r="27776" spans="54:54" x14ac:dyDescent="0.2">
      <c r="BB27776" s="5"/>
    </row>
    <row r="27777" spans="54:54" x14ac:dyDescent="0.2">
      <c r="BB27777" s="5"/>
    </row>
    <row r="27778" spans="54:54" x14ac:dyDescent="0.2">
      <c r="BB27778" s="5"/>
    </row>
    <row r="27779" spans="54:54" x14ac:dyDescent="0.2">
      <c r="BB27779" s="5"/>
    </row>
    <row r="27780" spans="54:54" x14ac:dyDescent="0.2">
      <c r="BB27780" s="5"/>
    </row>
    <row r="27781" spans="54:54" x14ac:dyDescent="0.2">
      <c r="BB27781" s="5"/>
    </row>
    <row r="27782" spans="54:54" x14ac:dyDescent="0.2">
      <c r="BB27782" s="5"/>
    </row>
    <row r="27783" spans="54:54" x14ac:dyDescent="0.2">
      <c r="BB27783" s="5"/>
    </row>
    <row r="27784" spans="54:54" x14ac:dyDescent="0.2">
      <c r="BB27784" s="5"/>
    </row>
    <row r="27785" spans="54:54" x14ac:dyDescent="0.2">
      <c r="BB27785" s="5"/>
    </row>
    <row r="27786" spans="54:54" x14ac:dyDescent="0.2">
      <c r="BB27786" s="5"/>
    </row>
    <row r="27787" spans="54:54" x14ac:dyDescent="0.2">
      <c r="BB27787" s="5"/>
    </row>
    <row r="27788" spans="54:54" x14ac:dyDescent="0.2">
      <c r="BB27788" s="5"/>
    </row>
    <row r="27789" spans="54:54" x14ac:dyDescent="0.2">
      <c r="BB27789" s="5"/>
    </row>
    <row r="27790" spans="54:54" x14ac:dyDescent="0.2">
      <c r="BB27790" s="5"/>
    </row>
    <row r="27791" spans="54:54" x14ac:dyDescent="0.2">
      <c r="BB27791" s="5"/>
    </row>
    <row r="27792" spans="54:54" x14ac:dyDescent="0.2">
      <c r="BB27792" s="5"/>
    </row>
    <row r="27793" spans="54:54" x14ac:dyDescent="0.2">
      <c r="BB27793" s="5"/>
    </row>
    <row r="27794" spans="54:54" x14ac:dyDescent="0.2">
      <c r="BB27794" s="5"/>
    </row>
    <row r="27795" spans="54:54" x14ac:dyDescent="0.2">
      <c r="BB27795" s="5"/>
    </row>
    <row r="27796" spans="54:54" x14ac:dyDescent="0.2">
      <c r="BB27796" s="5"/>
    </row>
    <row r="27797" spans="54:54" x14ac:dyDescent="0.2">
      <c r="BB27797" s="5"/>
    </row>
    <row r="27798" spans="54:54" x14ac:dyDescent="0.2">
      <c r="BB27798" s="5"/>
    </row>
    <row r="27799" spans="54:54" x14ac:dyDescent="0.2">
      <c r="BB27799" s="5"/>
    </row>
    <row r="27800" spans="54:54" x14ac:dyDescent="0.2">
      <c r="BB27800" s="5"/>
    </row>
    <row r="27801" spans="54:54" x14ac:dyDescent="0.2">
      <c r="BB27801" s="5"/>
    </row>
    <row r="27802" spans="54:54" x14ac:dyDescent="0.2">
      <c r="BB27802" s="5"/>
    </row>
    <row r="27803" spans="54:54" x14ac:dyDescent="0.2">
      <c r="BB27803" s="5"/>
    </row>
    <row r="27804" spans="54:54" x14ac:dyDescent="0.2">
      <c r="BB27804" s="5"/>
    </row>
    <row r="27805" spans="54:54" x14ac:dyDescent="0.2">
      <c r="BB27805" s="5"/>
    </row>
    <row r="27806" spans="54:54" x14ac:dyDescent="0.2">
      <c r="BB27806" s="5"/>
    </row>
    <row r="27807" spans="54:54" x14ac:dyDescent="0.2">
      <c r="BB27807" s="5"/>
    </row>
    <row r="27808" spans="54:54" x14ac:dyDescent="0.2">
      <c r="BB27808" s="5"/>
    </row>
    <row r="27809" spans="54:54" x14ac:dyDescent="0.2">
      <c r="BB27809" s="5"/>
    </row>
    <row r="27810" spans="54:54" x14ac:dyDescent="0.2">
      <c r="BB27810" s="5"/>
    </row>
    <row r="27811" spans="54:54" x14ac:dyDescent="0.2">
      <c r="BB27811" s="5"/>
    </row>
    <row r="27812" spans="54:54" x14ac:dyDescent="0.2">
      <c r="BB27812" s="5"/>
    </row>
    <row r="27813" spans="54:54" x14ac:dyDescent="0.2">
      <c r="BB27813" s="5"/>
    </row>
    <row r="27814" spans="54:54" x14ac:dyDescent="0.2">
      <c r="BB27814" s="5"/>
    </row>
    <row r="27815" spans="54:54" x14ac:dyDescent="0.2">
      <c r="BB27815" s="5"/>
    </row>
    <row r="27816" spans="54:54" x14ac:dyDescent="0.2">
      <c r="BB27816" s="5"/>
    </row>
    <row r="27817" spans="54:54" x14ac:dyDescent="0.2">
      <c r="BB27817" s="5"/>
    </row>
    <row r="27818" spans="54:54" x14ac:dyDescent="0.2">
      <c r="BB27818" s="5"/>
    </row>
    <row r="27819" spans="54:54" x14ac:dyDescent="0.2">
      <c r="BB27819" s="5"/>
    </row>
    <row r="27820" spans="54:54" x14ac:dyDescent="0.2">
      <c r="BB27820" s="5"/>
    </row>
    <row r="27821" spans="54:54" x14ac:dyDescent="0.2">
      <c r="BB27821" s="5"/>
    </row>
    <row r="27822" spans="54:54" x14ac:dyDescent="0.2">
      <c r="BB27822" s="5"/>
    </row>
    <row r="27823" spans="54:54" x14ac:dyDescent="0.2">
      <c r="BB27823" s="5"/>
    </row>
    <row r="27824" spans="54:54" x14ac:dyDescent="0.2">
      <c r="BB27824" s="5"/>
    </row>
    <row r="27825" spans="54:54" x14ac:dyDescent="0.2">
      <c r="BB27825" s="5"/>
    </row>
    <row r="27826" spans="54:54" x14ac:dyDescent="0.2">
      <c r="BB27826" s="5"/>
    </row>
    <row r="27827" spans="54:54" x14ac:dyDescent="0.2">
      <c r="BB27827" s="5"/>
    </row>
    <row r="27828" spans="54:54" x14ac:dyDescent="0.2">
      <c r="BB27828" s="5"/>
    </row>
    <row r="27829" spans="54:54" x14ac:dyDescent="0.2">
      <c r="BB27829" s="5"/>
    </row>
    <row r="27830" spans="54:54" x14ac:dyDescent="0.2">
      <c r="BB27830" s="5"/>
    </row>
    <row r="27831" spans="54:54" x14ac:dyDescent="0.2">
      <c r="BB27831" s="5"/>
    </row>
    <row r="27832" spans="54:54" x14ac:dyDescent="0.2">
      <c r="BB27832" s="5"/>
    </row>
    <row r="27833" spans="54:54" x14ac:dyDescent="0.2">
      <c r="BB27833" s="5"/>
    </row>
    <row r="27834" spans="54:54" x14ac:dyDescent="0.2">
      <c r="BB27834" s="5"/>
    </row>
    <row r="27835" spans="54:54" x14ac:dyDescent="0.2">
      <c r="BB27835" s="5"/>
    </row>
    <row r="27836" spans="54:54" x14ac:dyDescent="0.2">
      <c r="BB27836" s="5"/>
    </row>
    <row r="27837" spans="54:54" x14ac:dyDescent="0.2">
      <c r="BB27837" s="5"/>
    </row>
    <row r="27838" spans="54:54" x14ac:dyDescent="0.2">
      <c r="BB27838" s="5"/>
    </row>
    <row r="27839" spans="54:54" x14ac:dyDescent="0.2">
      <c r="BB27839" s="5"/>
    </row>
    <row r="27840" spans="54:54" x14ac:dyDescent="0.2">
      <c r="BB27840" s="5"/>
    </row>
    <row r="27841" spans="54:54" x14ac:dyDescent="0.2">
      <c r="BB27841" s="5"/>
    </row>
    <row r="27842" spans="54:54" x14ac:dyDescent="0.2">
      <c r="BB27842" s="5"/>
    </row>
    <row r="27843" spans="54:54" x14ac:dyDescent="0.2">
      <c r="BB27843" s="5"/>
    </row>
    <row r="27844" spans="54:54" x14ac:dyDescent="0.2">
      <c r="BB27844" s="5"/>
    </row>
    <row r="27845" spans="54:54" x14ac:dyDescent="0.2">
      <c r="BB27845" s="5"/>
    </row>
    <row r="27846" spans="54:54" x14ac:dyDescent="0.2">
      <c r="BB27846" s="5"/>
    </row>
    <row r="27847" spans="54:54" x14ac:dyDescent="0.2">
      <c r="BB27847" s="5"/>
    </row>
    <row r="27848" spans="54:54" x14ac:dyDescent="0.2">
      <c r="BB27848" s="5"/>
    </row>
    <row r="27849" spans="54:54" x14ac:dyDescent="0.2">
      <c r="BB27849" s="5"/>
    </row>
    <row r="27850" spans="54:54" x14ac:dyDescent="0.2">
      <c r="BB27850" s="5"/>
    </row>
    <row r="27851" spans="54:54" x14ac:dyDescent="0.2">
      <c r="BB27851" s="5"/>
    </row>
    <row r="27852" spans="54:54" x14ac:dyDescent="0.2">
      <c r="BB27852" s="5"/>
    </row>
    <row r="27853" spans="54:54" x14ac:dyDescent="0.2">
      <c r="BB27853" s="5"/>
    </row>
    <row r="27854" spans="54:54" x14ac:dyDescent="0.2">
      <c r="BB27854" s="5"/>
    </row>
    <row r="27855" spans="54:54" x14ac:dyDescent="0.2">
      <c r="BB27855" s="5"/>
    </row>
    <row r="27856" spans="54:54" x14ac:dyDescent="0.2">
      <c r="BB27856" s="5"/>
    </row>
    <row r="27857" spans="54:54" x14ac:dyDescent="0.2">
      <c r="BB27857" s="5"/>
    </row>
    <row r="27858" spans="54:54" x14ac:dyDescent="0.2">
      <c r="BB27858" s="5"/>
    </row>
    <row r="27859" spans="54:54" x14ac:dyDescent="0.2">
      <c r="BB27859" s="5"/>
    </row>
    <row r="27860" spans="54:54" x14ac:dyDescent="0.2">
      <c r="BB27860" s="5"/>
    </row>
    <row r="27861" spans="54:54" x14ac:dyDescent="0.2">
      <c r="BB27861" s="5"/>
    </row>
    <row r="27862" spans="54:54" x14ac:dyDescent="0.2">
      <c r="BB27862" s="5"/>
    </row>
    <row r="27863" spans="54:54" x14ac:dyDescent="0.2">
      <c r="BB27863" s="5"/>
    </row>
    <row r="27864" spans="54:54" x14ac:dyDescent="0.2">
      <c r="BB27864" s="5"/>
    </row>
    <row r="27865" spans="54:54" x14ac:dyDescent="0.2">
      <c r="BB27865" s="5"/>
    </row>
    <row r="27866" spans="54:54" x14ac:dyDescent="0.2">
      <c r="BB27866" s="5"/>
    </row>
    <row r="27867" spans="54:54" x14ac:dyDescent="0.2">
      <c r="BB27867" s="5"/>
    </row>
    <row r="27868" spans="54:54" x14ac:dyDescent="0.2">
      <c r="BB27868" s="5"/>
    </row>
    <row r="27869" spans="54:54" x14ac:dyDescent="0.2">
      <c r="BB27869" s="5"/>
    </row>
    <row r="27870" spans="54:54" x14ac:dyDescent="0.2">
      <c r="BB27870" s="5"/>
    </row>
    <row r="27871" spans="54:54" x14ac:dyDescent="0.2">
      <c r="BB27871" s="5"/>
    </row>
    <row r="27872" spans="54:54" x14ac:dyDescent="0.2">
      <c r="BB27872" s="5"/>
    </row>
    <row r="27873" spans="54:54" x14ac:dyDescent="0.2">
      <c r="BB27873" s="5"/>
    </row>
    <row r="27874" spans="54:54" x14ac:dyDescent="0.2">
      <c r="BB27874" s="5"/>
    </row>
    <row r="27875" spans="54:54" x14ac:dyDescent="0.2">
      <c r="BB27875" s="5"/>
    </row>
    <row r="27876" spans="54:54" x14ac:dyDescent="0.2">
      <c r="BB27876" s="5"/>
    </row>
    <row r="27877" spans="54:54" x14ac:dyDescent="0.2">
      <c r="BB27877" s="5"/>
    </row>
    <row r="27878" spans="54:54" x14ac:dyDescent="0.2">
      <c r="BB27878" s="5"/>
    </row>
    <row r="27879" spans="54:54" x14ac:dyDescent="0.2">
      <c r="BB27879" s="5"/>
    </row>
    <row r="27880" spans="54:54" x14ac:dyDescent="0.2">
      <c r="BB27880" s="5"/>
    </row>
    <row r="27881" spans="54:54" x14ac:dyDescent="0.2">
      <c r="BB27881" s="5"/>
    </row>
    <row r="27882" spans="54:54" x14ac:dyDescent="0.2">
      <c r="BB27882" s="5"/>
    </row>
    <row r="27883" spans="54:54" x14ac:dyDescent="0.2">
      <c r="BB27883" s="5"/>
    </row>
    <row r="27884" spans="54:54" x14ac:dyDescent="0.2">
      <c r="BB27884" s="5"/>
    </row>
    <row r="27885" spans="54:54" x14ac:dyDescent="0.2">
      <c r="BB27885" s="5"/>
    </row>
    <row r="27886" spans="54:54" x14ac:dyDescent="0.2">
      <c r="BB27886" s="5"/>
    </row>
    <row r="27887" spans="54:54" x14ac:dyDescent="0.2">
      <c r="BB27887" s="5"/>
    </row>
    <row r="27888" spans="54:54" x14ac:dyDescent="0.2">
      <c r="BB27888" s="5"/>
    </row>
    <row r="27889" spans="54:54" x14ac:dyDescent="0.2">
      <c r="BB27889" s="5"/>
    </row>
    <row r="27890" spans="54:54" x14ac:dyDescent="0.2">
      <c r="BB27890" s="5"/>
    </row>
    <row r="27891" spans="54:54" x14ac:dyDescent="0.2">
      <c r="BB27891" s="5"/>
    </row>
    <row r="27892" spans="54:54" x14ac:dyDescent="0.2">
      <c r="BB27892" s="5"/>
    </row>
    <row r="27893" spans="54:54" x14ac:dyDescent="0.2">
      <c r="BB27893" s="5"/>
    </row>
    <row r="27894" spans="54:54" x14ac:dyDescent="0.2">
      <c r="BB27894" s="5"/>
    </row>
    <row r="27895" spans="54:54" x14ac:dyDescent="0.2">
      <c r="BB27895" s="5"/>
    </row>
    <row r="27896" spans="54:54" x14ac:dyDescent="0.2">
      <c r="BB27896" s="5"/>
    </row>
    <row r="27897" spans="54:54" x14ac:dyDescent="0.2">
      <c r="BB27897" s="5"/>
    </row>
    <row r="27898" spans="54:54" x14ac:dyDescent="0.2">
      <c r="BB27898" s="5"/>
    </row>
    <row r="27899" spans="54:54" x14ac:dyDescent="0.2">
      <c r="BB27899" s="5"/>
    </row>
    <row r="27900" spans="54:54" x14ac:dyDescent="0.2">
      <c r="BB27900" s="5"/>
    </row>
    <row r="27901" spans="54:54" x14ac:dyDescent="0.2">
      <c r="BB27901" s="5"/>
    </row>
    <row r="27902" spans="54:54" x14ac:dyDescent="0.2">
      <c r="BB27902" s="5"/>
    </row>
    <row r="27903" spans="54:54" x14ac:dyDescent="0.2">
      <c r="BB27903" s="5"/>
    </row>
    <row r="27904" spans="54:54" x14ac:dyDescent="0.2">
      <c r="BB27904" s="5"/>
    </row>
    <row r="27905" spans="54:54" x14ac:dyDescent="0.2">
      <c r="BB27905" s="5"/>
    </row>
    <row r="27906" spans="54:54" x14ac:dyDescent="0.2">
      <c r="BB27906" s="5"/>
    </row>
    <row r="27907" spans="54:54" x14ac:dyDescent="0.2">
      <c r="BB27907" s="5"/>
    </row>
    <row r="27908" spans="54:54" x14ac:dyDescent="0.2">
      <c r="BB27908" s="5"/>
    </row>
    <row r="27909" spans="54:54" x14ac:dyDescent="0.2">
      <c r="BB27909" s="5"/>
    </row>
    <row r="27910" spans="54:54" x14ac:dyDescent="0.2">
      <c r="BB27910" s="5"/>
    </row>
    <row r="27911" spans="54:54" x14ac:dyDescent="0.2">
      <c r="BB27911" s="5"/>
    </row>
    <row r="27912" spans="54:54" x14ac:dyDescent="0.2">
      <c r="BB27912" s="5"/>
    </row>
    <row r="27913" spans="54:54" x14ac:dyDescent="0.2">
      <c r="BB27913" s="5"/>
    </row>
    <row r="27914" spans="54:54" x14ac:dyDescent="0.2">
      <c r="BB27914" s="5"/>
    </row>
    <row r="27915" spans="54:54" x14ac:dyDescent="0.2">
      <c r="BB27915" s="5"/>
    </row>
    <row r="27916" spans="54:54" x14ac:dyDescent="0.2">
      <c r="BB27916" s="5"/>
    </row>
    <row r="27917" spans="54:54" x14ac:dyDescent="0.2">
      <c r="BB27917" s="5"/>
    </row>
    <row r="27918" spans="54:54" x14ac:dyDescent="0.2">
      <c r="BB27918" s="5"/>
    </row>
    <row r="27919" spans="54:54" x14ac:dyDescent="0.2">
      <c r="BB27919" s="5"/>
    </row>
    <row r="27920" spans="54:54" x14ac:dyDescent="0.2">
      <c r="BB27920" s="5"/>
    </row>
    <row r="27921" spans="54:54" x14ac:dyDescent="0.2">
      <c r="BB27921" s="5"/>
    </row>
    <row r="27922" spans="54:54" x14ac:dyDescent="0.2">
      <c r="BB27922" s="5"/>
    </row>
    <row r="27923" spans="54:54" x14ac:dyDescent="0.2">
      <c r="BB27923" s="5"/>
    </row>
    <row r="27924" spans="54:54" x14ac:dyDescent="0.2">
      <c r="BB27924" s="5"/>
    </row>
    <row r="27925" spans="54:54" x14ac:dyDescent="0.2">
      <c r="BB27925" s="5"/>
    </row>
    <row r="27926" spans="54:54" x14ac:dyDescent="0.2">
      <c r="BB27926" s="5"/>
    </row>
    <row r="27927" spans="54:54" x14ac:dyDescent="0.2">
      <c r="BB27927" s="5"/>
    </row>
    <row r="27928" spans="54:54" x14ac:dyDescent="0.2">
      <c r="BB27928" s="5"/>
    </row>
    <row r="27929" spans="54:54" x14ac:dyDescent="0.2">
      <c r="BB27929" s="5"/>
    </row>
    <row r="27930" spans="54:54" x14ac:dyDescent="0.2">
      <c r="BB27930" s="5"/>
    </row>
    <row r="27931" spans="54:54" x14ac:dyDescent="0.2">
      <c r="BB27931" s="5"/>
    </row>
    <row r="27932" spans="54:54" x14ac:dyDescent="0.2">
      <c r="BB27932" s="5"/>
    </row>
    <row r="27933" spans="54:54" x14ac:dyDescent="0.2">
      <c r="BB27933" s="5"/>
    </row>
    <row r="27934" spans="54:54" x14ac:dyDescent="0.2">
      <c r="BB27934" s="5"/>
    </row>
    <row r="27935" spans="54:54" x14ac:dyDescent="0.2">
      <c r="BB27935" s="5"/>
    </row>
    <row r="27936" spans="54:54" x14ac:dyDescent="0.2">
      <c r="BB27936" s="5"/>
    </row>
    <row r="27937" spans="54:54" x14ac:dyDescent="0.2">
      <c r="BB27937" s="5"/>
    </row>
    <row r="27938" spans="54:54" x14ac:dyDescent="0.2">
      <c r="BB27938" s="5"/>
    </row>
    <row r="27939" spans="54:54" x14ac:dyDescent="0.2">
      <c r="BB27939" s="5"/>
    </row>
    <row r="27940" spans="54:54" x14ac:dyDescent="0.2">
      <c r="BB27940" s="5"/>
    </row>
    <row r="27941" spans="54:54" x14ac:dyDescent="0.2">
      <c r="BB27941" s="5"/>
    </row>
    <row r="27942" spans="54:54" x14ac:dyDescent="0.2">
      <c r="BB27942" s="5"/>
    </row>
    <row r="27943" spans="54:54" x14ac:dyDescent="0.2">
      <c r="BB27943" s="5"/>
    </row>
    <row r="27944" spans="54:54" x14ac:dyDescent="0.2">
      <c r="BB27944" s="5"/>
    </row>
    <row r="27945" spans="54:54" x14ac:dyDescent="0.2">
      <c r="BB27945" s="5"/>
    </row>
    <row r="27946" spans="54:54" x14ac:dyDescent="0.2">
      <c r="BB27946" s="5"/>
    </row>
    <row r="27947" spans="54:54" x14ac:dyDescent="0.2">
      <c r="BB27947" s="5"/>
    </row>
    <row r="27948" spans="54:54" x14ac:dyDescent="0.2">
      <c r="BB27948" s="5"/>
    </row>
    <row r="27949" spans="54:54" x14ac:dyDescent="0.2">
      <c r="BB27949" s="5"/>
    </row>
    <row r="27950" spans="54:54" x14ac:dyDescent="0.2">
      <c r="BB27950" s="5"/>
    </row>
    <row r="27951" spans="54:54" x14ac:dyDescent="0.2">
      <c r="BB27951" s="5"/>
    </row>
    <row r="27952" spans="54:54" x14ac:dyDescent="0.2">
      <c r="BB27952" s="5"/>
    </row>
    <row r="27953" spans="54:54" x14ac:dyDescent="0.2">
      <c r="BB27953" s="5"/>
    </row>
    <row r="27954" spans="54:54" x14ac:dyDescent="0.2">
      <c r="BB27954" s="5"/>
    </row>
    <row r="27955" spans="54:54" x14ac:dyDescent="0.2">
      <c r="BB27955" s="5"/>
    </row>
    <row r="27956" spans="54:54" x14ac:dyDescent="0.2">
      <c r="BB27956" s="5"/>
    </row>
    <row r="27957" spans="54:54" x14ac:dyDescent="0.2">
      <c r="BB27957" s="5"/>
    </row>
    <row r="27958" spans="54:54" x14ac:dyDescent="0.2">
      <c r="BB27958" s="5"/>
    </row>
    <row r="27959" spans="54:54" x14ac:dyDescent="0.2">
      <c r="BB27959" s="5"/>
    </row>
    <row r="27960" spans="54:54" x14ac:dyDescent="0.2">
      <c r="BB27960" s="5"/>
    </row>
    <row r="27961" spans="54:54" x14ac:dyDescent="0.2">
      <c r="BB27961" s="5"/>
    </row>
    <row r="27962" spans="54:54" x14ac:dyDescent="0.2">
      <c r="BB27962" s="5"/>
    </row>
    <row r="27963" spans="54:54" x14ac:dyDescent="0.2">
      <c r="BB27963" s="5"/>
    </row>
    <row r="27964" spans="54:54" x14ac:dyDescent="0.2">
      <c r="BB27964" s="5"/>
    </row>
    <row r="27965" spans="54:54" x14ac:dyDescent="0.2">
      <c r="BB27965" s="5"/>
    </row>
    <row r="27966" spans="54:54" x14ac:dyDescent="0.2">
      <c r="BB27966" s="5"/>
    </row>
    <row r="27967" spans="54:54" x14ac:dyDescent="0.2">
      <c r="BB27967" s="5"/>
    </row>
    <row r="27968" spans="54:54" x14ac:dyDescent="0.2">
      <c r="BB27968" s="5"/>
    </row>
    <row r="27969" spans="54:54" x14ac:dyDescent="0.2">
      <c r="BB27969" s="5"/>
    </row>
    <row r="27970" spans="54:54" x14ac:dyDescent="0.2">
      <c r="BB27970" s="5"/>
    </row>
    <row r="27971" spans="54:54" x14ac:dyDescent="0.2">
      <c r="BB27971" s="5"/>
    </row>
    <row r="27972" spans="54:54" x14ac:dyDescent="0.2">
      <c r="BB27972" s="5"/>
    </row>
    <row r="27973" spans="54:54" x14ac:dyDescent="0.2">
      <c r="BB27973" s="5"/>
    </row>
    <row r="27974" spans="54:54" x14ac:dyDescent="0.2">
      <c r="BB27974" s="5"/>
    </row>
    <row r="27975" spans="54:54" x14ac:dyDescent="0.2">
      <c r="BB27975" s="5"/>
    </row>
    <row r="27976" spans="54:54" x14ac:dyDescent="0.2">
      <c r="BB27976" s="5"/>
    </row>
    <row r="27977" spans="54:54" x14ac:dyDescent="0.2">
      <c r="BB27977" s="5"/>
    </row>
    <row r="27978" spans="54:54" x14ac:dyDescent="0.2">
      <c r="BB27978" s="5"/>
    </row>
    <row r="27979" spans="54:54" x14ac:dyDescent="0.2">
      <c r="BB27979" s="5"/>
    </row>
    <row r="27980" spans="54:54" x14ac:dyDescent="0.2">
      <c r="BB27980" s="5"/>
    </row>
    <row r="27981" spans="54:54" x14ac:dyDescent="0.2">
      <c r="BB27981" s="5"/>
    </row>
    <row r="27982" spans="54:54" x14ac:dyDescent="0.2">
      <c r="BB27982" s="5"/>
    </row>
    <row r="27983" spans="54:54" x14ac:dyDescent="0.2">
      <c r="BB27983" s="5"/>
    </row>
    <row r="27984" spans="54:54" x14ac:dyDescent="0.2">
      <c r="BB27984" s="5"/>
    </row>
    <row r="27985" spans="54:54" x14ac:dyDescent="0.2">
      <c r="BB27985" s="5"/>
    </row>
    <row r="27986" spans="54:54" x14ac:dyDescent="0.2">
      <c r="BB27986" s="5"/>
    </row>
    <row r="27987" spans="54:54" x14ac:dyDescent="0.2">
      <c r="BB27987" s="5"/>
    </row>
    <row r="27988" spans="54:54" x14ac:dyDescent="0.2">
      <c r="BB27988" s="5"/>
    </row>
    <row r="27989" spans="54:54" x14ac:dyDescent="0.2">
      <c r="BB27989" s="5"/>
    </row>
    <row r="27990" spans="54:54" x14ac:dyDescent="0.2">
      <c r="BB27990" s="5"/>
    </row>
    <row r="27991" spans="54:54" x14ac:dyDescent="0.2">
      <c r="BB27991" s="5"/>
    </row>
    <row r="27992" spans="54:54" x14ac:dyDescent="0.2">
      <c r="BB27992" s="5"/>
    </row>
    <row r="27993" spans="54:54" x14ac:dyDescent="0.2">
      <c r="BB27993" s="5"/>
    </row>
    <row r="27994" spans="54:54" x14ac:dyDescent="0.2">
      <c r="BB27994" s="5"/>
    </row>
    <row r="27995" spans="54:54" x14ac:dyDescent="0.2">
      <c r="BB27995" s="5"/>
    </row>
    <row r="27996" spans="54:54" x14ac:dyDescent="0.2">
      <c r="BB27996" s="5"/>
    </row>
    <row r="27997" spans="54:54" x14ac:dyDescent="0.2">
      <c r="BB27997" s="5"/>
    </row>
    <row r="27998" spans="54:54" x14ac:dyDescent="0.2">
      <c r="BB27998" s="5"/>
    </row>
    <row r="27999" spans="54:54" x14ac:dyDescent="0.2">
      <c r="BB27999" s="5"/>
    </row>
    <row r="28000" spans="54:54" x14ac:dyDescent="0.2">
      <c r="BB28000" s="5"/>
    </row>
    <row r="28001" spans="54:54" x14ac:dyDescent="0.2">
      <c r="BB28001" s="5"/>
    </row>
    <row r="28002" spans="54:54" x14ac:dyDescent="0.2">
      <c r="BB28002" s="5"/>
    </row>
    <row r="28003" spans="54:54" x14ac:dyDescent="0.2">
      <c r="BB28003" s="5"/>
    </row>
    <row r="28004" spans="54:54" x14ac:dyDescent="0.2">
      <c r="BB28004" s="5"/>
    </row>
    <row r="28005" spans="54:54" x14ac:dyDescent="0.2">
      <c r="BB28005" s="5"/>
    </row>
    <row r="28006" spans="54:54" x14ac:dyDescent="0.2">
      <c r="BB28006" s="5"/>
    </row>
    <row r="28007" spans="54:54" x14ac:dyDescent="0.2">
      <c r="BB28007" s="5"/>
    </row>
    <row r="28008" spans="54:54" x14ac:dyDescent="0.2">
      <c r="BB28008" s="5"/>
    </row>
    <row r="28009" spans="54:54" x14ac:dyDescent="0.2">
      <c r="BB28009" s="5"/>
    </row>
    <row r="28010" spans="54:54" x14ac:dyDescent="0.2">
      <c r="BB28010" s="5"/>
    </row>
    <row r="28011" spans="54:54" x14ac:dyDescent="0.2">
      <c r="BB28011" s="5"/>
    </row>
    <row r="28012" spans="54:54" x14ac:dyDescent="0.2">
      <c r="BB28012" s="5"/>
    </row>
    <row r="28013" spans="54:54" x14ac:dyDescent="0.2">
      <c r="BB28013" s="5"/>
    </row>
    <row r="28014" spans="54:54" x14ac:dyDescent="0.2">
      <c r="BB28014" s="5"/>
    </row>
    <row r="28015" spans="54:54" x14ac:dyDescent="0.2">
      <c r="BB28015" s="5"/>
    </row>
    <row r="28016" spans="54:54" x14ac:dyDescent="0.2">
      <c r="BB28016" s="5"/>
    </row>
    <row r="28017" spans="54:54" x14ac:dyDescent="0.2">
      <c r="BB28017" s="5"/>
    </row>
    <row r="28018" spans="54:54" x14ac:dyDescent="0.2">
      <c r="BB28018" s="5"/>
    </row>
    <row r="28019" spans="54:54" x14ac:dyDescent="0.2">
      <c r="BB28019" s="5"/>
    </row>
    <row r="28020" spans="54:54" x14ac:dyDescent="0.2">
      <c r="BB28020" s="5"/>
    </row>
    <row r="28021" spans="54:54" x14ac:dyDescent="0.2">
      <c r="BB28021" s="5"/>
    </row>
    <row r="28022" spans="54:54" x14ac:dyDescent="0.2">
      <c r="BB28022" s="5"/>
    </row>
    <row r="28023" spans="54:54" x14ac:dyDescent="0.2">
      <c r="BB28023" s="5"/>
    </row>
    <row r="28024" spans="54:54" x14ac:dyDescent="0.2">
      <c r="BB28024" s="5"/>
    </row>
    <row r="28025" spans="54:54" x14ac:dyDescent="0.2">
      <c r="BB28025" s="5"/>
    </row>
    <row r="28026" spans="54:54" x14ac:dyDescent="0.2">
      <c r="BB28026" s="5"/>
    </row>
    <row r="28027" spans="54:54" x14ac:dyDescent="0.2">
      <c r="BB28027" s="5"/>
    </row>
    <row r="28028" spans="54:54" x14ac:dyDescent="0.2">
      <c r="BB28028" s="5"/>
    </row>
    <row r="28029" spans="54:54" x14ac:dyDescent="0.2">
      <c r="BB28029" s="5"/>
    </row>
    <row r="28030" spans="54:54" x14ac:dyDescent="0.2">
      <c r="BB28030" s="5"/>
    </row>
    <row r="28031" spans="54:54" x14ac:dyDescent="0.2">
      <c r="BB28031" s="5"/>
    </row>
    <row r="28032" spans="54:54" x14ac:dyDescent="0.2">
      <c r="BB28032" s="5"/>
    </row>
    <row r="28033" spans="54:54" x14ac:dyDescent="0.2">
      <c r="BB28033" s="5"/>
    </row>
    <row r="28034" spans="54:54" x14ac:dyDescent="0.2">
      <c r="BB28034" s="5"/>
    </row>
    <row r="28035" spans="54:54" x14ac:dyDescent="0.2">
      <c r="BB28035" s="5"/>
    </row>
    <row r="28036" spans="54:54" x14ac:dyDescent="0.2">
      <c r="BB28036" s="5"/>
    </row>
    <row r="28037" spans="54:54" x14ac:dyDescent="0.2">
      <c r="BB28037" s="5"/>
    </row>
    <row r="28038" spans="54:54" x14ac:dyDescent="0.2">
      <c r="BB28038" s="5"/>
    </row>
    <row r="28039" spans="54:54" x14ac:dyDescent="0.2">
      <c r="BB28039" s="5"/>
    </row>
    <row r="28040" spans="54:54" x14ac:dyDescent="0.2">
      <c r="BB28040" s="5"/>
    </row>
    <row r="28041" spans="54:54" x14ac:dyDescent="0.2">
      <c r="BB28041" s="5"/>
    </row>
    <row r="28042" spans="54:54" x14ac:dyDescent="0.2">
      <c r="BB28042" s="5"/>
    </row>
    <row r="28043" spans="54:54" x14ac:dyDescent="0.2">
      <c r="BB28043" s="5"/>
    </row>
    <row r="28044" spans="54:54" x14ac:dyDescent="0.2">
      <c r="BB28044" s="5"/>
    </row>
    <row r="28045" spans="54:54" x14ac:dyDescent="0.2">
      <c r="BB28045" s="5"/>
    </row>
    <row r="28046" spans="54:54" x14ac:dyDescent="0.2">
      <c r="BB28046" s="5"/>
    </row>
    <row r="28047" spans="54:54" x14ac:dyDescent="0.2">
      <c r="BB28047" s="5"/>
    </row>
    <row r="28048" spans="54:54" x14ac:dyDescent="0.2">
      <c r="BB28048" s="5"/>
    </row>
    <row r="28049" spans="54:54" x14ac:dyDescent="0.2">
      <c r="BB28049" s="5"/>
    </row>
    <row r="28050" spans="54:54" x14ac:dyDescent="0.2">
      <c r="BB28050" s="5"/>
    </row>
    <row r="28051" spans="54:54" x14ac:dyDescent="0.2">
      <c r="BB28051" s="5"/>
    </row>
    <row r="28052" spans="54:54" x14ac:dyDescent="0.2">
      <c r="BB28052" s="5"/>
    </row>
    <row r="28053" spans="54:54" x14ac:dyDescent="0.2">
      <c r="BB28053" s="5"/>
    </row>
    <row r="28054" spans="54:54" x14ac:dyDescent="0.2">
      <c r="BB28054" s="5"/>
    </row>
    <row r="28055" spans="54:54" x14ac:dyDescent="0.2">
      <c r="BB28055" s="5"/>
    </row>
    <row r="28056" spans="54:54" x14ac:dyDescent="0.2">
      <c r="BB28056" s="5"/>
    </row>
    <row r="28057" spans="54:54" x14ac:dyDescent="0.2">
      <c r="BB28057" s="5"/>
    </row>
    <row r="28058" spans="54:54" x14ac:dyDescent="0.2">
      <c r="BB28058" s="5"/>
    </row>
    <row r="28059" spans="54:54" x14ac:dyDescent="0.2">
      <c r="BB28059" s="5"/>
    </row>
    <row r="28060" spans="54:54" x14ac:dyDescent="0.2">
      <c r="BB28060" s="5"/>
    </row>
    <row r="28061" spans="54:54" x14ac:dyDescent="0.2">
      <c r="BB28061" s="5"/>
    </row>
    <row r="28062" spans="54:54" x14ac:dyDescent="0.2">
      <c r="BB28062" s="5"/>
    </row>
    <row r="28063" spans="54:54" x14ac:dyDescent="0.2">
      <c r="BB28063" s="5"/>
    </row>
    <row r="28064" spans="54:54" x14ac:dyDescent="0.2">
      <c r="BB28064" s="5"/>
    </row>
    <row r="28065" spans="54:54" x14ac:dyDescent="0.2">
      <c r="BB28065" s="5"/>
    </row>
    <row r="28066" spans="54:54" x14ac:dyDescent="0.2">
      <c r="BB28066" s="5"/>
    </row>
    <row r="28067" spans="54:54" x14ac:dyDescent="0.2">
      <c r="BB28067" s="5"/>
    </row>
    <row r="28068" spans="54:54" x14ac:dyDescent="0.2">
      <c r="BB28068" s="5"/>
    </row>
    <row r="28069" spans="54:54" x14ac:dyDescent="0.2">
      <c r="BB28069" s="5"/>
    </row>
    <row r="28070" spans="54:54" x14ac:dyDescent="0.2">
      <c r="BB28070" s="5"/>
    </row>
    <row r="28071" spans="54:54" x14ac:dyDescent="0.2">
      <c r="BB28071" s="5"/>
    </row>
    <row r="28072" spans="54:54" x14ac:dyDescent="0.2">
      <c r="BB28072" s="5"/>
    </row>
    <row r="28073" spans="54:54" x14ac:dyDescent="0.2">
      <c r="BB28073" s="5"/>
    </row>
    <row r="28074" spans="54:54" x14ac:dyDescent="0.2">
      <c r="BB28074" s="5"/>
    </row>
    <row r="28075" spans="54:54" x14ac:dyDescent="0.2">
      <c r="BB28075" s="5"/>
    </row>
    <row r="28076" spans="54:54" x14ac:dyDescent="0.2">
      <c r="BB28076" s="5"/>
    </row>
    <row r="28077" spans="54:54" x14ac:dyDescent="0.2">
      <c r="BB28077" s="5"/>
    </row>
    <row r="28078" spans="54:54" x14ac:dyDescent="0.2">
      <c r="BB28078" s="5"/>
    </row>
    <row r="28079" spans="54:54" x14ac:dyDescent="0.2">
      <c r="BB28079" s="5"/>
    </row>
    <row r="28080" spans="54:54" x14ac:dyDescent="0.2">
      <c r="BB28080" s="5"/>
    </row>
    <row r="28081" spans="54:54" x14ac:dyDescent="0.2">
      <c r="BB28081" s="5"/>
    </row>
    <row r="28082" spans="54:54" x14ac:dyDescent="0.2">
      <c r="BB28082" s="5"/>
    </row>
    <row r="28083" spans="54:54" x14ac:dyDescent="0.2">
      <c r="BB28083" s="5"/>
    </row>
    <row r="28084" spans="54:54" x14ac:dyDescent="0.2">
      <c r="BB28084" s="5"/>
    </row>
    <row r="28085" spans="54:54" x14ac:dyDescent="0.2">
      <c r="BB28085" s="5"/>
    </row>
    <row r="28086" spans="54:54" x14ac:dyDescent="0.2">
      <c r="BB28086" s="5"/>
    </row>
    <row r="28087" spans="54:54" x14ac:dyDescent="0.2">
      <c r="BB28087" s="5"/>
    </row>
    <row r="28088" spans="54:54" x14ac:dyDescent="0.2">
      <c r="BB28088" s="5"/>
    </row>
    <row r="28089" spans="54:54" x14ac:dyDescent="0.2">
      <c r="BB28089" s="5"/>
    </row>
    <row r="28090" spans="54:54" x14ac:dyDescent="0.2">
      <c r="BB28090" s="5"/>
    </row>
    <row r="28091" spans="54:54" x14ac:dyDescent="0.2">
      <c r="BB28091" s="5"/>
    </row>
    <row r="28092" spans="54:54" x14ac:dyDescent="0.2">
      <c r="BB28092" s="5"/>
    </row>
    <row r="28093" spans="54:54" x14ac:dyDescent="0.2">
      <c r="BB28093" s="5"/>
    </row>
    <row r="28094" spans="54:54" x14ac:dyDescent="0.2">
      <c r="BB28094" s="5"/>
    </row>
    <row r="28095" spans="54:54" x14ac:dyDescent="0.2">
      <c r="BB28095" s="5"/>
    </row>
    <row r="28096" spans="54:54" x14ac:dyDescent="0.2">
      <c r="BB28096" s="5"/>
    </row>
    <row r="28097" spans="54:54" x14ac:dyDescent="0.2">
      <c r="BB28097" s="5"/>
    </row>
    <row r="28098" spans="54:54" x14ac:dyDescent="0.2">
      <c r="BB28098" s="5"/>
    </row>
    <row r="28099" spans="54:54" x14ac:dyDescent="0.2">
      <c r="BB28099" s="5"/>
    </row>
    <row r="28100" spans="54:54" x14ac:dyDescent="0.2">
      <c r="BB28100" s="5"/>
    </row>
    <row r="28101" spans="54:54" x14ac:dyDescent="0.2">
      <c r="BB28101" s="5"/>
    </row>
    <row r="28102" spans="54:54" x14ac:dyDescent="0.2">
      <c r="BB28102" s="5"/>
    </row>
    <row r="28103" spans="54:54" x14ac:dyDescent="0.2">
      <c r="BB28103" s="5"/>
    </row>
    <row r="28104" spans="54:54" x14ac:dyDescent="0.2">
      <c r="BB28104" s="5"/>
    </row>
    <row r="28105" spans="54:54" x14ac:dyDescent="0.2">
      <c r="BB28105" s="5"/>
    </row>
    <row r="28106" spans="54:54" x14ac:dyDescent="0.2">
      <c r="BB28106" s="5"/>
    </row>
    <row r="28107" spans="54:54" x14ac:dyDescent="0.2">
      <c r="BB28107" s="5"/>
    </row>
    <row r="28108" spans="54:54" x14ac:dyDescent="0.2">
      <c r="BB28108" s="5"/>
    </row>
    <row r="28109" spans="54:54" x14ac:dyDescent="0.2">
      <c r="BB28109" s="5"/>
    </row>
    <row r="28110" spans="54:54" x14ac:dyDescent="0.2">
      <c r="BB28110" s="5"/>
    </row>
    <row r="28111" spans="54:54" x14ac:dyDescent="0.2">
      <c r="BB28111" s="5"/>
    </row>
    <row r="28112" spans="54:54" x14ac:dyDescent="0.2">
      <c r="BB28112" s="5"/>
    </row>
    <row r="28113" spans="54:54" x14ac:dyDescent="0.2">
      <c r="BB28113" s="5"/>
    </row>
    <row r="28114" spans="54:54" x14ac:dyDescent="0.2">
      <c r="BB28114" s="5"/>
    </row>
    <row r="28115" spans="54:54" x14ac:dyDescent="0.2">
      <c r="BB28115" s="5"/>
    </row>
    <row r="28116" spans="54:54" x14ac:dyDescent="0.2">
      <c r="BB28116" s="5"/>
    </row>
    <row r="28117" spans="54:54" x14ac:dyDescent="0.2">
      <c r="BB28117" s="5"/>
    </row>
    <row r="28118" spans="54:54" x14ac:dyDescent="0.2">
      <c r="BB28118" s="5"/>
    </row>
    <row r="28119" spans="54:54" x14ac:dyDescent="0.2">
      <c r="BB28119" s="5"/>
    </row>
    <row r="28120" spans="54:54" x14ac:dyDescent="0.2">
      <c r="BB28120" s="5"/>
    </row>
    <row r="28121" spans="54:54" x14ac:dyDescent="0.2">
      <c r="BB28121" s="5"/>
    </row>
    <row r="28122" spans="54:54" x14ac:dyDescent="0.2">
      <c r="BB28122" s="5"/>
    </row>
    <row r="28123" spans="54:54" x14ac:dyDescent="0.2">
      <c r="BB28123" s="5"/>
    </row>
    <row r="28124" spans="54:54" x14ac:dyDescent="0.2">
      <c r="BB28124" s="5"/>
    </row>
    <row r="28125" spans="54:54" x14ac:dyDescent="0.2">
      <c r="BB28125" s="5"/>
    </row>
    <row r="28126" spans="54:54" x14ac:dyDescent="0.2">
      <c r="BB28126" s="5"/>
    </row>
    <row r="28127" spans="54:54" x14ac:dyDescent="0.2">
      <c r="BB28127" s="5"/>
    </row>
    <row r="28128" spans="54:54" x14ac:dyDescent="0.2">
      <c r="BB28128" s="5"/>
    </row>
    <row r="28129" spans="54:54" x14ac:dyDescent="0.2">
      <c r="BB28129" s="5"/>
    </row>
    <row r="28130" spans="54:54" x14ac:dyDescent="0.2">
      <c r="BB28130" s="5"/>
    </row>
    <row r="28131" spans="54:54" x14ac:dyDescent="0.2">
      <c r="BB28131" s="5"/>
    </row>
    <row r="28132" spans="54:54" x14ac:dyDescent="0.2">
      <c r="BB28132" s="5"/>
    </row>
    <row r="28133" spans="54:54" x14ac:dyDescent="0.2">
      <c r="BB28133" s="5"/>
    </row>
    <row r="28134" spans="54:54" x14ac:dyDescent="0.2">
      <c r="BB28134" s="5"/>
    </row>
    <row r="28135" spans="54:54" x14ac:dyDescent="0.2">
      <c r="BB28135" s="5"/>
    </row>
    <row r="28136" spans="54:54" x14ac:dyDescent="0.2">
      <c r="BB28136" s="5"/>
    </row>
    <row r="28137" spans="54:54" x14ac:dyDescent="0.2">
      <c r="BB28137" s="5"/>
    </row>
    <row r="28138" spans="54:54" x14ac:dyDescent="0.2">
      <c r="BB28138" s="5"/>
    </row>
    <row r="28139" spans="54:54" x14ac:dyDescent="0.2">
      <c r="BB28139" s="5"/>
    </row>
    <row r="28140" spans="54:54" x14ac:dyDescent="0.2">
      <c r="BB28140" s="5"/>
    </row>
    <row r="28141" spans="54:54" x14ac:dyDescent="0.2">
      <c r="BB28141" s="5"/>
    </row>
    <row r="28142" spans="54:54" x14ac:dyDescent="0.2">
      <c r="BB28142" s="5"/>
    </row>
    <row r="28143" spans="54:54" x14ac:dyDescent="0.2">
      <c r="BB28143" s="5"/>
    </row>
    <row r="28144" spans="54:54" x14ac:dyDescent="0.2">
      <c r="BB28144" s="5"/>
    </row>
    <row r="28145" spans="54:54" x14ac:dyDescent="0.2">
      <c r="BB28145" s="5"/>
    </row>
    <row r="28146" spans="54:54" x14ac:dyDescent="0.2">
      <c r="BB28146" s="5"/>
    </row>
    <row r="28147" spans="54:54" x14ac:dyDescent="0.2">
      <c r="BB28147" s="5"/>
    </row>
    <row r="28148" spans="54:54" x14ac:dyDescent="0.2">
      <c r="BB28148" s="5"/>
    </row>
    <row r="28149" spans="54:54" x14ac:dyDescent="0.2">
      <c r="BB28149" s="5"/>
    </row>
    <row r="28150" spans="54:54" x14ac:dyDescent="0.2">
      <c r="BB28150" s="5"/>
    </row>
    <row r="28151" spans="54:54" x14ac:dyDescent="0.2">
      <c r="BB28151" s="5"/>
    </row>
    <row r="28152" spans="54:54" x14ac:dyDescent="0.2">
      <c r="BB28152" s="5"/>
    </row>
    <row r="28153" spans="54:54" x14ac:dyDescent="0.2">
      <c r="BB28153" s="5"/>
    </row>
    <row r="28154" spans="54:54" x14ac:dyDescent="0.2">
      <c r="BB28154" s="5"/>
    </row>
    <row r="28155" spans="54:54" x14ac:dyDescent="0.2">
      <c r="BB28155" s="5"/>
    </row>
    <row r="28156" spans="54:54" x14ac:dyDescent="0.2">
      <c r="BB28156" s="5"/>
    </row>
    <row r="28157" spans="54:54" x14ac:dyDescent="0.2">
      <c r="BB28157" s="5"/>
    </row>
    <row r="28158" spans="54:54" x14ac:dyDescent="0.2">
      <c r="BB28158" s="5"/>
    </row>
    <row r="28159" spans="54:54" x14ac:dyDescent="0.2">
      <c r="BB28159" s="5"/>
    </row>
    <row r="28160" spans="54:54" x14ac:dyDescent="0.2">
      <c r="BB28160" s="5"/>
    </row>
    <row r="28161" spans="54:54" x14ac:dyDescent="0.2">
      <c r="BB28161" s="5"/>
    </row>
    <row r="28162" spans="54:54" x14ac:dyDescent="0.2">
      <c r="BB28162" s="5"/>
    </row>
    <row r="28163" spans="54:54" x14ac:dyDescent="0.2">
      <c r="BB28163" s="5"/>
    </row>
    <row r="28164" spans="54:54" x14ac:dyDescent="0.2">
      <c r="BB28164" s="5"/>
    </row>
    <row r="28165" spans="54:54" x14ac:dyDescent="0.2">
      <c r="BB28165" s="5"/>
    </row>
    <row r="28166" spans="54:54" x14ac:dyDescent="0.2">
      <c r="BB28166" s="5"/>
    </row>
    <row r="28167" spans="54:54" x14ac:dyDescent="0.2">
      <c r="BB28167" s="5"/>
    </row>
    <row r="28168" spans="54:54" x14ac:dyDescent="0.2">
      <c r="BB28168" s="5"/>
    </row>
    <row r="28169" spans="54:54" x14ac:dyDescent="0.2">
      <c r="BB28169" s="5"/>
    </row>
    <row r="28170" spans="54:54" x14ac:dyDescent="0.2">
      <c r="BB28170" s="5"/>
    </row>
    <row r="28171" spans="54:54" x14ac:dyDescent="0.2">
      <c r="BB28171" s="5"/>
    </row>
    <row r="28172" spans="54:54" x14ac:dyDescent="0.2">
      <c r="BB28172" s="5"/>
    </row>
    <row r="28173" spans="54:54" x14ac:dyDescent="0.2">
      <c r="BB28173" s="5"/>
    </row>
    <row r="28174" spans="54:54" x14ac:dyDescent="0.2">
      <c r="BB28174" s="5"/>
    </row>
    <row r="28175" spans="54:54" x14ac:dyDescent="0.2">
      <c r="BB28175" s="5"/>
    </row>
    <row r="28176" spans="54:54" x14ac:dyDescent="0.2">
      <c r="BB28176" s="5"/>
    </row>
    <row r="28177" spans="54:54" x14ac:dyDescent="0.2">
      <c r="BB28177" s="5"/>
    </row>
    <row r="28178" spans="54:54" x14ac:dyDescent="0.2">
      <c r="BB28178" s="5"/>
    </row>
    <row r="28179" spans="54:54" x14ac:dyDescent="0.2">
      <c r="BB28179" s="5"/>
    </row>
    <row r="28180" spans="54:54" x14ac:dyDescent="0.2">
      <c r="BB28180" s="5"/>
    </row>
    <row r="28181" spans="54:54" x14ac:dyDescent="0.2">
      <c r="BB28181" s="5"/>
    </row>
    <row r="28182" spans="54:54" x14ac:dyDescent="0.2">
      <c r="BB28182" s="5"/>
    </row>
    <row r="28183" spans="54:54" x14ac:dyDescent="0.2">
      <c r="BB28183" s="5"/>
    </row>
    <row r="28184" spans="54:54" x14ac:dyDescent="0.2">
      <c r="BB28184" s="5"/>
    </row>
    <row r="28185" spans="54:54" x14ac:dyDescent="0.2">
      <c r="BB28185" s="5"/>
    </row>
    <row r="28186" spans="54:54" x14ac:dyDescent="0.2">
      <c r="BB28186" s="5"/>
    </row>
    <row r="28187" spans="54:54" x14ac:dyDescent="0.2">
      <c r="BB28187" s="5"/>
    </row>
    <row r="28188" spans="54:54" x14ac:dyDescent="0.2">
      <c r="BB28188" s="5"/>
    </row>
    <row r="28189" spans="54:54" x14ac:dyDescent="0.2">
      <c r="BB28189" s="5"/>
    </row>
    <row r="28190" spans="54:54" x14ac:dyDescent="0.2">
      <c r="BB28190" s="5"/>
    </row>
    <row r="28191" spans="54:54" x14ac:dyDescent="0.2">
      <c r="BB28191" s="5"/>
    </row>
    <row r="28192" spans="54:54" x14ac:dyDescent="0.2">
      <c r="BB28192" s="5"/>
    </row>
    <row r="28193" spans="54:54" x14ac:dyDescent="0.2">
      <c r="BB28193" s="5"/>
    </row>
    <row r="28194" spans="54:54" x14ac:dyDescent="0.2">
      <c r="BB28194" s="5"/>
    </row>
    <row r="28195" spans="54:54" x14ac:dyDescent="0.2">
      <c r="BB28195" s="5"/>
    </row>
    <row r="28196" spans="54:54" x14ac:dyDescent="0.2">
      <c r="BB28196" s="5"/>
    </row>
    <row r="28197" spans="54:54" x14ac:dyDescent="0.2">
      <c r="BB28197" s="5"/>
    </row>
    <row r="28198" spans="54:54" x14ac:dyDescent="0.2">
      <c r="BB28198" s="5"/>
    </row>
    <row r="28199" spans="54:54" x14ac:dyDescent="0.2">
      <c r="BB28199" s="5"/>
    </row>
    <row r="28200" spans="54:54" x14ac:dyDescent="0.2">
      <c r="BB28200" s="5"/>
    </row>
    <row r="28201" spans="54:54" x14ac:dyDescent="0.2">
      <c r="BB28201" s="5"/>
    </row>
    <row r="28202" spans="54:54" x14ac:dyDescent="0.2">
      <c r="BB28202" s="5"/>
    </row>
    <row r="28203" spans="54:54" x14ac:dyDescent="0.2">
      <c r="BB28203" s="5"/>
    </row>
    <row r="28204" spans="54:54" x14ac:dyDescent="0.2">
      <c r="BB28204" s="5"/>
    </row>
    <row r="28205" spans="54:54" x14ac:dyDescent="0.2">
      <c r="BB28205" s="5"/>
    </row>
    <row r="28206" spans="54:54" x14ac:dyDescent="0.2">
      <c r="BB28206" s="5"/>
    </row>
    <row r="28207" spans="54:54" x14ac:dyDescent="0.2">
      <c r="BB28207" s="5"/>
    </row>
    <row r="28208" spans="54:54" x14ac:dyDescent="0.2">
      <c r="BB28208" s="5"/>
    </row>
    <row r="28209" spans="54:54" x14ac:dyDescent="0.2">
      <c r="BB28209" s="5"/>
    </row>
    <row r="28210" spans="54:54" x14ac:dyDescent="0.2">
      <c r="BB28210" s="5"/>
    </row>
    <row r="28211" spans="54:54" x14ac:dyDescent="0.2">
      <c r="BB28211" s="5"/>
    </row>
    <row r="28212" spans="54:54" x14ac:dyDescent="0.2">
      <c r="BB28212" s="5"/>
    </row>
    <row r="28213" spans="54:54" x14ac:dyDescent="0.2">
      <c r="BB28213" s="5"/>
    </row>
    <row r="28214" spans="54:54" x14ac:dyDescent="0.2">
      <c r="BB28214" s="5"/>
    </row>
    <row r="28215" spans="54:54" x14ac:dyDescent="0.2">
      <c r="BB28215" s="5"/>
    </row>
    <row r="28216" spans="54:54" x14ac:dyDescent="0.2">
      <c r="BB28216" s="5"/>
    </row>
    <row r="28217" spans="54:54" x14ac:dyDescent="0.2">
      <c r="BB28217" s="5"/>
    </row>
    <row r="28218" spans="54:54" x14ac:dyDescent="0.2">
      <c r="BB28218" s="5"/>
    </row>
    <row r="28219" spans="54:54" x14ac:dyDescent="0.2">
      <c r="BB28219" s="5"/>
    </row>
    <row r="28220" spans="54:54" x14ac:dyDescent="0.2">
      <c r="BB28220" s="5"/>
    </row>
    <row r="28221" spans="54:54" x14ac:dyDescent="0.2">
      <c r="BB28221" s="5"/>
    </row>
    <row r="28222" spans="54:54" x14ac:dyDescent="0.2">
      <c r="BB28222" s="5"/>
    </row>
    <row r="28223" spans="54:54" x14ac:dyDescent="0.2">
      <c r="BB28223" s="5"/>
    </row>
    <row r="28224" spans="54:54" x14ac:dyDescent="0.2">
      <c r="BB28224" s="5"/>
    </row>
    <row r="28225" spans="54:54" x14ac:dyDescent="0.2">
      <c r="BB28225" s="5"/>
    </row>
    <row r="28226" spans="54:54" x14ac:dyDescent="0.2">
      <c r="BB28226" s="5"/>
    </row>
    <row r="28227" spans="54:54" x14ac:dyDescent="0.2">
      <c r="BB28227" s="5"/>
    </row>
    <row r="28228" spans="54:54" x14ac:dyDescent="0.2">
      <c r="BB28228" s="5"/>
    </row>
    <row r="28229" spans="54:54" x14ac:dyDescent="0.2">
      <c r="BB28229" s="5"/>
    </row>
    <row r="28230" spans="54:54" x14ac:dyDescent="0.2">
      <c r="BB28230" s="5"/>
    </row>
    <row r="28231" spans="54:54" x14ac:dyDescent="0.2">
      <c r="BB28231" s="5"/>
    </row>
    <row r="28232" spans="54:54" x14ac:dyDescent="0.2">
      <c r="BB28232" s="5"/>
    </row>
    <row r="28233" spans="54:54" x14ac:dyDescent="0.2">
      <c r="BB28233" s="5"/>
    </row>
    <row r="28234" spans="54:54" x14ac:dyDescent="0.2">
      <c r="BB28234" s="5"/>
    </row>
    <row r="28235" spans="54:54" x14ac:dyDescent="0.2">
      <c r="BB28235" s="5"/>
    </row>
    <row r="28236" spans="54:54" x14ac:dyDescent="0.2">
      <c r="BB28236" s="5"/>
    </row>
    <row r="28237" spans="54:54" x14ac:dyDescent="0.2">
      <c r="BB28237" s="5"/>
    </row>
    <row r="28238" spans="54:54" x14ac:dyDescent="0.2">
      <c r="BB28238" s="5"/>
    </row>
    <row r="28239" spans="54:54" x14ac:dyDescent="0.2">
      <c r="BB28239" s="5"/>
    </row>
    <row r="28240" spans="54:54" x14ac:dyDescent="0.2">
      <c r="BB28240" s="5"/>
    </row>
    <row r="28241" spans="54:54" x14ac:dyDescent="0.2">
      <c r="BB28241" s="5"/>
    </row>
    <row r="28242" spans="54:54" x14ac:dyDescent="0.2">
      <c r="BB28242" s="5"/>
    </row>
    <row r="28243" spans="54:54" x14ac:dyDescent="0.2">
      <c r="BB28243" s="5"/>
    </row>
    <row r="28244" spans="54:54" x14ac:dyDescent="0.2">
      <c r="BB28244" s="5"/>
    </row>
    <row r="28245" spans="54:54" x14ac:dyDescent="0.2">
      <c r="BB28245" s="5"/>
    </row>
    <row r="28246" spans="54:54" x14ac:dyDescent="0.2">
      <c r="BB28246" s="5"/>
    </row>
    <row r="28247" spans="54:54" x14ac:dyDescent="0.2">
      <c r="BB28247" s="5"/>
    </row>
    <row r="28248" spans="54:54" x14ac:dyDescent="0.2">
      <c r="BB28248" s="5"/>
    </row>
    <row r="28249" spans="54:54" x14ac:dyDescent="0.2">
      <c r="BB28249" s="5"/>
    </row>
    <row r="28250" spans="54:54" x14ac:dyDescent="0.2">
      <c r="BB28250" s="5"/>
    </row>
    <row r="28251" spans="54:54" x14ac:dyDescent="0.2">
      <c r="BB28251" s="5"/>
    </row>
    <row r="28252" spans="54:54" x14ac:dyDescent="0.2">
      <c r="BB28252" s="5"/>
    </row>
    <row r="28253" spans="54:54" x14ac:dyDescent="0.2">
      <c r="BB28253" s="5"/>
    </row>
    <row r="28254" spans="54:54" x14ac:dyDescent="0.2">
      <c r="BB28254" s="5"/>
    </row>
    <row r="28255" spans="54:54" x14ac:dyDescent="0.2">
      <c r="BB28255" s="5"/>
    </row>
    <row r="28256" spans="54:54" x14ac:dyDescent="0.2">
      <c r="BB28256" s="5"/>
    </row>
    <row r="28257" spans="54:54" x14ac:dyDescent="0.2">
      <c r="BB28257" s="5"/>
    </row>
    <row r="28258" spans="54:54" x14ac:dyDescent="0.2">
      <c r="BB28258" s="5"/>
    </row>
    <row r="28259" spans="54:54" x14ac:dyDescent="0.2">
      <c r="BB28259" s="5"/>
    </row>
    <row r="28260" spans="54:54" x14ac:dyDescent="0.2">
      <c r="BB28260" s="5"/>
    </row>
    <row r="28261" spans="54:54" x14ac:dyDescent="0.2">
      <c r="BB28261" s="5"/>
    </row>
    <row r="28262" spans="54:54" x14ac:dyDescent="0.2">
      <c r="BB28262" s="5"/>
    </row>
    <row r="28263" spans="54:54" x14ac:dyDescent="0.2">
      <c r="BB28263" s="5"/>
    </row>
    <row r="28264" spans="54:54" x14ac:dyDescent="0.2">
      <c r="BB28264" s="5"/>
    </row>
    <row r="28265" spans="54:54" x14ac:dyDescent="0.2">
      <c r="BB28265" s="5"/>
    </row>
    <row r="28266" spans="54:54" x14ac:dyDescent="0.2">
      <c r="BB28266" s="5"/>
    </row>
    <row r="28267" spans="54:54" x14ac:dyDescent="0.2">
      <c r="BB28267" s="5"/>
    </row>
    <row r="28268" spans="54:54" x14ac:dyDescent="0.2">
      <c r="BB28268" s="5"/>
    </row>
    <row r="28269" spans="54:54" x14ac:dyDescent="0.2">
      <c r="BB28269" s="5"/>
    </row>
    <row r="28270" spans="54:54" x14ac:dyDescent="0.2">
      <c r="BB28270" s="5"/>
    </row>
    <row r="28271" spans="54:54" x14ac:dyDescent="0.2">
      <c r="BB28271" s="5"/>
    </row>
    <row r="28272" spans="54:54" x14ac:dyDescent="0.2">
      <c r="BB28272" s="5"/>
    </row>
    <row r="28273" spans="54:54" x14ac:dyDescent="0.2">
      <c r="BB28273" s="5"/>
    </row>
    <row r="28274" spans="54:54" x14ac:dyDescent="0.2">
      <c r="BB28274" s="5"/>
    </row>
    <row r="28275" spans="54:54" x14ac:dyDescent="0.2">
      <c r="BB28275" s="5"/>
    </row>
    <row r="28276" spans="54:54" x14ac:dyDescent="0.2">
      <c r="BB28276" s="5"/>
    </row>
    <row r="28277" spans="54:54" x14ac:dyDescent="0.2">
      <c r="BB28277" s="5"/>
    </row>
    <row r="28278" spans="54:54" x14ac:dyDescent="0.2">
      <c r="BB28278" s="5"/>
    </row>
    <row r="28279" spans="54:54" x14ac:dyDescent="0.2">
      <c r="BB28279" s="5"/>
    </row>
    <row r="28280" spans="54:54" x14ac:dyDescent="0.2">
      <c r="BB28280" s="5"/>
    </row>
    <row r="28281" spans="54:54" x14ac:dyDescent="0.2">
      <c r="BB28281" s="5"/>
    </row>
    <row r="28282" spans="54:54" x14ac:dyDescent="0.2">
      <c r="BB28282" s="5"/>
    </row>
    <row r="28283" spans="54:54" x14ac:dyDescent="0.2">
      <c r="BB28283" s="5"/>
    </row>
    <row r="28284" spans="54:54" x14ac:dyDescent="0.2">
      <c r="BB28284" s="5"/>
    </row>
    <row r="28285" spans="54:54" x14ac:dyDescent="0.2">
      <c r="BB28285" s="5"/>
    </row>
    <row r="28286" spans="54:54" x14ac:dyDescent="0.2">
      <c r="BB28286" s="5"/>
    </row>
    <row r="28287" spans="54:54" x14ac:dyDescent="0.2">
      <c r="BB28287" s="5"/>
    </row>
    <row r="28288" spans="54:54" x14ac:dyDescent="0.2">
      <c r="BB28288" s="5"/>
    </row>
    <row r="28289" spans="54:54" x14ac:dyDescent="0.2">
      <c r="BB28289" s="5"/>
    </row>
    <row r="28290" spans="54:54" x14ac:dyDescent="0.2">
      <c r="BB28290" s="5"/>
    </row>
    <row r="28291" spans="54:54" x14ac:dyDescent="0.2">
      <c r="BB28291" s="5"/>
    </row>
    <row r="28292" spans="54:54" x14ac:dyDescent="0.2">
      <c r="BB28292" s="5"/>
    </row>
    <row r="28293" spans="54:54" x14ac:dyDescent="0.2">
      <c r="BB28293" s="5"/>
    </row>
    <row r="28294" spans="54:54" x14ac:dyDescent="0.2">
      <c r="BB28294" s="5"/>
    </row>
    <row r="28295" spans="54:54" x14ac:dyDescent="0.2">
      <c r="BB28295" s="5"/>
    </row>
    <row r="28296" spans="54:54" x14ac:dyDescent="0.2">
      <c r="BB28296" s="5"/>
    </row>
    <row r="28297" spans="54:54" x14ac:dyDescent="0.2">
      <c r="BB28297" s="5"/>
    </row>
    <row r="28298" spans="54:54" x14ac:dyDescent="0.2">
      <c r="BB28298" s="5"/>
    </row>
    <row r="28299" spans="54:54" x14ac:dyDescent="0.2">
      <c r="BB28299" s="5"/>
    </row>
    <row r="28300" spans="54:54" x14ac:dyDescent="0.2">
      <c r="BB28300" s="5"/>
    </row>
    <row r="28301" spans="54:54" x14ac:dyDescent="0.2">
      <c r="BB28301" s="5"/>
    </row>
    <row r="28302" spans="54:54" x14ac:dyDescent="0.2">
      <c r="BB28302" s="5"/>
    </row>
    <row r="28303" spans="54:54" x14ac:dyDescent="0.2">
      <c r="BB28303" s="5"/>
    </row>
    <row r="28304" spans="54:54" x14ac:dyDescent="0.2">
      <c r="BB28304" s="5"/>
    </row>
    <row r="28305" spans="54:54" x14ac:dyDescent="0.2">
      <c r="BB28305" s="5"/>
    </row>
    <row r="28306" spans="54:54" x14ac:dyDescent="0.2">
      <c r="BB28306" s="5"/>
    </row>
    <row r="28307" spans="54:54" x14ac:dyDescent="0.2">
      <c r="BB28307" s="5"/>
    </row>
    <row r="28308" spans="54:54" x14ac:dyDescent="0.2">
      <c r="BB28308" s="5"/>
    </row>
    <row r="28309" spans="54:54" x14ac:dyDescent="0.2">
      <c r="BB28309" s="5"/>
    </row>
    <row r="28310" spans="54:54" x14ac:dyDescent="0.2">
      <c r="BB28310" s="5"/>
    </row>
    <row r="28311" spans="54:54" x14ac:dyDescent="0.2">
      <c r="BB28311" s="5"/>
    </row>
    <row r="28312" spans="54:54" x14ac:dyDescent="0.2">
      <c r="BB28312" s="5"/>
    </row>
    <row r="28313" spans="54:54" x14ac:dyDescent="0.2">
      <c r="BB28313" s="5"/>
    </row>
    <row r="28314" spans="54:54" x14ac:dyDescent="0.2">
      <c r="BB28314" s="5"/>
    </row>
    <row r="28315" spans="54:54" x14ac:dyDescent="0.2">
      <c r="BB28315" s="5"/>
    </row>
    <row r="28316" spans="54:54" x14ac:dyDescent="0.2">
      <c r="BB28316" s="5"/>
    </row>
    <row r="28317" spans="54:54" x14ac:dyDescent="0.2">
      <c r="BB28317" s="5"/>
    </row>
    <row r="28318" spans="54:54" x14ac:dyDescent="0.2">
      <c r="BB28318" s="5"/>
    </row>
    <row r="28319" spans="54:54" x14ac:dyDescent="0.2">
      <c r="BB28319" s="5"/>
    </row>
    <row r="28320" spans="54:54" x14ac:dyDescent="0.2">
      <c r="BB28320" s="5"/>
    </row>
    <row r="28321" spans="54:54" x14ac:dyDescent="0.2">
      <c r="BB28321" s="5"/>
    </row>
    <row r="28322" spans="54:54" x14ac:dyDescent="0.2">
      <c r="BB28322" s="5"/>
    </row>
    <row r="28323" spans="54:54" x14ac:dyDescent="0.2">
      <c r="BB28323" s="5"/>
    </row>
    <row r="28324" spans="54:54" x14ac:dyDescent="0.2">
      <c r="BB28324" s="5"/>
    </row>
    <row r="28325" spans="54:54" x14ac:dyDescent="0.2">
      <c r="BB28325" s="5"/>
    </row>
    <row r="28326" spans="54:54" x14ac:dyDescent="0.2">
      <c r="BB28326" s="5"/>
    </row>
    <row r="28327" spans="54:54" x14ac:dyDescent="0.2">
      <c r="BB28327" s="5"/>
    </row>
    <row r="28328" spans="54:54" x14ac:dyDescent="0.2">
      <c r="BB28328" s="5"/>
    </row>
    <row r="28329" spans="54:54" x14ac:dyDescent="0.2">
      <c r="BB28329" s="5"/>
    </row>
    <row r="28330" spans="54:54" x14ac:dyDescent="0.2">
      <c r="BB28330" s="5"/>
    </row>
    <row r="28331" spans="54:54" x14ac:dyDescent="0.2">
      <c r="BB28331" s="5"/>
    </row>
    <row r="28332" spans="54:54" x14ac:dyDescent="0.2">
      <c r="BB28332" s="5"/>
    </row>
    <row r="28333" spans="54:54" x14ac:dyDescent="0.2">
      <c r="BB28333" s="5"/>
    </row>
    <row r="28334" spans="54:54" x14ac:dyDescent="0.2">
      <c r="BB28334" s="5"/>
    </row>
    <row r="28335" spans="54:54" x14ac:dyDescent="0.2">
      <c r="BB28335" s="5"/>
    </row>
    <row r="28336" spans="54:54" x14ac:dyDescent="0.2">
      <c r="BB28336" s="5"/>
    </row>
    <row r="28337" spans="54:54" x14ac:dyDescent="0.2">
      <c r="BB28337" s="5"/>
    </row>
    <row r="28338" spans="54:54" x14ac:dyDescent="0.2">
      <c r="BB28338" s="5"/>
    </row>
    <row r="28339" spans="54:54" x14ac:dyDescent="0.2">
      <c r="BB28339" s="5"/>
    </row>
    <row r="28340" spans="54:54" x14ac:dyDescent="0.2">
      <c r="BB28340" s="5"/>
    </row>
    <row r="28341" spans="54:54" x14ac:dyDescent="0.2">
      <c r="BB28341" s="5"/>
    </row>
    <row r="28342" spans="54:54" x14ac:dyDescent="0.2">
      <c r="BB28342" s="5"/>
    </row>
    <row r="28343" spans="54:54" x14ac:dyDescent="0.2">
      <c r="BB28343" s="5"/>
    </row>
    <row r="28344" spans="54:54" x14ac:dyDescent="0.2">
      <c r="BB28344" s="5"/>
    </row>
    <row r="28345" spans="54:54" x14ac:dyDescent="0.2">
      <c r="BB28345" s="5"/>
    </row>
    <row r="28346" spans="54:54" x14ac:dyDescent="0.2">
      <c r="BB28346" s="5"/>
    </row>
    <row r="28347" spans="54:54" x14ac:dyDescent="0.2">
      <c r="BB28347" s="5"/>
    </row>
    <row r="28348" spans="54:54" x14ac:dyDescent="0.2">
      <c r="BB28348" s="5"/>
    </row>
    <row r="28349" spans="54:54" x14ac:dyDescent="0.2">
      <c r="BB28349" s="5"/>
    </row>
    <row r="28350" spans="54:54" x14ac:dyDescent="0.2">
      <c r="BB28350" s="5"/>
    </row>
    <row r="28351" spans="54:54" x14ac:dyDescent="0.2">
      <c r="BB28351" s="5"/>
    </row>
    <row r="28352" spans="54:54" x14ac:dyDescent="0.2">
      <c r="BB28352" s="5"/>
    </row>
    <row r="28353" spans="54:54" x14ac:dyDescent="0.2">
      <c r="BB28353" s="5"/>
    </row>
    <row r="28354" spans="54:54" x14ac:dyDescent="0.2">
      <c r="BB28354" s="5"/>
    </row>
    <row r="28355" spans="54:54" x14ac:dyDescent="0.2">
      <c r="BB28355" s="5"/>
    </row>
    <row r="28356" spans="54:54" x14ac:dyDescent="0.2">
      <c r="BB28356" s="5"/>
    </row>
    <row r="28357" spans="54:54" x14ac:dyDescent="0.2">
      <c r="BB28357" s="5"/>
    </row>
    <row r="28358" spans="54:54" x14ac:dyDescent="0.2">
      <c r="BB28358" s="5"/>
    </row>
    <row r="28359" spans="54:54" x14ac:dyDescent="0.2">
      <c r="BB28359" s="5"/>
    </row>
    <row r="28360" spans="54:54" x14ac:dyDescent="0.2">
      <c r="BB28360" s="5"/>
    </row>
    <row r="28361" spans="54:54" x14ac:dyDescent="0.2">
      <c r="BB28361" s="5"/>
    </row>
    <row r="28362" spans="54:54" x14ac:dyDescent="0.2">
      <c r="BB28362" s="5"/>
    </row>
    <row r="28363" spans="54:54" x14ac:dyDescent="0.2">
      <c r="BB28363" s="5"/>
    </row>
    <row r="28364" spans="54:54" x14ac:dyDescent="0.2">
      <c r="BB28364" s="5"/>
    </row>
    <row r="28365" spans="54:54" x14ac:dyDescent="0.2">
      <c r="BB28365" s="5"/>
    </row>
    <row r="28366" spans="54:54" x14ac:dyDescent="0.2">
      <c r="BB28366" s="5"/>
    </row>
    <row r="28367" spans="54:54" x14ac:dyDescent="0.2">
      <c r="BB28367" s="5"/>
    </row>
    <row r="28368" spans="54:54" x14ac:dyDescent="0.2">
      <c r="BB28368" s="5"/>
    </row>
    <row r="28369" spans="54:54" x14ac:dyDescent="0.2">
      <c r="BB28369" s="5"/>
    </row>
    <row r="28370" spans="54:54" x14ac:dyDescent="0.2">
      <c r="BB28370" s="5"/>
    </row>
    <row r="28371" spans="54:54" x14ac:dyDescent="0.2">
      <c r="BB28371" s="5"/>
    </row>
    <row r="28372" spans="54:54" x14ac:dyDescent="0.2">
      <c r="BB28372" s="5"/>
    </row>
    <row r="28373" spans="54:54" x14ac:dyDescent="0.2">
      <c r="BB28373" s="5"/>
    </row>
    <row r="28374" spans="54:54" x14ac:dyDescent="0.2">
      <c r="BB28374" s="5"/>
    </row>
    <row r="28375" spans="54:54" x14ac:dyDescent="0.2">
      <c r="BB28375" s="5"/>
    </row>
    <row r="28376" spans="54:54" x14ac:dyDescent="0.2">
      <c r="BB28376" s="5"/>
    </row>
    <row r="28377" spans="54:54" x14ac:dyDescent="0.2">
      <c r="BB28377" s="5"/>
    </row>
    <row r="28378" spans="54:54" x14ac:dyDescent="0.2">
      <c r="BB28378" s="5"/>
    </row>
    <row r="28379" spans="54:54" x14ac:dyDescent="0.2">
      <c r="BB28379" s="5"/>
    </row>
    <row r="28380" spans="54:54" x14ac:dyDescent="0.2">
      <c r="BB28380" s="5"/>
    </row>
    <row r="28381" spans="54:54" x14ac:dyDescent="0.2">
      <c r="BB28381" s="5"/>
    </row>
    <row r="28382" spans="54:54" x14ac:dyDescent="0.2">
      <c r="BB28382" s="5"/>
    </row>
    <row r="28383" spans="54:54" x14ac:dyDescent="0.2">
      <c r="BB28383" s="5"/>
    </row>
    <row r="28384" spans="54:54" x14ac:dyDescent="0.2">
      <c r="BB28384" s="5"/>
    </row>
    <row r="28385" spans="54:54" x14ac:dyDescent="0.2">
      <c r="BB28385" s="5"/>
    </row>
    <row r="28386" spans="54:54" x14ac:dyDescent="0.2">
      <c r="BB28386" s="5"/>
    </row>
    <row r="28387" spans="54:54" x14ac:dyDescent="0.2">
      <c r="BB28387" s="5"/>
    </row>
    <row r="28388" spans="54:54" x14ac:dyDescent="0.2">
      <c r="BB28388" s="5"/>
    </row>
    <row r="28389" spans="54:54" x14ac:dyDescent="0.2">
      <c r="BB28389" s="5"/>
    </row>
    <row r="28390" spans="54:54" x14ac:dyDescent="0.2">
      <c r="BB28390" s="5"/>
    </row>
    <row r="28391" spans="54:54" x14ac:dyDescent="0.2">
      <c r="BB28391" s="5"/>
    </row>
    <row r="28392" spans="54:54" x14ac:dyDescent="0.2">
      <c r="BB28392" s="5"/>
    </row>
    <row r="28393" spans="54:54" x14ac:dyDescent="0.2">
      <c r="BB28393" s="5"/>
    </row>
    <row r="28394" spans="54:54" x14ac:dyDescent="0.2">
      <c r="BB28394" s="5"/>
    </row>
    <row r="28395" spans="54:54" x14ac:dyDescent="0.2">
      <c r="BB28395" s="5"/>
    </row>
    <row r="28396" spans="54:54" x14ac:dyDescent="0.2">
      <c r="BB28396" s="5"/>
    </row>
    <row r="28397" spans="54:54" x14ac:dyDescent="0.2">
      <c r="BB28397" s="5"/>
    </row>
    <row r="28398" spans="54:54" x14ac:dyDescent="0.2">
      <c r="BB28398" s="5"/>
    </row>
    <row r="28399" spans="54:54" x14ac:dyDescent="0.2">
      <c r="BB28399" s="5"/>
    </row>
    <row r="28400" spans="54:54" x14ac:dyDescent="0.2">
      <c r="BB28400" s="5"/>
    </row>
    <row r="28401" spans="54:54" x14ac:dyDescent="0.2">
      <c r="BB28401" s="5"/>
    </row>
    <row r="28402" spans="54:54" x14ac:dyDescent="0.2">
      <c r="BB28402" s="5"/>
    </row>
    <row r="28403" spans="54:54" x14ac:dyDescent="0.2">
      <c r="BB28403" s="5"/>
    </row>
    <row r="28404" spans="54:54" x14ac:dyDescent="0.2">
      <c r="BB28404" s="5"/>
    </row>
    <row r="28405" spans="54:54" x14ac:dyDescent="0.2">
      <c r="BB28405" s="5"/>
    </row>
    <row r="28406" spans="54:54" x14ac:dyDescent="0.2">
      <c r="BB28406" s="5"/>
    </row>
    <row r="28407" spans="54:54" x14ac:dyDescent="0.2">
      <c r="BB28407" s="5"/>
    </row>
    <row r="28408" spans="54:54" x14ac:dyDescent="0.2">
      <c r="BB28408" s="5"/>
    </row>
    <row r="28409" spans="54:54" x14ac:dyDescent="0.2">
      <c r="BB28409" s="5"/>
    </row>
    <row r="28410" spans="54:54" x14ac:dyDescent="0.2">
      <c r="BB28410" s="5"/>
    </row>
    <row r="28411" spans="54:54" x14ac:dyDescent="0.2">
      <c r="BB28411" s="5"/>
    </row>
    <row r="28412" spans="54:54" x14ac:dyDescent="0.2">
      <c r="BB28412" s="5"/>
    </row>
    <row r="28413" spans="54:54" x14ac:dyDescent="0.2">
      <c r="BB28413" s="5"/>
    </row>
    <row r="28414" spans="54:54" x14ac:dyDescent="0.2">
      <c r="BB28414" s="5"/>
    </row>
    <row r="28415" spans="54:54" x14ac:dyDescent="0.2">
      <c r="BB28415" s="5"/>
    </row>
    <row r="28416" spans="54:54" x14ac:dyDescent="0.2">
      <c r="BB28416" s="5"/>
    </row>
    <row r="28417" spans="54:54" x14ac:dyDescent="0.2">
      <c r="BB28417" s="5"/>
    </row>
    <row r="28418" spans="54:54" x14ac:dyDescent="0.2">
      <c r="BB28418" s="5"/>
    </row>
    <row r="28419" spans="54:54" x14ac:dyDescent="0.2">
      <c r="BB28419" s="5"/>
    </row>
    <row r="28420" spans="54:54" x14ac:dyDescent="0.2">
      <c r="BB28420" s="5"/>
    </row>
    <row r="28421" spans="54:54" x14ac:dyDescent="0.2">
      <c r="BB28421" s="5"/>
    </row>
    <row r="28422" spans="54:54" x14ac:dyDescent="0.2">
      <c r="BB28422" s="5"/>
    </row>
    <row r="28423" spans="54:54" x14ac:dyDescent="0.2">
      <c r="BB28423" s="5"/>
    </row>
    <row r="28424" spans="54:54" x14ac:dyDescent="0.2">
      <c r="BB28424" s="5"/>
    </row>
    <row r="28425" spans="54:54" x14ac:dyDescent="0.2">
      <c r="BB28425" s="5"/>
    </row>
    <row r="28426" spans="54:54" x14ac:dyDescent="0.2">
      <c r="BB28426" s="5"/>
    </row>
    <row r="28427" spans="54:54" x14ac:dyDescent="0.2">
      <c r="BB28427" s="5"/>
    </row>
    <row r="28428" spans="54:54" x14ac:dyDescent="0.2">
      <c r="BB28428" s="5"/>
    </row>
    <row r="28429" spans="54:54" x14ac:dyDescent="0.2">
      <c r="BB28429" s="5"/>
    </row>
    <row r="28430" spans="54:54" x14ac:dyDescent="0.2">
      <c r="BB28430" s="5"/>
    </row>
    <row r="28431" spans="54:54" x14ac:dyDescent="0.2">
      <c r="BB28431" s="5"/>
    </row>
    <row r="28432" spans="54:54" x14ac:dyDescent="0.2">
      <c r="BB28432" s="5"/>
    </row>
    <row r="28433" spans="54:54" x14ac:dyDescent="0.2">
      <c r="BB28433" s="5"/>
    </row>
    <row r="28434" spans="54:54" x14ac:dyDescent="0.2">
      <c r="BB28434" s="5"/>
    </row>
    <row r="28435" spans="54:54" x14ac:dyDescent="0.2">
      <c r="BB28435" s="5"/>
    </row>
    <row r="28436" spans="54:54" x14ac:dyDescent="0.2">
      <c r="BB28436" s="5"/>
    </row>
    <row r="28437" spans="54:54" x14ac:dyDescent="0.2">
      <c r="BB28437" s="5"/>
    </row>
    <row r="28438" spans="54:54" x14ac:dyDescent="0.2">
      <c r="BB28438" s="5"/>
    </row>
    <row r="28439" spans="54:54" x14ac:dyDescent="0.2">
      <c r="BB28439" s="5"/>
    </row>
    <row r="28440" spans="54:54" x14ac:dyDescent="0.2">
      <c r="BB28440" s="5"/>
    </row>
    <row r="28441" spans="54:54" x14ac:dyDescent="0.2">
      <c r="BB28441" s="5"/>
    </row>
    <row r="28442" spans="54:54" x14ac:dyDescent="0.2">
      <c r="BB28442" s="5"/>
    </row>
    <row r="28443" spans="54:54" x14ac:dyDescent="0.2">
      <c r="BB28443" s="5"/>
    </row>
    <row r="28444" spans="54:54" x14ac:dyDescent="0.2">
      <c r="BB28444" s="5"/>
    </row>
    <row r="28445" spans="54:54" x14ac:dyDescent="0.2">
      <c r="BB28445" s="5"/>
    </row>
    <row r="28446" spans="54:54" x14ac:dyDescent="0.2">
      <c r="BB28446" s="5"/>
    </row>
    <row r="28447" spans="54:54" x14ac:dyDescent="0.2">
      <c r="BB28447" s="5"/>
    </row>
    <row r="28448" spans="54:54" x14ac:dyDescent="0.2">
      <c r="BB28448" s="5"/>
    </row>
    <row r="28449" spans="54:54" x14ac:dyDescent="0.2">
      <c r="BB28449" s="5"/>
    </row>
    <row r="28450" spans="54:54" x14ac:dyDescent="0.2">
      <c r="BB28450" s="5"/>
    </row>
    <row r="28451" spans="54:54" x14ac:dyDescent="0.2">
      <c r="BB28451" s="5"/>
    </row>
    <row r="28452" spans="54:54" x14ac:dyDescent="0.2">
      <c r="BB28452" s="5"/>
    </row>
    <row r="28453" spans="54:54" x14ac:dyDescent="0.2">
      <c r="BB28453" s="5"/>
    </row>
    <row r="28454" spans="54:54" x14ac:dyDescent="0.2">
      <c r="BB28454" s="5"/>
    </row>
    <row r="28455" spans="54:54" x14ac:dyDescent="0.2">
      <c r="BB28455" s="5"/>
    </row>
    <row r="28456" spans="54:54" x14ac:dyDescent="0.2">
      <c r="BB28456" s="5"/>
    </row>
    <row r="28457" spans="54:54" x14ac:dyDescent="0.2">
      <c r="BB28457" s="5"/>
    </row>
    <row r="28458" spans="54:54" x14ac:dyDescent="0.2">
      <c r="BB28458" s="5"/>
    </row>
    <row r="28459" spans="54:54" x14ac:dyDescent="0.2">
      <c r="BB28459" s="5"/>
    </row>
    <row r="28460" spans="54:54" x14ac:dyDescent="0.2">
      <c r="BB28460" s="5"/>
    </row>
    <row r="28461" spans="54:54" x14ac:dyDescent="0.2">
      <c r="BB28461" s="5"/>
    </row>
    <row r="28462" spans="54:54" x14ac:dyDescent="0.2">
      <c r="BB28462" s="5"/>
    </row>
    <row r="28463" spans="54:54" x14ac:dyDescent="0.2">
      <c r="BB28463" s="5"/>
    </row>
    <row r="28464" spans="54:54" x14ac:dyDescent="0.2">
      <c r="BB28464" s="5"/>
    </row>
    <row r="28465" spans="54:54" x14ac:dyDescent="0.2">
      <c r="BB28465" s="5"/>
    </row>
    <row r="28466" spans="54:54" x14ac:dyDescent="0.2">
      <c r="BB28466" s="5"/>
    </row>
    <row r="28467" spans="54:54" x14ac:dyDescent="0.2">
      <c r="BB28467" s="5"/>
    </row>
    <row r="28468" spans="54:54" x14ac:dyDescent="0.2">
      <c r="BB28468" s="5"/>
    </row>
    <row r="28469" spans="54:54" x14ac:dyDescent="0.2">
      <c r="BB28469" s="5"/>
    </row>
    <row r="28470" spans="54:54" x14ac:dyDescent="0.2">
      <c r="BB28470" s="5"/>
    </row>
    <row r="28471" spans="54:54" x14ac:dyDescent="0.2">
      <c r="BB28471" s="5"/>
    </row>
    <row r="28472" spans="54:54" x14ac:dyDescent="0.2">
      <c r="BB28472" s="5"/>
    </row>
    <row r="28473" spans="54:54" x14ac:dyDescent="0.2">
      <c r="BB28473" s="5"/>
    </row>
    <row r="28474" spans="54:54" x14ac:dyDescent="0.2">
      <c r="BB28474" s="5"/>
    </row>
    <row r="28475" spans="54:54" x14ac:dyDescent="0.2">
      <c r="BB28475" s="5"/>
    </row>
    <row r="28476" spans="54:54" x14ac:dyDescent="0.2">
      <c r="BB28476" s="5"/>
    </row>
    <row r="28477" spans="54:54" x14ac:dyDescent="0.2">
      <c r="BB28477" s="5"/>
    </row>
    <row r="28478" spans="54:54" x14ac:dyDescent="0.2">
      <c r="BB28478" s="5"/>
    </row>
    <row r="28479" spans="54:54" x14ac:dyDescent="0.2">
      <c r="BB28479" s="5"/>
    </row>
    <row r="28480" spans="54:54" x14ac:dyDescent="0.2">
      <c r="BB28480" s="5"/>
    </row>
    <row r="28481" spans="54:54" x14ac:dyDescent="0.2">
      <c r="BB28481" s="5"/>
    </row>
    <row r="28482" spans="54:54" x14ac:dyDescent="0.2">
      <c r="BB28482" s="5"/>
    </row>
    <row r="28483" spans="54:54" x14ac:dyDescent="0.2">
      <c r="BB28483" s="5"/>
    </row>
    <row r="28484" spans="54:54" x14ac:dyDescent="0.2">
      <c r="BB28484" s="5"/>
    </row>
    <row r="28485" spans="54:54" x14ac:dyDescent="0.2">
      <c r="BB28485" s="5"/>
    </row>
    <row r="28486" spans="54:54" x14ac:dyDescent="0.2">
      <c r="BB28486" s="5"/>
    </row>
    <row r="28487" spans="54:54" x14ac:dyDescent="0.2">
      <c r="BB28487" s="5"/>
    </row>
    <row r="28488" spans="54:54" x14ac:dyDescent="0.2">
      <c r="BB28488" s="5"/>
    </row>
    <row r="28489" spans="54:54" x14ac:dyDescent="0.2">
      <c r="BB28489" s="5"/>
    </row>
    <row r="28490" spans="54:54" x14ac:dyDescent="0.2">
      <c r="BB28490" s="5"/>
    </row>
    <row r="28491" spans="54:54" x14ac:dyDescent="0.2">
      <c r="BB28491" s="5"/>
    </row>
    <row r="28492" spans="54:54" x14ac:dyDescent="0.2">
      <c r="BB28492" s="5"/>
    </row>
    <row r="28493" spans="54:54" x14ac:dyDescent="0.2">
      <c r="BB28493" s="5"/>
    </row>
    <row r="28494" spans="54:54" x14ac:dyDescent="0.2">
      <c r="BB28494" s="5"/>
    </row>
    <row r="28495" spans="54:54" x14ac:dyDescent="0.2">
      <c r="BB28495" s="5"/>
    </row>
    <row r="28496" spans="54:54" x14ac:dyDescent="0.2">
      <c r="BB28496" s="5"/>
    </row>
    <row r="28497" spans="54:54" x14ac:dyDescent="0.2">
      <c r="BB28497" s="5"/>
    </row>
    <row r="28498" spans="54:54" x14ac:dyDescent="0.2">
      <c r="BB28498" s="5"/>
    </row>
    <row r="28499" spans="54:54" x14ac:dyDescent="0.2">
      <c r="BB28499" s="5"/>
    </row>
    <row r="28500" spans="54:54" x14ac:dyDescent="0.2">
      <c r="BB28500" s="5"/>
    </row>
    <row r="28501" spans="54:54" x14ac:dyDescent="0.2">
      <c r="BB28501" s="5"/>
    </row>
    <row r="28502" spans="54:54" x14ac:dyDescent="0.2">
      <c r="BB28502" s="5"/>
    </row>
    <row r="28503" spans="54:54" x14ac:dyDescent="0.2">
      <c r="BB28503" s="5"/>
    </row>
    <row r="28504" spans="54:54" x14ac:dyDescent="0.2">
      <c r="BB28504" s="5"/>
    </row>
    <row r="28505" spans="54:54" x14ac:dyDescent="0.2">
      <c r="BB28505" s="5"/>
    </row>
    <row r="28506" spans="54:54" x14ac:dyDescent="0.2">
      <c r="BB28506" s="5"/>
    </row>
    <row r="28507" spans="54:54" x14ac:dyDescent="0.2">
      <c r="BB28507" s="5"/>
    </row>
    <row r="28508" spans="54:54" x14ac:dyDescent="0.2">
      <c r="BB28508" s="5"/>
    </row>
    <row r="28509" spans="54:54" x14ac:dyDescent="0.2">
      <c r="BB28509" s="5"/>
    </row>
    <row r="28510" spans="54:54" x14ac:dyDescent="0.2">
      <c r="BB28510" s="5"/>
    </row>
    <row r="28511" spans="54:54" x14ac:dyDescent="0.2">
      <c r="BB28511" s="5"/>
    </row>
    <row r="28512" spans="54:54" x14ac:dyDescent="0.2">
      <c r="BB28512" s="5"/>
    </row>
    <row r="28513" spans="54:54" x14ac:dyDescent="0.2">
      <c r="BB28513" s="5"/>
    </row>
    <row r="28514" spans="54:54" x14ac:dyDescent="0.2">
      <c r="BB28514" s="5"/>
    </row>
    <row r="28515" spans="54:54" x14ac:dyDescent="0.2">
      <c r="BB28515" s="5"/>
    </row>
    <row r="28516" spans="54:54" x14ac:dyDescent="0.2">
      <c r="BB28516" s="5"/>
    </row>
    <row r="28517" spans="54:54" x14ac:dyDescent="0.2">
      <c r="BB28517" s="5"/>
    </row>
    <row r="28518" spans="54:54" x14ac:dyDescent="0.2">
      <c r="BB28518" s="5"/>
    </row>
    <row r="28519" spans="54:54" x14ac:dyDescent="0.2">
      <c r="BB28519" s="5"/>
    </row>
    <row r="28520" spans="54:54" x14ac:dyDescent="0.2">
      <c r="BB28520" s="5"/>
    </row>
    <row r="28521" spans="54:54" x14ac:dyDescent="0.2">
      <c r="BB28521" s="5"/>
    </row>
    <row r="28522" spans="54:54" x14ac:dyDescent="0.2">
      <c r="BB28522" s="5"/>
    </row>
    <row r="28523" spans="54:54" x14ac:dyDescent="0.2">
      <c r="BB28523" s="5"/>
    </row>
    <row r="28524" spans="54:54" x14ac:dyDescent="0.2">
      <c r="BB28524" s="5"/>
    </row>
    <row r="28525" spans="54:54" x14ac:dyDescent="0.2">
      <c r="BB28525" s="5"/>
    </row>
    <row r="28526" spans="54:54" x14ac:dyDescent="0.2">
      <c r="BB28526" s="5"/>
    </row>
    <row r="28527" spans="54:54" x14ac:dyDescent="0.2">
      <c r="BB28527" s="5"/>
    </row>
    <row r="28528" spans="54:54" x14ac:dyDescent="0.2">
      <c r="BB28528" s="5"/>
    </row>
    <row r="28529" spans="54:54" x14ac:dyDescent="0.2">
      <c r="BB28529" s="5"/>
    </row>
    <row r="28530" spans="54:54" x14ac:dyDescent="0.2">
      <c r="BB28530" s="5"/>
    </row>
    <row r="28531" spans="54:54" x14ac:dyDescent="0.2">
      <c r="BB28531" s="5"/>
    </row>
    <row r="28532" spans="54:54" x14ac:dyDescent="0.2">
      <c r="BB28532" s="5"/>
    </row>
    <row r="28533" spans="54:54" x14ac:dyDescent="0.2">
      <c r="BB28533" s="5"/>
    </row>
    <row r="28534" spans="54:54" x14ac:dyDescent="0.2">
      <c r="BB28534" s="5"/>
    </row>
    <row r="28535" spans="54:54" x14ac:dyDescent="0.2">
      <c r="BB28535" s="5"/>
    </row>
    <row r="28536" spans="54:54" x14ac:dyDescent="0.2">
      <c r="BB28536" s="5"/>
    </row>
    <row r="28537" spans="54:54" x14ac:dyDescent="0.2">
      <c r="BB28537" s="5"/>
    </row>
    <row r="28538" spans="54:54" x14ac:dyDescent="0.2">
      <c r="BB28538" s="5"/>
    </row>
    <row r="28539" spans="54:54" x14ac:dyDescent="0.2">
      <c r="BB28539" s="5"/>
    </row>
    <row r="28540" spans="54:54" x14ac:dyDescent="0.2">
      <c r="BB28540" s="5"/>
    </row>
    <row r="28541" spans="54:54" x14ac:dyDescent="0.2">
      <c r="BB28541" s="5"/>
    </row>
    <row r="28542" spans="54:54" x14ac:dyDescent="0.2">
      <c r="BB28542" s="5"/>
    </row>
    <row r="28543" spans="54:54" x14ac:dyDescent="0.2">
      <c r="BB28543" s="5"/>
    </row>
    <row r="28544" spans="54:54" x14ac:dyDescent="0.2">
      <c r="BB28544" s="5"/>
    </row>
    <row r="28545" spans="54:54" x14ac:dyDescent="0.2">
      <c r="BB28545" s="5"/>
    </row>
    <row r="28546" spans="54:54" x14ac:dyDescent="0.2">
      <c r="BB28546" s="5"/>
    </row>
    <row r="28547" spans="54:54" x14ac:dyDescent="0.2">
      <c r="BB28547" s="5"/>
    </row>
    <row r="28548" spans="54:54" x14ac:dyDescent="0.2">
      <c r="BB28548" s="5"/>
    </row>
    <row r="28549" spans="54:54" x14ac:dyDescent="0.2">
      <c r="BB28549" s="5"/>
    </row>
    <row r="28550" spans="54:54" x14ac:dyDescent="0.2">
      <c r="BB28550" s="5"/>
    </row>
    <row r="28551" spans="54:54" x14ac:dyDescent="0.2">
      <c r="BB28551" s="5"/>
    </row>
    <row r="28552" spans="54:54" x14ac:dyDescent="0.2">
      <c r="BB28552" s="5"/>
    </row>
    <row r="28553" spans="54:54" x14ac:dyDescent="0.2">
      <c r="BB28553" s="5"/>
    </row>
    <row r="28554" spans="54:54" x14ac:dyDescent="0.2">
      <c r="BB28554" s="5"/>
    </row>
    <row r="28555" spans="54:54" x14ac:dyDescent="0.2">
      <c r="BB28555" s="5"/>
    </row>
    <row r="28556" spans="54:54" x14ac:dyDescent="0.2">
      <c r="BB28556" s="5"/>
    </row>
    <row r="28557" spans="54:54" x14ac:dyDescent="0.2">
      <c r="BB28557" s="5"/>
    </row>
    <row r="28558" spans="54:54" x14ac:dyDescent="0.2">
      <c r="BB28558" s="5"/>
    </row>
    <row r="28559" spans="54:54" x14ac:dyDescent="0.2">
      <c r="BB28559" s="5"/>
    </row>
    <row r="28560" spans="54:54" x14ac:dyDescent="0.2">
      <c r="BB28560" s="5"/>
    </row>
    <row r="28561" spans="54:54" x14ac:dyDescent="0.2">
      <c r="BB28561" s="5"/>
    </row>
    <row r="28562" spans="54:54" x14ac:dyDescent="0.2">
      <c r="BB28562" s="5"/>
    </row>
    <row r="28563" spans="54:54" x14ac:dyDescent="0.2">
      <c r="BB28563" s="5"/>
    </row>
    <row r="28564" spans="54:54" x14ac:dyDescent="0.2">
      <c r="BB28564" s="5"/>
    </row>
    <row r="28565" spans="54:54" x14ac:dyDescent="0.2">
      <c r="BB28565" s="5"/>
    </row>
    <row r="28566" spans="54:54" x14ac:dyDescent="0.2">
      <c r="BB28566" s="5"/>
    </row>
    <row r="28567" spans="54:54" x14ac:dyDescent="0.2">
      <c r="BB28567" s="5"/>
    </row>
    <row r="28568" spans="54:54" x14ac:dyDescent="0.2">
      <c r="BB28568" s="5"/>
    </row>
    <row r="28569" spans="54:54" x14ac:dyDescent="0.2">
      <c r="BB28569" s="5"/>
    </row>
    <row r="28570" spans="54:54" x14ac:dyDescent="0.2">
      <c r="BB28570" s="5"/>
    </row>
    <row r="28571" spans="54:54" x14ac:dyDescent="0.2">
      <c r="BB28571" s="5"/>
    </row>
    <row r="28572" spans="54:54" x14ac:dyDescent="0.2">
      <c r="BB28572" s="5"/>
    </row>
    <row r="28573" spans="54:54" x14ac:dyDescent="0.2">
      <c r="BB28573" s="5"/>
    </row>
    <row r="28574" spans="54:54" x14ac:dyDescent="0.2">
      <c r="BB28574" s="5"/>
    </row>
    <row r="28575" spans="54:54" x14ac:dyDescent="0.2">
      <c r="BB28575" s="5"/>
    </row>
    <row r="28576" spans="54:54" x14ac:dyDescent="0.2">
      <c r="BB28576" s="5"/>
    </row>
    <row r="28577" spans="54:54" x14ac:dyDescent="0.2">
      <c r="BB28577" s="5"/>
    </row>
    <row r="28578" spans="54:54" x14ac:dyDescent="0.2">
      <c r="BB28578" s="5"/>
    </row>
    <row r="28579" spans="54:54" x14ac:dyDescent="0.2">
      <c r="BB28579" s="5"/>
    </row>
    <row r="28580" spans="54:54" x14ac:dyDescent="0.2">
      <c r="BB28580" s="5"/>
    </row>
    <row r="28581" spans="54:54" x14ac:dyDescent="0.2">
      <c r="BB28581" s="5"/>
    </row>
    <row r="28582" spans="54:54" x14ac:dyDescent="0.2">
      <c r="BB28582" s="5"/>
    </row>
    <row r="28583" spans="54:54" x14ac:dyDescent="0.2">
      <c r="BB28583" s="5"/>
    </row>
    <row r="28584" spans="54:54" x14ac:dyDescent="0.2">
      <c r="BB28584" s="5"/>
    </row>
    <row r="28585" spans="54:54" x14ac:dyDescent="0.2">
      <c r="BB28585" s="5"/>
    </row>
    <row r="28586" spans="54:54" x14ac:dyDescent="0.2">
      <c r="BB28586" s="5"/>
    </row>
    <row r="28587" spans="54:54" x14ac:dyDescent="0.2">
      <c r="BB28587" s="5"/>
    </row>
    <row r="28588" spans="54:54" x14ac:dyDescent="0.2">
      <c r="BB28588" s="5"/>
    </row>
    <row r="28589" spans="54:54" x14ac:dyDescent="0.2">
      <c r="BB28589" s="5"/>
    </row>
    <row r="28590" spans="54:54" x14ac:dyDescent="0.2">
      <c r="BB28590" s="5"/>
    </row>
    <row r="28591" spans="54:54" x14ac:dyDescent="0.2">
      <c r="BB28591" s="5"/>
    </row>
    <row r="28592" spans="54:54" x14ac:dyDescent="0.2">
      <c r="BB28592" s="5"/>
    </row>
    <row r="28593" spans="54:54" x14ac:dyDescent="0.2">
      <c r="BB28593" s="5"/>
    </row>
    <row r="28594" spans="54:54" x14ac:dyDescent="0.2">
      <c r="BB28594" s="5"/>
    </row>
    <row r="28595" spans="54:54" x14ac:dyDescent="0.2">
      <c r="BB28595" s="5"/>
    </row>
    <row r="28596" spans="54:54" x14ac:dyDescent="0.2">
      <c r="BB28596" s="5"/>
    </row>
    <row r="28597" spans="54:54" x14ac:dyDescent="0.2">
      <c r="BB28597" s="5"/>
    </row>
    <row r="28598" spans="54:54" x14ac:dyDescent="0.2">
      <c r="BB28598" s="5"/>
    </row>
    <row r="28599" spans="54:54" x14ac:dyDescent="0.2">
      <c r="BB28599" s="5"/>
    </row>
    <row r="28600" spans="54:54" x14ac:dyDescent="0.2">
      <c r="BB28600" s="5"/>
    </row>
    <row r="28601" spans="54:54" x14ac:dyDescent="0.2">
      <c r="BB28601" s="5"/>
    </row>
    <row r="28602" spans="54:54" x14ac:dyDescent="0.2">
      <c r="BB28602" s="5"/>
    </row>
    <row r="28603" spans="54:54" x14ac:dyDescent="0.2">
      <c r="BB28603" s="5"/>
    </row>
    <row r="28604" spans="54:54" x14ac:dyDescent="0.2">
      <c r="BB28604" s="5"/>
    </row>
    <row r="28605" spans="54:54" x14ac:dyDescent="0.2">
      <c r="BB28605" s="5"/>
    </row>
    <row r="28606" spans="54:54" x14ac:dyDescent="0.2">
      <c r="BB28606" s="5"/>
    </row>
    <row r="28607" spans="54:54" x14ac:dyDescent="0.2">
      <c r="BB28607" s="5"/>
    </row>
    <row r="28608" spans="54:54" x14ac:dyDescent="0.2">
      <c r="BB28608" s="5"/>
    </row>
    <row r="28609" spans="54:54" x14ac:dyDescent="0.2">
      <c r="BB28609" s="5"/>
    </row>
    <row r="28610" spans="54:54" x14ac:dyDescent="0.2">
      <c r="BB28610" s="5"/>
    </row>
    <row r="28611" spans="54:54" x14ac:dyDescent="0.2">
      <c r="BB28611" s="5"/>
    </row>
    <row r="28612" spans="54:54" x14ac:dyDescent="0.2">
      <c r="BB28612" s="5"/>
    </row>
    <row r="28613" spans="54:54" x14ac:dyDescent="0.2">
      <c r="BB28613" s="5"/>
    </row>
    <row r="28614" spans="54:54" x14ac:dyDescent="0.2">
      <c r="BB28614" s="5"/>
    </row>
    <row r="28615" spans="54:54" x14ac:dyDescent="0.2">
      <c r="BB28615" s="5"/>
    </row>
    <row r="28616" spans="54:54" x14ac:dyDescent="0.2">
      <c r="BB28616" s="5"/>
    </row>
    <row r="28617" spans="54:54" x14ac:dyDescent="0.2">
      <c r="BB28617" s="5"/>
    </row>
    <row r="28618" spans="54:54" x14ac:dyDescent="0.2">
      <c r="BB28618" s="5"/>
    </row>
    <row r="28619" spans="54:54" x14ac:dyDescent="0.2">
      <c r="BB28619" s="5"/>
    </row>
    <row r="28620" spans="54:54" x14ac:dyDescent="0.2">
      <c r="BB28620" s="5"/>
    </row>
    <row r="28621" spans="54:54" x14ac:dyDescent="0.2">
      <c r="BB28621" s="5"/>
    </row>
    <row r="28622" spans="54:54" x14ac:dyDescent="0.2">
      <c r="BB28622" s="5"/>
    </row>
    <row r="28623" spans="54:54" x14ac:dyDescent="0.2">
      <c r="BB28623" s="5"/>
    </row>
    <row r="28624" spans="54:54" x14ac:dyDescent="0.2">
      <c r="BB28624" s="5"/>
    </row>
    <row r="28625" spans="54:54" x14ac:dyDescent="0.2">
      <c r="BB28625" s="5"/>
    </row>
    <row r="28626" spans="54:54" x14ac:dyDescent="0.2">
      <c r="BB28626" s="5"/>
    </row>
    <row r="28627" spans="54:54" x14ac:dyDescent="0.2">
      <c r="BB28627" s="5"/>
    </row>
    <row r="28628" spans="54:54" x14ac:dyDescent="0.2">
      <c r="BB28628" s="5"/>
    </row>
    <row r="28629" spans="54:54" x14ac:dyDescent="0.2">
      <c r="BB28629" s="5"/>
    </row>
    <row r="28630" spans="54:54" x14ac:dyDescent="0.2">
      <c r="BB28630" s="5"/>
    </row>
    <row r="28631" spans="54:54" x14ac:dyDescent="0.2">
      <c r="BB28631" s="5"/>
    </row>
    <row r="28632" spans="54:54" x14ac:dyDescent="0.2">
      <c r="BB28632" s="5"/>
    </row>
    <row r="28633" spans="54:54" x14ac:dyDescent="0.2">
      <c r="BB28633" s="5"/>
    </row>
    <row r="28634" spans="54:54" x14ac:dyDescent="0.2">
      <c r="BB28634" s="5"/>
    </row>
    <row r="28635" spans="54:54" x14ac:dyDescent="0.2">
      <c r="BB28635" s="5"/>
    </row>
    <row r="28636" spans="54:54" x14ac:dyDescent="0.2">
      <c r="BB28636" s="5"/>
    </row>
    <row r="28637" spans="54:54" x14ac:dyDescent="0.2">
      <c r="BB28637" s="5"/>
    </row>
    <row r="28638" spans="54:54" x14ac:dyDescent="0.2">
      <c r="BB28638" s="5"/>
    </row>
    <row r="28639" spans="54:54" x14ac:dyDescent="0.2">
      <c r="BB28639" s="5"/>
    </row>
    <row r="28640" spans="54:54" x14ac:dyDescent="0.2">
      <c r="BB28640" s="5"/>
    </row>
    <row r="28641" spans="54:54" x14ac:dyDescent="0.2">
      <c r="BB28641" s="5"/>
    </row>
    <row r="28642" spans="54:54" x14ac:dyDescent="0.2">
      <c r="BB28642" s="5"/>
    </row>
    <row r="28643" spans="54:54" x14ac:dyDescent="0.2">
      <c r="BB28643" s="5"/>
    </row>
    <row r="28644" spans="54:54" x14ac:dyDescent="0.2">
      <c r="BB28644" s="5"/>
    </row>
    <row r="28645" spans="54:54" x14ac:dyDescent="0.2">
      <c r="BB28645" s="5"/>
    </row>
    <row r="28646" spans="54:54" x14ac:dyDescent="0.2">
      <c r="BB28646" s="5"/>
    </row>
    <row r="28647" spans="54:54" x14ac:dyDescent="0.2">
      <c r="BB28647" s="5"/>
    </row>
    <row r="28648" spans="54:54" x14ac:dyDescent="0.2">
      <c r="BB28648" s="5"/>
    </row>
    <row r="28649" spans="54:54" x14ac:dyDescent="0.2">
      <c r="BB28649" s="5"/>
    </row>
    <row r="28650" spans="54:54" x14ac:dyDescent="0.2">
      <c r="BB28650" s="5"/>
    </row>
    <row r="28651" spans="54:54" x14ac:dyDescent="0.2">
      <c r="BB28651" s="5"/>
    </row>
    <row r="28652" spans="54:54" x14ac:dyDescent="0.2">
      <c r="BB28652" s="5"/>
    </row>
    <row r="28653" spans="54:54" x14ac:dyDescent="0.2">
      <c r="BB28653" s="5"/>
    </row>
    <row r="28654" spans="54:54" x14ac:dyDescent="0.2">
      <c r="BB28654" s="5"/>
    </row>
    <row r="28655" spans="54:54" x14ac:dyDescent="0.2">
      <c r="BB28655" s="5"/>
    </row>
    <row r="28656" spans="54:54" x14ac:dyDescent="0.2">
      <c r="BB28656" s="5"/>
    </row>
    <row r="28657" spans="54:54" x14ac:dyDescent="0.2">
      <c r="BB28657" s="5"/>
    </row>
    <row r="28658" spans="54:54" x14ac:dyDescent="0.2">
      <c r="BB28658" s="5"/>
    </row>
    <row r="28659" spans="54:54" x14ac:dyDescent="0.2">
      <c r="BB28659" s="5"/>
    </row>
    <row r="28660" spans="54:54" x14ac:dyDescent="0.2">
      <c r="BB28660" s="5"/>
    </row>
    <row r="28661" spans="54:54" x14ac:dyDescent="0.2">
      <c r="BB28661" s="5"/>
    </row>
    <row r="28662" spans="54:54" x14ac:dyDescent="0.2">
      <c r="BB28662" s="5"/>
    </row>
    <row r="28663" spans="54:54" x14ac:dyDescent="0.2">
      <c r="BB28663" s="5"/>
    </row>
    <row r="28664" spans="54:54" x14ac:dyDescent="0.2">
      <c r="BB28664" s="5"/>
    </row>
    <row r="28665" spans="54:54" x14ac:dyDescent="0.2">
      <c r="BB28665" s="5"/>
    </row>
    <row r="28666" spans="54:54" x14ac:dyDescent="0.2">
      <c r="BB28666" s="5"/>
    </row>
    <row r="28667" spans="54:54" x14ac:dyDescent="0.2">
      <c r="BB28667" s="5"/>
    </row>
    <row r="28668" spans="54:54" x14ac:dyDescent="0.2">
      <c r="BB28668" s="5"/>
    </row>
    <row r="28669" spans="54:54" x14ac:dyDescent="0.2">
      <c r="BB28669" s="5"/>
    </row>
    <row r="28670" spans="54:54" x14ac:dyDescent="0.2">
      <c r="BB28670" s="5"/>
    </row>
    <row r="28671" spans="54:54" x14ac:dyDescent="0.2">
      <c r="BB28671" s="5"/>
    </row>
    <row r="28672" spans="54:54" x14ac:dyDescent="0.2">
      <c r="BB28672" s="5"/>
    </row>
    <row r="28673" spans="54:54" x14ac:dyDescent="0.2">
      <c r="BB28673" s="5"/>
    </row>
    <row r="28674" spans="54:54" x14ac:dyDescent="0.2">
      <c r="BB28674" s="5"/>
    </row>
    <row r="28675" spans="54:54" x14ac:dyDescent="0.2">
      <c r="BB28675" s="5"/>
    </row>
    <row r="28676" spans="54:54" x14ac:dyDescent="0.2">
      <c r="BB28676" s="5"/>
    </row>
    <row r="28677" spans="54:54" x14ac:dyDescent="0.2">
      <c r="BB28677" s="5"/>
    </row>
    <row r="28678" spans="54:54" x14ac:dyDescent="0.2">
      <c r="BB28678" s="5"/>
    </row>
    <row r="28679" spans="54:54" x14ac:dyDescent="0.2">
      <c r="BB28679" s="5"/>
    </row>
    <row r="28680" spans="54:54" x14ac:dyDescent="0.2">
      <c r="BB28680" s="5"/>
    </row>
    <row r="28681" spans="54:54" x14ac:dyDescent="0.2">
      <c r="BB28681" s="5"/>
    </row>
    <row r="28682" spans="54:54" x14ac:dyDescent="0.2">
      <c r="BB28682" s="5"/>
    </row>
    <row r="28683" spans="54:54" x14ac:dyDescent="0.2">
      <c r="BB28683" s="5"/>
    </row>
    <row r="28684" spans="54:54" x14ac:dyDescent="0.2">
      <c r="BB28684" s="5"/>
    </row>
    <row r="28685" spans="54:54" x14ac:dyDescent="0.2">
      <c r="BB28685" s="5"/>
    </row>
    <row r="28686" spans="54:54" x14ac:dyDescent="0.2">
      <c r="BB28686" s="5"/>
    </row>
    <row r="28687" spans="54:54" x14ac:dyDescent="0.2">
      <c r="BB28687" s="5"/>
    </row>
    <row r="28688" spans="54:54" x14ac:dyDescent="0.2">
      <c r="BB28688" s="5"/>
    </row>
    <row r="28689" spans="54:54" x14ac:dyDescent="0.2">
      <c r="BB28689" s="5"/>
    </row>
    <row r="28690" spans="54:54" x14ac:dyDescent="0.2">
      <c r="BB28690" s="5"/>
    </row>
    <row r="28691" spans="54:54" x14ac:dyDescent="0.2">
      <c r="BB28691" s="5"/>
    </row>
    <row r="28692" spans="54:54" x14ac:dyDescent="0.2">
      <c r="BB28692" s="5"/>
    </row>
    <row r="28693" spans="54:54" x14ac:dyDescent="0.2">
      <c r="BB28693" s="5"/>
    </row>
    <row r="28694" spans="54:54" x14ac:dyDescent="0.2">
      <c r="BB28694" s="5"/>
    </row>
    <row r="28695" spans="54:54" x14ac:dyDescent="0.2">
      <c r="BB28695" s="5"/>
    </row>
    <row r="28696" spans="54:54" x14ac:dyDescent="0.2">
      <c r="BB28696" s="5"/>
    </row>
    <row r="28697" spans="54:54" x14ac:dyDescent="0.2">
      <c r="BB28697" s="5"/>
    </row>
    <row r="28698" spans="54:54" x14ac:dyDescent="0.2">
      <c r="BB28698" s="5"/>
    </row>
    <row r="28699" spans="54:54" x14ac:dyDescent="0.2">
      <c r="BB28699" s="5"/>
    </row>
    <row r="28700" spans="54:54" x14ac:dyDescent="0.2">
      <c r="BB28700" s="5"/>
    </row>
    <row r="28701" spans="54:54" x14ac:dyDescent="0.2">
      <c r="BB28701" s="5"/>
    </row>
    <row r="28702" spans="54:54" x14ac:dyDescent="0.2">
      <c r="BB28702" s="5"/>
    </row>
    <row r="28703" spans="54:54" x14ac:dyDescent="0.2">
      <c r="BB28703" s="5"/>
    </row>
    <row r="28704" spans="54:54" x14ac:dyDescent="0.2">
      <c r="BB28704" s="5"/>
    </row>
    <row r="28705" spans="54:54" x14ac:dyDescent="0.2">
      <c r="BB28705" s="5"/>
    </row>
    <row r="28706" spans="54:54" x14ac:dyDescent="0.2">
      <c r="BB28706" s="5"/>
    </row>
    <row r="28707" spans="54:54" x14ac:dyDescent="0.2">
      <c r="BB28707" s="5"/>
    </row>
    <row r="28708" spans="54:54" x14ac:dyDescent="0.2">
      <c r="BB28708" s="5"/>
    </row>
    <row r="28709" spans="54:54" x14ac:dyDescent="0.2">
      <c r="BB28709" s="5"/>
    </row>
    <row r="28710" spans="54:54" x14ac:dyDescent="0.2">
      <c r="BB28710" s="5"/>
    </row>
    <row r="28711" spans="54:54" x14ac:dyDescent="0.2">
      <c r="BB28711" s="5"/>
    </row>
    <row r="28712" spans="54:54" x14ac:dyDescent="0.2">
      <c r="BB28712" s="5"/>
    </row>
    <row r="28713" spans="54:54" x14ac:dyDescent="0.2">
      <c r="BB28713" s="5"/>
    </row>
    <row r="28714" spans="54:54" x14ac:dyDescent="0.2">
      <c r="BB28714" s="5"/>
    </row>
    <row r="28715" spans="54:54" x14ac:dyDescent="0.2">
      <c r="BB28715" s="5"/>
    </row>
    <row r="28716" spans="54:54" x14ac:dyDescent="0.2">
      <c r="BB28716" s="5"/>
    </row>
    <row r="28717" spans="54:54" x14ac:dyDescent="0.2">
      <c r="BB28717" s="5"/>
    </row>
    <row r="28718" spans="54:54" x14ac:dyDescent="0.2">
      <c r="BB28718" s="5"/>
    </row>
    <row r="28719" spans="54:54" x14ac:dyDescent="0.2">
      <c r="BB28719" s="5"/>
    </row>
    <row r="28720" spans="54:54" x14ac:dyDescent="0.2">
      <c r="BB28720" s="5"/>
    </row>
    <row r="28721" spans="54:54" x14ac:dyDescent="0.2">
      <c r="BB28721" s="5"/>
    </row>
    <row r="28722" spans="54:54" x14ac:dyDescent="0.2">
      <c r="BB28722" s="5"/>
    </row>
    <row r="28723" spans="54:54" x14ac:dyDescent="0.2">
      <c r="BB28723" s="5"/>
    </row>
    <row r="28724" spans="54:54" x14ac:dyDescent="0.2">
      <c r="BB28724" s="5"/>
    </row>
    <row r="28725" spans="54:54" x14ac:dyDescent="0.2">
      <c r="BB28725" s="5"/>
    </row>
    <row r="28726" spans="54:54" x14ac:dyDescent="0.2">
      <c r="BB28726" s="5"/>
    </row>
    <row r="28727" spans="54:54" x14ac:dyDescent="0.2">
      <c r="BB28727" s="5"/>
    </row>
    <row r="28728" spans="54:54" x14ac:dyDescent="0.2">
      <c r="BB28728" s="5"/>
    </row>
    <row r="28729" spans="54:54" x14ac:dyDescent="0.2">
      <c r="BB28729" s="5"/>
    </row>
    <row r="28730" spans="54:54" x14ac:dyDescent="0.2">
      <c r="BB28730" s="5"/>
    </row>
    <row r="28731" spans="54:54" x14ac:dyDescent="0.2">
      <c r="BB28731" s="5"/>
    </row>
    <row r="28732" spans="54:54" x14ac:dyDescent="0.2">
      <c r="BB28732" s="5"/>
    </row>
    <row r="28733" spans="54:54" x14ac:dyDescent="0.2">
      <c r="BB28733" s="5"/>
    </row>
    <row r="28734" spans="54:54" x14ac:dyDescent="0.2">
      <c r="BB28734" s="5"/>
    </row>
    <row r="28735" spans="54:54" x14ac:dyDescent="0.2">
      <c r="BB28735" s="5"/>
    </row>
    <row r="28736" spans="54:54" x14ac:dyDescent="0.2">
      <c r="BB28736" s="5"/>
    </row>
    <row r="28737" spans="54:54" x14ac:dyDescent="0.2">
      <c r="BB28737" s="5"/>
    </row>
    <row r="28738" spans="54:54" x14ac:dyDescent="0.2">
      <c r="BB28738" s="5"/>
    </row>
    <row r="28739" spans="54:54" x14ac:dyDescent="0.2">
      <c r="BB28739" s="5"/>
    </row>
    <row r="28740" spans="54:54" x14ac:dyDescent="0.2">
      <c r="BB28740" s="5"/>
    </row>
    <row r="28741" spans="54:54" x14ac:dyDescent="0.2">
      <c r="BB28741" s="5"/>
    </row>
    <row r="28742" spans="54:54" x14ac:dyDescent="0.2">
      <c r="BB28742" s="5"/>
    </row>
    <row r="28743" spans="54:54" x14ac:dyDescent="0.2">
      <c r="BB28743" s="5"/>
    </row>
    <row r="28744" spans="54:54" x14ac:dyDescent="0.2">
      <c r="BB28744" s="5"/>
    </row>
    <row r="28745" spans="54:54" x14ac:dyDescent="0.2">
      <c r="BB28745" s="5"/>
    </row>
    <row r="28746" spans="54:54" x14ac:dyDescent="0.2">
      <c r="BB28746" s="5"/>
    </row>
    <row r="28747" spans="54:54" x14ac:dyDescent="0.2">
      <c r="BB28747" s="5"/>
    </row>
    <row r="28748" spans="54:54" x14ac:dyDescent="0.2">
      <c r="BB28748" s="5"/>
    </row>
    <row r="28749" spans="54:54" x14ac:dyDescent="0.2">
      <c r="BB28749" s="5"/>
    </row>
    <row r="28750" spans="54:54" x14ac:dyDescent="0.2">
      <c r="BB28750" s="5"/>
    </row>
    <row r="28751" spans="54:54" x14ac:dyDescent="0.2">
      <c r="BB28751" s="5"/>
    </row>
    <row r="28752" spans="54:54" x14ac:dyDescent="0.2">
      <c r="BB28752" s="5"/>
    </row>
    <row r="28753" spans="54:54" x14ac:dyDescent="0.2">
      <c r="BB28753" s="5"/>
    </row>
    <row r="28754" spans="54:54" x14ac:dyDescent="0.2">
      <c r="BB28754" s="5"/>
    </row>
    <row r="28755" spans="54:54" x14ac:dyDescent="0.2">
      <c r="BB28755" s="5"/>
    </row>
    <row r="28756" spans="54:54" x14ac:dyDescent="0.2">
      <c r="BB28756" s="5"/>
    </row>
    <row r="28757" spans="54:54" x14ac:dyDescent="0.2">
      <c r="BB28757" s="5"/>
    </row>
    <row r="28758" spans="54:54" x14ac:dyDescent="0.2">
      <c r="BB28758" s="5"/>
    </row>
    <row r="28759" spans="54:54" x14ac:dyDescent="0.2">
      <c r="BB28759" s="5"/>
    </row>
    <row r="28760" spans="54:54" x14ac:dyDescent="0.2">
      <c r="BB28760" s="5"/>
    </row>
    <row r="28761" spans="54:54" x14ac:dyDescent="0.2">
      <c r="BB28761" s="5"/>
    </row>
    <row r="28762" spans="54:54" x14ac:dyDescent="0.2">
      <c r="BB28762" s="5"/>
    </row>
    <row r="28763" spans="54:54" x14ac:dyDescent="0.2">
      <c r="BB28763" s="5"/>
    </row>
    <row r="28764" spans="54:54" x14ac:dyDescent="0.2">
      <c r="BB28764" s="5"/>
    </row>
    <row r="28765" spans="54:54" x14ac:dyDescent="0.2">
      <c r="BB28765" s="5"/>
    </row>
    <row r="28766" spans="54:54" x14ac:dyDescent="0.2">
      <c r="BB28766" s="5"/>
    </row>
    <row r="28767" spans="54:54" x14ac:dyDescent="0.2">
      <c r="BB28767" s="5"/>
    </row>
    <row r="28768" spans="54:54" x14ac:dyDescent="0.2">
      <c r="BB28768" s="5"/>
    </row>
    <row r="28769" spans="54:54" x14ac:dyDescent="0.2">
      <c r="BB28769" s="5"/>
    </row>
    <row r="28770" spans="54:54" x14ac:dyDescent="0.2">
      <c r="BB28770" s="5"/>
    </row>
    <row r="28771" spans="54:54" x14ac:dyDescent="0.2">
      <c r="BB28771" s="5"/>
    </row>
    <row r="28772" spans="54:54" x14ac:dyDescent="0.2">
      <c r="BB28772" s="5"/>
    </row>
    <row r="28773" spans="54:54" x14ac:dyDescent="0.2">
      <c r="BB28773" s="5"/>
    </row>
    <row r="28774" spans="54:54" x14ac:dyDescent="0.2">
      <c r="BB28774" s="5"/>
    </row>
    <row r="28775" spans="54:54" x14ac:dyDescent="0.2">
      <c r="BB28775" s="5"/>
    </row>
    <row r="28776" spans="54:54" x14ac:dyDescent="0.2">
      <c r="BB28776" s="5"/>
    </row>
    <row r="28777" spans="54:54" x14ac:dyDescent="0.2">
      <c r="BB28777" s="5"/>
    </row>
    <row r="28778" spans="54:54" x14ac:dyDescent="0.2">
      <c r="BB28778" s="5"/>
    </row>
    <row r="28779" spans="54:54" x14ac:dyDescent="0.2">
      <c r="BB28779" s="5"/>
    </row>
    <row r="28780" spans="54:54" x14ac:dyDescent="0.2">
      <c r="BB28780" s="5"/>
    </row>
    <row r="28781" spans="54:54" x14ac:dyDescent="0.2">
      <c r="BB28781" s="5"/>
    </row>
    <row r="28782" spans="54:54" x14ac:dyDescent="0.2">
      <c r="BB28782" s="5"/>
    </row>
    <row r="28783" spans="54:54" x14ac:dyDescent="0.2">
      <c r="BB28783" s="5"/>
    </row>
    <row r="28784" spans="54:54" x14ac:dyDescent="0.2">
      <c r="BB28784" s="5"/>
    </row>
    <row r="28785" spans="54:54" x14ac:dyDescent="0.2">
      <c r="BB28785" s="5"/>
    </row>
    <row r="28786" spans="54:54" x14ac:dyDescent="0.2">
      <c r="BB28786" s="5"/>
    </row>
    <row r="28787" spans="54:54" x14ac:dyDescent="0.2">
      <c r="BB28787" s="5"/>
    </row>
    <row r="28788" spans="54:54" x14ac:dyDescent="0.2">
      <c r="BB28788" s="5"/>
    </row>
    <row r="28789" spans="54:54" x14ac:dyDescent="0.2">
      <c r="BB28789" s="5"/>
    </row>
    <row r="28790" spans="54:54" x14ac:dyDescent="0.2">
      <c r="BB28790" s="5"/>
    </row>
    <row r="28791" spans="54:54" x14ac:dyDescent="0.2">
      <c r="BB28791" s="5"/>
    </row>
    <row r="28792" spans="54:54" x14ac:dyDescent="0.2">
      <c r="BB28792" s="5"/>
    </row>
    <row r="28793" spans="54:54" x14ac:dyDescent="0.2">
      <c r="BB28793" s="5"/>
    </row>
    <row r="28794" spans="54:54" x14ac:dyDescent="0.2">
      <c r="BB28794" s="5"/>
    </row>
    <row r="28795" spans="54:54" x14ac:dyDescent="0.2">
      <c r="BB28795" s="5"/>
    </row>
    <row r="28796" spans="54:54" x14ac:dyDescent="0.2">
      <c r="BB28796" s="5"/>
    </row>
    <row r="28797" spans="54:54" x14ac:dyDescent="0.2">
      <c r="BB28797" s="5"/>
    </row>
    <row r="28798" spans="54:54" x14ac:dyDescent="0.2">
      <c r="BB28798" s="5"/>
    </row>
    <row r="28799" spans="54:54" x14ac:dyDescent="0.2">
      <c r="BB28799" s="5"/>
    </row>
    <row r="28800" spans="54:54" x14ac:dyDescent="0.2">
      <c r="BB28800" s="5"/>
    </row>
    <row r="28801" spans="54:54" x14ac:dyDescent="0.2">
      <c r="BB28801" s="5"/>
    </row>
    <row r="28802" spans="54:54" x14ac:dyDescent="0.2">
      <c r="BB28802" s="5"/>
    </row>
    <row r="28803" spans="54:54" x14ac:dyDescent="0.2">
      <c r="BB28803" s="5"/>
    </row>
    <row r="28804" spans="54:54" x14ac:dyDescent="0.2">
      <c r="BB28804" s="5"/>
    </row>
    <row r="28805" spans="54:54" x14ac:dyDescent="0.2">
      <c r="BB28805" s="5"/>
    </row>
    <row r="28806" spans="54:54" x14ac:dyDescent="0.2">
      <c r="BB28806" s="5"/>
    </row>
    <row r="28807" spans="54:54" x14ac:dyDescent="0.2">
      <c r="BB28807" s="5"/>
    </row>
    <row r="28808" spans="54:54" x14ac:dyDescent="0.2">
      <c r="BB28808" s="5"/>
    </row>
    <row r="28809" spans="54:54" x14ac:dyDescent="0.2">
      <c r="BB28809" s="5"/>
    </row>
    <row r="28810" spans="54:54" x14ac:dyDescent="0.2">
      <c r="BB28810" s="5"/>
    </row>
    <row r="28811" spans="54:54" x14ac:dyDescent="0.2">
      <c r="BB28811" s="5"/>
    </row>
    <row r="28812" spans="54:54" x14ac:dyDescent="0.2">
      <c r="BB28812" s="5"/>
    </row>
    <row r="28813" spans="54:54" x14ac:dyDescent="0.2">
      <c r="BB28813" s="5"/>
    </row>
    <row r="28814" spans="54:54" x14ac:dyDescent="0.2">
      <c r="BB28814" s="5"/>
    </row>
    <row r="28815" spans="54:54" x14ac:dyDescent="0.2">
      <c r="BB28815" s="5"/>
    </row>
    <row r="28816" spans="54:54" x14ac:dyDescent="0.2">
      <c r="BB28816" s="5"/>
    </row>
    <row r="28817" spans="54:54" x14ac:dyDescent="0.2">
      <c r="BB28817" s="5"/>
    </row>
    <row r="28818" spans="54:54" x14ac:dyDescent="0.2">
      <c r="BB28818" s="5"/>
    </row>
    <row r="28819" spans="54:54" x14ac:dyDescent="0.2">
      <c r="BB28819" s="5"/>
    </row>
    <row r="28820" spans="54:54" x14ac:dyDescent="0.2">
      <c r="BB28820" s="5"/>
    </row>
    <row r="28821" spans="54:54" x14ac:dyDescent="0.2">
      <c r="BB28821" s="5"/>
    </row>
    <row r="28822" spans="54:54" x14ac:dyDescent="0.2">
      <c r="BB28822" s="5"/>
    </row>
    <row r="28823" spans="54:54" x14ac:dyDescent="0.2">
      <c r="BB28823" s="5"/>
    </row>
    <row r="28824" spans="54:54" x14ac:dyDescent="0.2">
      <c r="BB28824" s="5"/>
    </row>
    <row r="28825" spans="54:54" x14ac:dyDescent="0.2">
      <c r="BB28825" s="5"/>
    </row>
    <row r="28826" spans="54:54" x14ac:dyDescent="0.2">
      <c r="BB28826" s="5"/>
    </row>
    <row r="28827" spans="54:54" x14ac:dyDescent="0.2">
      <c r="BB28827" s="5"/>
    </row>
    <row r="28828" spans="54:54" x14ac:dyDescent="0.2">
      <c r="BB28828" s="5"/>
    </row>
    <row r="28829" spans="54:54" x14ac:dyDescent="0.2">
      <c r="BB28829" s="5"/>
    </row>
    <row r="28830" spans="54:54" x14ac:dyDescent="0.2">
      <c r="BB28830" s="5"/>
    </row>
    <row r="28831" spans="54:54" x14ac:dyDescent="0.2">
      <c r="BB28831" s="5"/>
    </row>
    <row r="28832" spans="54:54" x14ac:dyDescent="0.2">
      <c r="BB28832" s="5"/>
    </row>
    <row r="28833" spans="54:54" x14ac:dyDescent="0.2">
      <c r="BB28833" s="5"/>
    </row>
    <row r="28834" spans="54:54" x14ac:dyDescent="0.2">
      <c r="BB28834" s="5"/>
    </row>
    <row r="28835" spans="54:54" x14ac:dyDescent="0.2">
      <c r="BB28835" s="5"/>
    </row>
    <row r="28836" spans="54:54" x14ac:dyDescent="0.2">
      <c r="BB28836" s="5"/>
    </row>
    <row r="28837" spans="54:54" x14ac:dyDescent="0.2">
      <c r="BB28837" s="5"/>
    </row>
    <row r="28838" spans="54:54" x14ac:dyDescent="0.2">
      <c r="BB28838" s="5"/>
    </row>
    <row r="28839" spans="54:54" x14ac:dyDescent="0.2">
      <c r="BB28839" s="5"/>
    </row>
    <row r="28840" spans="54:54" x14ac:dyDescent="0.2">
      <c r="BB28840" s="5"/>
    </row>
    <row r="28841" spans="54:54" x14ac:dyDescent="0.2">
      <c r="BB28841" s="5"/>
    </row>
    <row r="28842" spans="54:54" x14ac:dyDescent="0.2">
      <c r="BB28842" s="5"/>
    </row>
    <row r="28843" spans="54:54" x14ac:dyDescent="0.2">
      <c r="BB28843" s="5"/>
    </row>
    <row r="28844" spans="54:54" x14ac:dyDescent="0.2">
      <c r="BB28844" s="5"/>
    </row>
    <row r="28845" spans="54:54" x14ac:dyDescent="0.2">
      <c r="BB28845" s="5"/>
    </row>
    <row r="28846" spans="54:54" x14ac:dyDescent="0.2">
      <c r="BB28846" s="5"/>
    </row>
    <row r="28847" spans="54:54" x14ac:dyDescent="0.2">
      <c r="BB28847" s="5"/>
    </row>
    <row r="28848" spans="54:54" x14ac:dyDescent="0.2">
      <c r="BB28848" s="5"/>
    </row>
    <row r="28849" spans="54:54" x14ac:dyDescent="0.2">
      <c r="BB28849" s="5"/>
    </row>
    <row r="28850" spans="54:54" x14ac:dyDescent="0.2">
      <c r="BB28850" s="5"/>
    </row>
    <row r="28851" spans="54:54" x14ac:dyDescent="0.2">
      <c r="BB28851" s="5"/>
    </row>
    <row r="28852" spans="54:54" x14ac:dyDescent="0.2">
      <c r="BB28852" s="5"/>
    </row>
    <row r="28853" spans="54:54" x14ac:dyDescent="0.2">
      <c r="BB28853" s="5"/>
    </row>
    <row r="28854" spans="54:54" x14ac:dyDescent="0.2">
      <c r="BB28854" s="5"/>
    </row>
    <row r="28855" spans="54:54" x14ac:dyDescent="0.2">
      <c r="BB28855" s="5"/>
    </row>
    <row r="28856" spans="54:54" x14ac:dyDescent="0.2">
      <c r="BB28856" s="5"/>
    </row>
    <row r="28857" spans="54:54" x14ac:dyDescent="0.2">
      <c r="BB28857" s="5"/>
    </row>
    <row r="28858" spans="54:54" x14ac:dyDescent="0.2">
      <c r="BB28858" s="5"/>
    </row>
    <row r="28859" spans="54:54" x14ac:dyDescent="0.2">
      <c r="BB28859" s="5"/>
    </row>
    <row r="28860" spans="54:54" x14ac:dyDescent="0.2">
      <c r="BB28860" s="5"/>
    </row>
    <row r="28861" spans="54:54" x14ac:dyDescent="0.2">
      <c r="BB28861" s="5"/>
    </row>
    <row r="28862" spans="54:54" x14ac:dyDescent="0.2">
      <c r="BB28862" s="5"/>
    </row>
    <row r="28863" spans="54:54" x14ac:dyDescent="0.2">
      <c r="BB28863" s="5"/>
    </row>
    <row r="28864" spans="54:54" x14ac:dyDescent="0.2">
      <c r="BB28864" s="5"/>
    </row>
    <row r="28865" spans="54:54" x14ac:dyDescent="0.2">
      <c r="BB28865" s="5"/>
    </row>
    <row r="28866" spans="54:54" x14ac:dyDescent="0.2">
      <c r="BB28866" s="5"/>
    </row>
    <row r="28867" spans="54:54" x14ac:dyDescent="0.2">
      <c r="BB28867" s="5"/>
    </row>
    <row r="28868" spans="54:54" x14ac:dyDescent="0.2">
      <c r="BB28868" s="5"/>
    </row>
    <row r="28869" spans="54:54" x14ac:dyDescent="0.2">
      <c r="BB28869" s="5"/>
    </row>
    <row r="28870" spans="54:54" x14ac:dyDescent="0.2">
      <c r="BB28870" s="5"/>
    </row>
    <row r="28871" spans="54:54" x14ac:dyDescent="0.2">
      <c r="BB28871" s="5"/>
    </row>
    <row r="28872" spans="54:54" x14ac:dyDescent="0.2">
      <c r="BB28872" s="5"/>
    </row>
    <row r="28873" spans="54:54" x14ac:dyDescent="0.2">
      <c r="BB28873" s="5"/>
    </row>
    <row r="28874" spans="54:54" x14ac:dyDescent="0.2">
      <c r="BB28874" s="5"/>
    </row>
    <row r="28875" spans="54:54" x14ac:dyDescent="0.2">
      <c r="BB28875" s="5"/>
    </row>
    <row r="28876" spans="54:54" x14ac:dyDescent="0.2">
      <c r="BB28876" s="5"/>
    </row>
    <row r="28877" spans="54:54" x14ac:dyDescent="0.2">
      <c r="BB28877" s="5"/>
    </row>
    <row r="28878" spans="54:54" x14ac:dyDescent="0.2">
      <c r="BB28878" s="5"/>
    </row>
    <row r="28879" spans="54:54" x14ac:dyDescent="0.2">
      <c r="BB28879" s="5"/>
    </row>
    <row r="28880" spans="54:54" x14ac:dyDescent="0.2">
      <c r="BB28880" s="5"/>
    </row>
    <row r="28881" spans="54:54" x14ac:dyDescent="0.2">
      <c r="BB28881" s="5"/>
    </row>
    <row r="28882" spans="54:54" x14ac:dyDescent="0.2">
      <c r="BB28882" s="5"/>
    </row>
    <row r="28883" spans="54:54" x14ac:dyDescent="0.2">
      <c r="BB28883" s="5"/>
    </row>
    <row r="28884" spans="54:54" x14ac:dyDescent="0.2">
      <c r="BB28884" s="5"/>
    </row>
    <row r="28885" spans="54:54" x14ac:dyDescent="0.2">
      <c r="BB28885" s="5"/>
    </row>
    <row r="28886" spans="54:54" x14ac:dyDescent="0.2">
      <c r="BB28886" s="5"/>
    </row>
    <row r="28887" spans="54:54" x14ac:dyDescent="0.2">
      <c r="BB28887" s="5"/>
    </row>
    <row r="28888" spans="54:54" x14ac:dyDescent="0.2">
      <c r="BB28888" s="5"/>
    </row>
    <row r="28889" spans="54:54" x14ac:dyDescent="0.2">
      <c r="BB28889" s="5"/>
    </row>
    <row r="28890" spans="54:54" x14ac:dyDescent="0.2">
      <c r="BB28890" s="5"/>
    </row>
    <row r="28891" spans="54:54" x14ac:dyDescent="0.2">
      <c r="BB28891" s="5"/>
    </row>
    <row r="28892" spans="54:54" x14ac:dyDescent="0.2">
      <c r="BB28892" s="5"/>
    </row>
    <row r="28893" spans="54:54" x14ac:dyDescent="0.2">
      <c r="BB28893" s="5"/>
    </row>
    <row r="28894" spans="54:54" x14ac:dyDescent="0.2">
      <c r="BB28894" s="5"/>
    </row>
    <row r="28895" spans="54:54" x14ac:dyDescent="0.2">
      <c r="BB28895" s="5"/>
    </row>
    <row r="28896" spans="54:54" x14ac:dyDescent="0.2">
      <c r="BB28896" s="5"/>
    </row>
    <row r="28897" spans="54:54" x14ac:dyDescent="0.2">
      <c r="BB28897" s="5"/>
    </row>
    <row r="28898" spans="54:54" x14ac:dyDescent="0.2">
      <c r="BB28898" s="5"/>
    </row>
    <row r="28899" spans="54:54" x14ac:dyDescent="0.2">
      <c r="BB28899" s="5"/>
    </row>
    <row r="28900" spans="54:54" x14ac:dyDescent="0.2">
      <c r="BB28900" s="5"/>
    </row>
    <row r="28901" spans="54:54" x14ac:dyDescent="0.2">
      <c r="BB28901" s="5"/>
    </row>
    <row r="28902" spans="54:54" x14ac:dyDescent="0.2">
      <c r="BB28902" s="5"/>
    </row>
    <row r="28903" spans="54:54" x14ac:dyDescent="0.2">
      <c r="BB28903" s="5"/>
    </row>
    <row r="28904" spans="54:54" x14ac:dyDescent="0.2">
      <c r="BB28904" s="5"/>
    </row>
    <row r="28905" spans="54:54" x14ac:dyDescent="0.2">
      <c r="BB28905" s="5"/>
    </row>
    <row r="28906" spans="54:54" x14ac:dyDescent="0.2">
      <c r="BB28906" s="5"/>
    </row>
    <row r="28907" spans="54:54" x14ac:dyDescent="0.2">
      <c r="BB28907" s="5"/>
    </row>
    <row r="28908" spans="54:54" x14ac:dyDescent="0.2">
      <c r="BB28908" s="5"/>
    </row>
    <row r="28909" spans="54:54" x14ac:dyDescent="0.2">
      <c r="BB28909" s="5"/>
    </row>
    <row r="28910" spans="54:54" x14ac:dyDescent="0.2">
      <c r="BB28910" s="5"/>
    </row>
    <row r="28911" spans="54:54" x14ac:dyDescent="0.2">
      <c r="BB28911" s="5"/>
    </row>
    <row r="28912" spans="54:54" x14ac:dyDescent="0.2">
      <c r="BB28912" s="5"/>
    </row>
    <row r="28913" spans="54:54" x14ac:dyDescent="0.2">
      <c r="BB28913" s="5"/>
    </row>
    <row r="28914" spans="54:54" x14ac:dyDescent="0.2">
      <c r="BB28914" s="5"/>
    </row>
    <row r="28915" spans="54:54" x14ac:dyDescent="0.2">
      <c r="BB28915" s="5"/>
    </row>
    <row r="28916" spans="54:54" x14ac:dyDescent="0.2">
      <c r="BB28916" s="5"/>
    </row>
    <row r="28917" spans="54:54" x14ac:dyDescent="0.2">
      <c r="BB28917" s="5"/>
    </row>
    <row r="28918" spans="54:54" x14ac:dyDescent="0.2">
      <c r="BB28918" s="5"/>
    </row>
    <row r="28919" spans="54:54" x14ac:dyDescent="0.2">
      <c r="BB28919" s="5"/>
    </row>
    <row r="28920" spans="54:54" x14ac:dyDescent="0.2">
      <c r="BB28920" s="5"/>
    </row>
    <row r="28921" spans="54:54" x14ac:dyDescent="0.2">
      <c r="BB28921" s="5"/>
    </row>
    <row r="28922" spans="54:54" x14ac:dyDescent="0.2">
      <c r="BB28922" s="5"/>
    </row>
    <row r="28923" spans="54:54" x14ac:dyDescent="0.2">
      <c r="BB28923" s="5"/>
    </row>
    <row r="28924" spans="54:54" x14ac:dyDescent="0.2">
      <c r="BB28924" s="5"/>
    </row>
    <row r="28925" spans="54:54" x14ac:dyDescent="0.2">
      <c r="BB28925" s="5"/>
    </row>
    <row r="28926" spans="54:54" x14ac:dyDescent="0.2">
      <c r="BB28926" s="5"/>
    </row>
    <row r="28927" spans="54:54" x14ac:dyDescent="0.2">
      <c r="BB28927" s="5"/>
    </row>
    <row r="28928" spans="54:54" x14ac:dyDescent="0.2">
      <c r="BB28928" s="5"/>
    </row>
    <row r="28929" spans="54:54" x14ac:dyDescent="0.2">
      <c r="BB28929" s="5"/>
    </row>
    <row r="28930" spans="54:54" x14ac:dyDescent="0.2">
      <c r="BB28930" s="5"/>
    </row>
    <row r="28931" spans="54:54" x14ac:dyDescent="0.2">
      <c r="BB28931" s="5"/>
    </row>
    <row r="28932" spans="54:54" x14ac:dyDescent="0.2">
      <c r="BB28932" s="5"/>
    </row>
    <row r="28933" spans="54:54" x14ac:dyDescent="0.2">
      <c r="BB28933" s="5"/>
    </row>
    <row r="28934" spans="54:54" x14ac:dyDescent="0.2">
      <c r="BB28934" s="5"/>
    </row>
    <row r="28935" spans="54:54" x14ac:dyDescent="0.2">
      <c r="BB28935" s="5"/>
    </row>
    <row r="28936" spans="54:54" x14ac:dyDescent="0.2">
      <c r="BB28936" s="5"/>
    </row>
    <row r="28937" spans="54:54" x14ac:dyDescent="0.2">
      <c r="BB28937" s="5"/>
    </row>
    <row r="28938" spans="54:54" x14ac:dyDescent="0.2">
      <c r="BB28938" s="5"/>
    </row>
    <row r="28939" spans="54:54" x14ac:dyDescent="0.2">
      <c r="BB28939" s="5"/>
    </row>
    <row r="28940" spans="54:54" x14ac:dyDescent="0.2">
      <c r="BB28940" s="5"/>
    </row>
    <row r="28941" spans="54:54" x14ac:dyDescent="0.2">
      <c r="BB28941" s="5"/>
    </row>
    <row r="28942" spans="54:54" x14ac:dyDescent="0.2">
      <c r="BB28942" s="5"/>
    </row>
    <row r="28943" spans="54:54" x14ac:dyDescent="0.2">
      <c r="BB28943" s="5"/>
    </row>
    <row r="28944" spans="54:54" x14ac:dyDescent="0.2">
      <c r="BB28944" s="5"/>
    </row>
    <row r="28945" spans="54:54" x14ac:dyDescent="0.2">
      <c r="BB28945" s="5"/>
    </row>
    <row r="28946" spans="54:54" x14ac:dyDescent="0.2">
      <c r="BB28946" s="5"/>
    </row>
    <row r="28947" spans="54:54" x14ac:dyDescent="0.2">
      <c r="BB28947" s="5"/>
    </row>
    <row r="28948" spans="54:54" x14ac:dyDescent="0.2">
      <c r="BB28948" s="5"/>
    </row>
    <row r="28949" spans="54:54" x14ac:dyDescent="0.2">
      <c r="BB28949" s="5"/>
    </row>
    <row r="28950" spans="54:54" x14ac:dyDescent="0.2">
      <c r="BB28950" s="5"/>
    </row>
    <row r="28951" spans="54:54" x14ac:dyDescent="0.2">
      <c r="BB28951" s="5"/>
    </row>
    <row r="28952" spans="54:54" x14ac:dyDescent="0.2">
      <c r="BB28952" s="5"/>
    </row>
    <row r="28953" spans="54:54" x14ac:dyDescent="0.2">
      <c r="BB28953" s="5"/>
    </row>
    <row r="28954" spans="54:54" x14ac:dyDescent="0.2">
      <c r="BB28954" s="5"/>
    </row>
    <row r="28955" spans="54:54" x14ac:dyDescent="0.2">
      <c r="BB28955" s="5"/>
    </row>
    <row r="28956" spans="54:54" x14ac:dyDescent="0.2">
      <c r="BB28956" s="5"/>
    </row>
    <row r="28957" spans="54:54" x14ac:dyDescent="0.2">
      <c r="BB28957" s="5"/>
    </row>
    <row r="28958" spans="54:54" x14ac:dyDescent="0.2">
      <c r="BB28958" s="5"/>
    </row>
    <row r="28959" spans="54:54" x14ac:dyDescent="0.2">
      <c r="BB28959" s="5"/>
    </row>
    <row r="28960" spans="54:54" x14ac:dyDescent="0.2">
      <c r="BB28960" s="5"/>
    </row>
    <row r="28961" spans="54:54" x14ac:dyDescent="0.2">
      <c r="BB28961" s="5"/>
    </row>
    <row r="28962" spans="54:54" x14ac:dyDescent="0.2">
      <c r="BB28962" s="5"/>
    </row>
    <row r="28963" spans="54:54" x14ac:dyDescent="0.2">
      <c r="BB28963" s="5"/>
    </row>
    <row r="28964" spans="54:54" x14ac:dyDescent="0.2">
      <c r="BB28964" s="5"/>
    </row>
    <row r="28965" spans="54:54" x14ac:dyDescent="0.2">
      <c r="BB28965" s="5"/>
    </row>
    <row r="28966" spans="54:54" x14ac:dyDescent="0.2">
      <c r="BB28966" s="5"/>
    </row>
    <row r="28967" spans="54:54" x14ac:dyDescent="0.2">
      <c r="BB28967" s="5"/>
    </row>
    <row r="28968" spans="54:54" x14ac:dyDescent="0.2">
      <c r="BB28968" s="5"/>
    </row>
    <row r="28969" spans="54:54" x14ac:dyDescent="0.2">
      <c r="BB28969" s="5"/>
    </row>
    <row r="28970" spans="54:54" x14ac:dyDescent="0.2">
      <c r="BB28970" s="5"/>
    </row>
    <row r="28971" spans="54:54" x14ac:dyDescent="0.2">
      <c r="BB28971" s="5"/>
    </row>
    <row r="28972" spans="54:54" x14ac:dyDescent="0.2">
      <c r="BB28972" s="5"/>
    </row>
    <row r="28973" spans="54:54" x14ac:dyDescent="0.2">
      <c r="BB28973" s="5"/>
    </row>
    <row r="28974" spans="54:54" x14ac:dyDescent="0.2">
      <c r="BB28974" s="5"/>
    </row>
    <row r="28975" spans="54:54" x14ac:dyDescent="0.2">
      <c r="BB28975" s="5"/>
    </row>
    <row r="28976" spans="54:54" x14ac:dyDescent="0.2">
      <c r="BB28976" s="5"/>
    </row>
    <row r="28977" spans="54:54" x14ac:dyDescent="0.2">
      <c r="BB28977" s="5"/>
    </row>
    <row r="28978" spans="54:54" x14ac:dyDescent="0.2">
      <c r="BB28978" s="5"/>
    </row>
    <row r="28979" spans="54:54" x14ac:dyDescent="0.2">
      <c r="BB28979" s="5"/>
    </row>
    <row r="28980" spans="54:54" x14ac:dyDescent="0.2">
      <c r="BB28980" s="5"/>
    </row>
    <row r="28981" spans="54:54" x14ac:dyDescent="0.2">
      <c r="BB28981" s="5"/>
    </row>
    <row r="28982" spans="54:54" x14ac:dyDescent="0.2">
      <c r="BB28982" s="5"/>
    </row>
    <row r="28983" spans="54:54" x14ac:dyDescent="0.2">
      <c r="BB28983" s="5"/>
    </row>
    <row r="28984" spans="54:54" x14ac:dyDescent="0.2">
      <c r="BB28984" s="5"/>
    </row>
    <row r="28985" spans="54:54" x14ac:dyDescent="0.2">
      <c r="BB28985" s="5"/>
    </row>
    <row r="28986" spans="54:54" x14ac:dyDescent="0.2">
      <c r="BB28986" s="5"/>
    </row>
    <row r="28987" spans="54:54" x14ac:dyDescent="0.2">
      <c r="BB28987" s="5"/>
    </row>
    <row r="28988" spans="54:54" x14ac:dyDescent="0.2">
      <c r="BB28988" s="5"/>
    </row>
    <row r="28989" spans="54:54" x14ac:dyDescent="0.2">
      <c r="BB28989" s="5"/>
    </row>
    <row r="28990" spans="54:54" x14ac:dyDescent="0.2">
      <c r="BB28990" s="5"/>
    </row>
    <row r="28991" spans="54:54" x14ac:dyDescent="0.2">
      <c r="BB28991" s="5"/>
    </row>
    <row r="28992" spans="54:54" x14ac:dyDescent="0.2">
      <c r="BB28992" s="5"/>
    </row>
    <row r="28993" spans="54:54" x14ac:dyDescent="0.2">
      <c r="BB28993" s="5"/>
    </row>
    <row r="28994" spans="54:54" x14ac:dyDescent="0.2">
      <c r="BB28994" s="5"/>
    </row>
    <row r="28995" spans="54:54" x14ac:dyDescent="0.2">
      <c r="BB28995" s="5"/>
    </row>
    <row r="28996" spans="54:54" x14ac:dyDescent="0.2">
      <c r="BB28996" s="5"/>
    </row>
    <row r="28997" spans="54:54" x14ac:dyDescent="0.2">
      <c r="BB28997" s="5"/>
    </row>
    <row r="28998" spans="54:54" x14ac:dyDescent="0.2">
      <c r="BB28998" s="5"/>
    </row>
    <row r="28999" spans="54:54" x14ac:dyDescent="0.2">
      <c r="BB28999" s="5"/>
    </row>
    <row r="29000" spans="54:54" x14ac:dyDescent="0.2">
      <c r="BB29000" s="5"/>
    </row>
    <row r="29001" spans="54:54" x14ac:dyDescent="0.2">
      <c r="BB29001" s="5"/>
    </row>
    <row r="29002" spans="54:54" x14ac:dyDescent="0.2">
      <c r="BB29002" s="5"/>
    </row>
    <row r="29003" spans="54:54" x14ac:dyDescent="0.2">
      <c r="BB29003" s="5"/>
    </row>
    <row r="29004" spans="54:54" x14ac:dyDescent="0.2">
      <c r="BB29004" s="5"/>
    </row>
    <row r="29005" spans="54:54" x14ac:dyDescent="0.2">
      <c r="BB29005" s="5"/>
    </row>
    <row r="29006" spans="54:54" x14ac:dyDescent="0.2">
      <c r="BB29006" s="5"/>
    </row>
    <row r="29007" spans="54:54" x14ac:dyDescent="0.2">
      <c r="BB29007" s="5"/>
    </row>
    <row r="29008" spans="54:54" x14ac:dyDescent="0.2">
      <c r="BB29008" s="5"/>
    </row>
    <row r="29009" spans="54:54" x14ac:dyDescent="0.2">
      <c r="BB29009" s="5"/>
    </row>
    <row r="29010" spans="54:54" x14ac:dyDescent="0.2">
      <c r="BB29010" s="5"/>
    </row>
    <row r="29011" spans="54:54" x14ac:dyDescent="0.2">
      <c r="BB29011" s="5"/>
    </row>
    <row r="29012" spans="54:54" x14ac:dyDescent="0.2">
      <c r="BB29012" s="5"/>
    </row>
    <row r="29013" spans="54:54" x14ac:dyDescent="0.2">
      <c r="BB29013" s="5"/>
    </row>
    <row r="29014" spans="54:54" x14ac:dyDescent="0.2">
      <c r="BB29014" s="5"/>
    </row>
    <row r="29015" spans="54:54" x14ac:dyDescent="0.2">
      <c r="BB29015" s="5"/>
    </row>
    <row r="29016" spans="54:54" x14ac:dyDescent="0.2">
      <c r="BB29016" s="5"/>
    </row>
    <row r="29017" spans="54:54" x14ac:dyDescent="0.2">
      <c r="BB29017" s="5"/>
    </row>
    <row r="29018" spans="54:54" x14ac:dyDescent="0.2">
      <c r="BB29018" s="5"/>
    </row>
    <row r="29019" spans="54:54" x14ac:dyDescent="0.2">
      <c r="BB29019" s="5"/>
    </row>
    <row r="29020" spans="54:54" x14ac:dyDescent="0.2">
      <c r="BB29020" s="5"/>
    </row>
    <row r="29021" spans="54:54" x14ac:dyDescent="0.2">
      <c r="BB29021" s="5"/>
    </row>
    <row r="29022" spans="54:54" x14ac:dyDescent="0.2">
      <c r="BB29022" s="5"/>
    </row>
    <row r="29023" spans="54:54" x14ac:dyDescent="0.2">
      <c r="BB29023" s="5"/>
    </row>
    <row r="29024" spans="54:54" x14ac:dyDescent="0.2">
      <c r="BB29024" s="5"/>
    </row>
    <row r="29025" spans="54:54" x14ac:dyDescent="0.2">
      <c r="BB29025" s="5"/>
    </row>
    <row r="29026" spans="54:54" x14ac:dyDescent="0.2">
      <c r="BB29026" s="5"/>
    </row>
    <row r="29027" spans="54:54" x14ac:dyDescent="0.2">
      <c r="BB29027" s="5"/>
    </row>
    <row r="29028" spans="54:54" x14ac:dyDescent="0.2">
      <c r="BB29028" s="5"/>
    </row>
    <row r="29029" spans="54:54" x14ac:dyDescent="0.2">
      <c r="BB29029" s="5"/>
    </row>
    <row r="29030" spans="54:54" x14ac:dyDescent="0.2">
      <c r="BB29030" s="5"/>
    </row>
    <row r="29031" spans="54:54" x14ac:dyDescent="0.2">
      <c r="BB29031" s="5"/>
    </row>
    <row r="29032" spans="54:54" x14ac:dyDescent="0.2">
      <c r="BB29032" s="5"/>
    </row>
    <row r="29033" spans="54:54" x14ac:dyDescent="0.2">
      <c r="BB29033" s="5"/>
    </row>
    <row r="29034" spans="54:54" x14ac:dyDescent="0.2">
      <c r="BB29034" s="5"/>
    </row>
    <row r="29035" spans="54:54" x14ac:dyDescent="0.2">
      <c r="BB29035" s="5"/>
    </row>
    <row r="29036" spans="54:54" x14ac:dyDescent="0.2">
      <c r="BB29036" s="5"/>
    </row>
    <row r="29037" spans="54:54" x14ac:dyDescent="0.2">
      <c r="BB29037" s="5"/>
    </row>
    <row r="29038" spans="54:54" x14ac:dyDescent="0.2">
      <c r="BB29038" s="5"/>
    </row>
    <row r="29039" spans="54:54" x14ac:dyDescent="0.2">
      <c r="BB29039" s="5"/>
    </row>
    <row r="29040" spans="54:54" x14ac:dyDescent="0.2">
      <c r="BB29040" s="5"/>
    </row>
    <row r="29041" spans="54:54" x14ac:dyDescent="0.2">
      <c r="BB29041" s="5"/>
    </row>
    <row r="29042" spans="54:54" x14ac:dyDescent="0.2">
      <c r="BB29042" s="5"/>
    </row>
    <row r="29043" spans="54:54" x14ac:dyDescent="0.2">
      <c r="BB29043" s="5"/>
    </row>
    <row r="29044" spans="54:54" x14ac:dyDescent="0.2">
      <c r="BB29044" s="5"/>
    </row>
    <row r="29045" spans="54:54" x14ac:dyDescent="0.2">
      <c r="BB29045" s="5"/>
    </row>
    <row r="29046" spans="54:54" x14ac:dyDescent="0.2">
      <c r="BB29046" s="5"/>
    </row>
    <row r="29047" spans="54:54" x14ac:dyDescent="0.2">
      <c r="BB29047" s="5"/>
    </row>
    <row r="29048" spans="54:54" x14ac:dyDescent="0.2">
      <c r="BB29048" s="5"/>
    </row>
    <row r="29049" spans="54:54" x14ac:dyDescent="0.2">
      <c r="BB29049" s="5"/>
    </row>
    <row r="29050" spans="54:54" x14ac:dyDescent="0.2">
      <c r="BB29050" s="5"/>
    </row>
    <row r="29051" spans="54:54" x14ac:dyDescent="0.2">
      <c r="BB29051" s="5"/>
    </row>
    <row r="29052" spans="54:54" x14ac:dyDescent="0.2">
      <c r="BB29052" s="5"/>
    </row>
    <row r="29053" spans="54:54" x14ac:dyDescent="0.2">
      <c r="BB29053" s="5"/>
    </row>
    <row r="29054" spans="54:54" x14ac:dyDescent="0.2">
      <c r="BB29054" s="5"/>
    </row>
    <row r="29055" spans="54:54" x14ac:dyDescent="0.2">
      <c r="BB29055" s="5"/>
    </row>
    <row r="29056" spans="54:54" x14ac:dyDescent="0.2">
      <c r="BB29056" s="5"/>
    </row>
    <row r="29057" spans="54:54" x14ac:dyDescent="0.2">
      <c r="BB29057" s="5"/>
    </row>
    <row r="29058" spans="54:54" x14ac:dyDescent="0.2">
      <c r="BB29058" s="5"/>
    </row>
    <row r="29059" spans="54:54" x14ac:dyDescent="0.2">
      <c r="BB29059" s="5"/>
    </row>
    <row r="29060" spans="54:54" x14ac:dyDescent="0.2">
      <c r="BB29060" s="5"/>
    </row>
    <row r="29061" spans="54:54" x14ac:dyDescent="0.2">
      <c r="BB29061" s="5"/>
    </row>
    <row r="29062" spans="54:54" x14ac:dyDescent="0.2">
      <c r="BB29062" s="5"/>
    </row>
    <row r="29063" spans="54:54" x14ac:dyDescent="0.2">
      <c r="BB29063" s="5"/>
    </row>
    <row r="29064" spans="54:54" x14ac:dyDescent="0.2">
      <c r="BB29064" s="5"/>
    </row>
    <row r="29065" spans="54:54" x14ac:dyDescent="0.2">
      <c r="BB29065" s="5"/>
    </row>
    <row r="29066" spans="54:54" x14ac:dyDescent="0.2">
      <c r="BB29066" s="5"/>
    </row>
    <row r="29067" spans="54:54" x14ac:dyDescent="0.2">
      <c r="BB29067" s="5"/>
    </row>
    <row r="29068" spans="54:54" x14ac:dyDescent="0.2">
      <c r="BB29068" s="5"/>
    </row>
    <row r="29069" spans="54:54" x14ac:dyDescent="0.2">
      <c r="BB29069" s="5"/>
    </row>
    <row r="29070" spans="54:54" x14ac:dyDescent="0.2">
      <c r="BB29070" s="5"/>
    </row>
    <row r="29071" spans="54:54" x14ac:dyDescent="0.2">
      <c r="BB29071" s="5"/>
    </row>
    <row r="29072" spans="54:54" x14ac:dyDescent="0.2">
      <c r="BB29072" s="5"/>
    </row>
    <row r="29073" spans="54:54" x14ac:dyDescent="0.2">
      <c r="BB29073" s="5"/>
    </row>
    <row r="29074" spans="54:54" x14ac:dyDescent="0.2">
      <c r="BB29074" s="5"/>
    </row>
    <row r="29075" spans="54:54" x14ac:dyDescent="0.2">
      <c r="BB29075" s="5"/>
    </row>
    <row r="29076" spans="54:54" x14ac:dyDescent="0.2">
      <c r="BB29076" s="5"/>
    </row>
    <row r="29077" spans="54:54" x14ac:dyDescent="0.2">
      <c r="BB29077" s="5"/>
    </row>
    <row r="29078" spans="54:54" x14ac:dyDescent="0.2">
      <c r="BB29078" s="5"/>
    </row>
    <row r="29079" spans="54:54" x14ac:dyDescent="0.2">
      <c r="BB29079" s="5"/>
    </row>
    <row r="29080" spans="54:54" x14ac:dyDescent="0.2">
      <c r="BB29080" s="5"/>
    </row>
    <row r="29081" spans="54:54" x14ac:dyDescent="0.2">
      <c r="BB29081" s="5"/>
    </row>
    <row r="29082" spans="54:54" x14ac:dyDescent="0.2">
      <c r="BB29082" s="5"/>
    </row>
    <row r="29083" spans="54:54" x14ac:dyDescent="0.2">
      <c r="BB29083" s="5"/>
    </row>
    <row r="29084" spans="54:54" x14ac:dyDescent="0.2">
      <c r="BB29084" s="5"/>
    </row>
    <row r="29085" spans="54:54" x14ac:dyDescent="0.2">
      <c r="BB29085" s="5"/>
    </row>
    <row r="29086" spans="54:54" x14ac:dyDescent="0.2">
      <c r="BB29086" s="5"/>
    </row>
    <row r="29087" spans="54:54" x14ac:dyDescent="0.2">
      <c r="BB29087" s="5"/>
    </row>
    <row r="29088" spans="54:54" x14ac:dyDescent="0.2">
      <c r="BB29088" s="5"/>
    </row>
    <row r="29089" spans="54:54" x14ac:dyDescent="0.2">
      <c r="BB29089" s="5"/>
    </row>
    <row r="29090" spans="54:54" x14ac:dyDescent="0.2">
      <c r="BB29090" s="5"/>
    </row>
    <row r="29091" spans="54:54" x14ac:dyDescent="0.2">
      <c r="BB29091" s="5"/>
    </row>
    <row r="29092" spans="54:54" x14ac:dyDescent="0.2">
      <c r="BB29092" s="5"/>
    </row>
    <row r="29093" spans="54:54" x14ac:dyDescent="0.2">
      <c r="BB29093" s="5"/>
    </row>
    <row r="29094" spans="54:54" x14ac:dyDescent="0.2">
      <c r="BB29094" s="5"/>
    </row>
    <row r="29095" spans="54:54" x14ac:dyDescent="0.2">
      <c r="BB29095" s="5"/>
    </row>
    <row r="29096" spans="54:54" x14ac:dyDescent="0.2">
      <c r="BB29096" s="5"/>
    </row>
    <row r="29097" spans="54:54" x14ac:dyDescent="0.2">
      <c r="BB29097" s="5"/>
    </row>
    <row r="29098" spans="54:54" x14ac:dyDescent="0.2">
      <c r="BB29098" s="5"/>
    </row>
    <row r="29099" spans="54:54" x14ac:dyDescent="0.2">
      <c r="BB29099" s="5"/>
    </row>
    <row r="29100" spans="54:54" x14ac:dyDescent="0.2">
      <c r="BB29100" s="5"/>
    </row>
    <row r="29101" spans="54:54" x14ac:dyDescent="0.2">
      <c r="BB29101" s="5"/>
    </row>
    <row r="29102" spans="54:54" x14ac:dyDescent="0.2">
      <c r="BB29102" s="5"/>
    </row>
    <row r="29103" spans="54:54" x14ac:dyDescent="0.2">
      <c r="BB29103" s="5"/>
    </row>
    <row r="29104" spans="54:54" x14ac:dyDescent="0.2">
      <c r="BB29104" s="5"/>
    </row>
    <row r="29105" spans="54:54" x14ac:dyDescent="0.2">
      <c r="BB29105" s="5"/>
    </row>
    <row r="29106" spans="54:54" x14ac:dyDescent="0.2">
      <c r="BB29106" s="5"/>
    </row>
    <row r="29107" spans="54:54" x14ac:dyDescent="0.2">
      <c r="BB29107" s="5"/>
    </row>
    <row r="29108" spans="54:54" x14ac:dyDescent="0.2">
      <c r="BB29108" s="5"/>
    </row>
    <row r="29109" spans="54:54" x14ac:dyDescent="0.2">
      <c r="BB29109" s="5"/>
    </row>
    <row r="29110" spans="54:54" x14ac:dyDescent="0.2">
      <c r="BB29110" s="5"/>
    </row>
    <row r="29111" spans="54:54" x14ac:dyDescent="0.2">
      <c r="BB29111" s="5"/>
    </row>
    <row r="29112" spans="54:54" x14ac:dyDescent="0.2">
      <c r="BB29112" s="5"/>
    </row>
    <row r="29113" spans="54:54" x14ac:dyDescent="0.2">
      <c r="BB29113" s="5"/>
    </row>
    <row r="29114" spans="54:54" x14ac:dyDescent="0.2">
      <c r="BB29114" s="5"/>
    </row>
    <row r="29115" spans="54:54" x14ac:dyDescent="0.2">
      <c r="BB29115" s="5"/>
    </row>
    <row r="29116" spans="54:54" x14ac:dyDescent="0.2">
      <c r="BB29116" s="5"/>
    </row>
    <row r="29117" spans="54:54" x14ac:dyDescent="0.2">
      <c r="BB29117" s="5"/>
    </row>
    <row r="29118" spans="54:54" x14ac:dyDescent="0.2">
      <c r="BB29118" s="5"/>
    </row>
    <row r="29119" spans="54:54" x14ac:dyDescent="0.2">
      <c r="BB29119" s="5"/>
    </row>
    <row r="29120" spans="54:54" x14ac:dyDescent="0.2">
      <c r="BB29120" s="5"/>
    </row>
    <row r="29121" spans="54:54" x14ac:dyDescent="0.2">
      <c r="BB29121" s="5"/>
    </row>
    <row r="29122" spans="54:54" x14ac:dyDescent="0.2">
      <c r="BB29122" s="5"/>
    </row>
    <row r="29123" spans="54:54" x14ac:dyDescent="0.2">
      <c r="BB29123" s="5"/>
    </row>
    <row r="29124" spans="54:54" x14ac:dyDescent="0.2">
      <c r="BB29124" s="5"/>
    </row>
    <row r="29125" spans="54:54" x14ac:dyDescent="0.2">
      <c r="BB29125" s="5"/>
    </row>
    <row r="29126" spans="54:54" x14ac:dyDescent="0.2">
      <c r="BB29126" s="5"/>
    </row>
    <row r="29127" spans="54:54" x14ac:dyDescent="0.2">
      <c r="BB29127" s="5"/>
    </row>
    <row r="29128" spans="54:54" x14ac:dyDescent="0.2">
      <c r="BB29128" s="5"/>
    </row>
    <row r="29129" spans="54:54" x14ac:dyDescent="0.2">
      <c r="BB29129" s="5"/>
    </row>
    <row r="29130" spans="54:54" x14ac:dyDescent="0.2">
      <c r="BB29130" s="5"/>
    </row>
    <row r="29131" spans="54:54" x14ac:dyDescent="0.2">
      <c r="BB29131" s="5"/>
    </row>
    <row r="29132" spans="54:54" x14ac:dyDescent="0.2">
      <c r="BB29132" s="5"/>
    </row>
    <row r="29133" spans="54:54" x14ac:dyDescent="0.2">
      <c r="BB29133" s="5"/>
    </row>
    <row r="29134" spans="54:54" x14ac:dyDescent="0.2">
      <c r="BB29134" s="5"/>
    </row>
    <row r="29135" spans="54:54" x14ac:dyDescent="0.2">
      <c r="BB29135" s="5"/>
    </row>
    <row r="29136" spans="54:54" x14ac:dyDescent="0.2">
      <c r="BB29136" s="5"/>
    </row>
    <row r="29137" spans="54:54" x14ac:dyDescent="0.2">
      <c r="BB29137" s="5"/>
    </row>
    <row r="29138" spans="54:54" x14ac:dyDescent="0.2">
      <c r="BB29138" s="5"/>
    </row>
    <row r="29139" spans="54:54" x14ac:dyDescent="0.2">
      <c r="BB29139" s="5"/>
    </row>
    <row r="29140" spans="54:54" x14ac:dyDescent="0.2">
      <c r="BB29140" s="5"/>
    </row>
    <row r="29141" spans="54:54" x14ac:dyDescent="0.2">
      <c r="BB29141" s="5"/>
    </row>
    <row r="29142" spans="54:54" x14ac:dyDescent="0.2">
      <c r="BB29142" s="5"/>
    </row>
    <row r="29143" spans="54:54" x14ac:dyDescent="0.2">
      <c r="BB29143" s="5"/>
    </row>
    <row r="29144" spans="54:54" x14ac:dyDescent="0.2">
      <c r="BB29144" s="5"/>
    </row>
    <row r="29145" spans="54:54" x14ac:dyDescent="0.2">
      <c r="BB29145" s="5"/>
    </row>
    <row r="29146" spans="54:54" x14ac:dyDescent="0.2">
      <c r="BB29146" s="5"/>
    </row>
    <row r="29147" spans="54:54" x14ac:dyDescent="0.2">
      <c r="BB29147" s="5"/>
    </row>
    <row r="29148" spans="54:54" x14ac:dyDescent="0.2">
      <c r="BB29148" s="5"/>
    </row>
    <row r="29149" spans="54:54" x14ac:dyDescent="0.2">
      <c r="BB29149" s="5"/>
    </row>
    <row r="29150" spans="54:54" x14ac:dyDescent="0.2">
      <c r="BB29150" s="5"/>
    </row>
    <row r="29151" spans="54:54" x14ac:dyDescent="0.2">
      <c r="BB29151" s="5"/>
    </row>
    <row r="29152" spans="54:54" x14ac:dyDescent="0.2">
      <c r="BB29152" s="5"/>
    </row>
    <row r="29153" spans="54:54" x14ac:dyDescent="0.2">
      <c r="BB29153" s="5"/>
    </row>
    <row r="29154" spans="54:54" x14ac:dyDescent="0.2">
      <c r="BB29154" s="5"/>
    </row>
    <row r="29155" spans="54:54" x14ac:dyDescent="0.2">
      <c r="BB29155" s="5"/>
    </row>
    <row r="29156" spans="54:54" x14ac:dyDescent="0.2">
      <c r="BB29156" s="5"/>
    </row>
    <row r="29157" spans="54:54" x14ac:dyDescent="0.2">
      <c r="BB29157" s="5"/>
    </row>
    <row r="29158" spans="54:54" x14ac:dyDescent="0.2">
      <c r="BB29158" s="5"/>
    </row>
    <row r="29159" spans="54:54" x14ac:dyDescent="0.2">
      <c r="BB29159" s="5"/>
    </row>
    <row r="29160" spans="54:54" x14ac:dyDescent="0.2">
      <c r="BB29160" s="5"/>
    </row>
    <row r="29161" spans="54:54" x14ac:dyDescent="0.2">
      <c r="BB29161" s="5"/>
    </row>
    <row r="29162" spans="54:54" x14ac:dyDescent="0.2">
      <c r="BB29162" s="5"/>
    </row>
    <row r="29163" spans="54:54" x14ac:dyDescent="0.2">
      <c r="BB29163" s="5"/>
    </row>
    <row r="29164" spans="54:54" x14ac:dyDescent="0.2">
      <c r="BB29164" s="5"/>
    </row>
    <row r="29165" spans="54:54" x14ac:dyDescent="0.2">
      <c r="BB29165" s="5"/>
    </row>
    <row r="29166" spans="54:54" x14ac:dyDescent="0.2">
      <c r="BB29166" s="5"/>
    </row>
    <row r="29167" spans="54:54" x14ac:dyDescent="0.2">
      <c r="BB29167" s="5"/>
    </row>
    <row r="29168" spans="54:54" x14ac:dyDescent="0.2">
      <c r="BB29168" s="5"/>
    </row>
    <row r="29169" spans="54:54" x14ac:dyDescent="0.2">
      <c r="BB29169" s="5"/>
    </row>
    <row r="29170" spans="54:54" x14ac:dyDescent="0.2">
      <c r="BB29170" s="5"/>
    </row>
    <row r="29171" spans="54:54" x14ac:dyDescent="0.2">
      <c r="BB29171" s="5"/>
    </row>
    <row r="29172" spans="54:54" x14ac:dyDescent="0.2">
      <c r="BB29172" s="5"/>
    </row>
    <row r="29173" spans="54:54" x14ac:dyDescent="0.2">
      <c r="BB29173" s="5"/>
    </row>
    <row r="29174" spans="54:54" x14ac:dyDescent="0.2">
      <c r="BB29174" s="5"/>
    </row>
    <row r="29175" spans="54:54" x14ac:dyDescent="0.2">
      <c r="BB29175" s="5"/>
    </row>
    <row r="29176" spans="54:54" x14ac:dyDescent="0.2">
      <c r="BB29176" s="5"/>
    </row>
    <row r="29177" spans="54:54" x14ac:dyDescent="0.2">
      <c r="BB29177" s="5"/>
    </row>
    <row r="29178" spans="54:54" x14ac:dyDescent="0.2">
      <c r="BB29178" s="5"/>
    </row>
    <row r="29179" spans="54:54" x14ac:dyDescent="0.2">
      <c r="BB29179" s="5"/>
    </row>
    <row r="29180" spans="54:54" x14ac:dyDescent="0.2">
      <c r="BB29180" s="5"/>
    </row>
    <row r="29181" spans="54:54" x14ac:dyDescent="0.2">
      <c r="BB29181" s="5"/>
    </row>
    <row r="29182" spans="54:54" x14ac:dyDescent="0.2">
      <c r="BB29182" s="5"/>
    </row>
    <row r="29183" spans="54:54" x14ac:dyDescent="0.2">
      <c r="BB29183" s="5"/>
    </row>
    <row r="29184" spans="54:54" x14ac:dyDescent="0.2">
      <c r="BB29184" s="5"/>
    </row>
    <row r="29185" spans="54:54" x14ac:dyDescent="0.2">
      <c r="BB29185" s="5"/>
    </row>
    <row r="29186" spans="54:54" x14ac:dyDescent="0.2">
      <c r="BB29186" s="5"/>
    </row>
    <row r="29187" spans="54:54" x14ac:dyDescent="0.2">
      <c r="BB29187" s="5"/>
    </row>
    <row r="29188" spans="54:54" x14ac:dyDescent="0.2">
      <c r="BB29188" s="5"/>
    </row>
    <row r="29189" spans="54:54" x14ac:dyDescent="0.2">
      <c r="BB29189" s="5"/>
    </row>
    <row r="29190" spans="54:54" x14ac:dyDescent="0.2">
      <c r="BB29190" s="5"/>
    </row>
    <row r="29191" spans="54:54" x14ac:dyDescent="0.2">
      <c r="BB29191" s="5"/>
    </row>
    <row r="29192" spans="54:54" x14ac:dyDescent="0.2">
      <c r="BB29192" s="5"/>
    </row>
    <row r="29193" spans="54:54" x14ac:dyDescent="0.2">
      <c r="BB29193" s="5"/>
    </row>
    <row r="29194" spans="54:54" x14ac:dyDescent="0.2">
      <c r="BB29194" s="5"/>
    </row>
    <row r="29195" spans="54:54" x14ac:dyDescent="0.2">
      <c r="BB29195" s="5"/>
    </row>
    <row r="29196" spans="54:54" x14ac:dyDescent="0.2">
      <c r="BB29196" s="5"/>
    </row>
    <row r="29197" spans="54:54" x14ac:dyDescent="0.2">
      <c r="BB29197" s="5"/>
    </row>
    <row r="29198" spans="54:54" x14ac:dyDescent="0.2">
      <c r="BB29198" s="5"/>
    </row>
    <row r="29199" spans="54:54" x14ac:dyDescent="0.2">
      <c r="BB29199" s="5"/>
    </row>
    <row r="29200" spans="54:54" x14ac:dyDescent="0.2">
      <c r="BB29200" s="5"/>
    </row>
    <row r="29201" spans="54:54" x14ac:dyDescent="0.2">
      <c r="BB29201" s="5"/>
    </row>
    <row r="29202" spans="54:54" x14ac:dyDescent="0.2">
      <c r="BB29202" s="5"/>
    </row>
    <row r="29203" spans="54:54" x14ac:dyDescent="0.2">
      <c r="BB29203" s="5"/>
    </row>
    <row r="29204" spans="54:54" x14ac:dyDescent="0.2">
      <c r="BB29204" s="5"/>
    </row>
    <row r="29205" spans="54:54" x14ac:dyDescent="0.2">
      <c r="BB29205" s="5"/>
    </row>
    <row r="29206" spans="54:54" x14ac:dyDescent="0.2">
      <c r="BB29206" s="5"/>
    </row>
    <row r="29207" spans="54:54" x14ac:dyDescent="0.2">
      <c r="BB29207" s="5"/>
    </row>
    <row r="29208" spans="54:54" x14ac:dyDescent="0.2">
      <c r="BB29208" s="5"/>
    </row>
    <row r="29209" spans="54:54" x14ac:dyDescent="0.2">
      <c r="BB29209" s="5"/>
    </row>
    <row r="29210" spans="54:54" x14ac:dyDescent="0.2">
      <c r="BB29210" s="5"/>
    </row>
    <row r="29211" spans="54:54" x14ac:dyDescent="0.2">
      <c r="BB29211" s="5"/>
    </row>
    <row r="29212" spans="54:54" x14ac:dyDescent="0.2">
      <c r="BB29212" s="5"/>
    </row>
    <row r="29213" spans="54:54" x14ac:dyDescent="0.2">
      <c r="BB29213" s="5"/>
    </row>
    <row r="29214" spans="54:54" x14ac:dyDescent="0.2">
      <c r="BB29214" s="5"/>
    </row>
    <row r="29215" spans="54:54" x14ac:dyDescent="0.2">
      <c r="BB29215" s="5"/>
    </row>
    <row r="29216" spans="54:54" x14ac:dyDescent="0.2">
      <c r="BB29216" s="5"/>
    </row>
    <row r="29217" spans="54:54" x14ac:dyDescent="0.2">
      <c r="BB29217" s="5"/>
    </row>
    <row r="29218" spans="54:54" x14ac:dyDescent="0.2">
      <c r="BB29218" s="5"/>
    </row>
    <row r="29219" spans="54:54" x14ac:dyDescent="0.2">
      <c r="BB29219" s="5"/>
    </row>
    <row r="29220" spans="54:54" x14ac:dyDescent="0.2">
      <c r="BB29220" s="5"/>
    </row>
    <row r="29221" spans="54:54" x14ac:dyDescent="0.2">
      <c r="BB29221" s="5"/>
    </row>
    <row r="29222" spans="54:54" x14ac:dyDescent="0.2">
      <c r="BB29222" s="5"/>
    </row>
    <row r="29223" spans="54:54" x14ac:dyDescent="0.2">
      <c r="BB29223" s="5"/>
    </row>
    <row r="29224" spans="54:54" x14ac:dyDescent="0.2">
      <c r="BB29224" s="5"/>
    </row>
    <row r="29225" spans="54:54" x14ac:dyDescent="0.2">
      <c r="BB29225" s="5"/>
    </row>
    <row r="29226" spans="54:54" x14ac:dyDescent="0.2">
      <c r="BB29226" s="5"/>
    </row>
    <row r="29227" spans="54:54" x14ac:dyDescent="0.2">
      <c r="BB29227" s="5"/>
    </row>
    <row r="29228" spans="54:54" x14ac:dyDescent="0.2">
      <c r="BB29228" s="5"/>
    </row>
    <row r="29229" spans="54:54" x14ac:dyDescent="0.2">
      <c r="BB29229" s="5"/>
    </row>
    <row r="29230" spans="54:54" x14ac:dyDescent="0.2">
      <c r="BB29230" s="5"/>
    </row>
    <row r="29231" spans="54:54" x14ac:dyDescent="0.2">
      <c r="BB29231" s="5"/>
    </row>
    <row r="29232" spans="54:54" x14ac:dyDescent="0.2">
      <c r="BB29232" s="5"/>
    </row>
    <row r="29233" spans="54:54" x14ac:dyDescent="0.2">
      <c r="BB29233" s="5"/>
    </row>
    <row r="29234" spans="54:54" x14ac:dyDescent="0.2">
      <c r="BB29234" s="5"/>
    </row>
    <row r="29235" spans="54:54" x14ac:dyDescent="0.2">
      <c r="BB29235" s="5"/>
    </row>
    <row r="29236" spans="54:54" x14ac:dyDescent="0.2">
      <c r="BB29236" s="5"/>
    </row>
    <row r="29237" spans="54:54" x14ac:dyDescent="0.2">
      <c r="BB29237" s="5"/>
    </row>
    <row r="29238" spans="54:54" x14ac:dyDescent="0.2">
      <c r="BB29238" s="5"/>
    </row>
    <row r="29239" spans="54:54" x14ac:dyDescent="0.2">
      <c r="BB29239" s="5"/>
    </row>
    <row r="29240" spans="54:54" x14ac:dyDescent="0.2">
      <c r="BB29240" s="5"/>
    </row>
    <row r="29241" spans="54:54" x14ac:dyDescent="0.2">
      <c r="BB29241" s="5"/>
    </row>
    <row r="29242" spans="54:54" x14ac:dyDescent="0.2">
      <c r="BB29242" s="5"/>
    </row>
    <row r="29243" spans="54:54" x14ac:dyDescent="0.2">
      <c r="BB29243" s="5"/>
    </row>
    <row r="29244" spans="54:54" x14ac:dyDescent="0.2">
      <c r="BB29244" s="5"/>
    </row>
    <row r="29245" spans="54:54" x14ac:dyDescent="0.2">
      <c r="BB29245" s="5"/>
    </row>
    <row r="29246" spans="54:54" x14ac:dyDescent="0.2">
      <c r="BB29246" s="5"/>
    </row>
    <row r="29247" spans="54:54" x14ac:dyDescent="0.2">
      <c r="BB29247" s="5"/>
    </row>
    <row r="29248" spans="54:54" x14ac:dyDescent="0.2">
      <c r="BB29248" s="5"/>
    </row>
    <row r="29249" spans="54:54" x14ac:dyDescent="0.2">
      <c r="BB29249" s="5"/>
    </row>
    <row r="29250" spans="54:54" x14ac:dyDescent="0.2">
      <c r="BB29250" s="5"/>
    </row>
    <row r="29251" spans="54:54" x14ac:dyDescent="0.2">
      <c r="BB29251" s="5"/>
    </row>
    <row r="29252" spans="54:54" x14ac:dyDescent="0.2">
      <c r="BB29252" s="5"/>
    </row>
    <row r="29253" spans="54:54" x14ac:dyDescent="0.2">
      <c r="BB29253" s="5"/>
    </row>
    <row r="29254" spans="54:54" x14ac:dyDescent="0.2">
      <c r="BB29254" s="5"/>
    </row>
    <row r="29255" spans="54:54" x14ac:dyDescent="0.2">
      <c r="BB29255" s="5"/>
    </row>
    <row r="29256" spans="54:54" x14ac:dyDescent="0.2">
      <c r="BB29256" s="5"/>
    </row>
    <row r="29257" spans="54:54" x14ac:dyDescent="0.2">
      <c r="BB29257" s="5"/>
    </row>
    <row r="29258" spans="54:54" x14ac:dyDescent="0.2">
      <c r="BB29258" s="5"/>
    </row>
    <row r="29259" spans="54:54" x14ac:dyDescent="0.2">
      <c r="BB29259" s="5"/>
    </row>
    <row r="29260" spans="54:54" x14ac:dyDescent="0.2">
      <c r="BB29260" s="5"/>
    </row>
    <row r="29261" spans="54:54" x14ac:dyDescent="0.2">
      <c r="BB29261" s="5"/>
    </row>
    <row r="29262" spans="54:54" x14ac:dyDescent="0.2">
      <c r="BB29262" s="5"/>
    </row>
    <row r="29263" spans="54:54" x14ac:dyDescent="0.2">
      <c r="BB29263" s="5"/>
    </row>
    <row r="29264" spans="54:54" x14ac:dyDescent="0.2">
      <c r="BB29264" s="5"/>
    </row>
    <row r="29265" spans="54:54" x14ac:dyDescent="0.2">
      <c r="BB29265" s="5"/>
    </row>
    <row r="29266" spans="54:54" x14ac:dyDescent="0.2">
      <c r="BB29266" s="5"/>
    </row>
    <row r="29267" spans="54:54" x14ac:dyDescent="0.2">
      <c r="BB29267" s="5"/>
    </row>
    <row r="29268" spans="54:54" x14ac:dyDescent="0.2">
      <c r="BB29268" s="5"/>
    </row>
    <row r="29269" spans="54:54" x14ac:dyDescent="0.2">
      <c r="BB29269" s="5"/>
    </row>
    <row r="29270" spans="54:54" x14ac:dyDescent="0.2">
      <c r="BB29270" s="5"/>
    </row>
    <row r="29271" spans="54:54" x14ac:dyDescent="0.2">
      <c r="BB29271" s="5"/>
    </row>
    <row r="29272" spans="54:54" x14ac:dyDescent="0.2">
      <c r="BB29272" s="5"/>
    </row>
    <row r="29273" spans="54:54" x14ac:dyDescent="0.2">
      <c r="BB29273" s="5"/>
    </row>
    <row r="29274" spans="54:54" x14ac:dyDescent="0.2">
      <c r="BB29274" s="5"/>
    </row>
    <row r="29275" spans="54:54" x14ac:dyDescent="0.2">
      <c r="BB29275" s="5"/>
    </row>
    <row r="29276" spans="54:54" x14ac:dyDescent="0.2">
      <c r="BB29276" s="5"/>
    </row>
    <row r="29277" spans="54:54" x14ac:dyDescent="0.2">
      <c r="BB29277" s="5"/>
    </row>
    <row r="29278" spans="54:54" x14ac:dyDescent="0.2">
      <c r="BB29278" s="5"/>
    </row>
    <row r="29279" spans="54:54" x14ac:dyDescent="0.2">
      <c r="BB29279" s="5"/>
    </row>
    <row r="29280" spans="54:54" x14ac:dyDescent="0.2">
      <c r="BB29280" s="5"/>
    </row>
    <row r="29281" spans="54:54" x14ac:dyDescent="0.2">
      <c r="BB29281" s="5"/>
    </row>
    <row r="29282" spans="54:54" x14ac:dyDescent="0.2">
      <c r="BB29282" s="5"/>
    </row>
    <row r="29283" spans="54:54" x14ac:dyDescent="0.2">
      <c r="BB29283" s="5"/>
    </row>
    <row r="29284" spans="54:54" x14ac:dyDescent="0.2">
      <c r="BB29284" s="5"/>
    </row>
    <row r="29285" spans="54:54" x14ac:dyDescent="0.2">
      <c r="BB29285" s="5"/>
    </row>
    <row r="29286" spans="54:54" x14ac:dyDescent="0.2">
      <c r="BB29286" s="5"/>
    </row>
    <row r="29287" spans="54:54" x14ac:dyDescent="0.2">
      <c r="BB29287" s="5"/>
    </row>
    <row r="29288" spans="54:54" x14ac:dyDescent="0.2">
      <c r="BB29288" s="5"/>
    </row>
    <row r="29289" spans="54:54" x14ac:dyDescent="0.2">
      <c r="BB29289" s="5"/>
    </row>
    <row r="29290" spans="54:54" x14ac:dyDescent="0.2">
      <c r="BB29290" s="5"/>
    </row>
    <row r="29291" spans="54:54" x14ac:dyDescent="0.2">
      <c r="BB29291" s="5"/>
    </row>
    <row r="29292" spans="54:54" x14ac:dyDescent="0.2">
      <c r="BB29292" s="5"/>
    </row>
    <row r="29293" spans="54:54" x14ac:dyDescent="0.2">
      <c r="BB29293" s="5"/>
    </row>
    <row r="29294" spans="54:54" x14ac:dyDescent="0.2">
      <c r="BB29294" s="5"/>
    </row>
    <row r="29295" spans="54:54" x14ac:dyDescent="0.2">
      <c r="BB29295" s="5"/>
    </row>
    <row r="29296" spans="54:54" x14ac:dyDescent="0.2">
      <c r="BB29296" s="5"/>
    </row>
    <row r="29297" spans="54:54" x14ac:dyDescent="0.2">
      <c r="BB29297" s="5"/>
    </row>
    <row r="29298" spans="54:54" x14ac:dyDescent="0.2">
      <c r="BB29298" s="5"/>
    </row>
    <row r="29299" spans="54:54" x14ac:dyDescent="0.2">
      <c r="BB29299" s="5"/>
    </row>
    <row r="29300" spans="54:54" x14ac:dyDescent="0.2">
      <c r="BB29300" s="5"/>
    </row>
    <row r="29301" spans="54:54" x14ac:dyDescent="0.2">
      <c r="BB29301" s="5"/>
    </row>
    <row r="29302" spans="54:54" x14ac:dyDescent="0.2">
      <c r="BB29302" s="5"/>
    </row>
    <row r="29303" spans="54:54" x14ac:dyDescent="0.2">
      <c r="BB29303" s="5"/>
    </row>
    <row r="29304" spans="54:54" x14ac:dyDescent="0.2">
      <c r="BB29304" s="5"/>
    </row>
    <row r="29305" spans="54:54" x14ac:dyDescent="0.2">
      <c r="BB29305" s="5"/>
    </row>
    <row r="29306" spans="54:54" x14ac:dyDescent="0.2">
      <c r="BB29306" s="5"/>
    </row>
    <row r="29307" spans="54:54" x14ac:dyDescent="0.2">
      <c r="BB29307" s="5"/>
    </row>
    <row r="29308" spans="54:54" x14ac:dyDescent="0.2">
      <c r="BB29308" s="5"/>
    </row>
    <row r="29309" spans="54:54" x14ac:dyDescent="0.2">
      <c r="BB29309" s="5"/>
    </row>
    <row r="29310" spans="54:54" x14ac:dyDescent="0.2">
      <c r="BB29310" s="5"/>
    </row>
    <row r="29311" spans="54:54" x14ac:dyDescent="0.2">
      <c r="BB29311" s="5"/>
    </row>
    <row r="29312" spans="54:54" x14ac:dyDescent="0.2">
      <c r="BB29312" s="5"/>
    </row>
    <row r="29313" spans="54:54" x14ac:dyDescent="0.2">
      <c r="BB29313" s="5"/>
    </row>
    <row r="29314" spans="54:54" x14ac:dyDescent="0.2">
      <c r="BB29314" s="5"/>
    </row>
    <row r="29315" spans="54:54" x14ac:dyDescent="0.2">
      <c r="BB29315" s="5"/>
    </row>
    <row r="29316" spans="54:54" x14ac:dyDescent="0.2">
      <c r="BB29316" s="5"/>
    </row>
    <row r="29317" spans="54:54" x14ac:dyDescent="0.2">
      <c r="BB29317" s="5"/>
    </row>
    <row r="29318" spans="54:54" x14ac:dyDescent="0.2">
      <c r="BB29318" s="5"/>
    </row>
    <row r="29319" spans="54:54" x14ac:dyDescent="0.2">
      <c r="BB29319" s="5"/>
    </row>
    <row r="29320" spans="54:54" x14ac:dyDescent="0.2">
      <c r="BB29320" s="5"/>
    </row>
    <row r="29321" spans="54:54" x14ac:dyDescent="0.2">
      <c r="BB29321" s="5"/>
    </row>
    <row r="29322" spans="54:54" x14ac:dyDescent="0.2">
      <c r="BB29322" s="5"/>
    </row>
    <row r="29323" spans="54:54" x14ac:dyDescent="0.2">
      <c r="BB29323" s="5"/>
    </row>
    <row r="29324" spans="54:54" x14ac:dyDescent="0.2">
      <c r="BB29324" s="5"/>
    </row>
    <row r="29325" spans="54:54" x14ac:dyDescent="0.2">
      <c r="BB29325" s="5"/>
    </row>
    <row r="29326" spans="54:54" x14ac:dyDescent="0.2">
      <c r="BB29326" s="5"/>
    </row>
    <row r="29327" spans="54:54" x14ac:dyDescent="0.2">
      <c r="BB29327" s="5"/>
    </row>
    <row r="29328" spans="54:54" x14ac:dyDescent="0.2">
      <c r="BB29328" s="5"/>
    </row>
    <row r="29329" spans="54:54" x14ac:dyDescent="0.2">
      <c r="BB29329" s="5"/>
    </row>
    <row r="29330" spans="54:54" x14ac:dyDescent="0.2">
      <c r="BB29330" s="5"/>
    </row>
    <row r="29331" spans="54:54" x14ac:dyDescent="0.2">
      <c r="BB29331" s="5"/>
    </row>
    <row r="29332" spans="54:54" x14ac:dyDescent="0.2">
      <c r="BB29332" s="5"/>
    </row>
    <row r="29333" spans="54:54" x14ac:dyDescent="0.2">
      <c r="BB29333" s="5"/>
    </row>
    <row r="29334" spans="54:54" x14ac:dyDescent="0.2">
      <c r="BB29334" s="5"/>
    </row>
    <row r="29335" spans="54:54" x14ac:dyDescent="0.2">
      <c r="BB29335" s="5"/>
    </row>
    <row r="29336" spans="54:54" x14ac:dyDescent="0.2">
      <c r="BB29336" s="5"/>
    </row>
    <row r="29337" spans="54:54" x14ac:dyDescent="0.2">
      <c r="BB29337" s="5"/>
    </row>
    <row r="29338" spans="54:54" x14ac:dyDescent="0.2">
      <c r="BB29338" s="5"/>
    </row>
    <row r="29339" spans="54:54" x14ac:dyDescent="0.2">
      <c r="BB29339" s="5"/>
    </row>
    <row r="29340" spans="54:54" x14ac:dyDescent="0.2">
      <c r="BB29340" s="5"/>
    </row>
    <row r="29341" spans="54:54" x14ac:dyDescent="0.2">
      <c r="BB29341" s="5"/>
    </row>
    <row r="29342" spans="54:54" x14ac:dyDescent="0.2">
      <c r="BB29342" s="5"/>
    </row>
    <row r="29343" spans="54:54" x14ac:dyDescent="0.2">
      <c r="BB29343" s="5"/>
    </row>
    <row r="29344" spans="54:54" x14ac:dyDescent="0.2">
      <c r="BB29344" s="5"/>
    </row>
    <row r="29345" spans="54:54" x14ac:dyDescent="0.2">
      <c r="BB29345" s="5"/>
    </row>
    <row r="29346" spans="54:54" x14ac:dyDescent="0.2">
      <c r="BB29346" s="5"/>
    </row>
    <row r="29347" spans="54:54" x14ac:dyDescent="0.2">
      <c r="BB29347" s="5"/>
    </row>
    <row r="29348" spans="54:54" x14ac:dyDescent="0.2">
      <c r="BB29348" s="5"/>
    </row>
    <row r="29349" spans="54:54" x14ac:dyDescent="0.2">
      <c r="BB29349" s="5"/>
    </row>
    <row r="29350" spans="54:54" x14ac:dyDescent="0.2">
      <c r="BB29350" s="5"/>
    </row>
    <row r="29351" spans="54:54" x14ac:dyDescent="0.2">
      <c r="BB29351" s="5"/>
    </row>
    <row r="29352" spans="54:54" x14ac:dyDescent="0.2">
      <c r="BB29352" s="5"/>
    </row>
    <row r="29353" spans="54:54" x14ac:dyDescent="0.2">
      <c r="BB29353" s="5"/>
    </row>
    <row r="29354" spans="54:54" x14ac:dyDescent="0.2">
      <c r="BB29354" s="5"/>
    </row>
    <row r="29355" spans="54:54" x14ac:dyDescent="0.2">
      <c r="BB29355" s="5"/>
    </row>
    <row r="29356" spans="54:54" x14ac:dyDescent="0.2">
      <c r="BB29356" s="5"/>
    </row>
    <row r="29357" spans="54:54" x14ac:dyDescent="0.2">
      <c r="BB29357" s="5"/>
    </row>
    <row r="29358" spans="54:54" x14ac:dyDescent="0.2">
      <c r="BB29358" s="5"/>
    </row>
    <row r="29359" spans="54:54" x14ac:dyDescent="0.2">
      <c r="BB29359" s="5"/>
    </row>
    <row r="29360" spans="54:54" x14ac:dyDescent="0.2">
      <c r="BB29360" s="5"/>
    </row>
    <row r="29361" spans="54:54" x14ac:dyDescent="0.2">
      <c r="BB29361" s="5"/>
    </row>
    <row r="29362" spans="54:54" x14ac:dyDescent="0.2">
      <c r="BB29362" s="5"/>
    </row>
    <row r="29363" spans="54:54" x14ac:dyDescent="0.2">
      <c r="BB29363" s="5"/>
    </row>
    <row r="29364" spans="54:54" x14ac:dyDescent="0.2">
      <c r="BB29364" s="5"/>
    </row>
    <row r="29365" spans="54:54" x14ac:dyDescent="0.2">
      <c r="BB29365" s="5"/>
    </row>
    <row r="29366" spans="54:54" x14ac:dyDescent="0.2">
      <c r="BB29366" s="5"/>
    </row>
    <row r="29367" spans="54:54" x14ac:dyDescent="0.2">
      <c r="BB29367" s="5"/>
    </row>
    <row r="29368" spans="54:54" x14ac:dyDescent="0.2">
      <c r="BB29368" s="5"/>
    </row>
    <row r="29369" spans="54:54" x14ac:dyDescent="0.2">
      <c r="BB29369" s="5"/>
    </row>
    <row r="29370" spans="54:54" x14ac:dyDescent="0.2">
      <c r="BB29370" s="5"/>
    </row>
    <row r="29371" spans="54:54" x14ac:dyDescent="0.2">
      <c r="BB29371" s="5"/>
    </row>
    <row r="29372" spans="54:54" x14ac:dyDescent="0.2">
      <c r="BB29372" s="5"/>
    </row>
    <row r="29373" spans="54:54" x14ac:dyDescent="0.2">
      <c r="BB29373" s="5"/>
    </row>
    <row r="29374" spans="54:54" x14ac:dyDescent="0.2">
      <c r="BB29374" s="5"/>
    </row>
    <row r="29375" spans="54:54" x14ac:dyDescent="0.2">
      <c r="BB29375" s="5"/>
    </row>
    <row r="29376" spans="54:54" x14ac:dyDescent="0.2">
      <c r="BB29376" s="5"/>
    </row>
    <row r="29377" spans="54:54" x14ac:dyDescent="0.2">
      <c r="BB29377" s="5"/>
    </row>
    <row r="29378" spans="54:54" x14ac:dyDescent="0.2">
      <c r="BB29378" s="5"/>
    </row>
    <row r="29379" spans="54:54" x14ac:dyDescent="0.2">
      <c r="BB29379" s="5"/>
    </row>
    <row r="29380" spans="54:54" x14ac:dyDescent="0.2">
      <c r="BB29380" s="5"/>
    </row>
    <row r="29381" spans="54:54" x14ac:dyDescent="0.2">
      <c r="BB29381" s="5"/>
    </row>
    <row r="29382" spans="54:54" x14ac:dyDescent="0.2">
      <c r="BB29382" s="5"/>
    </row>
    <row r="29383" spans="54:54" x14ac:dyDescent="0.2">
      <c r="BB29383" s="5"/>
    </row>
    <row r="29384" spans="54:54" x14ac:dyDescent="0.2">
      <c r="BB29384" s="5"/>
    </row>
    <row r="29385" spans="54:54" x14ac:dyDescent="0.2">
      <c r="BB29385" s="5"/>
    </row>
    <row r="29386" spans="54:54" x14ac:dyDescent="0.2">
      <c r="BB29386" s="5"/>
    </row>
    <row r="29387" spans="54:54" x14ac:dyDescent="0.2">
      <c r="BB29387" s="5"/>
    </row>
    <row r="29388" spans="54:54" x14ac:dyDescent="0.2">
      <c r="BB29388" s="5"/>
    </row>
    <row r="29389" spans="54:54" x14ac:dyDescent="0.2">
      <c r="BB29389" s="5"/>
    </row>
    <row r="29390" spans="54:54" x14ac:dyDescent="0.2">
      <c r="BB29390" s="5"/>
    </row>
    <row r="29391" spans="54:54" x14ac:dyDescent="0.2">
      <c r="BB29391" s="5"/>
    </row>
    <row r="29392" spans="54:54" x14ac:dyDescent="0.2">
      <c r="BB29392" s="5"/>
    </row>
    <row r="29393" spans="54:54" x14ac:dyDescent="0.2">
      <c r="BB29393" s="5"/>
    </row>
    <row r="29394" spans="54:54" x14ac:dyDescent="0.2">
      <c r="BB29394" s="5"/>
    </row>
    <row r="29395" spans="54:54" x14ac:dyDescent="0.2">
      <c r="BB29395" s="5"/>
    </row>
    <row r="29396" spans="54:54" x14ac:dyDescent="0.2">
      <c r="BB29396" s="5"/>
    </row>
    <row r="29397" spans="54:54" x14ac:dyDescent="0.2">
      <c r="BB29397" s="5"/>
    </row>
    <row r="29398" spans="54:54" x14ac:dyDescent="0.2">
      <c r="BB29398" s="5"/>
    </row>
    <row r="29399" spans="54:54" x14ac:dyDescent="0.2">
      <c r="BB29399" s="5"/>
    </row>
    <row r="29400" spans="54:54" x14ac:dyDescent="0.2">
      <c r="BB29400" s="5"/>
    </row>
    <row r="29401" spans="54:54" x14ac:dyDescent="0.2">
      <c r="BB29401" s="5"/>
    </row>
    <row r="29402" spans="54:54" x14ac:dyDescent="0.2">
      <c r="BB29402" s="5"/>
    </row>
    <row r="29403" spans="54:54" x14ac:dyDescent="0.2">
      <c r="BB29403" s="5"/>
    </row>
    <row r="29404" spans="54:54" x14ac:dyDescent="0.2">
      <c r="BB29404" s="5"/>
    </row>
    <row r="29405" spans="54:54" x14ac:dyDescent="0.2">
      <c r="BB29405" s="5"/>
    </row>
    <row r="29406" spans="54:54" x14ac:dyDescent="0.2">
      <c r="BB29406" s="5"/>
    </row>
    <row r="29407" spans="54:54" x14ac:dyDescent="0.2">
      <c r="BB29407" s="5"/>
    </row>
    <row r="29408" spans="54:54" x14ac:dyDescent="0.2">
      <c r="BB29408" s="5"/>
    </row>
    <row r="29409" spans="54:54" x14ac:dyDescent="0.2">
      <c r="BB29409" s="5"/>
    </row>
    <row r="29410" spans="54:54" x14ac:dyDescent="0.2">
      <c r="BB29410" s="5"/>
    </row>
    <row r="29411" spans="54:54" x14ac:dyDescent="0.2">
      <c r="BB29411" s="5"/>
    </row>
    <row r="29412" spans="54:54" x14ac:dyDescent="0.2">
      <c r="BB29412" s="5"/>
    </row>
    <row r="29413" spans="54:54" x14ac:dyDescent="0.2">
      <c r="BB29413" s="5"/>
    </row>
    <row r="29414" spans="54:54" x14ac:dyDescent="0.2">
      <c r="BB29414" s="5"/>
    </row>
    <row r="29415" spans="54:54" x14ac:dyDescent="0.2">
      <c r="BB29415" s="5"/>
    </row>
    <row r="29416" spans="54:54" x14ac:dyDescent="0.2">
      <c r="BB29416" s="5"/>
    </row>
    <row r="29417" spans="54:54" x14ac:dyDescent="0.2">
      <c r="BB29417" s="5"/>
    </row>
    <row r="29418" spans="54:54" x14ac:dyDescent="0.2">
      <c r="BB29418" s="5"/>
    </row>
    <row r="29419" spans="54:54" x14ac:dyDescent="0.2">
      <c r="BB29419" s="5"/>
    </row>
    <row r="29420" spans="54:54" x14ac:dyDescent="0.2">
      <c r="BB29420" s="5"/>
    </row>
    <row r="29421" spans="54:54" x14ac:dyDescent="0.2">
      <c r="BB29421" s="5"/>
    </row>
    <row r="29422" spans="54:54" x14ac:dyDescent="0.2">
      <c r="BB29422" s="5"/>
    </row>
    <row r="29423" spans="54:54" x14ac:dyDescent="0.2">
      <c r="BB29423" s="5"/>
    </row>
    <row r="29424" spans="54:54" x14ac:dyDescent="0.2">
      <c r="BB29424" s="5"/>
    </row>
    <row r="29425" spans="54:54" x14ac:dyDescent="0.2">
      <c r="BB29425" s="5"/>
    </row>
    <row r="29426" spans="54:54" x14ac:dyDescent="0.2">
      <c r="BB29426" s="5"/>
    </row>
    <row r="29427" spans="54:54" x14ac:dyDescent="0.2">
      <c r="BB29427" s="5"/>
    </row>
    <row r="29428" spans="54:54" x14ac:dyDescent="0.2">
      <c r="BB29428" s="5"/>
    </row>
    <row r="29429" spans="54:54" x14ac:dyDescent="0.2">
      <c r="BB29429" s="5"/>
    </row>
    <row r="29430" spans="54:54" x14ac:dyDescent="0.2">
      <c r="BB29430" s="5"/>
    </row>
    <row r="29431" spans="54:54" x14ac:dyDescent="0.2">
      <c r="BB29431" s="5"/>
    </row>
    <row r="29432" spans="54:54" x14ac:dyDescent="0.2">
      <c r="BB29432" s="5"/>
    </row>
    <row r="29433" spans="54:54" x14ac:dyDescent="0.2">
      <c r="BB29433" s="5"/>
    </row>
    <row r="29434" spans="54:54" x14ac:dyDescent="0.2">
      <c r="BB29434" s="5"/>
    </row>
    <row r="29435" spans="54:54" x14ac:dyDescent="0.2">
      <c r="BB29435" s="5"/>
    </row>
    <row r="29436" spans="54:54" x14ac:dyDescent="0.2">
      <c r="BB29436" s="5"/>
    </row>
    <row r="29437" spans="54:54" x14ac:dyDescent="0.2">
      <c r="BB29437" s="5"/>
    </row>
    <row r="29438" spans="54:54" x14ac:dyDescent="0.2">
      <c r="BB29438" s="5"/>
    </row>
    <row r="29439" spans="54:54" x14ac:dyDescent="0.2">
      <c r="BB29439" s="5"/>
    </row>
    <row r="29440" spans="54:54" x14ac:dyDescent="0.2">
      <c r="BB29440" s="5"/>
    </row>
    <row r="29441" spans="54:54" x14ac:dyDescent="0.2">
      <c r="BB29441" s="5"/>
    </row>
    <row r="29442" spans="54:54" x14ac:dyDescent="0.2">
      <c r="BB29442" s="5"/>
    </row>
    <row r="29443" spans="54:54" x14ac:dyDescent="0.2">
      <c r="BB29443" s="5"/>
    </row>
    <row r="29444" spans="54:54" x14ac:dyDescent="0.2">
      <c r="BB29444" s="5"/>
    </row>
    <row r="29445" spans="54:54" x14ac:dyDescent="0.2">
      <c r="BB29445" s="5"/>
    </row>
    <row r="29446" spans="54:54" x14ac:dyDescent="0.2">
      <c r="BB29446" s="5"/>
    </row>
    <row r="29447" spans="54:54" x14ac:dyDescent="0.2">
      <c r="BB29447" s="5"/>
    </row>
    <row r="29448" spans="54:54" x14ac:dyDescent="0.2">
      <c r="BB29448" s="5"/>
    </row>
    <row r="29449" spans="54:54" x14ac:dyDescent="0.2">
      <c r="BB29449" s="5"/>
    </row>
    <row r="29450" spans="54:54" x14ac:dyDescent="0.2">
      <c r="BB29450" s="5"/>
    </row>
    <row r="29451" spans="54:54" x14ac:dyDescent="0.2">
      <c r="BB29451" s="5"/>
    </row>
    <row r="29452" spans="54:54" x14ac:dyDescent="0.2">
      <c r="BB29452" s="5"/>
    </row>
    <row r="29453" spans="54:54" x14ac:dyDescent="0.2">
      <c r="BB29453" s="5"/>
    </row>
    <row r="29454" spans="54:54" x14ac:dyDescent="0.2">
      <c r="BB29454" s="5"/>
    </row>
    <row r="29455" spans="54:54" x14ac:dyDescent="0.2">
      <c r="BB29455" s="5"/>
    </row>
    <row r="29456" spans="54:54" x14ac:dyDescent="0.2">
      <c r="BB29456" s="5"/>
    </row>
    <row r="29457" spans="54:54" x14ac:dyDescent="0.2">
      <c r="BB29457" s="5"/>
    </row>
    <row r="29458" spans="54:54" x14ac:dyDescent="0.2">
      <c r="BB29458" s="5"/>
    </row>
    <row r="29459" spans="54:54" x14ac:dyDescent="0.2">
      <c r="BB29459" s="5"/>
    </row>
    <row r="29460" spans="54:54" x14ac:dyDescent="0.2">
      <c r="BB29460" s="5"/>
    </row>
    <row r="29461" spans="54:54" x14ac:dyDescent="0.2">
      <c r="BB29461" s="5"/>
    </row>
    <row r="29462" spans="54:54" x14ac:dyDescent="0.2">
      <c r="BB29462" s="5"/>
    </row>
    <row r="29463" spans="54:54" x14ac:dyDescent="0.2">
      <c r="BB29463" s="5"/>
    </row>
    <row r="29464" spans="54:54" x14ac:dyDescent="0.2">
      <c r="BB29464" s="5"/>
    </row>
    <row r="29465" spans="54:54" x14ac:dyDescent="0.2">
      <c r="BB29465" s="5"/>
    </row>
    <row r="29466" spans="54:54" x14ac:dyDescent="0.2">
      <c r="BB29466" s="5"/>
    </row>
    <row r="29467" spans="54:54" x14ac:dyDescent="0.2">
      <c r="BB29467" s="5"/>
    </row>
    <row r="29468" spans="54:54" x14ac:dyDescent="0.2">
      <c r="BB29468" s="5"/>
    </row>
    <row r="29469" spans="54:54" x14ac:dyDescent="0.2">
      <c r="BB29469" s="5"/>
    </row>
    <row r="29470" spans="54:54" x14ac:dyDescent="0.2">
      <c r="BB29470" s="5"/>
    </row>
    <row r="29471" spans="54:54" x14ac:dyDescent="0.2">
      <c r="BB29471" s="5"/>
    </row>
    <row r="29472" spans="54:54" x14ac:dyDescent="0.2">
      <c r="BB29472" s="5"/>
    </row>
    <row r="29473" spans="54:54" x14ac:dyDescent="0.2">
      <c r="BB29473" s="5"/>
    </row>
    <row r="29474" spans="54:54" x14ac:dyDescent="0.2">
      <c r="BB29474" s="5"/>
    </row>
    <row r="29475" spans="54:54" x14ac:dyDescent="0.2">
      <c r="BB29475" s="5"/>
    </row>
    <row r="29476" spans="54:54" x14ac:dyDescent="0.2">
      <c r="BB29476" s="5"/>
    </row>
    <row r="29477" spans="54:54" x14ac:dyDescent="0.2">
      <c r="BB29477" s="5"/>
    </row>
    <row r="29478" spans="54:54" x14ac:dyDescent="0.2">
      <c r="BB29478" s="5"/>
    </row>
    <row r="29479" spans="54:54" x14ac:dyDescent="0.2">
      <c r="BB29479" s="5"/>
    </row>
    <row r="29480" spans="54:54" x14ac:dyDescent="0.2">
      <c r="BB29480" s="5"/>
    </row>
    <row r="29481" spans="54:54" x14ac:dyDescent="0.2">
      <c r="BB29481" s="5"/>
    </row>
    <row r="29482" spans="54:54" x14ac:dyDescent="0.2">
      <c r="BB29482" s="5"/>
    </row>
    <row r="29483" spans="54:54" x14ac:dyDescent="0.2">
      <c r="BB29483" s="5"/>
    </row>
    <row r="29484" spans="54:54" x14ac:dyDescent="0.2">
      <c r="BB29484" s="5"/>
    </row>
    <row r="29485" spans="54:54" x14ac:dyDescent="0.2">
      <c r="BB29485" s="5"/>
    </row>
    <row r="29486" spans="54:54" x14ac:dyDescent="0.2">
      <c r="BB29486" s="5"/>
    </row>
    <row r="29487" spans="54:54" x14ac:dyDescent="0.2">
      <c r="BB29487" s="5"/>
    </row>
    <row r="29488" spans="54:54" x14ac:dyDescent="0.2">
      <c r="BB29488" s="5"/>
    </row>
    <row r="29489" spans="54:54" x14ac:dyDescent="0.2">
      <c r="BB29489" s="5"/>
    </row>
    <row r="29490" spans="54:54" x14ac:dyDescent="0.2">
      <c r="BB29490" s="5"/>
    </row>
    <row r="29491" spans="54:54" x14ac:dyDescent="0.2">
      <c r="BB29491" s="5"/>
    </row>
    <row r="29492" spans="54:54" x14ac:dyDescent="0.2">
      <c r="BB29492" s="5"/>
    </row>
    <row r="29493" spans="54:54" x14ac:dyDescent="0.2">
      <c r="BB29493" s="5"/>
    </row>
    <row r="29494" spans="54:54" x14ac:dyDescent="0.2">
      <c r="BB29494" s="5"/>
    </row>
    <row r="29495" spans="54:54" x14ac:dyDescent="0.2">
      <c r="BB29495" s="5"/>
    </row>
    <row r="29496" spans="54:54" x14ac:dyDescent="0.2">
      <c r="BB29496" s="5"/>
    </row>
    <row r="29497" spans="54:54" x14ac:dyDescent="0.2">
      <c r="BB29497" s="5"/>
    </row>
    <row r="29498" spans="54:54" x14ac:dyDescent="0.2">
      <c r="BB29498" s="5"/>
    </row>
    <row r="29499" spans="54:54" x14ac:dyDescent="0.2">
      <c r="BB29499" s="5"/>
    </row>
    <row r="29500" spans="54:54" x14ac:dyDescent="0.2">
      <c r="BB29500" s="5"/>
    </row>
    <row r="29501" spans="54:54" x14ac:dyDescent="0.2">
      <c r="BB29501" s="5"/>
    </row>
    <row r="29502" spans="54:54" x14ac:dyDescent="0.2">
      <c r="BB29502" s="5"/>
    </row>
    <row r="29503" spans="54:54" x14ac:dyDescent="0.2">
      <c r="BB29503" s="5"/>
    </row>
    <row r="29504" spans="54:54" x14ac:dyDescent="0.2">
      <c r="BB29504" s="5"/>
    </row>
    <row r="29505" spans="54:54" x14ac:dyDescent="0.2">
      <c r="BB29505" s="5"/>
    </row>
    <row r="29506" spans="54:54" x14ac:dyDescent="0.2">
      <c r="BB29506" s="5"/>
    </row>
    <row r="29507" spans="54:54" x14ac:dyDescent="0.2">
      <c r="BB29507" s="5"/>
    </row>
    <row r="29508" spans="54:54" x14ac:dyDescent="0.2">
      <c r="BB29508" s="5"/>
    </row>
    <row r="29509" spans="54:54" x14ac:dyDescent="0.2">
      <c r="BB29509" s="5"/>
    </row>
    <row r="29510" spans="54:54" x14ac:dyDescent="0.2">
      <c r="BB29510" s="5"/>
    </row>
    <row r="29511" spans="54:54" x14ac:dyDescent="0.2">
      <c r="BB29511" s="5"/>
    </row>
    <row r="29512" spans="54:54" x14ac:dyDescent="0.2">
      <c r="BB29512" s="5"/>
    </row>
    <row r="29513" spans="54:54" x14ac:dyDescent="0.2">
      <c r="BB29513" s="5"/>
    </row>
    <row r="29514" spans="54:54" x14ac:dyDescent="0.2">
      <c r="BB29514" s="5"/>
    </row>
    <row r="29515" spans="54:54" x14ac:dyDescent="0.2">
      <c r="BB29515" s="5"/>
    </row>
    <row r="29516" spans="54:54" x14ac:dyDescent="0.2">
      <c r="BB29516" s="5"/>
    </row>
    <row r="29517" spans="54:54" x14ac:dyDescent="0.2">
      <c r="BB29517" s="5"/>
    </row>
    <row r="29518" spans="54:54" x14ac:dyDescent="0.2">
      <c r="BB29518" s="5"/>
    </row>
    <row r="29519" spans="54:54" x14ac:dyDescent="0.2">
      <c r="BB29519" s="5"/>
    </row>
    <row r="29520" spans="54:54" x14ac:dyDescent="0.2">
      <c r="BB29520" s="5"/>
    </row>
    <row r="29521" spans="54:54" x14ac:dyDescent="0.2">
      <c r="BB29521" s="5"/>
    </row>
    <row r="29522" spans="54:54" x14ac:dyDescent="0.2">
      <c r="BB29522" s="5"/>
    </row>
    <row r="29523" spans="54:54" x14ac:dyDescent="0.2">
      <c r="BB29523" s="5"/>
    </row>
    <row r="29524" spans="54:54" x14ac:dyDescent="0.2">
      <c r="BB29524" s="5"/>
    </row>
    <row r="29525" spans="54:54" x14ac:dyDescent="0.2">
      <c r="BB29525" s="5"/>
    </row>
    <row r="29526" spans="54:54" x14ac:dyDescent="0.2">
      <c r="BB29526" s="5"/>
    </row>
    <row r="29527" spans="54:54" x14ac:dyDescent="0.2">
      <c r="BB29527" s="5"/>
    </row>
    <row r="29528" spans="54:54" x14ac:dyDescent="0.2">
      <c r="BB29528" s="5"/>
    </row>
    <row r="29529" spans="54:54" x14ac:dyDescent="0.2">
      <c r="BB29529" s="5"/>
    </row>
    <row r="29530" spans="54:54" x14ac:dyDescent="0.2">
      <c r="BB29530" s="5"/>
    </row>
    <row r="29531" spans="54:54" x14ac:dyDescent="0.2">
      <c r="BB29531" s="5"/>
    </row>
    <row r="29532" spans="54:54" x14ac:dyDescent="0.2">
      <c r="BB29532" s="5"/>
    </row>
    <row r="29533" spans="54:54" x14ac:dyDescent="0.2">
      <c r="BB29533" s="5"/>
    </row>
    <row r="29534" spans="54:54" x14ac:dyDescent="0.2">
      <c r="BB29534" s="5"/>
    </row>
    <row r="29535" spans="54:54" x14ac:dyDescent="0.2">
      <c r="BB29535" s="5"/>
    </row>
    <row r="29536" spans="54:54" x14ac:dyDescent="0.2">
      <c r="BB29536" s="5"/>
    </row>
    <row r="29537" spans="54:54" x14ac:dyDescent="0.2">
      <c r="BB29537" s="5"/>
    </row>
    <row r="29538" spans="54:54" x14ac:dyDescent="0.2">
      <c r="BB29538" s="5"/>
    </row>
    <row r="29539" spans="54:54" x14ac:dyDescent="0.2">
      <c r="BB29539" s="5"/>
    </row>
    <row r="29540" spans="54:54" x14ac:dyDescent="0.2">
      <c r="BB29540" s="5"/>
    </row>
    <row r="29541" spans="54:54" x14ac:dyDescent="0.2">
      <c r="BB29541" s="5"/>
    </row>
    <row r="29542" spans="54:54" x14ac:dyDescent="0.2">
      <c r="BB29542" s="5"/>
    </row>
    <row r="29543" spans="54:54" x14ac:dyDescent="0.2">
      <c r="BB29543" s="5"/>
    </row>
    <row r="29544" spans="54:54" x14ac:dyDescent="0.2">
      <c r="BB29544" s="5"/>
    </row>
    <row r="29545" spans="54:54" x14ac:dyDescent="0.2">
      <c r="BB29545" s="5"/>
    </row>
    <row r="29546" spans="54:54" x14ac:dyDescent="0.2">
      <c r="BB29546" s="5"/>
    </row>
    <row r="29547" spans="54:54" x14ac:dyDescent="0.2">
      <c r="BB29547" s="5"/>
    </row>
    <row r="29548" spans="54:54" x14ac:dyDescent="0.2">
      <c r="BB29548" s="5"/>
    </row>
    <row r="29549" spans="54:54" x14ac:dyDescent="0.2">
      <c r="BB29549" s="5"/>
    </row>
    <row r="29550" spans="54:54" x14ac:dyDescent="0.2">
      <c r="BB29550" s="5"/>
    </row>
    <row r="29551" spans="54:54" x14ac:dyDescent="0.2">
      <c r="BB29551" s="5"/>
    </row>
    <row r="29552" spans="54:54" x14ac:dyDescent="0.2">
      <c r="BB29552" s="5"/>
    </row>
    <row r="29553" spans="54:54" x14ac:dyDescent="0.2">
      <c r="BB29553" s="5"/>
    </row>
    <row r="29554" spans="54:54" x14ac:dyDescent="0.2">
      <c r="BB29554" s="5"/>
    </row>
    <row r="29555" spans="54:54" x14ac:dyDescent="0.2">
      <c r="BB29555" s="5"/>
    </row>
    <row r="29556" spans="54:54" x14ac:dyDescent="0.2">
      <c r="BB29556" s="5"/>
    </row>
    <row r="29557" spans="54:54" x14ac:dyDescent="0.2">
      <c r="BB29557" s="5"/>
    </row>
    <row r="29558" spans="54:54" x14ac:dyDescent="0.2">
      <c r="BB29558" s="5"/>
    </row>
    <row r="29559" spans="54:54" x14ac:dyDescent="0.2">
      <c r="BB29559" s="5"/>
    </row>
    <row r="29560" spans="54:54" x14ac:dyDescent="0.2">
      <c r="BB29560" s="5"/>
    </row>
    <row r="29561" spans="54:54" x14ac:dyDescent="0.2">
      <c r="BB29561" s="5"/>
    </row>
    <row r="29562" spans="54:54" x14ac:dyDescent="0.2">
      <c r="BB29562" s="5"/>
    </row>
    <row r="29563" spans="54:54" x14ac:dyDescent="0.2">
      <c r="BB29563" s="5"/>
    </row>
    <row r="29564" spans="54:54" x14ac:dyDescent="0.2">
      <c r="BB29564" s="5"/>
    </row>
    <row r="29565" spans="54:54" x14ac:dyDescent="0.2">
      <c r="BB29565" s="5"/>
    </row>
    <row r="29566" spans="54:54" x14ac:dyDescent="0.2">
      <c r="BB29566" s="5"/>
    </row>
    <row r="29567" spans="54:54" x14ac:dyDescent="0.2">
      <c r="BB29567" s="5"/>
    </row>
    <row r="29568" spans="54:54" x14ac:dyDescent="0.2">
      <c r="BB29568" s="5"/>
    </row>
    <row r="29569" spans="54:54" x14ac:dyDescent="0.2">
      <c r="BB29569" s="5"/>
    </row>
    <row r="29570" spans="54:54" x14ac:dyDescent="0.2">
      <c r="BB29570" s="5"/>
    </row>
    <row r="29571" spans="54:54" x14ac:dyDescent="0.2">
      <c r="BB29571" s="5"/>
    </row>
    <row r="29572" spans="54:54" x14ac:dyDescent="0.2">
      <c r="BB29572" s="5"/>
    </row>
    <row r="29573" spans="54:54" x14ac:dyDescent="0.2">
      <c r="BB29573" s="5"/>
    </row>
    <row r="29574" spans="54:54" x14ac:dyDescent="0.2">
      <c r="BB29574" s="5"/>
    </row>
    <row r="29575" spans="54:54" x14ac:dyDescent="0.2">
      <c r="BB29575" s="5"/>
    </row>
    <row r="29576" spans="54:54" x14ac:dyDescent="0.2">
      <c r="BB29576" s="5"/>
    </row>
    <row r="29577" spans="54:54" x14ac:dyDescent="0.2">
      <c r="BB29577" s="5"/>
    </row>
    <row r="29578" spans="54:54" x14ac:dyDescent="0.2">
      <c r="BB29578" s="5"/>
    </row>
    <row r="29579" spans="54:54" x14ac:dyDescent="0.2">
      <c r="BB29579" s="5"/>
    </row>
    <row r="29580" spans="54:54" x14ac:dyDescent="0.2">
      <c r="BB29580" s="5"/>
    </row>
    <row r="29581" spans="54:54" x14ac:dyDescent="0.2">
      <c r="BB29581" s="5"/>
    </row>
    <row r="29582" spans="54:54" x14ac:dyDescent="0.2">
      <c r="BB29582" s="5"/>
    </row>
    <row r="29583" spans="54:54" x14ac:dyDescent="0.2">
      <c r="BB29583" s="5"/>
    </row>
    <row r="29584" spans="54:54" x14ac:dyDescent="0.2">
      <c r="BB29584" s="5"/>
    </row>
    <row r="29585" spans="54:54" x14ac:dyDescent="0.2">
      <c r="BB29585" s="5"/>
    </row>
    <row r="29586" spans="54:54" x14ac:dyDescent="0.2">
      <c r="BB29586" s="5"/>
    </row>
    <row r="29587" spans="54:54" x14ac:dyDescent="0.2">
      <c r="BB29587" s="5"/>
    </row>
    <row r="29588" spans="54:54" x14ac:dyDescent="0.2">
      <c r="BB29588" s="5"/>
    </row>
    <row r="29589" spans="54:54" x14ac:dyDescent="0.2">
      <c r="BB29589" s="5"/>
    </row>
    <row r="29590" spans="54:54" x14ac:dyDescent="0.2">
      <c r="BB29590" s="5"/>
    </row>
    <row r="29591" spans="54:54" x14ac:dyDescent="0.2">
      <c r="BB29591" s="5"/>
    </row>
    <row r="29592" spans="54:54" x14ac:dyDescent="0.2">
      <c r="BB29592" s="5"/>
    </row>
    <row r="29593" spans="54:54" x14ac:dyDescent="0.2">
      <c r="BB29593" s="5"/>
    </row>
    <row r="29594" spans="54:54" x14ac:dyDescent="0.2">
      <c r="BB29594" s="5"/>
    </row>
    <row r="29595" spans="54:54" x14ac:dyDescent="0.2">
      <c r="BB29595" s="5"/>
    </row>
    <row r="29596" spans="54:54" x14ac:dyDescent="0.2">
      <c r="BB29596" s="5"/>
    </row>
    <row r="29597" spans="54:54" x14ac:dyDescent="0.2">
      <c r="BB29597" s="5"/>
    </row>
    <row r="29598" spans="54:54" x14ac:dyDescent="0.2">
      <c r="BB29598" s="5"/>
    </row>
    <row r="29599" spans="54:54" x14ac:dyDescent="0.2">
      <c r="BB29599" s="5"/>
    </row>
    <row r="29600" spans="54:54" x14ac:dyDescent="0.2">
      <c r="BB29600" s="5"/>
    </row>
    <row r="29601" spans="54:54" x14ac:dyDescent="0.2">
      <c r="BB29601" s="5"/>
    </row>
    <row r="29602" spans="54:54" x14ac:dyDescent="0.2">
      <c r="BB29602" s="5"/>
    </row>
    <row r="29603" spans="54:54" x14ac:dyDescent="0.2">
      <c r="BB29603" s="5"/>
    </row>
    <row r="29604" spans="54:54" x14ac:dyDescent="0.2">
      <c r="BB29604" s="5"/>
    </row>
    <row r="29605" spans="54:54" x14ac:dyDescent="0.2">
      <c r="BB29605" s="5"/>
    </row>
    <row r="29606" spans="54:54" x14ac:dyDescent="0.2">
      <c r="BB29606" s="5"/>
    </row>
    <row r="29607" spans="54:54" x14ac:dyDescent="0.2">
      <c r="BB29607" s="5"/>
    </row>
    <row r="29608" spans="54:54" x14ac:dyDescent="0.2">
      <c r="BB29608" s="5"/>
    </row>
    <row r="29609" spans="54:54" x14ac:dyDescent="0.2">
      <c r="BB29609" s="5"/>
    </row>
    <row r="29610" spans="54:54" x14ac:dyDescent="0.2">
      <c r="BB29610" s="5"/>
    </row>
    <row r="29611" spans="54:54" x14ac:dyDescent="0.2">
      <c r="BB29611" s="5"/>
    </row>
    <row r="29612" spans="54:54" x14ac:dyDescent="0.2">
      <c r="BB29612" s="5"/>
    </row>
    <row r="29613" spans="54:54" x14ac:dyDescent="0.2">
      <c r="BB29613" s="5"/>
    </row>
    <row r="29614" spans="54:54" x14ac:dyDescent="0.2">
      <c r="BB29614" s="5"/>
    </row>
    <row r="29615" spans="54:54" x14ac:dyDescent="0.2">
      <c r="BB29615" s="5"/>
    </row>
    <row r="29616" spans="54:54" x14ac:dyDescent="0.2">
      <c r="BB29616" s="5"/>
    </row>
    <row r="29617" spans="54:54" x14ac:dyDescent="0.2">
      <c r="BB29617" s="5"/>
    </row>
    <row r="29618" spans="54:54" x14ac:dyDescent="0.2">
      <c r="BB29618" s="5"/>
    </row>
    <row r="29619" spans="54:54" x14ac:dyDescent="0.2">
      <c r="BB29619" s="5"/>
    </row>
    <row r="29620" spans="54:54" x14ac:dyDescent="0.2">
      <c r="BB29620" s="5"/>
    </row>
    <row r="29621" spans="54:54" x14ac:dyDescent="0.2">
      <c r="BB29621" s="5"/>
    </row>
    <row r="29622" spans="54:54" x14ac:dyDescent="0.2">
      <c r="BB29622" s="5"/>
    </row>
    <row r="29623" spans="54:54" x14ac:dyDescent="0.2">
      <c r="BB29623" s="5"/>
    </row>
    <row r="29624" spans="54:54" x14ac:dyDescent="0.2">
      <c r="BB29624" s="5"/>
    </row>
    <row r="29625" spans="54:54" x14ac:dyDescent="0.2">
      <c r="BB29625" s="5"/>
    </row>
    <row r="29626" spans="54:54" x14ac:dyDescent="0.2">
      <c r="BB29626" s="5"/>
    </row>
    <row r="29627" spans="54:54" x14ac:dyDescent="0.2">
      <c r="BB29627" s="5"/>
    </row>
    <row r="29628" spans="54:54" x14ac:dyDescent="0.2">
      <c r="BB29628" s="5"/>
    </row>
    <row r="29629" spans="54:54" x14ac:dyDescent="0.2">
      <c r="BB29629" s="5"/>
    </row>
    <row r="29630" spans="54:54" x14ac:dyDescent="0.2">
      <c r="BB29630" s="5"/>
    </row>
    <row r="29631" spans="54:54" x14ac:dyDescent="0.2">
      <c r="BB29631" s="5"/>
    </row>
    <row r="29632" spans="54:54" x14ac:dyDescent="0.2">
      <c r="BB29632" s="5"/>
    </row>
    <row r="29633" spans="54:54" x14ac:dyDescent="0.2">
      <c r="BB29633" s="5"/>
    </row>
    <row r="29634" spans="54:54" x14ac:dyDescent="0.2">
      <c r="BB29634" s="5"/>
    </row>
    <row r="29635" spans="54:54" x14ac:dyDescent="0.2">
      <c r="BB29635" s="5"/>
    </row>
    <row r="29636" spans="54:54" x14ac:dyDescent="0.2">
      <c r="BB29636" s="5"/>
    </row>
    <row r="29637" spans="54:54" x14ac:dyDescent="0.2">
      <c r="BB29637" s="5"/>
    </row>
    <row r="29638" spans="54:54" x14ac:dyDescent="0.2">
      <c r="BB29638" s="5"/>
    </row>
    <row r="29639" spans="54:54" x14ac:dyDescent="0.2">
      <c r="BB29639" s="5"/>
    </row>
    <row r="29640" spans="54:54" x14ac:dyDescent="0.2">
      <c r="BB29640" s="5"/>
    </row>
    <row r="29641" spans="54:54" x14ac:dyDescent="0.2">
      <c r="BB29641" s="5"/>
    </row>
    <row r="29642" spans="54:54" x14ac:dyDescent="0.2">
      <c r="BB29642" s="5"/>
    </row>
    <row r="29643" spans="54:54" x14ac:dyDescent="0.2">
      <c r="BB29643" s="5"/>
    </row>
    <row r="29644" spans="54:54" x14ac:dyDescent="0.2">
      <c r="BB29644" s="5"/>
    </row>
    <row r="29645" spans="54:54" x14ac:dyDescent="0.2">
      <c r="BB29645" s="5"/>
    </row>
    <row r="29646" spans="54:54" x14ac:dyDescent="0.2">
      <c r="BB29646" s="5"/>
    </row>
    <row r="29647" spans="54:54" x14ac:dyDescent="0.2">
      <c r="BB29647" s="5"/>
    </row>
    <row r="29648" spans="54:54" x14ac:dyDescent="0.2">
      <c r="BB29648" s="5"/>
    </row>
    <row r="29649" spans="54:54" x14ac:dyDescent="0.2">
      <c r="BB29649" s="5"/>
    </row>
    <row r="29650" spans="54:54" x14ac:dyDescent="0.2">
      <c r="BB29650" s="5"/>
    </row>
    <row r="29651" spans="54:54" x14ac:dyDescent="0.2">
      <c r="BB29651" s="5"/>
    </row>
    <row r="29652" spans="54:54" x14ac:dyDescent="0.2">
      <c r="BB29652" s="5"/>
    </row>
    <row r="29653" spans="54:54" x14ac:dyDescent="0.2">
      <c r="BB29653" s="5"/>
    </row>
    <row r="29654" spans="54:54" x14ac:dyDescent="0.2">
      <c r="BB29654" s="5"/>
    </row>
    <row r="29655" spans="54:54" x14ac:dyDescent="0.2">
      <c r="BB29655" s="5"/>
    </row>
    <row r="29656" spans="54:54" x14ac:dyDescent="0.2">
      <c r="BB29656" s="5"/>
    </row>
    <row r="29657" spans="54:54" x14ac:dyDescent="0.2">
      <c r="BB29657" s="5"/>
    </row>
    <row r="29658" spans="54:54" x14ac:dyDescent="0.2">
      <c r="BB29658" s="5"/>
    </row>
    <row r="29659" spans="54:54" x14ac:dyDescent="0.2">
      <c r="BB29659" s="5"/>
    </row>
    <row r="29660" spans="54:54" x14ac:dyDescent="0.2">
      <c r="BB29660" s="5"/>
    </row>
    <row r="29661" spans="54:54" x14ac:dyDescent="0.2">
      <c r="BB29661" s="5"/>
    </row>
    <row r="29662" spans="54:54" x14ac:dyDescent="0.2">
      <c r="BB29662" s="5"/>
    </row>
    <row r="29663" spans="54:54" x14ac:dyDescent="0.2">
      <c r="BB29663" s="5"/>
    </row>
    <row r="29664" spans="54:54" x14ac:dyDescent="0.2">
      <c r="BB29664" s="5"/>
    </row>
    <row r="29665" spans="54:54" x14ac:dyDescent="0.2">
      <c r="BB29665" s="5"/>
    </row>
    <row r="29666" spans="54:54" x14ac:dyDescent="0.2">
      <c r="BB29666" s="5"/>
    </row>
    <row r="29667" spans="54:54" x14ac:dyDescent="0.2">
      <c r="BB29667" s="5"/>
    </row>
    <row r="29668" spans="54:54" x14ac:dyDescent="0.2">
      <c r="BB29668" s="5"/>
    </row>
    <row r="29669" spans="54:54" x14ac:dyDescent="0.2">
      <c r="BB29669" s="5"/>
    </row>
    <row r="29670" spans="54:54" x14ac:dyDescent="0.2">
      <c r="BB29670" s="5"/>
    </row>
    <row r="29671" spans="54:54" x14ac:dyDescent="0.2">
      <c r="BB29671" s="5"/>
    </row>
    <row r="29672" spans="54:54" x14ac:dyDescent="0.2">
      <c r="BB29672" s="5"/>
    </row>
    <row r="29673" spans="54:54" x14ac:dyDescent="0.2">
      <c r="BB29673" s="5"/>
    </row>
    <row r="29674" spans="54:54" x14ac:dyDescent="0.2">
      <c r="BB29674" s="5"/>
    </row>
    <row r="29675" spans="54:54" x14ac:dyDescent="0.2">
      <c r="BB29675" s="5"/>
    </row>
    <row r="29676" spans="54:54" x14ac:dyDescent="0.2">
      <c r="BB29676" s="5"/>
    </row>
    <row r="29677" spans="54:54" x14ac:dyDescent="0.2">
      <c r="BB29677" s="5"/>
    </row>
    <row r="29678" spans="54:54" x14ac:dyDescent="0.2">
      <c r="BB29678" s="5"/>
    </row>
    <row r="29679" spans="54:54" x14ac:dyDescent="0.2">
      <c r="BB29679" s="5"/>
    </row>
    <row r="29680" spans="54:54" x14ac:dyDescent="0.2">
      <c r="BB29680" s="5"/>
    </row>
    <row r="29681" spans="54:54" x14ac:dyDescent="0.2">
      <c r="BB29681" s="5"/>
    </row>
    <row r="29682" spans="54:54" x14ac:dyDescent="0.2">
      <c r="BB29682" s="5"/>
    </row>
    <row r="29683" spans="54:54" x14ac:dyDescent="0.2">
      <c r="BB29683" s="5"/>
    </row>
    <row r="29684" spans="54:54" x14ac:dyDescent="0.2">
      <c r="BB29684" s="5"/>
    </row>
    <row r="29685" spans="54:54" x14ac:dyDescent="0.2">
      <c r="BB29685" s="5"/>
    </row>
    <row r="29686" spans="54:54" x14ac:dyDescent="0.2">
      <c r="BB29686" s="5"/>
    </row>
    <row r="29687" spans="54:54" x14ac:dyDescent="0.2">
      <c r="BB29687" s="5"/>
    </row>
    <row r="29688" spans="54:54" x14ac:dyDescent="0.2">
      <c r="BB29688" s="5"/>
    </row>
    <row r="29689" spans="54:54" x14ac:dyDescent="0.2">
      <c r="BB29689" s="5"/>
    </row>
    <row r="29690" spans="54:54" x14ac:dyDescent="0.2">
      <c r="BB29690" s="5"/>
    </row>
    <row r="29691" spans="54:54" x14ac:dyDescent="0.2">
      <c r="BB29691" s="5"/>
    </row>
    <row r="29692" spans="54:54" x14ac:dyDescent="0.2">
      <c r="BB29692" s="5"/>
    </row>
    <row r="29693" spans="54:54" x14ac:dyDescent="0.2">
      <c r="BB29693" s="5"/>
    </row>
    <row r="29694" spans="54:54" x14ac:dyDescent="0.2">
      <c r="BB29694" s="5"/>
    </row>
    <row r="29695" spans="54:54" x14ac:dyDescent="0.2">
      <c r="BB29695" s="5"/>
    </row>
    <row r="29696" spans="54:54" x14ac:dyDescent="0.2">
      <c r="BB29696" s="5"/>
    </row>
    <row r="29697" spans="54:54" x14ac:dyDescent="0.2">
      <c r="BB29697" s="5"/>
    </row>
    <row r="29698" spans="54:54" x14ac:dyDescent="0.2">
      <c r="BB29698" s="5"/>
    </row>
    <row r="29699" spans="54:54" x14ac:dyDescent="0.2">
      <c r="BB29699" s="5"/>
    </row>
    <row r="29700" spans="54:54" x14ac:dyDescent="0.2">
      <c r="BB29700" s="5"/>
    </row>
    <row r="29701" spans="54:54" x14ac:dyDescent="0.2">
      <c r="BB29701" s="5"/>
    </row>
    <row r="29702" spans="54:54" x14ac:dyDescent="0.2">
      <c r="BB29702" s="5"/>
    </row>
    <row r="29703" spans="54:54" x14ac:dyDescent="0.2">
      <c r="BB29703" s="5"/>
    </row>
    <row r="29704" spans="54:54" x14ac:dyDescent="0.2">
      <c r="BB29704" s="5"/>
    </row>
    <row r="29705" spans="54:54" x14ac:dyDescent="0.2">
      <c r="BB29705" s="5"/>
    </row>
    <row r="29706" spans="54:54" x14ac:dyDescent="0.2">
      <c r="BB29706" s="5"/>
    </row>
    <row r="29707" spans="54:54" x14ac:dyDescent="0.2">
      <c r="BB29707" s="5"/>
    </row>
    <row r="29708" spans="54:54" x14ac:dyDescent="0.2">
      <c r="BB29708" s="5"/>
    </row>
    <row r="29709" spans="54:54" x14ac:dyDescent="0.2">
      <c r="BB29709" s="5"/>
    </row>
    <row r="29710" spans="54:54" x14ac:dyDescent="0.2">
      <c r="BB29710" s="5"/>
    </row>
    <row r="29711" spans="54:54" x14ac:dyDescent="0.2">
      <c r="BB29711" s="5"/>
    </row>
    <row r="29712" spans="54:54" x14ac:dyDescent="0.2">
      <c r="BB29712" s="5"/>
    </row>
    <row r="29713" spans="54:54" x14ac:dyDescent="0.2">
      <c r="BB29713" s="5"/>
    </row>
    <row r="29714" spans="54:54" x14ac:dyDescent="0.2">
      <c r="BB29714" s="5"/>
    </row>
    <row r="29715" spans="54:54" x14ac:dyDescent="0.2">
      <c r="BB29715" s="5"/>
    </row>
    <row r="29716" spans="54:54" x14ac:dyDescent="0.2">
      <c r="BB29716" s="5"/>
    </row>
    <row r="29717" spans="54:54" x14ac:dyDescent="0.2">
      <c r="BB29717" s="5"/>
    </row>
    <row r="29718" spans="54:54" x14ac:dyDescent="0.2">
      <c r="BB29718" s="5"/>
    </row>
    <row r="29719" spans="54:54" x14ac:dyDescent="0.2">
      <c r="BB29719" s="5"/>
    </row>
    <row r="29720" spans="54:54" x14ac:dyDescent="0.2">
      <c r="BB29720" s="5"/>
    </row>
    <row r="29721" spans="54:54" x14ac:dyDescent="0.2">
      <c r="BB29721" s="5"/>
    </row>
    <row r="29722" spans="54:54" x14ac:dyDescent="0.2">
      <c r="BB29722" s="5"/>
    </row>
    <row r="29723" spans="54:54" x14ac:dyDescent="0.2">
      <c r="BB29723" s="5"/>
    </row>
    <row r="29724" spans="54:54" x14ac:dyDescent="0.2">
      <c r="BB29724" s="5"/>
    </row>
    <row r="29725" spans="54:54" x14ac:dyDescent="0.2">
      <c r="BB29725" s="5"/>
    </row>
    <row r="29726" spans="54:54" x14ac:dyDescent="0.2">
      <c r="BB29726" s="5"/>
    </row>
    <row r="29727" spans="54:54" x14ac:dyDescent="0.2">
      <c r="BB29727" s="5"/>
    </row>
    <row r="29728" spans="54:54" x14ac:dyDescent="0.2">
      <c r="BB29728" s="5"/>
    </row>
    <row r="29729" spans="54:54" x14ac:dyDescent="0.2">
      <c r="BB29729" s="5"/>
    </row>
    <row r="29730" spans="54:54" x14ac:dyDescent="0.2">
      <c r="BB29730" s="5"/>
    </row>
    <row r="29731" spans="54:54" x14ac:dyDescent="0.2">
      <c r="BB29731" s="5"/>
    </row>
    <row r="29732" spans="54:54" x14ac:dyDescent="0.2">
      <c r="BB29732" s="5"/>
    </row>
    <row r="29733" spans="54:54" x14ac:dyDescent="0.2">
      <c r="BB29733" s="5"/>
    </row>
    <row r="29734" spans="54:54" x14ac:dyDescent="0.2">
      <c r="BB29734" s="5"/>
    </row>
    <row r="29735" spans="54:54" x14ac:dyDescent="0.2">
      <c r="BB29735" s="5"/>
    </row>
    <row r="29736" spans="54:54" x14ac:dyDescent="0.2">
      <c r="BB29736" s="5"/>
    </row>
    <row r="29737" spans="54:54" x14ac:dyDescent="0.2">
      <c r="BB29737" s="5"/>
    </row>
    <row r="29738" spans="54:54" x14ac:dyDescent="0.2">
      <c r="BB29738" s="5"/>
    </row>
    <row r="29739" spans="54:54" x14ac:dyDescent="0.2">
      <c r="BB29739" s="5"/>
    </row>
    <row r="29740" spans="54:54" x14ac:dyDescent="0.2">
      <c r="BB29740" s="5"/>
    </row>
    <row r="29741" spans="54:54" x14ac:dyDescent="0.2">
      <c r="BB29741" s="5"/>
    </row>
    <row r="29742" spans="54:54" x14ac:dyDescent="0.2">
      <c r="BB29742" s="5"/>
    </row>
    <row r="29743" spans="54:54" x14ac:dyDescent="0.2">
      <c r="BB29743" s="5"/>
    </row>
    <row r="29744" spans="54:54" x14ac:dyDescent="0.2">
      <c r="BB29744" s="5"/>
    </row>
    <row r="29745" spans="54:54" x14ac:dyDescent="0.2">
      <c r="BB29745" s="5"/>
    </row>
    <row r="29746" spans="54:54" x14ac:dyDescent="0.2">
      <c r="BB29746" s="5"/>
    </row>
    <row r="29747" spans="54:54" x14ac:dyDescent="0.2">
      <c r="BB29747" s="5"/>
    </row>
    <row r="29748" spans="54:54" x14ac:dyDescent="0.2">
      <c r="BB29748" s="5"/>
    </row>
    <row r="29749" spans="54:54" x14ac:dyDescent="0.2">
      <c r="BB29749" s="5"/>
    </row>
    <row r="29750" spans="54:54" x14ac:dyDescent="0.2">
      <c r="BB29750" s="5"/>
    </row>
    <row r="29751" spans="54:54" x14ac:dyDescent="0.2">
      <c r="BB29751" s="5"/>
    </row>
    <row r="29752" spans="54:54" x14ac:dyDescent="0.2">
      <c r="BB29752" s="5"/>
    </row>
    <row r="29753" spans="54:54" x14ac:dyDescent="0.2">
      <c r="BB29753" s="5"/>
    </row>
    <row r="29754" spans="54:54" x14ac:dyDescent="0.2">
      <c r="BB29754" s="5"/>
    </row>
    <row r="29755" spans="54:54" x14ac:dyDescent="0.2">
      <c r="BB29755" s="5"/>
    </row>
    <row r="29756" spans="54:54" x14ac:dyDescent="0.2">
      <c r="BB29756" s="5"/>
    </row>
    <row r="29757" spans="54:54" x14ac:dyDescent="0.2">
      <c r="BB29757" s="5"/>
    </row>
    <row r="29758" spans="54:54" x14ac:dyDescent="0.2">
      <c r="BB29758" s="5"/>
    </row>
    <row r="29759" spans="54:54" x14ac:dyDescent="0.2">
      <c r="BB29759" s="5"/>
    </row>
    <row r="29760" spans="54:54" x14ac:dyDescent="0.2">
      <c r="BB29760" s="5"/>
    </row>
    <row r="29761" spans="54:54" x14ac:dyDescent="0.2">
      <c r="BB29761" s="5"/>
    </row>
    <row r="29762" spans="54:54" x14ac:dyDescent="0.2">
      <c r="BB29762" s="5"/>
    </row>
    <row r="29763" spans="54:54" x14ac:dyDescent="0.2">
      <c r="BB29763" s="5"/>
    </row>
    <row r="29764" spans="54:54" x14ac:dyDescent="0.2">
      <c r="BB29764" s="5"/>
    </row>
    <row r="29765" spans="54:54" x14ac:dyDescent="0.2">
      <c r="BB29765" s="5"/>
    </row>
    <row r="29766" spans="54:54" x14ac:dyDescent="0.2">
      <c r="BB29766" s="5"/>
    </row>
    <row r="29767" spans="54:54" x14ac:dyDescent="0.2">
      <c r="BB29767" s="5"/>
    </row>
    <row r="29768" spans="54:54" x14ac:dyDescent="0.2">
      <c r="BB29768" s="5"/>
    </row>
    <row r="29769" spans="54:54" x14ac:dyDescent="0.2">
      <c r="BB29769" s="5"/>
    </row>
    <row r="29770" spans="54:54" x14ac:dyDescent="0.2">
      <c r="BB29770" s="5"/>
    </row>
    <row r="29771" spans="54:54" x14ac:dyDescent="0.2">
      <c r="BB29771" s="5"/>
    </row>
    <row r="29772" spans="54:54" x14ac:dyDescent="0.2">
      <c r="BB29772" s="5"/>
    </row>
    <row r="29773" spans="54:54" x14ac:dyDescent="0.2">
      <c r="BB29773" s="5"/>
    </row>
    <row r="29774" spans="54:54" x14ac:dyDescent="0.2">
      <c r="BB29774" s="5"/>
    </row>
    <row r="29775" spans="54:54" x14ac:dyDescent="0.2">
      <c r="BB29775" s="5"/>
    </row>
    <row r="29776" spans="54:54" x14ac:dyDescent="0.2">
      <c r="BB29776" s="5"/>
    </row>
    <row r="29777" spans="54:54" x14ac:dyDescent="0.2">
      <c r="BB29777" s="5"/>
    </row>
    <row r="29778" spans="54:54" x14ac:dyDescent="0.2">
      <c r="BB29778" s="5"/>
    </row>
    <row r="29779" spans="54:54" x14ac:dyDescent="0.2">
      <c r="BB29779" s="5"/>
    </row>
    <row r="29780" spans="54:54" x14ac:dyDescent="0.2">
      <c r="BB29780" s="5"/>
    </row>
    <row r="29781" spans="54:54" x14ac:dyDescent="0.2">
      <c r="BB29781" s="5"/>
    </row>
    <row r="29782" spans="54:54" x14ac:dyDescent="0.2">
      <c r="BB29782" s="5"/>
    </row>
    <row r="29783" spans="54:54" x14ac:dyDescent="0.2">
      <c r="BB29783" s="5"/>
    </row>
    <row r="29784" spans="54:54" x14ac:dyDescent="0.2">
      <c r="BB29784" s="5"/>
    </row>
    <row r="29785" spans="54:54" x14ac:dyDescent="0.2">
      <c r="BB29785" s="5"/>
    </row>
    <row r="29786" spans="54:54" x14ac:dyDescent="0.2">
      <c r="BB29786" s="5"/>
    </row>
    <row r="29787" spans="54:54" x14ac:dyDescent="0.2">
      <c r="BB29787" s="5"/>
    </row>
    <row r="29788" spans="54:54" x14ac:dyDescent="0.2">
      <c r="BB29788" s="5"/>
    </row>
    <row r="29789" spans="54:54" x14ac:dyDescent="0.2">
      <c r="BB29789" s="5"/>
    </row>
    <row r="29790" spans="54:54" x14ac:dyDescent="0.2">
      <c r="BB29790" s="5"/>
    </row>
    <row r="29791" spans="54:54" x14ac:dyDescent="0.2">
      <c r="BB29791" s="5"/>
    </row>
    <row r="29792" spans="54:54" x14ac:dyDescent="0.2">
      <c r="BB29792" s="5"/>
    </row>
    <row r="29793" spans="54:54" x14ac:dyDescent="0.2">
      <c r="BB29793" s="5"/>
    </row>
    <row r="29794" spans="54:54" x14ac:dyDescent="0.2">
      <c r="BB29794" s="5"/>
    </row>
    <row r="29795" spans="54:54" x14ac:dyDescent="0.2">
      <c r="BB29795" s="5"/>
    </row>
    <row r="29796" spans="54:54" x14ac:dyDescent="0.2">
      <c r="BB29796" s="5"/>
    </row>
    <row r="29797" spans="54:54" x14ac:dyDescent="0.2">
      <c r="BB29797" s="5"/>
    </row>
    <row r="29798" spans="54:54" x14ac:dyDescent="0.2">
      <c r="BB29798" s="5"/>
    </row>
    <row r="29799" spans="54:54" x14ac:dyDescent="0.2">
      <c r="BB29799" s="5"/>
    </row>
    <row r="29800" spans="54:54" x14ac:dyDescent="0.2">
      <c r="BB29800" s="5"/>
    </row>
    <row r="29801" spans="54:54" x14ac:dyDescent="0.2">
      <c r="BB29801" s="5"/>
    </row>
    <row r="29802" spans="54:54" x14ac:dyDescent="0.2">
      <c r="BB29802" s="5"/>
    </row>
    <row r="29803" spans="54:54" x14ac:dyDescent="0.2">
      <c r="BB29803" s="5"/>
    </row>
    <row r="29804" spans="54:54" x14ac:dyDescent="0.2">
      <c r="BB29804" s="5"/>
    </row>
    <row r="29805" spans="54:54" x14ac:dyDescent="0.2">
      <c r="BB29805" s="5"/>
    </row>
    <row r="29806" spans="54:54" x14ac:dyDescent="0.2">
      <c r="BB29806" s="5"/>
    </row>
    <row r="29807" spans="54:54" x14ac:dyDescent="0.2">
      <c r="BB29807" s="5"/>
    </row>
    <row r="29808" spans="54:54" x14ac:dyDescent="0.2">
      <c r="BB29808" s="5"/>
    </row>
    <row r="29809" spans="54:54" x14ac:dyDescent="0.2">
      <c r="BB29809" s="5"/>
    </row>
    <row r="29810" spans="54:54" x14ac:dyDescent="0.2">
      <c r="BB29810" s="5"/>
    </row>
    <row r="29811" spans="54:54" x14ac:dyDescent="0.2">
      <c r="BB29811" s="5"/>
    </row>
    <row r="29812" spans="54:54" x14ac:dyDescent="0.2">
      <c r="BB29812" s="5"/>
    </row>
    <row r="29813" spans="54:54" x14ac:dyDescent="0.2">
      <c r="BB29813" s="5"/>
    </row>
    <row r="29814" spans="54:54" x14ac:dyDescent="0.2">
      <c r="BB29814" s="5"/>
    </row>
    <row r="29815" spans="54:54" x14ac:dyDescent="0.2">
      <c r="BB29815" s="5"/>
    </row>
    <row r="29816" spans="54:54" x14ac:dyDescent="0.2">
      <c r="BB29816" s="5"/>
    </row>
    <row r="29817" spans="54:54" x14ac:dyDescent="0.2">
      <c r="BB29817" s="5"/>
    </row>
    <row r="29818" spans="54:54" x14ac:dyDescent="0.2">
      <c r="BB29818" s="5"/>
    </row>
    <row r="29819" spans="54:54" x14ac:dyDescent="0.2">
      <c r="BB29819" s="5"/>
    </row>
    <row r="29820" spans="54:54" x14ac:dyDescent="0.2">
      <c r="BB29820" s="5"/>
    </row>
    <row r="29821" spans="54:54" x14ac:dyDescent="0.2">
      <c r="BB29821" s="5"/>
    </row>
    <row r="29822" spans="54:54" x14ac:dyDescent="0.2">
      <c r="BB29822" s="5"/>
    </row>
    <row r="29823" spans="54:54" x14ac:dyDescent="0.2">
      <c r="BB29823" s="5"/>
    </row>
    <row r="29824" spans="54:54" x14ac:dyDescent="0.2">
      <c r="BB29824" s="5"/>
    </row>
    <row r="29825" spans="54:54" x14ac:dyDescent="0.2">
      <c r="BB29825" s="5"/>
    </row>
    <row r="29826" spans="54:54" x14ac:dyDescent="0.2">
      <c r="BB29826" s="5"/>
    </row>
    <row r="29827" spans="54:54" x14ac:dyDescent="0.2">
      <c r="BB29827" s="5"/>
    </row>
    <row r="29828" spans="54:54" x14ac:dyDescent="0.2">
      <c r="BB29828" s="5"/>
    </row>
    <row r="29829" spans="54:54" x14ac:dyDescent="0.2">
      <c r="BB29829" s="5"/>
    </row>
    <row r="29830" spans="54:54" x14ac:dyDescent="0.2">
      <c r="BB29830" s="5"/>
    </row>
    <row r="29831" spans="54:54" x14ac:dyDescent="0.2">
      <c r="BB29831" s="5"/>
    </row>
    <row r="29832" spans="54:54" x14ac:dyDescent="0.2">
      <c r="BB29832" s="5"/>
    </row>
    <row r="29833" spans="54:54" x14ac:dyDescent="0.2">
      <c r="BB29833" s="5"/>
    </row>
    <row r="29834" spans="54:54" x14ac:dyDescent="0.2">
      <c r="BB29834" s="5"/>
    </row>
    <row r="29835" spans="54:54" x14ac:dyDescent="0.2">
      <c r="BB29835" s="5"/>
    </row>
    <row r="29836" spans="54:54" x14ac:dyDescent="0.2">
      <c r="BB29836" s="5"/>
    </row>
    <row r="29837" spans="54:54" x14ac:dyDescent="0.2">
      <c r="BB29837" s="5"/>
    </row>
    <row r="29838" spans="54:54" x14ac:dyDescent="0.2">
      <c r="BB29838" s="5"/>
    </row>
    <row r="29839" spans="54:54" x14ac:dyDescent="0.2">
      <c r="BB29839" s="5"/>
    </row>
    <row r="29840" spans="54:54" x14ac:dyDescent="0.2">
      <c r="BB29840" s="5"/>
    </row>
    <row r="29841" spans="54:54" x14ac:dyDescent="0.2">
      <c r="BB29841" s="5"/>
    </row>
    <row r="29842" spans="54:54" x14ac:dyDescent="0.2">
      <c r="BB29842" s="5"/>
    </row>
    <row r="29843" spans="54:54" x14ac:dyDescent="0.2">
      <c r="BB29843" s="5"/>
    </row>
    <row r="29844" spans="54:54" x14ac:dyDescent="0.2">
      <c r="BB29844" s="5"/>
    </row>
    <row r="29845" spans="54:54" x14ac:dyDescent="0.2">
      <c r="BB29845" s="5"/>
    </row>
    <row r="29846" spans="54:54" x14ac:dyDescent="0.2">
      <c r="BB29846" s="5"/>
    </row>
    <row r="29847" spans="54:54" x14ac:dyDescent="0.2">
      <c r="BB29847" s="5"/>
    </row>
    <row r="29848" spans="54:54" x14ac:dyDescent="0.2">
      <c r="BB29848" s="5"/>
    </row>
    <row r="29849" spans="54:54" x14ac:dyDescent="0.2">
      <c r="BB29849" s="5"/>
    </row>
    <row r="29850" spans="54:54" x14ac:dyDescent="0.2">
      <c r="BB29850" s="5"/>
    </row>
    <row r="29851" spans="54:54" x14ac:dyDescent="0.2">
      <c r="BB29851" s="5"/>
    </row>
    <row r="29852" spans="54:54" x14ac:dyDescent="0.2">
      <c r="BB29852" s="5"/>
    </row>
    <row r="29853" spans="54:54" x14ac:dyDescent="0.2">
      <c r="BB29853" s="5"/>
    </row>
    <row r="29854" spans="54:54" x14ac:dyDescent="0.2">
      <c r="BB29854" s="5"/>
    </row>
    <row r="29855" spans="54:54" x14ac:dyDescent="0.2">
      <c r="BB29855" s="5"/>
    </row>
    <row r="29856" spans="54:54" x14ac:dyDescent="0.2">
      <c r="BB29856" s="5"/>
    </row>
    <row r="29857" spans="54:54" x14ac:dyDescent="0.2">
      <c r="BB29857" s="5"/>
    </row>
    <row r="29858" spans="54:54" x14ac:dyDescent="0.2">
      <c r="BB29858" s="5"/>
    </row>
    <row r="29859" spans="54:54" x14ac:dyDescent="0.2">
      <c r="BB29859" s="5"/>
    </row>
    <row r="29860" spans="54:54" x14ac:dyDescent="0.2">
      <c r="BB29860" s="5"/>
    </row>
    <row r="29861" spans="54:54" x14ac:dyDescent="0.2">
      <c r="BB29861" s="5"/>
    </row>
    <row r="29862" spans="54:54" x14ac:dyDescent="0.2">
      <c r="BB29862" s="5"/>
    </row>
    <row r="29863" spans="54:54" x14ac:dyDescent="0.2">
      <c r="BB29863" s="5"/>
    </row>
    <row r="29864" spans="54:54" x14ac:dyDescent="0.2">
      <c r="BB29864" s="5"/>
    </row>
    <row r="29865" spans="54:54" x14ac:dyDescent="0.2">
      <c r="BB29865" s="5"/>
    </row>
    <row r="29866" spans="54:54" x14ac:dyDescent="0.2">
      <c r="BB29866" s="5"/>
    </row>
    <row r="29867" spans="54:54" x14ac:dyDescent="0.2">
      <c r="BB29867" s="5"/>
    </row>
    <row r="29868" spans="54:54" x14ac:dyDescent="0.2">
      <c r="BB29868" s="5"/>
    </row>
    <row r="29869" spans="54:54" x14ac:dyDescent="0.2">
      <c r="BB29869" s="5"/>
    </row>
    <row r="29870" spans="54:54" x14ac:dyDescent="0.2">
      <c r="BB29870" s="5"/>
    </row>
    <row r="29871" spans="54:54" x14ac:dyDescent="0.2">
      <c r="BB29871" s="5"/>
    </row>
    <row r="29872" spans="54:54" x14ac:dyDescent="0.2">
      <c r="BB29872" s="5"/>
    </row>
    <row r="29873" spans="54:54" x14ac:dyDescent="0.2">
      <c r="BB29873" s="5"/>
    </row>
    <row r="29874" spans="54:54" x14ac:dyDescent="0.2">
      <c r="BB29874" s="5"/>
    </row>
    <row r="29875" spans="54:54" x14ac:dyDescent="0.2">
      <c r="BB29875" s="5"/>
    </row>
    <row r="29876" spans="54:54" x14ac:dyDescent="0.2">
      <c r="BB29876" s="5"/>
    </row>
    <row r="29877" spans="54:54" x14ac:dyDescent="0.2">
      <c r="BB29877" s="5"/>
    </row>
    <row r="29878" spans="54:54" x14ac:dyDescent="0.2">
      <c r="BB29878" s="5"/>
    </row>
    <row r="29879" spans="54:54" x14ac:dyDescent="0.2">
      <c r="BB29879" s="5"/>
    </row>
    <row r="29880" spans="54:54" x14ac:dyDescent="0.2">
      <c r="BB29880" s="5"/>
    </row>
    <row r="29881" spans="54:54" x14ac:dyDescent="0.2">
      <c r="BB29881" s="5"/>
    </row>
    <row r="29882" spans="54:54" x14ac:dyDescent="0.2">
      <c r="BB29882" s="5"/>
    </row>
    <row r="29883" spans="54:54" x14ac:dyDescent="0.2">
      <c r="BB29883" s="5"/>
    </row>
    <row r="29884" spans="54:54" x14ac:dyDescent="0.2">
      <c r="BB29884" s="5"/>
    </row>
    <row r="29885" spans="54:54" x14ac:dyDescent="0.2">
      <c r="BB29885" s="5"/>
    </row>
    <row r="29886" spans="54:54" x14ac:dyDescent="0.2">
      <c r="BB29886" s="5"/>
    </row>
    <row r="29887" spans="54:54" x14ac:dyDescent="0.2">
      <c r="BB29887" s="5"/>
    </row>
    <row r="29888" spans="54:54" x14ac:dyDescent="0.2">
      <c r="BB29888" s="5"/>
    </row>
    <row r="29889" spans="54:54" x14ac:dyDescent="0.2">
      <c r="BB29889" s="5"/>
    </row>
    <row r="29890" spans="54:54" x14ac:dyDescent="0.2">
      <c r="BB29890" s="5"/>
    </row>
    <row r="29891" spans="54:54" x14ac:dyDescent="0.2">
      <c r="BB29891" s="5"/>
    </row>
    <row r="29892" spans="54:54" x14ac:dyDescent="0.2">
      <c r="BB29892" s="5"/>
    </row>
    <row r="29893" spans="54:54" x14ac:dyDescent="0.2">
      <c r="BB29893" s="5"/>
    </row>
    <row r="29894" spans="54:54" x14ac:dyDescent="0.2">
      <c r="BB29894" s="5"/>
    </row>
    <row r="29895" spans="54:54" x14ac:dyDescent="0.2">
      <c r="BB29895" s="5"/>
    </row>
    <row r="29896" spans="54:54" x14ac:dyDescent="0.2">
      <c r="BB29896" s="5"/>
    </row>
    <row r="29897" spans="54:54" x14ac:dyDescent="0.2">
      <c r="BB29897" s="5"/>
    </row>
    <row r="29898" spans="54:54" x14ac:dyDescent="0.2">
      <c r="BB29898" s="5"/>
    </row>
    <row r="29899" spans="54:54" x14ac:dyDescent="0.2">
      <c r="BB29899" s="5"/>
    </row>
    <row r="29900" spans="54:54" x14ac:dyDescent="0.2">
      <c r="BB29900" s="5"/>
    </row>
    <row r="29901" spans="54:54" x14ac:dyDescent="0.2">
      <c r="BB29901" s="5"/>
    </row>
    <row r="29902" spans="54:54" x14ac:dyDescent="0.2">
      <c r="BB29902" s="5"/>
    </row>
    <row r="29903" spans="54:54" x14ac:dyDescent="0.2">
      <c r="BB29903" s="5"/>
    </row>
    <row r="29904" spans="54:54" x14ac:dyDescent="0.2">
      <c r="BB29904" s="5"/>
    </row>
    <row r="29905" spans="54:54" x14ac:dyDescent="0.2">
      <c r="BB29905" s="5"/>
    </row>
    <row r="29906" spans="54:54" x14ac:dyDescent="0.2">
      <c r="BB29906" s="5"/>
    </row>
    <row r="29907" spans="54:54" x14ac:dyDescent="0.2">
      <c r="BB29907" s="5"/>
    </row>
    <row r="29908" spans="54:54" x14ac:dyDescent="0.2">
      <c r="BB29908" s="5"/>
    </row>
    <row r="29909" spans="54:54" x14ac:dyDescent="0.2">
      <c r="BB29909" s="5"/>
    </row>
    <row r="29910" spans="54:54" x14ac:dyDescent="0.2">
      <c r="BB29910" s="5"/>
    </row>
    <row r="29911" spans="54:54" x14ac:dyDescent="0.2">
      <c r="BB29911" s="5"/>
    </row>
    <row r="29912" spans="54:54" x14ac:dyDescent="0.2">
      <c r="BB29912" s="5"/>
    </row>
    <row r="29913" spans="54:54" x14ac:dyDescent="0.2">
      <c r="BB29913" s="5"/>
    </row>
    <row r="29914" spans="54:54" x14ac:dyDescent="0.2">
      <c r="BB29914" s="5"/>
    </row>
    <row r="29915" spans="54:54" x14ac:dyDescent="0.2">
      <c r="BB29915" s="5"/>
    </row>
    <row r="29916" spans="54:54" x14ac:dyDescent="0.2">
      <c r="BB29916" s="5"/>
    </row>
    <row r="29917" spans="54:54" x14ac:dyDescent="0.2">
      <c r="BB29917" s="5"/>
    </row>
    <row r="29918" spans="54:54" x14ac:dyDescent="0.2">
      <c r="BB29918" s="5"/>
    </row>
    <row r="29919" spans="54:54" x14ac:dyDescent="0.2">
      <c r="BB29919" s="5"/>
    </row>
    <row r="29920" spans="54:54" x14ac:dyDescent="0.2">
      <c r="BB29920" s="5"/>
    </row>
    <row r="29921" spans="54:54" x14ac:dyDescent="0.2">
      <c r="BB29921" s="5"/>
    </row>
    <row r="29922" spans="54:54" x14ac:dyDescent="0.2">
      <c r="BB29922" s="5"/>
    </row>
    <row r="29923" spans="54:54" x14ac:dyDescent="0.2">
      <c r="BB29923" s="5"/>
    </row>
    <row r="29924" spans="54:54" x14ac:dyDescent="0.2">
      <c r="BB29924" s="5"/>
    </row>
    <row r="29925" spans="54:54" x14ac:dyDescent="0.2">
      <c r="BB29925" s="5"/>
    </row>
    <row r="29926" spans="54:54" x14ac:dyDescent="0.2">
      <c r="BB29926" s="5"/>
    </row>
    <row r="29927" spans="54:54" x14ac:dyDescent="0.2">
      <c r="BB29927" s="5"/>
    </row>
    <row r="29928" spans="54:54" x14ac:dyDescent="0.2">
      <c r="BB29928" s="5"/>
    </row>
    <row r="29929" spans="54:54" x14ac:dyDescent="0.2">
      <c r="BB29929" s="5"/>
    </row>
    <row r="29930" spans="54:54" x14ac:dyDescent="0.2">
      <c r="BB29930" s="5"/>
    </row>
    <row r="29931" spans="54:54" x14ac:dyDescent="0.2">
      <c r="BB29931" s="5"/>
    </row>
    <row r="29932" spans="54:54" x14ac:dyDescent="0.2">
      <c r="BB29932" s="5"/>
    </row>
    <row r="29933" spans="54:54" x14ac:dyDescent="0.2">
      <c r="BB29933" s="5"/>
    </row>
    <row r="29934" spans="54:54" x14ac:dyDescent="0.2">
      <c r="BB29934" s="5"/>
    </row>
    <row r="29935" spans="54:54" x14ac:dyDescent="0.2">
      <c r="BB29935" s="5"/>
    </row>
    <row r="29936" spans="54:54" x14ac:dyDescent="0.2">
      <c r="BB29936" s="5"/>
    </row>
    <row r="29937" spans="54:54" x14ac:dyDescent="0.2">
      <c r="BB29937" s="5"/>
    </row>
    <row r="29938" spans="54:54" x14ac:dyDescent="0.2">
      <c r="BB29938" s="5"/>
    </row>
    <row r="29939" spans="54:54" x14ac:dyDescent="0.2">
      <c r="BB29939" s="5"/>
    </row>
    <row r="29940" spans="54:54" x14ac:dyDescent="0.2">
      <c r="BB29940" s="5"/>
    </row>
    <row r="29941" spans="54:54" x14ac:dyDescent="0.2">
      <c r="BB29941" s="5"/>
    </row>
    <row r="29942" spans="54:54" x14ac:dyDescent="0.2">
      <c r="BB29942" s="5"/>
    </row>
    <row r="29943" spans="54:54" x14ac:dyDescent="0.2">
      <c r="BB29943" s="5"/>
    </row>
    <row r="29944" spans="54:54" x14ac:dyDescent="0.2">
      <c r="BB29944" s="5"/>
    </row>
    <row r="29945" spans="54:54" x14ac:dyDescent="0.2">
      <c r="BB29945" s="5"/>
    </row>
    <row r="29946" spans="54:54" x14ac:dyDescent="0.2">
      <c r="BB29946" s="5"/>
    </row>
    <row r="29947" spans="54:54" x14ac:dyDescent="0.2">
      <c r="BB29947" s="5"/>
    </row>
    <row r="29948" spans="54:54" x14ac:dyDescent="0.2">
      <c r="BB29948" s="5"/>
    </row>
    <row r="29949" spans="54:54" x14ac:dyDescent="0.2">
      <c r="BB29949" s="5"/>
    </row>
    <row r="29950" spans="54:54" x14ac:dyDescent="0.2">
      <c r="BB29950" s="5"/>
    </row>
    <row r="29951" spans="54:54" x14ac:dyDescent="0.2">
      <c r="BB29951" s="5"/>
    </row>
    <row r="29952" spans="54:54" x14ac:dyDescent="0.2">
      <c r="BB29952" s="5"/>
    </row>
    <row r="29953" spans="54:54" x14ac:dyDescent="0.2">
      <c r="BB29953" s="5"/>
    </row>
    <row r="29954" spans="54:54" x14ac:dyDescent="0.2">
      <c r="BB29954" s="5"/>
    </row>
    <row r="29955" spans="54:54" x14ac:dyDescent="0.2">
      <c r="BB29955" s="5"/>
    </row>
    <row r="29956" spans="54:54" x14ac:dyDescent="0.2">
      <c r="BB29956" s="5"/>
    </row>
    <row r="29957" spans="54:54" x14ac:dyDescent="0.2">
      <c r="BB29957" s="5"/>
    </row>
    <row r="29958" spans="54:54" x14ac:dyDescent="0.2">
      <c r="BB29958" s="5"/>
    </row>
    <row r="29959" spans="54:54" x14ac:dyDescent="0.2">
      <c r="BB29959" s="5"/>
    </row>
    <row r="29960" spans="54:54" x14ac:dyDescent="0.2">
      <c r="BB29960" s="5"/>
    </row>
    <row r="29961" spans="54:54" x14ac:dyDescent="0.2">
      <c r="BB29961" s="5"/>
    </row>
    <row r="29962" spans="54:54" x14ac:dyDescent="0.2">
      <c r="BB29962" s="5"/>
    </row>
    <row r="29963" spans="54:54" x14ac:dyDescent="0.2">
      <c r="BB29963" s="5"/>
    </row>
    <row r="29964" spans="54:54" x14ac:dyDescent="0.2">
      <c r="BB29964" s="5"/>
    </row>
    <row r="29965" spans="54:54" x14ac:dyDescent="0.2">
      <c r="BB29965" s="5"/>
    </row>
    <row r="29966" spans="54:54" x14ac:dyDescent="0.2">
      <c r="BB29966" s="5"/>
    </row>
    <row r="29967" spans="54:54" x14ac:dyDescent="0.2">
      <c r="BB29967" s="5"/>
    </row>
    <row r="29968" spans="54:54" x14ac:dyDescent="0.2">
      <c r="BB29968" s="5"/>
    </row>
    <row r="29969" spans="54:54" x14ac:dyDescent="0.2">
      <c r="BB29969" s="5"/>
    </row>
    <row r="29970" spans="54:54" x14ac:dyDescent="0.2">
      <c r="BB29970" s="5"/>
    </row>
    <row r="29971" spans="54:54" x14ac:dyDescent="0.2">
      <c r="BB29971" s="5"/>
    </row>
    <row r="29972" spans="54:54" x14ac:dyDescent="0.2">
      <c r="BB29972" s="5"/>
    </row>
    <row r="29973" spans="54:54" x14ac:dyDescent="0.2">
      <c r="BB29973" s="5"/>
    </row>
    <row r="29974" spans="54:54" x14ac:dyDescent="0.2">
      <c r="BB29974" s="5"/>
    </row>
    <row r="29975" spans="54:54" x14ac:dyDescent="0.2">
      <c r="BB29975" s="5"/>
    </row>
    <row r="29976" spans="54:54" x14ac:dyDescent="0.2">
      <c r="BB29976" s="5"/>
    </row>
    <row r="29977" spans="54:54" x14ac:dyDescent="0.2">
      <c r="BB29977" s="5"/>
    </row>
    <row r="29978" spans="54:54" x14ac:dyDescent="0.2">
      <c r="BB29978" s="5"/>
    </row>
    <row r="29979" spans="54:54" x14ac:dyDescent="0.2">
      <c r="BB29979" s="5"/>
    </row>
    <row r="29980" spans="54:54" x14ac:dyDescent="0.2">
      <c r="BB29980" s="5"/>
    </row>
    <row r="29981" spans="54:54" x14ac:dyDescent="0.2">
      <c r="BB29981" s="5"/>
    </row>
    <row r="29982" spans="54:54" x14ac:dyDescent="0.2">
      <c r="BB29982" s="5"/>
    </row>
    <row r="29983" spans="54:54" x14ac:dyDescent="0.2">
      <c r="BB29983" s="5"/>
    </row>
    <row r="29984" spans="54:54" x14ac:dyDescent="0.2">
      <c r="BB29984" s="5"/>
    </row>
    <row r="29985" spans="54:54" x14ac:dyDescent="0.2">
      <c r="BB29985" s="5"/>
    </row>
    <row r="29986" spans="54:54" x14ac:dyDescent="0.2">
      <c r="BB29986" s="5"/>
    </row>
    <row r="29987" spans="54:54" x14ac:dyDescent="0.2">
      <c r="BB29987" s="5"/>
    </row>
    <row r="29988" spans="54:54" x14ac:dyDescent="0.2">
      <c r="BB29988" s="5"/>
    </row>
    <row r="29989" spans="54:54" x14ac:dyDescent="0.2">
      <c r="BB29989" s="5"/>
    </row>
    <row r="29990" spans="54:54" x14ac:dyDescent="0.2">
      <c r="BB29990" s="5"/>
    </row>
    <row r="29991" spans="54:54" x14ac:dyDescent="0.2">
      <c r="BB29991" s="5"/>
    </row>
    <row r="29992" spans="54:54" x14ac:dyDescent="0.2">
      <c r="BB29992" s="5"/>
    </row>
    <row r="29993" spans="54:54" x14ac:dyDescent="0.2">
      <c r="BB29993" s="5"/>
    </row>
    <row r="29994" spans="54:54" x14ac:dyDescent="0.2">
      <c r="BB29994" s="5"/>
    </row>
    <row r="29995" spans="54:54" x14ac:dyDescent="0.2">
      <c r="BB29995" s="5"/>
    </row>
    <row r="29996" spans="54:54" x14ac:dyDescent="0.2">
      <c r="BB29996" s="5"/>
    </row>
    <row r="29997" spans="54:54" x14ac:dyDescent="0.2">
      <c r="BB29997" s="5"/>
    </row>
    <row r="29998" spans="54:54" x14ac:dyDescent="0.2">
      <c r="BB29998" s="5"/>
    </row>
    <row r="29999" spans="54:54" x14ac:dyDescent="0.2">
      <c r="BB29999" s="5"/>
    </row>
    <row r="30000" spans="54:54" x14ac:dyDescent="0.2">
      <c r="BB30000" s="5"/>
    </row>
    <row r="30001" spans="54:54" x14ac:dyDescent="0.2">
      <c r="BB30001" s="5"/>
    </row>
    <row r="30002" spans="54:54" x14ac:dyDescent="0.2">
      <c r="BB30002" s="5"/>
    </row>
    <row r="30003" spans="54:54" x14ac:dyDescent="0.2">
      <c r="BB30003" s="5"/>
    </row>
    <row r="30004" spans="54:54" x14ac:dyDescent="0.2">
      <c r="BB30004" s="5"/>
    </row>
    <row r="30005" spans="54:54" x14ac:dyDescent="0.2">
      <c r="BB30005" s="5"/>
    </row>
    <row r="30006" spans="54:54" x14ac:dyDescent="0.2">
      <c r="BB30006" s="5"/>
    </row>
    <row r="30007" spans="54:54" x14ac:dyDescent="0.2">
      <c r="BB30007" s="5"/>
    </row>
    <row r="30008" spans="54:54" x14ac:dyDescent="0.2">
      <c r="BB30008" s="5"/>
    </row>
    <row r="30009" spans="54:54" x14ac:dyDescent="0.2">
      <c r="BB30009" s="5"/>
    </row>
    <row r="30010" spans="54:54" x14ac:dyDescent="0.2">
      <c r="BB30010" s="5"/>
    </row>
    <row r="30011" spans="54:54" x14ac:dyDescent="0.2">
      <c r="BB30011" s="5"/>
    </row>
    <row r="30012" spans="54:54" x14ac:dyDescent="0.2">
      <c r="BB30012" s="5"/>
    </row>
    <row r="30013" spans="54:54" x14ac:dyDescent="0.2">
      <c r="BB30013" s="5"/>
    </row>
    <row r="30014" spans="54:54" x14ac:dyDescent="0.2">
      <c r="BB30014" s="5"/>
    </row>
    <row r="30015" spans="54:54" x14ac:dyDescent="0.2">
      <c r="BB30015" s="5"/>
    </row>
    <row r="30016" spans="54:54" x14ac:dyDescent="0.2">
      <c r="BB30016" s="5"/>
    </row>
    <row r="30017" spans="54:54" x14ac:dyDescent="0.2">
      <c r="BB30017" s="5"/>
    </row>
    <row r="30018" spans="54:54" x14ac:dyDescent="0.2">
      <c r="BB30018" s="5"/>
    </row>
    <row r="30019" spans="54:54" x14ac:dyDescent="0.2">
      <c r="BB30019" s="5"/>
    </row>
    <row r="30020" spans="54:54" x14ac:dyDescent="0.2">
      <c r="BB30020" s="5"/>
    </row>
    <row r="30021" spans="54:54" x14ac:dyDescent="0.2">
      <c r="BB30021" s="5"/>
    </row>
    <row r="30022" spans="54:54" x14ac:dyDescent="0.2">
      <c r="BB30022" s="5"/>
    </row>
    <row r="30023" spans="54:54" x14ac:dyDescent="0.2">
      <c r="BB30023" s="5"/>
    </row>
    <row r="30024" spans="54:54" x14ac:dyDescent="0.2">
      <c r="BB30024" s="5"/>
    </row>
    <row r="30025" spans="54:54" x14ac:dyDescent="0.2">
      <c r="BB30025" s="5"/>
    </row>
    <row r="30026" spans="54:54" x14ac:dyDescent="0.2">
      <c r="BB30026" s="5"/>
    </row>
    <row r="30027" spans="54:54" x14ac:dyDescent="0.2">
      <c r="BB30027" s="5"/>
    </row>
    <row r="30028" spans="54:54" x14ac:dyDescent="0.2">
      <c r="BB30028" s="5"/>
    </row>
    <row r="30029" spans="54:54" x14ac:dyDescent="0.2">
      <c r="BB30029" s="5"/>
    </row>
    <row r="30030" spans="54:54" x14ac:dyDescent="0.2">
      <c r="BB30030" s="5"/>
    </row>
    <row r="30031" spans="54:54" x14ac:dyDescent="0.2">
      <c r="BB30031" s="5"/>
    </row>
    <row r="30032" spans="54:54" x14ac:dyDescent="0.2">
      <c r="BB30032" s="5"/>
    </row>
    <row r="30033" spans="54:54" x14ac:dyDescent="0.2">
      <c r="BB30033" s="5"/>
    </row>
    <row r="30034" spans="54:54" x14ac:dyDescent="0.2">
      <c r="BB30034" s="5"/>
    </row>
    <row r="30035" spans="54:54" x14ac:dyDescent="0.2">
      <c r="BB30035" s="5"/>
    </row>
    <row r="30036" spans="54:54" x14ac:dyDescent="0.2">
      <c r="BB30036" s="5"/>
    </row>
    <row r="30037" spans="54:54" x14ac:dyDescent="0.2">
      <c r="BB30037" s="5"/>
    </row>
    <row r="30038" spans="54:54" x14ac:dyDescent="0.2">
      <c r="BB30038" s="5"/>
    </row>
    <row r="30039" spans="54:54" x14ac:dyDescent="0.2">
      <c r="BB30039" s="5"/>
    </row>
    <row r="30040" spans="54:54" x14ac:dyDescent="0.2">
      <c r="BB30040" s="5"/>
    </row>
    <row r="30041" spans="54:54" x14ac:dyDescent="0.2">
      <c r="BB30041" s="5"/>
    </row>
    <row r="30042" spans="54:54" x14ac:dyDescent="0.2">
      <c r="BB30042" s="5"/>
    </row>
    <row r="30043" spans="54:54" x14ac:dyDescent="0.2">
      <c r="BB30043" s="5"/>
    </row>
    <row r="30044" spans="54:54" x14ac:dyDescent="0.2">
      <c r="BB30044" s="5"/>
    </row>
    <row r="30045" spans="54:54" x14ac:dyDescent="0.2">
      <c r="BB30045" s="5"/>
    </row>
    <row r="30046" spans="54:54" x14ac:dyDescent="0.2">
      <c r="BB30046" s="5"/>
    </row>
    <row r="30047" spans="54:54" x14ac:dyDescent="0.2">
      <c r="BB30047" s="5"/>
    </row>
    <row r="30048" spans="54:54" x14ac:dyDescent="0.2">
      <c r="BB30048" s="5"/>
    </row>
    <row r="30049" spans="54:54" x14ac:dyDescent="0.2">
      <c r="BB30049" s="5"/>
    </row>
    <row r="30050" spans="54:54" x14ac:dyDescent="0.2">
      <c r="BB30050" s="5"/>
    </row>
    <row r="30051" spans="54:54" x14ac:dyDescent="0.2">
      <c r="BB30051" s="5"/>
    </row>
    <row r="30052" spans="54:54" x14ac:dyDescent="0.2">
      <c r="BB30052" s="5"/>
    </row>
    <row r="30053" spans="54:54" x14ac:dyDescent="0.2">
      <c r="BB30053" s="5"/>
    </row>
    <row r="30054" spans="54:54" x14ac:dyDescent="0.2">
      <c r="BB30054" s="5"/>
    </row>
    <row r="30055" spans="54:54" x14ac:dyDescent="0.2">
      <c r="BB30055" s="5"/>
    </row>
    <row r="30056" spans="54:54" x14ac:dyDescent="0.2">
      <c r="BB30056" s="5"/>
    </row>
    <row r="30057" spans="54:54" x14ac:dyDescent="0.2">
      <c r="BB30057" s="5"/>
    </row>
    <row r="30058" spans="54:54" x14ac:dyDescent="0.2">
      <c r="BB30058" s="5"/>
    </row>
    <row r="30059" spans="54:54" x14ac:dyDescent="0.2">
      <c r="BB30059" s="5"/>
    </row>
    <row r="30060" spans="54:54" x14ac:dyDescent="0.2">
      <c r="BB30060" s="5"/>
    </row>
    <row r="30061" spans="54:54" x14ac:dyDescent="0.2">
      <c r="BB30061" s="5"/>
    </row>
    <row r="30062" spans="54:54" x14ac:dyDescent="0.2">
      <c r="BB30062" s="5"/>
    </row>
    <row r="30063" spans="54:54" x14ac:dyDescent="0.2">
      <c r="BB30063" s="5"/>
    </row>
    <row r="30064" spans="54:54" x14ac:dyDescent="0.2">
      <c r="BB30064" s="5"/>
    </row>
    <row r="30065" spans="54:54" x14ac:dyDescent="0.2">
      <c r="BB30065" s="5"/>
    </row>
    <row r="30066" spans="54:54" x14ac:dyDescent="0.2">
      <c r="BB30066" s="5"/>
    </row>
    <row r="30067" spans="54:54" x14ac:dyDescent="0.2">
      <c r="BB30067" s="5"/>
    </row>
    <row r="30068" spans="54:54" x14ac:dyDescent="0.2">
      <c r="BB30068" s="5"/>
    </row>
    <row r="30069" spans="54:54" x14ac:dyDescent="0.2">
      <c r="BB30069" s="5"/>
    </row>
    <row r="30070" spans="54:54" x14ac:dyDescent="0.2">
      <c r="BB30070" s="5"/>
    </row>
    <row r="30071" spans="54:54" x14ac:dyDescent="0.2">
      <c r="BB30071" s="5"/>
    </row>
    <row r="30072" spans="54:54" x14ac:dyDescent="0.2">
      <c r="BB30072" s="5"/>
    </row>
    <row r="30073" spans="54:54" x14ac:dyDescent="0.2">
      <c r="BB30073" s="5"/>
    </row>
    <row r="30074" spans="54:54" x14ac:dyDescent="0.2">
      <c r="BB30074" s="5"/>
    </row>
    <row r="30075" spans="54:54" x14ac:dyDescent="0.2">
      <c r="BB30075" s="5"/>
    </row>
    <row r="30076" spans="54:54" x14ac:dyDescent="0.2">
      <c r="BB30076" s="5"/>
    </row>
    <row r="30077" spans="54:54" x14ac:dyDescent="0.2">
      <c r="BB30077" s="5"/>
    </row>
    <row r="30078" spans="54:54" x14ac:dyDescent="0.2">
      <c r="BB30078" s="5"/>
    </row>
    <row r="30079" spans="54:54" x14ac:dyDescent="0.2">
      <c r="BB30079" s="5"/>
    </row>
    <row r="30080" spans="54:54" x14ac:dyDescent="0.2">
      <c r="BB30080" s="5"/>
    </row>
    <row r="30081" spans="54:54" x14ac:dyDescent="0.2">
      <c r="BB30081" s="5"/>
    </row>
    <row r="30082" spans="54:54" x14ac:dyDescent="0.2">
      <c r="BB30082" s="5"/>
    </row>
    <row r="30083" spans="54:54" x14ac:dyDescent="0.2">
      <c r="BB30083" s="5"/>
    </row>
    <row r="30084" spans="54:54" x14ac:dyDescent="0.2">
      <c r="BB30084" s="5"/>
    </row>
    <row r="30085" spans="54:54" x14ac:dyDescent="0.2">
      <c r="BB30085" s="5"/>
    </row>
    <row r="30086" spans="54:54" x14ac:dyDescent="0.2">
      <c r="BB30086" s="5"/>
    </row>
    <row r="30087" spans="54:54" x14ac:dyDescent="0.2">
      <c r="BB30087" s="5"/>
    </row>
    <row r="30088" spans="54:54" x14ac:dyDescent="0.2">
      <c r="BB30088" s="5"/>
    </row>
    <row r="30089" spans="54:54" x14ac:dyDescent="0.2">
      <c r="BB30089" s="5"/>
    </row>
    <row r="30090" spans="54:54" x14ac:dyDescent="0.2">
      <c r="BB30090" s="5"/>
    </row>
    <row r="30091" spans="54:54" x14ac:dyDescent="0.2">
      <c r="BB30091" s="5"/>
    </row>
    <row r="30092" spans="54:54" x14ac:dyDescent="0.2">
      <c r="BB30092" s="5"/>
    </row>
    <row r="30093" spans="54:54" x14ac:dyDescent="0.2">
      <c r="BB30093" s="5"/>
    </row>
    <row r="30094" spans="54:54" x14ac:dyDescent="0.2">
      <c r="BB30094" s="5"/>
    </row>
    <row r="30095" spans="54:54" x14ac:dyDescent="0.2">
      <c r="BB30095" s="5"/>
    </row>
    <row r="30096" spans="54:54" x14ac:dyDescent="0.2">
      <c r="BB30096" s="5"/>
    </row>
    <row r="30097" spans="54:54" x14ac:dyDescent="0.2">
      <c r="BB30097" s="5"/>
    </row>
    <row r="30098" spans="54:54" x14ac:dyDescent="0.2">
      <c r="BB30098" s="5"/>
    </row>
    <row r="30099" spans="54:54" x14ac:dyDescent="0.2">
      <c r="BB30099" s="5"/>
    </row>
    <row r="30100" spans="54:54" x14ac:dyDescent="0.2">
      <c r="BB30100" s="5"/>
    </row>
    <row r="30101" spans="54:54" x14ac:dyDescent="0.2">
      <c r="BB30101" s="5"/>
    </row>
    <row r="30102" spans="54:54" x14ac:dyDescent="0.2">
      <c r="BB30102" s="5"/>
    </row>
    <row r="30103" spans="54:54" x14ac:dyDescent="0.2">
      <c r="BB30103" s="5"/>
    </row>
    <row r="30104" spans="54:54" x14ac:dyDescent="0.2">
      <c r="BB30104" s="5"/>
    </row>
    <row r="30105" spans="54:54" x14ac:dyDescent="0.2">
      <c r="BB30105" s="5"/>
    </row>
    <row r="30106" spans="54:54" x14ac:dyDescent="0.2">
      <c r="BB30106" s="5"/>
    </row>
    <row r="30107" spans="54:54" x14ac:dyDescent="0.2">
      <c r="BB30107" s="5"/>
    </row>
    <row r="30108" spans="54:54" x14ac:dyDescent="0.2">
      <c r="BB30108" s="5"/>
    </row>
    <row r="30109" spans="54:54" x14ac:dyDescent="0.2">
      <c r="BB30109" s="5"/>
    </row>
    <row r="30110" spans="54:54" x14ac:dyDescent="0.2">
      <c r="BB30110" s="5"/>
    </row>
    <row r="30111" spans="54:54" x14ac:dyDescent="0.2">
      <c r="BB30111" s="5"/>
    </row>
    <row r="30112" spans="54:54" x14ac:dyDescent="0.2">
      <c r="BB30112" s="5"/>
    </row>
    <row r="30113" spans="54:54" x14ac:dyDescent="0.2">
      <c r="BB30113" s="5"/>
    </row>
    <row r="30114" spans="54:54" x14ac:dyDescent="0.2">
      <c r="BB30114" s="5"/>
    </row>
    <row r="30115" spans="54:54" x14ac:dyDescent="0.2">
      <c r="BB30115" s="5"/>
    </row>
    <row r="30116" spans="54:54" x14ac:dyDescent="0.2">
      <c r="BB30116" s="5"/>
    </row>
    <row r="30117" spans="54:54" x14ac:dyDescent="0.2">
      <c r="BB30117" s="5"/>
    </row>
    <row r="30118" spans="54:54" x14ac:dyDescent="0.2">
      <c r="BB30118" s="5"/>
    </row>
    <row r="30119" spans="54:54" x14ac:dyDescent="0.2">
      <c r="BB30119" s="5"/>
    </row>
    <row r="30120" spans="54:54" x14ac:dyDescent="0.2">
      <c r="BB30120" s="5"/>
    </row>
    <row r="30121" spans="54:54" x14ac:dyDescent="0.2">
      <c r="BB30121" s="5"/>
    </row>
    <row r="30122" spans="54:54" x14ac:dyDescent="0.2">
      <c r="BB30122" s="5"/>
    </row>
    <row r="30123" spans="54:54" x14ac:dyDescent="0.2">
      <c r="BB30123" s="5"/>
    </row>
    <row r="30124" spans="54:54" x14ac:dyDescent="0.2">
      <c r="BB30124" s="5"/>
    </row>
    <row r="30125" spans="54:54" x14ac:dyDescent="0.2">
      <c r="BB30125" s="5"/>
    </row>
    <row r="30126" spans="54:54" x14ac:dyDescent="0.2">
      <c r="BB30126" s="5"/>
    </row>
    <row r="30127" spans="54:54" x14ac:dyDescent="0.2">
      <c r="BB30127" s="5"/>
    </row>
    <row r="30128" spans="54:54" x14ac:dyDescent="0.2">
      <c r="BB30128" s="5"/>
    </row>
    <row r="30129" spans="54:54" x14ac:dyDescent="0.2">
      <c r="BB30129" s="5"/>
    </row>
    <row r="30130" spans="54:54" x14ac:dyDescent="0.2">
      <c r="BB30130" s="5"/>
    </row>
    <row r="30131" spans="54:54" x14ac:dyDescent="0.2">
      <c r="BB30131" s="5"/>
    </row>
    <row r="30132" spans="54:54" x14ac:dyDescent="0.2">
      <c r="BB30132" s="5"/>
    </row>
    <row r="30133" spans="54:54" x14ac:dyDescent="0.2">
      <c r="BB30133" s="5"/>
    </row>
    <row r="30134" spans="54:54" x14ac:dyDescent="0.2">
      <c r="BB30134" s="5"/>
    </row>
    <row r="30135" spans="54:54" x14ac:dyDescent="0.2">
      <c r="BB30135" s="5"/>
    </row>
    <row r="30136" spans="54:54" x14ac:dyDescent="0.2">
      <c r="BB30136" s="5"/>
    </row>
    <row r="30137" spans="54:54" x14ac:dyDescent="0.2">
      <c r="BB30137" s="5"/>
    </row>
    <row r="30138" spans="54:54" x14ac:dyDescent="0.2">
      <c r="BB30138" s="5"/>
    </row>
    <row r="30139" spans="54:54" x14ac:dyDescent="0.2">
      <c r="BB30139" s="5"/>
    </row>
    <row r="30140" spans="54:54" x14ac:dyDescent="0.2">
      <c r="BB30140" s="5"/>
    </row>
    <row r="30141" spans="54:54" x14ac:dyDescent="0.2">
      <c r="BB30141" s="5"/>
    </row>
    <row r="30142" spans="54:54" x14ac:dyDescent="0.2">
      <c r="BB30142" s="5"/>
    </row>
    <row r="30143" spans="54:54" x14ac:dyDescent="0.2">
      <c r="BB30143" s="5"/>
    </row>
    <row r="30144" spans="54:54" x14ac:dyDescent="0.2">
      <c r="BB30144" s="5"/>
    </row>
    <row r="30145" spans="54:54" x14ac:dyDescent="0.2">
      <c r="BB30145" s="5"/>
    </row>
    <row r="30146" spans="54:54" x14ac:dyDescent="0.2">
      <c r="BB30146" s="5"/>
    </row>
    <row r="30147" spans="54:54" x14ac:dyDescent="0.2">
      <c r="BB30147" s="5"/>
    </row>
    <row r="30148" spans="54:54" x14ac:dyDescent="0.2">
      <c r="BB30148" s="5"/>
    </row>
    <row r="30149" spans="54:54" x14ac:dyDescent="0.2">
      <c r="BB30149" s="5"/>
    </row>
    <row r="30150" spans="54:54" x14ac:dyDescent="0.2">
      <c r="BB30150" s="5"/>
    </row>
    <row r="30151" spans="54:54" x14ac:dyDescent="0.2">
      <c r="BB30151" s="5"/>
    </row>
    <row r="30152" spans="54:54" x14ac:dyDescent="0.2">
      <c r="BB30152" s="5"/>
    </row>
    <row r="30153" spans="54:54" x14ac:dyDescent="0.2">
      <c r="BB30153" s="5"/>
    </row>
    <row r="30154" spans="54:54" x14ac:dyDescent="0.2">
      <c r="BB30154" s="5"/>
    </row>
    <row r="30155" spans="54:54" x14ac:dyDescent="0.2">
      <c r="BB30155" s="5"/>
    </row>
    <row r="30156" spans="54:54" x14ac:dyDescent="0.2">
      <c r="BB30156" s="5"/>
    </row>
    <row r="30157" spans="54:54" x14ac:dyDescent="0.2">
      <c r="BB30157" s="5"/>
    </row>
    <row r="30158" spans="54:54" x14ac:dyDescent="0.2">
      <c r="BB30158" s="5"/>
    </row>
    <row r="30159" spans="54:54" x14ac:dyDescent="0.2">
      <c r="BB30159" s="5"/>
    </row>
    <row r="30160" spans="54:54" x14ac:dyDescent="0.2">
      <c r="BB30160" s="5"/>
    </row>
    <row r="30161" spans="54:54" x14ac:dyDescent="0.2">
      <c r="BB30161" s="5"/>
    </row>
    <row r="30162" spans="54:54" x14ac:dyDescent="0.2">
      <c r="BB30162" s="5"/>
    </row>
    <row r="30163" spans="54:54" x14ac:dyDescent="0.2">
      <c r="BB30163" s="5"/>
    </row>
    <row r="30164" spans="54:54" x14ac:dyDescent="0.2">
      <c r="BB30164" s="5"/>
    </row>
    <row r="30165" spans="54:54" x14ac:dyDescent="0.2">
      <c r="BB30165" s="5"/>
    </row>
    <row r="30166" spans="54:54" x14ac:dyDescent="0.2">
      <c r="BB30166" s="5"/>
    </row>
    <row r="30167" spans="54:54" x14ac:dyDescent="0.2">
      <c r="BB30167" s="5"/>
    </row>
    <row r="30168" spans="54:54" x14ac:dyDescent="0.2">
      <c r="BB30168" s="5"/>
    </row>
    <row r="30169" spans="54:54" x14ac:dyDescent="0.2">
      <c r="BB30169" s="5"/>
    </row>
    <row r="30170" spans="54:54" x14ac:dyDescent="0.2">
      <c r="BB30170" s="5"/>
    </row>
    <row r="30171" spans="54:54" x14ac:dyDescent="0.2">
      <c r="BB30171" s="5"/>
    </row>
    <row r="30172" spans="54:54" x14ac:dyDescent="0.2">
      <c r="BB30172" s="5"/>
    </row>
    <row r="30173" spans="54:54" x14ac:dyDescent="0.2">
      <c r="BB30173" s="5"/>
    </row>
    <row r="30174" spans="54:54" x14ac:dyDescent="0.2">
      <c r="BB30174" s="5"/>
    </row>
    <row r="30175" spans="54:54" x14ac:dyDescent="0.2">
      <c r="BB30175" s="5"/>
    </row>
    <row r="30176" spans="54:54" x14ac:dyDescent="0.2">
      <c r="BB30176" s="5"/>
    </row>
    <row r="30177" spans="54:54" x14ac:dyDescent="0.2">
      <c r="BB30177" s="5"/>
    </row>
    <row r="30178" spans="54:54" x14ac:dyDescent="0.2">
      <c r="BB30178" s="5"/>
    </row>
    <row r="30179" spans="54:54" x14ac:dyDescent="0.2">
      <c r="BB30179" s="5"/>
    </row>
    <row r="30180" spans="54:54" x14ac:dyDescent="0.2">
      <c r="BB30180" s="5"/>
    </row>
    <row r="30181" spans="54:54" x14ac:dyDescent="0.2">
      <c r="BB30181" s="5"/>
    </row>
    <row r="30182" spans="54:54" x14ac:dyDescent="0.2">
      <c r="BB30182" s="5"/>
    </row>
    <row r="30183" spans="54:54" x14ac:dyDescent="0.2">
      <c r="BB30183" s="5"/>
    </row>
    <row r="30184" spans="54:54" x14ac:dyDescent="0.2">
      <c r="BB30184" s="5"/>
    </row>
    <row r="30185" spans="54:54" x14ac:dyDescent="0.2">
      <c r="BB30185" s="5"/>
    </row>
    <row r="30186" spans="54:54" x14ac:dyDescent="0.2">
      <c r="BB30186" s="5"/>
    </row>
    <row r="30187" spans="54:54" x14ac:dyDescent="0.2">
      <c r="BB30187" s="5"/>
    </row>
    <row r="30188" spans="54:54" x14ac:dyDescent="0.2">
      <c r="BB30188" s="5"/>
    </row>
    <row r="30189" spans="54:54" x14ac:dyDescent="0.2">
      <c r="BB30189" s="5"/>
    </row>
    <row r="30190" spans="54:54" x14ac:dyDescent="0.2">
      <c r="BB30190" s="5"/>
    </row>
    <row r="30191" spans="54:54" x14ac:dyDescent="0.2">
      <c r="BB30191" s="5"/>
    </row>
    <row r="30192" spans="54:54" x14ac:dyDescent="0.2">
      <c r="BB30192" s="5"/>
    </row>
    <row r="30193" spans="54:54" x14ac:dyDescent="0.2">
      <c r="BB30193" s="5"/>
    </row>
    <row r="30194" spans="54:54" x14ac:dyDescent="0.2">
      <c r="BB30194" s="5"/>
    </row>
    <row r="30195" spans="54:54" x14ac:dyDescent="0.2">
      <c r="BB30195" s="5"/>
    </row>
    <row r="30196" spans="54:54" x14ac:dyDescent="0.2">
      <c r="BB30196" s="5"/>
    </row>
    <row r="30197" spans="54:54" x14ac:dyDescent="0.2">
      <c r="BB30197" s="5"/>
    </row>
    <row r="30198" spans="54:54" x14ac:dyDescent="0.2">
      <c r="BB30198" s="5"/>
    </row>
    <row r="30199" spans="54:54" x14ac:dyDescent="0.2">
      <c r="BB30199" s="5"/>
    </row>
    <row r="30200" spans="54:54" x14ac:dyDescent="0.2">
      <c r="BB30200" s="5"/>
    </row>
    <row r="30201" spans="54:54" x14ac:dyDescent="0.2">
      <c r="BB30201" s="5"/>
    </row>
    <row r="30202" spans="54:54" x14ac:dyDescent="0.2">
      <c r="BB30202" s="5"/>
    </row>
    <row r="30203" spans="54:54" x14ac:dyDescent="0.2">
      <c r="BB30203" s="5"/>
    </row>
    <row r="30204" spans="54:54" x14ac:dyDescent="0.2">
      <c r="BB30204" s="5"/>
    </row>
    <row r="30205" spans="54:54" x14ac:dyDescent="0.2">
      <c r="BB30205" s="5"/>
    </row>
    <row r="30206" spans="54:54" x14ac:dyDescent="0.2">
      <c r="BB30206" s="5"/>
    </row>
    <row r="30207" spans="54:54" x14ac:dyDescent="0.2">
      <c r="BB30207" s="5"/>
    </row>
    <row r="30208" spans="54:54" x14ac:dyDescent="0.2">
      <c r="BB30208" s="5"/>
    </row>
    <row r="30209" spans="54:54" x14ac:dyDescent="0.2">
      <c r="BB30209" s="5"/>
    </row>
    <row r="30210" spans="54:54" x14ac:dyDescent="0.2">
      <c r="BB30210" s="5"/>
    </row>
    <row r="30211" spans="54:54" x14ac:dyDescent="0.2">
      <c r="BB30211" s="5"/>
    </row>
    <row r="30212" spans="54:54" x14ac:dyDescent="0.2">
      <c r="BB30212" s="5"/>
    </row>
    <row r="30213" spans="54:54" x14ac:dyDescent="0.2">
      <c r="BB30213" s="5"/>
    </row>
    <row r="30214" spans="54:54" x14ac:dyDescent="0.2">
      <c r="BB30214" s="5"/>
    </row>
    <row r="30215" spans="54:54" x14ac:dyDescent="0.2">
      <c r="BB30215" s="5"/>
    </row>
    <row r="30216" spans="54:54" x14ac:dyDescent="0.2">
      <c r="BB30216" s="5"/>
    </row>
    <row r="30217" spans="54:54" x14ac:dyDescent="0.2">
      <c r="BB30217" s="5"/>
    </row>
    <row r="30218" spans="54:54" x14ac:dyDescent="0.2">
      <c r="BB30218" s="5"/>
    </row>
    <row r="30219" spans="54:54" x14ac:dyDescent="0.2">
      <c r="BB30219" s="5"/>
    </row>
    <row r="30220" spans="54:54" x14ac:dyDescent="0.2">
      <c r="BB30220" s="5"/>
    </row>
    <row r="30221" spans="54:54" x14ac:dyDescent="0.2">
      <c r="BB30221" s="5"/>
    </row>
    <row r="30222" spans="54:54" x14ac:dyDescent="0.2">
      <c r="BB30222" s="5"/>
    </row>
    <row r="30223" spans="54:54" x14ac:dyDescent="0.2">
      <c r="BB30223" s="5"/>
    </row>
    <row r="30224" spans="54:54" x14ac:dyDescent="0.2">
      <c r="BB30224" s="5"/>
    </row>
    <row r="30225" spans="54:54" x14ac:dyDescent="0.2">
      <c r="BB30225" s="5"/>
    </row>
    <row r="30226" spans="54:54" x14ac:dyDescent="0.2">
      <c r="BB30226" s="5"/>
    </row>
    <row r="30227" spans="54:54" x14ac:dyDescent="0.2">
      <c r="BB30227" s="5"/>
    </row>
    <row r="30228" spans="54:54" x14ac:dyDescent="0.2">
      <c r="BB30228" s="5"/>
    </row>
    <row r="30229" spans="54:54" x14ac:dyDescent="0.2">
      <c r="BB30229" s="5"/>
    </row>
    <row r="30230" spans="54:54" x14ac:dyDescent="0.2">
      <c r="BB30230" s="5"/>
    </row>
    <row r="30231" spans="54:54" x14ac:dyDescent="0.2">
      <c r="BB30231" s="5"/>
    </row>
    <row r="30232" spans="54:54" x14ac:dyDescent="0.2">
      <c r="BB30232" s="5"/>
    </row>
    <row r="30233" spans="54:54" x14ac:dyDescent="0.2">
      <c r="BB30233" s="5"/>
    </row>
    <row r="30234" spans="54:54" x14ac:dyDescent="0.2">
      <c r="BB30234" s="5"/>
    </row>
    <row r="30235" spans="54:54" x14ac:dyDescent="0.2">
      <c r="BB30235" s="5"/>
    </row>
    <row r="30236" spans="54:54" x14ac:dyDescent="0.2">
      <c r="BB30236" s="5"/>
    </row>
    <row r="30237" spans="54:54" x14ac:dyDescent="0.2">
      <c r="BB30237" s="5"/>
    </row>
    <row r="30238" spans="54:54" x14ac:dyDescent="0.2">
      <c r="BB30238" s="5"/>
    </row>
    <row r="30239" spans="54:54" x14ac:dyDescent="0.2">
      <c r="BB30239" s="5"/>
    </row>
    <row r="30240" spans="54:54" x14ac:dyDescent="0.2">
      <c r="BB30240" s="5"/>
    </row>
    <row r="30241" spans="54:54" x14ac:dyDescent="0.2">
      <c r="BB30241" s="5"/>
    </row>
    <row r="30242" spans="54:54" x14ac:dyDescent="0.2">
      <c r="BB30242" s="5"/>
    </row>
    <row r="30243" spans="54:54" x14ac:dyDescent="0.2">
      <c r="BB30243" s="5"/>
    </row>
    <row r="30244" spans="54:54" x14ac:dyDescent="0.2">
      <c r="BB30244" s="5"/>
    </row>
    <row r="30245" spans="54:54" x14ac:dyDescent="0.2">
      <c r="BB30245" s="5"/>
    </row>
    <row r="30246" spans="54:54" x14ac:dyDescent="0.2">
      <c r="BB30246" s="5"/>
    </row>
    <row r="30247" spans="54:54" x14ac:dyDescent="0.2">
      <c r="BB30247" s="5"/>
    </row>
    <row r="30248" spans="54:54" x14ac:dyDescent="0.2">
      <c r="BB30248" s="5"/>
    </row>
    <row r="30249" spans="54:54" x14ac:dyDescent="0.2">
      <c r="BB30249" s="5"/>
    </row>
    <row r="30250" spans="54:54" x14ac:dyDescent="0.2">
      <c r="BB30250" s="5"/>
    </row>
    <row r="30251" spans="54:54" x14ac:dyDescent="0.2">
      <c r="BB30251" s="5"/>
    </row>
    <row r="30252" spans="54:54" x14ac:dyDescent="0.2">
      <c r="BB30252" s="5"/>
    </row>
    <row r="30253" spans="54:54" x14ac:dyDescent="0.2">
      <c r="BB30253" s="5"/>
    </row>
    <row r="30254" spans="54:54" x14ac:dyDescent="0.2">
      <c r="BB30254" s="5"/>
    </row>
    <row r="30255" spans="54:54" x14ac:dyDescent="0.2">
      <c r="BB30255" s="5"/>
    </row>
    <row r="30256" spans="54:54" x14ac:dyDescent="0.2">
      <c r="BB30256" s="5"/>
    </row>
    <row r="30257" spans="54:54" x14ac:dyDescent="0.2">
      <c r="BB30257" s="5"/>
    </row>
    <row r="30258" spans="54:54" x14ac:dyDescent="0.2">
      <c r="BB30258" s="5"/>
    </row>
    <row r="30259" spans="54:54" x14ac:dyDescent="0.2">
      <c r="BB30259" s="5"/>
    </row>
    <row r="30260" spans="54:54" x14ac:dyDescent="0.2">
      <c r="BB30260" s="5"/>
    </row>
    <row r="30261" spans="54:54" x14ac:dyDescent="0.2">
      <c r="BB30261" s="5"/>
    </row>
    <row r="30262" spans="54:54" x14ac:dyDescent="0.2">
      <c r="BB30262" s="5"/>
    </row>
    <row r="30263" spans="54:54" x14ac:dyDescent="0.2">
      <c r="BB30263" s="5"/>
    </row>
    <row r="30264" spans="54:54" x14ac:dyDescent="0.2">
      <c r="BB30264" s="5"/>
    </row>
    <row r="30265" spans="54:54" x14ac:dyDescent="0.2">
      <c r="BB30265" s="5"/>
    </row>
    <row r="30266" spans="54:54" x14ac:dyDescent="0.2">
      <c r="BB30266" s="5"/>
    </row>
    <row r="30267" spans="54:54" x14ac:dyDescent="0.2">
      <c r="BB30267" s="5"/>
    </row>
    <row r="30268" spans="54:54" x14ac:dyDescent="0.2">
      <c r="BB30268" s="5"/>
    </row>
    <row r="30269" spans="54:54" x14ac:dyDescent="0.2">
      <c r="BB30269" s="5"/>
    </row>
    <row r="30270" spans="54:54" x14ac:dyDescent="0.2">
      <c r="BB30270" s="5"/>
    </row>
    <row r="30271" spans="54:54" x14ac:dyDescent="0.2">
      <c r="BB30271" s="5"/>
    </row>
    <row r="30272" spans="54:54" x14ac:dyDescent="0.2">
      <c r="BB30272" s="5"/>
    </row>
    <row r="30273" spans="54:54" x14ac:dyDescent="0.2">
      <c r="BB30273" s="5"/>
    </row>
    <row r="30274" spans="54:54" x14ac:dyDescent="0.2">
      <c r="BB30274" s="5"/>
    </row>
    <row r="30275" spans="54:54" x14ac:dyDescent="0.2">
      <c r="BB30275" s="5"/>
    </row>
    <row r="30276" spans="54:54" x14ac:dyDescent="0.2">
      <c r="BB30276" s="5"/>
    </row>
    <row r="30277" spans="54:54" x14ac:dyDescent="0.2">
      <c r="BB30277" s="5"/>
    </row>
    <row r="30278" spans="54:54" x14ac:dyDescent="0.2">
      <c r="BB30278" s="5"/>
    </row>
    <row r="30279" spans="54:54" x14ac:dyDescent="0.2">
      <c r="BB30279" s="5"/>
    </row>
    <row r="30280" spans="54:54" x14ac:dyDescent="0.2">
      <c r="BB30280" s="5"/>
    </row>
    <row r="30281" spans="54:54" x14ac:dyDescent="0.2">
      <c r="BB30281" s="5"/>
    </row>
    <row r="30282" spans="54:54" x14ac:dyDescent="0.2">
      <c r="BB30282" s="5"/>
    </row>
    <row r="30283" spans="54:54" x14ac:dyDescent="0.2">
      <c r="BB30283" s="5"/>
    </row>
    <row r="30284" spans="54:54" x14ac:dyDescent="0.2">
      <c r="BB30284" s="5"/>
    </row>
    <row r="30285" spans="54:54" x14ac:dyDescent="0.2">
      <c r="BB30285" s="5"/>
    </row>
    <row r="30286" spans="54:54" x14ac:dyDescent="0.2">
      <c r="BB30286" s="5"/>
    </row>
    <row r="30287" spans="54:54" x14ac:dyDescent="0.2">
      <c r="BB30287" s="5"/>
    </row>
    <row r="30288" spans="54:54" x14ac:dyDescent="0.2">
      <c r="BB30288" s="5"/>
    </row>
    <row r="30289" spans="54:54" x14ac:dyDescent="0.2">
      <c r="BB30289" s="5"/>
    </row>
    <row r="30290" spans="54:54" x14ac:dyDescent="0.2">
      <c r="BB30290" s="5"/>
    </row>
    <row r="30291" spans="54:54" x14ac:dyDescent="0.2">
      <c r="BB30291" s="5"/>
    </row>
    <row r="30292" spans="54:54" x14ac:dyDescent="0.2">
      <c r="BB30292" s="5"/>
    </row>
    <row r="30293" spans="54:54" x14ac:dyDescent="0.2">
      <c r="BB30293" s="5"/>
    </row>
    <row r="30294" spans="54:54" x14ac:dyDescent="0.2">
      <c r="BB30294" s="5"/>
    </row>
    <row r="30295" spans="54:54" x14ac:dyDescent="0.2">
      <c r="BB30295" s="5"/>
    </row>
    <row r="30296" spans="54:54" x14ac:dyDescent="0.2">
      <c r="BB30296" s="5"/>
    </row>
    <row r="30297" spans="54:54" x14ac:dyDescent="0.2">
      <c r="BB30297" s="5"/>
    </row>
    <row r="30298" spans="54:54" x14ac:dyDescent="0.2">
      <c r="BB30298" s="5"/>
    </row>
    <row r="30299" spans="54:54" x14ac:dyDescent="0.2">
      <c r="BB30299" s="5"/>
    </row>
    <row r="30300" spans="54:54" x14ac:dyDescent="0.2">
      <c r="BB30300" s="5"/>
    </row>
    <row r="30301" spans="54:54" x14ac:dyDescent="0.2">
      <c r="BB30301" s="5"/>
    </row>
    <row r="30302" spans="54:54" x14ac:dyDescent="0.2">
      <c r="BB30302" s="5"/>
    </row>
    <row r="30303" spans="54:54" x14ac:dyDescent="0.2">
      <c r="BB30303" s="5"/>
    </row>
    <row r="30304" spans="54:54" x14ac:dyDescent="0.2">
      <c r="BB30304" s="5"/>
    </row>
    <row r="30305" spans="54:54" x14ac:dyDescent="0.2">
      <c r="BB30305" s="5"/>
    </row>
    <row r="30306" spans="54:54" x14ac:dyDescent="0.2">
      <c r="BB30306" s="5"/>
    </row>
    <row r="30307" spans="54:54" x14ac:dyDescent="0.2">
      <c r="BB30307" s="5"/>
    </row>
    <row r="30308" spans="54:54" x14ac:dyDescent="0.2">
      <c r="BB30308" s="5"/>
    </row>
    <row r="30309" spans="54:54" x14ac:dyDescent="0.2">
      <c r="BB30309" s="5"/>
    </row>
    <row r="30310" spans="54:54" x14ac:dyDescent="0.2">
      <c r="BB30310" s="5"/>
    </row>
    <row r="30311" spans="54:54" x14ac:dyDescent="0.2">
      <c r="BB30311" s="5"/>
    </row>
    <row r="30312" spans="54:54" x14ac:dyDescent="0.2">
      <c r="BB30312" s="5"/>
    </row>
    <row r="30313" spans="54:54" x14ac:dyDescent="0.2">
      <c r="BB30313" s="5"/>
    </row>
    <row r="30314" spans="54:54" x14ac:dyDescent="0.2">
      <c r="BB30314" s="5"/>
    </row>
    <row r="30315" spans="54:54" x14ac:dyDescent="0.2">
      <c r="BB30315" s="5"/>
    </row>
    <row r="30316" spans="54:54" x14ac:dyDescent="0.2">
      <c r="BB30316" s="5"/>
    </row>
    <row r="30317" spans="54:54" x14ac:dyDescent="0.2">
      <c r="BB30317" s="5"/>
    </row>
    <row r="30318" spans="54:54" x14ac:dyDescent="0.2">
      <c r="BB30318" s="5"/>
    </row>
    <row r="30319" spans="54:54" x14ac:dyDescent="0.2">
      <c r="BB30319" s="5"/>
    </row>
    <row r="30320" spans="54:54" x14ac:dyDescent="0.2">
      <c r="BB30320" s="5"/>
    </row>
    <row r="30321" spans="54:54" x14ac:dyDescent="0.2">
      <c r="BB30321" s="5"/>
    </row>
    <row r="30322" spans="54:54" x14ac:dyDescent="0.2">
      <c r="BB30322" s="5"/>
    </row>
    <row r="30323" spans="54:54" x14ac:dyDescent="0.2">
      <c r="BB30323" s="5"/>
    </row>
    <row r="30324" spans="54:54" x14ac:dyDescent="0.2">
      <c r="BB30324" s="5"/>
    </row>
    <row r="30325" spans="54:54" x14ac:dyDescent="0.2">
      <c r="BB30325" s="5"/>
    </row>
    <row r="30326" spans="54:54" x14ac:dyDescent="0.2">
      <c r="BB30326" s="5"/>
    </row>
    <row r="30327" spans="54:54" x14ac:dyDescent="0.2">
      <c r="BB30327" s="5"/>
    </row>
    <row r="30328" spans="54:54" x14ac:dyDescent="0.2">
      <c r="BB30328" s="5"/>
    </row>
    <row r="30329" spans="54:54" x14ac:dyDescent="0.2">
      <c r="BB30329" s="5"/>
    </row>
    <row r="30330" spans="54:54" x14ac:dyDescent="0.2">
      <c r="BB30330" s="5"/>
    </row>
    <row r="30331" spans="54:54" x14ac:dyDescent="0.2">
      <c r="BB30331" s="5"/>
    </row>
    <row r="30332" spans="54:54" x14ac:dyDescent="0.2">
      <c r="BB30332" s="5"/>
    </row>
    <row r="30333" spans="54:54" x14ac:dyDescent="0.2">
      <c r="BB30333" s="5"/>
    </row>
    <row r="30334" spans="54:54" x14ac:dyDescent="0.2">
      <c r="BB30334" s="5"/>
    </row>
    <row r="30335" spans="54:54" x14ac:dyDescent="0.2">
      <c r="BB30335" s="5"/>
    </row>
    <row r="30336" spans="54:54" x14ac:dyDescent="0.2">
      <c r="BB30336" s="5"/>
    </row>
    <row r="30337" spans="54:54" x14ac:dyDescent="0.2">
      <c r="BB30337" s="5"/>
    </row>
    <row r="30338" spans="54:54" x14ac:dyDescent="0.2">
      <c r="BB30338" s="5"/>
    </row>
    <row r="30339" spans="54:54" x14ac:dyDescent="0.2">
      <c r="BB30339" s="5"/>
    </row>
    <row r="30340" spans="54:54" x14ac:dyDescent="0.2">
      <c r="BB30340" s="5"/>
    </row>
    <row r="30341" spans="54:54" x14ac:dyDescent="0.2">
      <c r="BB30341" s="5"/>
    </row>
    <row r="30342" spans="54:54" x14ac:dyDescent="0.2">
      <c r="BB30342" s="5"/>
    </row>
    <row r="30343" spans="54:54" x14ac:dyDescent="0.2">
      <c r="BB30343" s="5"/>
    </row>
    <row r="30344" spans="54:54" x14ac:dyDescent="0.2">
      <c r="BB30344" s="5"/>
    </row>
    <row r="30345" spans="54:54" x14ac:dyDescent="0.2">
      <c r="BB30345" s="5"/>
    </row>
    <row r="30346" spans="54:54" x14ac:dyDescent="0.2">
      <c r="BB30346" s="5"/>
    </row>
    <row r="30347" spans="54:54" x14ac:dyDescent="0.2">
      <c r="BB30347" s="5"/>
    </row>
    <row r="30348" spans="54:54" x14ac:dyDescent="0.2">
      <c r="BB30348" s="5"/>
    </row>
    <row r="30349" spans="54:54" x14ac:dyDescent="0.2">
      <c r="BB30349" s="5"/>
    </row>
    <row r="30350" spans="54:54" x14ac:dyDescent="0.2">
      <c r="BB30350" s="5"/>
    </row>
    <row r="30351" spans="54:54" x14ac:dyDescent="0.2">
      <c r="BB30351" s="5"/>
    </row>
    <row r="30352" spans="54:54" x14ac:dyDescent="0.2">
      <c r="BB30352" s="5"/>
    </row>
    <row r="30353" spans="54:54" x14ac:dyDescent="0.2">
      <c r="BB30353" s="5"/>
    </row>
    <row r="30354" spans="54:54" x14ac:dyDescent="0.2">
      <c r="BB30354" s="5"/>
    </row>
    <row r="30355" spans="54:54" x14ac:dyDescent="0.2">
      <c r="BB30355" s="5"/>
    </row>
    <row r="30356" spans="54:54" x14ac:dyDescent="0.2">
      <c r="BB30356" s="5"/>
    </row>
    <row r="30357" spans="54:54" x14ac:dyDescent="0.2">
      <c r="BB30357" s="5"/>
    </row>
    <row r="30358" spans="54:54" x14ac:dyDescent="0.2">
      <c r="BB30358" s="5"/>
    </row>
    <row r="30359" spans="54:54" x14ac:dyDescent="0.2">
      <c r="BB30359" s="5"/>
    </row>
    <row r="30360" spans="54:54" x14ac:dyDescent="0.2">
      <c r="BB30360" s="5"/>
    </row>
    <row r="30361" spans="54:54" x14ac:dyDescent="0.2">
      <c r="BB30361" s="5"/>
    </row>
    <row r="30362" spans="54:54" x14ac:dyDescent="0.2">
      <c r="BB30362" s="5"/>
    </row>
    <row r="30363" spans="54:54" x14ac:dyDescent="0.2">
      <c r="BB30363" s="5"/>
    </row>
    <row r="30364" spans="54:54" x14ac:dyDescent="0.2">
      <c r="BB30364" s="5"/>
    </row>
    <row r="30365" spans="54:54" x14ac:dyDescent="0.2">
      <c r="BB30365" s="5"/>
    </row>
    <row r="30366" spans="54:54" x14ac:dyDescent="0.2">
      <c r="BB30366" s="5"/>
    </row>
    <row r="30367" spans="54:54" x14ac:dyDescent="0.2">
      <c r="BB30367" s="5"/>
    </row>
    <row r="30368" spans="54:54" x14ac:dyDescent="0.2">
      <c r="BB30368" s="5"/>
    </row>
    <row r="30369" spans="54:54" x14ac:dyDescent="0.2">
      <c r="BB30369" s="5"/>
    </row>
    <row r="30370" spans="54:54" x14ac:dyDescent="0.2">
      <c r="BB30370" s="5"/>
    </row>
    <row r="30371" spans="54:54" x14ac:dyDescent="0.2">
      <c r="BB30371" s="5"/>
    </row>
    <row r="30372" spans="54:54" x14ac:dyDescent="0.2">
      <c r="BB30372" s="5"/>
    </row>
    <row r="30373" spans="54:54" x14ac:dyDescent="0.2">
      <c r="BB30373" s="5"/>
    </row>
    <row r="30374" spans="54:54" x14ac:dyDescent="0.2">
      <c r="BB30374" s="5"/>
    </row>
    <row r="30375" spans="54:54" x14ac:dyDescent="0.2">
      <c r="BB30375" s="5"/>
    </row>
    <row r="30376" spans="54:54" x14ac:dyDescent="0.2">
      <c r="BB30376" s="5"/>
    </row>
    <row r="30377" spans="54:54" x14ac:dyDescent="0.2">
      <c r="BB30377" s="5"/>
    </row>
    <row r="30378" spans="54:54" x14ac:dyDescent="0.2">
      <c r="BB30378" s="5"/>
    </row>
    <row r="30379" spans="54:54" x14ac:dyDescent="0.2">
      <c r="BB30379" s="5"/>
    </row>
    <row r="30380" spans="54:54" x14ac:dyDescent="0.2">
      <c r="BB30380" s="5"/>
    </row>
    <row r="30381" spans="54:54" x14ac:dyDescent="0.2">
      <c r="BB30381" s="5"/>
    </row>
    <row r="30382" spans="54:54" x14ac:dyDescent="0.2">
      <c r="BB30382" s="5"/>
    </row>
    <row r="30383" spans="54:54" x14ac:dyDescent="0.2">
      <c r="BB30383" s="5"/>
    </row>
    <row r="30384" spans="54:54" x14ac:dyDescent="0.2">
      <c r="BB30384" s="5"/>
    </row>
    <row r="30385" spans="54:54" x14ac:dyDescent="0.2">
      <c r="BB30385" s="5"/>
    </row>
    <row r="30386" spans="54:54" x14ac:dyDescent="0.2">
      <c r="BB30386" s="5"/>
    </row>
    <row r="30387" spans="54:54" x14ac:dyDescent="0.2">
      <c r="BB30387" s="5"/>
    </row>
    <row r="30388" spans="54:54" x14ac:dyDescent="0.2">
      <c r="BB30388" s="5"/>
    </row>
    <row r="30389" spans="54:54" x14ac:dyDescent="0.2">
      <c r="BB30389" s="5"/>
    </row>
    <row r="30390" spans="54:54" x14ac:dyDescent="0.2">
      <c r="BB30390" s="5"/>
    </row>
    <row r="30391" spans="54:54" x14ac:dyDescent="0.2">
      <c r="BB30391" s="5"/>
    </row>
    <row r="30392" spans="54:54" x14ac:dyDescent="0.2">
      <c r="BB30392" s="5"/>
    </row>
    <row r="30393" spans="54:54" x14ac:dyDescent="0.2">
      <c r="BB30393" s="5"/>
    </row>
    <row r="30394" spans="54:54" x14ac:dyDescent="0.2">
      <c r="BB30394" s="5"/>
    </row>
    <row r="30395" spans="54:54" x14ac:dyDescent="0.2">
      <c r="BB30395" s="5"/>
    </row>
    <row r="30396" spans="54:54" x14ac:dyDescent="0.2">
      <c r="BB30396" s="5"/>
    </row>
    <row r="30397" spans="54:54" x14ac:dyDescent="0.2">
      <c r="BB30397" s="5"/>
    </row>
    <row r="30398" spans="54:54" x14ac:dyDescent="0.2">
      <c r="BB30398" s="5"/>
    </row>
    <row r="30399" spans="54:54" x14ac:dyDescent="0.2">
      <c r="BB30399" s="5"/>
    </row>
    <row r="30400" spans="54:54" x14ac:dyDescent="0.2">
      <c r="BB30400" s="5"/>
    </row>
    <row r="30401" spans="54:54" x14ac:dyDescent="0.2">
      <c r="BB30401" s="5"/>
    </row>
    <row r="30402" spans="54:54" x14ac:dyDescent="0.2">
      <c r="BB30402" s="5"/>
    </row>
    <row r="30403" spans="54:54" x14ac:dyDescent="0.2">
      <c r="BB30403" s="5"/>
    </row>
    <row r="30404" spans="54:54" x14ac:dyDescent="0.2">
      <c r="BB30404" s="5"/>
    </row>
    <row r="30405" spans="54:54" x14ac:dyDescent="0.2">
      <c r="BB30405" s="5"/>
    </row>
    <row r="30406" spans="54:54" x14ac:dyDescent="0.2">
      <c r="BB30406" s="5"/>
    </row>
    <row r="30407" spans="54:54" x14ac:dyDescent="0.2">
      <c r="BB30407" s="5"/>
    </row>
    <row r="30408" spans="54:54" x14ac:dyDescent="0.2">
      <c r="BB30408" s="5"/>
    </row>
    <row r="30409" spans="54:54" x14ac:dyDescent="0.2">
      <c r="BB30409" s="5"/>
    </row>
    <row r="30410" spans="54:54" x14ac:dyDescent="0.2">
      <c r="BB30410" s="5"/>
    </row>
    <row r="30411" spans="54:54" x14ac:dyDescent="0.2">
      <c r="BB30411" s="5"/>
    </row>
    <row r="30412" spans="54:54" x14ac:dyDescent="0.2">
      <c r="BB30412" s="5"/>
    </row>
    <row r="30413" spans="54:54" x14ac:dyDescent="0.2">
      <c r="BB30413" s="5"/>
    </row>
    <row r="30414" spans="54:54" x14ac:dyDescent="0.2">
      <c r="BB30414" s="5"/>
    </row>
    <row r="30415" spans="54:54" x14ac:dyDescent="0.2">
      <c r="BB30415" s="5"/>
    </row>
    <row r="30416" spans="54:54" x14ac:dyDescent="0.2">
      <c r="BB30416" s="5"/>
    </row>
    <row r="30417" spans="54:54" x14ac:dyDescent="0.2">
      <c r="BB30417" s="5"/>
    </row>
    <row r="30418" spans="54:54" x14ac:dyDescent="0.2">
      <c r="BB30418" s="5"/>
    </row>
    <row r="30419" spans="54:54" x14ac:dyDescent="0.2">
      <c r="BB30419" s="5"/>
    </row>
    <row r="30420" spans="54:54" x14ac:dyDescent="0.2">
      <c r="BB30420" s="5"/>
    </row>
    <row r="30421" spans="54:54" x14ac:dyDescent="0.2">
      <c r="BB30421" s="5"/>
    </row>
    <row r="30422" spans="54:54" x14ac:dyDescent="0.2">
      <c r="BB30422" s="5"/>
    </row>
    <row r="30423" spans="54:54" x14ac:dyDescent="0.2">
      <c r="BB30423" s="5"/>
    </row>
    <row r="30424" spans="54:54" x14ac:dyDescent="0.2">
      <c r="BB30424" s="5"/>
    </row>
    <row r="30425" spans="54:54" x14ac:dyDescent="0.2">
      <c r="BB30425" s="5"/>
    </row>
    <row r="30426" spans="54:54" x14ac:dyDescent="0.2">
      <c r="BB30426" s="5"/>
    </row>
    <row r="30427" spans="54:54" x14ac:dyDescent="0.2">
      <c r="BB30427" s="5"/>
    </row>
    <row r="30428" spans="54:54" x14ac:dyDescent="0.2">
      <c r="BB30428" s="5"/>
    </row>
    <row r="30429" spans="54:54" x14ac:dyDescent="0.2">
      <c r="BB30429" s="5"/>
    </row>
    <row r="30430" spans="54:54" x14ac:dyDescent="0.2">
      <c r="BB30430" s="5"/>
    </row>
    <row r="30431" spans="54:54" x14ac:dyDescent="0.2">
      <c r="BB30431" s="5"/>
    </row>
    <row r="30432" spans="54:54" x14ac:dyDescent="0.2">
      <c r="BB30432" s="5"/>
    </row>
    <row r="30433" spans="54:54" x14ac:dyDescent="0.2">
      <c r="BB30433" s="5"/>
    </row>
    <row r="30434" spans="54:54" x14ac:dyDescent="0.2">
      <c r="BB30434" s="5"/>
    </row>
    <row r="30435" spans="54:54" x14ac:dyDescent="0.2">
      <c r="BB30435" s="5"/>
    </row>
    <row r="30436" spans="54:54" x14ac:dyDescent="0.2">
      <c r="BB30436" s="5"/>
    </row>
    <row r="30437" spans="54:54" x14ac:dyDescent="0.2">
      <c r="BB30437" s="5"/>
    </row>
    <row r="30438" spans="54:54" x14ac:dyDescent="0.2">
      <c r="BB30438" s="5"/>
    </row>
    <row r="30439" spans="54:54" x14ac:dyDescent="0.2">
      <c r="BB30439" s="5"/>
    </row>
    <row r="30440" spans="54:54" x14ac:dyDescent="0.2">
      <c r="BB30440" s="5"/>
    </row>
    <row r="30441" spans="54:54" x14ac:dyDescent="0.2">
      <c r="BB30441" s="5"/>
    </row>
    <row r="30442" spans="54:54" x14ac:dyDescent="0.2">
      <c r="BB30442" s="5"/>
    </row>
    <row r="30443" spans="54:54" x14ac:dyDescent="0.2">
      <c r="BB30443" s="5"/>
    </row>
    <row r="30444" spans="54:54" x14ac:dyDescent="0.2">
      <c r="BB30444" s="5"/>
    </row>
    <row r="30445" spans="54:54" x14ac:dyDescent="0.2">
      <c r="BB30445" s="5"/>
    </row>
    <row r="30446" spans="54:54" x14ac:dyDescent="0.2">
      <c r="BB30446" s="5"/>
    </row>
    <row r="30447" spans="54:54" x14ac:dyDescent="0.2">
      <c r="BB30447" s="5"/>
    </row>
    <row r="30448" spans="54:54" x14ac:dyDescent="0.2">
      <c r="BB30448" s="5"/>
    </row>
    <row r="30449" spans="54:54" x14ac:dyDescent="0.2">
      <c r="BB30449" s="5"/>
    </row>
    <row r="30450" spans="54:54" x14ac:dyDescent="0.2">
      <c r="BB30450" s="5"/>
    </row>
    <row r="30451" spans="54:54" x14ac:dyDescent="0.2">
      <c r="BB30451" s="5"/>
    </row>
    <row r="30452" spans="54:54" x14ac:dyDescent="0.2">
      <c r="BB30452" s="5"/>
    </row>
    <row r="30453" spans="54:54" x14ac:dyDescent="0.2">
      <c r="BB30453" s="5"/>
    </row>
    <row r="30454" spans="54:54" x14ac:dyDescent="0.2">
      <c r="BB30454" s="5"/>
    </row>
    <row r="30455" spans="54:54" x14ac:dyDescent="0.2">
      <c r="BB30455" s="5"/>
    </row>
    <row r="30456" spans="54:54" x14ac:dyDescent="0.2">
      <c r="BB30456" s="5"/>
    </row>
    <row r="30457" spans="54:54" x14ac:dyDescent="0.2">
      <c r="BB30457" s="5"/>
    </row>
    <row r="30458" spans="54:54" x14ac:dyDescent="0.2">
      <c r="BB30458" s="5"/>
    </row>
    <row r="30459" spans="54:54" x14ac:dyDescent="0.2">
      <c r="BB30459" s="5"/>
    </row>
    <row r="30460" spans="54:54" x14ac:dyDescent="0.2">
      <c r="BB30460" s="5"/>
    </row>
    <row r="30461" spans="54:54" x14ac:dyDescent="0.2">
      <c r="BB30461" s="5"/>
    </row>
    <row r="30462" spans="54:54" x14ac:dyDescent="0.2">
      <c r="BB30462" s="5"/>
    </row>
    <row r="30463" spans="54:54" x14ac:dyDescent="0.2">
      <c r="BB30463" s="5"/>
    </row>
    <row r="30464" spans="54:54" x14ac:dyDescent="0.2">
      <c r="BB30464" s="5"/>
    </row>
    <row r="30465" spans="54:54" x14ac:dyDescent="0.2">
      <c r="BB30465" s="5"/>
    </row>
    <row r="30466" spans="54:54" x14ac:dyDescent="0.2">
      <c r="BB30466" s="5"/>
    </row>
    <row r="30467" spans="54:54" x14ac:dyDescent="0.2">
      <c r="BB30467" s="5"/>
    </row>
    <row r="30468" spans="54:54" x14ac:dyDescent="0.2">
      <c r="BB30468" s="5"/>
    </row>
    <row r="30469" spans="54:54" x14ac:dyDescent="0.2">
      <c r="BB30469" s="5"/>
    </row>
    <row r="30470" spans="54:54" x14ac:dyDescent="0.2">
      <c r="BB30470" s="5"/>
    </row>
    <row r="30471" spans="54:54" x14ac:dyDescent="0.2">
      <c r="BB30471" s="5"/>
    </row>
    <row r="30472" spans="54:54" x14ac:dyDescent="0.2">
      <c r="BB30472" s="5"/>
    </row>
    <row r="30473" spans="54:54" x14ac:dyDescent="0.2">
      <c r="BB30473" s="5"/>
    </row>
    <row r="30474" spans="54:54" x14ac:dyDescent="0.2">
      <c r="BB30474" s="5"/>
    </row>
    <row r="30475" spans="54:54" x14ac:dyDescent="0.2">
      <c r="BB30475" s="5"/>
    </row>
    <row r="30476" spans="54:54" x14ac:dyDescent="0.2">
      <c r="BB30476" s="5"/>
    </row>
    <row r="30477" spans="54:54" x14ac:dyDescent="0.2">
      <c r="BB30477" s="5"/>
    </row>
    <row r="30478" spans="54:54" x14ac:dyDescent="0.2">
      <c r="BB30478" s="5"/>
    </row>
    <row r="30479" spans="54:54" x14ac:dyDescent="0.2">
      <c r="BB30479" s="5"/>
    </row>
    <row r="30480" spans="54:54" x14ac:dyDescent="0.2">
      <c r="BB30480" s="5"/>
    </row>
    <row r="30481" spans="54:54" x14ac:dyDescent="0.2">
      <c r="BB30481" s="5"/>
    </row>
    <row r="30482" spans="54:54" x14ac:dyDescent="0.2">
      <c r="BB30482" s="5"/>
    </row>
    <row r="30483" spans="54:54" x14ac:dyDescent="0.2">
      <c r="BB30483" s="5"/>
    </row>
    <row r="30484" spans="54:54" x14ac:dyDescent="0.2">
      <c r="BB30484" s="5"/>
    </row>
    <row r="30485" spans="54:54" x14ac:dyDescent="0.2">
      <c r="BB30485" s="5"/>
    </row>
    <row r="30486" spans="54:54" x14ac:dyDescent="0.2">
      <c r="BB30486" s="5"/>
    </row>
    <row r="30487" spans="54:54" x14ac:dyDescent="0.2">
      <c r="BB30487" s="5"/>
    </row>
    <row r="30488" spans="54:54" x14ac:dyDescent="0.2">
      <c r="BB30488" s="5"/>
    </row>
    <row r="30489" spans="54:54" x14ac:dyDescent="0.2">
      <c r="BB30489" s="5"/>
    </row>
    <row r="30490" spans="54:54" x14ac:dyDescent="0.2">
      <c r="BB30490" s="5"/>
    </row>
    <row r="30491" spans="54:54" x14ac:dyDescent="0.2">
      <c r="BB30491" s="5"/>
    </row>
    <row r="30492" spans="54:54" x14ac:dyDescent="0.2">
      <c r="BB30492" s="5"/>
    </row>
    <row r="30493" spans="54:54" x14ac:dyDescent="0.2">
      <c r="BB30493" s="5"/>
    </row>
    <row r="30494" spans="54:54" x14ac:dyDescent="0.2">
      <c r="BB30494" s="5"/>
    </row>
    <row r="30495" spans="54:54" x14ac:dyDescent="0.2">
      <c r="BB30495" s="5"/>
    </row>
    <row r="30496" spans="54:54" x14ac:dyDescent="0.2">
      <c r="BB30496" s="5"/>
    </row>
    <row r="30497" spans="54:54" x14ac:dyDescent="0.2">
      <c r="BB30497" s="5"/>
    </row>
    <row r="30498" spans="54:54" x14ac:dyDescent="0.2">
      <c r="BB30498" s="5"/>
    </row>
    <row r="30499" spans="54:54" x14ac:dyDescent="0.2">
      <c r="BB30499" s="5"/>
    </row>
    <row r="30500" spans="54:54" x14ac:dyDescent="0.2">
      <c r="BB30500" s="5"/>
    </row>
    <row r="30501" spans="54:54" x14ac:dyDescent="0.2">
      <c r="BB30501" s="5"/>
    </row>
    <row r="30502" spans="54:54" x14ac:dyDescent="0.2">
      <c r="BB30502" s="5"/>
    </row>
    <row r="30503" spans="54:54" x14ac:dyDescent="0.2">
      <c r="BB30503" s="5"/>
    </row>
    <row r="30504" spans="54:54" x14ac:dyDescent="0.2">
      <c r="BB30504" s="5"/>
    </row>
    <row r="30505" spans="54:54" x14ac:dyDescent="0.2">
      <c r="BB30505" s="5"/>
    </row>
    <row r="30506" spans="54:54" x14ac:dyDescent="0.2">
      <c r="BB30506" s="5"/>
    </row>
    <row r="30507" spans="54:54" x14ac:dyDescent="0.2">
      <c r="BB30507" s="5"/>
    </row>
    <row r="30508" spans="54:54" x14ac:dyDescent="0.2">
      <c r="BB30508" s="5"/>
    </row>
    <row r="30509" spans="54:54" x14ac:dyDescent="0.2">
      <c r="BB30509" s="5"/>
    </row>
    <row r="30510" spans="54:54" x14ac:dyDescent="0.2">
      <c r="BB30510" s="5"/>
    </row>
    <row r="30511" spans="54:54" x14ac:dyDescent="0.2">
      <c r="BB30511" s="5"/>
    </row>
    <row r="30512" spans="54:54" x14ac:dyDescent="0.2">
      <c r="BB30512" s="5"/>
    </row>
    <row r="30513" spans="54:54" x14ac:dyDescent="0.2">
      <c r="BB30513" s="5"/>
    </row>
    <row r="30514" spans="54:54" x14ac:dyDescent="0.2">
      <c r="BB30514" s="5"/>
    </row>
    <row r="30515" spans="54:54" x14ac:dyDescent="0.2">
      <c r="BB30515" s="5"/>
    </row>
    <row r="30516" spans="54:54" x14ac:dyDescent="0.2">
      <c r="BB30516" s="5"/>
    </row>
    <row r="30517" spans="54:54" x14ac:dyDescent="0.2">
      <c r="BB30517" s="5"/>
    </row>
    <row r="30518" spans="54:54" x14ac:dyDescent="0.2">
      <c r="BB30518" s="5"/>
    </row>
    <row r="30519" spans="54:54" x14ac:dyDescent="0.2">
      <c r="BB30519" s="5"/>
    </row>
    <row r="30520" spans="54:54" x14ac:dyDescent="0.2">
      <c r="BB30520" s="5"/>
    </row>
    <row r="30521" spans="54:54" x14ac:dyDescent="0.2">
      <c r="BB30521" s="5"/>
    </row>
    <row r="30522" spans="54:54" x14ac:dyDescent="0.2">
      <c r="BB30522" s="5"/>
    </row>
    <row r="30523" spans="54:54" x14ac:dyDescent="0.2">
      <c r="BB30523" s="5"/>
    </row>
    <row r="30524" spans="54:54" x14ac:dyDescent="0.2">
      <c r="BB30524" s="5"/>
    </row>
    <row r="30525" spans="54:54" x14ac:dyDescent="0.2">
      <c r="BB30525" s="5"/>
    </row>
    <row r="30526" spans="54:54" x14ac:dyDescent="0.2">
      <c r="BB30526" s="5"/>
    </row>
    <row r="30527" spans="54:54" x14ac:dyDescent="0.2">
      <c r="BB30527" s="5"/>
    </row>
    <row r="30528" spans="54:54" x14ac:dyDescent="0.2">
      <c r="BB30528" s="5"/>
    </row>
    <row r="30529" spans="54:54" x14ac:dyDescent="0.2">
      <c r="BB30529" s="5"/>
    </row>
    <row r="30530" spans="54:54" x14ac:dyDescent="0.2">
      <c r="BB30530" s="5"/>
    </row>
    <row r="30531" spans="54:54" x14ac:dyDescent="0.2">
      <c r="BB30531" s="5"/>
    </row>
    <row r="30532" spans="54:54" x14ac:dyDescent="0.2">
      <c r="BB30532" s="5"/>
    </row>
    <row r="30533" spans="54:54" x14ac:dyDescent="0.2">
      <c r="BB30533" s="5"/>
    </row>
    <row r="30534" spans="54:54" x14ac:dyDescent="0.2">
      <c r="BB30534" s="5"/>
    </row>
    <row r="30535" spans="54:54" x14ac:dyDescent="0.2">
      <c r="BB30535" s="5"/>
    </row>
    <row r="30536" spans="54:54" x14ac:dyDescent="0.2">
      <c r="BB30536" s="5"/>
    </row>
    <row r="30537" spans="54:54" x14ac:dyDescent="0.2">
      <c r="BB30537" s="5"/>
    </row>
    <row r="30538" spans="54:54" x14ac:dyDescent="0.2">
      <c r="BB30538" s="5"/>
    </row>
    <row r="30539" spans="54:54" x14ac:dyDescent="0.2">
      <c r="BB30539" s="5"/>
    </row>
    <row r="30540" spans="54:54" x14ac:dyDescent="0.2">
      <c r="BB30540" s="5"/>
    </row>
    <row r="30541" spans="54:54" x14ac:dyDescent="0.2">
      <c r="BB30541" s="5"/>
    </row>
    <row r="30542" spans="54:54" x14ac:dyDescent="0.2">
      <c r="BB30542" s="5"/>
    </row>
    <row r="30543" spans="54:54" x14ac:dyDescent="0.2">
      <c r="BB30543" s="5"/>
    </row>
    <row r="30544" spans="54:54" x14ac:dyDescent="0.2">
      <c r="BB30544" s="5"/>
    </row>
    <row r="30545" spans="54:54" x14ac:dyDescent="0.2">
      <c r="BB30545" s="5"/>
    </row>
    <row r="30546" spans="54:54" x14ac:dyDescent="0.2">
      <c r="BB30546" s="5"/>
    </row>
    <row r="30547" spans="54:54" x14ac:dyDescent="0.2">
      <c r="BB30547" s="5"/>
    </row>
    <row r="30548" spans="54:54" x14ac:dyDescent="0.2">
      <c r="BB30548" s="5"/>
    </row>
    <row r="30549" spans="54:54" x14ac:dyDescent="0.2">
      <c r="BB30549" s="5"/>
    </row>
    <row r="30550" spans="54:54" x14ac:dyDescent="0.2">
      <c r="BB30550" s="5"/>
    </row>
    <row r="30551" spans="54:54" x14ac:dyDescent="0.2">
      <c r="BB30551" s="5"/>
    </row>
    <row r="30552" spans="54:54" x14ac:dyDescent="0.2">
      <c r="BB30552" s="5"/>
    </row>
    <row r="30553" spans="54:54" x14ac:dyDescent="0.2">
      <c r="BB30553" s="5"/>
    </row>
    <row r="30554" spans="54:54" x14ac:dyDescent="0.2">
      <c r="BB30554" s="5"/>
    </row>
    <row r="30555" spans="54:54" x14ac:dyDescent="0.2">
      <c r="BB30555" s="5"/>
    </row>
    <row r="30556" spans="54:54" x14ac:dyDescent="0.2">
      <c r="BB30556" s="5"/>
    </row>
    <row r="30557" spans="54:54" x14ac:dyDescent="0.2">
      <c r="BB30557" s="5"/>
    </row>
    <row r="30558" spans="54:54" x14ac:dyDescent="0.2">
      <c r="BB30558" s="5"/>
    </row>
    <row r="30559" spans="54:54" x14ac:dyDescent="0.2">
      <c r="BB30559" s="5"/>
    </row>
    <row r="30560" spans="54:54" x14ac:dyDescent="0.2">
      <c r="BB30560" s="5"/>
    </row>
    <row r="30561" spans="54:54" x14ac:dyDescent="0.2">
      <c r="BB30561" s="5"/>
    </row>
    <row r="30562" spans="54:54" x14ac:dyDescent="0.2">
      <c r="BB30562" s="5"/>
    </row>
    <row r="30563" spans="54:54" x14ac:dyDescent="0.2">
      <c r="BB30563" s="5"/>
    </row>
    <row r="30564" spans="54:54" x14ac:dyDescent="0.2">
      <c r="BB30564" s="5"/>
    </row>
    <row r="30565" spans="54:54" x14ac:dyDescent="0.2">
      <c r="BB30565" s="5"/>
    </row>
    <row r="30566" spans="54:54" x14ac:dyDescent="0.2">
      <c r="BB30566" s="5"/>
    </row>
    <row r="30567" spans="54:54" x14ac:dyDescent="0.2">
      <c r="BB30567" s="5"/>
    </row>
    <row r="30568" spans="54:54" x14ac:dyDescent="0.2">
      <c r="BB30568" s="5"/>
    </row>
    <row r="30569" spans="54:54" x14ac:dyDescent="0.2">
      <c r="BB30569" s="5"/>
    </row>
    <row r="30570" spans="54:54" x14ac:dyDescent="0.2">
      <c r="BB30570" s="5"/>
    </row>
    <row r="30571" spans="54:54" x14ac:dyDescent="0.2">
      <c r="BB30571" s="5"/>
    </row>
    <row r="30572" spans="54:54" x14ac:dyDescent="0.2">
      <c r="BB30572" s="5"/>
    </row>
    <row r="30573" spans="54:54" x14ac:dyDescent="0.2">
      <c r="BB30573" s="5"/>
    </row>
    <row r="30574" spans="54:54" x14ac:dyDescent="0.2">
      <c r="BB30574" s="5"/>
    </row>
    <row r="30575" spans="54:54" x14ac:dyDescent="0.2">
      <c r="BB30575" s="5"/>
    </row>
    <row r="30576" spans="54:54" x14ac:dyDescent="0.2">
      <c r="BB30576" s="5"/>
    </row>
    <row r="30577" spans="54:54" x14ac:dyDescent="0.2">
      <c r="BB30577" s="5"/>
    </row>
    <row r="30578" spans="54:54" x14ac:dyDescent="0.2">
      <c r="BB30578" s="5"/>
    </row>
    <row r="30579" spans="54:54" x14ac:dyDescent="0.2">
      <c r="BB30579" s="5"/>
    </row>
    <row r="30580" spans="54:54" x14ac:dyDescent="0.2">
      <c r="BB30580" s="5"/>
    </row>
    <row r="30581" spans="54:54" x14ac:dyDescent="0.2">
      <c r="BB30581" s="5"/>
    </row>
    <row r="30582" spans="54:54" x14ac:dyDescent="0.2">
      <c r="BB30582" s="5"/>
    </row>
    <row r="30583" spans="54:54" x14ac:dyDescent="0.2">
      <c r="BB30583" s="5"/>
    </row>
    <row r="30584" spans="54:54" x14ac:dyDescent="0.2">
      <c r="BB30584" s="5"/>
    </row>
    <row r="30585" spans="54:54" x14ac:dyDescent="0.2">
      <c r="BB30585" s="5"/>
    </row>
    <row r="30586" spans="54:54" x14ac:dyDescent="0.2">
      <c r="BB30586" s="5"/>
    </row>
    <row r="30587" spans="54:54" x14ac:dyDescent="0.2">
      <c r="BB30587" s="5"/>
    </row>
    <row r="30588" spans="54:54" x14ac:dyDescent="0.2">
      <c r="BB30588" s="5"/>
    </row>
    <row r="30589" spans="54:54" x14ac:dyDescent="0.2">
      <c r="BB30589" s="5"/>
    </row>
    <row r="30590" spans="54:54" x14ac:dyDescent="0.2">
      <c r="BB30590" s="5"/>
    </row>
    <row r="30591" spans="54:54" x14ac:dyDescent="0.2">
      <c r="BB30591" s="5"/>
    </row>
    <row r="30592" spans="54:54" x14ac:dyDescent="0.2">
      <c r="BB30592" s="5"/>
    </row>
    <row r="30593" spans="54:54" x14ac:dyDescent="0.2">
      <c r="BB30593" s="5"/>
    </row>
    <row r="30594" spans="54:54" x14ac:dyDescent="0.2">
      <c r="BB30594" s="5"/>
    </row>
    <row r="30595" spans="54:54" x14ac:dyDescent="0.2">
      <c r="BB30595" s="5"/>
    </row>
    <row r="30596" spans="54:54" x14ac:dyDescent="0.2">
      <c r="BB30596" s="5"/>
    </row>
    <row r="30597" spans="54:54" x14ac:dyDescent="0.2">
      <c r="BB30597" s="5"/>
    </row>
    <row r="30598" spans="54:54" x14ac:dyDescent="0.2">
      <c r="BB30598" s="5"/>
    </row>
    <row r="30599" spans="54:54" x14ac:dyDescent="0.2">
      <c r="BB30599" s="5"/>
    </row>
    <row r="30600" spans="54:54" x14ac:dyDescent="0.2">
      <c r="BB30600" s="5"/>
    </row>
    <row r="30601" spans="54:54" x14ac:dyDescent="0.2">
      <c r="BB30601" s="5"/>
    </row>
    <row r="30602" spans="54:54" x14ac:dyDescent="0.2">
      <c r="BB30602" s="5"/>
    </row>
    <row r="30603" spans="54:54" x14ac:dyDescent="0.2">
      <c r="BB30603" s="5"/>
    </row>
    <row r="30604" spans="54:54" x14ac:dyDescent="0.2">
      <c r="BB30604" s="5"/>
    </row>
    <row r="30605" spans="54:54" x14ac:dyDescent="0.2">
      <c r="BB30605" s="5"/>
    </row>
    <row r="30606" spans="54:54" x14ac:dyDescent="0.2">
      <c r="BB30606" s="5"/>
    </row>
    <row r="30607" spans="54:54" x14ac:dyDescent="0.2">
      <c r="BB30607" s="5"/>
    </row>
    <row r="30608" spans="54:54" x14ac:dyDescent="0.2">
      <c r="BB30608" s="5"/>
    </row>
    <row r="30609" spans="54:54" x14ac:dyDescent="0.2">
      <c r="BB30609" s="5"/>
    </row>
    <row r="30610" spans="54:54" x14ac:dyDescent="0.2">
      <c r="BB30610" s="5"/>
    </row>
    <row r="30611" spans="54:54" x14ac:dyDescent="0.2">
      <c r="BB30611" s="5"/>
    </row>
    <row r="30612" spans="54:54" x14ac:dyDescent="0.2">
      <c r="BB30612" s="5"/>
    </row>
    <row r="30613" spans="54:54" x14ac:dyDescent="0.2">
      <c r="BB30613" s="5"/>
    </row>
    <row r="30614" spans="54:54" x14ac:dyDescent="0.2">
      <c r="BB30614" s="5"/>
    </row>
    <row r="30615" spans="54:54" x14ac:dyDescent="0.2">
      <c r="BB30615" s="5"/>
    </row>
    <row r="30616" spans="54:54" x14ac:dyDescent="0.2">
      <c r="BB30616" s="5"/>
    </row>
    <row r="30617" spans="54:54" x14ac:dyDescent="0.2">
      <c r="BB30617" s="5"/>
    </row>
    <row r="30618" spans="54:54" x14ac:dyDescent="0.2">
      <c r="BB30618" s="5"/>
    </row>
    <row r="30619" spans="54:54" x14ac:dyDescent="0.2">
      <c r="BB30619" s="5"/>
    </row>
    <row r="30620" spans="54:54" x14ac:dyDescent="0.2">
      <c r="BB30620" s="5"/>
    </row>
    <row r="30621" spans="54:54" x14ac:dyDescent="0.2">
      <c r="BB30621" s="5"/>
    </row>
    <row r="30622" spans="54:54" x14ac:dyDescent="0.2">
      <c r="BB30622" s="5"/>
    </row>
    <row r="30623" spans="54:54" x14ac:dyDescent="0.2">
      <c r="BB30623" s="5"/>
    </row>
    <row r="30624" spans="54:54" x14ac:dyDescent="0.2">
      <c r="BB30624" s="5"/>
    </row>
    <row r="30625" spans="54:54" x14ac:dyDescent="0.2">
      <c r="BB30625" s="5"/>
    </row>
    <row r="30626" spans="54:54" x14ac:dyDescent="0.2">
      <c r="BB30626" s="5"/>
    </row>
    <row r="30627" spans="54:54" x14ac:dyDescent="0.2">
      <c r="BB30627" s="5"/>
    </row>
    <row r="30628" spans="54:54" x14ac:dyDescent="0.2">
      <c r="BB30628" s="5"/>
    </row>
    <row r="30629" spans="54:54" x14ac:dyDescent="0.2">
      <c r="BB30629" s="5"/>
    </row>
    <row r="30630" spans="54:54" x14ac:dyDescent="0.2">
      <c r="BB30630" s="5"/>
    </row>
    <row r="30631" spans="54:54" x14ac:dyDescent="0.2">
      <c r="BB30631" s="5"/>
    </row>
    <row r="30632" spans="54:54" x14ac:dyDescent="0.2">
      <c r="BB30632" s="5"/>
    </row>
    <row r="30633" spans="54:54" x14ac:dyDescent="0.2">
      <c r="BB30633" s="5"/>
    </row>
    <row r="30634" spans="54:54" x14ac:dyDescent="0.2">
      <c r="BB30634" s="5"/>
    </row>
    <row r="30635" spans="54:54" x14ac:dyDescent="0.2">
      <c r="BB30635" s="5"/>
    </row>
    <row r="30636" spans="54:54" x14ac:dyDescent="0.2">
      <c r="BB30636" s="5"/>
    </row>
    <row r="30637" spans="54:54" x14ac:dyDescent="0.2">
      <c r="BB30637" s="5"/>
    </row>
    <row r="30638" spans="54:54" x14ac:dyDescent="0.2">
      <c r="BB30638" s="5"/>
    </row>
    <row r="30639" spans="54:54" x14ac:dyDescent="0.2">
      <c r="BB30639" s="5"/>
    </row>
    <row r="30640" spans="54:54" x14ac:dyDescent="0.2">
      <c r="BB30640" s="5"/>
    </row>
    <row r="30641" spans="54:54" x14ac:dyDescent="0.2">
      <c r="BB30641" s="5"/>
    </row>
    <row r="30642" spans="54:54" x14ac:dyDescent="0.2">
      <c r="BB30642" s="5"/>
    </row>
    <row r="30643" spans="54:54" x14ac:dyDescent="0.2">
      <c r="BB30643" s="5"/>
    </row>
    <row r="30644" spans="54:54" x14ac:dyDescent="0.2">
      <c r="BB30644" s="5"/>
    </row>
    <row r="30645" spans="54:54" x14ac:dyDescent="0.2">
      <c r="BB30645" s="5"/>
    </row>
    <row r="30646" spans="54:54" x14ac:dyDescent="0.2">
      <c r="BB30646" s="5"/>
    </row>
    <row r="30647" spans="54:54" x14ac:dyDescent="0.2">
      <c r="BB30647" s="5"/>
    </row>
    <row r="30648" spans="54:54" x14ac:dyDescent="0.2">
      <c r="BB30648" s="5"/>
    </row>
    <row r="30649" spans="54:54" x14ac:dyDescent="0.2">
      <c r="BB30649" s="5"/>
    </row>
    <row r="30650" spans="54:54" x14ac:dyDescent="0.2">
      <c r="BB30650" s="5"/>
    </row>
    <row r="30651" spans="54:54" x14ac:dyDescent="0.2">
      <c r="BB30651" s="5"/>
    </row>
    <row r="30652" spans="54:54" x14ac:dyDescent="0.2">
      <c r="BB30652" s="5"/>
    </row>
    <row r="30653" spans="54:54" x14ac:dyDescent="0.2">
      <c r="BB30653" s="5"/>
    </row>
    <row r="30654" spans="54:54" x14ac:dyDescent="0.2">
      <c r="BB30654" s="5"/>
    </row>
    <row r="30655" spans="54:54" x14ac:dyDescent="0.2">
      <c r="BB30655" s="5"/>
    </row>
    <row r="30656" spans="54:54" x14ac:dyDescent="0.2">
      <c r="BB30656" s="5"/>
    </row>
    <row r="30657" spans="54:54" x14ac:dyDescent="0.2">
      <c r="BB30657" s="5"/>
    </row>
    <row r="30658" spans="54:54" x14ac:dyDescent="0.2">
      <c r="BB30658" s="5"/>
    </row>
    <row r="30659" spans="54:54" x14ac:dyDescent="0.2">
      <c r="BB30659" s="5"/>
    </row>
    <row r="30660" spans="54:54" x14ac:dyDescent="0.2">
      <c r="BB30660" s="5"/>
    </row>
    <row r="30661" spans="54:54" x14ac:dyDescent="0.2">
      <c r="BB30661" s="5"/>
    </row>
    <row r="30662" spans="54:54" x14ac:dyDescent="0.2">
      <c r="BB30662" s="5"/>
    </row>
    <row r="30663" spans="54:54" x14ac:dyDescent="0.2">
      <c r="BB30663" s="5"/>
    </row>
    <row r="30664" spans="54:54" x14ac:dyDescent="0.2">
      <c r="BB30664" s="5"/>
    </row>
    <row r="30665" spans="54:54" x14ac:dyDescent="0.2">
      <c r="BB30665" s="5"/>
    </row>
    <row r="30666" spans="54:54" x14ac:dyDescent="0.2">
      <c r="BB30666" s="5"/>
    </row>
    <row r="30667" spans="54:54" x14ac:dyDescent="0.2">
      <c r="BB30667" s="5"/>
    </row>
    <row r="30668" spans="54:54" x14ac:dyDescent="0.2">
      <c r="BB30668" s="5"/>
    </row>
    <row r="30669" spans="54:54" x14ac:dyDescent="0.2">
      <c r="BB30669" s="5"/>
    </row>
    <row r="30670" spans="54:54" x14ac:dyDescent="0.2">
      <c r="BB30670" s="5"/>
    </row>
    <row r="30671" spans="54:54" x14ac:dyDescent="0.2">
      <c r="BB30671" s="5"/>
    </row>
    <row r="30672" spans="54:54" x14ac:dyDescent="0.2">
      <c r="BB30672" s="5"/>
    </row>
    <row r="30673" spans="54:54" x14ac:dyDescent="0.2">
      <c r="BB30673" s="5"/>
    </row>
    <row r="30674" spans="54:54" x14ac:dyDescent="0.2">
      <c r="BB30674" s="5"/>
    </row>
    <row r="30675" spans="54:54" x14ac:dyDescent="0.2">
      <c r="BB30675" s="5"/>
    </row>
    <row r="30676" spans="54:54" x14ac:dyDescent="0.2">
      <c r="BB30676" s="5"/>
    </row>
    <row r="30677" spans="54:54" x14ac:dyDescent="0.2">
      <c r="BB30677" s="5"/>
    </row>
    <row r="30678" spans="54:54" x14ac:dyDescent="0.2">
      <c r="BB30678" s="5"/>
    </row>
    <row r="30679" spans="54:54" x14ac:dyDescent="0.2">
      <c r="BB30679" s="5"/>
    </row>
    <row r="30680" spans="54:54" x14ac:dyDescent="0.2">
      <c r="BB30680" s="5"/>
    </row>
    <row r="30681" spans="54:54" x14ac:dyDescent="0.2">
      <c r="BB30681" s="5"/>
    </row>
    <row r="30682" spans="54:54" x14ac:dyDescent="0.2">
      <c r="BB30682" s="5"/>
    </row>
    <row r="30683" spans="54:54" x14ac:dyDescent="0.2">
      <c r="BB30683" s="5"/>
    </row>
    <row r="30684" spans="54:54" x14ac:dyDescent="0.2">
      <c r="BB30684" s="5"/>
    </row>
    <row r="30685" spans="54:54" x14ac:dyDescent="0.2">
      <c r="BB30685" s="5"/>
    </row>
    <row r="30686" spans="54:54" x14ac:dyDescent="0.2">
      <c r="BB30686" s="5"/>
    </row>
    <row r="30687" spans="54:54" x14ac:dyDescent="0.2">
      <c r="BB30687" s="5"/>
    </row>
    <row r="30688" spans="54:54" x14ac:dyDescent="0.2">
      <c r="BB30688" s="5"/>
    </row>
    <row r="30689" spans="54:54" x14ac:dyDescent="0.2">
      <c r="BB30689" s="5"/>
    </row>
    <row r="30690" spans="54:54" x14ac:dyDescent="0.2">
      <c r="BB30690" s="5"/>
    </row>
    <row r="30691" spans="54:54" x14ac:dyDescent="0.2">
      <c r="BB30691" s="5"/>
    </row>
    <row r="30692" spans="54:54" x14ac:dyDescent="0.2">
      <c r="BB30692" s="5"/>
    </row>
    <row r="30693" spans="54:54" x14ac:dyDescent="0.2">
      <c r="BB30693" s="5"/>
    </row>
    <row r="30694" spans="54:54" x14ac:dyDescent="0.2">
      <c r="BB30694" s="5"/>
    </row>
    <row r="30695" spans="54:54" x14ac:dyDescent="0.2">
      <c r="BB30695" s="5"/>
    </row>
    <row r="30696" spans="54:54" x14ac:dyDescent="0.2">
      <c r="BB30696" s="5"/>
    </row>
    <row r="30697" spans="54:54" x14ac:dyDescent="0.2">
      <c r="BB30697" s="5"/>
    </row>
    <row r="30698" spans="54:54" x14ac:dyDescent="0.2">
      <c r="BB30698" s="5"/>
    </row>
    <row r="30699" spans="54:54" x14ac:dyDescent="0.2">
      <c r="BB30699" s="5"/>
    </row>
    <row r="30700" spans="54:54" x14ac:dyDescent="0.2">
      <c r="BB30700" s="5"/>
    </row>
    <row r="30701" spans="54:54" x14ac:dyDescent="0.2">
      <c r="BB30701" s="5"/>
    </row>
    <row r="30702" spans="54:54" x14ac:dyDescent="0.2">
      <c r="BB30702" s="5"/>
    </row>
    <row r="30703" spans="54:54" x14ac:dyDescent="0.2">
      <c r="BB30703" s="5"/>
    </row>
    <row r="30704" spans="54:54" x14ac:dyDescent="0.2">
      <c r="BB30704" s="5"/>
    </row>
    <row r="30705" spans="54:54" x14ac:dyDescent="0.2">
      <c r="BB30705" s="5"/>
    </row>
    <row r="30706" spans="54:54" x14ac:dyDescent="0.2">
      <c r="BB30706" s="5"/>
    </row>
    <row r="30707" spans="54:54" x14ac:dyDescent="0.2">
      <c r="BB30707" s="5"/>
    </row>
    <row r="30708" spans="54:54" x14ac:dyDescent="0.2">
      <c r="BB30708" s="5"/>
    </row>
    <row r="30709" spans="54:54" x14ac:dyDescent="0.2">
      <c r="BB30709" s="5"/>
    </row>
    <row r="30710" spans="54:54" x14ac:dyDescent="0.2">
      <c r="BB30710" s="5"/>
    </row>
    <row r="30711" spans="54:54" x14ac:dyDescent="0.2">
      <c r="BB30711" s="5"/>
    </row>
    <row r="30712" spans="54:54" x14ac:dyDescent="0.2">
      <c r="BB30712" s="5"/>
    </row>
    <row r="30713" spans="54:54" x14ac:dyDescent="0.2">
      <c r="BB30713" s="5"/>
    </row>
    <row r="30714" spans="54:54" x14ac:dyDescent="0.2">
      <c r="BB30714" s="5"/>
    </row>
    <row r="30715" spans="54:54" x14ac:dyDescent="0.2">
      <c r="BB30715" s="5"/>
    </row>
    <row r="30716" spans="54:54" x14ac:dyDescent="0.2">
      <c r="BB30716" s="5"/>
    </row>
    <row r="30717" spans="54:54" x14ac:dyDescent="0.2">
      <c r="BB30717" s="5"/>
    </row>
    <row r="30718" spans="54:54" x14ac:dyDescent="0.2">
      <c r="BB30718" s="5"/>
    </row>
    <row r="30719" spans="54:54" x14ac:dyDescent="0.2">
      <c r="BB30719" s="5"/>
    </row>
    <row r="30720" spans="54:54" x14ac:dyDescent="0.2">
      <c r="BB30720" s="5"/>
    </row>
    <row r="30721" spans="54:54" x14ac:dyDescent="0.2">
      <c r="BB30721" s="5"/>
    </row>
    <row r="30722" spans="54:54" x14ac:dyDescent="0.2">
      <c r="BB30722" s="5"/>
    </row>
    <row r="30723" spans="54:54" x14ac:dyDescent="0.2">
      <c r="BB30723" s="5"/>
    </row>
    <row r="30724" spans="54:54" x14ac:dyDescent="0.2">
      <c r="BB30724" s="5"/>
    </row>
    <row r="30725" spans="54:54" x14ac:dyDescent="0.2">
      <c r="BB30725" s="5"/>
    </row>
    <row r="30726" spans="54:54" x14ac:dyDescent="0.2">
      <c r="BB30726" s="5"/>
    </row>
    <row r="30727" spans="54:54" x14ac:dyDescent="0.2">
      <c r="BB30727" s="5"/>
    </row>
    <row r="30728" spans="54:54" x14ac:dyDescent="0.2">
      <c r="BB30728" s="5"/>
    </row>
    <row r="30729" spans="54:54" x14ac:dyDescent="0.2">
      <c r="BB30729" s="5"/>
    </row>
    <row r="30730" spans="54:54" x14ac:dyDescent="0.2">
      <c r="BB30730" s="5"/>
    </row>
    <row r="30731" spans="54:54" x14ac:dyDescent="0.2">
      <c r="BB30731" s="5"/>
    </row>
    <row r="30732" spans="54:54" x14ac:dyDescent="0.2">
      <c r="BB30732" s="5"/>
    </row>
    <row r="30733" spans="54:54" x14ac:dyDescent="0.2">
      <c r="BB30733" s="5"/>
    </row>
    <row r="30734" spans="54:54" x14ac:dyDescent="0.2">
      <c r="BB30734" s="5"/>
    </row>
    <row r="30735" spans="54:54" x14ac:dyDescent="0.2">
      <c r="BB30735" s="5"/>
    </row>
    <row r="30736" spans="54:54" x14ac:dyDescent="0.2">
      <c r="BB30736" s="5"/>
    </row>
    <row r="30737" spans="54:54" x14ac:dyDescent="0.2">
      <c r="BB30737" s="5"/>
    </row>
    <row r="30738" spans="54:54" x14ac:dyDescent="0.2">
      <c r="BB30738" s="5"/>
    </row>
    <row r="30739" spans="54:54" x14ac:dyDescent="0.2">
      <c r="BB30739" s="5"/>
    </row>
    <row r="30740" spans="54:54" x14ac:dyDescent="0.2">
      <c r="BB30740" s="5"/>
    </row>
    <row r="30741" spans="54:54" x14ac:dyDescent="0.2">
      <c r="BB30741" s="5"/>
    </row>
    <row r="30742" spans="54:54" x14ac:dyDescent="0.2">
      <c r="BB30742" s="5"/>
    </row>
    <row r="30743" spans="54:54" x14ac:dyDescent="0.2">
      <c r="BB30743" s="5"/>
    </row>
    <row r="30744" spans="54:54" x14ac:dyDescent="0.2">
      <c r="BB30744" s="5"/>
    </row>
    <row r="30745" spans="54:54" x14ac:dyDescent="0.2">
      <c r="BB30745" s="5"/>
    </row>
    <row r="30746" spans="54:54" x14ac:dyDescent="0.2">
      <c r="BB30746" s="5"/>
    </row>
    <row r="30747" spans="54:54" x14ac:dyDescent="0.2">
      <c r="BB30747" s="5"/>
    </row>
    <row r="30748" spans="54:54" x14ac:dyDescent="0.2">
      <c r="BB30748" s="5"/>
    </row>
    <row r="30749" spans="54:54" x14ac:dyDescent="0.2">
      <c r="BB30749" s="5"/>
    </row>
    <row r="30750" spans="54:54" x14ac:dyDescent="0.2">
      <c r="BB30750" s="5"/>
    </row>
    <row r="30751" spans="54:54" x14ac:dyDescent="0.2">
      <c r="BB30751" s="5"/>
    </row>
    <row r="30752" spans="54:54" x14ac:dyDescent="0.2">
      <c r="BB30752" s="5"/>
    </row>
    <row r="30753" spans="54:54" x14ac:dyDescent="0.2">
      <c r="BB30753" s="5"/>
    </row>
    <row r="30754" spans="54:54" x14ac:dyDescent="0.2">
      <c r="BB30754" s="5"/>
    </row>
    <row r="30755" spans="54:54" x14ac:dyDescent="0.2">
      <c r="BB30755" s="5"/>
    </row>
    <row r="30756" spans="54:54" x14ac:dyDescent="0.2">
      <c r="BB30756" s="5"/>
    </row>
    <row r="30757" spans="54:54" x14ac:dyDescent="0.2">
      <c r="BB30757" s="5"/>
    </row>
    <row r="30758" spans="54:54" x14ac:dyDescent="0.2">
      <c r="BB30758" s="5"/>
    </row>
    <row r="30759" spans="54:54" x14ac:dyDescent="0.2">
      <c r="BB30759" s="5"/>
    </row>
    <row r="30760" spans="54:54" x14ac:dyDescent="0.2">
      <c r="BB30760" s="5"/>
    </row>
    <row r="30761" spans="54:54" x14ac:dyDescent="0.2">
      <c r="BB30761" s="5"/>
    </row>
    <row r="30762" spans="54:54" x14ac:dyDescent="0.2">
      <c r="BB30762" s="5"/>
    </row>
    <row r="30763" spans="54:54" x14ac:dyDescent="0.2">
      <c r="BB30763" s="5"/>
    </row>
    <row r="30764" spans="54:54" x14ac:dyDescent="0.2">
      <c r="BB30764" s="5"/>
    </row>
    <row r="30765" spans="54:54" x14ac:dyDescent="0.2">
      <c r="BB30765" s="5"/>
    </row>
    <row r="30766" spans="54:54" x14ac:dyDescent="0.2">
      <c r="BB30766" s="5"/>
    </row>
    <row r="30767" spans="54:54" x14ac:dyDescent="0.2">
      <c r="BB30767" s="5"/>
    </row>
    <row r="30768" spans="54:54" x14ac:dyDescent="0.2">
      <c r="BB30768" s="5"/>
    </row>
    <row r="30769" spans="54:54" x14ac:dyDescent="0.2">
      <c r="BB30769" s="5"/>
    </row>
    <row r="30770" spans="54:54" x14ac:dyDescent="0.2">
      <c r="BB30770" s="5"/>
    </row>
    <row r="30771" spans="54:54" x14ac:dyDescent="0.2">
      <c r="BB30771" s="5"/>
    </row>
    <row r="30772" spans="54:54" x14ac:dyDescent="0.2">
      <c r="BB30772" s="5"/>
    </row>
    <row r="30773" spans="54:54" x14ac:dyDescent="0.2">
      <c r="BB30773" s="5"/>
    </row>
    <row r="30774" spans="54:54" x14ac:dyDescent="0.2">
      <c r="BB30774" s="5"/>
    </row>
    <row r="30775" spans="54:54" x14ac:dyDescent="0.2">
      <c r="BB30775" s="5"/>
    </row>
    <row r="30776" spans="54:54" x14ac:dyDescent="0.2">
      <c r="BB30776" s="5"/>
    </row>
    <row r="30777" spans="54:54" x14ac:dyDescent="0.2">
      <c r="BB30777" s="5"/>
    </row>
    <row r="30778" spans="54:54" x14ac:dyDescent="0.2">
      <c r="BB30778" s="5"/>
    </row>
    <row r="30779" spans="54:54" x14ac:dyDescent="0.2">
      <c r="BB30779" s="5"/>
    </row>
    <row r="30780" spans="54:54" x14ac:dyDescent="0.2">
      <c r="BB30780" s="5"/>
    </row>
    <row r="30781" spans="54:54" x14ac:dyDescent="0.2">
      <c r="BB30781" s="5"/>
    </row>
    <row r="30782" spans="54:54" x14ac:dyDescent="0.2">
      <c r="BB30782" s="5"/>
    </row>
    <row r="30783" spans="54:54" x14ac:dyDescent="0.2">
      <c r="BB30783" s="5"/>
    </row>
    <row r="30784" spans="54:54" x14ac:dyDescent="0.2">
      <c r="BB30784" s="5"/>
    </row>
    <row r="30785" spans="54:54" x14ac:dyDescent="0.2">
      <c r="BB30785" s="5"/>
    </row>
    <row r="30786" spans="54:54" x14ac:dyDescent="0.2">
      <c r="BB30786" s="5"/>
    </row>
    <row r="30787" spans="54:54" x14ac:dyDescent="0.2">
      <c r="BB30787" s="5"/>
    </row>
    <row r="30788" spans="54:54" x14ac:dyDescent="0.2">
      <c r="BB30788" s="5"/>
    </row>
    <row r="30789" spans="54:54" x14ac:dyDescent="0.2">
      <c r="BB30789" s="5"/>
    </row>
    <row r="30790" spans="54:54" x14ac:dyDescent="0.2">
      <c r="BB30790" s="5"/>
    </row>
    <row r="30791" spans="54:54" x14ac:dyDescent="0.2">
      <c r="BB30791" s="5"/>
    </row>
    <row r="30792" spans="54:54" x14ac:dyDescent="0.2">
      <c r="BB30792" s="5"/>
    </row>
    <row r="30793" spans="54:54" x14ac:dyDescent="0.2">
      <c r="BB30793" s="5"/>
    </row>
    <row r="30794" spans="54:54" x14ac:dyDescent="0.2">
      <c r="BB30794" s="5"/>
    </row>
    <row r="30795" spans="54:54" x14ac:dyDescent="0.2">
      <c r="BB30795" s="5"/>
    </row>
    <row r="30796" spans="54:54" x14ac:dyDescent="0.2">
      <c r="BB30796" s="5"/>
    </row>
    <row r="30797" spans="54:54" x14ac:dyDescent="0.2">
      <c r="BB30797" s="5"/>
    </row>
    <row r="30798" spans="54:54" x14ac:dyDescent="0.2">
      <c r="BB30798" s="5"/>
    </row>
    <row r="30799" spans="54:54" x14ac:dyDescent="0.2">
      <c r="BB30799" s="5"/>
    </row>
    <row r="30800" spans="54:54" x14ac:dyDescent="0.2">
      <c r="BB30800" s="5"/>
    </row>
    <row r="30801" spans="54:54" x14ac:dyDescent="0.2">
      <c r="BB30801" s="5"/>
    </row>
    <row r="30802" spans="54:54" x14ac:dyDescent="0.2">
      <c r="BB30802" s="5"/>
    </row>
    <row r="30803" spans="54:54" x14ac:dyDescent="0.2">
      <c r="BB30803" s="5"/>
    </row>
    <row r="30804" spans="54:54" x14ac:dyDescent="0.2">
      <c r="BB30804" s="5"/>
    </row>
    <row r="30805" spans="54:54" x14ac:dyDescent="0.2">
      <c r="BB30805" s="5"/>
    </row>
    <row r="30806" spans="54:54" x14ac:dyDescent="0.2">
      <c r="BB30806" s="5"/>
    </row>
    <row r="30807" spans="54:54" x14ac:dyDescent="0.2">
      <c r="BB30807" s="5"/>
    </row>
    <row r="30808" spans="54:54" x14ac:dyDescent="0.2">
      <c r="BB30808" s="5"/>
    </row>
    <row r="30809" spans="54:54" x14ac:dyDescent="0.2">
      <c r="BB30809" s="5"/>
    </row>
    <row r="30810" spans="54:54" x14ac:dyDescent="0.2">
      <c r="BB30810" s="5"/>
    </row>
    <row r="30811" spans="54:54" x14ac:dyDescent="0.2">
      <c r="BB30811" s="5"/>
    </row>
    <row r="30812" spans="54:54" x14ac:dyDescent="0.2">
      <c r="BB30812" s="5"/>
    </row>
    <row r="30813" spans="54:54" x14ac:dyDescent="0.2">
      <c r="BB30813" s="5"/>
    </row>
    <row r="30814" spans="54:54" x14ac:dyDescent="0.2">
      <c r="BB30814" s="5"/>
    </row>
    <row r="30815" spans="54:54" x14ac:dyDescent="0.2">
      <c r="BB30815" s="5"/>
    </row>
    <row r="30816" spans="54:54" x14ac:dyDescent="0.2">
      <c r="BB30816" s="5"/>
    </row>
    <row r="30817" spans="54:54" x14ac:dyDescent="0.2">
      <c r="BB30817" s="5"/>
    </row>
    <row r="30818" spans="54:54" x14ac:dyDescent="0.2">
      <c r="BB30818" s="5"/>
    </row>
    <row r="30819" spans="54:54" x14ac:dyDescent="0.2">
      <c r="BB30819" s="5"/>
    </row>
    <row r="30820" spans="54:54" x14ac:dyDescent="0.2">
      <c r="BB30820" s="5"/>
    </row>
    <row r="30821" spans="54:54" x14ac:dyDescent="0.2">
      <c r="BB30821" s="5"/>
    </row>
    <row r="30822" spans="54:54" x14ac:dyDescent="0.2">
      <c r="BB30822" s="5"/>
    </row>
    <row r="30823" spans="54:54" x14ac:dyDescent="0.2">
      <c r="BB30823" s="5"/>
    </row>
    <row r="30824" spans="54:54" x14ac:dyDescent="0.2">
      <c r="BB30824" s="5"/>
    </row>
    <row r="30825" spans="54:54" x14ac:dyDescent="0.2">
      <c r="BB30825" s="5"/>
    </row>
    <row r="30826" spans="54:54" x14ac:dyDescent="0.2">
      <c r="BB30826" s="5"/>
    </row>
    <row r="30827" spans="54:54" x14ac:dyDescent="0.2">
      <c r="BB30827" s="5"/>
    </row>
    <row r="30828" spans="54:54" x14ac:dyDescent="0.2">
      <c r="BB30828" s="5"/>
    </row>
    <row r="30829" spans="54:54" x14ac:dyDescent="0.2">
      <c r="BB30829" s="5"/>
    </row>
    <row r="30830" spans="54:54" x14ac:dyDescent="0.2">
      <c r="BB30830" s="5"/>
    </row>
    <row r="30831" spans="54:54" x14ac:dyDescent="0.2">
      <c r="BB30831" s="5"/>
    </row>
    <row r="30832" spans="54:54" x14ac:dyDescent="0.2">
      <c r="BB30832" s="5"/>
    </row>
    <row r="30833" spans="54:54" x14ac:dyDescent="0.2">
      <c r="BB30833" s="5"/>
    </row>
    <row r="30834" spans="54:54" x14ac:dyDescent="0.2">
      <c r="BB30834" s="5"/>
    </row>
    <row r="30835" spans="54:54" x14ac:dyDescent="0.2">
      <c r="BB30835" s="5"/>
    </row>
    <row r="30836" spans="54:54" x14ac:dyDescent="0.2">
      <c r="BB30836" s="5"/>
    </row>
    <row r="30837" spans="54:54" x14ac:dyDescent="0.2">
      <c r="BB30837" s="5"/>
    </row>
    <row r="30838" spans="54:54" x14ac:dyDescent="0.2">
      <c r="BB30838" s="5"/>
    </row>
    <row r="30839" spans="54:54" x14ac:dyDescent="0.2">
      <c r="BB30839" s="5"/>
    </row>
    <row r="30840" spans="54:54" x14ac:dyDescent="0.2">
      <c r="BB30840" s="5"/>
    </row>
    <row r="30841" spans="54:54" x14ac:dyDescent="0.2">
      <c r="BB30841" s="5"/>
    </row>
    <row r="30842" spans="54:54" x14ac:dyDescent="0.2">
      <c r="BB30842" s="5"/>
    </row>
    <row r="30843" spans="54:54" x14ac:dyDescent="0.2">
      <c r="BB30843" s="5"/>
    </row>
    <row r="30844" spans="54:54" x14ac:dyDescent="0.2">
      <c r="BB30844" s="5"/>
    </row>
    <row r="30845" spans="54:54" x14ac:dyDescent="0.2">
      <c r="BB30845" s="5"/>
    </row>
    <row r="30846" spans="54:54" x14ac:dyDescent="0.2">
      <c r="BB30846" s="5"/>
    </row>
    <row r="30847" spans="54:54" x14ac:dyDescent="0.2">
      <c r="BB30847" s="5"/>
    </row>
    <row r="30848" spans="54:54" x14ac:dyDescent="0.2">
      <c r="BB30848" s="5"/>
    </row>
    <row r="30849" spans="54:54" x14ac:dyDescent="0.2">
      <c r="BB30849" s="5"/>
    </row>
    <row r="30850" spans="54:54" x14ac:dyDescent="0.2">
      <c r="BB30850" s="5"/>
    </row>
    <row r="30851" spans="54:54" x14ac:dyDescent="0.2">
      <c r="BB30851" s="5"/>
    </row>
    <row r="30852" spans="54:54" x14ac:dyDescent="0.2">
      <c r="BB30852" s="5"/>
    </row>
    <row r="30853" spans="54:54" x14ac:dyDescent="0.2">
      <c r="BB30853" s="5"/>
    </row>
    <row r="30854" spans="54:54" x14ac:dyDescent="0.2">
      <c r="BB30854" s="5"/>
    </row>
    <row r="30855" spans="54:54" x14ac:dyDescent="0.2">
      <c r="BB30855" s="5"/>
    </row>
    <row r="30856" spans="54:54" x14ac:dyDescent="0.2">
      <c r="BB30856" s="5"/>
    </row>
    <row r="30857" spans="54:54" x14ac:dyDescent="0.2">
      <c r="BB30857" s="5"/>
    </row>
    <row r="30858" spans="54:54" x14ac:dyDescent="0.2">
      <c r="BB30858" s="5"/>
    </row>
    <row r="30859" spans="54:54" x14ac:dyDescent="0.2">
      <c r="BB30859" s="5"/>
    </row>
    <row r="30860" spans="54:54" x14ac:dyDescent="0.2">
      <c r="BB30860" s="5"/>
    </row>
    <row r="30861" spans="54:54" x14ac:dyDescent="0.2">
      <c r="BB30861" s="5"/>
    </row>
    <row r="30862" spans="54:54" x14ac:dyDescent="0.2">
      <c r="BB30862" s="5"/>
    </row>
    <row r="30863" spans="54:54" x14ac:dyDescent="0.2">
      <c r="BB30863" s="5"/>
    </row>
    <row r="30864" spans="54:54" x14ac:dyDescent="0.2">
      <c r="BB30864" s="5"/>
    </row>
    <row r="30865" spans="54:54" x14ac:dyDescent="0.2">
      <c r="BB30865" s="5"/>
    </row>
    <row r="30866" spans="54:54" x14ac:dyDescent="0.2">
      <c r="BB30866" s="5"/>
    </row>
    <row r="30867" spans="54:54" x14ac:dyDescent="0.2">
      <c r="BB30867" s="5"/>
    </row>
    <row r="30868" spans="54:54" x14ac:dyDescent="0.2">
      <c r="BB30868" s="5"/>
    </row>
    <row r="30869" spans="54:54" x14ac:dyDescent="0.2">
      <c r="BB30869" s="5"/>
    </row>
    <row r="30870" spans="54:54" x14ac:dyDescent="0.2">
      <c r="BB30870" s="5"/>
    </row>
    <row r="30871" spans="54:54" x14ac:dyDescent="0.2">
      <c r="BB30871" s="5"/>
    </row>
    <row r="30872" spans="54:54" x14ac:dyDescent="0.2">
      <c r="BB30872" s="5"/>
    </row>
    <row r="30873" spans="54:54" x14ac:dyDescent="0.2">
      <c r="BB30873" s="5"/>
    </row>
    <row r="30874" spans="54:54" x14ac:dyDescent="0.2">
      <c r="BB30874" s="5"/>
    </row>
    <row r="30875" spans="54:54" x14ac:dyDescent="0.2">
      <c r="BB30875" s="5"/>
    </row>
    <row r="30876" spans="54:54" x14ac:dyDescent="0.2">
      <c r="BB30876" s="5"/>
    </row>
    <row r="30877" spans="54:54" x14ac:dyDescent="0.2">
      <c r="BB30877" s="5"/>
    </row>
    <row r="30878" spans="54:54" x14ac:dyDescent="0.2">
      <c r="BB30878" s="5"/>
    </row>
    <row r="30879" spans="54:54" x14ac:dyDescent="0.2">
      <c r="BB30879" s="5"/>
    </row>
    <row r="30880" spans="54:54" x14ac:dyDescent="0.2">
      <c r="BB30880" s="5"/>
    </row>
    <row r="30881" spans="54:54" x14ac:dyDescent="0.2">
      <c r="BB30881" s="5"/>
    </row>
    <row r="30882" spans="54:54" x14ac:dyDescent="0.2">
      <c r="BB30882" s="5"/>
    </row>
    <row r="30883" spans="54:54" x14ac:dyDescent="0.2">
      <c r="BB30883" s="5"/>
    </row>
    <row r="30884" spans="54:54" x14ac:dyDescent="0.2">
      <c r="BB30884" s="5"/>
    </row>
    <row r="30885" spans="54:54" x14ac:dyDescent="0.2">
      <c r="BB30885" s="5"/>
    </row>
    <row r="30886" spans="54:54" x14ac:dyDescent="0.2">
      <c r="BB30886" s="5"/>
    </row>
    <row r="30887" spans="54:54" x14ac:dyDescent="0.2">
      <c r="BB30887" s="5"/>
    </row>
    <row r="30888" spans="54:54" x14ac:dyDescent="0.2">
      <c r="BB30888" s="5"/>
    </row>
    <row r="30889" spans="54:54" x14ac:dyDescent="0.2">
      <c r="BB30889" s="5"/>
    </row>
    <row r="30890" spans="54:54" x14ac:dyDescent="0.2">
      <c r="BB30890" s="5"/>
    </row>
    <row r="30891" spans="54:54" x14ac:dyDescent="0.2">
      <c r="BB30891" s="5"/>
    </row>
    <row r="30892" spans="54:54" x14ac:dyDescent="0.2">
      <c r="BB30892" s="5"/>
    </row>
    <row r="30893" spans="54:54" x14ac:dyDescent="0.2">
      <c r="BB30893" s="5"/>
    </row>
    <row r="30894" spans="54:54" x14ac:dyDescent="0.2">
      <c r="BB30894" s="5"/>
    </row>
    <row r="30895" spans="54:54" x14ac:dyDescent="0.2">
      <c r="BB30895" s="5"/>
    </row>
    <row r="30896" spans="54:54" x14ac:dyDescent="0.2">
      <c r="BB30896" s="5"/>
    </row>
    <row r="30897" spans="54:54" x14ac:dyDescent="0.2">
      <c r="BB30897" s="5"/>
    </row>
    <row r="30898" spans="54:54" x14ac:dyDescent="0.2">
      <c r="BB30898" s="5"/>
    </row>
    <row r="30899" spans="54:54" x14ac:dyDescent="0.2">
      <c r="BB30899" s="5"/>
    </row>
    <row r="30900" spans="54:54" x14ac:dyDescent="0.2">
      <c r="BB30900" s="5"/>
    </row>
    <row r="30901" spans="54:54" x14ac:dyDescent="0.2">
      <c r="BB30901" s="5"/>
    </row>
    <row r="30902" spans="54:54" x14ac:dyDescent="0.2">
      <c r="BB30902" s="5"/>
    </row>
    <row r="30903" spans="54:54" x14ac:dyDescent="0.2">
      <c r="BB30903" s="5"/>
    </row>
    <row r="30904" spans="54:54" x14ac:dyDescent="0.2">
      <c r="BB30904" s="5"/>
    </row>
    <row r="30905" spans="54:54" x14ac:dyDescent="0.2">
      <c r="BB30905" s="5"/>
    </row>
    <row r="30906" spans="54:54" x14ac:dyDescent="0.2">
      <c r="BB30906" s="5"/>
    </row>
    <row r="30907" spans="54:54" x14ac:dyDescent="0.2">
      <c r="BB30907" s="5"/>
    </row>
    <row r="30908" spans="54:54" x14ac:dyDescent="0.2">
      <c r="BB30908" s="5"/>
    </row>
    <row r="30909" spans="54:54" x14ac:dyDescent="0.2">
      <c r="BB30909" s="5"/>
    </row>
    <row r="30910" spans="54:54" x14ac:dyDescent="0.2">
      <c r="BB30910" s="5"/>
    </row>
    <row r="30911" spans="54:54" x14ac:dyDescent="0.2">
      <c r="BB30911" s="5"/>
    </row>
    <row r="30912" spans="54:54" x14ac:dyDescent="0.2">
      <c r="BB30912" s="5"/>
    </row>
    <row r="30913" spans="54:54" x14ac:dyDescent="0.2">
      <c r="BB30913" s="5"/>
    </row>
    <row r="30914" spans="54:54" x14ac:dyDescent="0.2">
      <c r="BB30914" s="5"/>
    </row>
    <row r="30915" spans="54:54" x14ac:dyDescent="0.2">
      <c r="BB30915" s="5"/>
    </row>
    <row r="30916" spans="54:54" x14ac:dyDescent="0.2">
      <c r="BB30916" s="5"/>
    </row>
    <row r="30917" spans="54:54" x14ac:dyDescent="0.2">
      <c r="BB30917" s="5"/>
    </row>
    <row r="30918" spans="54:54" x14ac:dyDescent="0.2">
      <c r="BB30918" s="5"/>
    </row>
    <row r="30919" spans="54:54" x14ac:dyDescent="0.2">
      <c r="BB30919" s="5"/>
    </row>
    <row r="30920" spans="54:54" x14ac:dyDescent="0.2">
      <c r="BB30920" s="5"/>
    </row>
    <row r="30921" spans="54:54" x14ac:dyDescent="0.2">
      <c r="BB30921" s="5"/>
    </row>
    <row r="30922" spans="54:54" x14ac:dyDescent="0.2">
      <c r="BB30922" s="5"/>
    </row>
    <row r="30923" spans="54:54" x14ac:dyDescent="0.2">
      <c r="BB30923" s="5"/>
    </row>
    <row r="30924" spans="54:54" x14ac:dyDescent="0.2">
      <c r="BB30924" s="5"/>
    </row>
    <row r="30925" spans="54:54" x14ac:dyDescent="0.2">
      <c r="BB30925" s="5"/>
    </row>
    <row r="30926" spans="54:54" x14ac:dyDescent="0.2">
      <c r="BB30926" s="5"/>
    </row>
    <row r="30927" spans="54:54" x14ac:dyDescent="0.2">
      <c r="BB30927" s="5"/>
    </row>
    <row r="30928" spans="54:54" x14ac:dyDescent="0.2">
      <c r="BB30928" s="5"/>
    </row>
    <row r="30929" spans="54:54" x14ac:dyDescent="0.2">
      <c r="BB30929" s="5"/>
    </row>
    <row r="30930" spans="54:54" x14ac:dyDescent="0.2">
      <c r="BB30930" s="5"/>
    </row>
    <row r="30931" spans="54:54" x14ac:dyDescent="0.2">
      <c r="BB30931" s="5"/>
    </row>
    <row r="30932" spans="54:54" x14ac:dyDescent="0.2">
      <c r="BB30932" s="5"/>
    </row>
    <row r="30933" spans="54:54" x14ac:dyDescent="0.2">
      <c r="BB30933" s="5"/>
    </row>
    <row r="30934" spans="54:54" x14ac:dyDescent="0.2">
      <c r="BB30934" s="5"/>
    </row>
    <row r="30935" spans="54:54" x14ac:dyDescent="0.2">
      <c r="BB30935" s="5"/>
    </row>
    <row r="30936" spans="54:54" x14ac:dyDescent="0.2">
      <c r="BB30936" s="5"/>
    </row>
    <row r="30937" spans="54:54" x14ac:dyDescent="0.2">
      <c r="BB30937" s="5"/>
    </row>
    <row r="30938" spans="54:54" x14ac:dyDescent="0.2">
      <c r="BB30938" s="5"/>
    </row>
    <row r="30939" spans="54:54" x14ac:dyDescent="0.2">
      <c r="BB30939" s="5"/>
    </row>
    <row r="30940" spans="54:54" x14ac:dyDescent="0.2">
      <c r="BB30940" s="5"/>
    </row>
    <row r="30941" spans="54:54" x14ac:dyDescent="0.2">
      <c r="BB30941" s="5"/>
    </row>
    <row r="30942" spans="54:54" x14ac:dyDescent="0.2">
      <c r="BB30942" s="5"/>
    </row>
    <row r="30943" spans="54:54" x14ac:dyDescent="0.2">
      <c r="BB30943" s="5"/>
    </row>
    <row r="30944" spans="54:54" x14ac:dyDescent="0.2">
      <c r="BB30944" s="5"/>
    </row>
    <row r="30945" spans="54:54" x14ac:dyDescent="0.2">
      <c r="BB30945" s="5"/>
    </row>
    <row r="30946" spans="54:54" x14ac:dyDescent="0.2">
      <c r="BB30946" s="5"/>
    </row>
    <row r="30947" spans="54:54" x14ac:dyDescent="0.2">
      <c r="BB30947" s="5"/>
    </row>
    <row r="30948" spans="54:54" x14ac:dyDescent="0.2">
      <c r="BB30948" s="5"/>
    </row>
    <row r="30949" spans="54:54" x14ac:dyDescent="0.2">
      <c r="BB30949" s="5"/>
    </row>
    <row r="30950" spans="54:54" x14ac:dyDescent="0.2">
      <c r="BB30950" s="5"/>
    </row>
    <row r="30951" spans="54:54" x14ac:dyDescent="0.2">
      <c r="BB30951" s="5"/>
    </row>
    <row r="30952" spans="54:54" x14ac:dyDescent="0.2">
      <c r="BB30952" s="5"/>
    </row>
    <row r="30953" spans="54:54" x14ac:dyDescent="0.2">
      <c r="BB30953" s="5"/>
    </row>
    <row r="30954" spans="54:54" x14ac:dyDescent="0.2">
      <c r="BB30954" s="5"/>
    </row>
    <row r="30955" spans="54:54" x14ac:dyDescent="0.2">
      <c r="BB30955" s="5"/>
    </row>
    <row r="30956" spans="54:54" x14ac:dyDescent="0.2">
      <c r="BB30956" s="5"/>
    </row>
    <row r="30957" spans="54:54" x14ac:dyDescent="0.2">
      <c r="BB30957" s="5"/>
    </row>
    <row r="30958" spans="54:54" x14ac:dyDescent="0.2">
      <c r="BB30958" s="5"/>
    </row>
    <row r="30959" spans="54:54" x14ac:dyDescent="0.2">
      <c r="BB30959" s="5"/>
    </row>
    <row r="30960" spans="54:54" x14ac:dyDescent="0.2">
      <c r="BB30960" s="5"/>
    </row>
    <row r="30961" spans="54:54" x14ac:dyDescent="0.2">
      <c r="BB30961" s="5"/>
    </row>
    <row r="30962" spans="54:54" x14ac:dyDescent="0.2">
      <c r="BB30962" s="5"/>
    </row>
    <row r="30963" spans="54:54" x14ac:dyDescent="0.2">
      <c r="BB30963" s="5"/>
    </row>
    <row r="30964" spans="54:54" x14ac:dyDescent="0.2">
      <c r="BB30964" s="5"/>
    </row>
    <row r="30965" spans="54:54" x14ac:dyDescent="0.2">
      <c r="BB30965" s="5"/>
    </row>
    <row r="30966" spans="54:54" x14ac:dyDescent="0.2">
      <c r="BB30966" s="5"/>
    </row>
    <row r="30967" spans="54:54" x14ac:dyDescent="0.2">
      <c r="BB30967" s="5"/>
    </row>
    <row r="30968" spans="54:54" x14ac:dyDescent="0.2">
      <c r="BB30968" s="5"/>
    </row>
    <row r="30969" spans="54:54" x14ac:dyDescent="0.2">
      <c r="BB30969" s="5"/>
    </row>
    <row r="30970" spans="54:54" x14ac:dyDescent="0.2">
      <c r="BB30970" s="5"/>
    </row>
    <row r="30971" spans="54:54" x14ac:dyDescent="0.2">
      <c r="BB30971" s="5"/>
    </row>
    <row r="30972" spans="54:54" x14ac:dyDescent="0.2">
      <c r="BB30972" s="5"/>
    </row>
    <row r="30973" spans="54:54" x14ac:dyDescent="0.2">
      <c r="BB30973" s="5"/>
    </row>
    <row r="30974" spans="54:54" x14ac:dyDescent="0.2">
      <c r="BB30974" s="5"/>
    </row>
    <row r="30975" spans="54:54" x14ac:dyDescent="0.2">
      <c r="BB30975" s="5"/>
    </row>
    <row r="30976" spans="54:54" x14ac:dyDescent="0.2">
      <c r="BB30976" s="5"/>
    </row>
    <row r="30977" spans="54:54" x14ac:dyDescent="0.2">
      <c r="BB30977" s="5"/>
    </row>
    <row r="30978" spans="54:54" x14ac:dyDescent="0.2">
      <c r="BB30978" s="5"/>
    </row>
    <row r="30979" spans="54:54" x14ac:dyDescent="0.2">
      <c r="BB30979" s="5"/>
    </row>
    <row r="30980" spans="54:54" x14ac:dyDescent="0.2">
      <c r="BB30980" s="5"/>
    </row>
    <row r="30981" spans="54:54" x14ac:dyDescent="0.2">
      <c r="BB30981" s="5"/>
    </row>
    <row r="30982" spans="54:54" x14ac:dyDescent="0.2">
      <c r="BB30982" s="5"/>
    </row>
    <row r="30983" spans="54:54" x14ac:dyDescent="0.2">
      <c r="BB30983" s="5"/>
    </row>
    <row r="30984" spans="54:54" x14ac:dyDescent="0.2">
      <c r="BB30984" s="5"/>
    </row>
    <row r="30985" spans="54:54" x14ac:dyDescent="0.2">
      <c r="BB30985" s="5"/>
    </row>
    <row r="30986" spans="54:54" x14ac:dyDescent="0.2">
      <c r="BB30986" s="5"/>
    </row>
    <row r="30987" spans="54:54" x14ac:dyDescent="0.2">
      <c r="BB30987" s="5"/>
    </row>
    <row r="30988" spans="54:54" x14ac:dyDescent="0.2">
      <c r="BB30988" s="5"/>
    </row>
    <row r="30989" spans="54:54" x14ac:dyDescent="0.2">
      <c r="BB30989" s="5"/>
    </row>
    <row r="30990" spans="54:54" x14ac:dyDescent="0.2">
      <c r="BB30990" s="5"/>
    </row>
    <row r="30991" spans="54:54" x14ac:dyDescent="0.2">
      <c r="BB30991" s="5"/>
    </row>
    <row r="30992" spans="54:54" x14ac:dyDescent="0.2">
      <c r="BB30992" s="5"/>
    </row>
    <row r="30993" spans="54:54" x14ac:dyDescent="0.2">
      <c r="BB30993" s="5"/>
    </row>
    <row r="30994" spans="54:54" x14ac:dyDescent="0.2">
      <c r="BB30994" s="5"/>
    </row>
    <row r="30995" spans="54:54" x14ac:dyDescent="0.2">
      <c r="BB30995" s="5"/>
    </row>
    <row r="30996" spans="54:54" x14ac:dyDescent="0.2">
      <c r="BB30996" s="5"/>
    </row>
    <row r="30997" spans="54:54" x14ac:dyDescent="0.2">
      <c r="BB30997" s="5"/>
    </row>
    <row r="30998" spans="54:54" x14ac:dyDescent="0.2">
      <c r="BB30998" s="5"/>
    </row>
    <row r="30999" spans="54:54" x14ac:dyDescent="0.2">
      <c r="BB30999" s="5"/>
    </row>
    <row r="31000" spans="54:54" x14ac:dyDescent="0.2">
      <c r="BB31000" s="5"/>
    </row>
    <row r="31001" spans="54:54" x14ac:dyDescent="0.2">
      <c r="BB31001" s="5"/>
    </row>
    <row r="31002" spans="54:54" x14ac:dyDescent="0.2">
      <c r="BB31002" s="5"/>
    </row>
    <row r="31003" spans="54:54" x14ac:dyDescent="0.2">
      <c r="BB31003" s="5"/>
    </row>
    <row r="31004" spans="54:54" x14ac:dyDescent="0.2">
      <c r="BB31004" s="5"/>
    </row>
    <row r="31005" spans="54:54" x14ac:dyDescent="0.2">
      <c r="BB31005" s="5"/>
    </row>
    <row r="31006" spans="54:54" x14ac:dyDescent="0.2">
      <c r="BB31006" s="5"/>
    </row>
    <row r="31007" spans="54:54" x14ac:dyDescent="0.2">
      <c r="BB31007" s="5"/>
    </row>
    <row r="31008" spans="54:54" x14ac:dyDescent="0.2">
      <c r="BB31008" s="5"/>
    </row>
    <row r="31009" spans="54:54" x14ac:dyDescent="0.2">
      <c r="BB31009" s="5"/>
    </row>
    <row r="31010" spans="54:54" x14ac:dyDescent="0.2">
      <c r="BB31010" s="5"/>
    </row>
    <row r="31011" spans="54:54" x14ac:dyDescent="0.2">
      <c r="BB31011" s="5"/>
    </row>
    <row r="31012" spans="54:54" x14ac:dyDescent="0.2">
      <c r="BB31012" s="5"/>
    </row>
    <row r="31013" spans="54:54" x14ac:dyDescent="0.2">
      <c r="BB31013" s="5"/>
    </row>
    <row r="31014" spans="54:54" x14ac:dyDescent="0.2">
      <c r="BB31014" s="5"/>
    </row>
    <row r="31015" spans="54:54" x14ac:dyDescent="0.2">
      <c r="BB31015" s="5"/>
    </row>
    <row r="31016" spans="54:54" x14ac:dyDescent="0.2">
      <c r="BB31016" s="5"/>
    </row>
    <row r="31017" spans="54:54" x14ac:dyDescent="0.2">
      <c r="BB31017" s="5"/>
    </row>
    <row r="31018" spans="54:54" x14ac:dyDescent="0.2">
      <c r="BB31018" s="5"/>
    </row>
    <row r="31019" spans="54:54" x14ac:dyDescent="0.2">
      <c r="BB31019" s="5"/>
    </row>
    <row r="31020" spans="54:54" x14ac:dyDescent="0.2">
      <c r="BB31020" s="5"/>
    </row>
    <row r="31021" spans="54:54" x14ac:dyDescent="0.2">
      <c r="BB31021" s="5"/>
    </row>
    <row r="31022" spans="54:54" x14ac:dyDescent="0.2">
      <c r="BB31022" s="5"/>
    </row>
    <row r="31023" spans="54:54" x14ac:dyDescent="0.2">
      <c r="BB31023" s="5"/>
    </row>
    <row r="31024" spans="54:54" x14ac:dyDescent="0.2">
      <c r="BB31024" s="5"/>
    </row>
    <row r="31025" spans="54:54" x14ac:dyDescent="0.2">
      <c r="BB31025" s="5"/>
    </row>
    <row r="31026" spans="54:54" x14ac:dyDescent="0.2">
      <c r="BB31026" s="5"/>
    </row>
    <row r="31027" spans="54:54" x14ac:dyDescent="0.2">
      <c r="BB31027" s="5"/>
    </row>
    <row r="31028" spans="54:54" x14ac:dyDescent="0.2">
      <c r="BB31028" s="5"/>
    </row>
    <row r="31029" spans="54:54" x14ac:dyDescent="0.2">
      <c r="BB31029" s="5"/>
    </row>
    <row r="31030" spans="54:54" x14ac:dyDescent="0.2">
      <c r="BB31030" s="5"/>
    </row>
    <row r="31031" spans="54:54" x14ac:dyDescent="0.2">
      <c r="BB31031" s="5"/>
    </row>
    <row r="31032" spans="54:54" x14ac:dyDescent="0.2">
      <c r="BB31032" s="5"/>
    </row>
    <row r="31033" spans="54:54" x14ac:dyDescent="0.2">
      <c r="BB31033" s="5"/>
    </row>
    <row r="31034" spans="54:54" x14ac:dyDescent="0.2">
      <c r="BB31034" s="5"/>
    </row>
    <row r="31035" spans="54:54" x14ac:dyDescent="0.2">
      <c r="BB31035" s="5"/>
    </row>
    <row r="31036" spans="54:54" x14ac:dyDescent="0.2">
      <c r="BB31036" s="5"/>
    </row>
    <row r="31037" spans="54:54" x14ac:dyDescent="0.2">
      <c r="BB31037" s="5"/>
    </row>
    <row r="31038" spans="54:54" x14ac:dyDescent="0.2">
      <c r="BB31038" s="5"/>
    </row>
    <row r="31039" spans="54:54" x14ac:dyDescent="0.2">
      <c r="BB31039" s="5"/>
    </row>
    <row r="31040" spans="54:54" x14ac:dyDescent="0.2">
      <c r="BB31040" s="5"/>
    </row>
    <row r="31041" spans="54:54" x14ac:dyDescent="0.2">
      <c r="BB31041" s="5"/>
    </row>
    <row r="31042" spans="54:54" x14ac:dyDescent="0.2">
      <c r="BB31042" s="5"/>
    </row>
    <row r="31043" spans="54:54" x14ac:dyDescent="0.2">
      <c r="BB31043" s="5"/>
    </row>
    <row r="31044" spans="54:54" x14ac:dyDescent="0.2">
      <c r="BB31044" s="5"/>
    </row>
    <row r="31045" spans="54:54" x14ac:dyDescent="0.2">
      <c r="BB31045" s="5"/>
    </row>
    <row r="31046" spans="54:54" x14ac:dyDescent="0.2">
      <c r="BB31046" s="5"/>
    </row>
    <row r="31047" spans="54:54" x14ac:dyDescent="0.2">
      <c r="BB31047" s="5"/>
    </row>
    <row r="31048" spans="54:54" x14ac:dyDescent="0.2">
      <c r="BB31048" s="5"/>
    </row>
    <row r="31049" spans="54:54" x14ac:dyDescent="0.2">
      <c r="BB31049" s="5"/>
    </row>
    <row r="31050" spans="54:54" x14ac:dyDescent="0.2">
      <c r="BB31050" s="5"/>
    </row>
    <row r="31051" spans="54:54" x14ac:dyDescent="0.2">
      <c r="BB31051" s="5"/>
    </row>
    <row r="31052" spans="54:54" x14ac:dyDescent="0.2">
      <c r="BB31052" s="5"/>
    </row>
    <row r="31053" spans="54:54" x14ac:dyDescent="0.2">
      <c r="BB31053" s="5"/>
    </row>
    <row r="31054" spans="54:54" x14ac:dyDescent="0.2">
      <c r="BB31054" s="5"/>
    </row>
    <row r="31055" spans="54:54" x14ac:dyDescent="0.2">
      <c r="BB31055" s="5"/>
    </row>
    <row r="31056" spans="54:54" x14ac:dyDescent="0.2">
      <c r="BB31056" s="5"/>
    </row>
    <row r="31057" spans="54:54" x14ac:dyDescent="0.2">
      <c r="BB31057" s="5"/>
    </row>
    <row r="31058" spans="54:54" x14ac:dyDescent="0.2">
      <c r="BB31058" s="5"/>
    </row>
    <row r="31059" spans="54:54" x14ac:dyDescent="0.2">
      <c r="BB31059" s="5"/>
    </row>
    <row r="31060" spans="54:54" x14ac:dyDescent="0.2">
      <c r="BB31060" s="5"/>
    </row>
    <row r="31061" spans="54:54" x14ac:dyDescent="0.2">
      <c r="BB31061" s="5"/>
    </row>
    <row r="31062" spans="54:54" x14ac:dyDescent="0.2">
      <c r="BB31062" s="5"/>
    </row>
    <row r="31063" spans="54:54" x14ac:dyDescent="0.2">
      <c r="BB31063" s="5"/>
    </row>
    <row r="31064" spans="54:54" x14ac:dyDescent="0.2">
      <c r="BB31064" s="5"/>
    </row>
    <row r="31065" spans="54:54" x14ac:dyDescent="0.2">
      <c r="BB31065" s="5"/>
    </row>
    <row r="31066" spans="54:54" x14ac:dyDescent="0.2">
      <c r="BB31066" s="5"/>
    </row>
    <row r="31067" spans="54:54" x14ac:dyDescent="0.2">
      <c r="BB31067" s="5"/>
    </row>
    <row r="31068" spans="54:54" x14ac:dyDescent="0.2">
      <c r="BB31068" s="5"/>
    </row>
    <row r="31069" spans="54:54" x14ac:dyDescent="0.2">
      <c r="BB31069" s="5"/>
    </row>
    <row r="31070" spans="54:54" x14ac:dyDescent="0.2">
      <c r="BB31070" s="5"/>
    </row>
    <row r="31071" spans="54:54" x14ac:dyDescent="0.2">
      <c r="BB31071" s="5"/>
    </row>
    <row r="31072" spans="54:54" x14ac:dyDescent="0.2">
      <c r="BB31072" s="5"/>
    </row>
    <row r="31073" spans="54:54" x14ac:dyDescent="0.2">
      <c r="BB31073" s="5"/>
    </row>
    <row r="31074" spans="54:54" x14ac:dyDescent="0.2">
      <c r="BB31074" s="5"/>
    </row>
    <row r="31075" spans="54:54" x14ac:dyDescent="0.2">
      <c r="BB31075" s="5"/>
    </row>
    <row r="31076" spans="54:54" x14ac:dyDescent="0.2">
      <c r="BB31076" s="5"/>
    </row>
    <row r="31077" spans="54:54" x14ac:dyDescent="0.2">
      <c r="BB31077" s="5"/>
    </row>
    <row r="31078" spans="54:54" x14ac:dyDescent="0.2">
      <c r="BB31078" s="5"/>
    </row>
    <row r="31079" spans="54:54" x14ac:dyDescent="0.2">
      <c r="BB31079" s="5"/>
    </row>
    <row r="31080" spans="54:54" x14ac:dyDescent="0.2">
      <c r="BB31080" s="5"/>
    </row>
    <row r="31081" spans="54:54" x14ac:dyDescent="0.2">
      <c r="BB31081" s="5"/>
    </row>
    <row r="31082" spans="54:54" x14ac:dyDescent="0.2">
      <c r="BB31082" s="5"/>
    </row>
    <row r="31083" spans="54:54" x14ac:dyDescent="0.2">
      <c r="BB31083" s="5"/>
    </row>
    <row r="31084" spans="54:54" x14ac:dyDescent="0.2">
      <c r="BB31084" s="5"/>
    </row>
    <row r="31085" spans="54:54" x14ac:dyDescent="0.2">
      <c r="BB31085" s="5"/>
    </row>
    <row r="31086" spans="54:54" x14ac:dyDescent="0.2">
      <c r="BB31086" s="5"/>
    </row>
    <row r="31087" spans="54:54" x14ac:dyDescent="0.2">
      <c r="BB31087" s="5"/>
    </row>
    <row r="31088" spans="54:54" x14ac:dyDescent="0.2">
      <c r="BB31088" s="5"/>
    </row>
    <row r="31089" spans="54:54" x14ac:dyDescent="0.2">
      <c r="BB31089" s="5"/>
    </row>
    <row r="31090" spans="54:54" x14ac:dyDescent="0.2">
      <c r="BB31090" s="5"/>
    </row>
    <row r="31091" spans="54:54" x14ac:dyDescent="0.2">
      <c r="BB31091" s="5"/>
    </row>
    <row r="31092" spans="54:54" x14ac:dyDescent="0.2">
      <c r="BB31092" s="5"/>
    </row>
    <row r="31093" spans="54:54" x14ac:dyDescent="0.2">
      <c r="BB31093" s="5"/>
    </row>
    <row r="31094" spans="54:54" x14ac:dyDescent="0.2">
      <c r="BB31094" s="5"/>
    </row>
    <row r="31095" spans="54:54" x14ac:dyDescent="0.2">
      <c r="BB31095" s="5"/>
    </row>
    <row r="31096" spans="54:54" x14ac:dyDescent="0.2">
      <c r="BB31096" s="5"/>
    </row>
    <row r="31097" spans="54:54" x14ac:dyDescent="0.2">
      <c r="BB31097" s="5"/>
    </row>
    <row r="31098" spans="54:54" x14ac:dyDescent="0.2">
      <c r="BB31098" s="5"/>
    </row>
    <row r="31099" spans="54:54" x14ac:dyDescent="0.2">
      <c r="BB31099" s="5"/>
    </row>
    <row r="31100" spans="54:54" x14ac:dyDescent="0.2">
      <c r="BB31100" s="5"/>
    </row>
    <row r="31101" spans="54:54" x14ac:dyDescent="0.2">
      <c r="BB31101" s="5"/>
    </row>
    <row r="31102" spans="54:54" x14ac:dyDescent="0.2">
      <c r="BB31102" s="5"/>
    </row>
    <row r="31103" spans="54:54" x14ac:dyDescent="0.2">
      <c r="BB31103" s="5"/>
    </row>
    <row r="31104" spans="54:54" x14ac:dyDescent="0.2">
      <c r="BB31104" s="5"/>
    </row>
    <row r="31105" spans="54:54" x14ac:dyDescent="0.2">
      <c r="BB31105" s="5"/>
    </row>
    <row r="31106" spans="54:54" x14ac:dyDescent="0.2">
      <c r="BB31106" s="5"/>
    </row>
    <row r="31107" spans="54:54" x14ac:dyDescent="0.2">
      <c r="BB31107" s="5"/>
    </row>
    <row r="31108" spans="54:54" x14ac:dyDescent="0.2">
      <c r="BB31108" s="5"/>
    </row>
    <row r="31109" spans="54:54" x14ac:dyDescent="0.2">
      <c r="BB31109" s="5"/>
    </row>
    <row r="31110" spans="54:54" x14ac:dyDescent="0.2">
      <c r="BB31110" s="5"/>
    </row>
    <row r="31111" spans="54:54" x14ac:dyDescent="0.2">
      <c r="BB31111" s="5"/>
    </row>
    <row r="31112" spans="54:54" x14ac:dyDescent="0.2">
      <c r="BB31112" s="5"/>
    </row>
    <row r="31113" spans="54:54" x14ac:dyDescent="0.2">
      <c r="BB31113" s="5"/>
    </row>
    <row r="31114" spans="54:54" x14ac:dyDescent="0.2">
      <c r="BB31114" s="5"/>
    </row>
    <row r="31115" spans="54:54" x14ac:dyDescent="0.2">
      <c r="BB31115" s="5"/>
    </row>
    <row r="31116" spans="54:54" x14ac:dyDescent="0.2">
      <c r="BB31116" s="5"/>
    </row>
    <row r="31117" spans="54:54" x14ac:dyDescent="0.2">
      <c r="BB31117" s="5"/>
    </row>
    <row r="31118" spans="54:54" x14ac:dyDescent="0.2">
      <c r="BB31118" s="5"/>
    </row>
    <row r="31119" spans="54:54" x14ac:dyDescent="0.2">
      <c r="BB31119" s="5"/>
    </row>
    <row r="31120" spans="54:54" x14ac:dyDescent="0.2">
      <c r="BB31120" s="5"/>
    </row>
    <row r="31121" spans="54:54" x14ac:dyDescent="0.2">
      <c r="BB31121" s="5"/>
    </row>
    <row r="31122" spans="54:54" x14ac:dyDescent="0.2">
      <c r="BB31122" s="5"/>
    </row>
    <row r="31123" spans="54:54" x14ac:dyDescent="0.2">
      <c r="BB31123" s="5"/>
    </row>
    <row r="31124" spans="54:54" x14ac:dyDescent="0.2">
      <c r="BB31124" s="5"/>
    </row>
    <row r="31125" spans="54:54" x14ac:dyDescent="0.2">
      <c r="BB31125" s="5"/>
    </row>
    <row r="31126" spans="54:54" x14ac:dyDescent="0.2">
      <c r="BB31126" s="5"/>
    </row>
    <row r="31127" spans="54:54" x14ac:dyDescent="0.2">
      <c r="BB31127" s="5"/>
    </row>
    <row r="31128" spans="54:54" x14ac:dyDescent="0.2">
      <c r="BB31128" s="5"/>
    </row>
    <row r="31129" spans="54:54" x14ac:dyDescent="0.2">
      <c r="BB31129" s="5"/>
    </row>
    <row r="31130" spans="54:54" x14ac:dyDescent="0.2">
      <c r="BB31130" s="5"/>
    </row>
    <row r="31131" spans="54:54" x14ac:dyDescent="0.2">
      <c r="BB31131" s="5"/>
    </row>
    <row r="31132" spans="54:54" x14ac:dyDescent="0.2">
      <c r="BB31132" s="5"/>
    </row>
    <row r="31133" spans="54:54" x14ac:dyDescent="0.2">
      <c r="BB31133" s="5"/>
    </row>
    <row r="31134" spans="54:54" x14ac:dyDescent="0.2">
      <c r="BB31134" s="5"/>
    </row>
    <row r="31135" spans="54:54" x14ac:dyDescent="0.2">
      <c r="BB31135" s="5"/>
    </row>
    <row r="31136" spans="54:54" x14ac:dyDescent="0.2">
      <c r="BB31136" s="5"/>
    </row>
    <row r="31137" spans="54:54" x14ac:dyDescent="0.2">
      <c r="BB31137" s="5"/>
    </row>
    <row r="31138" spans="54:54" x14ac:dyDescent="0.2">
      <c r="BB31138" s="5"/>
    </row>
    <row r="31139" spans="54:54" x14ac:dyDescent="0.2">
      <c r="BB31139" s="5"/>
    </row>
    <row r="31140" spans="54:54" x14ac:dyDescent="0.2">
      <c r="BB31140" s="5"/>
    </row>
    <row r="31141" spans="54:54" x14ac:dyDescent="0.2">
      <c r="BB31141" s="5"/>
    </row>
    <row r="31142" spans="54:54" x14ac:dyDescent="0.2">
      <c r="BB31142" s="5"/>
    </row>
    <row r="31143" spans="54:54" x14ac:dyDescent="0.2">
      <c r="BB31143" s="5"/>
    </row>
    <row r="31144" spans="54:54" x14ac:dyDescent="0.2">
      <c r="BB31144" s="5"/>
    </row>
    <row r="31145" spans="54:54" x14ac:dyDescent="0.2">
      <c r="BB31145" s="5"/>
    </row>
    <row r="31146" spans="54:54" x14ac:dyDescent="0.2">
      <c r="BB31146" s="5"/>
    </row>
    <row r="31147" spans="54:54" x14ac:dyDescent="0.2">
      <c r="BB31147" s="5"/>
    </row>
    <row r="31148" spans="54:54" x14ac:dyDescent="0.2">
      <c r="BB31148" s="5"/>
    </row>
    <row r="31149" spans="54:54" x14ac:dyDescent="0.2">
      <c r="BB31149" s="5"/>
    </row>
    <row r="31150" spans="54:54" x14ac:dyDescent="0.2">
      <c r="BB31150" s="5"/>
    </row>
    <row r="31151" spans="54:54" x14ac:dyDescent="0.2">
      <c r="BB31151" s="5"/>
    </row>
    <row r="31152" spans="54:54" x14ac:dyDescent="0.2">
      <c r="BB31152" s="5"/>
    </row>
    <row r="31153" spans="54:54" x14ac:dyDescent="0.2">
      <c r="BB31153" s="5"/>
    </row>
    <row r="31154" spans="54:54" x14ac:dyDescent="0.2">
      <c r="BB31154" s="5"/>
    </row>
    <row r="31155" spans="54:54" x14ac:dyDescent="0.2">
      <c r="BB31155" s="5"/>
    </row>
    <row r="31156" spans="54:54" x14ac:dyDescent="0.2">
      <c r="BB31156" s="5"/>
    </row>
    <row r="31157" spans="54:54" x14ac:dyDescent="0.2">
      <c r="BB31157" s="5"/>
    </row>
    <row r="31158" spans="54:54" x14ac:dyDescent="0.2">
      <c r="BB31158" s="5"/>
    </row>
    <row r="31159" spans="54:54" x14ac:dyDescent="0.2">
      <c r="BB31159" s="5"/>
    </row>
    <row r="31160" spans="54:54" x14ac:dyDescent="0.2">
      <c r="BB31160" s="5"/>
    </row>
    <row r="31161" spans="54:54" x14ac:dyDescent="0.2">
      <c r="BB31161" s="5"/>
    </row>
    <row r="31162" spans="54:54" x14ac:dyDescent="0.2">
      <c r="BB31162" s="5"/>
    </row>
    <row r="31163" spans="54:54" x14ac:dyDescent="0.2">
      <c r="BB31163" s="5"/>
    </row>
    <row r="31164" spans="54:54" x14ac:dyDescent="0.2">
      <c r="BB31164" s="5"/>
    </row>
    <row r="31165" spans="54:54" x14ac:dyDescent="0.2">
      <c r="BB31165" s="5"/>
    </row>
    <row r="31166" spans="54:54" x14ac:dyDescent="0.2">
      <c r="BB31166" s="5"/>
    </row>
    <row r="31167" spans="54:54" x14ac:dyDescent="0.2">
      <c r="BB31167" s="5"/>
    </row>
    <row r="31168" spans="54:54" x14ac:dyDescent="0.2">
      <c r="BB31168" s="5"/>
    </row>
    <row r="31169" spans="54:54" x14ac:dyDescent="0.2">
      <c r="BB31169" s="5"/>
    </row>
    <row r="31170" spans="54:54" x14ac:dyDescent="0.2">
      <c r="BB31170" s="5"/>
    </row>
    <row r="31171" spans="54:54" x14ac:dyDescent="0.2">
      <c r="BB31171" s="5"/>
    </row>
    <row r="31172" spans="54:54" x14ac:dyDescent="0.2">
      <c r="BB31172" s="5"/>
    </row>
    <row r="31173" spans="54:54" x14ac:dyDescent="0.2">
      <c r="BB31173" s="5"/>
    </row>
    <row r="31174" spans="54:54" x14ac:dyDescent="0.2">
      <c r="BB31174" s="5"/>
    </row>
    <row r="31175" spans="54:54" x14ac:dyDescent="0.2">
      <c r="BB31175" s="5"/>
    </row>
    <row r="31176" spans="54:54" x14ac:dyDescent="0.2">
      <c r="BB31176" s="5"/>
    </row>
    <row r="31177" spans="54:54" x14ac:dyDescent="0.2">
      <c r="BB31177" s="5"/>
    </row>
    <row r="31178" spans="54:54" x14ac:dyDescent="0.2">
      <c r="BB31178" s="5"/>
    </row>
    <row r="31179" spans="54:54" x14ac:dyDescent="0.2">
      <c r="BB31179" s="5"/>
    </row>
    <row r="31180" spans="54:54" x14ac:dyDescent="0.2">
      <c r="BB31180" s="5"/>
    </row>
    <row r="31181" spans="54:54" x14ac:dyDescent="0.2">
      <c r="BB31181" s="5"/>
    </row>
    <row r="31182" spans="54:54" x14ac:dyDescent="0.2">
      <c r="BB31182" s="5"/>
    </row>
    <row r="31183" spans="54:54" x14ac:dyDescent="0.2">
      <c r="BB31183" s="5"/>
    </row>
    <row r="31184" spans="54:54" x14ac:dyDescent="0.2">
      <c r="BB31184" s="5"/>
    </row>
    <row r="31185" spans="54:54" x14ac:dyDescent="0.2">
      <c r="BB31185" s="5"/>
    </row>
    <row r="31186" spans="54:54" x14ac:dyDescent="0.2">
      <c r="BB31186" s="5"/>
    </row>
    <row r="31187" spans="54:54" x14ac:dyDescent="0.2">
      <c r="BB31187" s="5"/>
    </row>
    <row r="31188" spans="54:54" x14ac:dyDescent="0.2">
      <c r="BB31188" s="5"/>
    </row>
    <row r="31189" spans="54:54" x14ac:dyDescent="0.2">
      <c r="BB31189" s="5"/>
    </row>
    <row r="31190" spans="54:54" x14ac:dyDescent="0.2">
      <c r="BB31190" s="5"/>
    </row>
    <row r="31191" spans="54:54" x14ac:dyDescent="0.2">
      <c r="BB31191" s="5"/>
    </row>
    <row r="31192" spans="54:54" x14ac:dyDescent="0.2">
      <c r="BB31192" s="5"/>
    </row>
    <row r="31193" spans="54:54" x14ac:dyDescent="0.2">
      <c r="BB31193" s="5"/>
    </row>
    <row r="31194" spans="54:54" x14ac:dyDescent="0.2">
      <c r="BB31194" s="5"/>
    </row>
    <row r="31195" spans="54:54" x14ac:dyDescent="0.2">
      <c r="BB31195" s="5"/>
    </row>
    <row r="31196" spans="54:54" x14ac:dyDescent="0.2">
      <c r="BB31196" s="5"/>
    </row>
    <row r="31197" spans="54:54" x14ac:dyDescent="0.2">
      <c r="BB31197" s="5"/>
    </row>
    <row r="31198" spans="54:54" x14ac:dyDescent="0.2">
      <c r="BB31198" s="5"/>
    </row>
    <row r="31199" spans="54:54" x14ac:dyDescent="0.2">
      <c r="BB31199" s="5"/>
    </row>
    <row r="31200" spans="54:54" x14ac:dyDescent="0.2">
      <c r="BB31200" s="5"/>
    </row>
    <row r="31201" spans="54:54" x14ac:dyDescent="0.2">
      <c r="BB31201" s="5"/>
    </row>
    <row r="31202" spans="54:54" x14ac:dyDescent="0.2">
      <c r="BB31202" s="5"/>
    </row>
    <row r="31203" spans="54:54" x14ac:dyDescent="0.2">
      <c r="BB31203" s="5"/>
    </row>
    <row r="31204" spans="54:54" x14ac:dyDescent="0.2">
      <c r="BB31204" s="5"/>
    </row>
    <row r="31205" spans="54:54" x14ac:dyDescent="0.2">
      <c r="BB31205" s="5"/>
    </row>
    <row r="31206" spans="54:54" x14ac:dyDescent="0.2">
      <c r="BB31206" s="5"/>
    </row>
    <row r="31207" spans="54:54" x14ac:dyDescent="0.2">
      <c r="BB31207" s="5"/>
    </row>
    <row r="31208" spans="54:54" x14ac:dyDescent="0.2">
      <c r="BB31208" s="5"/>
    </row>
    <row r="31209" spans="54:54" x14ac:dyDescent="0.2">
      <c r="BB31209" s="5"/>
    </row>
    <row r="31210" spans="54:54" x14ac:dyDescent="0.2">
      <c r="BB31210" s="5"/>
    </row>
    <row r="31211" spans="54:54" x14ac:dyDescent="0.2">
      <c r="BB31211" s="5"/>
    </row>
    <row r="31212" spans="54:54" x14ac:dyDescent="0.2">
      <c r="BB31212" s="5"/>
    </row>
    <row r="31213" spans="54:54" x14ac:dyDescent="0.2">
      <c r="BB31213" s="5"/>
    </row>
    <row r="31214" spans="54:54" x14ac:dyDescent="0.2">
      <c r="BB31214" s="5"/>
    </row>
    <row r="31215" spans="54:54" x14ac:dyDescent="0.2">
      <c r="BB31215" s="5"/>
    </row>
    <row r="31216" spans="54:54" x14ac:dyDescent="0.2">
      <c r="BB31216" s="5"/>
    </row>
    <row r="31217" spans="54:54" x14ac:dyDescent="0.2">
      <c r="BB31217" s="5"/>
    </row>
    <row r="31218" spans="54:54" x14ac:dyDescent="0.2">
      <c r="BB31218" s="5"/>
    </row>
    <row r="31219" spans="54:54" x14ac:dyDescent="0.2">
      <c r="BB31219" s="5"/>
    </row>
    <row r="31220" spans="54:54" x14ac:dyDescent="0.2">
      <c r="BB31220" s="5"/>
    </row>
    <row r="31221" spans="54:54" x14ac:dyDescent="0.2">
      <c r="BB31221" s="5"/>
    </row>
    <row r="31222" spans="54:54" x14ac:dyDescent="0.2">
      <c r="BB31222" s="5"/>
    </row>
    <row r="31223" spans="54:54" x14ac:dyDescent="0.2">
      <c r="BB31223" s="5"/>
    </row>
    <row r="31224" spans="54:54" x14ac:dyDescent="0.2">
      <c r="BB31224" s="5"/>
    </row>
    <row r="31225" spans="54:54" x14ac:dyDescent="0.2">
      <c r="BB31225" s="5"/>
    </row>
    <row r="31226" spans="54:54" x14ac:dyDescent="0.2">
      <c r="BB31226" s="5"/>
    </row>
    <row r="31227" spans="54:54" x14ac:dyDescent="0.2">
      <c r="BB31227" s="5"/>
    </row>
    <row r="31228" spans="54:54" x14ac:dyDescent="0.2">
      <c r="BB31228" s="5"/>
    </row>
    <row r="31229" spans="54:54" x14ac:dyDescent="0.2">
      <c r="BB31229" s="5"/>
    </row>
    <row r="31230" spans="54:54" x14ac:dyDescent="0.2">
      <c r="BB31230" s="5"/>
    </row>
    <row r="31231" spans="54:54" x14ac:dyDescent="0.2">
      <c r="BB31231" s="5"/>
    </row>
    <row r="31232" spans="54:54" x14ac:dyDescent="0.2">
      <c r="BB31232" s="5"/>
    </row>
    <row r="31233" spans="54:54" x14ac:dyDescent="0.2">
      <c r="BB31233" s="5"/>
    </row>
    <row r="31234" spans="54:54" x14ac:dyDescent="0.2">
      <c r="BB31234" s="5"/>
    </row>
    <row r="31235" spans="54:54" x14ac:dyDescent="0.2">
      <c r="BB31235" s="5"/>
    </row>
    <row r="31236" spans="54:54" x14ac:dyDescent="0.2">
      <c r="BB31236" s="5"/>
    </row>
    <row r="31237" spans="54:54" x14ac:dyDescent="0.2">
      <c r="BB31237" s="5"/>
    </row>
    <row r="31238" spans="54:54" x14ac:dyDescent="0.2">
      <c r="BB31238" s="5"/>
    </row>
    <row r="31239" spans="54:54" x14ac:dyDescent="0.2">
      <c r="BB31239" s="5"/>
    </row>
    <row r="31240" spans="54:54" x14ac:dyDescent="0.2">
      <c r="BB31240" s="5"/>
    </row>
    <row r="31241" spans="54:54" x14ac:dyDescent="0.2">
      <c r="BB31241" s="5"/>
    </row>
    <row r="31242" spans="54:54" x14ac:dyDescent="0.2">
      <c r="BB31242" s="5"/>
    </row>
    <row r="31243" spans="54:54" x14ac:dyDescent="0.2">
      <c r="BB31243" s="5"/>
    </row>
    <row r="31244" spans="54:54" x14ac:dyDescent="0.2">
      <c r="BB31244" s="5"/>
    </row>
    <row r="31245" spans="54:54" x14ac:dyDescent="0.2">
      <c r="BB31245" s="5"/>
    </row>
    <row r="31246" spans="54:54" x14ac:dyDescent="0.2">
      <c r="BB31246" s="5"/>
    </row>
    <row r="31247" spans="54:54" x14ac:dyDescent="0.2">
      <c r="BB31247" s="5"/>
    </row>
    <row r="31248" spans="54:54" x14ac:dyDescent="0.2">
      <c r="BB31248" s="5"/>
    </row>
    <row r="31249" spans="54:54" x14ac:dyDescent="0.2">
      <c r="BB31249" s="5"/>
    </row>
    <row r="31250" spans="54:54" x14ac:dyDescent="0.2">
      <c r="BB31250" s="5"/>
    </row>
    <row r="31251" spans="54:54" x14ac:dyDescent="0.2">
      <c r="BB31251" s="5"/>
    </row>
    <row r="31252" spans="54:54" x14ac:dyDescent="0.2">
      <c r="BB31252" s="5"/>
    </row>
    <row r="31253" spans="54:54" x14ac:dyDescent="0.2">
      <c r="BB31253" s="5"/>
    </row>
    <row r="31254" spans="54:54" x14ac:dyDescent="0.2">
      <c r="BB31254" s="5"/>
    </row>
    <row r="31255" spans="54:54" x14ac:dyDescent="0.2">
      <c r="BB31255" s="5"/>
    </row>
    <row r="31256" spans="54:54" x14ac:dyDescent="0.2">
      <c r="BB31256" s="5"/>
    </row>
    <row r="31257" spans="54:54" x14ac:dyDescent="0.2">
      <c r="BB31257" s="5"/>
    </row>
    <row r="31258" spans="54:54" x14ac:dyDescent="0.2">
      <c r="BB31258" s="5"/>
    </row>
    <row r="31259" spans="54:54" x14ac:dyDescent="0.2">
      <c r="BB31259" s="5"/>
    </row>
    <row r="31260" spans="54:54" x14ac:dyDescent="0.2">
      <c r="BB31260" s="5"/>
    </row>
    <row r="31261" spans="54:54" x14ac:dyDescent="0.2">
      <c r="BB31261" s="5"/>
    </row>
    <row r="31262" spans="54:54" x14ac:dyDescent="0.2">
      <c r="BB31262" s="5"/>
    </row>
    <row r="31263" spans="54:54" x14ac:dyDescent="0.2">
      <c r="BB31263" s="5"/>
    </row>
    <row r="31264" spans="54:54" x14ac:dyDescent="0.2">
      <c r="BB31264" s="5"/>
    </row>
    <row r="31265" spans="54:54" x14ac:dyDescent="0.2">
      <c r="BB31265" s="5"/>
    </row>
    <row r="31266" spans="54:54" x14ac:dyDescent="0.2">
      <c r="BB31266" s="5"/>
    </row>
    <row r="31267" spans="54:54" x14ac:dyDescent="0.2">
      <c r="BB31267" s="5"/>
    </row>
    <row r="31268" spans="54:54" x14ac:dyDescent="0.2">
      <c r="BB31268" s="5"/>
    </row>
    <row r="31269" spans="54:54" x14ac:dyDescent="0.2">
      <c r="BB31269" s="5"/>
    </row>
    <row r="31270" spans="54:54" x14ac:dyDescent="0.2">
      <c r="BB31270" s="5"/>
    </row>
    <row r="31271" spans="54:54" x14ac:dyDescent="0.2">
      <c r="BB31271" s="5"/>
    </row>
    <row r="31272" spans="54:54" x14ac:dyDescent="0.2">
      <c r="BB31272" s="5"/>
    </row>
    <row r="31273" spans="54:54" x14ac:dyDescent="0.2">
      <c r="BB31273" s="5"/>
    </row>
    <row r="31274" spans="54:54" x14ac:dyDescent="0.2">
      <c r="BB31274" s="5"/>
    </row>
    <row r="31275" spans="54:54" x14ac:dyDescent="0.2">
      <c r="BB31275" s="5"/>
    </row>
    <row r="31276" spans="54:54" x14ac:dyDescent="0.2">
      <c r="BB31276" s="5"/>
    </row>
    <row r="31277" spans="54:54" x14ac:dyDescent="0.2">
      <c r="BB31277" s="5"/>
    </row>
    <row r="31278" spans="54:54" x14ac:dyDescent="0.2">
      <c r="BB31278" s="5"/>
    </row>
    <row r="31279" spans="54:54" x14ac:dyDescent="0.2">
      <c r="BB31279" s="5"/>
    </row>
    <row r="31280" spans="54:54" x14ac:dyDescent="0.2">
      <c r="BB31280" s="5"/>
    </row>
    <row r="31281" spans="54:54" x14ac:dyDescent="0.2">
      <c r="BB31281" s="5"/>
    </row>
    <row r="31282" spans="54:54" x14ac:dyDescent="0.2">
      <c r="BB31282" s="5"/>
    </row>
    <row r="31283" spans="54:54" x14ac:dyDescent="0.2">
      <c r="BB31283" s="5"/>
    </row>
    <row r="31284" spans="54:54" x14ac:dyDescent="0.2">
      <c r="BB31284" s="5"/>
    </row>
    <row r="31285" spans="54:54" x14ac:dyDescent="0.2">
      <c r="BB31285" s="5"/>
    </row>
    <row r="31286" spans="54:54" x14ac:dyDescent="0.2">
      <c r="BB31286" s="5"/>
    </row>
    <row r="31287" spans="54:54" x14ac:dyDescent="0.2">
      <c r="BB31287" s="5"/>
    </row>
    <row r="31288" spans="54:54" x14ac:dyDescent="0.2">
      <c r="BB31288" s="5"/>
    </row>
    <row r="31289" spans="54:54" x14ac:dyDescent="0.2">
      <c r="BB31289" s="5"/>
    </row>
    <row r="31290" spans="54:54" x14ac:dyDescent="0.2">
      <c r="BB31290" s="5"/>
    </row>
    <row r="31291" spans="54:54" x14ac:dyDescent="0.2">
      <c r="BB31291" s="5"/>
    </row>
    <row r="31292" spans="54:54" x14ac:dyDescent="0.2">
      <c r="BB31292" s="5"/>
    </row>
    <row r="31293" spans="54:54" x14ac:dyDescent="0.2">
      <c r="BB31293" s="5"/>
    </row>
    <row r="31294" spans="54:54" x14ac:dyDescent="0.2">
      <c r="BB31294" s="5"/>
    </row>
    <row r="31295" spans="54:54" x14ac:dyDescent="0.2">
      <c r="BB31295" s="5"/>
    </row>
    <row r="31296" spans="54:54" x14ac:dyDescent="0.2">
      <c r="BB31296" s="5"/>
    </row>
    <row r="31297" spans="54:54" x14ac:dyDescent="0.2">
      <c r="BB31297" s="5"/>
    </row>
    <row r="31298" spans="54:54" x14ac:dyDescent="0.2">
      <c r="BB31298" s="5"/>
    </row>
    <row r="31299" spans="54:54" x14ac:dyDescent="0.2">
      <c r="BB31299" s="5"/>
    </row>
    <row r="31300" spans="54:54" x14ac:dyDescent="0.2">
      <c r="BB31300" s="5"/>
    </row>
    <row r="31301" spans="54:54" x14ac:dyDescent="0.2">
      <c r="BB31301" s="5"/>
    </row>
    <row r="31302" spans="54:54" x14ac:dyDescent="0.2">
      <c r="BB31302" s="5"/>
    </row>
    <row r="31303" spans="54:54" x14ac:dyDescent="0.2">
      <c r="BB31303" s="5"/>
    </row>
    <row r="31304" spans="54:54" x14ac:dyDescent="0.2">
      <c r="BB31304" s="5"/>
    </row>
    <row r="31305" spans="54:54" x14ac:dyDescent="0.2">
      <c r="BB31305" s="5"/>
    </row>
    <row r="31306" spans="54:54" x14ac:dyDescent="0.2">
      <c r="BB31306" s="5"/>
    </row>
    <row r="31307" spans="54:54" x14ac:dyDescent="0.2">
      <c r="BB31307" s="5"/>
    </row>
    <row r="31308" spans="54:54" x14ac:dyDescent="0.2">
      <c r="BB31308" s="5"/>
    </row>
    <row r="31309" spans="54:54" x14ac:dyDescent="0.2">
      <c r="BB31309" s="5"/>
    </row>
    <row r="31310" spans="54:54" x14ac:dyDescent="0.2">
      <c r="BB31310" s="5"/>
    </row>
    <row r="31311" spans="54:54" x14ac:dyDescent="0.2">
      <c r="BB31311" s="5"/>
    </row>
    <row r="31312" spans="54:54" x14ac:dyDescent="0.2">
      <c r="BB31312" s="5"/>
    </row>
    <row r="31313" spans="54:54" x14ac:dyDescent="0.2">
      <c r="BB31313" s="5"/>
    </row>
    <row r="31314" spans="54:54" x14ac:dyDescent="0.2">
      <c r="BB31314" s="5"/>
    </row>
    <row r="31315" spans="54:54" x14ac:dyDescent="0.2">
      <c r="BB31315" s="5"/>
    </row>
    <row r="31316" spans="54:54" x14ac:dyDescent="0.2">
      <c r="BB31316" s="5"/>
    </row>
    <row r="31317" spans="54:54" x14ac:dyDescent="0.2">
      <c r="BB31317" s="5"/>
    </row>
    <row r="31318" spans="54:54" x14ac:dyDescent="0.2">
      <c r="BB31318" s="5"/>
    </row>
    <row r="31319" spans="54:54" x14ac:dyDescent="0.2">
      <c r="BB31319" s="5"/>
    </row>
    <row r="31320" spans="54:54" x14ac:dyDescent="0.2">
      <c r="BB31320" s="5"/>
    </row>
    <row r="31321" spans="54:54" x14ac:dyDescent="0.2">
      <c r="BB31321" s="5"/>
    </row>
    <row r="31322" spans="54:54" x14ac:dyDescent="0.2">
      <c r="BB31322" s="5"/>
    </row>
    <row r="31323" spans="54:54" x14ac:dyDescent="0.2">
      <c r="BB31323" s="5"/>
    </row>
    <row r="31324" spans="54:54" x14ac:dyDescent="0.2">
      <c r="BB31324" s="5"/>
    </row>
    <row r="31325" spans="54:54" x14ac:dyDescent="0.2">
      <c r="BB31325" s="5"/>
    </row>
    <row r="31326" spans="54:54" x14ac:dyDescent="0.2">
      <c r="BB31326" s="5"/>
    </row>
    <row r="31327" spans="54:54" x14ac:dyDescent="0.2">
      <c r="BB31327" s="5"/>
    </row>
    <row r="31328" spans="54:54" x14ac:dyDescent="0.2">
      <c r="BB31328" s="5"/>
    </row>
    <row r="31329" spans="54:54" x14ac:dyDescent="0.2">
      <c r="BB31329" s="5"/>
    </row>
    <row r="31330" spans="54:54" x14ac:dyDescent="0.2">
      <c r="BB31330" s="5"/>
    </row>
    <row r="31331" spans="54:54" x14ac:dyDescent="0.2">
      <c r="BB31331" s="5"/>
    </row>
    <row r="31332" spans="54:54" x14ac:dyDescent="0.2">
      <c r="BB31332" s="5"/>
    </row>
    <row r="31333" spans="54:54" x14ac:dyDescent="0.2">
      <c r="BB31333" s="5"/>
    </row>
    <row r="31334" spans="54:54" x14ac:dyDescent="0.2">
      <c r="BB31334" s="5"/>
    </row>
    <row r="31335" spans="54:54" x14ac:dyDescent="0.2">
      <c r="BB31335" s="5"/>
    </row>
    <row r="31336" spans="54:54" x14ac:dyDescent="0.2">
      <c r="BB31336" s="5"/>
    </row>
    <row r="31337" spans="54:54" x14ac:dyDescent="0.2">
      <c r="BB31337" s="5"/>
    </row>
    <row r="31338" spans="54:54" x14ac:dyDescent="0.2">
      <c r="BB31338" s="5"/>
    </row>
    <row r="31339" spans="54:54" x14ac:dyDescent="0.2">
      <c r="BB31339" s="5"/>
    </row>
    <row r="31340" spans="54:54" x14ac:dyDescent="0.2">
      <c r="BB31340" s="5"/>
    </row>
    <row r="31341" spans="54:54" x14ac:dyDescent="0.2">
      <c r="BB31341" s="5"/>
    </row>
    <row r="31342" spans="54:54" x14ac:dyDescent="0.2">
      <c r="BB31342" s="5"/>
    </row>
    <row r="31343" spans="54:54" x14ac:dyDescent="0.2">
      <c r="BB31343" s="5"/>
    </row>
    <row r="31344" spans="54:54" x14ac:dyDescent="0.2">
      <c r="BB31344" s="5"/>
    </row>
    <row r="31345" spans="54:54" x14ac:dyDescent="0.2">
      <c r="BB31345" s="5"/>
    </row>
    <row r="31346" spans="54:54" x14ac:dyDescent="0.2">
      <c r="BB31346" s="5"/>
    </row>
    <row r="31347" spans="54:54" x14ac:dyDescent="0.2">
      <c r="BB31347" s="5"/>
    </row>
    <row r="31348" spans="54:54" x14ac:dyDescent="0.2">
      <c r="BB31348" s="5"/>
    </row>
    <row r="31349" spans="54:54" x14ac:dyDescent="0.2">
      <c r="BB31349" s="5"/>
    </row>
    <row r="31350" spans="54:54" x14ac:dyDescent="0.2">
      <c r="BB31350" s="5"/>
    </row>
    <row r="31351" spans="54:54" x14ac:dyDescent="0.2">
      <c r="BB31351" s="5"/>
    </row>
    <row r="31352" spans="54:54" x14ac:dyDescent="0.2">
      <c r="BB31352" s="5"/>
    </row>
    <row r="31353" spans="54:54" x14ac:dyDescent="0.2">
      <c r="BB31353" s="5"/>
    </row>
    <row r="31354" spans="54:54" x14ac:dyDescent="0.2">
      <c r="BB31354" s="5"/>
    </row>
    <row r="31355" spans="54:54" x14ac:dyDescent="0.2">
      <c r="BB31355" s="5"/>
    </row>
    <row r="31356" spans="54:54" x14ac:dyDescent="0.2">
      <c r="BB31356" s="5"/>
    </row>
    <row r="31357" spans="54:54" x14ac:dyDescent="0.2">
      <c r="BB31357" s="5"/>
    </row>
    <row r="31358" spans="54:54" x14ac:dyDescent="0.2">
      <c r="BB31358" s="5"/>
    </row>
    <row r="31359" spans="54:54" x14ac:dyDescent="0.2">
      <c r="BB31359" s="5"/>
    </row>
    <row r="31360" spans="54:54" x14ac:dyDescent="0.2">
      <c r="BB31360" s="5"/>
    </row>
    <row r="31361" spans="54:54" x14ac:dyDescent="0.2">
      <c r="BB31361" s="5"/>
    </row>
    <row r="31362" spans="54:54" x14ac:dyDescent="0.2">
      <c r="BB31362" s="5"/>
    </row>
    <row r="31363" spans="54:54" x14ac:dyDescent="0.2">
      <c r="BB31363" s="5"/>
    </row>
    <row r="31364" spans="54:54" x14ac:dyDescent="0.2">
      <c r="BB31364" s="5"/>
    </row>
    <row r="31365" spans="54:54" x14ac:dyDescent="0.2">
      <c r="BB31365" s="5"/>
    </row>
    <row r="31366" spans="54:54" x14ac:dyDescent="0.2">
      <c r="BB31366" s="5"/>
    </row>
    <row r="31367" spans="54:54" x14ac:dyDescent="0.2">
      <c r="BB31367" s="5"/>
    </row>
    <row r="31368" spans="54:54" x14ac:dyDescent="0.2">
      <c r="BB31368" s="5"/>
    </row>
    <row r="31369" spans="54:54" x14ac:dyDescent="0.2">
      <c r="BB31369" s="5"/>
    </row>
    <row r="31370" spans="54:54" x14ac:dyDescent="0.2">
      <c r="BB31370" s="5"/>
    </row>
    <row r="31371" spans="54:54" x14ac:dyDescent="0.2">
      <c r="BB31371" s="5"/>
    </row>
    <row r="31372" spans="54:54" x14ac:dyDescent="0.2">
      <c r="BB31372" s="5"/>
    </row>
    <row r="31373" spans="54:54" x14ac:dyDescent="0.2">
      <c r="BB31373" s="5"/>
    </row>
    <row r="31374" spans="54:54" x14ac:dyDescent="0.2">
      <c r="BB31374" s="5"/>
    </row>
    <row r="31375" spans="54:54" x14ac:dyDescent="0.2">
      <c r="BB31375" s="5"/>
    </row>
    <row r="31376" spans="54:54" x14ac:dyDescent="0.2">
      <c r="BB31376" s="5"/>
    </row>
    <row r="31377" spans="54:54" x14ac:dyDescent="0.2">
      <c r="BB31377" s="5"/>
    </row>
    <row r="31378" spans="54:54" x14ac:dyDescent="0.2">
      <c r="BB31378" s="5"/>
    </row>
    <row r="31379" spans="54:54" x14ac:dyDescent="0.2">
      <c r="BB31379" s="5"/>
    </row>
    <row r="31380" spans="54:54" x14ac:dyDescent="0.2">
      <c r="BB31380" s="5"/>
    </row>
    <row r="31381" spans="54:54" x14ac:dyDescent="0.2">
      <c r="BB31381" s="5"/>
    </row>
    <row r="31382" spans="54:54" x14ac:dyDescent="0.2">
      <c r="BB31382" s="5"/>
    </row>
    <row r="31383" spans="54:54" x14ac:dyDescent="0.2">
      <c r="BB31383" s="5"/>
    </row>
    <row r="31384" spans="54:54" x14ac:dyDescent="0.2">
      <c r="BB31384" s="5"/>
    </row>
    <row r="31385" spans="54:54" x14ac:dyDescent="0.2">
      <c r="BB31385" s="5"/>
    </row>
    <row r="31386" spans="54:54" x14ac:dyDescent="0.2">
      <c r="BB31386" s="5"/>
    </row>
    <row r="31387" spans="54:54" x14ac:dyDescent="0.2">
      <c r="BB31387" s="5"/>
    </row>
    <row r="31388" spans="54:54" x14ac:dyDescent="0.2">
      <c r="BB31388" s="5"/>
    </row>
    <row r="31389" spans="54:54" x14ac:dyDescent="0.2">
      <c r="BB31389" s="5"/>
    </row>
    <row r="31390" spans="54:54" x14ac:dyDescent="0.2">
      <c r="BB31390" s="5"/>
    </row>
    <row r="31391" spans="54:54" x14ac:dyDescent="0.2">
      <c r="BB31391" s="5"/>
    </row>
    <row r="31392" spans="54:54" x14ac:dyDescent="0.2">
      <c r="BB31392" s="5"/>
    </row>
    <row r="31393" spans="54:54" x14ac:dyDescent="0.2">
      <c r="BB31393" s="5"/>
    </row>
    <row r="31394" spans="54:54" x14ac:dyDescent="0.2">
      <c r="BB31394" s="5"/>
    </row>
    <row r="31395" spans="54:54" x14ac:dyDescent="0.2">
      <c r="BB31395" s="5"/>
    </row>
    <row r="31396" spans="54:54" x14ac:dyDescent="0.2">
      <c r="BB31396" s="5"/>
    </row>
    <row r="31397" spans="54:54" x14ac:dyDescent="0.2">
      <c r="BB31397" s="5"/>
    </row>
    <row r="31398" spans="54:54" x14ac:dyDescent="0.2">
      <c r="BB31398" s="5"/>
    </row>
    <row r="31399" spans="54:54" x14ac:dyDescent="0.2">
      <c r="BB31399" s="5"/>
    </row>
    <row r="31400" spans="54:54" x14ac:dyDescent="0.2">
      <c r="BB31400" s="5"/>
    </row>
    <row r="31401" spans="54:54" x14ac:dyDescent="0.2">
      <c r="BB31401" s="5"/>
    </row>
    <row r="31402" spans="54:54" x14ac:dyDescent="0.2">
      <c r="BB31402" s="5"/>
    </row>
    <row r="31403" spans="54:54" x14ac:dyDescent="0.2">
      <c r="BB31403" s="5"/>
    </row>
    <row r="31404" spans="54:54" x14ac:dyDescent="0.2">
      <c r="BB31404" s="5"/>
    </row>
    <row r="31405" spans="54:54" x14ac:dyDescent="0.2">
      <c r="BB31405" s="5"/>
    </row>
    <row r="31406" spans="54:54" x14ac:dyDescent="0.2">
      <c r="BB31406" s="5"/>
    </row>
    <row r="31407" spans="54:54" x14ac:dyDescent="0.2">
      <c r="BB31407" s="5"/>
    </row>
    <row r="31408" spans="54:54" x14ac:dyDescent="0.2">
      <c r="BB31408" s="5"/>
    </row>
    <row r="31409" spans="54:54" x14ac:dyDescent="0.2">
      <c r="BB31409" s="5"/>
    </row>
    <row r="31410" spans="54:54" x14ac:dyDescent="0.2">
      <c r="BB31410" s="5"/>
    </row>
    <row r="31411" spans="54:54" x14ac:dyDescent="0.2">
      <c r="BB31411" s="5"/>
    </row>
    <row r="31412" spans="54:54" x14ac:dyDescent="0.2">
      <c r="BB31412" s="5"/>
    </row>
    <row r="31413" spans="54:54" x14ac:dyDescent="0.2">
      <c r="BB31413" s="5"/>
    </row>
    <row r="31414" spans="54:54" x14ac:dyDescent="0.2">
      <c r="BB31414" s="5"/>
    </row>
    <row r="31415" spans="54:54" x14ac:dyDescent="0.2">
      <c r="BB31415" s="5"/>
    </row>
    <row r="31416" spans="54:54" x14ac:dyDescent="0.2">
      <c r="BB31416" s="5"/>
    </row>
    <row r="31417" spans="54:54" x14ac:dyDescent="0.2">
      <c r="BB31417" s="5"/>
    </row>
    <row r="31418" spans="54:54" x14ac:dyDescent="0.2">
      <c r="BB31418" s="5"/>
    </row>
    <row r="31419" spans="54:54" x14ac:dyDescent="0.2">
      <c r="BB31419" s="5"/>
    </row>
    <row r="31420" spans="54:54" x14ac:dyDescent="0.2">
      <c r="BB31420" s="5"/>
    </row>
    <row r="31421" spans="54:54" x14ac:dyDescent="0.2">
      <c r="BB31421" s="5"/>
    </row>
    <row r="31422" spans="54:54" x14ac:dyDescent="0.2">
      <c r="BB31422" s="5"/>
    </row>
    <row r="31423" spans="54:54" x14ac:dyDescent="0.2">
      <c r="BB31423" s="5"/>
    </row>
    <row r="31424" spans="54:54" x14ac:dyDescent="0.2">
      <c r="BB31424" s="5"/>
    </row>
    <row r="31425" spans="54:54" x14ac:dyDescent="0.2">
      <c r="BB31425" s="5"/>
    </row>
    <row r="31426" spans="54:54" x14ac:dyDescent="0.2">
      <c r="BB31426" s="5"/>
    </row>
    <row r="31427" spans="54:54" x14ac:dyDescent="0.2">
      <c r="BB31427" s="5"/>
    </row>
    <row r="31428" spans="54:54" x14ac:dyDescent="0.2">
      <c r="BB31428" s="5"/>
    </row>
    <row r="31429" spans="54:54" x14ac:dyDescent="0.2">
      <c r="BB31429" s="5"/>
    </row>
    <row r="31430" spans="54:54" x14ac:dyDescent="0.2">
      <c r="BB31430" s="5"/>
    </row>
    <row r="31431" spans="54:54" x14ac:dyDescent="0.2">
      <c r="BB31431" s="5"/>
    </row>
    <row r="31432" spans="54:54" x14ac:dyDescent="0.2">
      <c r="BB31432" s="5"/>
    </row>
    <row r="31433" spans="54:54" x14ac:dyDescent="0.2">
      <c r="BB31433" s="5"/>
    </row>
    <row r="31434" spans="54:54" x14ac:dyDescent="0.2">
      <c r="BB31434" s="5"/>
    </row>
    <row r="31435" spans="54:54" x14ac:dyDescent="0.2">
      <c r="BB31435" s="5"/>
    </row>
    <row r="31436" spans="54:54" x14ac:dyDescent="0.2">
      <c r="BB31436" s="5"/>
    </row>
    <row r="31437" spans="54:54" x14ac:dyDescent="0.2">
      <c r="BB31437" s="5"/>
    </row>
    <row r="31438" spans="54:54" x14ac:dyDescent="0.2">
      <c r="BB31438" s="5"/>
    </row>
    <row r="31439" spans="54:54" x14ac:dyDescent="0.2">
      <c r="BB31439" s="5"/>
    </row>
    <row r="31440" spans="54:54" x14ac:dyDescent="0.2">
      <c r="BB31440" s="5"/>
    </row>
    <row r="31441" spans="54:54" x14ac:dyDescent="0.2">
      <c r="BB31441" s="5"/>
    </row>
    <row r="31442" spans="54:54" x14ac:dyDescent="0.2">
      <c r="BB31442" s="5"/>
    </row>
    <row r="31443" spans="54:54" x14ac:dyDescent="0.2">
      <c r="BB31443" s="5"/>
    </row>
    <row r="31444" spans="54:54" x14ac:dyDescent="0.2">
      <c r="BB31444" s="5"/>
    </row>
    <row r="31445" spans="54:54" x14ac:dyDescent="0.2">
      <c r="BB31445" s="5"/>
    </row>
    <row r="31446" spans="54:54" x14ac:dyDescent="0.2">
      <c r="BB31446" s="5"/>
    </row>
    <row r="31447" spans="54:54" x14ac:dyDescent="0.2">
      <c r="BB31447" s="5"/>
    </row>
    <row r="31448" spans="54:54" x14ac:dyDescent="0.2">
      <c r="BB31448" s="5"/>
    </row>
    <row r="31449" spans="54:54" x14ac:dyDescent="0.2">
      <c r="BB31449" s="5"/>
    </row>
    <row r="31450" spans="54:54" x14ac:dyDescent="0.2">
      <c r="BB31450" s="5"/>
    </row>
    <row r="31451" spans="54:54" x14ac:dyDescent="0.2">
      <c r="BB31451" s="5"/>
    </row>
    <row r="31452" spans="54:54" x14ac:dyDescent="0.2">
      <c r="BB31452" s="5"/>
    </row>
    <row r="31453" spans="54:54" x14ac:dyDescent="0.2">
      <c r="BB31453" s="5"/>
    </row>
    <row r="31454" spans="54:54" x14ac:dyDescent="0.2">
      <c r="BB31454" s="5"/>
    </row>
    <row r="31455" spans="54:54" x14ac:dyDescent="0.2">
      <c r="BB31455" s="5"/>
    </row>
    <row r="31456" spans="54:54" x14ac:dyDescent="0.2">
      <c r="BB31456" s="5"/>
    </row>
    <row r="31457" spans="54:54" x14ac:dyDescent="0.2">
      <c r="BB31457" s="5"/>
    </row>
    <row r="31458" spans="54:54" x14ac:dyDescent="0.2">
      <c r="BB31458" s="5"/>
    </row>
    <row r="31459" spans="54:54" x14ac:dyDescent="0.2">
      <c r="BB31459" s="5"/>
    </row>
    <row r="31460" spans="54:54" x14ac:dyDescent="0.2">
      <c r="BB31460" s="5"/>
    </row>
    <row r="31461" spans="54:54" x14ac:dyDescent="0.2">
      <c r="BB31461" s="5"/>
    </row>
    <row r="31462" spans="54:54" x14ac:dyDescent="0.2">
      <c r="BB31462" s="5"/>
    </row>
    <row r="31463" spans="54:54" x14ac:dyDescent="0.2">
      <c r="BB31463" s="5"/>
    </row>
    <row r="31464" spans="54:54" x14ac:dyDescent="0.2">
      <c r="BB31464" s="5"/>
    </row>
    <row r="31465" spans="54:54" x14ac:dyDescent="0.2">
      <c r="BB31465" s="5"/>
    </row>
    <row r="31466" spans="54:54" x14ac:dyDescent="0.2">
      <c r="BB31466" s="5"/>
    </row>
    <row r="31467" spans="54:54" x14ac:dyDescent="0.2">
      <c r="BB31467" s="5"/>
    </row>
    <row r="31468" spans="54:54" x14ac:dyDescent="0.2">
      <c r="BB31468" s="5"/>
    </row>
    <row r="31469" spans="54:54" x14ac:dyDescent="0.2">
      <c r="BB31469" s="5"/>
    </row>
    <row r="31470" spans="54:54" x14ac:dyDescent="0.2">
      <c r="BB31470" s="5"/>
    </row>
    <row r="31471" spans="54:54" x14ac:dyDescent="0.2">
      <c r="BB31471" s="5"/>
    </row>
    <row r="31472" spans="54:54" x14ac:dyDescent="0.2">
      <c r="BB31472" s="5"/>
    </row>
    <row r="31473" spans="54:54" x14ac:dyDescent="0.2">
      <c r="BB31473" s="5"/>
    </row>
    <row r="31474" spans="54:54" x14ac:dyDescent="0.2">
      <c r="BB31474" s="5"/>
    </row>
    <row r="31475" spans="54:54" x14ac:dyDescent="0.2">
      <c r="BB31475" s="5"/>
    </row>
    <row r="31476" spans="54:54" x14ac:dyDescent="0.2">
      <c r="BB31476" s="5"/>
    </row>
    <row r="31477" spans="54:54" x14ac:dyDescent="0.2">
      <c r="BB31477" s="5"/>
    </row>
    <row r="31478" spans="54:54" x14ac:dyDescent="0.2">
      <c r="BB31478" s="5"/>
    </row>
    <row r="31479" spans="54:54" x14ac:dyDescent="0.2">
      <c r="BB31479" s="5"/>
    </row>
    <row r="31480" spans="54:54" x14ac:dyDescent="0.2">
      <c r="BB31480" s="5"/>
    </row>
    <row r="31481" spans="54:54" x14ac:dyDescent="0.2">
      <c r="BB31481" s="5"/>
    </row>
    <row r="31482" spans="54:54" x14ac:dyDescent="0.2">
      <c r="BB31482" s="5"/>
    </row>
    <row r="31483" spans="54:54" x14ac:dyDescent="0.2">
      <c r="BB31483" s="5"/>
    </row>
    <row r="31484" spans="54:54" x14ac:dyDescent="0.2">
      <c r="BB31484" s="5"/>
    </row>
    <row r="31485" spans="54:54" x14ac:dyDescent="0.2">
      <c r="BB31485" s="5"/>
    </row>
    <row r="31486" spans="54:54" x14ac:dyDescent="0.2">
      <c r="BB31486" s="5"/>
    </row>
    <row r="31487" spans="54:54" x14ac:dyDescent="0.2">
      <c r="BB31487" s="5"/>
    </row>
    <row r="31488" spans="54:54" x14ac:dyDescent="0.2">
      <c r="BB31488" s="5"/>
    </row>
    <row r="31489" spans="54:54" x14ac:dyDescent="0.2">
      <c r="BB31489" s="5"/>
    </row>
    <row r="31490" spans="54:54" x14ac:dyDescent="0.2">
      <c r="BB31490" s="5"/>
    </row>
    <row r="31491" spans="54:54" x14ac:dyDescent="0.2">
      <c r="BB31491" s="5"/>
    </row>
    <row r="31492" spans="54:54" x14ac:dyDescent="0.2">
      <c r="BB31492" s="5"/>
    </row>
    <row r="31493" spans="54:54" x14ac:dyDescent="0.2">
      <c r="BB31493" s="5"/>
    </row>
    <row r="31494" spans="54:54" x14ac:dyDescent="0.2">
      <c r="BB31494" s="5"/>
    </row>
    <row r="31495" spans="54:54" x14ac:dyDescent="0.2">
      <c r="BB31495" s="5"/>
    </row>
    <row r="31496" spans="54:54" x14ac:dyDescent="0.2">
      <c r="BB31496" s="5"/>
    </row>
    <row r="31497" spans="54:54" x14ac:dyDescent="0.2">
      <c r="BB31497" s="5"/>
    </row>
    <row r="31498" spans="54:54" x14ac:dyDescent="0.2">
      <c r="BB31498" s="5"/>
    </row>
    <row r="31499" spans="54:54" x14ac:dyDescent="0.2">
      <c r="BB31499" s="5"/>
    </row>
    <row r="31500" spans="54:54" x14ac:dyDescent="0.2">
      <c r="BB31500" s="5"/>
    </row>
    <row r="31501" spans="54:54" x14ac:dyDescent="0.2">
      <c r="BB31501" s="5"/>
    </row>
    <row r="31502" spans="54:54" x14ac:dyDescent="0.2">
      <c r="BB31502" s="5"/>
    </row>
    <row r="31503" spans="54:54" x14ac:dyDescent="0.2">
      <c r="BB31503" s="5"/>
    </row>
    <row r="31504" spans="54:54" x14ac:dyDescent="0.2">
      <c r="BB31504" s="5"/>
    </row>
    <row r="31505" spans="54:54" x14ac:dyDescent="0.2">
      <c r="BB31505" s="5"/>
    </row>
    <row r="31506" spans="54:54" x14ac:dyDescent="0.2">
      <c r="BB31506" s="5"/>
    </row>
    <row r="31507" spans="54:54" x14ac:dyDescent="0.2">
      <c r="BB31507" s="5"/>
    </row>
    <row r="31508" spans="54:54" x14ac:dyDescent="0.2">
      <c r="BB31508" s="5"/>
    </row>
    <row r="31509" spans="54:54" x14ac:dyDescent="0.2">
      <c r="BB31509" s="5"/>
    </row>
    <row r="31510" spans="54:54" x14ac:dyDescent="0.2">
      <c r="BB31510" s="5"/>
    </row>
    <row r="31511" spans="54:54" x14ac:dyDescent="0.2">
      <c r="BB31511" s="5"/>
    </row>
    <row r="31512" spans="54:54" x14ac:dyDescent="0.2">
      <c r="BB31512" s="5"/>
    </row>
    <row r="31513" spans="54:54" x14ac:dyDescent="0.2">
      <c r="BB31513" s="5"/>
    </row>
    <row r="31514" spans="54:54" x14ac:dyDescent="0.2">
      <c r="BB31514" s="5"/>
    </row>
    <row r="31515" spans="54:54" x14ac:dyDescent="0.2">
      <c r="BB31515" s="5"/>
    </row>
    <row r="31516" spans="54:54" x14ac:dyDescent="0.2">
      <c r="BB31516" s="5"/>
    </row>
    <row r="31517" spans="54:54" x14ac:dyDescent="0.2">
      <c r="BB31517" s="5"/>
    </row>
    <row r="31518" spans="54:54" x14ac:dyDescent="0.2">
      <c r="BB31518" s="5"/>
    </row>
    <row r="31519" spans="54:54" x14ac:dyDescent="0.2">
      <c r="BB31519" s="5"/>
    </row>
    <row r="31520" spans="54:54" x14ac:dyDescent="0.2">
      <c r="BB31520" s="5"/>
    </row>
    <row r="31521" spans="54:54" x14ac:dyDescent="0.2">
      <c r="BB31521" s="5"/>
    </row>
    <row r="31522" spans="54:54" x14ac:dyDescent="0.2">
      <c r="BB31522" s="5"/>
    </row>
    <row r="31523" spans="54:54" x14ac:dyDescent="0.2">
      <c r="BB31523" s="5"/>
    </row>
    <row r="31524" spans="54:54" x14ac:dyDescent="0.2">
      <c r="BB31524" s="5"/>
    </row>
    <row r="31525" spans="54:54" x14ac:dyDescent="0.2">
      <c r="BB31525" s="5"/>
    </row>
    <row r="31526" spans="54:54" x14ac:dyDescent="0.2">
      <c r="BB31526" s="5"/>
    </row>
    <row r="31527" spans="54:54" x14ac:dyDescent="0.2">
      <c r="BB31527" s="5"/>
    </row>
    <row r="31528" spans="54:54" x14ac:dyDescent="0.2">
      <c r="BB31528" s="5"/>
    </row>
    <row r="31529" spans="54:54" x14ac:dyDescent="0.2">
      <c r="BB31529" s="5"/>
    </row>
    <row r="31530" spans="54:54" x14ac:dyDescent="0.2">
      <c r="BB31530" s="5"/>
    </row>
    <row r="31531" spans="54:54" x14ac:dyDescent="0.2">
      <c r="BB31531" s="5"/>
    </row>
    <row r="31532" spans="54:54" x14ac:dyDescent="0.2">
      <c r="BB31532" s="5"/>
    </row>
    <row r="31533" spans="54:54" x14ac:dyDescent="0.2">
      <c r="BB31533" s="5"/>
    </row>
    <row r="31534" spans="54:54" x14ac:dyDescent="0.2">
      <c r="BB31534" s="5"/>
    </row>
    <row r="31535" spans="54:54" x14ac:dyDescent="0.2">
      <c r="BB31535" s="5"/>
    </row>
    <row r="31536" spans="54:54" x14ac:dyDescent="0.2">
      <c r="BB31536" s="5"/>
    </row>
    <row r="31537" spans="54:54" x14ac:dyDescent="0.2">
      <c r="BB31537" s="5"/>
    </row>
    <row r="31538" spans="54:54" x14ac:dyDescent="0.2">
      <c r="BB31538" s="5"/>
    </row>
    <row r="31539" spans="54:54" x14ac:dyDescent="0.2">
      <c r="BB31539" s="5"/>
    </row>
    <row r="31540" spans="54:54" x14ac:dyDescent="0.2">
      <c r="BB31540" s="5"/>
    </row>
    <row r="31541" spans="54:54" x14ac:dyDescent="0.2">
      <c r="BB31541" s="5"/>
    </row>
    <row r="31542" spans="54:54" x14ac:dyDescent="0.2">
      <c r="BB31542" s="5"/>
    </row>
    <row r="31543" spans="54:54" x14ac:dyDescent="0.2">
      <c r="BB31543" s="5"/>
    </row>
    <row r="31544" spans="54:54" x14ac:dyDescent="0.2">
      <c r="BB31544" s="5"/>
    </row>
    <row r="31545" spans="54:54" x14ac:dyDescent="0.2">
      <c r="BB31545" s="5"/>
    </row>
    <row r="31546" spans="54:54" x14ac:dyDescent="0.2">
      <c r="BB31546" s="5"/>
    </row>
    <row r="31547" spans="54:54" x14ac:dyDescent="0.2">
      <c r="BB31547" s="5"/>
    </row>
    <row r="31548" spans="54:54" x14ac:dyDescent="0.2">
      <c r="BB31548" s="5"/>
    </row>
    <row r="31549" spans="54:54" x14ac:dyDescent="0.2">
      <c r="BB31549" s="5"/>
    </row>
    <row r="31550" spans="54:54" x14ac:dyDescent="0.2">
      <c r="BB31550" s="5"/>
    </row>
    <row r="31551" spans="54:54" x14ac:dyDescent="0.2">
      <c r="BB31551" s="5"/>
    </row>
    <row r="31552" spans="54:54" x14ac:dyDescent="0.2">
      <c r="BB31552" s="5"/>
    </row>
    <row r="31553" spans="54:54" x14ac:dyDescent="0.2">
      <c r="BB31553" s="5"/>
    </row>
    <row r="31554" spans="54:54" x14ac:dyDescent="0.2">
      <c r="BB31554" s="5"/>
    </row>
    <row r="31555" spans="54:54" x14ac:dyDescent="0.2">
      <c r="BB31555" s="5"/>
    </row>
    <row r="31556" spans="54:54" x14ac:dyDescent="0.2">
      <c r="BB31556" s="5"/>
    </row>
    <row r="31557" spans="54:54" x14ac:dyDescent="0.2">
      <c r="BB31557" s="5"/>
    </row>
    <row r="31558" spans="54:54" x14ac:dyDescent="0.2">
      <c r="BB31558" s="5"/>
    </row>
    <row r="31559" spans="54:54" x14ac:dyDescent="0.2">
      <c r="BB31559" s="5"/>
    </row>
    <row r="31560" spans="54:54" x14ac:dyDescent="0.2">
      <c r="BB31560" s="5"/>
    </row>
    <row r="31561" spans="54:54" x14ac:dyDescent="0.2">
      <c r="BB31561" s="5"/>
    </row>
    <row r="31562" spans="54:54" x14ac:dyDescent="0.2">
      <c r="BB31562" s="5"/>
    </row>
    <row r="31563" spans="54:54" x14ac:dyDescent="0.2">
      <c r="BB31563" s="5"/>
    </row>
    <row r="31564" spans="54:54" x14ac:dyDescent="0.2">
      <c r="BB31564" s="5"/>
    </row>
    <row r="31565" spans="54:54" x14ac:dyDescent="0.2">
      <c r="BB31565" s="5"/>
    </row>
    <row r="31566" spans="54:54" x14ac:dyDescent="0.2">
      <c r="BB31566" s="5"/>
    </row>
    <row r="31567" spans="54:54" x14ac:dyDescent="0.2">
      <c r="BB31567" s="5"/>
    </row>
    <row r="31568" spans="54:54" x14ac:dyDescent="0.2">
      <c r="BB31568" s="5"/>
    </row>
    <row r="31569" spans="54:54" x14ac:dyDescent="0.2">
      <c r="BB31569" s="5"/>
    </row>
    <row r="31570" spans="54:54" x14ac:dyDescent="0.2">
      <c r="BB31570" s="5"/>
    </row>
    <row r="31571" spans="54:54" x14ac:dyDescent="0.2">
      <c r="BB31571" s="5"/>
    </row>
    <row r="31572" spans="54:54" x14ac:dyDescent="0.2">
      <c r="BB31572" s="5"/>
    </row>
    <row r="31573" spans="54:54" x14ac:dyDescent="0.2">
      <c r="BB31573" s="5"/>
    </row>
    <row r="31574" spans="54:54" x14ac:dyDescent="0.2">
      <c r="BB31574" s="5"/>
    </row>
    <row r="31575" spans="54:54" x14ac:dyDescent="0.2">
      <c r="BB31575" s="5"/>
    </row>
    <row r="31576" spans="54:54" x14ac:dyDescent="0.2">
      <c r="BB31576" s="5"/>
    </row>
    <row r="31577" spans="54:54" x14ac:dyDescent="0.2">
      <c r="BB31577" s="5"/>
    </row>
    <row r="31578" spans="54:54" x14ac:dyDescent="0.2">
      <c r="BB31578" s="5"/>
    </row>
    <row r="31579" spans="54:54" x14ac:dyDescent="0.2">
      <c r="BB31579" s="5"/>
    </row>
    <row r="31580" spans="54:54" x14ac:dyDescent="0.2">
      <c r="BB31580" s="5"/>
    </row>
    <row r="31581" spans="54:54" x14ac:dyDescent="0.2">
      <c r="BB31581" s="5"/>
    </row>
    <row r="31582" spans="54:54" x14ac:dyDescent="0.2">
      <c r="BB31582" s="5"/>
    </row>
    <row r="31583" spans="54:54" x14ac:dyDescent="0.2">
      <c r="BB31583" s="5"/>
    </row>
    <row r="31584" spans="54:54" x14ac:dyDescent="0.2">
      <c r="BB31584" s="5"/>
    </row>
    <row r="31585" spans="54:54" x14ac:dyDescent="0.2">
      <c r="BB31585" s="5"/>
    </row>
    <row r="31586" spans="54:54" x14ac:dyDescent="0.2">
      <c r="BB31586" s="5"/>
    </row>
    <row r="31587" spans="54:54" x14ac:dyDescent="0.2">
      <c r="BB31587" s="5"/>
    </row>
    <row r="31588" spans="54:54" x14ac:dyDescent="0.2">
      <c r="BB31588" s="5"/>
    </row>
    <row r="31589" spans="54:54" x14ac:dyDescent="0.2">
      <c r="BB31589" s="5"/>
    </row>
    <row r="31590" spans="54:54" x14ac:dyDescent="0.2">
      <c r="BB31590" s="5"/>
    </row>
    <row r="31591" spans="54:54" x14ac:dyDescent="0.2">
      <c r="BB31591" s="5"/>
    </row>
    <row r="31592" spans="54:54" x14ac:dyDescent="0.2">
      <c r="BB31592" s="5"/>
    </row>
    <row r="31593" spans="54:54" x14ac:dyDescent="0.2">
      <c r="BB31593" s="5"/>
    </row>
    <row r="31594" spans="54:54" x14ac:dyDescent="0.2">
      <c r="BB31594" s="5"/>
    </row>
    <row r="31595" spans="54:54" x14ac:dyDescent="0.2">
      <c r="BB31595" s="5"/>
    </row>
    <row r="31596" spans="54:54" x14ac:dyDescent="0.2">
      <c r="BB31596" s="5"/>
    </row>
    <row r="31597" spans="54:54" x14ac:dyDescent="0.2">
      <c r="BB31597" s="5"/>
    </row>
    <row r="31598" spans="54:54" x14ac:dyDescent="0.2">
      <c r="BB31598" s="5"/>
    </row>
    <row r="31599" spans="54:54" x14ac:dyDescent="0.2">
      <c r="BB31599" s="5"/>
    </row>
    <row r="31600" spans="54:54" x14ac:dyDescent="0.2">
      <c r="BB31600" s="5"/>
    </row>
    <row r="31601" spans="54:54" x14ac:dyDescent="0.2">
      <c r="BB31601" s="5"/>
    </row>
    <row r="31602" spans="54:54" x14ac:dyDescent="0.2">
      <c r="BB31602" s="5"/>
    </row>
    <row r="31603" spans="54:54" x14ac:dyDescent="0.2">
      <c r="BB31603" s="5"/>
    </row>
    <row r="31604" spans="54:54" x14ac:dyDescent="0.2">
      <c r="BB31604" s="5"/>
    </row>
    <row r="31605" spans="54:54" x14ac:dyDescent="0.2">
      <c r="BB31605" s="5"/>
    </row>
    <row r="31606" spans="54:54" x14ac:dyDescent="0.2">
      <c r="BB31606" s="5"/>
    </row>
    <row r="31607" spans="54:54" x14ac:dyDescent="0.2">
      <c r="BB31607" s="5"/>
    </row>
    <row r="31608" spans="54:54" x14ac:dyDescent="0.2">
      <c r="BB31608" s="5"/>
    </row>
    <row r="31609" spans="54:54" x14ac:dyDescent="0.2">
      <c r="BB31609" s="5"/>
    </row>
    <row r="31610" spans="54:54" x14ac:dyDescent="0.2">
      <c r="BB31610" s="5"/>
    </row>
    <row r="31611" spans="54:54" x14ac:dyDescent="0.2">
      <c r="BB31611" s="5"/>
    </row>
    <row r="31612" spans="54:54" x14ac:dyDescent="0.2">
      <c r="BB31612" s="5"/>
    </row>
    <row r="31613" spans="54:54" x14ac:dyDescent="0.2">
      <c r="BB31613" s="5"/>
    </row>
    <row r="31614" spans="54:54" x14ac:dyDescent="0.2">
      <c r="BB31614" s="5"/>
    </row>
    <row r="31615" spans="54:54" x14ac:dyDescent="0.2">
      <c r="BB31615" s="5"/>
    </row>
    <row r="31616" spans="54:54" x14ac:dyDescent="0.2">
      <c r="BB31616" s="5"/>
    </row>
    <row r="31617" spans="54:54" x14ac:dyDescent="0.2">
      <c r="BB31617" s="5"/>
    </row>
    <row r="31618" spans="54:54" x14ac:dyDescent="0.2">
      <c r="BB31618" s="5"/>
    </row>
    <row r="31619" spans="54:54" x14ac:dyDescent="0.2">
      <c r="BB31619" s="5"/>
    </row>
    <row r="31620" spans="54:54" x14ac:dyDescent="0.2">
      <c r="BB31620" s="5"/>
    </row>
    <row r="31621" spans="54:54" x14ac:dyDescent="0.2">
      <c r="BB31621" s="5"/>
    </row>
    <row r="31622" spans="54:54" x14ac:dyDescent="0.2">
      <c r="BB31622" s="5"/>
    </row>
    <row r="31623" spans="54:54" x14ac:dyDescent="0.2">
      <c r="BB31623" s="5"/>
    </row>
    <row r="31624" spans="54:54" x14ac:dyDescent="0.2">
      <c r="BB31624" s="5"/>
    </row>
    <row r="31625" spans="54:54" x14ac:dyDescent="0.2">
      <c r="BB31625" s="5"/>
    </row>
    <row r="31626" spans="54:54" x14ac:dyDescent="0.2">
      <c r="BB31626" s="5"/>
    </row>
    <row r="31627" spans="54:54" x14ac:dyDescent="0.2">
      <c r="BB31627" s="5"/>
    </row>
    <row r="31628" spans="54:54" x14ac:dyDescent="0.2">
      <c r="BB31628" s="5"/>
    </row>
    <row r="31629" spans="54:54" x14ac:dyDescent="0.2">
      <c r="BB31629" s="5"/>
    </row>
    <row r="31630" spans="54:54" x14ac:dyDescent="0.2">
      <c r="BB31630" s="5"/>
    </row>
    <row r="31631" spans="54:54" x14ac:dyDescent="0.2">
      <c r="BB31631" s="5"/>
    </row>
    <row r="31632" spans="54:54" x14ac:dyDescent="0.2">
      <c r="BB31632" s="5"/>
    </row>
    <row r="31633" spans="54:54" x14ac:dyDescent="0.2">
      <c r="BB31633" s="5"/>
    </row>
    <row r="31634" spans="54:54" x14ac:dyDescent="0.2">
      <c r="BB31634" s="5"/>
    </row>
    <row r="31635" spans="54:54" x14ac:dyDescent="0.2">
      <c r="BB31635" s="5"/>
    </row>
    <row r="31636" spans="54:54" x14ac:dyDescent="0.2">
      <c r="BB31636" s="5"/>
    </row>
    <row r="31637" spans="54:54" x14ac:dyDescent="0.2">
      <c r="BB31637" s="5"/>
    </row>
    <row r="31638" spans="54:54" x14ac:dyDescent="0.2">
      <c r="BB31638" s="5"/>
    </row>
    <row r="31639" spans="54:54" x14ac:dyDescent="0.2">
      <c r="BB31639" s="5"/>
    </row>
    <row r="31640" spans="54:54" x14ac:dyDescent="0.2">
      <c r="BB31640" s="5"/>
    </row>
    <row r="31641" spans="54:54" x14ac:dyDescent="0.2">
      <c r="BB31641" s="5"/>
    </row>
    <row r="31642" spans="54:54" x14ac:dyDescent="0.2">
      <c r="BB31642" s="5"/>
    </row>
    <row r="31643" spans="54:54" x14ac:dyDescent="0.2">
      <c r="BB31643" s="5"/>
    </row>
    <row r="31644" spans="54:54" x14ac:dyDescent="0.2">
      <c r="BB31644" s="5"/>
    </row>
    <row r="31645" spans="54:54" x14ac:dyDescent="0.2">
      <c r="BB31645" s="5"/>
    </row>
    <row r="31646" spans="54:54" x14ac:dyDescent="0.2">
      <c r="BB31646" s="5"/>
    </row>
    <row r="31647" spans="54:54" x14ac:dyDescent="0.2">
      <c r="BB31647" s="5"/>
    </row>
    <row r="31648" spans="54:54" x14ac:dyDescent="0.2">
      <c r="BB31648" s="5"/>
    </row>
    <row r="31649" spans="54:54" x14ac:dyDescent="0.2">
      <c r="BB31649" s="5"/>
    </row>
    <row r="31650" spans="54:54" x14ac:dyDescent="0.2">
      <c r="BB31650" s="5"/>
    </row>
    <row r="31651" spans="54:54" x14ac:dyDescent="0.2">
      <c r="BB31651" s="5"/>
    </row>
    <row r="31652" spans="54:54" x14ac:dyDescent="0.2">
      <c r="BB31652" s="5"/>
    </row>
    <row r="31653" spans="54:54" x14ac:dyDescent="0.2">
      <c r="BB31653" s="5"/>
    </row>
    <row r="31654" spans="54:54" x14ac:dyDescent="0.2">
      <c r="BB31654" s="5"/>
    </row>
    <row r="31655" spans="54:54" x14ac:dyDescent="0.2">
      <c r="BB31655" s="5"/>
    </row>
    <row r="31656" spans="54:54" x14ac:dyDescent="0.2">
      <c r="BB31656" s="5"/>
    </row>
    <row r="31657" spans="54:54" x14ac:dyDescent="0.2">
      <c r="BB31657" s="5"/>
    </row>
    <row r="31658" spans="54:54" x14ac:dyDescent="0.2">
      <c r="BB31658" s="5"/>
    </row>
    <row r="31659" spans="54:54" x14ac:dyDescent="0.2">
      <c r="BB31659" s="5"/>
    </row>
    <row r="31660" spans="54:54" x14ac:dyDescent="0.2">
      <c r="BB31660" s="5"/>
    </row>
    <row r="31661" spans="54:54" x14ac:dyDescent="0.2">
      <c r="BB31661" s="5"/>
    </row>
    <row r="31662" spans="54:54" x14ac:dyDescent="0.2">
      <c r="BB31662" s="5"/>
    </row>
    <row r="31663" spans="54:54" x14ac:dyDescent="0.2">
      <c r="BB31663" s="5"/>
    </row>
    <row r="31664" spans="54:54" x14ac:dyDescent="0.2">
      <c r="BB31664" s="5"/>
    </row>
    <row r="31665" spans="54:54" x14ac:dyDescent="0.2">
      <c r="BB31665" s="5"/>
    </row>
    <row r="31666" spans="54:54" x14ac:dyDescent="0.2">
      <c r="BB31666" s="5"/>
    </row>
    <row r="31667" spans="54:54" x14ac:dyDescent="0.2">
      <c r="BB31667" s="5"/>
    </row>
    <row r="31668" spans="54:54" x14ac:dyDescent="0.2">
      <c r="BB31668" s="5"/>
    </row>
    <row r="31669" spans="54:54" x14ac:dyDescent="0.2">
      <c r="BB31669" s="5"/>
    </row>
    <row r="31670" spans="54:54" x14ac:dyDescent="0.2">
      <c r="BB31670" s="5"/>
    </row>
    <row r="31671" spans="54:54" x14ac:dyDescent="0.2">
      <c r="BB31671" s="5"/>
    </row>
    <row r="31672" spans="54:54" x14ac:dyDescent="0.2">
      <c r="BB31672" s="5"/>
    </row>
    <row r="31673" spans="54:54" x14ac:dyDescent="0.2">
      <c r="BB31673" s="5"/>
    </row>
    <row r="31674" spans="54:54" x14ac:dyDescent="0.2">
      <c r="BB31674" s="5"/>
    </row>
    <row r="31675" spans="54:54" x14ac:dyDescent="0.2">
      <c r="BB31675" s="5"/>
    </row>
    <row r="31676" spans="54:54" x14ac:dyDescent="0.2">
      <c r="BB31676" s="5"/>
    </row>
    <row r="31677" spans="54:54" x14ac:dyDescent="0.2">
      <c r="BB31677" s="5"/>
    </row>
    <row r="31678" spans="54:54" x14ac:dyDescent="0.2">
      <c r="BB31678" s="5"/>
    </row>
    <row r="31679" spans="54:54" x14ac:dyDescent="0.2">
      <c r="BB31679" s="5"/>
    </row>
    <row r="31680" spans="54:54" x14ac:dyDescent="0.2">
      <c r="BB31680" s="5"/>
    </row>
    <row r="31681" spans="54:54" x14ac:dyDescent="0.2">
      <c r="BB31681" s="5"/>
    </row>
    <row r="31682" spans="54:54" x14ac:dyDescent="0.2">
      <c r="BB31682" s="5"/>
    </row>
    <row r="31683" spans="54:54" x14ac:dyDescent="0.2">
      <c r="BB31683" s="5"/>
    </row>
    <row r="31684" spans="54:54" x14ac:dyDescent="0.2">
      <c r="BB31684" s="5"/>
    </row>
    <row r="31685" spans="54:54" x14ac:dyDescent="0.2">
      <c r="BB31685" s="5"/>
    </row>
    <row r="31686" spans="54:54" x14ac:dyDescent="0.2">
      <c r="BB31686" s="5"/>
    </row>
    <row r="31687" spans="54:54" x14ac:dyDescent="0.2">
      <c r="BB31687" s="5"/>
    </row>
    <row r="31688" spans="54:54" x14ac:dyDescent="0.2">
      <c r="BB31688" s="5"/>
    </row>
    <row r="31689" spans="54:54" x14ac:dyDescent="0.2">
      <c r="BB31689" s="5"/>
    </row>
    <row r="31690" spans="54:54" x14ac:dyDescent="0.2">
      <c r="BB31690" s="5"/>
    </row>
    <row r="31691" spans="54:54" x14ac:dyDescent="0.2">
      <c r="BB31691" s="5"/>
    </row>
    <row r="31692" spans="54:54" x14ac:dyDescent="0.2">
      <c r="BB31692" s="5"/>
    </row>
    <row r="31693" spans="54:54" x14ac:dyDescent="0.2">
      <c r="BB31693" s="5"/>
    </row>
    <row r="31694" spans="54:54" x14ac:dyDescent="0.2">
      <c r="BB31694" s="5"/>
    </row>
    <row r="31695" spans="54:54" x14ac:dyDescent="0.2">
      <c r="BB31695" s="5"/>
    </row>
    <row r="31696" spans="54:54" x14ac:dyDescent="0.2">
      <c r="BB31696" s="5"/>
    </row>
    <row r="31697" spans="54:54" x14ac:dyDescent="0.2">
      <c r="BB31697" s="5"/>
    </row>
    <row r="31698" spans="54:54" x14ac:dyDescent="0.2">
      <c r="BB31698" s="5"/>
    </row>
    <row r="31699" spans="54:54" x14ac:dyDescent="0.2">
      <c r="BB31699" s="5"/>
    </row>
    <row r="31700" spans="54:54" x14ac:dyDescent="0.2">
      <c r="BB31700" s="5"/>
    </row>
    <row r="31701" spans="54:54" x14ac:dyDescent="0.2">
      <c r="BB31701" s="5"/>
    </row>
    <row r="31702" spans="54:54" x14ac:dyDescent="0.2">
      <c r="BB31702" s="5"/>
    </row>
    <row r="31703" spans="54:54" x14ac:dyDescent="0.2">
      <c r="BB31703" s="5"/>
    </row>
    <row r="31704" spans="54:54" x14ac:dyDescent="0.2">
      <c r="BB31704" s="5"/>
    </row>
    <row r="31705" spans="54:54" x14ac:dyDescent="0.2">
      <c r="BB31705" s="5"/>
    </row>
    <row r="31706" spans="54:54" x14ac:dyDescent="0.2">
      <c r="BB31706" s="5"/>
    </row>
    <row r="31707" spans="54:54" x14ac:dyDescent="0.2">
      <c r="BB31707" s="5"/>
    </row>
    <row r="31708" spans="54:54" x14ac:dyDescent="0.2">
      <c r="BB31708" s="5"/>
    </row>
    <row r="31709" spans="54:54" x14ac:dyDescent="0.2">
      <c r="BB31709" s="5"/>
    </row>
    <row r="31710" spans="54:54" x14ac:dyDescent="0.2">
      <c r="BB31710" s="5"/>
    </row>
    <row r="31711" spans="54:54" x14ac:dyDescent="0.2">
      <c r="BB31711" s="5"/>
    </row>
    <row r="31712" spans="54:54" x14ac:dyDescent="0.2">
      <c r="BB31712" s="5"/>
    </row>
    <row r="31713" spans="54:54" x14ac:dyDescent="0.2">
      <c r="BB31713" s="5"/>
    </row>
    <row r="31714" spans="54:54" x14ac:dyDescent="0.2">
      <c r="BB31714" s="5"/>
    </row>
    <row r="31715" spans="54:54" x14ac:dyDescent="0.2">
      <c r="BB31715" s="5"/>
    </row>
    <row r="31716" spans="54:54" x14ac:dyDescent="0.2">
      <c r="BB31716" s="5"/>
    </row>
    <row r="31717" spans="54:54" x14ac:dyDescent="0.2">
      <c r="BB31717" s="5"/>
    </row>
    <row r="31718" spans="54:54" x14ac:dyDescent="0.2">
      <c r="BB31718" s="5"/>
    </row>
    <row r="31719" spans="54:54" x14ac:dyDescent="0.2">
      <c r="BB31719" s="5"/>
    </row>
    <row r="31720" spans="54:54" x14ac:dyDescent="0.2">
      <c r="BB31720" s="5"/>
    </row>
    <row r="31721" spans="54:54" x14ac:dyDescent="0.2">
      <c r="BB31721" s="5"/>
    </row>
    <row r="31722" spans="54:54" x14ac:dyDescent="0.2">
      <c r="BB31722" s="5"/>
    </row>
    <row r="31723" spans="54:54" x14ac:dyDescent="0.2">
      <c r="BB31723" s="5"/>
    </row>
    <row r="31724" spans="54:54" x14ac:dyDescent="0.2">
      <c r="BB31724" s="5"/>
    </row>
    <row r="31725" spans="54:54" x14ac:dyDescent="0.2">
      <c r="BB31725" s="5"/>
    </row>
    <row r="31726" spans="54:54" x14ac:dyDescent="0.2">
      <c r="BB31726" s="5"/>
    </row>
    <row r="31727" spans="54:54" x14ac:dyDescent="0.2">
      <c r="BB31727" s="5"/>
    </row>
    <row r="31728" spans="54:54" x14ac:dyDescent="0.2">
      <c r="BB31728" s="5"/>
    </row>
    <row r="31729" spans="54:54" x14ac:dyDescent="0.2">
      <c r="BB31729" s="5"/>
    </row>
    <row r="31730" spans="54:54" x14ac:dyDescent="0.2">
      <c r="BB31730" s="5"/>
    </row>
    <row r="31731" spans="54:54" x14ac:dyDescent="0.2">
      <c r="BB31731" s="5"/>
    </row>
    <row r="31732" spans="54:54" x14ac:dyDescent="0.2">
      <c r="BB31732" s="5"/>
    </row>
    <row r="31733" spans="54:54" x14ac:dyDescent="0.2">
      <c r="BB31733" s="5"/>
    </row>
    <row r="31734" spans="54:54" x14ac:dyDescent="0.2">
      <c r="BB31734" s="5"/>
    </row>
    <row r="31735" spans="54:54" x14ac:dyDescent="0.2">
      <c r="BB31735" s="5"/>
    </row>
    <row r="31736" spans="54:54" x14ac:dyDescent="0.2">
      <c r="BB31736" s="5"/>
    </row>
    <row r="31737" spans="54:54" x14ac:dyDescent="0.2">
      <c r="BB31737" s="5"/>
    </row>
    <row r="31738" spans="54:54" x14ac:dyDescent="0.2">
      <c r="BB31738" s="5"/>
    </row>
    <row r="31739" spans="54:54" x14ac:dyDescent="0.2">
      <c r="BB31739" s="5"/>
    </row>
    <row r="31740" spans="54:54" x14ac:dyDescent="0.2">
      <c r="BB31740" s="5"/>
    </row>
    <row r="31741" spans="54:54" x14ac:dyDescent="0.2">
      <c r="BB31741" s="5"/>
    </row>
    <row r="31742" spans="54:54" x14ac:dyDescent="0.2">
      <c r="BB31742" s="5"/>
    </row>
    <row r="31743" spans="54:54" x14ac:dyDescent="0.2">
      <c r="BB31743" s="5"/>
    </row>
    <row r="31744" spans="54:54" x14ac:dyDescent="0.2">
      <c r="BB31744" s="5"/>
    </row>
    <row r="31745" spans="54:54" x14ac:dyDescent="0.2">
      <c r="BB31745" s="5"/>
    </row>
    <row r="31746" spans="54:54" x14ac:dyDescent="0.2">
      <c r="BB31746" s="5"/>
    </row>
    <row r="31747" spans="54:54" x14ac:dyDescent="0.2">
      <c r="BB31747" s="5"/>
    </row>
    <row r="31748" spans="54:54" x14ac:dyDescent="0.2">
      <c r="BB31748" s="5"/>
    </row>
    <row r="31749" spans="54:54" x14ac:dyDescent="0.2">
      <c r="BB31749" s="5"/>
    </row>
    <row r="31750" spans="54:54" x14ac:dyDescent="0.2">
      <c r="BB31750" s="5"/>
    </row>
    <row r="31751" spans="54:54" x14ac:dyDescent="0.2">
      <c r="BB31751" s="5"/>
    </row>
    <row r="31752" spans="54:54" x14ac:dyDescent="0.2">
      <c r="BB31752" s="5"/>
    </row>
    <row r="31753" spans="54:54" x14ac:dyDescent="0.2">
      <c r="BB31753" s="5"/>
    </row>
    <row r="31754" spans="54:54" x14ac:dyDescent="0.2">
      <c r="BB31754" s="5"/>
    </row>
    <row r="31755" spans="54:54" x14ac:dyDescent="0.2">
      <c r="BB31755" s="5"/>
    </row>
    <row r="31756" spans="54:54" x14ac:dyDescent="0.2">
      <c r="BB31756" s="5"/>
    </row>
    <row r="31757" spans="54:54" x14ac:dyDescent="0.2">
      <c r="BB31757" s="5"/>
    </row>
    <row r="31758" spans="54:54" x14ac:dyDescent="0.2">
      <c r="BB31758" s="5"/>
    </row>
    <row r="31759" spans="54:54" x14ac:dyDescent="0.2">
      <c r="BB31759" s="5"/>
    </row>
    <row r="31760" spans="54:54" x14ac:dyDescent="0.2">
      <c r="BB31760" s="5"/>
    </row>
    <row r="31761" spans="54:54" x14ac:dyDescent="0.2">
      <c r="BB31761" s="5"/>
    </row>
    <row r="31762" spans="54:54" x14ac:dyDescent="0.2">
      <c r="BB31762" s="5"/>
    </row>
    <row r="31763" spans="54:54" x14ac:dyDescent="0.2">
      <c r="BB31763" s="5"/>
    </row>
    <row r="31764" spans="54:54" x14ac:dyDescent="0.2">
      <c r="BB31764" s="5"/>
    </row>
    <row r="31765" spans="54:54" x14ac:dyDescent="0.2">
      <c r="BB31765" s="5"/>
    </row>
    <row r="31766" spans="54:54" x14ac:dyDescent="0.2">
      <c r="BB31766" s="5"/>
    </row>
    <row r="31767" spans="54:54" x14ac:dyDescent="0.2">
      <c r="BB31767" s="5"/>
    </row>
    <row r="31768" spans="54:54" x14ac:dyDescent="0.2">
      <c r="BB31768" s="5"/>
    </row>
    <row r="31769" spans="54:54" x14ac:dyDescent="0.2">
      <c r="BB31769" s="5"/>
    </row>
    <row r="31770" spans="54:54" x14ac:dyDescent="0.2">
      <c r="BB31770" s="5"/>
    </row>
    <row r="31771" spans="54:54" x14ac:dyDescent="0.2">
      <c r="BB31771" s="5"/>
    </row>
    <row r="31772" spans="54:54" x14ac:dyDescent="0.2">
      <c r="BB31772" s="5"/>
    </row>
    <row r="31773" spans="54:54" x14ac:dyDescent="0.2">
      <c r="BB31773" s="5"/>
    </row>
    <row r="31774" spans="54:54" x14ac:dyDescent="0.2">
      <c r="BB31774" s="5"/>
    </row>
    <row r="31775" spans="54:54" x14ac:dyDescent="0.2">
      <c r="BB31775" s="5"/>
    </row>
    <row r="31776" spans="54:54" x14ac:dyDescent="0.2">
      <c r="BB31776" s="5"/>
    </row>
    <row r="31777" spans="54:54" x14ac:dyDescent="0.2">
      <c r="BB31777" s="5"/>
    </row>
    <row r="31778" spans="54:54" x14ac:dyDescent="0.2">
      <c r="BB31778" s="5"/>
    </row>
    <row r="31779" spans="54:54" x14ac:dyDescent="0.2">
      <c r="BB31779" s="5"/>
    </row>
    <row r="31780" spans="54:54" x14ac:dyDescent="0.2">
      <c r="BB31780" s="5"/>
    </row>
    <row r="31781" spans="54:54" x14ac:dyDescent="0.2">
      <c r="BB31781" s="5"/>
    </row>
    <row r="31782" spans="54:54" x14ac:dyDescent="0.2">
      <c r="BB31782" s="5"/>
    </row>
    <row r="31783" spans="54:54" x14ac:dyDescent="0.2">
      <c r="BB31783" s="5"/>
    </row>
    <row r="31784" spans="54:54" x14ac:dyDescent="0.2">
      <c r="BB31784" s="5"/>
    </row>
    <row r="31785" spans="54:54" x14ac:dyDescent="0.2">
      <c r="BB31785" s="5"/>
    </row>
    <row r="31786" spans="54:54" x14ac:dyDescent="0.2">
      <c r="BB31786" s="5"/>
    </row>
    <row r="31787" spans="54:54" x14ac:dyDescent="0.2">
      <c r="BB31787" s="5"/>
    </row>
    <row r="31788" spans="54:54" x14ac:dyDescent="0.2">
      <c r="BB31788" s="5"/>
    </row>
    <row r="31789" spans="54:54" x14ac:dyDescent="0.2">
      <c r="BB31789" s="5"/>
    </row>
    <row r="31790" spans="54:54" x14ac:dyDescent="0.2">
      <c r="BB31790" s="5"/>
    </row>
    <row r="31791" spans="54:54" x14ac:dyDescent="0.2">
      <c r="BB31791" s="5"/>
    </row>
    <row r="31792" spans="54:54" x14ac:dyDescent="0.2">
      <c r="BB31792" s="5"/>
    </row>
    <row r="31793" spans="54:54" x14ac:dyDescent="0.2">
      <c r="BB31793" s="5"/>
    </row>
    <row r="31794" spans="54:54" x14ac:dyDescent="0.2">
      <c r="BB31794" s="5"/>
    </row>
    <row r="31795" spans="54:54" x14ac:dyDescent="0.2">
      <c r="BB31795" s="5"/>
    </row>
    <row r="31796" spans="54:54" x14ac:dyDescent="0.2">
      <c r="BB31796" s="5"/>
    </row>
    <row r="31797" spans="54:54" x14ac:dyDescent="0.2">
      <c r="BB31797" s="5"/>
    </row>
    <row r="31798" spans="54:54" x14ac:dyDescent="0.2">
      <c r="BB31798" s="5"/>
    </row>
    <row r="31799" spans="54:54" x14ac:dyDescent="0.2">
      <c r="BB31799" s="5"/>
    </row>
    <row r="31800" spans="54:54" x14ac:dyDescent="0.2">
      <c r="BB31800" s="5"/>
    </row>
    <row r="31801" spans="54:54" x14ac:dyDescent="0.2">
      <c r="BB31801" s="5"/>
    </row>
    <row r="31802" spans="54:54" x14ac:dyDescent="0.2">
      <c r="BB31802" s="5"/>
    </row>
    <row r="31803" spans="54:54" x14ac:dyDescent="0.2">
      <c r="BB31803" s="5"/>
    </row>
    <row r="31804" spans="54:54" x14ac:dyDescent="0.2">
      <c r="BB31804" s="5"/>
    </row>
    <row r="31805" spans="54:54" x14ac:dyDescent="0.2">
      <c r="BB31805" s="5"/>
    </row>
    <row r="31806" spans="54:54" x14ac:dyDescent="0.2">
      <c r="BB31806" s="5"/>
    </row>
    <row r="31807" spans="54:54" x14ac:dyDescent="0.2">
      <c r="BB31807" s="5"/>
    </row>
    <row r="31808" spans="54:54" x14ac:dyDescent="0.2">
      <c r="BB31808" s="5"/>
    </row>
    <row r="31809" spans="54:54" x14ac:dyDescent="0.2">
      <c r="BB31809" s="5"/>
    </row>
    <row r="31810" spans="54:54" x14ac:dyDescent="0.2">
      <c r="BB31810" s="5"/>
    </row>
    <row r="31811" spans="54:54" x14ac:dyDescent="0.2">
      <c r="BB31811" s="5"/>
    </row>
    <row r="31812" spans="54:54" x14ac:dyDescent="0.2">
      <c r="BB31812" s="5"/>
    </row>
    <row r="31813" spans="54:54" x14ac:dyDescent="0.2">
      <c r="BB31813" s="5"/>
    </row>
    <row r="31814" spans="54:54" x14ac:dyDescent="0.2">
      <c r="BB31814" s="5"/>
    </row>
    <row r="31815" spans="54:54" x14ac:dyDescent="0.2">
      <c r="BB31815" s="5"/>
    </row>
    <row r="31816" spans="54:54" x14ac:dyDescent="0.2">
      <c r="BB31816" s="5"/>
    </row>
    <row r="31817" spans="54:54" x14ac:dyDescent="0.2">
      <c r="BB31817" s="5"/>
    </row>
    <row r="31818" spans="54:54" x14ac:dyDescent="0.2">
      <c r="BB31818" s="5"/>
    </row>
    <row r="31819" spans="54:54" x14ac:dyDescent="0.2">
      <c r="BB31819" s="5"/>
    </row>
    <row r="31820" spans="54:54" x14ac:dyDescent="0.2">
      <c r="BB31820" s="5"/>
    </row>
    <row r="31821" spans="54:54" x14ac:dyDescent="0.2">
      <c r="BB31821" s="5"/>
    </row>
    <row r="31822" spans="54:54" x14ac:dyDescent="0.2">
      <c r="BB31822" s="5"/>
    </row>
    <row r="31823" spans="54:54" x14ac:dyDescent="0.2">
      <c r="BB31823" s="5"/>
    </row>
    <row r="31824" spans="54:54" x14ac:dyDescent="0.2">
      <c r="BB31824" s="5"/>
    </row>
    <row r="31825" spans="54:54" x14ac:dyDescent="0.2">
      <c r="BB31825" s="5"/>
    </row>
    <row r="31826" spans="54:54" x14ac:dyDescent="0.2">
      <c r="BB31826" s="5"/>
    </row>
    <row r="31827" spans="54:54" x14ac:dyDescent="0.2">
      <c r="BB31827" s="5"/>
    </row>
    <row r="31828" spans="54:54" x14ac:dyDescent="0.2">
      <c r="BB31828" s="5"/>
    </row>
    <row r="31829" spans="54:54" x14ac:dyDescent="0.2">
      <c r="BB31829" s="5"/>
    </row>
    <row r="31830" spans="54:54" x14ac:dyDescent="0.2">
      <c r="BB31830" s="5"/>
    </row>
    <row r="31831" spans="54:54" x14ac:dyDescent="0.2">
      <c r="BB31831" s="5"/>
    </row>
    <row r="31832" spans="54:54" x14ac:dyDescent="0.2">
      <c r="BB31832" s="5"/>
    </row>
    <row r="31833" spans="54:54" x14ac:dyDescent="0.2">
      <c r="BB31833" s="5"/>
    </row>
    <row r="31834" spans="54:54" x14ac:dyDescent="0.2">
      <c r="BB31834" s="5"/>
    </row>
    <row r="31835" spans="54:54" x14ac:dyDescent="0.2">
      <c r="BB31835" s="5"/>
    </row>
    <row r="31836" spans="54:54" x14ac:dyDescent="0.2">
      <c r="BB31836" s="5"/>
    </row>
    <row r="31837" spans="54:54" x14ac:dyDescent="0.2">
      <c r="BB31837" s="5"/>
    </row>
    <row r="31838" spans="54:54" x14ac:dyDescent="0.2">
      <c r="BB31838" s="5"/>
    </row>
    <row r="31839" spans="54:54" x14ac:dyDescent="0.2">
      <c r="BB31839" s="5"/>
    </row>
    <row r="31840" spans="54:54" x14ac:dyDescent="0.2">
      <c r="BB31840" s="5"/>
    </row>
    <row r="31841" spans="54:54" x14ac:dyDescent="0.2">
      <c r="BB31841" s="5"/>
    </row>
    <row r="31842" spans="54:54" x14ac:dyDescent="0.2">
      <c r="BB31842" s="5"/>
    </row>
    <row r="31843" spans="54:54" x14ac:dyDescent="0.2">
      <c r="BB31843" s="5"/>
    </row>
    <row r="31844" spans="54:54" x14ac:dyDescent="0.2">
      <c r="BB31844" s="5"/>
    </row>
    <row r="31845" spans="54:54" x14ac:dyDescent="0.2">
      <c r="BB31845" s="5"/>
    </row>
    <row r="31846" spans="54:54" x14ac:dyDescent="0.2">
      <c r="BB31846" s="5"/>
    </row>
    <row r="31847" spans="54:54" x14ac:dyDescent="0.2">
      <c r="BB31847" s="5"/>
    </row>
    <row r="31848" spans="54:54" x14ac:dyDescent="0.2">
      <c r="BB31848" s="5"/>
    </row>
    <row r="31849" spans="54:54" x14ac:dyDescent="0.2">
      <c r="BB31849" s="5"/>
    </row>
    <row r="31850" spans="54:54" x14ac:dyDescent="0.2">
      <c r="BB31850" s="5"/>
    </row>
    <row r="31851" spans="54:54" x14ac:dyDescent="0.2">
      <c r="BB31851" s="5"/>
    </row>
    <row r="31852" spans="54:54" x14ac:dyDescent="0.2">
      <c r="BB31852" s="5"/>
    </row>
    <row r="31853" spans="54:54" x14ac:dyDescent="0.2">
      <c r="BB31853" s="5"/>
    </row>
    <row r="31854" spans="54:54" x14ac:dyDescent="0.2">
      <c r="BB31854" s="5"/>
    </row>
    <row r="31855" spans="54:54" x14ac:dyDescent="0.2">
      <c r="BB31855" s="5"/>
    </row>
    <row r="31856" spans="54:54" x14ac:dyDescent="0.2">
      <c r="BB31856" s="5"/>
    </row>
    <row r="31857" spans="54:54" x14ac:dyDescent="0.2">
      <c r="BB31857" s="5"/>
    </row>
    <row r="31858" spans="54:54" x14ac:dyDescent="0.2">
      <c r="BB31858" s="5"/>
    </row>
    <row r="31859" spans="54:54" x14ac:dyDescent="0.2">
      <c r="BB31859" s="5"/>
    </row>
    <row r="31860" spans="54:54" x14ac:dyDescent="0.2">
      <c r="BB31860" s="5"/>
    </row>
    <row r="31861" spans="54:54" x14ac:dyDescent="0.2">
      <c r="BB31861" s="5"/>
    </row>
    <row r="31862" spans="54:54" x14ac:dyDescent="0.2">
      <c r="BB31862" s="5"/>
    </row>
    <row r="31863" spans="54:54" x14ac:dyDescent="0.2">
      <c r="BB31863" s="5"/>
    </row>
    <row r="31864" spans="54:54" x14ac:dyDescent="0.2">
      <c r="BB31864" s="5"/>
    </row>
    <row r="31865" spans="54:54" x14ac:dyDescent="0.2">
      <c r="BB31865" s="5"/>
    </row>
    <row r="31866" spans="54:54" x14ac:dyDescent="0.2">
      <c r="BB31866" s="5"/>
    </row>
    <row r="31867" spans="54:54" x14ac:dyDescent="0.2">
      <c r="BB31867" s="5"/>
    </row>
    <row r="31868" spans="54:54" x14ac:dyDescent="0.2">
      <c r="BB31868" s="5"/>
    </row>
    <row r="31869" spans="54:54" x14ac:dyDescent="0.2">
      <c r="BB31869" s="5"/>
    </row>
    <row r="31870" spans="54:54" x14ac:dyDescent="0.2">
      <c r="BB31870" s="5"/>
    </row>
    <row r="31871" spans="54:54" x14ac:dyDescent="0.2">
      <c r="BB31871" s="5"/>
    </row>
    <row r="31872" spans="54:54" x14ac:dyDescent="0.2">
      <c r="BB31872" s="5"/>
    </row>
    <row r="31873" spans="54:54" x14ac:dyDescent="0.2">
      <c r="BB31873" s="5"/>
    </row>
    <row r="31874" spans="54:54" x14ac:dyDescent="0.2">
      <c r="BB31874" s="5"/>
    </row>
    <row r="31875" spans="54:54" x14ac:dyDescent="0.2">
      <c r="BB31875" s="5"/>
    </row>
    <row r="31876" spans="54:54" x14ac:dyDescent="0.2">
      <c r="BB31876" s="5"/>
    </row>
    <row r="31877" spans="54:54" x14ac:dyDescent="0.2">
      <c r="BB31877" s="5"/>
    </row>
    <row r="31878" spans="54:54" x14ac:dyDescent="0.2">
      <c r="BB31878" s="5"/>
    </row>
    <row r="31879" spans="54:54" x14ac:dyDescent="0.2">
      <c r="BB31879" s="5"/>
    </row>
    <row r="31880" spans="54:54" x14ac:dyDescent="0.2">
      <c r="BB31880" s="5"/>
    </row>
    <row r="31881" spans="54:54" x14ac:dyDescent="0.2">
      <c r="BB31881" s="5"/>
    </row>
    <row r="31882" spans="54:54" x14ac:dyDescent="0.2">
      <c r="BB31882" s="5"/>
    </row>
    <row r="31883" spans="54:54" x14ac:dyDescent="0.2">
      <c r="BB31883" s="5"/>
    </row>
    <row r="31884" spans="54:54" x14ac:dyDescent="0.2">
      <c r="BB31884" s="5"/>
    </row>
    <row r="31885" spans="54:54" x14ac:dyDescent="0.2">
      <c r="BB31885" s="5"/>
    </row>
    <row r="31886" spans="54:54" x14ac:dyDescent="0.2">
      <c r="BB31886" s="5"/>
    </row>
    <row r="31887" spans="54:54" x14ac:dyDescent="0.2">
      <c r="BB31887" s="5"/>
    </row>
    <row r="31888" spans="54:54" x14ac:dyDescent="0.2">
      <c r="BB31888" s="5"/>
    </row>
    <row r="31889" spans="54:54" x14ac:dyDescent="0.2">
      <c r="BB31889" s="5"/>
    </row>
    <row r="31890" spans="54:54" x14ac:dyDescent="0.2">
      <c r="BB31890" s="5"/>
    </row>
    <row r="31891" spans="54:54" x14ac:dyDescent="0.2">
      <c r="BB31891" s="5"/>
    </row>
    <row r="31892" spans="54:54" x14ac:dyDescent="0.2">
      <c r="BB31892" s="5"/>
    </row>
    <row r="31893" spans="54:54" x14ac:dyDescent="0.2">
      <c r="BB31893" s="5"/>
    </row>
    <row r="31894" spans="54:54" x14ac:dyDescent="0.2">
      <c r="BB31894" s="5"/>
    </row>
    <row r="31895" spans="54:54" x14ac:dyDescent="0.2">
      <c r="BB31895" s="5"/>
    </row>
    <row r="31896" spans="54:54" x14ac:dyDescent="0.2">
      <c r="BB31896" s="5"/>
    </row>
    <row r="31897" spans="54:54" x14ac:dyDescent="0.2">
      <c r="BB31897" s="5"/>
    </row>
    <row r="31898" spans="54:54" x14ac:dyDescent="0.2">
      <c r="BB31898" s="5"/>
    </row>
    <row r="31899" spans="54:54" x14ac:dyDescent="0.2">
      <c r="BB31899" s="5"/>
    </row>
    <row r="31900" spans="54:54" x14ac:dyDescent="0.2">
      <c r="BB31900" s="5"/>
    </row>
    <row r="31901" spans="54:54" x14ac:dyDescent="0.2">
      <c r="BB31901" s="5"/>
    </row>
    <row r="31902" spans="54:54" x14ac:dyDescent="0.2">
      <c r="BB31902" s="5"/>
    </row>
    <row r="31903" spans="54:54" x14ac:dyDescent="0.2">
      <c r="BB31903" s="5"/>
    </row>
    <row r="31904" spans="54:54" x14ac:dyDescent="0.2">
      <c r="BB31904" s="5"/>
    </row>
    <row r="31905" spans="54:54" x14ac:dyDescent="0.2">
      <c r="BB31905" s="5"/>
    </row>
    <row r="31906" spans="54:54" x14ac:dyDescent="0.2">
      <c r="BB31906" s="5"/>
    </row>
    <row r="31907" spans="54:54" x14ac:dyDescent="0.2">
      <c r="BB31907" s="5"/>
    </row>
    <row r="31908" spans="54:54" x14ac:dyDescent="0.2">
      <c r="BB31908" s="5"/>
    </row>
    <row r="31909" spans="54:54" x14ac:dyDescent="0.2">
      <c r="BB31909" s="5"/>
    </row>
    <row r="31910" spans="54:54" x14ac:dyDescent="0.2">
      <c r="BB31910" s="5"/>
    </row>
    <row r="31911" spans="54:54" x14ac:dyDescent="0.2">
      <c r="BB31911" s="5"/>
    </row>
    <row r="31912" spans="54:54" x14ac:dyDescent="0.2">
      <c r="BB31912" s="5"/>
    </row>
    <row r="31913" spans="54:54" x14ac:dyDescent="0.2">
      <c r="BB31913" s="5"/>
    </row>
    <row r="31914" spans="54:54" x14ac:dyDescent="0.2">
      <c r="BB31914" s="5"/>
    </row>
    <row r="31915" spans="54:54" x14ac:dyDescent="0.2">
      <c r="BB31915" s="5"/>
    </row>
    <row r="31916" spans="54:54" x14ac:dyDescent="0.2">
      <c r="BB31916" s="5"/>
    </row>
    <row r="31917" spans="54:54" x14ac:dyDescent="0.2">
      <c r="BB31917" s="5"/>
    </row>
    <row r="31918" spans="54:54" x14ac:dyDescent="0.2">
      <c r="BB31918" s="5"/>
    </row>
    <row r="31919" spans="54:54" x14ac:dyDescent="0.2">
      <c r="BB31919" s="5"/>
    </row>
    <row r="31920" spans="54:54" x14ac:dyDescent="0.2">
      <c r="BB31920" s="5"/>
    </row>
    <row r="31921" spans="54:54" x14ac:dyDescent="0.2">
      <c r="BB31921" s="5"/>
    </row>
    <row r="31922" spans="54:54" x14ac:dyDescent="0.2">
      <c r="BB31922" s="5"/>
    </row>
    <row r="31923" spans="54:54" x14ac:dyDescent="0.2">
      <c r="BB31923" s="5"/>
    </row>
    <row r="31924" spans="54:54" x14ac:dyDescent="0.2">
      <c r="BB31924" s="5"/>
    </row>
    <row r="31925" spans="54:54" x14ac:dyDescent="0.2">
      <c r="BB31925" s="5"/>
    </row>
    <row r="31926" spans="54:54" x14ac:dyDescent="0.2">
      <c r="BB31926" s="5"/>
    </row>
    <row r="31927" spans="54:54" x14ac:dyDescent="0.2">
      <c r="BB31927" s="5"/>
    </row>
    <row r="31928" spans="54:54" x14ac:dyDescent="0.2">
      <c r="BB31928" s="5"/>
    </row>
    <row r="31929" spans="54:54" x14ac:dyDescent="0.2">
      <c r="BB31929" s="5"/>
    </row>
    <row r="31930" spans="54:54" x14ac:dyDescent="0.2">
      <c r="BB31930" s="5"/>
    </row>
    <row r="31931" spans="54:54" x14ac:dyDescent="0.2">
      <c r="BB31931" s="5"/>
    </row>
    <row r="31932" spans="54:54" x14ac:dyDescent="0.2">
      <c r="BB31932" s="5"/>
    </row>
    <row r="31933" spans="54:54" x14ac:dyDescent="0.2">
      <c r="BB31933" s="5"/>
    </row>
    <row r="31934" spans="54:54" x14ac:dyDescent="0.2">
      <c r="BB31934" s="5"/>
    </row>
    <row r="31935" spans="54:54" x14ac:dyDescent="0.2">
      <c r="BB31935" s="5"/>
    </row>
    <row r="31936" spans="54:54" x14ac:dyDescent="0.2">
      <c r="BB31936" s="5"/>
    </row>
    <row r="31937" spans="54:54" x14ac:dyDescent="0.2">
      <c r="BB31937" s="5"/>
    </row>
    <row r="31938" spans="54:54" x14ac:dyDescent="0.2">
      <c r="BB31938" s="5"/>
    </row>
    <row r="31939" spans="54:54" x14ac:dyDescent="0.2">
      <c r="BB31939" s="5"/>
    </row>
    <row r="31940" spans="54:54" x14ac:dyDescent="0.2">
      <c r="BB31940" s="5"/>
    </row>
    <row r="31941" spans="54:54" x14ac:dyDescent="0.2">
      <c r="BB31941" s="5"/>
    </row>
    <row r="31942" spans="54:54" x14ac:dyDescent="0.2">
      <c r="BB31942" s="5"/>
    </row>
    <row r="31943" spans="54:54" x14ac:dyDescent="0.2">
      <c r="BB31943" s="5"/>
    </row>
    <row r="31944" spans="54:54" x14ac:dyDescent="0.2">
      <c r="BB31944" s="5"/>
    </row>
    <row r="31945" spans="54:54" x14ac:dyDescent="0.2">
      <c r="BB31945" s="5"/>
    </row>
    <row r="31946" spans="54:54" x14ac:dyDescent="0.2">
      <c r="BB31946" s="5"/>
    </row>
    <row r="31947" spans="54:54" x14ac:dyDescent="0.2">
      <c r="BB31947" s="5"/>
    </row>
    <row r="31948" spans="54:54" x14ac:dyDescent="0.2">
      <c r="BB31948" s="5"/>
    </row>
    <row r="31949" spans="54:54" x14ac:dyDescent="0.2">
      <c r="BB31949" s="5"/>
    </row>
    <row r="31950" spans="54:54" x14ac:dyDescent="0.2">
      <c r="BB31950" s="5"/>
    </row>
    <row r="31951" spans="54:54" x14ac:dyDescent="0.2">
      <c r="BB31951" s="5"/>
    </row>
    <row r="31952" spans="54:54" x14ac:dyDescent="0.2">
      <c r="BB31952" s="5"/>
    </row>
    <row r="31953" spans="54:54" x14ac:dyDescent="0.2">
      <c r="BB31953" s="5"/>
    </row>
    <row r="31954" spans="54:54" x14ac:dyDescent="0.2">
      <c r="BB31954" s="5"/>
    </row>
    <row r="31955" spans="54:54" x14ac:dyDescent="0.2">
      <c r="BB31955" s="5"/>
    </row>
    <row r="31956" spans="54:54" x14ac:dyDescent="0.2">
      <c r="BB31956" s="5"/>
    </row>
    <row r="31957" spans="54:54" x14ac:dyDescent="0.2">
      <c r="BB31957" s="5"/>
    </row>
    <row r="31958" spans="54:54" x14ac:dyDescent="0.2">
      <c r="BB31958" s="5"/>
    </row>
    <row r="31959" spans="54:54" x14ac:dyDescent="0.2">
      <c r="BB31959" s="5"/>
    </row>
    <row r="31960" spans="54:54" x14ac:dyDescent="0.2">
      <c r="BB31960" s="5"/>
    </row>
    <row r="31961" spans="54:54" x14ac:dyDescent="0.2">
      <c r="BB31961" s="5"/>
    </row>
    <row r="31962" spans="54:54" x14ac:dyDescent="0.2">
      <c r="BB31962" s="5"/>
    </row>
    <row r="31963" spans="54:54" x14ac:dyDescent="0.2">
      <c r="BB31963" s="5"/>
    </row>
    <row r="31964" spans="54:54" x14ac:dyDescent="0.2">
      <c r="BB31964" s="5"/>
    </row>
    <row r="31965" spans="54:54" x14ac:dyDescent="0.2">
      <c r="BB31965" s="5"/>
    </row>
    <row r="31966" spans="54:54" x14ac:dyDescent="0.2">
      <c r="BB31966" s="5"/>
    </row>
    <row r="31967" spans="54:54" x14ac:dyDescent="0.2">
      <c r="BB31967" s="5"/>
    </row>
    <row r="31968" spans="54:54" x14ac:dyDescent="0.2">
      <c r="BB31968" s="5"/>
    </row>
    <row r="31969" spans="54:54" x14ac:dyDescent="0.2">
      <c r="BB31969" s="5"/>
    </row>
    <row r="31970" spans="54:54" x14ac:dyDescent="0.2">
      <c r="BB31970" s="5"/>
    </row>
    <row r="31971" spans="54:54" x14ac:dyDescent="0.2">
      <c r="BB31971" s="5"/>
    </row>
    <row r="31972" spans="54:54" x14ac:dyDescent="0.2">
      <c r="BB31972" s="5"/>
    </row>
    <row r="31973" spans="54:54" x14ac:dyDescent="0.2">
      <c r="BB31973" s="5"/>
    </row>
    <row r="31974" spans="54:54" x14ac:dyDescent="0.2">
      <c r="BB31974" s="5"/>
    </row>
    <row r="31975" spans="54:54" x14ac:dyDescent="0.2">
      <c r="BB31975" s="5"/>
    </row>
    <row r="31976" spans="54:54" x14ac:dyDescent="0.2">
      <c r="BB31976" s="5"/>
    </row>
    <row r="31977" spans="54:54" x14ac:dyDescent="0.2">
      <c r="BB31977" s="5"/>
    </row>
    <row r="31978" spans="54:54" x14ac:dyDescent="0.2">
      <c r="BB31978" s="5"/>
    </row>
    <row r="31979" spans="54:54" x14ac:dyDescent="0.2">
      <c r="BB31979" s="5"/>
    </row>
    <row r="31980" spans="54:54" x14ac:dyDescent="0.2">
      <c r="BB31980" s="5"/>
    </row>
    <row r="31981" spans="54:54" x14ac:dyDescent="0.2">
      <c r="BB31981" s="5"/>
    </row>
    <row r="31982" spans="54:54" x14ac:dyDescent="0.2">
      <c r="BB31982" s="5"/>
    </row>
    <row r="31983" spans="54:54" x14ac:dyDescent="0.2">
      <c r="BB31983" s="5"/>
    </row>
    <row r="31984" spans="54:54" x14ac:dyDescent="0.2">
      <c r="BB31984" s="5"/>
    </row>
    <row r="31985" spans="54:54" x14ac:dyDescent="0.2">
      <c r="BB31985" s="5"/>
    </row>
    <row r="31986" spans="54:54" x14ac:dyDescent="0.2">
      <c r="BB31986" s="5"/>
    </row>
    <row r="31987" spans="54:54" x14ac:dyDescent="0.2">
      <c r="BB31987" s="5"/>
    </row>
    <row r="31988" spans="54:54" x14ac:dyDescent="0.2">
      <c r="BB31988" s="5"/>
    </row>
    <row r="31989" spans="54:54" x14ac:dyDescent="0.2">
      <c r="BB31989" s="5"/>
    </row>
    <row r="31990" spans="54:54" x14ac:dyDescent="0.2">
      <c r="BB31990" s="5"/>
    </row>
    <row r="31991" spans="54:54" x14ac:dyDescent="0.2">
      <c r="BB31991" s="5"/>
    </row>
    <row r="31992" spans="54:54" x14ac:dyDescent="0.2">
      <c r="BB31992" s="5"/>
    </row>
    <row r="31993" spans="54:54" x14ac:dyDescent="0.2">
      <c r="BB31993" s="5"/>
    </row>
    <row r="31994" spans="54:54" x14ac:dyDescent="0.2">
      <c r="BB31994" s="5"/>
    </row>
    <row r="31995" spans="54:54" x14ac:dyDescent="0.2">
      <c r="BB31995" s="5"/>
    </row>
    <row r="31996" spans="54:54" x14ac:dyDescent="0.2">
      <c r="BB31996" s="5"/>
    </row>
    <row r="31997" spans="54:54" x14ac:dyDescent="0.2">
      <c r="BB31997" s="5"/>
    </row>
    <row r="31998" spans="54:54" x14ac:dyDescent="0.2">
      <c r="BB31998" s="5"/>
    </row>
    <row r="31999" spans="54:54" x14ac:dyDescent="0.2">
      <c r="BB31999" s="5"/>
    </row>
    <row r="32000" spans="54:54" x14ac:dyDescent="0.2">
      <c r="BB32000" s="5"/>
    </row>
    <row r="32001" spans="54:54" x14ac:dyDescent="0.2">
      <c r="BB32001" s="5"/>
    </row>
    <row r="32002" spans="54:54" x14ac:dyDescent="0.2">
      <c r="BB32002" s="5"/>
    </row>
    <row r="32003" spans="54:54" x14ac:dyDescent="0.2">
      <c r="BB32003" s="5"/>
    </row>
    <row r="32004" spans="54:54" x14ac:dyDescent="0.2">
      <c r="BB32004" s="5"/>
    </row>
    <row r="32005" spans="54:54" x14ac:dyDescent="0.2">
      <c r="BB32005" s="5"/>
    </row>
    <row r="32006" spans="54:54" x14ac:dyDescent="0.2">
      <c r="BB32006" s="5"/>
    </row>
    <row r="32007" spans="54:54" x14ac:dyDescent="0.2">
      <c r="BB32007" s="5"/>
    </row>
    <row r="32008" spans="54:54" x14ac:dyDescent="0.2">
      <c r="BB32008" s="5"/>
    </row>
    <row r="32009" spans="54:54" x14ac:dyDescent="0.2">
      <c r="BB32009" s="5"/>
    </row>
    <row r="32010" spans="54:54" x14ac:dyDescent="0.2">
      <c r="BB32010" s="5"/>
    </row>
    <row r="32011" spans="54:54" x14ac:dyDescent="0.2">
      <c r="BB32011" s="5"/>
    </row>
    <row r="32012" spans="54:54" x14ac:dyDescent="0.2">
      <c r="BB32012" s="5"/>
    </row>
    <row r="32013" spans="54:54" x14ac:dyDescent="0.2">
      <c r="BB32013" s="5"/>
    </row>
    <row r="32014" spans="54:54" x14ac:dyDescent="0.2">
      <c r="BB32014" s="5"/>
    </row>
    <row r="32015" spans="54:54" x14ac:dyDescent="0.2">
      <c r="BB32015" s="5"/>
    </row>
    <row r="32016" spans="54:54" x14ac:dyDescent="0.2">
      <c r="BB32016" s="5"/>
    </row>
    <row r="32017" spans="54:54" x14ac:dyDescent="0.2">
      <c r="BB32017" s="5"/>
    </row>
    <row r="32018" spans="54:54" x14ac:dyDescent="0.2">
      <c r="BB32018" s="5"/>
    </row>
    <row r="32019" spans="54:54" x14ac:dyDescent="0.2">
      <c r="BB32019" s="5"/>
    </row>
    <row r="32020" spans="54:54" x14ac:dyDescent="0.2">
      <c r="BB32020" s="5"/>
    </row>
    <row r="32021" spans="54:54" x14ac:dyDescent="0.2">
      <c r="BB32021" s="5"/>
    </row>
    <row r="32022" spans="54:54" x14ac:dyDescent="0.2">
      <c r="BB32022" s="5"/>
    </row>
    <row r="32023" spans="54:54" x14ac:dyDescent="0.2">
      <c r="BB32023" s="5"/>
    </row>
    <row r="32024" spans="54:54" x14ac:dyDescent="0.2">
      <c r="BB32024" s="5"/>
    </row>
    <row r="32025" spans="54:54" x14ac:dyDescent="0.2">
      <c r="BB32025" s="5"/>
    </row>
    <row r="32026" spans="54:54" x14ac:dyDescent="0.2">
      <c r="BB32026" s="5"/>
    </row>
    <row r="32027" spans="54:54" x14ac:dyDescent="0.2">
      <c r="BB32027" s="5"/>
    </row>
    <row r="32028" spans="54:54" x14ac:dyDescent="0.2">
      <c r="BB32028" s="5"/>
    </row>
    <row r="32029" spans="54:54" x14ac:dyDescent="0.2">
      <c r="BB32029" s="5"/>
    </row>
    <row r="32030" spans="54:54" x14ac:dyDescent="0.2">
      <c r="BB32030" s="5"/>
    </row>
    <row r="32031" spans="54:54" x14ac:dyDescent="0.2">
      <c r="BB32031" s="5"/>
    </row>
    <row r="32032" spans="54:54" x14ac:dyDescent="0.2">
      <c r="BB32032" s="5"/>
    </row>
    <row r="32033" spans="54:54" x14ac:dyDescent="0.2">
      <c r="BB32033" s="5"/>
    </row>
    <row r="32034" spans="54:54" x14ac:dyDescent="0.2">
      <c r="BB32034" s="5"/>
    </row>
    <row r="32035" spans="54:54" x14ac:dyDescent="0.2">
      <c r="BB32035" s="5"/>
    </row>
    <row r="32036" spans="54:54" x14ac:dyDescent="0.2">
      <c r="BB32036" s="5"/>
    </row>
    <row r="32037" spans="54:54" x14ac:dyDescent="0.2">
      <c r="BB32037" s="5"/>
    </row>
    <row r="32038" spans="54:54" x14ac:dyDescent="0.2">
      <c r="BB32038" s="5"/>
    </row>
    <row r="32039" spans="54:54" x14ac:dyDescent="0.2">
      <c r="BB32039" s="5"/>
    </row>
    <row r="32040" spans="54:54" x14ac:dyDescent="0.2">
      <c r="BB32040" s="5"/>
    </row>
    <row r="32041" spans="54:54" x14ac:dyDescent="0.2">
      <c r="BB32041" s="5"/>
    </row>
    <row r="32042" spans="54:54" x14ac:dyDescent="0.2">
      <c r="BB32042" s="5"/>
    </row>
    <row r="32043" spans="54:54" x14ac:dyDescent="0.2">
      <c r="BB32043" s="5"/>
    </row>
    <row r="32044" spans="54:54" x14ac:dyDescent="0.2">
      <c r="BB32044" s="5"/>
    </row>
    <row r="32045" spans="54:54" x14ac:dyDescent="0.2">
      <c r="BB32045" s="5"/>
    </row>
    <row r="32046" spans="54:54" x14ac:dyDescent="0.2">
      <c r="BB32046" s="5"/>
    </row>
    <row r="32047" spans="54:54" x14ac:dyDescent="0.2">
      <c r="BB32047" s="5"/>
    </row>
    <row r="32048" spans="54:54" x14ac:dyDescent="0.2">
      <c r="BB32048" s="5"/>
    </row>
    <row r="32049" spans="54:54" x14ac:dyDescent="0.2">
      <c r="BB32049" s="5"/>
    </row>
    <row r="32050" spans="54:54" x14ac:dyDescent="0.2">
      <c r="BB32050" s="5"/>
    </row>
    <row r="32051" spans="54:54" x14ac:dyDescent="0.2">
      <c r="BB32051" s="5"/>
    </row>
    <row r="32052" spans="54:54" x14ac:dyDescent="0.2">
      <c r="BB32052" s="5"/>
    </row>
    <row r="32053" spans="54:54" x14ac:dyDescent="0.2">
      <c r="BB32053" s="5"/>
    </row>
    <row r="32054" spans="54:54" x14ac:dyDescent="0.2">
      <c r="BB32054" s="5"/>
    </row>
    <row r="32055" spans="54:54" x14ac:dyDescent="0.2">
      <c r="BB32055" s="5"/>
    </row>
    <row r="32056" spans="54:54" x14ac:dyDescent="0.2">
      <c r="BB32056" s="5"/>
    </row>
    <row r="32057" spans="54:54" x14ac:dyDescent="0.2">
      <c r="BB32057" s="5"/>
    </row>
    <row r="32058" spans="54:54" x14ac:dyDescent="0.2">
      <c r="BB32058" s="5"/>
    </row>
    <row r="32059" spans="54:54" x14ac:dyDescent="0.2">
      <c r="BB32059" s="5"/>
    </row>
    <row r="32060" spans="54:54" x14ac:dyDescent="0.2">
      <c r="BB32060" s="5"/>
    </row>
    <row r="32061" spans="54:54" x14ac:dyDescent="0.2">
      <c r="BB32061" s="5"/>
    </row>
    <row r="32062" spans="54:54" x14ac:dyDescent="0.2">
      <c r="BB32062" s="5"/>
    </row>
    <row r="32063" spans="54:54" x14ac:dyDescent="0.2">
      <c r="BB32063" s="5"/>
    </row>
    <row r="32064" spans="54:54" x14ac:dyDescent="0.2">
      <c r="BB32064" s="5"/>
    </row>
    <row r="32065" spans="54:54" x14ac:dyDescent="0.2">
      <c r="BB32065" s="5"/>
    </row>
    <row r="32066" spans="54:54" x14ac:dyDescent="0.2">
      <c r="BB32066" s="5"/>
    </row>
    <row r="32067" spans="54:54" x14ac:dyDescent="0.2">
      <c r="BB32067" s="5"/>
    </row>
    <row r="32068" spans="54:54" x14ac:dyDescent="0.2">
      <c r="BB32068" s="5"/>
    </row>
    <row r="32069" spans="54:54" x14ac:dyDescent="0.2">
      <c r="BB32069" s="5"/>
    </row>
    <row r="32070" spans="54:54" x14ac:dyDescent="0.2">
      <c r="BB32070" s="5"/>
    </row>
    <row r="32071" spans="54:54" x14ac:dyDescent="0.2">
      <c r="BB32071" s="5"/>
    </row>
    <row r="32072" spans="54:54" x14ac:dyDescent="0.2">
      <c r="BB32072" s="5"/>
    </row>
    <row r="32073" spans="54:54" x14ac:dyDescent="0.2">
      <c r="BB32073" s="5"/>
    </row>
    <row r="32074" spans="54:54" x14ac:dyDescent="0.2">
      <c r="BB32074" s="5"/>
    </row>
    <row r="32075" spans="54:54" x14ac:dyDescent="0.2">
      <c r="BB32075" s="5"/>
    </row>
    <row r="32076" spans="54:54" x14ac:dyDescent="0.2">
      <c r="BB32076" s="5"/>
    </row>
    <row r="32077" spans="54:54" x14ac:dyDescent="0.2">
      <c r="BB32077" s="5"/>
    </row>
    <row r="32078" spans="54:54" x14ac:dyDescent="0.2">
      <c r="BB32078" s="5"/>
    </row>
    <row r="32079" spans="54:54" x14ac:dyDescent="0.2">
      <c r="BB32079" s="5"/>
    </row>
    <row r="32080" spans="54:54" x14ac:dyDescent="0.2">
      <c r="BB32080" s="5"/>
    </row>
    <row r="32081" spans="54:54" x14ac:dyDescent="0.2">
      <c r="BB32081" s="5"/>
    </row>
    <row r="32082" spans="54:54" x14ac:dyDescent="0.2">
      <c r="BB32082" s="5"/>
    </row>
    <row r="32083" spans="54:54" x14ac:dyDescent="0.2">
      <c r="BB32083" s="5"/>
    </row>
    <row r="32084" spans="54:54" x14ac:dyDescent="0.2">
      <c r="BB32084" s="5"/>
    </row>
    <row r="32085" spans="54:54" x14ac:dyDescent="0.2">
      <c r="BB32085" s="5"/>
    </row>
    <row r="32086" spans="54:54" x14ac:dyDescent="0.2">
      <c r="BB32086" s="5"/>
    </row>
    <row r="32087" spans="54:54" x14ac:dyDescent="0.2">
      <c r="BB32087" s="5"/>
    </row>
    <row r="32088" spans="54:54" x14ac:dyDescent="0.2">
      <c r="BB32088" s="5"/>
    </row>
    <row r="32089" spans="54:54" x14ac:dyDescent="0.2">
      <c r="BB32089" s="5"/>
    </row>
    <row r="32090" spans="54:54" x14ac:dyDescent="0.2">
      <c r="BB32090" s="5"/>
    </row>
    <row r="32091" spans="54:54" x14ac:dyDescent="0.2">
      <c r="BB32091" s="5"/>
    </row>
    <row r="32092" spans="54:54" x14ac:dyDescent="0.2">
      <c r="BB32092" s="5"/>
    </row>
    <row r="32093" spans="54:54" x14ac:dyDescent="0.2">
      <c r="BB32093" s="5"/>
    </row>
    <row r="32094" spans="54:54" x14ac:dyDescent="0.2">
      <c r="BB32094" s="5"/>
    </row>
    <row r="32095" spans="54:54" x14ac:dyDescent="0.2">
      <c r="BB32095" s="5"/>
    </row>
    <row r="32096" spans="54:54" x14ac:dyDescent="0.2">
      <c r="BB32096" s="5"/>
    </row>
    <row r="32097" spans="54:54" x14ac:dyDescent="0.2">
      <c r="BB32097" s="5"/>
    </row>
    <row r="32098" spans="54:54" x14ac:dyDescent="0.2">
      <c r="BB32098" s="5"/>
    </row>
    <row r="32099" spans="54:54" x14ac:dyDescent="0.2">
      <c r="BB32099" s="5"/>
    </row>
    <row r="32100" spans="54:54" x14ac:dyDescent="0.2">
      <c r="BB32100" s="5"/>
    </row>
    <row r="32101" spans="54:54" x14ac:dyDescent="0.2">
      <c r="BB32101" s="5"/>
    </row>
    <row r="32102" spans="54:54" x14ac:dyDescent="0.2">
      <c r="BB32102" s="5"/>
    </row>
    <row r="32103" spans="54:54" x14ac:dyDescent="0.2">
      <c r="BB32103" s="5"/>
    </row>
    <row r="32104" spans="54:54" x14ac:dyDescent="0.2">
      <c r="BB32104" s="5"/>
    </row>
    <row r="32105" spans="54:54" x14ac:dyDescent="0.2">
      <c r="BB32105" s="5"/>
    </row>
    <row r="32106" spans="54:54" x14ac:dyDescent="0.2">
      <c r="BB32106" s="5"/>
    </row>
    <row r="32107" spans="54:54" x14ac:dyDescent="0.2">
      <c r="BB32107" s="5"/>
    </row>
    <row r="32108" spans="54:54" x14ac:dyDescent="0.2">
      <c r="BB32108" s="5"/>
    </row>
    <row r="32109" spans="54:54" x14ac:dyDescent="0.2">
      <c r="BB32109" s="5"/>
    </row>
    <row r="32110" spans="54:54" x14ac:dyDescent="0.2">
      <c r="BB32110" s="5"/>
    </row>
    <row r="32111" spans="54:54" x14ac:dyDescent="0.2">
      <c r="BB32111" s="5"/>
    </row>
    <row r="32112" spans="54:54" x14ac:dyDescent="0.2">
      <c r="BB32112" s="5"/>
    </row>
    <row r="32113" spans="54:54" x14ac:dyDescent="0.2">
      <c r="BB32113" s="5"/>
    </row>
    <row r="32114" spans="54:54" x14ac:dyDescent="0.2">
      <c r="BB32114" s="5"/>
    </row>
    <row r="32115" spans="54:54" x14ac:dyDescent="0.2">
      <c r="BB32115" s="5"/>
    </row>
    <row r="32116" spans="54:54" x14ac:dyDescent="0.2">
      <c r="BB32116" s="5"/>
    </row>
    <row r="32117" spans="54:54" x14ac:dyDescent="0.2">
      <c r="BB32117" s="5"/>
    </row>
    <row r="32118" spans="54:54" x14ac:dyDescent="0.2">
      <c r="BB32118" s="5"/>
    </row>
    <row r="32119" spans="54:54" x14ac:dyDescent="0.2">
      <c r="BB32119" s="5"/>
    </row>
    <row r="32120" spans="54:54" x14ac:dyDescent="0.2">
      <c r="BB32120" s="5"/>
    </row>
    <row r="32121" spans="54:54" x14ac:dyDescent="0.2">
      <c r="BB32121" s="5"/>
    </row>
    <row r="32122" spans="54:54" x14ac:dyDescent="0.2">
      <c r="BB32122" s="5"/>
    </row>
    <row r="32123" spans="54:54" x14ac:dyDescent="0.2">
      <c r="BB32123" s="5"/>
    </row>
    <row r="32124" spans="54:54" x14ac:dyDescent="0.2">
      <c r="BB32124" s="5"/>
    </row>
    <row r="32125" spans="54:54" x14ac:dyDescent="0.2">
      <c r="BB32125" s="5"/>
    </row>
    <row r="32126" spans="54:54" x14ac:dyDescent="0.2">
      <c r="BB32126" s="5"/>
    </row>
    <row r="32127" spans="54:54" x14ac:dyDescent="0.2">
      <c r="BB32127" s="5"/>
    </row>
    <row r="32128" spans="54:54" x14ac:dyDescent="0.2">
      <c r="BB32128" s="5"/>
    </row>
    <row r="32129" spans="54:54" x14ac:dyDescent="0.2">
      <c r="BB32129" s="5"/>
    </row>
    <row r="32130" spans="54:54" x14ac:dyDescent="0.2">
      <c r="BB32130" s="5"/>
    </row>
    <row r="32131" spans="54:54" x14ac:dyDescent="0.2">
      <c r="BB32131" s="5"/>
    </row>
    <row r="32132" spans="54:54" x14ac:dyDescent="0.2">
      <c r="BB32132" s="5"/>
    </row>
    <row r="32133" spans="54:54" x14ac:dyDescent="0.2">
      <c r="BB32133" s="5"/>
    </row>
    <row r="32134" spans="54:54" x14ac:dyDescent="0.2">
      <c r="BB32134" s="5"/>
    </row>
    <row r="32135" spans="54:54" x14ac:dyDescent="0.2">
      <c r="BB32135" s="5"/>
    </row>
    <row r="32136" spans="54:54" x14ac:dyDescent="0.2">
      <c r="BB32136" s="5"/>
    </row>
    <row r="32137" spans="54:54" x14ac:dyDescent="0.2">
      <c r="BB32137" s="5"/>
    </row>
    <row r="32138" spans="54:54" x14ac:dyDescent="0.2">
      <c r="BB32138" s="5"/>
    </row>
    <row r="32139" spans="54:54" x14ac:dyDescent="0.2">
      <c r="BB32139" s="5"/>
    </row>
    <row r="32140" spans="54:54" x14ac:dyDescent="0.2">
      <c r="BB32140" s="5"/>
    </row>
    <row r="32141" spans="54:54" x14ac:dyDescent="0.2">
      <c r="BB32141" s="5"/>
    </row>
    <row r="32142" spans="54:54" x14ac:dyDescent="0.2">
      <c r="BB32142" s="5"/>
    </row>
    <row r="32143" spans="54:54" x14ac:dyDescent="0.2">
      <c r="BB32143" s="5"/>
    </row>
    <row r="32144" spans="54:54" x14ac:dyDescent="0.2">
      <c r="BB32144" s="5"/>
    </row>
    <row r="32145" spans="54:54" x14ac:dyDescent="0.2">
      <c r="BB32145" s="5"/>
    </row>
    <row r="32146" spans="54:54" x14ac:dyDescent="0.2">
      <c r="BB32146" s="5"/>
    </row>
    <row r="32147" spans="54:54" x14ac:dyDescent="0.2">
      <c r="BB32147" s="5"/>
    </row>
    <row r="32148" spans="54:54" x14ac:dyDescent="0.2">
      <c r="BB32148" s="5"/>
    </row>
    <row r="32149" spans="54:54" x14ac:dyDescent="0.2">
      <c r="BB32149" s="5"/>
    </row>
    <row r="32150" spans="54:54" x14ac:dyDescent="0.2">
      <c r="BB32150" s="5"/>
    </row>
    <row r="32151" spans="54:54" x14ac:dyDescent="0.2">
      <c r="BB32151" s="5"/>
    </row>
    <row r="32152" spans="54:54" x14ac:dyDescent="0.2">
      <c r="BB32152" s="5"/>
    </row>
    <row r="32153" spans="54:54" x14ac:dyDescent="0.2">
      <c r="BB32153" s="5"/>
    </row>
    <row r="32154" spans="54:54" x14ac:dyDescent="0.2">
      <c r="BB32154" s="5"/>
    </row>
    <row r="32155" spans="54:54" x14ac:dyDescent="0.2">
      <c r="BB32155" s="5"/>
    </row>
    <row r="32156" spans="54:54" x14ac:dyDescent="0.2">
      <c r="BB32156" s="5"/>
    </row>
    <row r="32157" spans="54:54" x14ac:dyDescent="0.2">
      <c r="BB32157" s="5"/>
    </row>
    <row r="32158" spans="54:54" x14ac:dyDescent="0.2">
      <c r="BB32158" s="5"/>
    </row>
    <row r="32159" spans="54:54" x14ac:dyDescent="0.2">
      <c r="BB32159" s="5"/>
    </row>
    <row r="32160" spans="54:54" x14ac:dyDescent="0.2">
      <c r="BB32160" s="5"/>
    </row>
    <row r="32161" spans="54:54" x14ac:dyDescent="0.2">
      <c r="BB32161" s="5"/>
    </row>
    <row r="32162" spans="54:54" x14ac:dyDescent="0.2">
      <c r="BB32162" s="5"/>
    </row>
    <row r="32163" spans="54:54" x14ac:dyDescent="0.2">
      <c r="BB32163" s="5"/>
    </row>
    <row r="32164" spans="54:54" x14ac:dyDescent="0.2">
      <c r="BB32164" s="5"/>
    </row>
    <row r="32165" spans="54:54" x14ac:dyDescent="0.2">
      <c r="BB32165" s="5"/>
    </row>
    <row r="32166" spans="54:54" x14ac:dyDescent="0.2">
      <c r="BB32166" s="5"/>
    </row>
    <row r="32167" spans="54:54" x14ac:dyDescent="0.2">
      <c r="BB32167" s="5"/>
    </row>
    <row r="32168" spans="54:54" x14ac:dyDescent="0.2">
      <c r="BB32168" s="5"/>
    </row>
    <row r="32169" spans="54:54" x14ac:dyDescent="0.2">
      <c r="BB32169" s="5"/>
    </row>
    <row r="32170" spans="54:54" x14ac:dyDescent="0.2">
      <c r="BB32170" s="5"/>
    </row>
    <row r="32171" spans="54:54" x14ac:dyDescent="0.2">
      <c r="BB32171" s="5"/>
    </row>
    <row r="32172" spans="54:54" x14ac:dyDescent="0.2">
      <c r="BB32172" s="5"/>
    </row>
    <row r="32173" spans="54:54" x14ac:dyDescent="0.2">
      <c r="BB32173" s="5"/>
    </row>
    <row r="32174" spans="54:54" x14ac:dyDescent="0.2">
      <c r="BB32174" s="5"/>
    </row>
    <row r="32175" spans="54:54" x14ac:dyDescent="0.2">
      <c r="BB32175" s="5"/>
    </row>
    <row r="32176" spans="54:54" x14ac:dyDescent="0.2">
      <c r="BB32176" s="5"/>
    </row>
    <row r="32177" spans="54:54" x14ac:dyDescent="0.2">
      <c r="BB32177" s="5"/>
    </row>
    <row r="32178" spans="54:54" x14ac:dyDescent="0.2">
      <c r="BB32178" s="5"/>
    </row>
    <row r="32179" spans="54:54" x14ac:dyDescent="0.2">
      <c r="BB32179" s="5"/>
    </row>
    <row r="32180" spans="54:54" x14ac:dyDescent="0.2">
      <c r="BB32180" s="5"/>
    </row>
    <row r="32181" spans="54:54" x14ac:dyDescent="0.2">
      <c r="BB32181" s="5"/>
    </row>
    <row r="32182" spans="54:54" x14ac:dyDescent="0.2">
      <c r="BB32182" s="5"/>
    </row>
    <row r="32183" spans="54:54" x14ac:dyDescent="0.2">
      <c r="BB32183" s="5"/>
    </row>
    <row r="32184" spans="54:54" x14ac:dyDescent="0.2">
      <c r="BB32184" s="5"/>
    </row>
    <row r="32185" spans="54:54" x14ac:dyDescent="0.2">
      <c r="BB32185" s="5"/>
    </row>
    <row r="32186" spans="54:54" x14ac:dyDescent="0.2">
      <c r="BB32186" s="5"/>
    </row>
    <row r="32187" spans="54:54" x14ac:dyDescent="0.2">
      <c r="BB32187" s="5"/>
    </row>
    <row r="32188" spans="54:54" x14ac:dyDescent="0.2">
      <c r="BB32188" s="5"/>
    </row>
    <row r="32189" spans="54:54" x14ac:dyDescent="0.2">
      <c r="BB32189" s="5"/>
    </row>
    <row r="32190" spans="54:54" x14ac:dyDescent="0.2">
      <c r="BB32190" s="5"/>
    </row>
    <row r="32191" spans="54:54" x14ac:dyDescent="0.2">
      <c r="BB32191" s="5"/>
    </row>
    <row r="32192" spans="54:54" x14ac:dyDescent="0.2">
      <c r="BB32192" s="5"/>
    </row>
    <row r="32193" spans="54:54" x14ac:dyDescent="0.2">
      <c r="BB32193" s="5"/>
    </row>
    <row r="32194" spans="54:54" x14ac:dyDescent="0.2">
      <c r="BB32194" s="5"/>
    </row>
    <row r="32195" spans="54:54" x14ac:dyDescent="0.2">
      <c r="BB32195" s="5"/>
    </row>
    <row r="32196" spans="54:54" x14ac:dyDescent="0.2">
      <c r="BB32196" s="5"/>
    </row>
    <row r="32197" spans="54:54" x14ac:dyDescent="0.2">
      <c r="BB32197" s="5"/>
    </row>
    <row r="32198" spans="54:54" x14ac:dyDescent="0.2">
      <c r="BB32198" s="5"/>
    </row>
    <row r="32199" spans="54:54" x14ac:dyDescent="0.2">
      <c r="BB32199" s="5"/>
    </row>
    <row r="32200" spans="54:54" x14ac:dyDescent="0.2">
      <c r="BB32200" s="5"/>
    </row>
    <row r="32201" spans="54:54" x14ac:dyDescent="0.2">
      <c r="BB32201" s="5"/>
    </row>
    <row r="32202" spans="54:54" x14ac:dyDescent="0.2">
      <c r="BB32202" s="5"/>
    </row>
    <row r="32203" spans="54:54" x14ac:dyDescent="0.2">
      <c r="BB32203" s="5"/>
    </row>
    <row r="32204" spans="54:54" x14ac:dyDescent="0.2">
      <c r="BB32204" s="5"/>
    </row>
    <row r="32205" spans="54:54" x14ac:dyDescent="0.2">
      <c r="BB32205" s="5"/>
    </row>
    <row r="32206" spans="54:54" x14ac:dyDescent="0.2">
      <c r="BB32206" s="5"/>
    </row>
    <row r="32207" spans="54:54" x14ac:dyDescent="0.2">
      <c r="BB32207" s="5"/>
    </row>
    <row r="32208" spans="54:54" x14ac:dyDescent="0.2">
      <c r="BB32208" s="5"/>
    </row>
    <row r="32209" spans="54:54" x14ac:dyDescent="0.2">
      <c r="BB32209" s="5"/>
    </row>
    <row r="32210" spans="54:54" x14ac:dyDescent="0.2">
      <c r="BB32210" s="5"/>
    </row>
    <row r="32211" spans="54:54" x14ac:dyDescent="0.2">
      <c r="BB32211" s="5"/>
    </row>
    <row r="32212" spans="54:54" x14ac:dyDescent="0.2">
      <c r="BB32212" s="5"/>
    </row>
    <row r="32213" spans="54:54" x14ac:dyDescent="0.2">
      <c r="BB32213" s="5"/>
    </row>
    <row r="32214" spans="54:54" x14ac:dyDescent="0.2">
      <c r="BB32214" s="5"/>
    </row>
    <row r="32215" spans="54:54" x14ac:dyDescent="0.2">
      <c r="BB32215" s="5"/>
    </row>
    <row r="32216" spans="54:54" x14ac:dyDescent="0.2">
      <c r="BB32216" s="5"/>
    </row>
    <row r="32217" spans="54:54" x14ac:dyDescent="0.2">
      <c r="BB32217" s="5"/>
    </row>
    <row r="32218" spans="54:54" x14ac:dyDescent="0.2">
      <c r="BB32218" s="5"/>
    </row>
    <row r="32219" spans="54:54" x14ac:dyDescent="0.2">
      <c r="BB32219" s="5"/>
    </row>
    <row r="32220" spans="54:54" x14ac:dyDescent="0.2">
      <c r="BB32220" s="5"/>
    </row>
    <row r="32221" spans="54:54" x14ac:dyDescent="0.2">
      <c r="BB32221" s="5"/>
    </row>
    <row r="32222" spans="54:54" x14ac:dyDescent="0.2">
      <c r="BB32222" s="5"/>
    </row>
    <row r="32223" spans="54:54" x14ac:dyDescent="0.2">
      <c r="BB32223" s="5"/>
    </row>
    <row r="32224" spans="54:54" x14ac:dyDescent="0.2">
      <c r="BB32224" s="5"/>
    </row>
    <row r="32225" spans="54:54" x14ac:dyDescent="0.2">
      <c r="BB32225" s="5"/>
    </row>
    <row r="32226" spans="54:54" x14ac:dyDescent="0.2">
      <c r="BB32226" s="5"/>
    </row>
    <row r="32227" spans="54:54" x14ac:dyDescent="0.2">
      <c r="BB32227" s="5"/>
    </row>
    <row r="32228" spans="54:54" x14ac:dyDescent="0.2">
      <c r="BB32228" s="5"/>
    </row>
    <row r="32229" spans="54:54" x14ac:dyDescent="0.2">
      <c r="BB32229" s="5"/>
    </row>
    <row r="32230" spans="54:54" x14ac:dyDescent="0.2">
      <c r="BB32230" s="5"/>
    </row>
    <row r="32231" spans="54:54" x14ac:dyDescent="0.2">
      <c r="BB32231" s="5"/>
    </row>
    <row r="32232" spans="54:54" x14ac:dyDescent="0.2">
      <c r="BB32232" s="5"/>
    </row>
    <row r="32233" spans="54:54" x14ac:dyDescent="0.2">
      <c r="BB32233" s="5"/>
    </row>
    <row r="32234" spans="54:54" x14ac:dyDescent="0.2">
      <c r="BB32234" s="5"/>
    </row>
    <row r="32235" spans="54:54" x14ac:dyDescent="0.2">
      <c r="BB32235" s="5"/>
    </row>
    <row r="32236" spans="54:54" x14ac:dyDescent="0.2">
      <c r="BB32236" s="5"/>
    </row>
    <row r="32237" spans="54:54" x14ac:dyDescent="0.2">
      <c r="BB32237" s="5"/>
    </row>
    <row r="32238" spans="54:54" x14ac:dyDescent="0.2">
      <c r="BB32238" s="5"/>
    </row>
    <row r="32239" spans="54:54" x14ac:dyDescent="0.2">
      <c r="BB32239" s="5"/>
    </row>
    <row r="32240" spans="54:54" x14ac:dyDescent="0.2">
      <c r="BB32240" s="5"/>
    </row>
    <row r="32241" spans="54:54" x14ac:dyDescent="0.2">
      <c r="BB32241" s="5"/>
    </row>
    <row r="32242" spans="54:54" x14ac:dyDescent="0.2">
      <c r="BB32242" s="5"/>
    </row>
    <row r="32243" spans="54:54" x14ac:dyDescent="0.2">
      <c r="BB32243" s="5"/>
    </row>
    <row r="32244" spans="54:54" x14ac:dyDescent="0.2">
      <c r="BB32244" s="5"/>
    </row>
    <row r="32245" spans="54:54" x14ac:dyDescent="0.2">
      <c r="BB32245" s="5"/>
    </row>
    <row r="32246" spans="54:54" x14ac:dyDescent="0.2">
      <c r="BB32246" s="5"/>
    </row>
    <row r="32247" spans="54:54" x14ac:dyDescent="0.2">
      <c r="BB32247" s="5"/>
    </row>
    <row r="32248" spans="54:54" x14ac:dyDescent="0.2">
      <c r="BB32248" s="5"/>
    </row>
    <row r="32249" spans="54:54" x14ac:dyDescent="0.2">
      <c r="BB32249" s="5"/>
    </row>
    <row r="32250" spans="54:54" x14ac:dyDescent="0.2">
      <c r="BB32250" s="5"/>
    </row>
    <row r="32251" spans="54:54" x14ac:dyDescent="0.2">
      <c r="BB32251" s="5"/>
    </row>
    <row r="32252" spans="54:54" x14ac:dyDescent="0.2">
      <c r="BB32252" s="5"/>
    </row>
    <row r="32253" spans="54:54" x14ac:dyDescent="0.2">
      <c r="BB32253" s="5"/>
    </row>
    <row r="32254" spans="54:54" x14ac:dyDescent="0.2">
      <c r="BB32254" s="5"/>
    </row>
    <row r="32255" spans="54:54" x14ac:dyDescent="0.2">
      <c r="BB32255" s="5"/>
    </row>
    <row r="32256" spans="54:54" x14ac:dyDescent="0.2">
      <c r="BB32256" s="5"/>
    </row>
    <row r="32257" spans="54:54" x14ac:dyDescent="0.2">
      <c r="BB32257" s="5"/>
    </row>
    <row r="32258" spans="54:54" x14ac:dyDescent="0.2">
      <c r="BB32258" s="5"/>
    </row>
    <row r="32259" spans="54:54" x14ac:dyDescent="0.2">
      <c r="BB32259" s="5"/>
    </row>
    <row r="32260" spans="54:54" x14ac:dyDescent="0.2">
      <c r="BB32260" s="5"/>
    </row>
    <row r="32261" spans="54:54" x14ac:dyDescent="0.2">
      <c r="BB32261" s="5"/>
    </row>
    <row r="32262" spans="54:54" x14ac:dyDescent="0.2">
      <c r="BB32262" s="5"/>
    </row>
    <row r="32263" spans="54:54" x14ac:dyDescent="0.2">
      <c r="BB32263" s="5"/>
    </row>
    <row r="32264" spans="54:54" x14ac:dyDescent="0.2">
      <c r="BB32264" s="5"/>
    </row>
    <row r="32265" spans="54:54" x14ac:dyDescent="0.2">
      <c r="BB32265" s="5"/>
    </row>
    <row r="32266" spans="54:54" x14ac:dyDescent="0.2">
      <c r="BB32266" s="5"/>
    </row>
    <row r="32267" spans="54:54" x14ac:dyDescent="0.2">
      <c r="BB32267" s="5"/>
    </row>
    <row r="32268" spans="54:54" x14ac:dyDescent="0.2">
      <c r="BB32268" s="5"/>
    </row>
    <row r="32269" spans="54:54" x14ac:dyDescent="0.2">
      <c r="BB32269" s="5"/>
    </row>
    <row r="32270" spans="54:54" x14ac:dyDescent="0.2">
      <c r="BB32270" s="5"/>
    </row>
    <row r="32271" spans="54:54" x14ac:dyDescent="0.2">
      <c r="BB32271" s="5"/>
    </row>
    <row r="32272" spans="54:54" x14ac:dyDescent="0.2">
      <c r="BB32272" s="5"/>
    </row>
    <row r="32273" spans="54:54" x14ac:dyDescent="0.2">
      <c r="BB32273" s="5"/>
    </row>
    <row r="32274" spans="54:54" x14ac:dyDescent="0.2">
      <c r="BB32274" s="5"/>
    </row>
    <row r="32275" spans="54:54" x14ac:dyDescent="0.2">
      <c r="BB32275" s="5"/>
    </row>
    <row r="32276" spans="54:54" x14ac:dyDescent="0.2">
      <c r="BB32276" s="5"/>
    </row>
    <row r="32277" spans="54:54" x14ac:dyDescent="0.2">
      <c r="BB32277" s="5"/>
    </row>
    <row r="32278" spans="54:54" x14ac:dyDescent="0.2">
      <c r="BB32278" s="5"/>
    </row>
    <row r="32279" spans="54:54" x14ac:dyDescent="0.2">
      <c r="BB32279" s="5"/>
    </row>
    <row r="32280" spans="54:54" x14ac:dyDescent="0.2">
      <c r="BB32280" s="5"/>
    </row>
    <row r="32281" spans="54:54" x14ac:dyDescent="0.2">
      <c r="BB32281" s="5"/>
    </row>
    <row r="32282" spans="54:54" x14ac:dyDescent="0.2">
      <c r="BB32282" s="5"/>
    </row>
    <row r="32283" spans="54:54" x14ac:dyDescent="0.2">
      <c r="BB32283" s="5"/>
    </row>
    <row r="32284" spans="54:54" x14ac:dyDescent="0.2">
      <c r="BB32284" s="5"/>
    </row>
    <row r="32285" spans="54:54" x14ac:dyDescent="0.2">
      <c r="BB32285" s="5"/>
    </row>
    <row r="32286" spans="54:54" x14ac:dyDescent="0.2">
      <c r="BB32286" s="5"/>
    </row>
    <row r="32287" spans="54:54" x14ac:dyDescent="0.2">
      <c r="BB32287" s="5"/>
    </row>
    <row r="32288" spans="54:54" x14ac:dyDescent="0.2">
      <c r="BB32288" s="5"/>
    </row>
    <row r="32289" spans="54:54" x14ac:dyDescent="0.2">
      <c r="BB32289" s="5"/>
    </row>
    <row r="32290" spans="54:54" x14ac:dyDescent="0.2">
      <c r="BB32290" s="5"/>
    </row>
    <row r="32291" spans="54:54" x14ac:dyDescent="0.2">
      <c r="BB32291" s="5"/>
    </row>
    <row r="32292" spans="54:54" x14ac:dyDescent="0.2">
      <c r="BB32292" s="5"/>
    </row>
    <row r="32293" spans="54:54" x14ac:dyDescent="0.2">
      <c r="BB32293" s="5"/>
    </row>
    <row r="32294" spans="54:54" x14ac:dyDescent="0.2">
      <c r="BB32294" s="5"/>
    </row>
    <row r="32295" spans="54:54" x14ac:dyDescent="0.2">
      <c r="BB32295" s="5"/>
    </row>
    <row r="32296" spans="54:54" x14ac:dyDescent="0.2">
      <c r="BB32296" s="5"/>
    </row>
    <row r="32297" spans="54:54" x14ac:dyDescent="0.2">
      <c r="BB32297" s="5"/>
    </row>
    <row r="32298" spans="54:54" x14ac:dyDescent="0.2">
      <c r="BB32298" s="5"/>
    </row>
    <row r="32299" spans="54:54" x14ac:dyDescent="0.2">
      <c r="BB32299" s="5"/>
    </row>
    <row r="32300" spans="54:54" x14ac:dyDescent="0.2">
      <c r="BB32300" s="5"/>
    </row>
    <row r="32301" spans="54:54" x14ac:dyDescent="0.2">
      <c r="BB32301" s="5"/>
    </row>
    <row r="32302" spans="54:54" x14ac:dyDescent="0.2">
      <c r="BB32302" s="5"/>
    </row>
    <row r="32303" spans="54:54" x14ac:dyDescent="0.2">
      <c r="BB32303" s="5"/>
    </row>
    <row r="32304" spans="54:54" x14ac:dyDescent="0.2">
      <c r="BB32304" s="5"/>
    </row>
    <row r="32305" spans="54:54" x14ac:dyDescent="0.2">
      <c r="BB32305" s="5"/>
    </row>
    <row r="32306" spans="54:54" x14ac:dyDescent="0.2">
      <c r="BB32306" s="5"/>
    </row>
    <row r="32307" spans="54:54" x14ac:dyDescent="0.2">
      <c r="BB32307" s="5"/>
    </row>
    <row r="32308" spans="54:54" x14ac:dyDescent="0.2">
      <c r="BB32308" s="5"/>
    </row>
    <row r="32309" spans="54:54" x14ac:dyDescent="0.2">
      <c r="BB32309" s="5"/>
    </row>
    <row r="32310" spans="54:54" x14ac:dyDescent="0.2">
      <c r="BB32310" s="5"/>
    </row>
    <row r="32311" spans="54:54" x14ac:dyDescent="0.2">
      <c r="BB32311" s="5"/>
    </row>
    <row r="32312" spans="54:54" x14ac:dyDescent="0.2">
      <c r="BB32312" s="5"/>
    </row>
    <row r="32313" spans="54:54" x14ac:dyDescent="0.2">
      <c r="BB32313" s="5"/>
    </row>
    <row r="32314" spans="54:54" x14ac:dyDescent="0.2">
      <c r="BB32314" s="5"/>
    </row>
    <row r="32315" spans="54:54" x14ac:dyDescent="0.2">
      <c r="BB32315" s="5"/>
    </row>
    <row r="32316" spans="54:54" x14ac:dyDescent="0.2">
      <c r="BB32316" s="5"/>
    </row>
    <row r="32317" spans="54:54" x14ac:dyDescent="0.2">
      <c r="BB32317" s="5"/>
    </row>
    <row r="32318" spans="54:54" x14ac:dyDescent="0.2">
      <c r="BB32318" s="5"/>
    </row>
    <row r="32319" spans="54:54" x14ac:dyDescent="0.2">
      <c r="BB32319" s="5"/>
    </row>
    <row r="32320" spans="54:54" x14ac:dyDescent="0.2">
      <c r="BB32320" s="5"/>
    </row>
    <row r="32321" spans="54:54" x14ac:dyDescent="0.2">
      <c r="BB32321" s="5"/>
    </row>
    <row r="32322" spans="54:54" x14ac:dyDescent="0.2">
      <c r="BB32322" s="5"/>
    </row>
    <row r="32323" spans="54:54" x14ac:dyDescent="0.2">
      <c r="BB32323" s="5"/>
    </row>
    <row r="32324" spans="54:54" x14ac:dyDescent="0.2">
      <c r="BB32324" s="5"/>
    </row>
    <row r="32325" spans="54:54" x14ac:dyDescent="0.2">
      <c r="BB32325" s="5"/>
    </row>
    <row r="32326" spans="54:54" x14ac:dyDescent="0.2">
      <c r="BB32326" s="5"/>
    </row>
    <row r="32327" spans="54:54" x14ac:dyDescent="0.2">
      <c r="BB32327" s="5"/>
    </row>
    <row r="32328" spans="54:54" x14ac:dyDescent="0.2">
      <c r="BB32328" s="5"/>
    </row>
    <row r="32329" spans="54:54" x14ac:dyDescent="0.2">
      <c r="BB32329" s="5"/>
    </row>
    <row r="32330" spans="54:54" x14ac:dyDescent="0.2">
      <c r="BB32330" s="5"/>
    </row>
    <row r="32331" spans="54:54" x14ac:dyDescent="0.2">
      <c r="BB32331" s="5"/>
    </row>
    <row r="32332" spans="54:54" x14ac:dyDescent="0.2">
      <c r="BB32332" s="5"/>
    </row>
    <row r="32333" spans="54:54" x14ac:dyDescent="0.2">
      <c r="BB32333" s="5"/>
    </row>
    <row r="32334" spans="54:54" x14ac:dyDescent="0.2">
      <c r="BB32334" s="5"/>
    </row>
    <row r="32335" spans="54:54" x14ac:dyDescent="0.2">
      <c r="BB32335" s="5"/>
    </row>
    <row r="32336" spans="54:54" x14ac:dyDescent="0.2">
      <c r="BB32336" s="5"/>
    </row>
    <row r="32337" spans="54:54" x14ac:dyDescent="0.2">
      <c r="BB32337" s="5"/>
    </row>
    <row r="32338" spans="54:54" x14ac:dyDescent="0.2">
      <c r="BB32338" s="5"/>
    </row>
    <row r="32339" spans="54:54" x14ac:dyDescent="0.2">
      <c r="BB32339" s="5"/>
    </row>
    <row r="32340" spans="54:54" x14ac:dyDescent="0.2">
      <c r="BB32340" s="5"/>
    </row>
    <row r="32341" spans="54:54" x14ac:dyDescent="0.2">
      <c r="BB32341" s="5"/>
    </row>
    <row r="32342" spans="54:54" x14ac:dyDescent="0.2">
      <c r="BB32342" s="5"/>
    </row>
    <row r="32343" spans="54:54" x14ac:dyDescent="0.2">
      <c r="BB32343" s="5"/>
    </row>
    <row r="32344" spans="54:54" x14ac:dyDescent="0.2">
      <c r="BB32344" s="5"/>
    </row>
    <row r="32345" spans="54:54" x14ac:dyDescent="0.2">
      <c r="BB32345" s="5"/>
    </row>
    <row r="32346" spans="54:54" x14ac:dyDescent="0.2">
      <c r="BB32346" s="5"/>
    </row>
    <row r="32347" spans="54:54" x14ac:dyDescent="0.2">
      <c r="BB32347" s="5"/>
    </row>
    <row r="32348" spans="54:54" x14ac:dyDescent="0.2">
      <c r="BB32348" s="5"/>
    </row>
    <row r="32349" spans="54:54" x14ac:dyDescent="0.2">
      <c r="BB32349" s="5"/>
    </row>
    <row r="32350" spans="54:54" x14ac:dyDescent="0.2">
      <c r="BB32350" s="5"/>
    </row>
    <row r="32351" spans="54:54" x14ac:dyDescent="0.2">
      <c r="BB32351" s="5"/>
    </row>
    <row r="32352" spans="54:54" x14ac:dyDescent="0.2">
      <c r="BB32352" s="5"/>
    </row>
    <row r="32353" spans="54:54" x14ac:dyDescent="0.2">
      <c r="BB32353" s="5"/>
    </row>
    <row r="32354" spans="54:54" x14ac:dyDescent="0.2">
      <c r="BB32354" s="5"/>
    </row>
    <row r="32355" spans="54:54" x14ac:dyDescent="0.2">
      <c r="BB32355" s="5"/>
    </row>
    <row r="32356" spans="54:54" x14ac:dyDescent="0.2">
      <c r="BB32356" s="5"/>
    </row>
    <row r="32357" spans="54:54" x14ac:dyDescent="0.2">
      <c r="BB32357" s="5"/>
    </row>
    <row r="32358" spans="54:54" x14ac:dyDescent="0.2">
      <c r="BB32358" s="5"/>
    </row>
    <row r="32359" spans="54:54" x14ac:dyDescent="0.2">
      <c r="BB32359" s="5"/>
    </row>
    <row r="32360" spans="54:54" x14ac:dyDescent="0.2">
      <c r="BB32360" s="5"/>
    </row>
    <row r="32361" spans="54:54" x14ac:dyDescent="0.2">
      <c r="BB32361" s="5"/>
    </row>
    <row r="32362" spans="54:54" x14ac:dyDescent="0.2">
      <c r="BB32362" s="5"/>
    </row>
    <row r="32363" spans="54:54" x14ac:dyDescent="0.2">
      <c r="BB32363" s="5"/>
    </row>
    <row r="32364" spans="54:54" x14ac:dyDescent="0.2">
      <c r="BB32364" s="5"/>
    </row>
    <row r="32365" spans="54:54" x14ac:dyDescent="0.2">
      <c r="BB32365" s="5"/>
    </row>
    <row r="32366" spans="54:54" x14ac:dyDescent="0.2">
      <c r="BB32366" s="5"/>
    </row>
    <row r="32367" spans="54:54" x14ac:dyDescent="0.2">
      <c r="BB32367" s="5"/>
    </row>
    <row r="32368" spans="54:54" x14ac:dyDescent="0.2">
      <c r="BB32368" s="5"/>
    </row>
    <row r="32369" spans="54:54" x14ac:dyDescent="0.2">
      <c r="BB32369" s="5"/>
    </row>
    <row r="32370" spans="54:54" x14ac:dyDescent="0.2">
      <c r="BB32370" s="5"/>
    </row>
    <row r="32371" spans="54:54" x14ac:dyDescent="0.2">
      <c r="BB32371" s="5"/>
    </row>
    <row r="32372" spans="54:54" x14ac:dyDescent="0.2">
      <c r="BB32372" s="5"/>
    </row>
    <row r="32373" spans="54:54" x14ac:dyDescent="0.2">
      <c r="BB32373" s="5"/>
    </row>
    <row r="32374" spans="54:54" x14ac:dyDescent="0.2">
      <c r="BB32374" s="5"/>
    </row>
    <row r="32375" spans="54:54" x14ac:dyDescent="0.2">
      <c r="BB32375" s="5"/>
    </row>
    <row r="32376" spans="54:54" x14ac:dyDescent="0.2">
      <c r="BB32376" s="5"/>
    </row>
    <row r="32377" spans="54:54" x14ac:dyDescent="0.2">
      <c r="BB32377" s="5"/>
    </row>
    <row r="32378" spans="54:54" x14ac:dyDescent="0.2">
      <c r="BB32378" s="5"/>
    </row>
    <row r="32379" spans="54:54" x14ac:dyDescent="0.2">
      <c r="BB32379" s="5"/>
    </row>
    <row r="32380" spans="54:54" x14ac:dyDescent="0.2">
      <c r="BB32380" s="5"/>
    </row>
    <row r="32381" spans="54:54" x14ac:dyDescent="0.2">
      <c r="BB32381" s="5"/>
    </row>
    <row r="32382" spans="54:54" x14ac:dyDescent="0.2">
      <c r="BB32382" s="5"/>
    </row>
    <row r="32383" spans="54:54" x14ac:dyDescent="0.2">
      <c r="BB32383" s="5"/>
    </row>
    <row r="32384" spans="54:54" x14ac:dyDescent="0.2">
      <c r="BB32384" s="5"/>
    </row>
    <row r="32385" spans="54:54" x14ac:dyDescent="0.2">
      <c r="BB32385" s="5"/>
    </row>
    <row r="32386" spans="54:54" x14ac:dyDescent="0.2">
      <c r="BB32386" s="5"/>
    </row>
    <row r="32387" spans="54:54" x14ac:dyDescent="0.2">
      <c r="BB32387" s="5"/>
    </row>
    <row r="32388" spans="54:54" x14ac:dyDescent="0.2">
      <c r="BB32388" s="5"/>
    </row>
    <row r="32389" spans="54:54" x14ac:dyDescent="0.2">
      <c r="BB32389" s="5"/>
    </row>
    <row r="32390" spans="54:54" x14ac:dyDescent="0.2">
      <c r="BB32390" s="5"/>
    </row>
    <row r="32391" spans="54:54" x14ac:dyDescent="0.2">
      <c r="BB32391" s="5"/>
    </row>
    <row r="32392" spans="54:54" x14ac:dyDescent="0.2">
      <c r="BB32392" s="5"/>
    </row>
    <row r="32393" spans="54:54" x14ac:dyDescent="0.2">
      <c r="BB32393" s="5"/>
    </row>
    <row r="32394" spans="54:54" x14ac:dyDescent="0.2">
      <c r="BB32394" s="5"/>
    </row>
    <row r="32395" spans="54:54" x14ac:dyDescent="0.2">
      <c r="BB32395" s="5"/>
    </row>
    <row r="32396" spans="54:54" x14ac:dyDescent="0.2">
      <c r="BB32396" s="5"/>
    </row>
    <row r="32397" spans="54:54" x14ac:dyDescent="0.2">
      <c r="BB32397" s="5"/>
    </row>
    <row r="32398" spans="54:54" x14ac:dyDescent="0.2">
      <c r="BB32398" s="5"/>
    </row>
    <row r="32399" spans="54:54" x14ac:dyDescent="0.2">
      <c r="BB32399" s="5"/>
    </row>
    <row r="32400" spans="54:54" x14ac:dyDescent="0.2">
      <c r="BB32400" s="5"/>
    </row>
    <row r="32401" spans="54:54" x14ac:dyDescent="0.2">
      <c r="BB32401" s="5"/>
    </row>
    <row r="32402" spans="54:54" x14ac:dyDescent="0.2">
      <c r="BB32402" s="5"/>
    </row>
    <row r="32403" spans="54:54" x14ac:dyDescent="0.2">
      <c r="BB32403" s="5"/>
    </row>
    <row r="32404" spans="54:54" x14ac:dyDescent="0.2">
      <c r="BB32404" s="5"/>
    </row>
    <row r="32405" spans="54:54" x14ac:dyDescent="0.2">
      <c r="BB32405" s="5"/>
    </row>
    <row r="32406" spans="54:54" x14ac:dyDescent="0.2">
      <c r="BB32406" s="5"/>
    </row>
    <row r="32407" spans="54:54" x14ac:dyDescent="0.2">
      <c r="BB32407" s="5"/>
    </row>
    <row r="32408" spans="54:54" x14ac:dyDescent="0.2">
      <c r="BB32408" s="5"/>
    </row>
    <row r="32409" spans="54:54" x14ac:dyDescent="0.2">
      <c r="BB32409" s="5"/>
    </row>
    <row r="32410" spans="54:54" x14ac:dyDescent="0.2">
      <c r="BB32410" s="5"/>
    </row>
    <row r="32411" spans="54:54" x14ac:dyDescent="0.2">
      <c r="BB32411" s="5"/>
    </row>
    <row r="32412" spans="54:54" x14ac:dyDescent="0.2">
      <c r="BB32412" s="5"/>
    </row>
    <row r="32413" spans="54:54" x14ac:dyDescent="0.2">
      <c r="BB32413" s="5"/>
    </row>
    <row r="32414" spans="54:54" x14ac:dyDescent="0.2">
      <c r="BB32414" s="5"/>
    </row>
    <row r="32415" spans="54:54" x14ac:dyDescent="0.2">
      <c r="BB32415" s="5"/>
    </row>
    <row r="32416" spans="54:54" x14ac:dyDescent="0.2">
      <c r="BB32416" s="5"/>
    </row>
    <row r="32417" spans="54:54" x14ac:dyDescent="0.2">
      <c r="BB32417" s="5"/>
    </row>
    <row r="32418" spans="54:54" x14ac:dyDescent="0.2">
      <c r="BB32418" s="5"/>
    </row>
    <row r="32419" spans="54:54" x14ac:dyDescent="0.2">
      <c r="BB32419" s="5"/>
    </row>
    <row r="32420" spans="54:54" x14ac:dyDescent="0.2">
      <c r="BB32420" s="5"/>
    </row>
    <row r="32421" spans="54:54" x14ac:dyDescent="0.2">
      <c r="BB32421" s="5"/>
    </row>
    <row r="32422" spans="54:54" x14ac:dyDescent="0.2">
      <c r="BB32422" s="5"/>
    </row>
    <row r="32423" spans="54:54" x14ac:dyDescent="0.2">
      <c r="BB32423" s="5"/>
    </row>
    <row r="32424" spans="54:54" x14ac:dyDescent="0.2">
      <c r="BB32424" s="5"/>
    </row>
    <row r="32425" spans="54:54" x14ac:dyDescent="0.2">
      <c r="BB32425" s="5"/>
    </row>
    <row r="32426" spans="54:54" x14ac:dyDescent="0.2">
      <c r="BB32426" s="5"/>
    </row>
    <row r="32427" spans="54:54" x14ac:dyDescent="0.2">
      <c r="BB32427" s="5"/>
    </row>
    <row r="32428" spans="54:54" x14ac:dyDescent="0.2">
      <c r="BB32428" s="5"/>
    </row>
    <row r="32429" spans="54:54" x14ac:dyDescent="0.2">
      <c r="BB32429" s="5"/>
    </row>
    <row r="32430" spans="54:54" x14ac:dyDescent="0.2">
      <c r="BB32430" s="5"/>
    </row>
    <row r="32431" spans="54:54" x14ac:dyDescent="0.2">
      <c r="BB32431" s="5"/>
    </row>
    <row r="32432" spans="54:54" x14ac:dyDescent="0.2">
      <c r="BB32432" s="5"/>
    </row>
    <row r="32433" spans="54:54" x14ac:dyDescent="0.2">
      <c r="BB32433" s="5"/>
    </row>
    <row r="32434" spans="54:54" x14ac:dyDescent="0.2">
      <c r="BB32434" s="5"/>
    </row>
    <row r="32435" spans="54:54" x14ac:dyDescent="0.2">
      <c r="BB32435" s="5"/>
    </row>
    <row r="32436" spans="54:54" x14ac:dyDescent="0.2">
      <c r="BB32436" s="5"/>
    </row>
    <row r="32437" spans="54:54" x14ac:dyDescent="0.2">
      <c r="BB32437" s="5"/>
    </row>
    <row r="32438" spans="54:54" x14ac:dyDescent="0.2">
      <c r="BB32438" s="5"/>
    </row>
    <row r="32439" spans="54:54" x14ac:dyDescent="0.2">
      <c r="BB32439" s="5"/>
    </row>
    <row r="32440" spans="54:54" x14ac:dyDescent="0.2">
      <c r="BB32440" s="5"/>
    </row>
    <row r="32441" spans="54:54" x14ac:dyDescent="0.2">
      <c r="BB32441" s="5"/>
    </row>
    <row r="32442" spans="54:54" x14ac:dyDescent="0.2">
      <c r="BB32442" s="5"/>
    </row>
    <row r="32443" spans="54:54" x14ac:dyDescent="0.2">
      <c r="BB32443" s="5"/>
    </row>
    <row r="32444" spans="54:54" x14ac:dyDescent="0.2">
      <c r="BB32444" s="5"/>
    </row>
    <row r="32445" spans="54:54" x14ac:dyDescent="0.2">
      <c r="BB32445" s="5"/>
    </row>
    <row r="32446" spans="54:54" x14ac:dyDescent="0.2">
      <c r="BB32446" s="5"/>
    </row>
    <row r="32447" spans="54:54" x14ac:dyDescent="0.2">
      <c r="BB32447" s="5"/>
    </row>
    <row r="32448" spans="54:54" x14ac:dyDescent="0.2">
      <c r="BB32448" s="5"/>
    </row>
    <row r="32449" spans="54:54" x14ac:dyDescent="0.2">
      <c r="BB32449" s="5"/>
    </row>
    <row r="32450" spans="54:54" x14ac:dyDescent="0.2">
      <c r="BB32450" s="5"/>
    </row>
    <row r="32451" spans="54:54" x14ac:dyDescent="0.2">
      <c r="BB32451" s="5"/>
    </row>
    <row r="32452" spans="54:54" x14ac:dyDescent="0.2">
      <c r="BB32452" s="5"/>
    </row>
    <row r="32453" spans="54:54" x14ac:dyDescent="0.2">
      <c r="BB32453" s="5"/>
    </row>
    <row r="32454" spans="54:54" x14ac:dyDescent="0.2">
      <c r="BB32454" s="5"/>
    </row>
    <row r="32455" spans="54:54" x14ac:dyDescent="0.2">
      <c r="BB32455" s="5"/>
    </row>
    <row r="32456" spans="54:54" x14ac:dyDescent="0.2">
      <c r="BB32456" s="5"/>
    </row>
    <row r="32457" spans="54:54" x14ac:dyDescent="0.2">
      <c r="BB32457" s="5"/>
    </row>
    <row r="32458" spans="54:54" x14ac:dyDescent="0.2">
      <c r="BB32458" s="5"/>
    </row>
    <row r="32459" spans="54:54" x14ac:dyDescent="0.2">
      <c r="BB32459" s="5"/>
    </row>
    <row r="32460" spans="54:54" x14ac:dyDescent="0.2">
      <c r="BB32460" s="5"/>
    </row>
    <row r="32461" spans="54:54" x14ac:dyDescent="0.2">
      <c r="BB32461" s="5"/>
    </row>
    <row r="32462" spans="54:54" x14ac:dyDescent="0.2">
      <c r="BB32462" s="5"/>
    </row>
    <row r="32463" spans="54:54" x14ac:dyDescent="0.2">
      <c r="BB32463" s="5"/>
    </row>
    <row r="32464" spans="54:54" x14ac:dyDescent="0.2">
      <c r="BB32464" s="5"/>
    </row>
    <row r="32465" spans="54:54" x14ac:dyDescent="0.2">
      <c r="BB32465" s="5"/>
    </row>
    <row r="32466" spans="54:54" x14ac:dyDescent="0.2">
      <c r="BB32466" s="5"/>
    </row>
    <row r="32467" spans="54:54" x14ac:dyDescent="0.2">
      <c r="BB32467" s="5"/>
    </row>
    <row r="32468" spans="54:54" x14ac:dyDescent="0.2">
      <c r="BB32468" s="5"/>
    </row>
    <row r="32469" spans="54:54" x14ac:dyDescent="0.2">
      <c r="BB32469" s="5"/>
    </row>
    <row r="32470" spans="54:54" x14ac:dyDescent="0.2">
      <c r="BB32470" s="5"/>
    </row>
    <row r="32471" spans="54:54" x14ac:dyDescent="0.2">
      <c r="BB32471" s="5"/>
    </row>
    <row r="32472" spans="54:54" x14ac:dyDescent="0.2">
      <c r="BB32472" s="5"/>
    </row>
    <row r="32473" spans="54:54" x14ac:dyDescent="0.2">
      <c r="BB32473" s="5"/>
    </row>
    <row r="32474" spans="54:54" x14ac:dyDescent="0.2">
      <c r="BB32474" s="5"/>
    </row>
    <row r="32475" spans="54:54" x14ac:dyDescent="0.2">
      <c r="BB32475" s="5"/>
    </row>
    <row r="32476" spans="54:54" x14ac:dyDescent="0.2">
      <c r="BB32476" s="5"/>
    </row>
    <row r="32477" spans="54:54" x14ac:dyDescent="0.2">
      <c r="BB32477" s="5"/>
    </row>
    <row r="32478" spans="54:54" x14ac:dyDescent="0.2">
      <c r="BB32478" s="5"/>
    </row>
    <row r="32479" spans="54:54" x14ac:dyDescent="0.2">
      <c r="BB32479" s="5"/>
    </row>
    <row r="32480" spans="54:54" x14ac:dyDescent="0.2">
      <c r="BB32480" s="5"/>
    </row>
    <row r="32481" spans="54:54" x14ac:dyDescent="0.2">
      <c r="BB32481" s="5"/>
    </row>
    <row r="32482" spans="54:54" x14ac:dyDescent="0.2">
      <c r="BB32482" s="5"/>
    </row>
    <row r="32483" spans="54:54" x14ac:dyDescent="0.2">
      <c r="BB32483" s="5"/>
    </row>
    <row r="32484" spans="54:54" x14ac:dyDescent="0.2">
      <c r="BB32484" s="5"/>
    </row>
    <row r="32485" spans="54:54" x14ac:dyDescent="0.2">
      <c r="BB32485" s="5"/>
    </row>
    <row r="32486" spans="54:54" x14ac:dyDescent="0.2">
      <c r="BB32486" s="5"/>
    </row>
    <row r="32487" spans="54:54" x14ac:dyDescent="0.2">
      <c r="BB32487" s="5"/>
    </row>
    <row r="32488" spans="54:54" x14ac:dyDescent="0.2">
      <c r="BB32488" s="5"/>
    </row>
    <row r="32489" spans="54:54" x14ac:dyDescent="0.2">
      <c r="BB32489" s="5"/>
    </row>
    <row r="32490" spans="54:54" x14ac:dyDescent="0.2">
      <c r="BB32490" s="5"/>
    </row>
    <row r="32491" spans="54:54" x14ac:dyDescent="0.2">
      <c r="BB32491" s="5"/>
    </row>
    <row r="32492" spans="54:54" x14ac:dyDescent="0.2">
      <c r="BB32492" s="5"/>
    </row>
    <row r="32493" spans="54:54" x14ac:dyDescent="0.2">
      <c r="BB32493" s="5"/>
    </row>
    <row r="32494" spans="54:54" x14ac:dyDescent="0.2">
      <c r="BB32494" s="5"/>
    </row>
    <row r="32495" spans="54:54" x14ac:dyDescent="0.2">
      <c r="BB32495" s="5"/>
    </row>
    <row r="32496" spans="54:54" x14ac:dyDescent="0.2">
      <c r="BB32496" s="5"/>
    </row>
    <row r="32497" spans="54:54" x14ac:dyDescent="0.2">
      <c r="BB32497" s="5"/>
    </row>
    <row r="32498" spans="54:54" x14ac:dyDescent="0.2">
      <c r="BB32498" s="5"/>
    </row>
    <row r="32499" spans="54:54" x14ac:dyDescent="0.2">
      <c r="BB32499" s="5"/>
    </row>
    <row r="32500" spans="54:54" x14ac:dyDescent="0.2">
      <c r="BB32500" s="5"/>
    </row>
    <row r="32501" spans="54:54" x14ac:dyDescent="0.2">
      <c r="BB32501" s="5"/>
    </row>
    <row r="32502" spans="54:54" x14ac:dyDescent="0.2">
      <c r="BB32502" s="5"/>
    </row>
    <row r="32503" spans="54:54" x14ac:dyDescent="0.2">
      <c r="BB32503" s="5"/>
    </row>
    <row r="32504" spans="54:54" x14ac:dyDescent="0.2">
      <c r="BB32504" s="5"/>
    </row>
    <row r="32505" spans="54:54" x14ac:dyDescent="0.2">
      <c r="BB32505" s="5"/>
    </row>
    <row r="32506" spans="54:54" x14ac:dyDescent="0.2">
      <c r="BB32506" s="5"/>
    </row>
    <row r="32507" spans="54:54" x14ac:dyDescent="0.2">
      <c r="BB32507" s="5"/>
    </row>
    <row r="32508" spans="54:54" x14ac:dyDescent="0.2">
      <c r="BB32508" s="5"/>
    </row>
    <row r="32509" spans="54:54" x14ac:dyDescent="0.2">
      <c r="BB32509" s="5"/>
    </row>
    <row r="32510" spans="54:54" x14ac:dyDescent="0.2">
      <c r="BB32510" s="5"/>
    </row>
    <row r="32511" spans="54:54" x14ac:dyDescent="0.2">
      <c r="BB32511" s="5"/>
    </row>
    <row r="32512" spans="54:54" x14ac:dyDescent="0.2">
      <c r="BB32512" s="5"/>
    </row>
    <row r="32513" spans="54:54" x14ac:dyDescent="0.2">
      <c r="BB32513" s="5"/>
    </row>
    <row r="32514" spans="54:54" x14ac:dyDescent="0.2">
      <c r="BB32514" s="5"/>
    </row>
    <row r="32515" spans="54:54" x14ac:dyDescent="0.2">
      <c r="BB32515" s="5"/>
    </row>
    <row r="32516" spans="54:54" x14ac:dyDescent="0.2">
      <c r="BB32516" s="5"/>
    </row>
    <row r="32517" spans="54:54" x14ac:dyDescent="0.2">
      <c r="BB32517" s="5"/>
    </row>
    <row r="32518" spans="54:54" x14ac:dyDescent="0.2">
      <c r="BB32518" s="5"/>
    </row>
    <row r="32519" spans="54:54" x14ac:dyDescent="0.2">
      <c r="BB32519" s="5"/>
    </row>
    <row r="32520" spans="54:54" x14ac:dyDescent="0.2">
      <c r="BB32520" s="5"/>
    </row>
    <row r="32521" spans="54:54" x14ac:dyDescent="0.2">
      <c r="BB32521" s="5"/>
    </row>
    <row r="32522" spans="54:54" x14ac:dyDescent="0.2">
      <c r="BB32522" s="5"/>
    </row>
    <row r="32523" spans="54:54" x14ac:dyDescent="0.2">
      <c r="BB32523" s="5"/>
    </row>
    <row r="32524" spans="54:54" x14ac:dyDescent="0.2">
      <c r="BB32524" s="5"/>
    </row>
    <row r="32525" spans="54:54" x14ac:dyDescent="0.2">
      <c r="BB32525" s="5"/>
    </row>
    <row r="32526" spans="54:54" x14ac:dyDescent="0.2">
      <c r="BB32526" s="5"/>
    </row>
    <row r="32527" spans="54:54" x14ac:dyDescent="0.2">
      <c r="BB32527" s="5"/>
    </row>
    <row r="32528" spans="54:54" x14ac:dyDescent="0.2">
      <c r="BB32528" s="5"/>
    </row>
    <row r="32529" spans="54:54" x14ac:dyDescent="0.2">
      <c r="BB32529" s="5"/>
    </row>
    <row r="32530" spans="54:54" x14ac:dyDescent="0.2">
      <c r="BB32530" s="5"/>
    </row>
    <row r="32531" spans="54:54" x14ac:dyDescent="0.2">
      <c r="BB32531" s="5"/>
    </row>
    <row r="32532" spans="54:54" x14ac:dyDescent="0.2">
      <c r="BB32532" s="5"/>
    </row>
    <row r="32533" spans="54:54" x14ac:dyDescent="0.2">
      <c r="BB32533" s="5"/>
    </row>
    <row r="32534" spans="54:54" x14ac:dyDescent="0.2">
      <c r="BB32534" s="5"/>
    </row>
    <row r="32535" spans="54:54" x14ac:dyDescent="0.2">
      <c r="BB32535" s="5"/>
    </row>
    <row r="32536" spans="54:54" x14ac:dyDescent="0.2">
      <c r="BB32536" s="5"/>
    </row>
    <row r="32537" spans="54:54" x14ac:dyDescent="0.2">
      <c r="BB32537" s="5"/>
    </row>
    <row r="32538" spans="54:54" x14ac:dyDescent="0.2">
      <c r="BB32538" s="5"/>
    </row>
    <row r="32539" spans="54:54" x14ac:dyDescent="0.2">
      <c r="BB32539" s="5"/>
    </row>
    <row r="32540" spans="54:54" x14ac:dyDescent="0.2">
      <c r="BB32540" s="5"/>
    </row>
    <row r="32541" spans="54:54" x14ac:dyDescent="0.2">
      <c r="BB32541" s="5"/>
    </row>
    <row r="32542" spans="54:54" x14ac:dyDescent="0.2">
      <c r="BB32542" s="5"/>
    </row>
    <row r="32543" spans="54:54" x14ac:dyDescent="0.2">
      <c r="BB32543" s="5"/>
    </row>
    <row r="32544" spans="54:54" x14ac:dyDescent="0.2">
      <c r="BB32544" s="5"/>
    </row>
    <row r="32545" spans="54:54" x14ac:dyDescent="0.2">
      <c r="BB32545" s="5"/>
    </row>
    <row r="32546" spans="54:54" x14ac:dyDescent="0.2">
      <c r="BB32546" s="5"/>
    </row>
    <row r="32547" spans="54:54" x14ac:dyDescent="0.2">
      <c r="BB32547" s="5"/>
    </row>
    <row r="32548" spans="54:54" x14ac:dyDescent="0.2">
      <c r="BB32548" s="5"/>
    </row>
    <row r="32549" spans="54:54" x14ac:dyDescent="0.2">
      <c r="BB32549" s="5"/>
    </row>
    <row r="32550" spans="54:54" x14ac:dyDescent="0.2">
      <c r="BB32550" s="5"/>
    </row>
    <row r="32551" spans="54:54" x14ac:dyDescent="0.2">
      <c r="BB32551" s="5"/>
    </row>
    <row r="32552" spans="54:54" x14ac:dyDescent="0.2">
      <c r="BB32552" s="5"/>
    </row>
    <row r="32553" spans="54:54" x14ac:dyDescent="0.2">
      <c r="BB32553" s="5"/>
    </row>
    <row r="32554" spans="54:54" x14ac:dyDescent="0.2">
      <c r="BB32554" s="5"/>
    </row>
    <row r="32555" spans="54:54" x14ac:dyDescent="0.2">
      <c r="BB32555" s="5"/>
    </row>
    <row r="32556" spans="54:54" x14ac:dyDescent="0.2">
      <c r="BB32556" s="5"/>
    </row>
    <row r="32557" spans="54:54" x14ac:dyDescent="0.2">
      <c r="BB32557" s="5"/>
    </row>
    <row r="32558" spans="54:54" x14ac:dyDescent="0.2">
      <c r="BB32558" s="5"/>
    </row>
    <row r="32559" spans="54:54" x14ac:dyDescent="0.2">
      <c r="BB32559" s="5"/>
    </row>
    <row r="32560" spans="54:54" x14ac:dyDescent="0.2">
      <c r="BB32560" s="5"/>
    </row>
    <row r="32561" spans="54:54" x14ac:dyDescent="0.2">
      <c r="BB32561" s="5"/>
    </row>
    <row r="32562" spans="54:54" x14ac:dyDescent="0.2">
      <c r="BB32562" s="5"/>
    </row>
    <row r="32563" spans="54:54" x14ac:dyDescent="0.2">
      <c r="BB32563" s="5"/>
    </row>
    <row r="32564" spans="54:54" x14ac:dyDescent="0.2">
      <c r="BB32564" s="5"/>
    </row>
    <row r="32565" spans="54:54" x14ac:dyDescent="0.2">
      <c r="BB32565" s="5"/>
    </row>
    <row r="32566" spans="54:54" x14ac:dyDescent="0.2">
      <c r="BB32566" s="5"/>
    </row>
    <row r="32567" spans="54:54" x14ac:dyDescent="0.2">
      <c r="BB32567" s="5"/>
    </row>
    <row r="32568" spans="54:54" x14ac:dyDescent="0.2">
      <c r="BB32568" s="5"/>
    </row>
    <row r="32569" spans="54:54" x14ac:dyDescent="0.2">
      <c r="BB32569" s="5"/>
    </row>
    <row r="32570" spans="54:54" x14ac:dyDescent="0.2">
      <c r="BB32570" s="5"/>
    </row>
    <row r="32571" spans="54:54" x14ac:dyDescent="0.2">
      <c r="BB32571" s="5"/>
    </row>
    <row r="32572" spans="54:54" x14ac:dyDescent="0.2">
      <c r="BB32572" s="5"/>
    </row>
    <row r="32573" spans="54:54" x14ac:dyDescent="0.2">
      <c r="BB32573" s="5"/>
    </row>
    <row r="32574" spans="54:54" x14ac:dyDescent="0.2">
      <c r="BB32574" s="5"/>
    </row>
    <row r="32575" spans="54:54" x14ac:dyDescent="0.2">
      <c r="BB32575" s="5"/>
    </row>
    <row r="32576" spans="54:54" x14ac:dyDescent="0.2">
      <c r="BB32576" s="5"/>
    </row>
    <row r="32577" spans="54:54" x14ac:dyDescent="0.2">
      <c r="BB32577" s="5"/>
    </row>
    <row r="32578" spans="54:54" x14ac:dyDescent="0.2">
      <c r="BB32578" s="5"/>
    </row>
    <row r="32579" spans="54:54" x14ac:dyDescent="0.2">
      <c r="BB32579" s="5"/>
    </row>
    <row r="32580" spans="54:54" x14ac:dyDescent="0.2">
      <c r="BB32580" s="5"/>
    </row>
    <row r="32581" spans="54:54" x14ac:dyDescent="0.2">
      <c r="BB32581" s="5"/>
    </row>
    <row r="32582" spans="54:54" x14ac:dyDescent="0.2">
      <c r="BB32582" s="5"/>
    </row>
    <row r="32583" spans="54:54" x14ac:dyDescent="0.2">
      <c r="BB32583" s="5"/>
    </row>
    <row r="32584" spans="54:54" x14ac:dyDescent="0.2">
      <c r="BB32584" s="5"/>
    </row>
    <row r="32585" spans="54:54" x14ac:dyDescent="0.2">
      <c r="BB32585" s="5"/>
    </row>
    <row r="32586" spans="54:54" x14ac:dyDescent="0.2">
      <c r="BB32586" s="5"/>
    </row>
    <row r="32587" spans="54:54" x14ac:dyDescent="0.2">
      <c r="BB32587" s="5"/>
    </row>
    <row r="32588" spans="54:54" x14ac:dyDescent="0.2">
      <c r="BB32588" s="5"/>
    </row>
    <row r="32589" spans="54:54" x14ac:dyDescent="0.2">
      <c r="BB32589" s="5"/>
    </row>
    <row r="32590" spans="54:54" x14ac:dyDescent="0.2">
      <c r="BB32590" s="5"/>
    </row>
    <row r="32591" spans="54:54" x14ac:dyDescent="0.2">
      <c r="BB32591" s="5"/>
    </row>
    <row r="32592" spans="54:54" x14ac:dyDescent="0.2">
      <c r="BB32592" s="5"/>
    </row>
    <row r="32593" spans="54:54" x14ac:dyDescent="0.2">
      <c r="BB32593" s="5"/>
    </row>
    <row r="32594" spans="54:54" x14ac:dyDescent="0.2">
      <c r="BB32594" s="5"/>
    </row>
    <row r="32595" spans="54:54" x14ac:dyDescent="0.2">
      <c r="BB32595" s="5"/>
    </row>
    <row r="32596" spans="54:54" x14ac:dyDescent="0.2">
      <c r="BB32596" s="5"/>
    </row>
    <row r="32597" spans="54:54" x14ac:dyDescent="0.2">
      <c r="BB32597" s="5"/>
    </row>
    <row r="32598" spans="54:54" x14ac:dyDescent="0.2">
      <c r="BB32598" s="5"/>
    </row>
    <row r="32599" spans="54:54" x14ac:dyDescent="0.2">
      <c r="BB32599" s="5"/>
    </row>
    <row r="32600" spans="54:54" x14ac:dyDescent="0.2">
      <c r="BB32600" s="5"/>
    </row>
    <row r="32601" spans="54:54" x14ac:dyDescent="0.2">
      <c r="BB32601" s="5"/>
    </row>
    <row r="32602" spans="54:54" x14ac:dyDescent="0.2">
      <c r="BB32602" s="5"/>
    </row>
    <row r="32603" spans="54:54" x14ac:dyDescent="0.2">
      <c r="BB32603" s="5"/>
    </row>
    <row r="32604" spans="54:54" x14ac:dyDescent="0.2">
      <c r="BB32604" s="5"/>
    </row>
    <row r="32605" spans="54:54" x14ac:dyDescent="0.2">
      <c r="BB32605" s="5"/>
    </row>
    <row r="32606" spans="54:54" x14ac:dyDescent="0.2">
      <c r="BB32606" s="5"/>
    </row>
    <row r="32607" spans="54:54" x14ac:dyDescent="0.2">
      <c r="BB32607" s="5"/>
    </row>
    <row r="32608" spans="54:54" x14ac:dyDescent="0.2">
      <c r="BB32608" s="5"/>
    </row>
    <row r="32609" spans="54:54" x14ac:dyDescent="0.2">
      <c r="BB32609" s="5"/>
    </row>
    <row r="32610" spans="54:54" x14ac:dyDescent="0.2">
      <c r="BB32610" s="5"/>
    </row>
    <row r="32611" spans="54:54" x14ac:dyDescent="0.2">
      <c r="BB32611" s="5"/>
    </row>
    <row r="32612" spans="54:54" x14ac:dyDescent="0.2">
      <c r="BB32612" s="5"/>
    </row>
    <row r="32613" spans="54:54" x14ac:dyDescent="0.2">
      <c r="BB32613" s="5"/>
    </row>
    <row r="32614" spans="54:54" x14ac:dyDescent="0.2">
      <c r="BB32614" s="5"/>
    </row>
    <row r="32615" spans="54:54" x14ac:dyDescent="0.2">
      <c r="BB32615" s="5"/>
    </row>
    <row r="32616" spans="54:54" x14ac:dyDescent="0.2">
      <c r="BB32616" s="5"/>
    </row>
    <row r="32617" spans="54:54" x14ac:dyDescent="0.2">
      <c r="BB32617" s="5"/>
    </row>
    <row r="32618" spans="54:54" x14ac:dyDescent="0.2">
      <c r="BB32618" s="5"/>
    </row>
    <row r="32619" spans="54:54" x14ac:dyDescent="0.2">
      <c r="BB32619" s="5"/>
    </row>
    <row r="32620" spans="54:54" x14ac:dyDescent="0.2">
      <c r="BB32620" s="5"/>
    </row>
    <row r="32621" spans="54:54" x14ac:dyDescent="0.2">
      <c r="BB32621" s="5"/>
    </row>
    <row r="32622" spans="54:54" x14ac:dyDescent="0.2">
      <c r="BB32622" s="5"/>
    </row>
    <row r="32623" spans="54:54" x14ac:dyDescent="0.2">
      <c r="BB32623" s="5"/>
    </row>
    <row r="32624" spans="54:54" x14ac:dyDescent="0.2">
      <c r="BB32624" s="5"/>
    </row>
    <row r="32625" spans="54:54" x14ac:dyDescent="0.2">
      <c r="BB32625" s="5"/>
    </row>
    <row r="32626" spans="54:54" x14ac:dyDescent="0.2">
      <c r="BB32626" s="5"/>
    </row>
    <row r="32627" spans="54:54" x14ac:dyDescent="0.2">
      <c r="BB32627" s="5"/>
    </row>
    <row r="32628" spans="54:54" x14ac:dyDescent="0.2">
      <c r="BB32628" s="5"/>
    </row>
    <row r="32629" spans="54:54" x14ac:dyDescent="0.2">
      <c r="BB32629" s="5"/>
    </row>
    <row r="32630" spans="54:54" x14ac:dyDescent="0.2">
      <c r="BB32630" s="5"/>
    </row>
    <row r="32631" spans="54:54" x14ac:dyDescent="0.2">
      <c r="BB32631" s="5"/>
    </row>
    <row r="32632" spans="54:54" x14ac:dyDescent="0.2">
      <c r="BB32632" s="5"/>
    </row>
    <row r="32633" spans="54:54" x14ac:dyDescent="0.2">
      <c r="BB32633" s="5"/>
    </row>
    <row r="32634" spans="54:54" x14ac:dyDescent="0.2">
      <c r="BB32634" s="5"/>
    </row>
    <row r="32635" spans="54:54" x14ac:dyDescent="0.2">
      <c r="BB32635" s="5"/>
    </row>
    <row r="32636" spans="54:54" x14ac:dyDescent="0.2">
      <c r="BB32636" s="5"/>
    </row>
    <row r="32637" spans="54:54" x14ac:dyDescent="0.2">
      <c r="BB32637" s="5"/>
    </row>
    <row r="32638" spans="54:54" x14ac:dyDescent="0.2">
      <c r="BB32638" s="5"/>
    </row>
    <row r="32639" spans="54:54" x14ac:dyDescent="0.2">
      <c r="BB32639" s="5"/>
    </row>
    <row r="32640" spans="54:54" x14ac:dyDescent="0.2">
      <c r="BB32640" s="5"/>
    </row>
    <row r="32641" spans="54:54" x14ac:dyDescent="0.2">
      <c r="BB32641" s="5"/>
    </row>
    <row r="32642" spans="54:54" x14ac:dyDescent="0.2">
      <c r="BB32642" s="5"/>
    </row>
    <row r="32643" spans="54:54" x14ac:dyDescent="0.2">
      <c r="BB32643" s="5"/>
    </row>
    <row r="32644" spans="54:54" x14ac:dyDescent="0.2">
      <c r="BB32644" s="5"/>
    </row>
    <row r="32645" spans="54:54" x14ac:dyDescent="0.2">
      <c r="BB32645" s="5"/>
    </row>
    <row r="32646" spans="54:54" x14ac:dyDescent="0.2">
      <c r="BB32646" s="5"/>
    </row>
    <row r="32647" spans="54:54" x14ac:dyDescent="0.2">
      <c r="BB32647" s="5"/>
    </row>
    <row r="32648" spans="54:54" x14ac:dyDescent="0.2">
      <c r="BB32648" s="5"/>
    </row>
    <row r="32649" spans="54:54" x14ac:dyDescent="0.2">
      <c r="BB32649" s="5"/>
    </row>
    <row r="32650" spans="54:54" x14ac:dyDescent="0.2">
      <c r="BB32650" s="5"/>
    </row>
    <row r="32651" spans="54:54" x14ac:dyDescent="0.2">
      <c r="BB32651" s="5"/>
    </row>
    <row r="32652" spans="54:54" x14ac:dyDescent="0.2">
      <c r="BB32652" s="5"/>
    </row>
    <row r="32653" spans="54:54" x14ac:dyDescent="0.2">
      <c r="BB32653" s="5"/>
    </row>
    <row r="32654" spans="54:54" x14ac:dyDescent="0.2">
      <c r="BB32654" s="5"/>
    </row>
    <row r="32655" spans="54:54" x14ac:dyDescent="0.2">
      <c r="BB32655" s="5"/>
    </row>
    <row r="32656" spans="54:54" x14ac:dyDescent="0.2">
      <c r="BB32656" s="5"/>
    </row>
    <row r="32657" spans="54:54" x14ac:dyDescent="0.2">
      <c r="BB32657" s="5"/>
    </row>
    <row r="32658" spans="54:54" x14ac:dyDescent="0.2">
      <c r="BB32658" s="5"/>
    </row>
    <row r="32659" spans="54:54" x14ac:dyDescent="0.2">
      <c r="BB32659" s="5"/>
    </row>
    <row r="32660" spans="54:54" x14ac:dyDescent="0.2">
      <c r="BB32660" s="5"/>
    </row>
    <row r="32661" spans="54:54" x14ac:dyDescent="0.2">
      <c r="BB32661" s="5"/>
    </row>
    <row r="32662" spans="54:54" x14ac:dyDescent="0.2">
      <c r="BB32662" s="5"/>
    </row>
    <row r="32663" spans="54:54" x14ac:dyDescent="0.2">
      <c r="BB32663" s="5"/>
    </row>
    <row r="32664" spans="54:54" x14ac:dyDescent="0.2">
      <c r="BB32664" s="5"/>
    </row>
    <row r="32665" spans="54:54" x14ac:dyDescent="0.2">
      <c r="BB32665" s="5"/>
    </row>
    <row r="32666" spans="54:54" x14ac:dyDescent="0.2">
      <c r="BB32666" s="5"/>
    </row>
    <row r="32667" spans="54:54" x14ac:dyDescent="0.2">
      <c r="BB32667" s="5"/>
    </row>
    <row r="32668" spans="54:54" x14ac:dyDescent="0.2">
      <c r="BB32668" s="5"/>
    </row>
    <row r="32669" spans="54:54" x14ac:dyDescent="0.2">
      <c r="BB32669" s="5"/>
    </row>
    <row r="32670" spans="54:54" x14ac:dyDescent="0.2">
      <c r="BB32670" s="5"/>
    </row>
    <row r="32671" spans="54:54" x14ac:dyDescent="0.2">
      <c r="BB32671" s="5"/>
    </row>
    <row r="32672" spans="54:54" x14ac:dyDescent="0.2">
      <c r="BB32672" s="5"/>
    </row>
    <row r="32673" spans="54:54" x14ac:dyDescent="0.2">
      <c r="BB32673" s="5"/>
    </row>
    <row r="32674" spans="54:54" x14ac:dyDescent="0.2">
      <c r="BB32674" s="5"/>
    </row>
    <row r="32675" spans="54:54" x14ac:dyDescent="0.2">
      <c r="BB32675" s="5"/>
    </row>
    <row r="32676" spans="54:54" x14ac:dyDescent="0.2">
      <c r="BB32676" s="5"/>
    </row>
    <row r="32677" spans="54:54" x14ac:dyDescent="0.2">
      <c r="BB32677" s="5"/>
    </row>
    <row r="32678" spans="54:54" x14ac:dyDescent="0.2">
      <c r="BB32678" s="5"/>
    </row>
    <row r="32679" spans="54:54" x14ac:dyDescent="0.2">
      <c r="BB32679" s="5"/>
    </row>
    <row r="32680" spans="54:54" x14ac:dyDescent="0.2">
      <c r="BB32680" s="5"/>
    </row>
    <row r="32681" spans="54:54" x14ac:dyDescent="0.2">
      <c r="BB32681" s="5"/>
    </row>
    <row r="32682" spans="54:54" x14ac:dyDescent="0.2">
      <c r="BB32682" s="5"/>
    </row>
    <row r="32683" spans="54:54" x14ac:dyDescent="0.2">
      <c r="BB32683" s="5"/>
    </row>
    <row r="32684" spans="54:54" x14ac:dyDescent="0.2">
      <c r="BB32684" s="5"/>
    </row>
    <row r="32685" spans="54:54" x14ac:dyDescent="0.2">
      <c r="BB32685" s="5"/>
    </row>
    <row r="32686" spans="54:54" x14ac:dyDescent="0.2">
      <c r="BB32686" s="5"/>
    </row>
    <row r="32687" spans="54:54" x14ac:dyDescent="0.2">
      <c r="BB32687" s="5"/>
    </row>
    <row r="32688" spans="54:54" x14ac:dyDescent="0.2">
      <c r="BB32688" s="5"/>
    </row>
    <row r="32689" spans="54:54" x14ac:dyDescent="0.2">
      <c r="BB32689" s="5"/>
    </row>
    <row r="32690" spans="54:54" x14ac:dyDescent="0.2">
      <c r="BB32690" s="5"/>
    </row>
    <row r="32691" spans="54:54" x14ac:dyDescent="0.2">
      <c r="BB32691" s="5"/>
    </row>
    <row r="32692" spans="54:54" x14ac:dyDescent="0.2">
      <c r="BB32692" s="5"/>
    </row>
    <row r="32693" spans="54:54" x14ac:dyDescent="0.2">
      <c r="BB32693" s="5"/>
    </row>
    <row r="32694" spans="54:54" x14ac:dyDescent="0.2">
      <c r="BB32694" s="5"/>
    </row>
    <row r="32695" spans="54:54" x14ac:dyDescent="0.2">
      <c r="BB32695" s="5"/>
    </row>
    <row r="32696" spans="54:54" x14ac:dyDescent="0.2">
      <c r="BB32696" s="5"/>
    </row>
    <row r="32697" spans="54:54" x14ac:dyDescent="0.2">
      <c r="BB32697" s="5"/>
    </row>
    <row r="32698" spans="54:54" x14ac:dyDescent="0.2">
      <c r="BB32698" s="5"/>
    </row>
    <row r="32699" spans="54:54" x14ac:dyDescent="0.2">
      <c r="BB32699" s="5"/>
    </row>
    <row r="32700" spans="54:54" x14ac:dyDescent="0.2">
      <c r="BB32700" s="5"/>
    </row>
    <row r="32701" spans="54:54" x14ac:dyDescent="0.2">
      <c r="BB32701" s="5"/>
    </row>
    <row r="32702" spans="54:54" x14ac:dyDescent="0.2">
      <c r="BB32702" s="5"/>
    </row>
    <row r="32703" spans="54:54" x14ac:dyDescent="0.2">
      <c r="BB32703" s="5"/>
    </row>
    <row r="32704" spans="54:54" x14ac:dyDescent="0.2">
      <c r="BB32704" s="5"/>
    </row>
    <row r="32705" spans="54:54" x14ac:dyDescent="0.2">
      <c r="BB32705" s="5"/>
    </row>
    <row r="32706" spans="54:54" x14ac:dyDescent="0.2">
      <c r="BB32706" s="5"/>
    </row>
    <row r="32707" spans="54:54" x14ac:dyDescent="0.2">
      <c r="BB32707" s="5"/>
    </row>
    <row r="32708" spans="54:54" x14ac:dyDescent="0.2">
      <c r="BB32708" s="5"/>
    </row>
    <row r="32709" spans="54:54" x14ac:dyDescent="0.2">
      <c r="BB32709" s="5"/>
    </row>
    <row r="32710" spans="54:54" x14ac:dyDescent="0.2">
      <c r="BB32710" s="5"/>
    </row>
    <row r="32711" spans="54:54" x14ac:dyDescent="0.2">
      <c r="BB32711" s="5"/>
    </row>
    <row r="32712" spans="54:54" x14ac:dyDescent="0.2">
      <c r="BB32712" s="5"/>
    </row>
    <row r="32713" spans="54:54" x14ac:dyDescent="0.2">
      <c r="BB32713" s="5"/>
    </row>
    <row r="32714" spans="54:54" x14ac:dyDescent="0.2">
      <c r="BB32714" s="5"/>
    </row>
    <row r="32715" spans="54:54" x14ac:dyDescent="0.2">
      <c r="BB32715" s="5"/>
    </row>
    <row r="32716" spans="54:54" x14ac:dyDescent="0.2">
      <c r="BB32716" s="5"/>
    </row>
    <row r="32717" spans="54:54" x14ac:dyDescent="0.2">
      <c r="BB32717" s="5"/>
    </row>
    <row r="32718" spans="54:54" x14ac:dyDescent="0.2">
      <c r="BB32718" s="5"/>
    </row>
    <row r="32719" spans="54:54" x14ac:dyDescent="0.2">
      <c r="BB32719" s="5"/>
    </row>
    <row r="32720" spans="54:54" x14ac:dyDescent="0.2">
      <c r="BB32720" s="5"/>
    </row>
    <row r="32721" spans="54:54" x14ac:dyDescent="0.2">
      <c r="BB32721" s="5"/>
    </row>
    <row r="32722" spans="54:54" x14ac:dyDescent="0.2">
      <c r="BB32722" s="5"/>
    </row>
    <row r="32723" spans="54:54" x14ac:dyDescent="0.2">
      <c r="BB32723" s="5"/>
    </row>
    <row r="32724" spans="54:54" x14ac:dyDescent="0.2">
      <c r="BB32724" s="5"/>
    </row>
    <row r="32725" spans="54:54" x14ac:dyDescent="0.2">
      <c r="BB32725" s="5"/>
    </row>
    <row r="32726" spans="54:54" x14ac:dyDescent="0.2">
      <c r="BB32726" s="5"/>
    </row>
    <row r="32727" spans="54:54" x14ac:dyDescent="0.2">
      <c r="BB32727" s="5"/>
    </row>
    <row r="32728" spans="54:54" x14ac:dyDescent="0.2">
      <c r="BB32728" s="5"/>
    </row>
    <row r="32729" spans="54:54" x14ac:dyDescent="0.2">
      <c r="BB32729" s="5"/>
    </row>
    <row r="32730" spans="54:54" x14ac:dyDescent="0.2">
      <c r="BB32730" s="5"/>
    </row>
    <row r="32731" spans="54:54" x14ac:dyDescent="0.2">
      <c r="BB32731" s="5"/>
    </row>
    <row r="32732" spans="54:54" x14ac:dyDescent="0.2">
      <c r="BB32732" s="5"/>
    </row>
    <row r="32733" spans="54:54" x14ac:dyDescent="0.2">
      <c r="BB32733" s="5"/>
    </row>
    <row r="32734" spans="54:54" x14ac:dyDescent="0.2">
      <c r="BB32734" s="5"/>
    </row>
    <row r="32735" spans="54:54" x14ac:dyDescent="0.2">
      <c r="BB32735" s="5"/>
    </row>
    <row r="32736" spans="54:54" x14ac:dyDescent="0.2">
      <c r="BB32736" s="5"/>
    </row>
    <row r="32737" spans="54:54" x14ac:dyDescent="0.2">
      <c r="BB32737" s="5"/>
    </row>
    <row r="32738" spans="54:54" x14ac:dyDescent="0.2">
      <c r="BB32738" s="5"/>
    </row>
    <row r="32739" spans="54:54" x14ac:dyDescent="0.2">
      <c r="BB32739" s="5"/>
    </row>
    <row r="32740" spans="54:54" x14ac:dyDescent="0.2">
      <c r="BB32740" s="5"/>
    </row>
    <row r="32741" spans="54:54" x14ac:dyDescent="0.2">
      <c r="BB32741" s="5"/>
    </row>
    <row r="32742" spans="54:54" x14ac:dyDescent="0.2">
      <c r="BB32742" s="5"/>
    </row>
    <row r="32743" spans="54:54" x14ac:dyDescent="0.2">
      <c r="BB32743" s="5"/>
    </row>
    <row r="32744" spans="54:54" x14ac:dyDescent="0.2">
      <c r="BB32744" s="5"/>
    </row>
    <row r="32745" spans="54:54" x14ac:dyDescent="0.2">
      <c r="BB32745" s="5"/>
    </row>
    <row r="32746" spans="54:54" x14ac:dyDescent="0.2">
      <c r="BB32746" s="5"/>
    </row>
    <row r="32747" spans="54:54" x14ac:dyDescent="0.2">
      <c r="BB32747" s="5"/>
    </row>
    <row r="32748" spans="54:54" x14ac:dyDescent="0.2">
      <c r="BB32748" s="5"/>
    </row>
    <row r="32749" spans="54:54" x14ac:dyDescent="0.2">
      <c r="BB32749" s="5"/>
    </row>
    <row r="32750" spans="54:54" x14ac:dyDescent="0.2">
      <c r="BB32750" s="5"/>
    </row>
    <row r="32751" spans="54:54" x14ac:dyDescent="0.2">
      <c r="BB32751" s="5"/>
    </row>
    <row r="32752" spans="54:54" x14ac:dyDescent="0.2">
      <c r="BB32752" s="5"/>
    </row>
    <row r="32753" spans="54:54" x14ac:dyDescent="0.2">
      <c r="BB32753" s="5"/>
    </row>
    <row r="32754" spans="54:54" x14ac:dyDescent="0.2">
      <c r="BB32754" s="5"/>
    </row>
    <row r="32755" spans="54:54" x14ac:dyDescent="0.2">
      <c r="BB32755" s="5"/>
    </row>
    <row r="32756" spans="54:54" x14ac:dyDescent="0.2">
      <c r="BB32756" s="5"/>
    </row>
    <row r="32757" spans="54:54" x14ac:dyDescent="0.2">
      <c r="BB32757" s="5"/>
    </row>
    <row r="32758" spans="54:54" x14ac:dyDescent="0.2">
      <c r="BB32758" s="5"/>
    </row>
    <row r="32759" spans="54:54" x14ac:dyDescent="0.2">
      <c r="BB32759" s="5"/>
    </row>
    <row r="32760" spans="54:54" x14ac:dyDescent="0.2">
      <c r="BB32760" s="5"/>
    </row>
    <row r="32761" spans="54:54" x14ac:dyDescent="0.2">
      <c r="BB32761" s="5"/>
    </row>
    <row r="32762" spans="54:54" x14ac:dyDescent="0.2">
      <c r="BB32762" s="5"/>
    </row>
    <row r="32763" spans="54:54" x14ac:dyDescent="0.2">
      <c r="BB32763" s="5"/>
    </row>
    <row r="32764" spans="54:54" x14ac:dyDescent="0.2">
      <c r="BB32764" s="5"/>
    </row>
    <row r="32765" spans="54:54" x14ac:dyDescent="0.2">
      <c r="BB32765" s="5"/>
    </row>
    <row r="32766" spans="54:54" x14ac:dyDescent="0.2">
      <c r="BB32766" s="5"/>
    </row>
    <row r="32767" spans="54:54" x14ac:dyDescent="0.2">
      <c r="BB32767" s="5"/>
    </row>
    <row r="32768" spans="54:54" x14ac:dyDescent="0.2">
      <c r="BB32768" s="5"/>
    </row>
    <row r="32769" spans="54:54" x14ac:dyDescent="0.2">
      <c r="BB32769" s="5"/>
    </row>
    <row r="32770" spans="54:54" x14ac:dyDescent="0.2">
      <c r="BB32770" s="5"/>
    </row>
    <row r="32771" spans="54:54" x14ac:dyDescent="0.2">
      <c r="BB32771" s="5"/>
    </row>
    <row r="32772" spans="54:54" x14ac:dyDescent="0.2">
      <c r="BB32772" s="5"/>
    </row>
    <row r="32773" spans="54:54" x14ac:dyDescent="0.2">
      <c r="BB32773" s="5"/>
    </row>
    <row r="32774" spans="54:54" x14ac:dyDescent="0.2">
      <c r="BB32774" s="5"/>
    </row>
    <row r="32775" spans="54:54" x14ac:dyDescent="0.2">
      <c r="BB32775" s="5"/>
    </row>
    <row r="32776" spans="54:54" x14ac:dyDescent="0.2">
      <c r="BB32776" s="5"/>
    </row>
    <row r="32777" spans="54:54" x14ac:dyDescent="0.2">
      <c r="BB32777" s="5"/>
    </row>
    <row r="32778" spans="54:54" x14ac:dyDescent="0.2">
      <c r="BB32778" s="5"/>
    </row>
    <row r="32779" spans="54:54" x14ac:dyDescent="0.2">
      <c r="BB32779" s="5"/>
    </row>
    <row r="32780" spans="54:54" x14ac:dyDescent="0.2">
      <c r="BB32780" s="5"/>
    </row>
    <row r="32781" spans="54:54" x14ac:dyDescent="0.2">
      <c r="BB32781" s="5"/>
    </row>
    <row r="32782" spans="54:54" x14ac:dyDescent="0.2">
      <c r="BB32782" s="5"/>
    </row>
    <row r="32783" spans="54:54" x14ac:dyDescent="0.2">
      <c r="BB32783" s="5"/>
    </row>
    <row r="32784" spans="54:54" x14ac:dyDescent="0.2">
      <c r="BB32784" s="5"/>
    </row>
    <row r="32785" spans="54:54" x14ac:dyDescent="0.2">
      <c r="BB32785" s="5"/>
    </row>
    <row r="32786" spans="54:54" x14ac:dyDescent="0.2">
      <c r="BB32786" s="5"/>
    </row>
    <row r="32787" spans="54:54" x14ac:dyDescent="0.2">
      <c r="BB32787" s="5"/>
    </row>
    <row r="32788" spans="54:54" x14ac:dyDescent="0.2">
      <c r="BB32788" s="5"/>
    </row>
    <row r="32789" spans="54:54" x14ac:dyDescent="0.2">
      <c r="BB32789" s="5"/>
    </row>
    <row r="32790" spans="54:54" x14ac:dyDescent="0.2">
      <c r="BB32790" s="5"/>
    </row>
    <row r="32791" spans="54:54" x14ac:dyDescent="0.2">
      <c r="BB32791" s="5"/>
    </row>
    <row r="32792" spans="54:54" x14ac:dyDescent="0.2">
      <c r="BB32792" s="5"/>
    </row>
    <row r="32793" spans="54:54" x14ac:dyDescent="0.2">
      <c r="BB32793" s="5"/>
    </row>
    <row r="32794" spans="54:54" x14ac:dyDescent="0.2">
      <c r="BB32794" s="5"/>
    </row>
    <row r="32795" spans="54:54" x14ac:dyDescent="0.2">
      <c r="BB32795" s="5"/>
    </row>
    <row r="32796" spans="54:54" x14ac:dyDescent="0.2">
      <c r="BB32796" s="5"/>
    </row>
    <row r="32797" spans="54:54" x14ac:dyDescent="0.2">
      <c r="BB32797" s="5"/>
    </row>
    <row r="32798" spans="54:54" x14ac:dyDescent="0.2">
      <c r="BB32798" s="5"/>
    </row>
    <row r="32799" spans="54:54" x14ac:dyDescent="0.2">
      <c r="BB32799" s="5"/>
    </row>
    <row r="32800" spans="54:54" x14ac:dyDescent="0.2">
      <c r="BB32800" s="5"/>
    </row>
    <row r="32801" spans="54:54" x14ac:dyDescent="0.2">
      <c r="BB32801" s="5"/>
    </row>
    <row r="32802" spans="54:54" x14ac:dyDescent="0.2">
      <c r="BB32802" s="5"/>
    </row>
    <row r="32803" spans="54:54" x14ac:dyDescent="0.2">
      <c r="BB32803" s="5"/>
    </row>
    <row r="32804" spans="54:54" x14ac:dyDescent="0.2">
      <c r="BB32804" s="5"/>
    </row>
    <row r="32805" spans="54:54" x14ac:dyDescent="0.2">
      <c r="BB32805" s="5"/>
    </row>
    <row r="32806" spans="54:54" x14ac:dyDescent="0.2">
      <c r="BB32806" s="5"/>
    </row>
    <row r="32807" spans="54:54" x14ac:dyDescent="0.2">
      <c r="BB32807" s="5"/>
    </row>
    <row r="32808" spans="54:54" x14ac:dyDescent="0.2">
      <c r="BB32808" s="5"/>
    </row>
    <row r="32809" spans="54:54" x14ac:dyDescent="0.2">
      <c r="BB32809" s="5"/>
    </row>
    <row r="32810" spans="54:54" x14ac:dyDescent="0.2">
      <c r="BB32810" s="5"/>
    </row>
    <row r="32811" spans="54:54" x14ac:dyDescent="0.2">
      <c r="BB32811" s="5"/>
    </row>
    <row r="32812" spans="54:54" x14ac:dyDescent="0.2">
      <c r="BB32812" s="5"/>
    </row>
    <row r="32813" spans="54:54" x14ac:dyDescent="0.2">
      <c r="BB32813" s="5"/>
    </row>
    <row r="32814" spans="54:54" x14ac:dyDescent="0.2">
      <c r="BB32814" s="5"/>
    </row>
    <row r="32815" spans="54:54" x14ac:dyDescent="0.2">
      <c r="BB32815" s="5"/>
    </row>
    <row r="32816" spans="54:54" x14ac:dyDescent="0.2">
      <c r="BB32816" s="5"/>
    </row>
    <row r="32817" spans="54:54" x14ac:dyDescent="0.2">
      <c r="BB32817" s="5"/>
    </row>
    <row r="32818" spans="54:54" x14ac:dyDescent="0.2">
      <c r="BB32818" s="5"/>
    </row>
    <row r="32819" spans="54:54" x14ac:dyDescent="0.2">
      <c r="BB32819" s="5"/>
    </row>
    <row r="32820" spans="54:54" x14ac:dyDescent="0.2">
      <c r="BB32820" s="5"/>
    </row>
    <row r="32821" spans="54:54" x14ac:dyDescent="0.2">
      <c r="BB32821" s="5"/>
    </row>
    <row r="32822" spans="54:54" x14ac:dyDescent="0.2">
      <c r="BB32822" s="5"/>
    </row>
    <row r="32823" spans="54:54" x14ac:dyDescent="0.2">
      <c r="BB32823" s="5"/>
    </row>
    <row r="32824" spans="54:54" x14ac:dyDescent="0.2">
      <c r="BB32824" s="5"/>
    </row>
    <row r="32825" spans="54:54" x14ac:dyDescent="0.2">
      <c r="BB32825" s="5"/>
    </row>
    <row r="32826" spans="54:54" x14ac:dyDescent="0.2">
      <c r="BB32826" s="5"/>
    </row>
    <row r="32827" spans="54:54" x14ac:dyDescent="0.2">
      <c r="BB32827" s="5"/>
    </row>
    <row r="32828" spans="54:54" x14ac:dyDescent="0.2">
      <c r="BB32828" s="5"/>
    </row>
    <row r="32829" spans="54:54" x14ac:dyDescent="0.2">
      <c r="BB32829" s="5"/>
    </row>
    <row r="32830" spans="54:54" x14ac:dyDescent="0.2">
      <c r="BB32830" s="5"/>
    </row>
    <row r="32831" spans="54:54" x14ac:dyDescent="0.2">
      <c r="BB32831" s="5"/>
    </row>
    <row r="32832" spans="54:54" x14ac:dyDescent="0.2">
      <c r="BB32832" s="5"/>
    </row>
    <row r="32833" spans="54:54" x14ac:dyDescent="0.2">
      <c r="BB32833" s="5"/>
    </row>
    <row r="32834" spans="54:54" x14ac:dyDescent="0.2">
      <c r="BB32834" s="5"/>
    </row>
    <row r="32835" spans="54:54" x14ac:dyDescent="0.2">
      <c r="BB32835" s="5"/>
    </row>
    <row r="32836" spans="54:54" x14ac:dyDescent="0.2">
      <c r="BB32836" s="5"/>
    </row>
    <row r="32837" spans="54:54" x14ac:dyDescent="0.2">
      <c r="BB32837" s="5"/>
    </row>
    <row r="32838" spans="54:54" x14ac:dyDescent="0.2">
      <c r="BB32838" s="5"/>
    </row>
    <row r="32839" spans="54:54" x14ac:dyDescent="0.2">
      <c r="BB32839" s="5"/>
    </row>
    <row r="32840" spans="54:54" x14ac:dyDescent="0.2">
      <c r="BB32840" s="5"/>
    </row>
    <row r="32841" spans="54:54" x14ac:dyDescent="0.2">
      <c r="BB32841" s="5"/>
    </row>
    <row r="32842" spans="54:54" x14ac:dyDescent="0.2">
      <c r="BB32842" s="5"/>
    </row>
    <row r="32843" spans="54:54" x14ac:dyDescent="0.2">
      <c r="BB32843" s="5"/>
    </row>
    <row r="32844" spans="54:54" x14ac:dyDescent="0.2">
      <c r="BB32844" s="5"/>
    </row>
    <row r="32845" spans="54:54" x14ac:dyDescent="0.2">
      <c r="BB32845" s="5"/>
    </row>
    <row r="32846" spans="54:54" x14ac:dyDescent="0.2">
      <c r="BB32846" s="5"/>
    </row>
    <row r="32847" spans="54:54" x14ac:dyDescent="0.2">
      <c r="BB32847" s="5"/>
    </row>
    <row r="32848" spans="54:54" x14ac:dyDescent="0.2">
      <c r="BB32848" s="5"/>
    </row>
    <row r="32849" spans="54:54" x14ac:dyDescent="0.2">
      <c r="BB32849" s="5"/>
    </row>
    <row r="32850" spans="54:54" x14ac:dyDescent="0.2">
      <c r="BB32850" s="5"/>
    </row>
    <row r="32851" spans="54:54" x14ac:dyDescent="0.2">
      <c r="BB32851" s="5"/>
    </row>
    <row r="32852" spans="54:54" x14ac:dyDescent="0.2">
      <c r="BB32852" s="5"/>
    </row>
    <row r="32853" spans="54:54" x14ac:dyDescent="0.2">
      <c r="BB32853" s="5"/>
    </row>
    <row r="32854" spans="54:54" x14ac:dyDescent="0.2">
      <c r="BB32854" s="5"/>
    </row>
    <row r="32855" spans="54:54" x14ac:dyDescent="0.2">
      <c r="BB32855" s="5"/>
    </row>
    <row r="32856" spans="54:54" x14ac:dyDescent="0.2">
      <c r="BB32856" s="5"/>
    </row>
    <row r="32857" spans="54:54" x14ac:dyDescent="0.2">
      <c r="BB32857" s="5"/>
    </row>
    <row r="32858" spans="54:54" x14ac:dyDescent="0.2">
      <c r="BB32858" s="5"/>
    </row>
    <row r="32859" spans="54:54" x14ac:dyDescent="0.2">
      <c r="BB32859" s="5"/>
    </row>
    <row r="32860" spans="54:54" x14ac:dyDescent="0.2">
      <c r="BB32860" s="5"/>
    </row>
    <row r="32861" spans="54:54" x14ac:dyDescent="0.2">
      <c r="BB32861" s="5"/>
    </row>
    <row r="32862" spans="54:54" x14ac:dyDescent="0.2">
      <c r="BB32862" s="5"/>
    </row>
    <row r="32863" spans="54:54" x14ac:dyDescent="0.2">
      <c r="BB32863" s="5"/>
    </row>
    <row r="32864" spans="54:54" x14ac:dyDescent="0.2">
      <c r="BB32864" s="5"/>
    </row>
    <row r="32865" spans="54:54" x14ac:dyDescent="0.2">
      <c r="BB32865" s="5"/>
    </row>
    <row r="32866" spans="54:54" x14ac:dyDescent="0.2">
      <c r="BB32866" s="5"/>
    </row>
    <row r="32867" spans="54:54" x14ac:dyDescent="0.2">
      <c r="BB32867" s="5"/>
    </row>
    <row r="32868" spans="54:54" x14ac:dyDescent="0.2">
      <c r="BB32868" s="5"/>
    </row>
    <row r="32869" spans="54:54" x14ac:dyDescent="0.2">
      <c r="BB32869" s="5"/>
    </row>
    <row r="32870" spans="54:54" x14ac:dyDescent="0.2">
      <c r="BB32870" s="5"/>
    </row>
    <row r="32871" spans="54:54" x14ac:dyDescent="0.2">
      <c r="BB32871" s="5"/>
    </row>
    <row r="32872" spans="54:54" x14ac:dyDescent="0.2">
      <c r="BB32872" s="5"/>
    </row>
    <row r="32873" spans="54:54" x14ac:dyDescent="0.2">
      <c r="BB32873" s="5"/>
    </row>
    <row r="32874" spans="54:54" x14ac:dyDescent="0.2">
      <c r="BB32874" s="5"/>
    </row>
    <row r="32875" spans="54:54" x14ac:dyDescent="0.2">
      <c r="BB32875" s="5"/>
    </row>
    <row r="32876" spans="54:54" x14ac:dyDescent="0.2">
      <c r="BB32876" s="5"/>
    </row>
    <row r="32877" spans="54:54" x14ac:dyDescent="0.2">
      <c r="BB32877" s="5"/>
    </row>
    <row r="32878" spans="54:54" x14ac:dyDescent="0.2">
      <c r="BB32878" s="5"/>
    </row>
    <row r="32879" spans="54:54" x14ac:dyDescent="0.2">
      <c r="BB32879" s="5"/>
    </row>
    <row r="32880" spans="54:54" x14ac:dyDescent="0.2">
      <c r="BB32880" s="5"/>
    </row>
    <row r="32881" spans="54:54" x14ac:dyDescent="0.2">
      <c r="BB32881" s="5"/>
    </row>
    <row r="32882" spans="54:54" x14ac:dyDescent="0.2">
      <c r="BB32882" s="5"/>
    </row>
    <row r="32883" spans="54:54" x14ac:dyDescent="0.2">
      <c r="BB32883" s="5"/>
    </row>
    <row r="32884" spans="54:54" x14ac:dyDescent="0.2">
      <c r="BB32884" s="5"/>
    </row>
    <row r="32885" spans="54:54" x14ac:dyDescent="0.2">
      <c r="BB32885" s="5"/>
    </row>
    <row r="32886" spans="54:54" x14ac:dyDescent="0.2">
      <c r="BB32886" s="5"/>
    </row>
    <row r="32887" spans="54:54" x14ac:dyDescent="0.2">
      <c r="BB32887" s="5"/>
    </row>
    <row r="32888" spans="54:54" x14ac:dyDescent="0.2">
      <c r="BB32888" s="5"/>
    </row>
    <row r="32889" spans="54:54" x14ac:dyDescent="0.2">
      <c r="BB32889" s="5"/>
    </row>
    <row r="32890" spans="54:54" x14ac:dyDescent="0.2">
      <c r="BB32890" s="5"/>
    </row>
    <row r="32891" spans="54:54" x14ac:dyDescent="0.2">
      <c r="BB32891" s="5"/>
    </row>
    <row r="32892" spans="54:54" x14ac:dyDescent="0.2">
      <c r="BB32892" s="5"/>
    </row>
    <row r="32893" spans="54:54" x14ac:dyDescent="0.2">
      <c r="BB32893" s="5"/>
    </row>
    <row r="32894" spans="54:54" x14ac:dyDescent="0.2">
      <c r="BB32894" s="5"/>
    </row>
    <row r="32895" spans="54:54" x14ac:dyDescent="0.2">
      <c r="BB32895" s="5"/>
    </row>
    <row r="32896" spans="54:54" x14ac:dyDescent="0.2">
      <c r="BB32896" s="5"/>
    </row>
    <row r="32897" spans="54:54" x14ac:dyDescent="0.2">
      <c r="BB32897" s="5"/>
    </row>
    <row r="32898" spans="54:54" x14ac:dyDescent="0.2">
      <c r="BB32898" s="5"/>
    </row>
    <row r="32899" spans="54:54" x14ac:dyDescent="0.2">
      <c r="BB32899" s="5"/>
    </row>
    <row r="32900" spans="54:54" x14ac:dyDescent="0.2">
      <c r="BB32900" s="5"/>
    </row>
    <row r="32901" spans="54:54" x14ac:dyDescent="0.2">
      <c r="BB32901" s="5"/>
    </row>
    <row r="32902" spans="54:54" x14ac:dyDescent="0.2">
      <c r="BB32902" s="5"/>
    </row>
    <row r="32903" spans="54:54" x14ac:dyDescent="0.2">
      <c r="BB32903" s="5"/>
    </row>
    <row r="32904" spans="54:54" x14ac:dyDescent="0.2">
      <c r="BB32904" s="5"/>
    </row>
    <row r="32905" spans="54:54" x14ac:dyDescent="0.2">
      <c r="BB32905" s="5"/>
    </row>
    <row r="32906" spans="54:54" x14ac:dyDescent="0.2">
      <c r="BB32906" s="5"/>
    </row>
    <row r="32907" spans="54:54" x14ac:dyDescent="0.2">
      <c r="BB32907" s="5"/>
    </row>
    <row r="32908" spans="54:54" x14ac:dyDescent="0.2">
      <c r="BB32908" s="5"/>
    </row>
    <row r="32909" spans="54:54" x14ac:dyDescent="0.2">
      <c r="BB32909" s="5"/>
    </row>
    <row r="32910" spans="54:54" x14ac:dyDescent="0.2">
      <c r="BB32910" s="5"/>
    </row>
    <row r="32911" spans="54:54" x14ac:dyDescent="0.2">
      <c r="BB32911" s="5"/>
    </row>
    <row r="32912" spans="54:54" x14ac:dyDescent="0.2">
      <c r="BB32912" s="5"/>
    </row>
    <row r="32913" spans="54:54" x14ac:dyDescent="0.2">
      <c r="BB32913" s="5"/>
    </row>
    <row r="32914" spans="54:54" x14ac:dyDescent="0.2">
      <c r="BB32914" s="5"/>
    </row>
    <row r="32915" spans="54:54" x14ac:dyDescent="0.2">
      <c r="BB32915" s="5"/>
    </row>
    <row r="32916" spans="54:54" x14ac:dyDescent="0.2">
      <c r="BB32916" s="5"/>
    </row>
    <row r="32917" spans="54:54" x14ac:dyDescent="0.2">
      <c r="BB32917" s="5"/>
    </row>
    <row r="32918" spans="54:54" x14ac:dyDescent="0.2">
      <c r="BB32918" s="5"/>
    </row>
    <row r="32919" spans="54:54" x14ac:dyDescent="0.2">
      <c r="BB32919" s="5"/>
    </row>
    <row r="32920" spans="54:54" x14ac:dyDescent="0.2">
      <c r="BB32920" s="5"/>
    </row>
    <row r="32921" spans="54:54" x14ac:dyDescent="0.2">
      <c r="BB32921" s="5"/>
    </row>
    <row r="32922" spans="54:54" x14ac:dyDescent="0.2">
      <c r="BB32922" s="5"/>
    </row>
    <row r="32923" spans="54:54" x14ac:dyDescent="0.2">
      <c r="BB32923" s="5"/>
    </row>
    <row r="32924" spans="54:54" x14ac:dyDescent="0.2">
      <c r="BB32924" s="5"/>
    </row>
    <row r="32925" spans="54:54" x14ac:dyDescent="0.2">
      <c r="BB32925" s="5"/>
    </row>
    <row r="32926" spans="54:54" x14ac:dyDescent="0.2">
      <c r="BB32926" s="5"/>
    </row>
    <row r="32927" spans="54:54" x14ac:dyDescent="0.2">
      <c r="BB32927" s="5"/>
    </row>
    <row r="32928" spans="54:54" x14ac:dyDescent="0.2">
      <c r="BB32928" s="5"/>
    </row>
    <row r="32929" spans="54:54" x14ac:dyDescent="0.2">
      <c r="BB32929" s="5"/>
    </row>
    <row r="32930" spans="54:54" x14ac:dyDescent="0.2">
      <c r="BB32930" s="5"/>
    </row>
    <row r="32931" spans="54:54" x14ac:dyDescent="0.2">
      <c r="BB32931" s="5"/>
    </row>
    <row r="32932" spans="54:54" x14ac:dyDescent="0.2">
      <c r="BB32932" s="5"/>
    </row>
    <row r="32933" spans="54:54" x14ac:dyDescent="0.2">
      <c r="BB32933" s="5"/>
    </row>
    <row r="32934" spans="54:54" x14ac:dyDescent="0.2">
      <c r="BB32934" s="5"/>
    </row>
    <row r="32935" spans="54:54" x14ac:dyDescent="0.2">
      <c r="BB32935" s="5"/>
    </row>
    <row r="32936" spans="54:54" x14ac:dyDescent="0.2">
      <c r="BB32936" s="5"/>
    </row>
    <row r="32937" spans="54:54" x14ac:dyDescent="0.2">
      <c r="BB32937" s="5"/>
    </row>
    <row r="32938" spans="54:54" x14ac:dyDescent="0.2">
      <c r="BB32938" s="5"/>
    </row>
    <row r="32939" spans="54:54" x14ac:dyDescent="0.2">
      <c r="BB32939" s="5"/>
    </row>
    <row r="32940" spans="54:54" x14ac:dyDescent="0.2">
      <c r="BB32940" s="5"/>
    </row>
    <row r="32941" spans="54:54" x14ac:dyDescent="0.2">
      <c r="BB32941" s="5"/>
    </row>
    <row r="32942" spans="54:54" x14ac:dyDescent="0.2">
      <c r="BB32942" s="5"/>
    </row>
    <row r="32943" spans="54:54" x14ac:dyDescent="0.2">
      <c r="BB32943" s="5"/>
    </row>
    <row r="32944" spans="54:54" x14ac:dyDescent="0.2">
      <c r="BB32944" s="5"/>
    </row>
    <row r="32945" spans="54:54" x14ac:dyDescent="0.2">
      <c r="BB32945" s="5"/>
    </row>
    <row r="32946" spans="54:54" x14ac:dyDescent="0.2">
      <c r="BB32946" s="5"/>
    </row>
    <row r="32947" spans="54:54" x14ac:dyDescent="0.2">
      <c r="BB32947" s="5"/>
    </row>
    <row r="32948" spans="54:54" x14ac:dyDescent="0.2">
      <c r="BB32948" s="5"/>
    </row>
    <row r="32949" spans="54:54" x14ac:dyDescent="0.2">
      <c r="BB32949" s="5"/>
    </row>
    <row r="32950" spans="54:54" x14ac:dyDescent="0.2">
      <c r="BB32950" s="5"/>
    </row>
    <row r="32951" spans="54:54" x14ac:dyDescent="0.2">
      <c r="BB32951" s="5"/>
    </row>
    <row r="32952" spans="54:54" x14ac:dyDescent="0.2">
      <c r="BB32952" s="5"/>
    </row>
    <row r="32953" spans="54:54" x14ac:dyDescent="0.2">
      <c r="BB32953" s="5"/>
    </row>
    <row r="32954" spans="54:54" x14ac:dyDescent="0.2">
      <c r="BB32954" s="5"/>
    </row>
    <row r="32955" spans="54:54" x14ac:dyDescent="0.2">
      <c r="BB32955" s="5"/>
    </row>
    <row r="32956" spans="54:54" x14ac:dyDescent="0.2">
      <c r="BB32956" s="5"/>
    </row>
    <row r="32957" spans="54:54" x14ac:dyDescent="0.2">
      <c r="BB32957" s="5"/>
    </row>
    <row r="32958" spans="54:54" x14ac:dyDescent="0.2">
      <c r="BB32958" s="5"/>
    </row>
    <row r="32959" spans="54:54" x14ac:dyDescent="0.2">
      <c r="BB32959" s="5"/>
    </row>
    <row r="32960" spans="54:54" x14ac:dyDescent="0.2">
      <c r="BB32960" s="5"/>
    </row>
    <row r="32961" spans="54:54" x14ac:dyDescent="0.2">
      <c r="BB32961" s="5"/>
    </row>
    <row r="32962" spans="54:54" x14ac:dyDescent="0.2">
      <c r="BB32962" s="5"/>
    </row>
    <row r="32963" spans="54:54" x14ac:dyDescent="0.2">
      <c r="BB32963" s="5"/>
    </row>
    <row r="32964" spans="54:54" x14ac:dyDescent="0.2">
      <c r="BB32964" s="5"/>
    </row>
    <row r="32965" spans="54:54" x14ac:dyDescent="0.2">
      <c r="BB32965" s="5"/>
    </row>
    <row r="32966" spans="54:54" x14ac:dyDescent="0.2">
      <c r="BB32966" s="5"/>
    </row>
    <row r="32967" spans="54:54" x14ac:dyDescent="0.2">
      <c r="BB32967" s="5"/>
    </row>
    <row r="32968" spans="54:54" x14ac:dyDescent="0.2">
      <c r="BB32968" s="5"/>
    </row>
    <row r="32969" spans="54:54" x14ac:dyDescent="0.2">
      <c r="BB32969" s="5"/>
    </row>
    <row r="32970" spans="54:54" x14ac:dyDescent="0.2">
      <c r="BB32970" s="5"/>
    </row>
    <row r="32971" spans="54:54" x14ac:dyDescent="0.2">
      <c r="BB32971" s="5"/>
    </row>
    <row r="32972" spans="54:54" x14ac:dyDescent="0.2">
      <c r="BB32972" s="5"/>
    </row>
    <row r="32973" spans="54:54" x14ac:dyDescent="0.2">
      <c r="BB32973" s="5"/>
    </row>
    <row r="32974" spans="54:54" x14ac:dyDescent="0.2">
      <c r="BB32974" s="5"/>
    </row>
    <row r="32975" spans="54:54" x14ac:dyDescent="0.2">
      <c r="BB32975" s="5"/>
    </row>
    <row r="32976" spans="54:54" x14ac:dyDescent="0.2">
      <c r="BB32976" s="5"/>
    </row>
    <row r="32977" spans="54:54" x14ac:dyDescent="0.2">
      <c r="BB32977" s="5"/>
    </row>
    <row r="32978" spans="54:54" x14ac:dyDescent="0.2">
      <c r="BB32978" s="5"/>
    </row>
    <row r="32979" spans="54:54" x14ac:dyDescent="0.2">
      <c r="BB32979" s="5"/>
    </row>
    <row r="32980" spans="54:54" x14ac:dyDescent="0.2">
      <c r="BB32980" s="5"/>
    </row>
    <row r="32981" spans="54:54" x14ac:dyDescent="0.2">
      <c r="BB32981" s="5"/>
    </row>
    <row r="32982" spans="54:54" x14ac:dyDescent="0.2">
      <c r="BB32982" s="5"/>
    </row>
    <row r="32983" spans="54:54" x14ac:dyDescent="0.2">
      <c r="BB32983" s="5"/>
    </row>
    <row r="32984" spans="54:54" x14ac:dyDescent="0.2">
      <c r="BB32984" s="5"/>
    </row>
    <row r="32985" spans="54:54" x14ac:dyDescent="0.2">
      <c r="BB32985" s="5"/>
    </row>
    <row r="32986" spans="54:54" x14ac:dyDescent="0.2">
      <c r="BB32986" s="5"/>
    </row>
    <row r="32987" spans="54:54" x14ac:dyDescent="0.2">
      <c r="BB32987" s="5"/>
    </row>
    <row r="32988" spans="54:54" x14ac:dyDescent="0.2">
      <c r="BB32988" s="5"/>
    </row>
    <row r="32989" spans="54:54" x14ac:dyDescent="0.2">
      <c r="BB32989" s="5"/>
    </row>
    <row r="32990" spans="54:54" x14ac:dyDescent="0.2">
      <c r="BB32990" s="5"/>
    </row>
    <row r="32991" spans="54:54" x14ac:dyDescent="0.2">
      <c r="BB32991" s="5"/>
    </row>
    <row r="32992" spans="54:54" x14ac:dyDescent="0.2">
      <c r="BB32992" s="5"/>
    </row>
    <row r="32993" spans="54:54" x14ac:dyDescent="0.2">
      <c r="BB32993" s="5"/>
    </row>
    <row r="32994" spans="54:54" x14ac:dyDescent="0.2">
      <c r="BB32994" s="5"/>
    </row>
    <row r="32995" spans="54:54" x14ac:dyDescent="0.2">
      <c r="BB32995" s="5"/>
    </row>
    <row r="32996" spans="54:54" x14ac:dyDescent="0.2">
      <c r="BB32996" s="5"/>
    </row>
    <row r="32997" spans="54:54" x14ac:dyDescent="0.2">
      <c r="BB32997" s="5"/>
    </row>
    <row r="32998" spans="54:54" x14ac:dyDescent="0.2">
      <c r="BB32998" s="5"/>
    </row>
    <row r="32999" spans="54:54" x14ac:dyDescent="0.2">
      <c r="BB32999" s="5"/>
    </row>
    <row r="33000" spans="54:54" x14ac:dyDescent="0.2">
      <c r="BB33000" s="5"/>
    </row>
    <row r="33001" spans="54:54" x14ac:dyDescent="0.2">
      <c r="BB33001" s="5"/>
    </row>
    <row r="33002" spans="54:54" x14ac:dyDescent="0.2">
      <c r="BB33002" s="5"/>
    </row>
    <row r="33003" spans="54:54" x14ac:dyDescent="0.2">
      <c r="BB33003" s="5"/>
    </row>
    <row r="33004" spans="54:54" x14ac:dyDescent="0.2">
      <c r="BB33004" s="5"/>
    </row>
    <row r="33005" spans="54:54" x14ac:dyDescent="0.2">
      <c r="BB33005" s="5"/>
    </row>
    <row r="33006" spans="54:54" x14ac:dyDescent="0.2">
      <c r="BB33006" s="5"/>
    </row>
    <row r="33007" spans="54:54" x14ac:dyDescent="0.2">
      <c r="BB33007" s="5"/>
    </row>
    <row r="33008" spans="54:54" x14ac:dyDescent="0.2">
      <c r="BB33008" s="5"/>
    </row>
    <row r="33009" spans="54:54" x14ac:dyDescent="0.2">
      <c r="BB33009" s="5"/>
    </row>
    <row r="33010" spans="54:54" x14ac:dyDescent="0.2">
      <c r="BB33010" s="5"/>
    </row>
    <row r="33011" spans="54:54" x14ac:dyDescent="0.2">
      <c r="BB33011" s="5"/>
    </row>
    <row r="33012" spans="54:54" x14ac:dyDescent="0.2">
      <c r="BB33012" s="5"/>
    </row>
    <row r="33013" spans="54:54" x14ac:dyDescent="0.2">
      <c r="BB33013" s="5"/>
    </row>
    <row r="33014" spans="54:54" x14ac:dyDescent="0.2">
      <c r="BB33014" s="5"/>
    </row>
    <row r="33015" spans="54:54" x14ac:dyDescent="0.2">
      <c r="BB33015" s="5"/>
    </row>
    <row r="33016" spans="54:54" x14ac:dyDescent="0.2">
      <c r="BB33016" s="5"/>
    </row>
    <row r="33017" spans="54:54" x14ac:dyDescent="0.2">
      <c r="BB33017" s="5"/>
    </row>
    <row r="33018" spans="54:54" x14ac:dyDescent="0.2">
      <c r="BB33018" s="5"/>
    </row>
    <row r="33019" spans="54:54" x14ac:dyDescent="0.2">
      <c r="BB33019" s="5"/>
    </row>
    <row r="33020" spans="54:54" x14ac:dyDescent="0.2">
      <c r="BB33020" s="5"/>
    </row>
    <row r="33021" spans="54:54" x14ac:dyDescent="0.2">
      <c r="BB33021" s="5"/>
    </row>
    <row r="33022" spans="54:54" x14ac:dyDescent="0.2">
      <c r="BB33022" s="5"/>
    </row>
    <row r="33023" spans="54:54" x14ac:dyDescent="0.2">
      <c r="BB33023" s="5"/>
    </row>
    <row r="33024" spans="54:54" x14ac:dyDescent="0.2">
      <c r="BB33024" s="5"/>
    </row>
    <row r="33025" spans="54:54" x14ac:dyDescent="0.2">
      <c r="BB33025" s="5"/>
    </row>
    <row r="33026" spans="54:54" x14ac:dyDescent="0.2">
      <c r="BB33026" s="5"/>
    </row>
    <row r="33027" spans="54:54" x14ac:dyDescent="0.2">
      <c r="BB33027" s="5"/>
    </row>
    <row r="33028" spans="54:54" x14ac:dyDescent="0.2">
      <c r="BB33028" s="5"/>
    </row>
    <row r="33029" spans="54:54" x14ac:dyDescent="0.2">
      <c r="BB33029" s="5"/>
    </row>
    <row r="33030" spans="54:54" x14ac:dyDescent="0.2">
      <c r="BB33030" s="5"/>
    </row>
    <row r="33031" spans="54:54" x14ac:dyDescent="0.2">
      <c r="BB33031" s="5"/>
    </row>
    <row r="33032" spans="54:54" x14ac:dyDescent="0.2">
      <c r="BB33032" s="5"/>
    </row>
    <row r="33033" spans="54:54" x14ac:dyDescent="0.2">
      <c r="BB33033" s="5"/>
    </row>
    <row r="33034" spans="54:54" x14ac:dyDescent="0.2">
      <c r="BB33034" s="5"/>
    </row>
    <row r="33035" spans="54:54" x14ac:dyDescent="0.2">
      <c r="BB33035" s="5"/>
    </row>
    <row r="33036" spans="54:54" x14ac:dyDescent="0.2">
      <c r="BB33036" s="5"/>
    </row>
    <row r="33037" spans="54:54" x14ac:dyDescent="0.2">
      <c r="BB33037" s="5"/>
    </row>
    <row r="33038" spans="54:54" x14ac:dyDescent="0.2">
      <c r="BB33038" s="5"/>
    </row>
    <row r="33039" spans="54:54" x14ac:dyDescent="0.2">
      <c r="BB33039" s="5"/>
    </row>
    <row r="33040" spans="54:54" x14ac:dyDescent="0.2">
      <c r="BB33040" s="5"/>
    </row>
    <row r="33041" spans="54:54" x14ac:dyDescent="0.2">
      <c r="BB33041" s="5"/>
    </row>
    <row r="33042" spans="54:54" x14ac:dyDescent="0.2">
      <c r="BB33042" s="5"/>
    </row>
    <row r="33043" spans="54:54" x14ac:dyDescent="0.2">
      <c r="BB33043" s="5"/>
    </row>
    <row r="33044" spans="54:54" x14ac:dyDescent="0.2">
      <c r="BB33044" s="5"/>
    </row>
    <row r="33045" spans="54:54" x14ac:dyDescent="0.2">
      <c r="BB33045" s="5"/>
    </row>
    <row r="33046" spans="54:54" x14ac:dyDescent="0.2">
      <c r="BB33046" s="5"/>
    </row>
    <row r="33047" spans="54:54" x14ac:dyDescent="0.2">
      <c r="BB33047" s="5"/>
    </row>
    <row r="33048" spans="54:54" x14ac:dyDescent="0.2">
      <c r="BB33048" s="5"/>
    </row>
    <row r="33049" spans="54:54" x14ac:dyDescent="0.2">
      <c r="BB33049" s="5"/>
    </row>
    <row r="33050" spans="54:54" x14ac:dyDescent="0.2">
      <c r="BB33050" s="5"/>
    </row>
    <row r="33051" spans="54:54" x14ac:dyDescent="0.2">
      <c r="BB33051" s="5"/>
    </row>
    <row r="33052" spans="54:54" x14ac:dyDescent="0.2">
      <c r="BB33052" s="5"/>
    </row>
    <row r="33053" spans="54:54" x14ac:dyDescent="0.2">
      <c r="BB33053" s="5"/>
    </row>
    <row r="33054" spans="54:54" x14ac:dyDescent="0.2">
      <c r="BB33054" s="5"/>
    </row>
    <row r="33055" spans="54:54" x14ac:dyDescent="0.2">
      <c r="BB33055" s="5"/>
    </row>
    <row r="33056" spans="54:54" x14ac:dyDescent="0.2">
      <c r="BB33056" s="5"/>
    </row>
    <row r="33057" spans="54:54" x14ac:dyDescent="0.2">
      <c r="BB33057" s="5"/>
    </row>
    <row r="33058" spans="54:54" x14ac:dyDescent="0.2">
      <c r="BB33058" s="5"/>
    </row>
    <row r="33059" spans="54:54" x14ac:dyDescent="0.2">
      <c r="BB33059" s="5"/>
    </row>
    <row r="33060" spans="54:54" x14ac:dyDescent="0.2">
      <c r="BB33060" s="5"/>
    </row>
    <row r="33061" spans="54:54" x14ac:dyDescent="0.2">
      <c r="BB33061" s="5"/>
    </row>
    <row r="33062" spans="54:54" x14ac:dyDescent="0.2">
      <c r="BB33062" s="5"/>
    </row>
    <row r="33063" spans="54:54" x14ac:dyDescent="0.2">
      <c r="BB33063" s="5"/>
    </row>
    <row r="33064" spans="54:54" x14ac:dyDescent="0.2">
      <c r="BB33064" s="5"/>
    </row>
    <row r="33065" spans="54:54" x14ac:dyDescent="0.2">
      <c r="BB33065" s="5"/>
    </row>
    <row r="33066" spans="54:54" x14ac:dyDescent="0.2">
      <c r="BB33066" s="5"/>
    </row>
    <row r="33067" spans="54:54" x14ac:dyDescent="0.2">
      <c r="BB33067" s="5"/>
    </row>
    <row r="33068" spans="54:54" x14ac:dyDescent="0.2">
      <c r="BB33068" s="5"/>
    </row>
    <row r="33069" spans="54:54" x14ac:dyDescent="0.2">
      <c r="BB33069" s="5"/>
    </row>
    <row r="33070" spans="54:54" x14ac:dyDescent="0.2">
      <c r="BB33070" s="5"/>
    </row>
    <row r="33071" spans="54:54" x14ac:dyDescent="0.2">
      <c r="BB33071" s="5"/>
    </row>
    <row r="33072" spans="54:54" x14ac:dyDescent="0.2">
      <c r="BB33072" s="5"/>
    </row>
    <row r="33073" spans="54:54" x14ac:dyDescent="0.2">
      <c r="BB33073" s="5"/>
    </row>
    <row r="33074" spans="54:54" x14ac:dyDescent="0.2">
      <c r="BB33074" s="5"/>
    </row>
    <row r="33075" spans="54:54" x14ac:dyDescent="0.2">
      <c r="BB33075" s="5"/>
    </row>
    <row r="33076" spans="54:54" x14ac:dyDescent="0.2">
      <c r="BB33076" s="5"/>
    </row>
    <row r="33077" spans="54:54" x14ac:dyDescent="0.2">
      <c r="BB33077" s="5"/>
    </row>
    <row r="33078" spans="54:54" x14ac:dyDescent="0.2">
      <c r="BB33078" s="5"/>
    </row>
    <row r="33079" spans="54:54" x14ac:dyDescent="0.2">
      <c r="BB33079" s="5"/>
    </row>
    <row r="33080" spans="54:54" x14ac:dyDescent="0.2">
      <c r="BB33080" s="5"/>
    </row>
    <row r="33081" spans="54:54" x14ac:dyDescent="0.2">
      <c r="BB33081" s="5"/>
    </row>
    <row r="33082" spans="54:54" x14ac:dyDescent="0.2">
      <c r="BB33082" s="5"/>
    </row>
    <row r="33083" spans="54:54" x14ac:dyDescent="0.2">
      <c r="BB33083" s="5"/>
    </row>
    <row r="33084" spans="54:54" x14ac:dyDescent="0.2">
      <c r="BB33084" s="5"/>
    </row>
    <row r="33085" spans="54:54" x14ac:dyDescent="0.2">
      <c r="BB33085" s="5"/>
    </row>
    <row r="33086" spans="54:54" x14ac:dyDescent="0.2">
      <c r="BB33086" s="5"/>
    </row>
    <row r="33087" spans="54:54" x14ac:dyDescent="0.2">
      <c r="BB33087" s="5"/>
    </row>
    <row r="33088" spans="54:54" x14ac:dyDescent="0.2">
      <c r="BB33088" s="5"/>
    </row>
    <row r="33089" spans="54:54" x14ac:dyDescent="0.2">
      <c r="BB33089" s="5"/>
    </row>
    <row r="33090" spans="54:54" x14ac:dyDescent="0.2">
      <c r="BB33090" s="5"/>
    </row>
    <row r="33091" spans="54:54" x14ac:dyDescent="0.2">
      <c r="BB33091" s="5"/>
    </row>
    <row r="33092" spans="54:54" x14ac:dyDescent="0.2">
      <c r="BB33092" s="5"/>
    </row>
    <row r="33093" spans="54:54" x14ac:dyDescent="0.2">
      <c r="BB33093" s="5"/>
    </row>
    <row r="33094" spans="54:54" x14ac:dyDescent="0.2">
      <c r="BB33094" s="5"/>
    </row>
    <row r="33095" spans="54:54" x14ac:dyDescent="0.2">
      <c r="BB33095" s="5"/>
    </row>
    <row r="33096" spans="54:54" x14ac:dyDescent="0.2">
      <c r="BB33096" s="5"/>
    </row>
    <row r="33097" spans="54:54" x14ac:dyDescent="0.2">
      <c r="BB33097" s="5"/>
    </row>
    <row r="33098" spans="54:54" x14ac:dyDescent="0.2">
      <c r="BB33098" s="5"/>
    </row>
    <row r="33099" spans="54:54" x14ac:dyDescent="0.2">
      <c r="BB33099" s="5"/>
    </row>
    <row r="33100" spans="54:54" x14ac:dyDescent="0.2">
      <c r="BB33100" s="5"/>
    </row>
    <row r="33101" spans="54:54" x14ac:dyDescent="0.2">
      <c r="BB33101" s="5"/>
    </row>
    <row r="33102" spans="54:54" x14ac:dyDescent="0.2">
      <c r="BB33102" s="5"/>
    </row>
    <row r="33103" spans="54:54" x14ac:dyDescent="0.2">
      <c r="BB33103" s="5"/>
    </row>
    <row r="33104" spans="54:54" x14ac:dyDescent="0.2">
      <c r="BB33104" s="5"/>
    </row>
    <row r="33105" spans="54:54" x14ac:dyDescent="0.2">
      <c r="BB33105" s="5"/>
    </row>
    <row r="33106" spans="54:54" x14ac:dyDescent="0.2">
      <c r="BB33106" s="5"/>
    </row>
    <row r="33107" spans="54:54" x14ac:dyDescent="0.2">
      <c r="BB33107" s="5"/>
    </row>
    <row r="33108" spans="54:54" x14ac:dyDescent="0.2">
      <c r="BB33108" s="5"/>
    </row>
    <row r="33109" spans="54:54" x14ac:dyDescent="0.2">
      <c r="BB33109" s="5"/>
    </row>
    <row r="33110" spans="54:54" x14ac:dyDescent="0.2">
      <c r="BB33110" s="5"/>
    </row>
    <row r="33111" spans="54:54" x14ac:dyDescent="0.2">
      <c r="BB33111" s="5"/>
    </row>
    <row r="33112" spans="54:54" x14ac:dyDescent="0.2">
      <c r="BB33112" s="5"/>
    </row>
    <row r="33113" spans="54:54" x14ac:dyDescent="0.2">
      <c r="BB33113" s="5"/>
    </row>
    <row r="33114" spans="54:54" x14ac:dyDescent="0.2">
      <c r="BB33114" s="5"/>
    </row>
    <row r="33115" spans="54:54" x14ac:dyDescent="0.2">
      <c r="BB33115" s="5"/>
    </row>
    <row r="33116" spans="54:54" x14ac:dyDescent="0.2">
      <c r="BB33116" s="5"/>
    </row>
    <row r="33117" spans="54:54" x14ac:dyDescent="0.2">
      <c r="BB33117" s="5"/>
    </row>
    <row r="33118" spans="54:54" x14ac:dyDescent="0.2">
      <c r="BB33118" s="5"/>
    </row>
    <row r="33119" spans="54:54" x14ac:dyDescent="0.2">
      <c r="BB33119" s="5"/>
    </row>
    <row r="33120" spans="54:54" x14ac:dyDescent="0.2">
      <c r="BB33120" s="5"/>
    </row>
    <row r="33121" spans="54:54" x14ac:dyDescent="0.2">
      <c r="BB33121" s="5"/>
    </row>
    <row r="33122" spans="54:54" x14ac:dyDescent="0.2">
      <c r="BB33122" s="5"/>
    </row>
    <row r="33123" spans="54:54" x14ac:dyDescent="0.2">
      <c r="BB33123" s="5"/>
    </row>
    <row r="33124" spans="54:54" x14ac:dyDescent="0.2">
      <c r="BB33124" s="5"/>
    </row>
    <row r="33125" spans="54:54" x14ac:dyDescent="0.2">
      <c r="BB33125" s="5"/>
    </row>
    <row r="33126" spans="54:54" x14ac:dyDescent="0.2">
      <c r="BB33126" s="5"/>
    </row>
    <row r="33127" spans="54:54" x14ac:dyDescent="0.2">
      <c r="BB33127" s="5"/>
    </row>
    <row r="33128" spans="54:54" x14ac:dyDescent="0.2">
      <c r="BB33128" s="5"/>
    </row>
    <row r="33129" spans="54:54" x14ac:dyDescent="0.2">
      <c r="BB33129" s="5"/>
    </row>
    <row r="33130" spans="54:54" x14ac:dyDescent="0.2">
      <c r="BB33130" s="5"/>
    </row>
    <row r="33131" spans="54:54" x14ac:dyDescent="0.2">
      <c r="BB33131" s="5"/>
    </row>
    <row r="33132" spans="54:54" x14ac:dyDescent="0.2">
      <c r="BB33132" s="5"/>
    </row>
    <row r="33133" spans="54:54" x14ac:dyDescent="0.2">
      <c r="BB33133" s="5"/>
    </row>
    <row r="33134" spans="54:54" x14ac:dyDescent="0.2">
      <c r="BB33134" s="5"/>
    </row>
    <row r="33135" spans="54:54" x14ac:dyDescent="0.2">
      <c r="BB33135" s="5"/>
    </row>
    <row r="33136" spans="54:54" x14ac:dyDescent="0.2">
      <c r="BB33136" s="5"/>
    </row>
    <row r="33137" spans="54:54" x14ac:dyDescent="0.2">
      <c r="BB33137" s="5"/>
    </row>
    <row r="33138" spans="54:54" x14ac:dyDescent="0.2">
      <c r="BB33138" s="5"/>
    </row>
    <row r="33139" spans="54:54" x14ac:dyDescent="0.2">
      <c r="BB33139" s="5"/>
    </row>
    <row r="33140" spans="54:54" x14ac:dyDescent="0.2">
      <c r="BB33140" s="5"/>
    </row>
    <row r="33141" spans="54:54" x14ac:dyDescent="0.2">
      <c r="BB33141" s="5"/>
    </row>
    <row r="33142" spans="54:54" x14ac:dyDescent="0.2">
      <c r="BB33142" s="5"/>
    </row>
    <row r="33143" spans="54:54" x14ac:dyDescent="0.2">
      <c r="BB33143" s="5"/>
    </row>
    <row r="33144" spans="54:54" x14ac:dyDescent="0.2">
      <c r="BB33144" s="5"/>
    </row>
    <row r="33145" spans="54:54" x14ac:dyDescent="0.2">
      <c r="BB33145" s="5"/>
    </row>
    <row r="33146" spans="54:54" x14ac:dyDescent="0.2">
      <c r="BB33146" s="5"/>
    </row>
    <row r="33147" spans="54:54" x14ac:dyDescent="0.2">
      <c r="BB33147" s="5"/>
    </row>
    <row r="33148" spans="54:54" x14ac:dyDescent="0.2">
      <c r="BB33148" s="5"/>
    </row>
    <row r="33149" spans="54:54" x14ac:dyDescent="0.2">
      <c r="BB33149" s="5"/>
    </row>
    <row r="33150" spans="54:54" x14ac:dyDescent="0.2">
      <c r="BB33150" s="5"/>
    </row>
    <row r="33151" spans="54:54" x14ac:dyDescent="0.2">
      <c r="BB33151" s="5"/>
    </row>
    <row r="33152" spans="54:54" x14ac:dyDescent="0.2">
      <c r="BB33152" s="5"/>
    </row>
    <row r="33153" spans="54:54" x14ac:dyDescent="0.2">
      <c r="BB33153" s="5"/>
    </row>
    <row r="33154" spans="54:54" x14ac:dyDescent="0.2">
      <c r="BB33154" s="5"/>
    </row>
    <row r="33155" spans="54:54" x14ac:dyDescent="0.2">
      <c r="BB33155" s="5"/>
    </row>
    <row r="33156" spans="54:54" x14ac:dyDescent="0.2">
      <c r="BB33156" s="5"/>
    </row>
    <row r="33157" spans="54:54" x14ac:dyDescent="0.2">
      <c r="BB33157" s="5"/>
    </row>
    <row r="33158" spans="54:54" x14ac:dyDescent="0.2">
      <c r="BB33158" s="5"/>
    </row>
    <row r="33159" spans="54:54" x14ac:dyDescent="0.2">
      <c r="BB33159" s="5"/>
    </row>
    <row r="33160" spans="54:54" x14ac:dyDescent="0.2">
      <c r="BB33160" s="5"/>
    </row>
    <row r="33161" spans="54:54" x14ac:dyDescent="0.2">
      <c r="BB33161" s="5"/>
    </row>
    <row r="33162" spans="54:54" x14ac:dyDescent="0.2">
      <c r="BB33162" s="5"/>
    </row>
    <row r="33163" spans="54:54" x14ac:dyDescent="0.2">
      <c r="BB33163" s="5"/>
    </row>
    <row r="33164" spans="54:54" x14ac:dyDescent="0.2">
      <c r="BB33164" s="5"/>
    </row>
    <row r="33165" spans="54:54" x14ac:dyDescent="0.2">
      <c r="BB33165" s="5"/>
    </row>
    <row r="33166" spans="54:54" x14ac:dyDescent="0.2">
      <c r="BB33166" s="5"/>
    </row>
    <row r="33167" spans="54:54" x14ac:dyDescent="0.2">
      <c r="BB33167" s="5"/>
    </row>
    <row r="33168" spans="54:54" x14ac:dyDescent="0.2">
      <c r="BB33168" s="5"/>
    </row>
    <row r="33169" spans="54:54" x14ac:dyDescent="0.2">
      <c r="BB33169" s="5"/>
    </row>
    <row r="33170" spans="54:54" x14ac:dyDescent="0.2">
      <c r="BB33170" s="5"/>
    </row>
    <row r="33171" spans="54:54" x14ac:dyDescent="0.2">
      <c r="BB33171" s="5"/>
    </row>
    <row r="33172" spans="54:54" x14ac:dyDescent="0.2">
      <c r="BB33172" s="5"/>
    </row>
    <row r="33173" spans="54:54" x14ac:dyDescent="0.2">
      <c r="BB33173" s="5"/>
    </row>
    <row r="33174" spans="54:54" x14ac:dyDescent="0.2">
      <c r="BB33174" s="5"/>
    </row>
    <row r="33175" spans="54:54" x14ac:dyDescent="0.2">
      <c r="BB33175" s="5"/>
    </row>
    <row r="33176" spans="54:54" x14ac:dyDescent="0.2">
      <c r="BB33176" s="5"/>
    </row>
    <row r="33177" spans="54:54" x14ac:dyDescent="0.2">
      <c r="BB33177" s="5"/>
    </row>
    <row r="33178" spans="54:54" x14ac:dyDescent="0.2">
      <c r="BB33178" s="5"/>
    </row>
    <row r="33179" spans="54:54" x14ac:dyDescent="0.2">
      <c r="BB33179" s="5"/>
    </row>
    <row r="33180" spans="54:54" x14ac:dyDescent="0.2">
      <c r="BB33180" s="5"/>
    </row>
    <row r="33181" spans="54:54" x14ac:dyDescent="0.2">
      <c r="BB33181" s="5"/>
    </row>
    <row r="33182" spans="54:54" x14ac:dyDescent="0.2">
      <c r="BB33182" s="5"/>
    </row>
    <row r="33183" spans="54:54" x14ac:dyDescent="0.2">
      <c r="BB33183" s="5"/>
    </row>
    <row r="33184" spans="54:54" x14ac:dyDescent="0.2">
      <c r="BB33184" s="5"/>
    </row>
    <row r="33185" spans="54:54" x14ac:dyDescent="0.2">
      <c r="BB33185" s="5"/>
    </row>
    <row r="33186" spans="54:54" x14ac:dyDescent="0.2">
      <c r="BB33186" s="5"/>
    </row>
    <row r="33187" spans="54:54" x14ac:dyDescent="0.2">
      <c r="BB33187" s="5"/>
    </row>
    <row r="33188" spans="54:54" x14ac:dyDescent="0.2">
      <c r="BB33188" s="5"/>
    </row>
    <row r="33189" spans="54:54" x14ac:dyDescent="0.2">
      <c r="BB33189" s="5"/>
    </row>
    <row r="33190" spans="54:54" x14ac:dyDescent="0.2">
      <c r="BB33190" s="5"/>
    </row>
    <row r="33191" spans="54:54" x14ac:dyDescent="0.2">
      <c r="BB33191" s="5"/>
    </row>
    <row r="33192" spans="54:54" x14ac:dyDescent="0.2">
      <c r="BB33192" s="5"/>
    </row>
    <row r="33193" spans="54:54" x14ac:dyDescent="0.2">
      <c r="BB33193" s="5"/>
    </row>
    <row r="33194" spans="54:54" x14ac:dyDescent="0.2">
      <c r="BB33194" s="5"/>
    </row>
    <row r="33195" spans="54:54" x14ac:dyDescent="0.2">
      <c r="BB33195" s="5"/>
    </row>
    <row r="33196" spans="54:54" x14ac:dyDescent="0.2">
      <c r="BB33196" s="5"/>
    </row>
    <row r="33197" spans="54:54" x14ac:dyDescent="0.2">
      <c r="BB33197" s="5"/>
    </row>
    <row r="33198" spans="54:54" x14ac:dyDescent="0.2">
      <c r="BB33198" s="5"/>
    </row>
    <row r="33199" spans="54:54" x14ac:dyDescent="0.2">
      <c r="BB33199" s="5"/>
    </row>
    <row r="33200" spans="54:54" x14ac:dyDescent="0.2">
      <c r="BB33200" s="5"/>
    </row>
    <row r="33201" spans="54:54" x14ac:dyDescent="0.2">
      <c r="BB33201" s="5"/>
    </row>
    <row r="33202" spans="54:54" x14ac:dyDescent="0.2">
      <c r="BB33202" s="5"/>
    </row>
    <row r="33203" spans="54:54" x14ac:dyDescent="0.2">
      <c r="BB33203" s="5"/>
    </row>
    <row r="33204" spans="54:54" x14ac:dyDescent="0.2">
      <c r="BB33204" s="5"/>
    </row>
    <row r="33205" spans="54:54" x14ac:dyDescent="0.2">
      <c r="BB33205" s="5"/>
    </row>
    <row r="33206" spans="54:54" x14ac:dyDescent="0.2">
      <c r="BB33206" s="5"/>
    </row>
    <row r="33207" spans="54:54" x14ac:dyDescent="0.2">
      <c r="BB33207" s="5"/>
    </row>
    <row r="33208" spans="54:54" x14ac:dyDescent="0.2">
      <c r="BB33208" s="5"/>
    </row>
    <row r="33209" spans="54:54" x14ac:dyDescent="0.2">
      <c r="BB33209" s="5"/>
    </row>
    <row r="33210" spans="54:54" x14ac:dyDescent="0.2">
      <c r="BB33210" s="5"/>
    </row>
    <row r="33211" spans="54:54" x14ac:dyDescent="0.2">
      <c r="BB33211" s="5"/>
    </row>
    <row r="33212" spans="54:54" x14ac:dyDescent="0.2">
      <c r="BB33212" s="5"/>
    </row>
    <row r="33213" spans="54:54" x14ac:dyDescent="0.2">
      <c r="BB33213" s="5"/>
    </row>
    <row r="33214" spans="54:54" x14ac:dyDescent="0.2">
      <c r="BB33214" s="5"/>
    </row>
    <row r="33215" spans="54:54" x14ac:dyDescent="0.2">
      <c r="BB33215" s="5"/>
    </row>
    <row r="33216" spans="54:54" x14ac:dyDescent="0.2">
      <c r="BB33216" s="5"/>
    </row>
    <row r="33217" spans="54:54" x14ac:dyDescent="0.2">
      <c r="BB33217" s="5"/>
    </row>
    <row r="33218" spans="54:54" x14ac:dyDescent="0.2">
      <c r="BB33218" s="5"/>
    </row>
    <row r="33219" spans="54:54" x14ac:dyDescent="0.2">
      <c r="BB33219" s="5"/>
    </row>
    <row r="33220" spans="54:54" x14ac:dyDescent="0.2">
      <c r="BB33220" s="5"/>
    </row>
    <row r="33221" spans="54:54" x14ac:dyDescent="0.2">
      <c r="BB33221" s="5"/>
    </row>
    <row r="33222" spans="54:54" x14ac:dyDescent="0.2">
      <c r="BB33222" s="5"/>
    </row>
    <row r="33223" spans="54:54" x14ac:dyDescent="0.2">
      <c r="BB33223" s="5"/>
    </row>
    <row r="33224" spans="54:54" x14ac:dyDescent="0.2">
      <c r="BB33224" s="5"/>
    </row>
    <row r="33225" spans="54:54" x14ac:dyDescent="0.2">
      <c r="BB33225" s="5"/>
    </row>
    <row r="33226" spans="54:54" x14ac:dyDescent="0.2">
      <c r="BB33226" s="5"/>
    </row>
    <row r="33227" spans="54:54" x14ac:dyDescent="0.2">
      <c r="BB33227" s="5"/>
    </row>
    <row r="33228" spans="54:54" x14ac:dyDescent="0.2">
      <c r="BB33228" s="5"/>
    </row>
    <row r="33229" spans="54:54" x14ac:dyDescent="0.2">
      <c r="BB33229" s="5"/>
    </row>
    <row r="33230" spans="54:54" x14ac:dyDescent="0.2">
      <c r="BB33230" s="5"/>
    </row>
    <row r="33231" spans="54:54" x14ac:dyDescent="0.2">
      <c r="BB33231" s="5"/>
    </row>
    <row r="33232" spans="54:54" x14ac:dyDescent="0.2">
      <c r="BB33232" s="5"/>
    </row>
    <row r="33233" spans="54:54" x14ac:dyDescent="0.2">
      <c r="BB33233" s="5"/>
    </row>
    <row r="33234" spans="54:54" x14ac:dyDescent="0.2">
      <c r="BB33234" s="5"/>
    </row>
    <row r="33235" spans="54:54" x14ac:dyDescent="0.2">
      <c r="BB33235" s="5"/>
    </row>
    <row r="33236" spans="54:54" x14ac:dyDescent="0.2">
      <c r="BB33236" s="5"/>
    </row>
    <row r="33237" spans="54:54" x14ac:dyDescent="0.2">
      <c r="BB33237" s="5"/>
    </row>
    <row r="33238" spans="54:54" x14ac:dyDescent="0.2">
      <c r="BB33238" s="5"/>
    </row>
    <row r="33239" spans="54:54" x14ac:dyDescent="0.2">
      <c r="BB33239" s="5"/>
    </row>
    <row r="33240" spans="54:54" x14ac:dyDescent="0.2">
      <c r="BB33240" s="5"/>
    </row>
    <row r="33241" spans="54:54" x14ac:dyDescent="0.2">
      <c r="BB33241" s="5"/>
    </row>
    <row r="33242" spans="54:54" x14ac:dyDescent="0.2">
      <c r="BB33242" s="5"/>
    </row>
    <row r="33243" spans="54:54" x14ac:dyDescent="0.2">
      <c r="BB33243" s="5"/>
    </row>
    <row r="33244" spans="54:54" x14ac:dyDescent="0.2">
      <c r="BB33244" s="5"/>
    </row>
    <row r="33245" spans="54:54" x14ac:dyDescent="0.2">
      <c r="BB33245" s="5"/>
    </row>
    <row r="33246" spans="54:54" x14ac:dyDescent="0.2">
      <c r="BB33246" s="5"/>
    </row>
    <row r="33247" spans="54:54" x14ac:dyDescent="0.2">
      <c r="BB33247" s="5"/>
    </row>
    <row r="33248" spans="54:54" x14ac:dyDescent="0.2">
      <c r="BB33248" s="5"/>
    </row>
    <row r="33249" spans="54:54" x14ac:dyDescent="0.2">
      <c r="BB33249" s="5"/>
    </row>
    <row r="33250" spans="54:54" x14ac:dyDescent="0.2">
      <c r="BB33250" s="5"/>
    </row>
    <row r="33251" spans="54:54" x14ac:dyDescent="0.2">
      <c r="BB33251" s="5"/>
    </row>
    <row r="33252" spans="54:54" x14ac:dyDescent="0.2">
      <c r="BB33252" s="5"/>
    </row>
    <row r="33253" spans="54:54" x14ac:dyDescent="0.2">
      <c r="BB33253" s="5"/>
    </row>
    <row r="33254" spans="54:54" x14ac:dyDescent="0.2">
      <c r="BB33254" s="5"/>
    </row>
    <row r="33255" spans="54:54" x14ac:dyDescent="0.2">
      <c r="BB33255" s="5"/>
    </row>
    <row r="33256" spans="54:54" x14ac:dyDescent="0.2">
      <c r="BB33256" s="5"/>
    </row>
    <row r="33257" spans="54:54" x14ac:dyDescent="0.2">
      <c r="BB33257" s="5"/>
    </row>
    <row r="33258" spans="54:54" x14ac:dyDescent="0.2">
      <c r="BB33258" s="5"/>
    </row>
    <row r="33259" spans="54:54" x14ac:dyDescent="0.2">
      <c r="BB33259" s="5"/>
    </row>
    <row r="33260" spans="54:54" x14ac:dyDescent="0.2">
      <c r="BB33260" s="5"/>
    </row>
    <row r="33261" spans="54:54" x14ac:dyDescent="0.2">
      <c r="BB33261" s="5"/>
    </row>
    <row r="33262" spans="54:54" x14ac:dyDescent="0.2">
      <c r="BB33262" s="5"/>
    </row>
    <row r="33263" spans="54:54" x14ac:dyDescent="0.2">
      <c r="BB33263" s="5"/>
    </row>
    <row r="33264" spans="54:54" x14ac:dyDescent="0.2">
      <c r="BB33264" s="5"/>
    </row>
    <row r="33265" spans="54:54" x14ac:dyDescent="0.2">
      <c r="BB33265" s="5"/>
    </row>
    <row r="33266" spans="54:54" x14ac:dyDescent="0.2">
      <c r="BB33266" s="5"/>
    </row>
    <row r="33267" spans="54:54" x14ac:dyDescent="0.2">
      <c r="BB33267" s="5"/>
    </row>
    <row r="33268" spans="54:54" x14ac:dyDescent="0.2">
      <c r="BB33268" s="5"/>
    </row>
    <row r="33269" spans="54:54" x14ac:dyDescent="0.2">
      <c r="BB33269" s="5"/>
    </row>
    <row r="33270" spans="54:54" x14ac:dyDescent="0.2">
      <c r="BB33270" s="5"/>
    </row>
    <row r="33271" spans="54:54" x14ac:dyDescent="0.2">
      <c r="BB33271" s="5"/>
    </row>
    <row r="33272" spans="54:54" x14ac:dyDescent="0.2">
      <c r="BB33272" s="5"/>
    </row>
    <row r="33273" spans="54:54" x14ac:dyDescent="0.2">
      <c r="BB33273" s="5"/>
    </row>
    <row r="33274" spans="54:54" x14ac:dyDescent="0.2">
      <c r="BB33274" s="5"/>
    </row>
    <row r="33275" spans="54:54" x14ac:dyDescent="0.2">
      <c r="BB33275" s="5"/>
    </row>
    <row r="33276" spans="54:54" x14ac:dyDescent="0.2">
      <c r="BB33276" s="5"/>
    </row>
    <row r="33277" spans="54:54" x14ac:dyDescent="0.2">
      <c r="BB33277" s="5"/>
    </row>
    <row r="33278" spans="54:54" x14ac:dyDescent="0.2">
      <c r="BB33278" s="5"/>
    </row>
    <row r="33279" spans="54:54" x14ac:dyDescent="0.2">
      <c r="BB33279" s="5"/>
    </row>
    <row r="33280" spans="54:54" x14ac:dyDescent="0.2">
      <c r="BB33280" s="5"/>
    </row>
    <row r="33281" spans="54:54" x14ac:dyDescent="0.2">
      <c r="BB33281" s="5"/>
    </row>
    <row r="33282" spans="54:54" x14ac:dyDescent="0.2">
      <c r="BB33282" s="5"/>
    </row>
    <row r="33283" spans="54:54" x14ac:dyDescent="0.2">
      <c r="BB33283" s="5"/>
    </row>
    <row r="33284" spans="54:54" x14ac:dyDescent="0.2">
      <c r="BB33284" s="5"/>
    </row>
    <row r="33285" spans="54:54" x14ac:dyDescent="0.2">
      <c r="BB33285" s="5"/>
    </row>
    <row r="33286" spans="54:54" x14ac:dyDescent="0.2">
      <c r="BB33286" s="5"/>
    </row>
    <row r="33287" spans="54:54" x14ac:dyDescent="0.2">
      <c r="BB33287" s="5"/>
    </row>
    <row r="33288" spans="54:54" x14ac:dyDescent="0.2">
      <c r="BB33288" s="5"/>
    </row>
    <row r="33289" spans="54:54" x14ac:dyDescent="0.2">
      <c r="BB33289" s="5"/>
    </row>
    <row r="33290" spans="54:54" x14ac:dyDescent="0.2">
      <c r="BB33290" s="5"/>
    </row>
    <row r="33291" spans="54:54" x14ac:dyDescent="0.2">
      <c r="BB33291" s="5"/>
    </row>
    <row r="33292" spans="54:54" x14ac:dyDescent="0.2">
      <c r="BB33292" s="5"/>
    </row>
    <row r="33293" spans="54:54" x14ac:dyDescent="0.2">
      <c r="BB33293" s="5"/>
    </row>
    <row r="33294" spans="54:54" x14ac:dyDescent="0.2">
      <c r="BB33294" s="5"/>
    </row>
    <row r="33295" spans="54:54" x14ac:dyDescent="0.2">
      <c r="BB33295" s="5"/>
    </row>
    <row r="33296" spans="54:54" x14ac:dyDescent="0.2">
      <c r="BB33296" s="5"/>
    </row>
    <row r="33297" spans="54:54" x14ac:dyDescent="0.2">
      <c r="BB33297" s="5"/>
    </row>
    <row r="33298" spans="54:54" x14ac:dyDescent="0.2">
      <c r="BB33298" s="5"/>
    </row>
    <row r="33299" spans="54:54" x14ac:dyDescent="0.2">
      <c r="BB33299" s="5"/>
    </row>
    <row r="33300" spans="54:54" x14ac:dyDescent="0.2">
      <c r="BB33300" s="5"/>
    </row>
    <row r="33301" spans="54:54" x14ac:dyDescent="0.2">
      <c r="BB33301" s="5"/>
    </row>
    <row r="33302" spans="54:54" x14ac:dyDescent="0.2">
      <c r="BB33302" s="5"/>
    </row>
    <row r="33303" spans="54:54" x14ac:dyDescent="0.2">
      <c r="BB33303" s="5"/>
    </row>
    <row r="33304" spans="54:54" x14ac:dyDescent="0.2">
      <c r="BB33304" s="5"/>
    </row>
    <row r="33305" spans="54:54" x14ac:dyDescent="0.2">
      <c r="BB33305" s="5"/>
    </row>
    <row r="33306" spans="54:54" x14ac:dyDescent="0.2">
      <c r="BB33306" s="5"/>
    </row>
    <row r="33307" spans="54:54" x14ac:dyDescent="0.2">
      <c r="BB33307" s="5"/>
    </row>
    <row r="33308" spans="54:54" x14ac:dyDescent="0.2">
      <c r="BB33308" s="5"/>
    </row>
    <row r="33309" spans="54:54" x14ac:dyDescent="0.2">
      <c r="BB33309" s="5"/>
    </row>
    <row r="33310" spans="54:54" x14ac:dyDescent="0.2">
      <c r="BB33310" s="5"/>
    </row>
    <row r="33311" spans="54:54" x14ac:dyDescent="0.2">
      <c r="BB33311" s="5"/>
    </row>
    <row r="33312" spans="54:54" x14ac:dyDescent="0.2">
      <c r="BB33312" s="5"/>
    </row>
    <row r="33313" spans="54:54" x14ac:dyDescent="0.2">
      <c r="BB33313" s="5"/>
    </row>
    <row r="33314" spans="54:54" x14ac:dyDescent="0.2">
      <c r="BB33314" s="5"/>
    </row>
    <row r="33315" spans="54:54" x14ac:dyDescent="0.2">
      <c r="BB33315" s="5"/>
    </row>
    <row r="33316" spans="54:54" x14ac:dyDescent="0.2">
      <c r="BB33316" s="5"/>
    </row>
    <row r="33317" spans="54:54" x14ac:dyDescent="0.2">
      <c r="BB33317" s="5"/>
    </row>
    <row r="33318" spans="54:54" x14ac:dyDescent="0.2">
      <c r="BB33318" s="5"/>
    </row>
    <row r="33319" spans="54:54" x14ac:dyDescent="0.2">
      <c r="BB33319" s="5"/>
    </row>
    <row r="33320" spans="54:54" x14ac:dyDescent="0.2">
      <c r="BB33320" s="5"/>
    </row>
    <row r="33321" spans="54:54" x14ac:dyDescent="0.2">
      <c r="BB33321" s="5"/>
    </row>
    <row r="33322" spans="54:54" x14ac:dyDescent="0.2">
      <c r="BB33322" s="5"/>
    </row>
    <row r="33323" spans="54:54" x14ac:dyDescent="0.2">
      <c r="BB33323" s="5"/>
    </row>
    <row r="33324" spans="54:54" x14ac:dyDescent="0.2">
      <c r="BB33324" s="5"/>
    </row>
    <row r="33325" spans="54:54" x14ac:dyDescent="0.2">
      <c r="BB33325" s="5"/>
    </row>
    <row r="33326" spans="54:54" x14ac:dyDescent="0.2">
      <c r="BB33326" s="5"/>
    </row>
    <row r="33327" spans="54:54" x14ac:dyDescent="0.2">
      <c r="BB33327" s="5"/>
    </row>
    <row r="33328" spans="54:54" x14ac:dyDescent="0.2">
      <c r="BB33328" s="5"/>
    </row>
    <row r="33329" spans="54:54" x14ac:dyDescent="0.2">
      <c r="BB33329" s="5"/>
    </row>
    <row r="33330" spans="54:54" x14ac:dyDescent="0.2">
      <c r="BB33330" s="5"/>
    </row>
    <row r="33331" spans="54:54" x14ac:dyDescent="0.2">
      <c r="BB33331" s="5"/>
    </row>
    <row r="33332" spans="54:54" x14ac:dyDescent="0.2">
      <c r="BB33332" s="5"/>
    </row>
    <row r="33333" spans="54:54" x14ac:dyDescent="0.2">
      <c r="BB33333" s="5"/>
    </row>
    <row r="33334" spans="54:54" x14ac:dyDescent="0.2">
      <c r="BB33334" s="5"/>
    </row>
    <row r="33335" spans="54:54" x14ac:dyDescent="0.2">
      <c r="BB33335" s="5"/>
    </row>
    <row r="33336" spans="54:54" x14ac:dyDescent="0.2">
      <c r="BB33336" s="5"/>
    </row>
    <row r="33337" spans="54:54" x14ac:dyDescent="0.2">
      <c r="BB33337" s="5"/>
    </row>
    <row r="33338" spans="54:54" x14ac:dyDescent="0.2">
      <c r="BB33338" s="5"/>
    </row>
    <row r="33339" spans="54:54" x14ac:dyDescent="0.2">
      <c r="BB33339" s="5"/>
    </row>
    <row r="33340" spans="54:54" x14ac:dyDescent="0.2">
      <c r="BB33340" s="5"/>
    </row>
    <row r="33341" spans="54:54" x14ac:dyDescent="0.2">
      <c r="BB33341" s="5"/>
    </row>
    <row r="33342" spans="54:54" x14ac:dyDescent="0.2">
      <c r="BB33342" s="5"/>
    </row>
    <row r="33343" spans="54:54" x14ac:dyDescent="0.2">
      <c r="BB33343" s="5"/>
    </row>
    <row r="33344" spans="54:54" x14ac:dyDescent="0.2">
      <c r="BB33344" s="5"/>
    </row>
    <row r="33345" spans="54:54" x14ac:dyDescent="0.2">
      <c r="BB33345" s="5"/>
    </row>
    <row r="33346" spans="54:54" x14ac:dyDescent="0.2">
      <c r="BB33346" s="5"/>
    </row>
    <row r="33347" spans="54:54" x14ac:dyDescent="0.2">
      <c r="BB33347" s="5"/>
    </row>
    <row r="33348" spans="54:54" x14ac:dyDescent="0.2">
      <c r="BB33348" s="5"/>
    </row>
    <row r="33349" spans="54:54" x14ac:dyDescent="0.2">
      <c r="BB33349" s="5"/>
    </row>
    <row r="33350" spans="54:54" x14ac:dyDescent="0.2">
      <c r="BB33350" s="5"/>
    </row>
    <row r="33351" spans="54:54" x14ac:dyDescent="0.2">
      <c r="BB33351" s="5"/>
    </row>
    <row r="33352" spans="54:54" x14ac:dyDescent="0.2">
      <c r="BB33352" s="5"/>
    </row>
    <row r="33353" spans="54:54" x14ac:dyDescent="0.2">
      <c r="BB33353" s="5"/>
    </row>
    <row r="33354" spans="54:54" x14ac:dyDescent="0.2">
      <c r="BB33354" s="5"/>
    </row>
    <row r="33355" spans="54:54" x14ac:dyDescent="0.2">
      <c r="BB33355" s="5"/>
    </row>
    <row r="33356" spans="54:54" x14ac:dyDescent="0.2">
      <c r="BB33356" s="5"/>
    </row>
    <row r="33357" spans="54:54" x14ac:dyDescent="0.2">
      <c r="BB33357" s="5"/>
    </row>
    <row r="33358" spans="54:54" x14ac:dyDescent="0.2">
      <c r="BB33358" s="5"/>
    </row>
    <row r="33359" spans="54:54" x14ac:dyDescent="0.2">
      <c r="BB33359" s="5"/>
    </row>
    <row r="33360" spans="54:54" x14ac:dyDescent="0.2">
      <c r="BB33360" s="5"/>
    </row>
    <row r="33361" spans="54:54" x14ac:dyDescent="0.2">
      <c r="BB33361" s="5"/>
    </row>
    <row r="33362" spans="54:54" x14ac:dyDescent="0.2">
      <c r="BB33362" s="5"/>
    </row>
    <row r="33363" spans="54:54" x14ac:dyDescent="0.2">
      <c r="BB33363" s="5"/>
    </row>
    <row r="33364" spans="54:54" x14ac:dyDescent="0.2">
      <c r="BB33364" s="5"/>
    </row>
    <row r="33365" spans="54:54" x14ac:dyDescent="0.2">
      <c r="BB33365" s="5"/>
    </row>
    <row r="33366" spans="54:54" x14ac:dyDescent="0.2">
      <c r="BB33366" s="5"/>
    </row>
    <row r="33367" spans="54:54" x14ac:dyDescent="0.2">
      <c r="BB33367" s="5"/>
    </row>
    <row r="33368" spans="54:54" x14ac:dyDescent="0.2">
      <c r="BB33368" s="5"/>
    </row>
    <row r="33369" spans="54:54" x14ac:dyDescent="0.2">
      <c r="BB33369" s="5"/>
    </row>
    <row r="33370" spans="54:54" x14ac:dyDescent="0.2">
      <c r="BB33370" s="5"/>
    </row>
    <row r="33371" spans="54:54" x14ac:dyDescent="0.2">
      <c r="BB33371" s="5"/>
    </row>
    <row r="33372" spans="54:54" x14ac:dyDescent="0.2">
      <c r="BB33372" s="5"/>
    </row>
    <row r="33373" spans="54:54" x14ac:dyDescent="0.2">
      <c r="BB33373" s="5"/>
    </row>
    <row r="33374" spans="54:54" x14ac:dyDescent="0.2">
      <c r="BB33374" s="5"/>
    </row>
    <row r="33375" spans="54:54" x14ac:dyDescent="0.2">
      <c r="BB33375" s="5"/>
    </row>
    <row r="33376" spans="54:54" x14ac:dyDescent="0.2">
      <c r="BB33376" s="5"/>
    </row>
    <row r="33377" spans="54:54" x14ac:dyDescent="0.2">
      <c r="BB33377" s="5"/>
    </row>
    <row r="33378" spans="54:54" x14ac:dyDescent="0.2">
      <c r="BB33378" s="5"/>
    </row>
    <row r="33379" spans="54:54" x14ac:dyDescent="0.2">
      <c r="BB33379" s="5"/>
    </row>
    <row r="33380" spans="54:54" x14ac:dyDescent="0.2">
      <c r="BB33380" s="5"/>
    </row>
    <row r="33381" spans="54:54" x14ac:dyDescent="0.2">
      <c r="BB33381" s="5"/>
    </row>
    <row r="33382" spans="54:54" x14ac:dyDescent="0.2">
      <c r="BB33382" s="5"/>
    </row>
    <row r="33383" spans="54:54" x14ac:dyDescent="0.2">
      <c r="BB33383" s="5"/>
    </row>
    <row r="33384" spans="54:54" x14ac:dyDescent="0.2">
      <c r="BB33384" s="5"/>
    </row>
    <row r="33385" spans="54:54" x14ac:dyDescent="0.2">
      <c r="BB33385" s="5"/>
    </row>
    <row r="33386" spans="54:54" x14ac:dyDescent="0.2">
      <c r="BB33386" s="5"/>
    </row>
    <row r="33387" spans="54:54" x14ac:dyDescent="0.2">
      <c r="BB33387" s="5"/>
    </row>
    <row r="33388" spans="54:54" x14ac:dyDescent="0.2">
      <c r="BB33388" s="5"/>
    </row>
    <row r="33389" spans="54:54" x14ac:dyDescent="0.2">
      <c r="BB33389" s="5"/>
    </row>
    <row r="33390" spans="54:54" x14ac:dyDescent="0.2">
      <c r="BB33390" s="5"/>
    </row>
    <row r="33391" spans="54:54" x14ac:dyDescent="0.2">
      <c r="BB33391" s="5"/>
    </row>
    <row r="33392" spans="54:54" x14ac:dyDescent="0.2">
      <c r="BB33392" s="5"/>
    </row>
    <row r="33393" spans="54:54" x14ac:dyDescent="0.2">
      <c r="BB33393" s="5"/>
    </row>
    <row r="33394" spans="54:54" x14ac:dyDescent="0.2">
      <c r="BB33394" s="5"/>
    </row>
    <row r="33395" spans="54:54" x14ac:dyDescent="0.2">
      <c r="BB33395" s="5"/>
    </row>
    <row r="33396" spans="54:54" x14ac:dyDescent="0.2">
      <c r="BB33396" s="5"/>
    </row>
    <row r="33397" spans="54:54" x14ac:dyDescent="0.2">
      <c r="BB33397" s="5"/>
    </row>
    <row r="33398" spans="54:54" x14ac:dyDescent="0.2">
      <c r="BB33398" s="5"/>
    </row>
    <row r="33399" spans="54:54" x14ac:dyDescent="0.2">
      <c r="BB33399" s="5"/>
    </row>
    <row r="33400" spans="54:54" x14ac:dyDescent="0.2">
      <c r="BB33400" s="5"/>
    </row>
    <row r="33401" spans="54:54" x14ac:dyDescent="0.2">
      <c r="BB33401" s="5"/>
    </row>
    <row r="33402" spans="54:54" x14ac:dyDescent="0.2">
      <c r="BB33402" s="5"/>
    </row>
    <row r="33403" spans="54:54" x14ac:dyDescent="0.2">
      <c r="BB33403" s="5"/>
    </row>
    <row r="33404" spans="54:54" x14ac:dyDescent="0.2">
      <c r="BB33404" s="5"/>
    </row>
    <row r="33405" spans="54:54" x14ac:dyDescent="0.2">
      <c r="BB33405" s="5"/>
    </row>
    <row r="33406" spans="54:54" x14ac:dyDescent="0.2">
      <c r="BB33406" s="5"/>
    </row>
    <row r="33407" spans="54:54" x14ac:dyDescent="0.2">
      <c r="BB33407" s="5"/>
    </row>
    <row r="33408" spans="54:54" x14ac:dyDescent="0.2">
      <c r="BB33408" s="5"/>
    </row>
    <row r="33409" spans="54:54" x14ac:dyDescent="0.2">
      <c r="BB33409" s="5"/>
    </row>
    <row r="33410" spans="54:54" x14ac:dyDescent="0.2">
      <c r="BB33410" s="5"/>
    </row>
    <row r="33411" spans="54:54" x14ac:dyDescent="0.2">
      <c r="BB33411" s="5"/>
    </row>
    <row r="33412" spans="54:54" x14ac:dyDescent="0.2">
      <c r="BB33412" s="5"/>
    </row>
    <row r="33413" spans="54:54" x14ac:dyDescent="0.2">
      <c r="BB33413" s="5"/>
    </row>
    <row r="33414" spans="54:54" x14ac:dyDescent="0.2">
      <c r="BB33414" s="5"/>
    </row>
    <row r="33415" spans="54:54" x14ac:dyDescent="0.2">
      <c r="BB33415" s="5"/>
    </row>
    <row r="33416" spans="54:54" x14ac:dyDescent="0.2">
      <c r="BB33416" s="5"/>
    </row>
    <row r="33417" spans="54:54" x14ac:dyDescent="0.2">
      <c r="BB33417" s="5"/>
    </row>
    <row r="33418" spans="54:54" x14ac:dyDescent="0.2">
      <c r="BB33418" s="5"/>
    </row>
    <row r="33419" spans="54:54" x14ac:dyDescent="0.2">
      <c r="BB33419" s="5"/>
    </row>
    <row r="33420" spans="54:54" x14ac:dyDescent="0.2">
      <c r="BB33420" s="5"/>
    </row>
    <row r="33421" spans="54:54" x14ac:dyDescent="0.2">
      <c r="BB33421" s="5"/>
    </row>
    <row r="33422" spans="54:54" x14ac:dyDescent="0.2">
      <c r="BB33422" s="5"/>
    </row>
    <row r="33423" spans="54:54" x14ac:dyDescent="0.2">
      <c r="BB33423" s="5"/>
    </row>
    <row r="33424" spans="54:54" x14ac:dyDescent="0.2">
      <c r="BB33424" s="5"/>
    </row>
    <row r="33425" spans="54:54" x14ac:dyDescent="0.2">
      <c r="BB33425" s="5"/>
    </row>
    <row r="33426" spans="54:54" x14ac:dyDescent="0.2">
      <c r="BB33426" s="5"/>
    </row>
    <row r="33427" spans="54:54" x14ac:dyDescent="0.2">
      <c r="BB33427" s="5"/>
    </row>
    <row r="33428" spans="54:54" x14ac:dyDescent="0.2">
      <c r="BB33428" s="5"/>
    </row>
    <row r="33429" spans="54:54" x14ac:dyDescent="0.2">
      <c r="BB33429" s="5"/>
    </row>
    <row r="33430" spans="54:54" x14ac:dyDescent="0.2">
      <c r="BB33430" s="5"/>
    </row>
    <row r="33431" spans="54:54" x14ac:dyDescent="0.2">
      <c r="BB33431" s="5"/>
    </row>
    <row r="33432" spans="54:54" x14ac:dyDescent="0.2">
      <c r="BB33432" s="5"/>
    </row>
    <row r="33433" spans="54:54" x14ac:dyDescent="0.2">
      <c r="BB33433" s="5"/>
    </row>
    <row r="33434" spans="54:54" x14ac:dyDescent="0.2">
      <c r="BB33434" s="5"/>
    </row>
    <row r="33435" spans="54:54" x14ac:dyDescent="0.2">
      <c r="BB33435" s="5"/>
    </row>
    <row r="33436" spans="54:54" x14ac:dyDescent="0.2">
      <c r="BB33436" s="5"/>
    </row>
    <row r="33437" spans="54:54" x14ac:dyDescent="0.2">
      <c r="BB33437" s="5"/>
    </row>
    <row r="33438" spans="54:54" x14ac:dyDescent="0.2">
      <c r="BB33438" s="5"/>
    </row>
    <row r="33439" spans="54:54" x14ac:dyDescent="0.2">
      <c r="BB33439" s="5"/>
    </row>
    <row r="33440" spans="54:54" x14ac:dyDescent="0.2">
      <c r="BB33440" s="5"/>
    </row>
    <row r="33441" spans="54:54" x14ac:dyDescent="0.2">
      <c r="BB33441" s="5"/>
    </row>
    <row r="33442" spans="54:54" x14ac:dyDescent="0.2">
      <c r="BB33442" s="5"/>
    </row>
    <row r="33443" spans="54:54" x14ac:dyDescent="0.2">
      <c r="BB33443" s="5"/>
    </row>
    <row r="33444" spans="54:54" x14ac:dyDescent="0.2">
      <c r="BB33444" s="5"/>
    </row>
    <row r="33445" spans="54:54" x14ac:dyDescent="0.2">
      <c r="BB33445" s="5"/>
    </row>
    <row r="33446" spans="54:54" x14ac:dyDescent="0.2">
      <c r="BB33446" s="5"/>
    </row>
    <row r="33447" spans="54:54" x14ac:dyDescent="0.2">
      <c r="BB33447" s="5"/>
    </row>
    <row r="33448" spans="54:54" x14ac:dyDescent="0.2">
      <c r="BB33448" s="5"/>
    </row>
    <row r="33449" spans="54:54" x14ac:dyDescent="0.2">
      <c r="BB33449" s="5"/>
    </row>
    <row r="33450" spans="54:54" x14ac:dyDescent="0.2">
      <c r="BB33450" s="5"/>
    </row>
    <row r="33451" spans="54:54" x14ac:dyDescent="0.2">
      <c r="BB33451" s="5"/>
    </row>
    <row r="33452" spans="54:54" x14ac:dyDescent="0.2">
      <c r="BB33452" s="5"/>
    </row>
    <row r="33453" spans="54:54" x14ac:dyDescent="0.2">
      <c r="BB33453" s="5"/>
    </row>
    <row r="33454" spans="54:54" x14ac:dyDescent="0.2">
      <c r="BB33454" s="5"/>
    </row>
    <row r="33455" spans="54:54" x14ac:dyDescent="0.2">
      <c r="BB33455" s="5"/>
    </row>
    <row r="33456" spans="54:54" x14ac:dyDescent="0.2">
      <c r="BB33456" s="5"/>
    </row>
    <row r="33457" spans="54:54" x14ac:dyDescent="0.2">
      <c r="BB33457" s="5"/>
    </row>
    <row r="33458" spans="54:54" x14ac:dyDescent="0.2">
      <c r="BB33458" s="5"/>
    </row>
    <row r="33459" spans="54:54" x14ac:dyDescent="0.2">
      <c r="BB33459" s="5"/>
    </row>
    <row r="33460" spans="54:54" x14ac:dyDescent="0.2">
      <c r="BB33460" s="5"/>
    </row>
    <row r="33461" spans="54:54" x14ac:dyDescent="0.2">
      <c r="BB33461" s="5"/>
    </row>
    <row r="33462" spans="54:54" x14ac:dyDescent="0.2">
      <c r="BB33462" s="5"/>
    </row>
    <row r="33463" spans="54:54" x14ac:dyDescent="0.2">
      <c r="BB33463" s="5"/>
    </row>
    <row r="33464" spans="54:54" x14ac:dyDescent="0.2">
      <c r="BB33464" s="5"/>
    </row>
    <row r="33465" spans="54:54" x14ac:dyDescent="0.2">
      <c r="BB33465" s="5"/>
    </row>
    <row r="33466" spans="54:54" x14ac:dyDescent="0.2">
      <c r="BB33466" s="5"/>
    </row>
    <row r="33467" spans="54:54" x14ac:dyDescent="0.2">
      <c r="BB33467" s="5"/>
    </row>
    <row r="33468" spans="54:54" x14ac:dyDescent="0.2">
      <c r="BB33468" s="5"/>
    </row>
    <row r="33469" spans="54:54" x14ac:dyDescent="0.2">
      <c r="BB33469" s="5"/>
    </row>
    <row r="33470" spans="54:54" x14ac:dyDescent="0.2">
      <c r="BB33470" s="5"/>
    </row>
    <row r="33471" spans="54:54" x14ac:dyDescent="0.2">
      <c r="BB33471" s="5"/>
    </row>
    <row r="33472" spans="54:54" x14ac:dyDescent="0.2">
      <c r="BB33472" s="5"/>
    </row>
    <row r="33473" spans="54:54" x14ac:dyDescent="0.2">
      <c r="BB33473" s="5"/>
    </row>
    <row r="33474" spans="54:54" x14ac:dyDescent="0.2">
      <c r="BB33474" s="5"/>
    </row>
    <row r="33475" spans="54:54" x14ac:dyDescent="0.2">
      <c r="BB33475" s="5"/>
    </row>
    <row r="33476" spans="54:54" x14ac:dyDescent="0.2">
      <c r="BB33476" s="5"/>
    </row>
    <row r="33477" spans="54:54" x14ac:dyDescent="0.2">
      <c r="BB33477" s="5"/>
    </row>
    <row r="33478" spans="54:54" x14ac:dyDescent="0.2">
      <c r="BB33478" s="5"/>
    </row>
    <row r="33479" spans="54:54" x14ac:dyDescent="0.2">
      <c r="BB33479" s="5"/>
    </row>
    <row r="33480" spans="54:54" x14ac:dyDescent="0.2">
      <c r="BB33480" s="5"/>
    </row>
    <row r="33481" spans="54:54" x14ac:dyDescent="0.2">
      <c r="BB33481" s="5"/>
    </row>
    <row r="33482" spans="54:54" x14ac:dyDescent="0.2">
      <c r="BB33482" s="5"/>
    </row>
    <row r="33483" spans="54:54" x14ac:dyDescent="0.2">
      <c r="BB33483" s="5"/>
    </row>
    <row r="33484" spans="54:54" x14ac:dyDescent="0.2">
      <c r="BB33484" s="5"/>
    </row>
    <row r="33485" spans="54:54" x14ac:dyDescent="0.2">
      <c r="BB33485" s="5"/>
    </row>
    <row r="33486" spans="54:54" x14ac:dyDescent="0.2">
      <c r="BB33486" s="5"/>
    </row>
    <row r="33487" spans="54:54" x14ac:dyDescent="0.2">
      <c r="BB33487" s="5"/>
    </row>
    <row r="33488" spans="54:54" x14ac:dyDescent="0.2">
      <c r="BB33488" s="5"/>
    </row>
    <row r="33489" spans="54:54" x14ac:dyDescent="0.2">
      <c r="BB33489" s="5"/>
    </row>
    <row r="33490" spans="54:54" x14ac:dyDescent="0.2">
      <c r="BB33490" s="5"/>
    </row>
    <row r="33491" spans="54:54" x14ac:dyDescent="0.2">
      <c r="BB33491" s="5"/>
    </row>
    <row r="33492" spans="54:54" x14ac:dyDescent="0.2">
      <c r="BB33492" s="5"/>
    </row>
    <row r="33493" spans="54:54" x14ac:dyDescent="0.2">
      <c r="BB33493" s="5"/>
    </row>
    <row r="33494" spans="54:54" x14ac:dyDescent="0.2">
      <c r="BB33494" s="5"/>
    </row>
    <row r="33495" spans="54:54" x14ac:dyDescent="0.2">
      <c r="BB33495" s="5"/>
    </row>
    <row r="33496" spans="54:54" x14ac:dyDescent="0.2">
      <c r="BB33496" s="5"/>
    </row>
    <row r="33497" spans="54:54" x14ac:dyDescent="0.2">
      <c r="BB33497" s="5"/>
    </row>
    <row r="33498" spans="54:54" x14ac:dyDescent="0.2">
      <c r="BB33498" s="5"/>
    </row>
    <row r="33499" spans="54:54" x14ac:dyDescent="0.2">
      <c r="BB33499" s="5"/>
    </row>
    <row r="33500" spans="54:54" x14ac:dyDescent="0.2">
      <c r="BB33500" s="5"/>
    </row>
    <row r="33501" spans="54:54" x14ac:dyDescent="0.2">
      <c r="BB33501" s="5"/>
    </row>
    <row r="33502" spans="54:54" x14ac:dyDescent="0.2">
      <c r="BB33502" s="5"/>
    </row>
    <row r="33503" spans="54:54" x14ac:dyDescent="0.2">
      <c r="BB33503" s="5"/>
    </row>
    <row r="33504" spans="54:54" x14ac:dyDescent="0.2">
      <c r="BB33504" s="5"/>
    </row>
    <row r="33505" spans="54:54" x14ac:dyDescent="0.2">
      <c r="BB33505" s="5"/>
    </row>
    <row r="33506" spans="54:54" x14ac:dyDescent="0.2">
      <c r="BB33506" s="5"/>
    </row>
    <row r="33507" spans="54:54" x14ac:dyDescent="0.2">
      <c r="BB33507" s="5"/>
    </row>
    <row r="33508" spans="54:54" x14ac:dyDescent="0.2">
      <c r="BB33508" s="5"/>
    </row>
    <row r="33509" spans="54:54" x14ac:dyDescent="0.2">
      <c r="BB33509" s="5"/>
    </row>
    <row r="33510" spans="54:54" x14ac:dyDescent="0.2">
      <c r="BB33510" s="5"/>
    </row>
    <row r="33511" spans="54:54" x14ac:dyDescent="0.2">
      <c r="BB33511" s="5"/>
    </row>
    <row r="33512" spans="54:54" x14ac:dyDescent="0.2">
      <c r="BB33512" s="5"/>
    </row>
    <row r="33513" spans="54:54" x14ac:dyDescent="0.2">
      <c r="BB33513" s="5"/>
    </row>
    <row r="33514" spans="54:54" x14ac:dyDescent="0.2">
      <c r="BB33514" s="5"/>
    </row>
    <row r="33515" spans="54:54" x14ac:dyDescent="0.2">
      <c r="BB33515" s="5"/>
    </row>
    <row r="33516" spans="54:54" x14ac:dyDescent="0.2">
      <c r="BB33516" s="5"/>
    </row>
    <row r="33517" spans="54:54" x14ac:dyDescent="0.2">
      <c r="BB33517" s="5"/>
    </row>
    <row r="33518" spans="54:54" x14ac:dyDescent="0.2">
      <c r="BB33518" s="5"/>
    </row>
    <row r="33519" spans="54:54" x14ac:dyDescent="0.2">
      <c r="BB33519" s="5"/>
    </row>
    <row r="33520" spans="54:54" x14ac:dyDescent="0.2">
      <c r="BB33520" s="5"/>
    </row>
    <row r="33521" spans="54:54" x14ac:dyDescent="0.2">
      <c r="BB33521" s="5"/>
    </row>
    <row r="33522" spans="54:54" x14ac:dyDescent="0.2">
      <c r="BB33522" s="5"/>
    </row>
    <row r="33523" spans="54:54" x14ac:dyDescent="0.2">
      <c r="BB33523" s="5"/>
    </row>
    <row r="33524" spans="54:54" x14ac:dyDescent="0.2">
      <c r="BB33524" s="5"/>
    </row>
    <row r="33525" spans="54:54" x14ac:dyDescent="0.2">
      <c r="BB33525" s="5"/>
    </row>
    <row r="33526" spans="54:54" x14ac:dyDescent="0.2">
      <c r="BB33526" s="5"/>
    </row>
    <row r="33527" spans="54:54" x14ac:dyDescent="0.2">
      <c r="BB33527" s="5"/>
    </row>
    <row r="33528" spans="54:54" x14ac:dyDescent="0.2">
      <c r="BB33528" s="5"/>
    </row>
    <row r="33529" spans="54:54" x14ac:dyDescent="0.2">
      <c r="BB33529" s="5"/>
    </row>
    <row r="33530" spans="54:54" x14ac:dyDescent="0.2">
      <c r="BB33530" s="5"/>
    </row>
    <row r="33531" spans="54:54" x14ac:dyDescent="0.2">
      <c r="BB33531" s="5"/>
    </row>
    <row r="33532" spans="54:54" x14ac:dyDescent="0.2">
      <c r="BB33532" s="5"/>
    </row>
    <row r="33533" spans="54:54" x14ac:dyDescent="0.2">
      <c r="BB33533" s="5"/>
    </row>
    <row r="33534" spans="54:54" x14ac:dyDescent="0.2">
      <c r="BB33534" s="5"/>
    </row>
    <row r="33535" spans="54:54" x14ac:dyDescent="0.2">
      <c r="BB33535" s="5"/>
    </row>
    <row r="33536" spans="54:54" x14ac:dyDescent="0.2">
      <c r="BB33536" s="5"/>
    </row>
    <row r="33537" spans="54:54" x14ac:dyDescent="0.2">
      <c r="BB33537" s="5"/>
    </row>
    <row r="33538" spans="54:54" x14ac:dyDescent="0.2">
      <c r="BB33538" s="5"/>
    </row>
    <row r="33539" spans="54:54" x14ac:dyDescent="0.2">
      <c r="BB33539" s="5"/>
    </row>
    <row r="33540" spans="54:54" x14ac:dyDescent="0.2">
      <c r="BB33540" s="5"/>
    </row>
    <row r="33541" spans="54:54" x14ac:dyDescent="0.2">
      <c r="BB33541" s="5"/>
    </row>
    <row r="33542" spans="54:54" x14ac:dyDescent="0.2">
      <c r="BB33542" s="5"/>
    </row>
    <row r="33543" spans="54:54" x14ac:dyDescent="0.2">
      <c r="BB33543" s="5"/>
    </row>
    <row r="33544" spans="54:54" x14ac:dyDescent="0.2">
      <c r="BB33544" s="5"/>
    </row>
    <row r="33545" spans="54:54" x14ac:dyDescent="0.2">
      <c r="BB33545" s="5"/>
    </row>
    <row r="33546" spans="54:54" x14ac:dyDescent="0.2">
      <c r="BB33546" s="5"/>
    </row>
    <row r="33547" spans="54:54" x14ac:dyDescent="0.2">
      <c r="BB33547" s="5"/>
    </row>
    <row r="33548" spans="54:54" x14ac:dyDescent="0.2">
      <c r="BB33548" s="5"/>
    </row>
    <row r="33549" spans="54:54" x14ac:dyDescent="0.2">
      <c r="BB33549" s="5"/>
    </row>
    <row r="33550" spans="54:54" x14ac:dyDescent="0.2">
      <c r="BB33550" s="5"/>
    </row>
    <row r="33551" spans="54:54" x14ac:dyDescent="0.2">
      <c r="BB33551" s="5"/>
    </row>
    <row r="33552" spans="54:54" x14ac:dyDescent="0.2">
      <c r="BB33552" s="5"/>
    </row>
    <row r="33553" spans="54:54" x14ac:dyDescent="0.2">
      <c r="BB33553" s="5"/>
    </row>
    <row r="33554" spans="54:54" x14ac:dyDescent="0.2">
      <c r="BB33554" s="5"/>
    </row>
    <row r="33555" spans="54:54" x14ac:dyDescent="0.2">
      <c r="BB33555" s="5"/>
    </row>
    <row r="33556" spans="54:54" x14ac:dyDescent="0.2">
      <c r="BB33556" s="5"/>
    </row>
    <row r="33557" spans="54:54" x14ac:dyDescent="0.2">
      <c r="BB33557" s="5"/>
    </row>
    <row r="33558" spans="54:54" x14ac:dyDescent="0.2">
      <c r="BB33558" s="5"/>
    </row>
    <row r="33559" spans="54:54" x14ac:dyDescent="0.2">
      <c r="BB33559" s="5"/>
    </row>
    <row r="33560" spans="54:54" x14ac:dyDescent="0.2">
      <c r="BB33560" s="5"/>
    </row>
    <row r="33561" spans="54:54" x14ac:dyDescent="0.2">
      <c r="BB33561" s="5"/>
    </row>
    <row r="33562" spans="54:54" x14ac:dyDescent="0.2">
      <c r="BB33562" s="5"/>
    </row>
    <row r="33563" spans="54:54" x14ac:dyDescent="0.2">
      <c r="BB33563" s="5"/>
    </row>
    <row r="33564" spans="54:54" x14ac:dyDescent="0.2">
      <c r="BB33564" s="5"/>
    </row>
    <row r="33565" spans="54:54" x14ac:dyDescent="0.2">
      <c r="BB33565" s="5"/>
    </row>
    <row r="33566" spans="54:54" x14ac:dyDescent="0.2">
      <c r="BB33566" s="5"/>
    </row>
    <row r="33567" spans="54:54" x14ac:dyDescent="0.2">
      <c r="BB33567" s="5"/>
    </row>
    <row r="33568" spans="54:54" x14ac:dyDescent="0.2">
      <c r="BB33568" s="5"/>
    </row>
    <row r="33569" spans="54:54" x14ac:dyDescent="0.2">
      <c r="BB33569" s="5"/>
    </row>
    <row r="33570" spans="54:54" x14ac:dyDescent="0.2">
      <c r="BB33570" s="5"/>
    </row>
    <row r="33571" spans="54:54" x14ac:dyDescent="0.2">
      <c r="BB33571" s="5"/>
    </row>
    <row r="33572" spans="54:54" x14ac:dyDescent="0.2">
      <c r="BB33572" s="5"/>
    </row>
    <row r="33573" spans="54:54" x14ac:dyDescent="0.2">
      <c r="BB33573" s="5"/>
    </row>
    <row r="33574" spans="54:54" x14ac:dyDescent="0.2">
      <c r="BB33574" s="5"/>
    </row>
    <row r="33575" spans="54:54" x14ac:dyDescent="0.2">
      <c r="BB33575" s="5"/>
    </row>
    <row r="33576" spans="54:54" x14ac:dyDescent="0.2">
      <c r="BB33576" s="5"/>
    </row>
    <row r="33577" spans="54:54" x14ac:dyDescent="0.2">
      <c r="BB33577" s="5"/>
    </row>
    <row r="33578" spans="54:54" x14ac:dyDescent="0.2">
      <c r="BB33578" s="5"/>
    </row>
    <row r="33579" spans="54:54" x14ac:dyDescent="0.2">
      <c r="BB33579" s="5"/>
    </row>
    <row r="33580" spans="54:54" x14ac:dyDescent="0.2">
      <c r="BB33580" s="5"/>
    </row>
    <row r="33581" spans="54:54" x14ac:dyDescent="0.2">
      <c r="BB33581" s="5"/>
    </row>
    <row r="33582" spans="54:54" x14ac:dyDescent="0.2">
      <c r="BB33582" s="5"/>
    </row>
    <row r="33583" spans="54:54" x14ac:dyDescent="0.2">
      <c r="BB33583" s="5"/>
    </row>
    <row r="33584" spans="54:54" x14ac:dyDescent="0.2">
      <c r="BB33584" s="5"/>
    </row>
    <row r="33585" spans="54:54" x14ac:dyDescent="0.2">
      <c r="BB33585" s="5"/>
    </row>
    <row r="33586" spans="54:54" x14ac:dyDescent="0.2">
      <c r="BB33586" s="5"/>
    </row>
    <row r="33587" spans="54:54" x14ac:dyDescent="0.2">
      <c r="BB33587" s="5"/>
    </row>
    <row r="33588" spans="54:54" x14ac:dyDescent="0.2">
      <c r="BB33588" s="5"/>
    </row>
    <row r="33589" spans="54:54" x14ac:dyDescent="0.2">
      <c r="BB33589" s="5"/>
    </row>
    <row r="33590" spans="54:54" x14ac:dyDescent="0.2">
      <c r="BB33590" s="5"/>
    </row>
    <row r="33591" spans="54:54" x14ac:dyDescent="0.2">
      <c r="BB33591" s="5"/>
    </row>
    <row r="33592" spans="54:54" x14ac:dyDescent="0.2">
      <c r="BB33592" s="5"/>
    </row>
    <row r="33593" spans="54:54" x14ac:dyDescent="0.2">
      <c r="BB33593" s="5"/>
    </row>
    <row r="33594" spans="54:54" x14ac:dyDescent="0.2">
      <c r="BB33594" s="5"/>
    </row>
    <row r="33595" spans="54:54" x14ac:dyDescent="0.2">
      <c r="BB33595" s="5"/>
    </row>
    <row r="33596" spans="54:54" x14ac:dyDescent="0.2">
      <c r="BB33596" s="5"/>
    </row>
    <row r="33597" spans="54:54" x14ac:dyDescent="0.2">
      <c r="BB33597" s="5"/>
    </row>
    <row r="33598" spans="54:54" x14ac:dyDescent="0.2">
      <c r="BB33598" s="5"/>
    </row>
    <row r="33599" spans="54:54" x14ac:dyDescent="0.2">
      <c r="BB33599" s="5"/>
    </row>
    <row r="33600" spans="54:54" x14ac:dyDescent="0.2">
      <c r="BB33600" s="5"/>
    </row>
    <row r="33601" spans="54:54" x14ac:dyDescent="0.2">
      <c r="BB33601" s="5"/>
    </row>
    <row r="33602" spans="54:54" x14ac:dyDescent="0.2">
      <c r="BB33602" s="5"/>
    </row>
    <row r="33603" spans="54:54" x14ac:dyDescent="0.2">
      <c r="BB33603" s="5"/>
    </row>
    <row r="33604" spans="54:54" x14ac:dyDescent="0.2">
      <c r="BB33604" s="5"/>
    </row>
    <row r="33605" spans="54:54" x14ac:dyDescent="0.2">
      <c r="BB33605" s="5"/>
    </row>
    <row r="33606" spans="54:54" x14ac:dyDescent="0.2">
      <c r="BB33606" s="5"/>
    </row>
    <row r="33607" spans="54:54" x14ac:dyDescent="0.2">
      <c r="BB33607" s="5"/>
    </row>
    <row r="33608" spans="54:54" x14ac:dyDescent="0.2">
      <c r="BB33608" s="5"/>
    </row>
    <row r="33609" spans="54:54" x14ac:dyDescent="0.2">
      <c r="BB33609" s="5"/>
    </row>
    <row r="33610" spans="54:54" x14ac:dyDescent="0.2">
      <c r="BB33610" s="5"/>
    </row>
    <row r="33611" spans="54:54" x14ac:dyDescent="0.2">
      <c r="BB33611" s="5"/>
    </row>
    <row r="33612" spans="54:54" x14ac:dyDescent="0.2">
      <c r="BB33612" s="5"/>
    </row>
    <row r="33613" spans="54:54" x14ac:dyDescent="0.2">
      <c r="BB33613" s="5"/>
    </row>
    <row r="33614" spans="54:54" x14ac:dyDescent="0.2">
      <c r="BB33614" s="5"/>
    </row>
    <row r="33615" spans="54:54" x14ac:dyDescent="0.2">
      <c r="BB33615" s="5"/>
    </row>
    <row r="33616" spans="54:54" x14ac:dyDescent="0.2">
      <c r="BB33616" s="5"/>
    </row>
    <row r="33617" spans="54:54" x14ac:dyDescent="0.2">
      <c r="BB33617" s="5"/>
    </row>
    <row r="33618" spans="54:54" x14ac:dyDescent="0.2">
      <c r="BB33618" s="5"/>
    </row>
    <row r="33619" spans="54:54" x14ac:dyDescent="0.2">
      <c r="BB33619" s="5"/>
    </row>
    <row r="33620" spans="54:54" x14ac:dyDescent="0.2">
      <c r="BB33620" s="5"/>
    </row>
    <row r="33621" spans="54:54" x14ac:dyDescent="0.2">
      <c r="BB33621" s="5"/>
    </row>
    <row r="33622" spans="54:54" x14ac:dyDescent="0.2">
      <c r="BB33622" s="5"/>
    </row>
    <row r="33623" spans="54:54" x14ac:dyDescent="0.2">
      <c r="BB33623" s="5"/>
    </row>
    <row r="33624" spans="54:54" x14ac:dyDescent="0.2">
      <c r="BB33624" s="5"/>
    </row>
    <row r="33625" spans="54:54" x14ac:dyDescent="0.2">
      <c r="BB33625" s="5"/>
    </row>
    <row r="33626" spans="54:54" x14ac:dyDescent="0.2">
      <c r="BB33626" s="5"/>
    </row>
    <row r="33627" spans="54:54" x14ac:dyDescent="0.2">
      <c r="BB33627" s="5"/>
    </row>
    <row r="33628" spans="54:54" x14ac:dyDescent="0.2">
      <c r="BB33628" s="5"/>
    </row>
    <row r="33629" spans="54:54" x14ac:dyDescent="0.2">
      <c r="BB33629" s="5"/>
    </row>
    <row r="33630" spans="54:54" x14ac:dyDescent="0.2">
      <c r="BB33630" s="5"/>
    </row>
    <row r="33631" spans="54:54" x14ac:dyDescent="0.2">
      <c r="BB33631" s="5"/>
    </row>
    <row r="33632" spans="54:54" x14ac:dyDescent="0.2">
      <c r="BB33632" s="5"/>
    </row>
    <row r="33633" spans="54:54" x14ac:dyDescent="0.2">
      <c r="BB33633" s="5"/>
    </row>
    <row r="33634" spans="54:54" x14ac:dyDescent="0.2">
      <c r="BB33634" s="5"/>
    </row>
    <row r="33635" spans="54:54" x14ac:dyDescent="0.2">
      <c r="BB33635" s="5"/>
    </row>
    <row r="33636" spans="54:54" x14ac:dyDescent="0.2">
      <c r="BB33636" s="5"/>
    </row>
    <row r="33637" spans="54:54" x14ac:dyDescent="0.2">
      <c r="BB33637" s="5"/>
    </row>
    <row r="33638" spans="54:54" x14ac:dyDescent="0.2">
      <c r="BB33638" s="5"/>
    </row>
    <row r="33639" spans="54:54" x14ac:dyDescent="0.2">
      <c r="BB33639" s="5"/>
    </row>
    <row r="33640" spans="54:54" x14ac:dyDescent="0.2">
      <c r="BB33640" s="5"/>
    </row>
    <row r="33641" spans="54:54" x14ac:dyDescent="0.2">
      <c r="BB33641" s="5"/>
    </row>
    <row r="33642" spans="54:54" x14ac:dyDescent="0.2">
      <c r="BB33642" s="5"/>
    </row>
    <row r="33643" spans="54:54" x14ac:dyDescent="0.2">
      <c r="BB33643" s="5"/>
    </row>
    <row r="33644" spans="54:54" x14ac:dyDescent="0.2">
      <c r="BB33644" s="5"/>
    </row>
    <row r="33645" spans="54:54" x14ac:dyDescent="0.2">
      <c r="BB33645" s="5"/>
    </row>
    <row r="33646" spans="54:54" x14ac:dyDescent="0.2">
      <c r="BB33646" s="5"/>
    </row>
    <row r="33647" spans="54:54" x14ac:dyDescent="0.2">
      <c r="BB33647" s="5"/>
    </row>
    <row r="33648" spans="54:54" x14ac:dyDescent="0.2">
      <c r="BB33648" s="5"/>
    </row>
    <row r="33649" spans="54:54" x14ac:dyDescent="0.2">
      <c r="BB33649" s="5"/>
    </row>
    <row r="33650" spans="54:54" x14ac:dyDescent="0.2">
      <c r="BB33650" s="5"/>
    </row>
    <row r="33651" spans="54:54" x14ac:dyDescent="0.2">
      <c r="BB33651" s="5"/>
    </row>
    <row r="33652" spans="54:54" x14ac:dyDescent="0.2">
      <c r="BB33652" s="5"/>
    </row>
    <row r="33653" spans="54:54" x14ac:dyDescent="0.2">
      <c r="BB33653" s="5"/>
    </row>
    <row r="33654" spans="54:54" x14ac:dyDescent="0.2">
      <c r="BB33654" s="5"/>
    </row>
    <row r="33655" spans="54:54" x14ac:dyDescent="0.2">
      <c r="BB33655" s="5"/>
    </row>
    <row r="33656" spans="54:54" x14ac:dyDescent="0.2">
      <c r="BB33656" s="5"/>
    </row>
    <row r="33657" spans="54:54" x14ac:dyDescent="0.2">
      <c r="BB33657" s="5"/>
    </row>
    <row r="33658" spans="54:54" x14ac:dyDescent="0.2">
      <c r="BB33658" s="5"/>
    </row>
    <row r="33659" spans="54:54" x14ac:dyDescent="0.2">
      <c r="BB33659" s="5"/>
    </row>
    <row r="33660" spans="54:54" x14ac:dyDescent="0.2">
      <c r="BB33660" s="5"/>
    </row>
    <row r="33661" spans="54:54" x14ac:dyDescent="0.2">
      <c r="BB33661" s="5"/>
    </row>
    <row r="33662" spans="54:54" x14ac:dyDescent="0.2">
      <c r="BB33662" s="5"/>
    </row>
    <row r="33663" spans="54:54" x14ac:dyDescent="0.2">
      <c r="BB33663" s="5"/>
    </row>
    <row r="33664" spans="54:54" x14ac:dyDescent="0.2">
      <c r="BB33664" s="5"/>
    </row>
    <row r="33665" spans="54:54" x14ac:dyDescent="0.2">
      <c r="BB33665" s="5"/>
    </row>
    <row r="33666" spans="54:54" x14ac:dyDescent="0.2">
      <c r="BB33666" s="5"/>
    </row>
    <row r="33667" spans="54:54" x14ac:dyDescent="0.2">
      <c r="BB33667" s="5"/>
    </row>
    <row r="33668" spans="54:54" x14ac:dyDescent="0.2">
      <c r="BB33668" s="5"/>
    </row>
    <row r="33669" spans="54:54" x14ac:dyDescent="0.2">
      <c r="BB33669" s="5"/>
    </row>
    <row r="33670" spans="54:54" x14ac:dyDescent="0.2">
      <c r="BB33670" s="5"/>
    </row>
    <row r="33671" spans="54:54" x14ac:dyDescent="0.2">
      <c r="BB33671" s="5"/>
    </row>
    <row r="33672" spans="54:54" x14ac:dyDescent="0.2">
      <c r="BB33672" s="5"/>
    </row>
    <row r="33673" spans="54:54" x14ac:dyDescent="0.2">
      <c r="BB33673" s="5"/>
    </row>
    <row r="33674" spans="54:54" x14ac:dyDescent="0.2">
      <c r="BB33674" s="5"/>
    </row>
    <row r="33675" spans="54:54" x14ac:dyDescent="0.2">
      <c r="BB33675" s="5"/>
    </row>
    <row r="33676" spans="54:54" x14ac:dyDescent="0.2">
      <c r="BB33676" s="5"/>
    </row>
    <row r="33677" spans="54:54" x14ac:dyDescent="0.2">
      <c r="BB33677" s="5"/>
    </row>
    <row r="33678" spans="54:54" x14ac:dyDescent="0.2">
      <c r="BB33678" s="5"/>
    </row>
    <row r="33679" spans="54:54" x14ac:dyDescent="0.2">
      <c r="BB33679" s="5"/>
    </row>
    <row r="33680" spans="54:54" x14ac:dyDescent="0.2">
      <c r="BB33680" s="5"/>
    </row>
    <row r="33681" spans="54:54" x14ac:dyDescent="0.2">
      <c r="BB33681" s="5"/>
    </row>
    <row r="33682" spans="54:54" x14ac:dyDescent="0.2">
      <c r="BB33682" s="5"/>
    </row>
    <row r="33683" spans="54:54" x14ac:dyDescent="0.2">
      <c r="BB33683" s="5"/>
    </row>
    <row r="33684" spans="54:54" x14ac:dyDescent="0.2">
      <c r="BB33684" s="5"/>
    </row>
    <row r="33685" spans="54:54" x14ac:dyDescent="0.2">
      <c r="BB33685" s="5"/>
    </row>
    <row r="33686" spans="54:54" x14ac:dyDescent="0.2">
      <c r="BB33686" s="5"/>
    </row>
    <row r="33687" spans="54:54" x14ac:dyDescent="0.2">
      <c r="BB33687" s="5"/>
    </row>
    <row r="33688" spans="54:54" x14ac:dyDescent="0.2">
      <c r="BB33688" s="5"/>
    </row>
    <row r="33689" spans="54:54" x14ac:dyDescent="0.2">
      <c r="BB33689" s="5"/>
    </row>
    <row r="33690" spans="54:54" x14ac:dyDescent="0.2">
      <c r="BB33690" s="5"/>
    </row>
    <row r="33691" spans="54:54" x14ac:dyDescent="0.2">
      <c r="BB33691" s="5"/>
    </row>
    <row r="33692" spans="54:54" x14ac:dyDescent="0.2">
      <c r="BB33692" s="5"/>
    </row>
    <row r="33693" spans="54:54" x14ac:dyDescent="0.2">
      <c r="BB33693" s="5"/>
    </row>
    <row r="33694" spans="54:54" x14ac:dyDescent="0.2">
      <c r="BB33694" s="5"/>
    </row>
    <row r="33695" spans="54:54" x14ac:dyDescent="0.2">
      <c r="BB33695" s="5"/>
    </row>
    <row r="33696" spans="54:54" x14ac:dyDescent="0.2">
      <c r="BB33696" s="5"/>
    </row>
    <row r="33697" spans="54:54" x14ac:dyDescent="0.2">
      <c r="BB33697" s="5"/>
    </row>
    <row r="33698" spans="54:54" x14ac:dyDescent="0.2">
      <c r="BB33698" s="5"/>
    </row>
    <row r="33699" spans="54:54" x14ac:dyDescent="0.2">
      <c r="BB33699" s="5"/>
    </row>
    <row r="33700" spans="54:54" x14ac:dyDescent="0.2">
      <c r="BB33700" s="5"/>
    </row>
    <row r="33701" spans="54:54" x14ac:dyDescent="0.2">
      <c r="BB33701" s="5"/>
    </row>
    <row r="33702" spans="54:54" x14ac:dyDescent="0.2">
      <c r="BB33702" s="5"/>
    </row>
    <row r="33703" spans="54:54" x14ac:dyDescent="0.2">
      <c r="BB33703" s="5"/>
    </row>
    <row r="33704" spans="54:54" x14ac:dyDescent="0.2">
      <c r="BB33704" s="5"/>
    </row>
    <row r="33705" spans="54:54" x14ac:dyDescent="0.2">
      <c r="BB33705" s="5"/>
    </row>
    <row r="33706" spans="54:54" x14ac:dyDescent="0.2">
      <c r="BB33706" s="5"/>
    </row>
    <row r="33707" spans="54:54" x14ac:dyDescent="0.2">
      <c r="BB33707" s="5"/>
    </row>
    <row r="33708" spans="54:54" x14ac:dyDescent="0.2">
      <c r="BB33708" s="5"/>
    </row>
    <row r="33709" spans="54:54" x14ac:dyDescent="0.2">
      <c r="BB33709" s="5"/>
    </row>
    <row r="33710" spans="54:54" x14ac:dyDescent="0.2">
      <c r="BB33710" s="5"/>
    </row>
    <row r="33711" spans="54:54" x14ac:dyDescent="0.2">
      <c r="BB33711" s="5"/>
    </row>
    <row r="33712" spans="54:54" x14ac:dyDescent="0.2">
      <c r="BB33712" s="5"/>
    </row>
    <row r="33713" spans="54:54" x14ac:dyDescent="0.2">
      <c r="BB33713" s="5"/>
    </row>
    <row r="33714" spans="54:54" x14ac:dyDescent="0.2">
      <c r="BB33714" s="5"/>
    </row>
    <row r="33715" spans="54:54" x14ac:dyDescent="0.2">
      <c r="BB33715" s="5"/>
    </row>
    <row r="33716" spans="54:54" x14ac:dyDescent="0.2">
      <c r="BB33716" s="5"/>
    </row>
    <row r="33717" spans="54:54" x14ac:dyDescent="0.2">
      <c r="BB33717" s="5"/>
    </row>
    <row r="33718" spans="54:54" x14ac:dyDescent="0.2">
      <c r="BB33718" s="5"/>
    </row>
    <row r="33719" spans="54:54" x14ac:dyDescent="0.2">
      <c r="BB33719" s="5"/>
    </row>
    <row r="33720" spans="54:54" x14ac:dyDescent="0.2">
      <c r="BB33720" s="5"/>
    </row>
    <row r="33721" spans="54:54" x14ac:dyDescent="0.2">
      <c r="BB33721" s="5"/>
    </row>
    <row r="33722" spans="54:54" x14ac:dyDescent="0.2">
      <c r="BB33722" s="5"/>
    </row>
    <row r="33723" spans="54:54" x14ac:dyDescent="0.2">
      <c r="BB33723" s="5"/>
    </row>
    <row r="33724" spans="54:54" x14ac:dyDescent="0.2">
      <c r="BB33724" s="5"/>
    </row>
    <row r="33725" spans="54:54" x14ac:dyDescent="0.2">
      <c r="BB33725" s="5"/>
    </row>
    <row r="33726" spans="54:54" x14ac:dyDescent="0.2">
      <c r="BB33726" s="5"/>
    </row>
    <row r="33727" spans="54:54" x14ac:dyDescent="0.2">
      <c r="BB33727" s="5"/>
    </row>
    <row r="33728" spans="54:54" x14ac:dyDescent="0.2">
      <c r="BB33728" s="5"/>
    </row>
    <row r="33729" spans="54:54" x14ac:dyDescent="0.2">
      <c r="BB33729" s="5"/>
    </row>
    <row r="33730" spans="54:54" x14ac:dyDescent="0.2">
      <c r="BB33730" s="5"/>
    </row>
    <row r="33731" spans="54:54" x14ac:dyDescent="0.2">
      <c r="BB33731" s="5"/>
    </row>
    <row r="33732" spans="54:54" x14ac:dyDescent="0.2">
      <c r="BB33732" s="5"/>
    </row>
    <row r="33733" spans="54:54" x14ac:dyDescent="0.2">
      <c r="BB33733" s="5"/>
    </row>
    <row r="33734" spans="54:54" x14ac:dyDescent="0.2">
      <c r="BB33734" s="5"/>
    </row>
    <row r="33735" spans="54:54" x14ac:dyDescent="0.2">
      <c r="BB33735" s="5"/>
    </row>
    <row r="33736" spans="54:54" x14ac:dyDescent="0.2">
      <c r="BB33736" s="5"/>
    </row>
    <row r="33737" spans="54:54" x14ac:dyDescent="0.2">
      <c r="BB33737" s="5"/>
    </row>
    <row r="33738" spans="54:54" x14ac:dyDescent="0.2">
      <c r="BB33738" s="5"/>
    </row>
    <row r="33739" spans="54:54" x14ac:dyDescent="0.2">
      <c r="BB33739" s="5"/>
    </row>
    <row r="33740" spans="54:54" x14ac:dyDescent="0.2">
      <c r="BB33740" s="5"/>
    </row>
    <row r="33741" spans="54:54" x14ac:dyDescent="0.2">
      <c r="BB33741" s="5"/>
    </row>
    <row r="33742" spans="54:54" x14ac:dyDescent="0.2">
      <c r="BB33742" s="5"/>
    </row>
    <row r="33743" spans="54:54" x14ac:dyDescent="0.2">
      <c r="BB33743" s="5"/>
    </row>
    <row r="33744" spans="54:54" x14ac:dyDescent="0.2">
      <c r="BB33744" s="5"/>
    </row>
    <row r="33745" spans="54:54" x14ac:dyDescent="0.2">
      <c r="BB33745" s="5"/>
    </row>
    <row r="33746" spans="54:54" x14ac:dyDescent="0.2">
      <c r="BB33746" s="5"/>
    </row>
    <row r="33747" spans="54:54" x14ac:dyDescent="0.2">
      <c r="BB33747" s="5"/>
    </row>
    <row r="33748" spans="54:54" x14ac:dyDescent="0.2">
      <c r="BB33748" s="5"/>
    </row>
    <row r="33749" spans="54:54" x14ac:dyDescent="0.2">
      <c r="BB33749" s="5"/>
    </row>
    <row r="33750" spans="54:54" x14ac:dyDescent="0.2">
      <c r="BB33750" s="5"/>
    </row>
    <row r="33751" spans="54:54" x14ac:dyDescent="0.2">
      <c r="BB33751" s="5"/>
    </row>
    <row r="33752" spans="54:54" x14ac:dyDescent="0.2">
      <c r="BB33752" s="5"/>
    </row>
    <row r="33753" spans="54:54" x14ac:dyDescent="0.2">
      <c r="BB33753" s="5"/>
    </row>
    <row r="33754" spans="54:54" x14ac:dyDescent="0.2">
      <c r="BB33754" s="5"/>
    </row>
    <row r="33755" spans="54:54" x14ac:dyDescent="0.2">
      <c r="BB33755" s="5"/>
    </row>
    <row r="33756" spans="54:54" x14ac:dyDescent="0.2">
      <c r="BB33756" s="5"/>
    </row>
    <row r="33757" spans="54:54" x14ac:dyDescent="0.2">
      <c r="BB33757" s="5"/>
    </row>
    <row r="33758" spans="54:54" x14ac:dyDescent="0.2">
      <c r="BB33758" s="5"/>
    </row>
    <row r="33759" spans="54:54" x14ac:dyDescent="0.2">
      <c r="BB33759" s="5"/>
    </row>
    <row r="33760" spans="54:54" x14ac:dyDescent="0.2">
      <c r="BB33760" s="5"/>
    </row>
    <row r="33761" spans="54:54" x14ac:dyDescent="0.2">
      <c r="BB33761" s="5"/>
    </row>
    <row r="33762" spans="54:54" x14ac:dyDescent="0.2">
      <c r="BB33762" s="5"/>
    </row>
    <row r="33763" spans="54:54" x14ac:dyDescent="0.2">
      <c r="BB33763" s="5"/>
    </row>
    <row r="33764" spans="54:54" x14ac:dyDescent="0.2">
      <c r="BB33764" s="5"/>
    </row>
    <row r="33765" spans="54:54" x14ac:dyDescent="0.2">
      <c r="BB33765" s="5"/>
    </row>
    <row r="33766" spans="54:54" x14ac:dyDescent="0.2">
      <c r="BB33766" s="5"/>
    </row>
    <row r="33767" spans="54:54" x14ac:dyDescent="0.2">
      <c r="BB33767" s="5"/>
    </row>
    <row r="33768" spans="54:54" x14ac:dyDescent="0.2">
      <c r="BB33768" s="5"/>
    </row>
    <row r="33769" spans="54:54" x14ac:dyDescent="0.2">
      <c r="BB33769" s="5"/>
    </row>
    <row r="33770" spans="54:54" x14ac:dyDescent="0.2">
      <c r="BB33770" s="5"/>
    </row>
    <row r="33771" spans="54:54" x14ac:dyDescent="0.2">
      <c r="BB33771" s="5"/>
    </row>
    <row r="33772" spans="54:54" x14ac:dyDescent="0.2">
      <c r="BB33772" s="5"/>
    </row>
    <row r="33773" spans="54:54" x14ac:dyDescent="0.2">
      <c r="BB33773" s="5"/>
    </row>
    <row r="33774" spans="54:54" x14ac:dyDescent="0.2">
      <c r="BB33774" s="5"/>
    </row>
    <row r="33775" spans="54:54" x14ac:dyDescent="0.2">
      <c r="BB33775" s="5"/>
    </row>
    <row r="33776" spans="54:54" x14ac:dyDescent="0.2">
      <c r="BB33776" s="5"/>
    </row>
    <row r="33777" spans="54:54" x14ac:dyDescent="0.2">
      <c r="BB33777" s="5"/>
    </row>
    <row r="33778" spans="54:54" x14ac:dyDescent="0.2">
      <c r="BB33778" s="5"/>
    </row>
    <row r="33779" spans="54:54" x14ac:dyDescent="0.2">
      <c r="BB33779" s="5"/>
    </row>
    <row r="33780" spans="54:54" x14ac:dyDescent="0.2">
      <c r="BB33780" s="5"/>
    </row>
    <row r="33781" spans="54:54" x14ac:dyDescent="0.2">
      <c r="BB33781" s="5"/>
    </row>
    <row r="33782" spans="54:54" x14ac:dyDescent="0.2">
      <c r="BB33782" s="5"/>
    </row>
    <row r="33783" spans="54:54" x14ac:dyDescent="0.2">
      <c r="BB33783" s="5"/>
    </row>
    <row r="33784" spans="54:54" x14ac:dyDescent="0.2">
      <c r="BB33784" s="5"/>
    </row>
    <row r="33785" spans="54:54" x14ac:dyDescent="0.2">
      <c r="BB33785" s="5"/>
    </row>
    <row r="33786" spans="54:54" x14ac:dyDescent="0.2">
      <c r="BB33786" s="5"/>
    </row>
    <row r="33787" spans="54:54" x14ac:dyDescent="0.2">
      <c r="BB33787" s="5"/>
    </row>
    <row r="33788" spans="54:54" x14ac:dyDescent="0.2">
      <c r="BB33788" s="5"/>
    </row>
    <row r="33789" spans="54:54" x14ac:dyDescent="0.2">
      <c r="BB33789" s="5"/>
    </row>
    <row r="33790" spans="54:54" x14ac:dyDescent="0.2">
      <c r="BB33790" s="5"/>
    </row>
    <row r="33791" spans="54:54" x14ac:dyDescent="0.2">
      <c r="BB33791" s="5"/>
    </row>
    <row r="33792" spans="54:54" x14ac:dyDescent="0.2">
      <c r="BB33792" s="5"/>
    </row>
    <row r="33793" spans="54:54" x14ac:dyDescent="0.2">
      <c r="BB33793" s="5"/>
    </row>
    <row r="33794" spans="54:54" x14ac:dyDescent="0.2">
      <c r="BB33794" s="5"/>
    </row>
    <row r="33795" spans="54:54" x14ac:dyDescent="0.2">
      <c r="BB33795" s="5"/>
    </row>
    <row r="33796" spans="54:54" x14ac:dyDescent="0.2">
      <c r="BB33796" s="5"/>
    </row>
    <row r="33797" spans="54:54" x14ac:dyDescent="0.2">
      <c r="BB33797" s="5"/>
    </row>
    <row r="33798" spans="54:54" x14ac:dyDescent="0.2">
      <c r="BB33798" s="5"/>
    </row>
    <row r="33799" spans="54:54" x14ac:dyDescent="0.2">
      <c r="BB33799" s="5"/>
    </row>
    <row r="33800" spans="54:54" x14ac:dyDescent="0.2">
      <c r="BB33800" s="5"/>
    </row>
    <row r="33801" spans="54:54" x14ac:dyDescent="0.2">
      <c r="BB33801" s="5"/>
    </row>
    <row r="33802" spans="54:54" x14ac:dyDescent="0.2">
      <c r="BB33802" s="5"/>
    </row>
    <row r="33803" spans="54:54" x14ac:dyDescent="0.2">
      <c r="BB33803" s="5"/>
    </row>
    <row r="33804" spans="54:54" x14ac:dyDescent="0.2">
      <c r="BB33804" s="5"/>
    </row>
    <row r="33805" spans="54:54" x14ac:dyDescent="0.2">
      <c r="BB33805" s="5"/>
    </row>
    <row r="33806" spans="54:54" x14ac:dyDescent="0.2">
      <c r="BB33806" s="5"/>
    </row>
    <row r="33807" spans="54:54" x14ac:dyDescent="0.2">
      <c r="BB33807" s="5"/>
    </row>
    <row r="33808" spans="54:54" x14ac:dyDescent="0.2">
      <c r="BB33808" s="5"/>
    </row>
    <row r="33809" spans="54:54" x14ac:dyDescent="0.2">
      <c r="BB33809" s="5"/>
    </row>
    <row r="33810" spans="54:54" x14ac:dyDescent="0.2">
      <c r="BB33810" s="5"/>
    </row>
    <row r="33811" spans="54:54" x14ac:dyDescent="0.2">
      <c r="BB33811" s="5"/>
    </row>
    <row r="33812" spans="54:54" x14ac:dyDescent="0.2">
      <c r="BB33812" s="5"/>
    </row>
    <row r="33813" spans="54:54" x14ac:dyDescent="0.2">
      <c r="BB33813" s="5"/>
    </row>
    <row r="33814" spans="54:54" x14ac:dyDescent="0.2">
      <c r="BB33814" s="5"/>
    </row>
    <row r="33815" spans="54:54" x14ac:dyDescent="0.2">
      <c r="BB33815" s="5"/>
    </row>
    <row r="33816" spans="54:54" x14ac:dyDescent="0.2">
      <c r="BB33816" s="5"/>
    </row>
    <row r="33817" spans="54:54" x14ac:dyDescent="0.2">
      <c r="BB33817" s="5"/>
    </row>
    <row r="33818" spans="54:54" x14ac:dyDescent="0.2">
      <c r="BB33818" s="5"/>
    </row>
    <row r="33819" spans="54:54" x14ac:dyDescent="0.2">
      <c r="BB33819" s="5"/>
    </row>
    <row r="33820" spans="54:54" x14ac:dyDescent="0.2">
      <c r="BB33820" s="5"/>
    </row>
    <row r="33821" spans="54:54" x14ac:dyDescent="0.2">
      <c r="BB33821" s="5"/>
    </row>
    <row r="33822" spans="54:54" x14ac:dyDescent="0.2">
      <c r="BB33822" s="5"/>
    </row>
    <row r="33823" spans="54:54" x14ac:dyDescent="0.2">
      <c r="BB33823" s="5"/>
    </row>
    <row r="33824" spans="54:54" x14ac:dyDescent="0.2">
      <c r="BB33824" s="5"/>
    </row>
    <row r="33825" spans="54:54" x14ac:dyDescent="0.2">
      <c r="BB33825" s="5"/>
    </row>
    <row r="33826" spans="54:54" x14ac:dyDescent="0.2">
      <c r="BB33826" s="5"/>
    </row>
    <row r="33827" spans="54:54" x14ac:dyDescent="0.2">
      <c r="BB33827" s="5"/>
    </row>
    <row r="33828" spans="54:54" x14ac:dyDescent="0.2">
      <c r="BB33828" s="5"/>
    </row>
    <row r="33829" spans="54:54" x14ac:dyDescent="0.2">
      <c r="BB33829" s="5"/>
    </row>
    <row r="33830" spans="54:54" x14ac:dyDescent="0.2">
      <c r="BB33830" s="5"/>
    </row>
    <row r="33831" spans="54:54" x14ac:dyDescent="0.2">
      <c r="BB33831" s="5"/>
    </row>
    <row r="33832" spans="54:54" x14ac:dyDescent="0.2">
      <c r="BB33832" s="5"/>
    </row>
    <row r="33833" spans="54:54" x14ac:dyDescent="0.2">
      <c r="BB33833" s="5"/>
    </row>
    <row r="33834" spans="54:54" x14ac:dyDescent="0.2">
      <c r="BB33834" s="5"/>
    </row>
    <row r="33835" spans="54:54" x14ac:dyDescent="0.2">
      <c r="BB33835" s="5"/>
    </row>
    <row r="33836" spans="54:54" x14ac:dyDescent="0.2">
      <c r="BB33836" s="5"/>
    </row>
    <row r="33837" spans="54:54" x14ac:dyDescent="0.2">
      <c r="BB33837" s="5"/>
    </row>
    <row r="33838" spans="54:54" x14ac:dyDescent="0.2">
      <c r="BB33838" s="5"/>
    </row>
    <row r="33839" spans="54:54" x14ac:dyDescent="0.2">
      <c r="BB33839" s="5"/>
    </row>
    <row r="33840" spans="54:54" x14ac:dyDescent="0.2">
      <c r="BB33840" s="5"/>
    </row>
    <row r="33841" spans="54:54" x14ac:dyDescent="0.2">
      <c r="BB33841" s="5"/>
    </row>
    <row r="33842" spans="54:54" x14ac:dyDescent="0.2">
      <c r="BB33842" s="5"/>
    </row>
    <row r="33843" spans="54:54" x14ac:dyDescent="0.2">
      <c r="BB33843" s="5"/>
    </row>
    <row r="33844" spans="54:54" x14ac:dyDescent="0.2">
      <c r="BB33844" s="5"/>
    </row>
    <row r="33845" spans="54:54" x14ac:dyDescent="0.2">
      <c r="BB33845" s="5"/>
    </row>
    <row r="33846" spans="54:54" x14ac:dyDescent="0.2">
      <c r="BB33846" s="5"/>
    </row>
    <row r="33847" spans="54:54" x14ac:dyDescent="0.2">
      <c r="BB33847" s="5"/>
    </row>
    <row r="33848" spans="54:54" x14ac:dyDescent="0.2">
      <c r="BB33848" s="5"/>
    </row>
    <row r="33849" spans="54:54" x14ac:dyDescent="0.2">
      <c r="BB33849" s="5"/>
    </row>
    <row r="33850" spans="54:54" x14ac:dyDescent="0.2">
      <c r="BB33850" s="5"/>
    </row>
    <row r="33851" spans="54:54" x14ac:dyDescent="0.2">
      <c r="BB33851" s="5"/>
    </row>
    <row r="33852" spans="54:54" x14ac:dyDescent="0.2">
      <c r="BB33852" s="5"/>
    </row>
    <row r="33853" spans="54:54" x14ac:dyDescent="0.2">
      <c r="BB33853" s="5"/>
    </row>
    <row r="33854" spans="54:54" x14ac:dyDescent="0.2">
      <c r="BB33854" s="5"/>
    </row>
    <row r="33855" spans="54:54" x14ac:dyDescent="0.2">
      <c r="BB33855" s="5"/>
    </row>
    <row r="33856" spans="54:54" x14ac:dyDescent="0.2">
      <c r="BB33856" s="5"/>
    </row>
    <row r="33857" spans="54:54" x14ac:dyDescent="0.2">
      <c r="BB33857" s="5"/>
    </row>
    <row r="33858" spans="54:54" x14ac:dyDescent="0.2">
      <c r="BB33858" s="5"/>
    </row>
    <row r="33859" spans="54:54" x14ac:dyDescent="0.2">
      <c r="BB33859" s="5"/>
    </row>
    <row r="33860" spans="54:54" x14ac:dyDescent="0.2">
      <c r="BB33860" s="5"/>
    </row>
    <row r="33861" spans="54:54" x14ac:dyDescent="0.2">
      <c r="BB33861" s="5"/>
    </row>
    <row r="33862" spans="54:54" x14ac:dyDescent="0.2">
      <c r="BB33862" s="5"/>
    </row>
    <row r="33863" spans="54:54" x14ac:dyDescent="0.2">
      <c r="BB33863" s="5"/>
    </row>
    <row r="33864" spans="54:54" x14ac:dyDescent="0.2">
      <c r="BB33864" s="5"/>
    </row>
    <row r="33865" spans="54:54" x14ac:dyDescent="0.2">
      <c r="BB33865" s="5"/>
    </row>
    <row r="33866" spans="54:54" x14ac:dyDescent="0.2">
      <c r="BB33866" s="5"/>
    </row>
    <row r="33867" spans="54:54" x14ac:dyDescent="0.2">
      <c r="BB33867" s="5"/>
    </row>
    <row r="33868" spans="54:54" x14ac:dyDescent="0.2">
      <c r="BB33868" s="5"/>
    </row>
    <row r="33869" spans="54:54" x14ac:dyDescent="0.2">
      <c r="BB33869" s="5"/>
    </row>
    <row r="33870" spans="54:54" x14ac:dyDescent="0.2">
      <c r="BB33870" s="5"/>
    </row>
    <row r="33871" spans="54:54" x14ac:dyDescent="0.2">
      <c r="BB33871" s="5"/>
    </row>
    <row r="33872" spans="54:54" x14ac:dyDescent="0.2">
      <c r="BB33872" s="5"/>
    </row>
    <row r="33873" spans="54:54" x14ac:dyDescent="0.2">
      <c r="BB33873" s="5"/>
    </row>
    <row r="33874" spans="54:54" x14ac:dyDescent="0.2">
      <c r="BB33874" s="5"/>
    </row>
    <row r="33875" spans="54:54" x14ac:dyDescent="0.2">
      <c r="BB33875" s="5"/>
    </row>
    <row r="33876" spans="54:54" x14ac:dyDescent="0.2">
      <c r="BB33876" s="5"/>
    </row>
    <row r="33877" spans="54:54" x14ac:dyDescent="0.2">
      <c r="BB33877" s="5"/>
    </row>
    <row r="33878" spans="54:54" x14ac:dyDescent="0.2">
      <c r="BB33878" s="5"/>
    </row>
    <row r="33879" spans="54:54" x14ac:dyDescent="0.2">
      <c r="BB33879" s="5"/>
    </row>
    <row r="33880" spans="54:54" x14ac:dyDescent="0.2">
      <c r="BB33880" s="5"/>
    </row>
    <row r="33881" spans="54:54" x14ac:dyDescent="0.2">
      <c r="BB33881" s="5"/>
    </row>
    <row r="33882" spans="54:54" x14ac:dyDescent="0.2">
      <c r="BB33882" s="5"/>
    </row>
    <row r="33883" spans="54:54" x14ac:dyDescent="0.2">
      <c r="BB33883" s="5"/>
    </row>
    <row r="33884" spans="54:54" x14ac:dyDescent="0.2">
      <c r="BB33884" s="5"/>
    </row>
    <row r="33885" spans="54:54" x14ac:dyDescent="0.2">
      <c r="BB33885" s="5"/>
    </row>
    <row r="33886" spans="54:54" x14ac:dyDescent="0.2">
      <c r="BB33886" s="5"/>
    </row>
    <row r="33887" spans="54:54" x14ac:dyDescent="0.2">
      <c r="BB33887" s="5"/>
    </row>
    <row r="33888" spans="54:54" x14ac:dyDescent="0.2">
      <c r="BB33888" s="5"/>
    </row>
    <row r="33889" spans="54:54" x14ac:dyDescent="0.2">
      <c r="BB33889" s="5"/>
    </row>
    <row r="33890" spans="54:54" x14ac:dyDescent="0.2">
      <c r="BB33890" s="5"/>
    </row>
    <row r="33891" spans="54:54" x14ac:dyDescent="0.2">
      <c r="BB33891" s="5"/>
    </row>
    <row r="33892" spans="54:54" x14ac:dyDescent="0.2">
      <c r="BB33892" s="5"/>
    </row>
    <row r="33893" spans="54:54" x14ac:dyDescent="0.2">
      <c r="BB33893" s="5"/>
    </row>
    <row r="33894" spans="54:54" x14ac:dyDescent="0.2">
      <c r="BB33894" s="5"/>
    </row>
    <row r="33895" spans="54:54" x14ac:dyDescent="0.2">
      <c r="BB33895" s="5"/>
    </row>
    <row r="33896" spans="54:54" x14ac:dyDescent="0.2">
      <c r="BB33896" s="5"/>
    </row>
    <row r="33897" spans="54:54" x14ac:dyDescent="0.2">
      <c r="BB33897" s="5"/>
    </row>
    <row r="33898" spans="54:54" x14ac:dyDescent="0.2">
      <c r="BB33898" s="5"/>
    </row>
    <row r="33899" spans="54:54" x14ac:dyDescent="0.2">
      <c r="BB33899" s="5"/>
    </row>
    <row r="33900" spans="54:54" x14ac:dyDescent="0.2">
      <c r="BB33900" s="5"/>
    </row>
    <row r="33901" spans="54:54" x14ac:dyDescent="0.2">
      <c r="BB33901" s="5"/>
    </row>
    <row r="33902" spans="54:54" x14ac:dyDescent="0.2">
      <c r="BB33902" s="5"/>
    </row>
    <row r="33903" spans="54:54" x14ac:dyDescent="0.2">
      <c r="BB33903" s="5"/>
    </row>
    <row r="33904" spans="54:54" x14ac:dyDescent="0.2">
      <c r="BB33904" s="5"/>
    </row>
    <row r="33905" spans="54:54" x14ac:dyDescent="0.2">
      <c r="BB33905" s="5"/>
    </row>
    <row r="33906" spans="54:54" x14ac:dyDescent="0.2">
      <c r="BB33906" s="5"/>
    </row>
    <row r="33907" spans="54:54" x14ac:dyDescent="0.2">
      <c r="BB33907" s="5"/>
    </row>
    <row r="33908" spans="54:54" x14ac:dyDescent="0.2">
      <c r="BB33908" s="5"/>
    </row>
    <row r="33909" spans="54:54" x14ac:dyDescent="0.2">
      <c r="BB33909" s="5"/>
    </row>
    <row r="33910" spans="54:54" x14ac:dyDescent="0.2">
      <c r="BB33910" s="5"/>
    </row>
    <row r="33911" spans="54:54" x14ac:dyDescent="0.2">
      <c r="BB33911" s="5"/>
    </row>
    <row r="33912" spans="54:54" x14ac:dyDescent="0.2">
      <c r="BB33912" s="5"/>
    </row>
    <row r="33913" spans="54:54" x14ac:dyDescent="0.2">
      <c r="BB33913" s="5"/>
    </row>
    <row r="33914" spans="54:54" x14ac:dyDescent="0.2">
      <c r="BB33914" s="5"/>
    </row>
    <row r="33915" spans="54:54" x14ac:dyDescent="0.2">
      <c r="BB33915" s="5"/>
    </row>
    <row r="33916" spans="54:54" x14ac:dyDescent="0.2">
      <c r="BB33916" s="5"/>
    </row>
    <row r="33917" spans="54:54" x14ac:dyDescent="0.2">
      <c r="BB33917" s="5"/>
    </row>
    <row r="33918" spans="54:54" x14ac:dyDescent="0.2">
      <c r="BB33918" s="5"/>
    </row>
    <row r="33919" spans="54:54" x14ac:dyDescent="0.2">
      <c r="BB33919" s="5"/>
    </row>
    <row r="33920" spans="54:54" x14ac:dyDescent="0.2">
      <c r="BB33920" s="5"/>
    </row>
    <row r="33921" spans="54:54" x14ac:dyDescent="0.2">
      <c r="BB33921" s="5"/>
    </row>
    <row r="33922" spans="54:54" x14ac:dyDescent="0.2">
      <c r="BB33922" s="5"/>
    </row>
    <row r="33923" spans="54:54" x14ac:dyDescent="0.2">
      <c r="BB33923" s="5"/>
    </row>
    <row r="33924" spans="54:54" x14ac:dyDescent="0.2">
      <c r="BB33924" s="5"/>
    </row>
    <row r="33925" spans="54:54" x14ac:dyDescent="0.2">
      <c r="BB33925" s="5"/>
    </row>
    <row r="33926" spans="54:54" x14ac:dyDescent="0.2">
      <c r="BB33926" s="5"/>
    </row>
    <row r="33927" spans="54:54" x14ac:dyDescent="0.2">
      <c r="BB33927" s="5"/>
    </row>
    <row r="33928" spans="54:54" x14ac:dyDescent="0.2">
      <c r="BB33928" s="5"/>
    </row>
    <row r="33929" spans="54:54" x14ac:dyDescent="0.2">
      <c r="BB33929" s="5"/>
    </row>
    <row r="33930" spans="54:54" x14ac:dyDescent="0.2">
      <c r="BB33930" s="5"/>
    </row>
    <row r="33931" spans="54:54" x14ac:dyDescent="0.2">
      <c r="BB33931" s="5"/>
    </row>
    <row r="33932" spans="54:54" x14ac:dyDescent="0.2">
      <c r="BB33932" s="5"/>
    </row>
    <row r="33933" spans="54:54" x14ac:dyDescent="0.2">
      <c r="BB33933" s="5"/>
    </row>
    <row r="33934" spans="54:54" x14ac:dyDescent="0.2">
      <c r="BB33934" s="5"/>
    </row>
    <row r="33935" spans="54:54" x14ac:dyDescent="0.2">
      <c r="BB33935" s="5"/>
    </row>
    <row r="33936" spans="54:54" x14ac:dyDescent="0.2">
      <c r="BB33936" s="5"/>
    </row>
    <row r="33937" spans="54:54" x14ac:dyDescent="0.2">
      <c r="BB33937" s="5"/>
    </row>
    <row r="33938" spans="54:54" x14ac:dyDescent="0.2">
      <c r="BB33938" s="5"/>
    </row>
    <row r="33939" spans="54:54" x14ac:dyDescent="0.2">
      <c r="BB33939" s="5"/>
    </row>
    <row r="33940" spans="54:54" x14ac:dyDescent="0.2">
      <c r="BB33940" s="5"/>
    </row>
    <row r="33941" spans="54:54" x14ac:dyDescent="0.2">
      <c r="BB33941" s="5"/>
    </row>
    <row r="33942" spans="54:54" x14ac:dyDescent="0.2">
      <c r="BB33942" s="5"/>
    </row>
    <row r="33943" spans="54:54" x14ac:dyDescent="0.2">
      <c r="BB33943" s="5"/>
    </row>
    <row r="33944" spans="54:54" x14ac:dyDescent="0.2">
      <c r="BB33944" s="5"/>
    </row>
    <row r="33945" spans="54:54" x14ac:dyDescent="0.2">
      <c r="BB33945" s="5"/>
    </row>
    <row r="33946" spans="54:54" x14ac:dyDescent="0.2">
      <c r="BB33946" s="5"/>
    </row>
    <row r="33947" spans="54:54" x14ac:dyDescent="0.2">
      <c r="BB33947" s="5"/>
    </row>
    <row r="33948" spans="54:54" x14ac:dyDescent="0.2">
      <c r="BB33948" s="5"/>
    </row>
    <row r="33949" spans="54:54" x14ac:dyDescent="0.2">
      <c r="BB33949" s="5"/>
    </row>
    <row r="33950" spans="54:54" x14ac:dyDescent="0.2">
      <c r="BB33950" s="5"/>
    </row>
    <row r="33951" spans="54:54" x14ac:dyDescent="0.2">
      <c r="BB33951" s="5"/>
    </row>
    <row r="33952" spans="54:54" x14ac:dyDescent="0.2">
      <c r="BB33952" s="5"/>
    </row>
    <row r="33953" spans="54:54" x14ac:dyDescent="0.2">
      <c r="BB33953" s="5"/>
    </row>
    <row r="33954" spans="54:54" x14ac:dyDescent="0.2">
      <c r="BB33954" s="5"/>
    </row>
    <row r="33955" spans="54:54" x14ac:dyDescent="0.2">
      <c r="BB33955" s="5"/>
    </row>
    <row r="33956" spans="54:54" x14ac:dyDescent="0.2">
      <c r="BB33956" s="5"/>
    </row>
    <row r="33957" spans="54:54" x14ac:dyDescent="0.2">
      <c r="BB33957" s="5"/>
    </row>
    <row r="33958" spans="54:54" x14ac:dyDescent="0.2">
      <c r="BB33958" s="5"/>
    </row>
    <row r="33959" spans="54:54" x14ac:dyDescent="0.2">
      <c r="BB33959" s="5"/>
    </row>
    <row r="33960" spans="54:54" x14ac:dyDescent="0.2">
      <c r="BB33960" s="5"/>
    </row>
    <row r="33961" spans="54:54" x14ac:dyDescent="0.2">
      <c r="BB33961" s="5"/>
    </row>
    <row r="33962" spans="54:54" x14ac:dyDescent="0.2">
      <c r="BB33962" s="5"/>
    </row>
    <row r="33963" spans="54:54" x14ac:dyDescent="0.2">
      <c r="BB33963" s="5"/>
    </row>
    <row r="33964" spans="54:54" x14ac:dyDescent="0.2">
      <c r="BB33964" s="5"/>
    </row>
    <row r="33965" spans="54:54" x14ac:dyDescent="0.2">
      <c r="BB33965" s="5"/>
    </row>
    <row r="33966" spans="54:54" x14ac:dyDescent="0.2">
      <c r="BB33966" s="5"/>
    </row>
    <row r="33967" spans="54:54" x14ac:dyDescent="0.2">
      <c r="BB33967" s="5"/>
    </row>
    <row r="33968" spans="54:54" x14ac:dyDescent="0.2">
      <c r="BB33968" s="5"/>
    </row>
    <row r="33969" spans="54:54" x14ac:dyDescent="0.2">
      <c r="BB33969" s="5"/>
    </row>
    <row r="33970" spans="54:54" x14ac:dyDescent="0.2">
      <c r="BB33970" s="5"/>
    </row>
    <row r="33971" spans="54:54" x14ac:dyDescent="0.2">
      <c r="BB33971" s="5"/>
    </row>
    <row r="33972" spans="54:54" x14ac:dyDescent="0.2">
      <c r="BB33972" s="5"/>
    </row>
    <row r="33973" spans="54:54" x14ac:dyDescent="0.2">
      <c r="BB33973" s="5"/>
    </row>
    <row r="33974" spans="54:54" x14ac:dyDescent="0.2">
      <c r="BB33974" s="5"/>
    </row>
    <row r="33975" spans="54:54" x14ac:dyDescent="0.2">
      <c r="BB33975" s="5"/>
    </row>
    <row r="33976" spans="54:54" x14ac:dyDescent="0.2">
      <c r="BB33976" s="5"/>
    </row>
    <row r="33977" spans="54:54" x14ac:dyDescent="0.2">
      <c r="BB33977" s="5"/>
    </row>
    <row r="33978" spans="54:54" x14ac:dyDescent="0.2">
      <c r="BB33978" s="5"/>
    </row>
    <row r="33979" spans="54:54" x14ac:dyDescent="0.2">
      <c r="BB33979" s="5"/>
    </row>
    <row r="33980" spans="54:54" x14ac:dyDescent="0.2">
      <c r="BB33980" s="5"/>
    </row>
    <row r="33981" spans="54:54" x14ac:dyDescent="0.2">
      <c r="BB33981" s="5"/>
    </row>
    <row r="33982" spans="54:54" x14ac:dyDescent="0.2">
      <c r="BB33982" s="5"/>
    </row>
    <row r="33983" spans="54:54" x14ac:dyDescent="0.2">
      <c r="BB33983" s="5"/>
    </row>
    <row r="33984" spans="54:54" x14ac:dyDescent="0.2">
      <c r="BB33984" s="5"/>
    </row>
    <row r="33985" spans="54:54" x14ac:dyDescent="0.2">
      <c r="BB33985" s="5"/>
    </row>
    <row r="33986" spans="54:54" x14ac:dyDescent="0.2">
      <c r="BB33986" s="5"/>
    </row>
    <row r="33987" spans="54:54" x14ac:dyDescent="0.2">
      <c r="BB33987" s="5"/>
    </row>
    <row r="33988" spans="54:54" x14ac:dyDescent="0.2">
      <c r="BB33988" s="5"/>
    </row>
    <row r="33989" spans="54:54" x14ac:dyDescent="0.2">
      <c r="BB33989" s="5"/>
    </row>
    <row r="33990" spans="54:54" x14ac:dyDescent="0.2">
      <c r="BB33990" s="5"/>
    </row>
    <row r="33991" spans="54:54" x14ac:dyDescent="0.2">
      <c r="BB33991" s="5"/>
    </row>
    <row r="33992" spans="54:54" x14ac:dyDescent="0.2">
      <c r="BB33992" s="5"/>
    </row>
    <row r="33993" spans="54:54" x14ac:dyDescent="0.2">
      <c r="BB33993" s="5"/>
    </row>
    <row r="33994" spans="54:54" x14ac:dyDescent="0.2">
      <c r="BB33994" s="5"/>
    </row>
    <row r="33995" spans="54:54" x14ac:dyDescent="0.2">
      <c r="BB33995" s="5"/>
    </row>
    <row r="33996" spans="54:54" x14ac:dyDescent="0.2">
      <c r="BB33996" s="5"/>
    </row>
    <row r="33997" spans="54:54" x14ac:dyDescent="0.2">
      <c r="BB33997" s="5"/>
    </row>
    <row r="33998" spans="54:54" x14ac:dyDescent="0.2">
      <c r="BB33998" s="5"/>
    </row>
    <row r="33999" spans="54:54" x14ac:dyDescent="0.2">
      <c r="BB33999" s="5"/>
    </row>
    <row r="34000" spans="54:54" x14ac:dyDescent="0.2">
      <c r="BB34000" s="5"/>
    </row>
    <row r="34001" spans="54:54" x14ac:dyDescent="0.2">
      <c r="BB34001" s="5"/>
    </row>
    <row r="34002" spans="54:54" x14ac:dyDescent="0.2">
      <c r="BB34002" s="5"/>
    </row>
    <row r="34003" spans="54:54" x14ac:dyDescent="0.2">
      <c r="BB34003" s="5"/>
    </row>
    <row r="34004" spans="54:54" x14ac:dyDescent="0.2">
      <c r="BB34004" s="5"/>
    </row>
    <row r="34005" spans="54:54" x14ac:dyDescent="0.2">
      <c r="BB34005" s="5"/>
    </row>
    <row r="34006" spans="54:54" x14ac:dyDescent="0.2">
      <c r="BB34006" s="5"/>
    </row>
    <row r="34007" spans="54:54" x14ac:dyDescent="0.2">
      <c r="BB34007" s="5"/>
    </row>
    <row r="34008" spans="54:54" x14ac:dyDescent="0.2">
      <c r="BB34008" s="5"/>
    </row>
    <row r="34009" spans="54:54" x14ac:dyDescent="0.2">
      <c r="BB34009" s="5"/>
    </row>
    <row r="34010" spans="54:54" x14ac:dyDescent="0.2">
      <c r="BB34010" s="5"/>
    </row>
    <row r="34011" spans="54:54" x14ac:dyDescent="0.2">
      <c r="BB34011" s="5"/>
    </row>
    <row r="34012" spans="54:54" x14ac:dyDescent="0.2">
      <c r="BB34012" s="5"/>
    </row>
    <row r="34013" spans="54:54" x14ac:dyDescent="0.2">
      <c r="BB34013" s="5"/>
    </row>
    <row r="34014" spans="54:54" x14ac:dyDescent="0.2">
      <c r="BB34014" s="5"/>
    </row>
    <row r="34015" spans="54:54" x14ac:dyDescent="0.2">
      <c r="BB34015" s="5"/>
    </row>
    <row r="34016" spans="54:54" x14ac:dyDescent="0.2">
      <c r="BB34016" s="5"/>
    </row>
    <row r="34017" spans="54:54" x14ac:dyDescent="0.2">
      <c r="BB34017" s="5"/>
    </row>
    <row r="34018" spans="54:54" x14ac:dyDescent="0.2">
      <c r="BB34018" s="5"/>
    </row>
    <row r="34019" spans="54:54" x14ac:dyDescent="0.2">
      <c r="BB34019" s="5"/>
    </row>
    <row r="34020" spans="54:54" x14ac:dyDescent="0.2">
      <c r="BB34020" s="5"/>
    </row>
    <row r="34021" spans="54:54" x14ac:dyDescent="0.2">
      <c r="BB34021" s="5"/>
    </row>
    <row r="34022" spans="54:54" x14ac:dyDescent="0.2">
      <c r="BB34022" s="5"/>
    </row>
    <row r="34023" spans="54:54" x14ac:dyDescent="0.2">
      <c r="BB34023" s="5"/>
    </row>
    <row r="34024" spans="54:54" x14ac:dyDescent="0.2">
      <c r="BB34024" s="5"/>
    </row>
    <row r="34025" spans="54:54" x14ac:dyDescent="0.2">
      <c r="BB34025" s="5"/>
    </row>
    <row r="34026" spans="54:54" x14ac:dyDescent="0.2">
      <c r="BB34026" s="5"/>
    </row>
    <row r="34027" spans="54:54" x14ac:dyDescent="0.2">
      <c r="BB34027" s="5"/>
    </row>
    <row r="34028" spans="54:54" x14ac:dyDescent="0.2">
      <c r="BB34028" s="5"/>
    </row>
    <row r="34029" spans="54:54" x14ac:dyDescent="0.2">
      <c r="BB34029" s="5"/>
    </row>
    <row r="34030" spans="54:54" x14ac:dyDescent="0.2">
      <c r="BB34030" s="5"/>
    </row>
    <row r="34031" spans="54:54" x14ac:dyDescent="0.2">
      <c r="BB34031" s="5"/>
    </row>
    <row r="34032" spans="54:54" x14ac:dyDescent="0.2">
      <c r="BB34032" s="5"/>
    </row>
    <row r="34033" spans="54:54" x14ac:dyDescent="0.2">
      <c r="BB34033" s="5"/>
    </row>
    <row r="34034" spans="54:54" x14ac:dyDescent="0.2">
      <c r="BB34034" s="5"/>
    </row>
    <row r="34035" spans="54:54" x14ac:dyDescent="0.2">
      <c r="BB34035" s="5"/>
    </row>
    <row r="34036" spans="54:54" x14ac:dyDescent="0.2">
      <c r="BB34036" s="5"/>
    </row>
    <row r="34037" spans="54:54" x14ac:dyDescent="0.2">
      <c r="BB34037" s="5"/>
    </row>
    <row r="34038" spans="54:54" x14ac:dyDescent="0.2">
      <c r="BB34038" s="5"/>
    </row>
    <row r="34039" spans="54:54" x14ac:dyDescent="0.2">
      <c r="BB34039" s="5"/>
    </row>
    <row r="34040" spans="54:54" x14ac:dyDescent="0.2">
      <c r="BB34040" s="5"/>
    </row>
    <row r="34041" spans="54:54" x14ac:dyDescent="0.2">
      <c r="BB34041" s="5"/>
    </row>
    <row r="34042" spans="54:54" x14ac:dyDescent="0.2">
      <c r="BB34042" s="5"/>
    </row>
    <row r="34043" spans="54:54" x14ac:dyDescent="0.2">
      <c r="BB34043" s="5"/>
    </row>
    <row r="34044" spans="54:54" x14ac:dyDescent="0.2">
      <c r="BB34044" s="5"/>
    </row>
    <row r="34045" spans="54:54" x14ac:dyDescent="0.2">
      <c r="BB34045" s="5"/>
    </row>
    <row r="34046" spans="54:54" x14ac:dyDescent="0.2">
      <c r="BB34046" s="5"/>
    </row>
    <row r="34047" spans="54:54" x14ac:dyDescent="0.2">
      <c r="BB34047" s="5"/>
    </row>
    <row r="34048" spans="54:54" x14ac:dyDescent="0.2">
      <c r="BB34048" s="5"/>
    </row>
    <row r="34049" spans="54:54" x14ac:dyDescent="0.2">
      <c r="BB34049" s="5"/>
    </row>
    <row r="34050" spans="54:54" x14ac:dyDescent="0.2">
      <c r="BB34050" s="5"/>
    </row>
    <row r="34051" spans="54:54" x14ac:dyDescent="0.2">
      <c r="BB34051" s="5"/>
    </row>
    <row r="34052" spans="54:54" x14ac:dyDescent="0.2">
      <c r="BB34052" s="5"/>
    </row>
    <row r="34053" spans="54:54" x14ac:dyDescent="0.2">
      <c r="BB34053" s="5"/>
    </row>
    <row r="34054" spans="54:54" x14ac:dyDescent="0.2">
      <c r="BB34054" s="5"/>
    </row>
    <row r="34055" spans="54:54" x14ac:dyDescent="0.2">
      <c r="BB34055" s="5"/>
    </row>
    <row r="34056" spans="54:54" x14ac:dyDescent="0.2">
      <c r="BB34056" s="5"/>
    </row>
    <row r="34057" spans="54:54" x14ac:dyDescent="0.2">
      <c r="BB34057" s="5"/>
    </row>
    <row r="34058" spans="54:54" x14ac:dyDescent="0.2">
      <c r="BB34058" s="5"/>
    </row>
    <row r="34059" spans="54:54" x14ac:dyDescent="0.2">
      <c r="BB34059" s="5"/>
    </row>
    <row r="34060" spans="54:54" x14ac:dyDescent="0.2">
      <c r="BB34060" s="5"/>
    </row>
    <row r="34061" spans="54:54" x14ac:dyDescent="0.2">
      <c r="BB34061" s="5"/>
    </row>
    <row r="34062" spans="54:54" x14ac:dyDescent="0.2">
      <c r="BB34062" s="5"/>
    </row>
    <row r="34063" spans="54:54" x14ac:dyDescent="0.2">
      <c r="BB34063" s="5"/>
    </row>
    <row r="34064" spans="54:54" x14ac:dyDescent="0.2">
      <c r="BB34064" s="5"/>
    </row>
    <row r="34065" spans="54:54" x14ac:dyDescent="0.2">
      <c r="BB34065" s="5"/>
    </row>
    <row r="34066" spans="54:54" x14ac:dyDescent="0.2">
      <c r="BB34066" s="5"/>
    </row>
    <row r="34067" spans="54:54" x14ac:dyDescent="0.2">
      <c r="BB34067" s="5"/>
    </row>
    <row r="34068" spans="54:54" x14ac:dyDescent="0.2">
      <c r="BB34068" s="5"/>
    </row>
    <row r="34069" spans="54:54" x14ac:dyDescent="0.2">
      <c r="BB34069" s="5"/>
    </row>
    <row r="34070" spans="54:54" x14ac:dyDescent="0.2">
      <c r="BB34070" s="5"/>
    </row>
    <row r="34071" spans="54:54" x14ac:dyDescent="0.2">
      <c r="BB34071" s="5"/>
    </row>
    <row r="34072" spans="54:54" x14ac:dyDescent="0.2">
      <c r="BB34072" s="5"/>
    </row>
    <row r="34073" spans="54:54" x14ac:dyDescent="0.2">
      <c r="BB34073" s="5"/>
    </row>
    <row r="34074" spans="54:54" x14ac:dyDescent="0.2">
      <c r="BB34074" s="5"/>
    </row>
    <row r="34075" spans="54:54" x14ac:dyDescent="0.2">
      <c r="BB34075" s="5"/>
    </row>
    <row r="34076" spans="54:54" x14ac:dyDescent="0.2">
      <c r="BB34076" s="5"/>
    </row>
    <row r="34077" spans="54:54" x14ac:dyDescent="0.2">
      <c r="BB34077" s="5"/>
    </row>
    <row r="34078" spans="54:54" x14ac:dyDescent="0.2">
      <c r="BB34078" s="5"/>
    </row>
    <row r="34079" spans="54:54" x14ac:dyDescent="0.2">
      <c r="BB34079" s="5"/>
    </row>
    <row r="34080" spans="54:54" x14ac:dyDescent="0.2">
      <c r="BB34080" s="5"/>
    </row>
    <row r="34081" spans="54:54" x14ac:dyDescent="0.2">
      <c r="BB34081" s="5"/>
    </row>
    <row r="34082" spans="54:54" x14ac:dyDescent="0.2">
      <c r="BB34082" s="5"/>
    </row>
    <row r="34083" spans="54:54" x14ac:dyDescent="0.2">
      <c r="BB34083" s="5"/>
    </row>
    <row r="34084" spans="54:54" x14ac:dyDescent="0.2">
      <c r="BB34084" s="5"/>
    </row>
    <row r="34085" spans="54:54" x14ac:dyDescent="0.2">
      <c r="BB34085" s="5"/>
    </row>
    <row r="34086" spans="54:54" x14ac:dyDescent="0.2">
      <c r="BB34086" s="5"/>
    </row>
    <row r="34087" spans="54:54" x14ac:dyDescent="0.2">
      <c r="BB34087" s="5"/>
    </row>
    <row r="34088" spans="54:54" x14ac:dyDescent="0.2">
      <c r="BB34088" s="5"/>
    </row>
    <row r="34089" spans="54:54" x14ac:dyDescent="0.2">
      <c r="BB34089" s="5"/>
    </row>
    <row r="34090" spans="54:54" x14ac:dyDescent="0.2">
      <c r="BB34090" s="5"/>
    </row>
    <row r="34091" spans="54:54" x14ac:dyDescent="0.2">
      <c r="BB34091" s="5"/>
    </row>
    <row r="34092" spans="54:54" x14ac:dyDescent="0.2">
      <c r="BB34092" s="5"/>
    </row>
    <row r="34093" spans="54:54" x14ac:dyDescent="0.2">
      <c r="BB34093" s="5"/>
    </row>
    <row r="34094" spans="54:54" x14ac:dyDescent="0.2">
      <c r="BB34094" s="5"/>
    </row>
    <row r="34095" spans="54:54" x14ac:dyDescent="0.2">
      <c r="BB34095" s="5"/>
    </row>
    <row r="34096" spans="54:54" x14ac:dyDescent="0.2">
      <c r="BB34096" s="5"/>
    </row>
    <row r="34097" spans="54:54" x14ac:dyDescent="0.2">
      <c r="BB34097" s="5"/>
    </row>
    <row r="34098" spans="54:54" x14ac:dyDescent="0.2">
      <c r="BB34098" s="5"/>
    </row>
    <row r="34099" spans="54:54" x14ac:dyDescent="0.2">
      <c r="BB34099" s="5"/>
    </row>
    <row r="34100" spans="54:54" x14ac:dyDescent="0.2">
      <c r="BB34100" s="5"/>
    </row>
    <row r="34101" spans="54:54" x14ac:dyDescent="0.2">
      <c r="BB34101" s="5"/>
    </row>
    <row r="34102" spans="54:54" x14ac:dyDescent="0.2">
      <c r="BB34102" s="5"/>
    </row>
    <row r="34103" spans="54:54" x14ac:dyDescent="0.2">
      <c r="BB34103" s="5"/>
    </row>
    <row r="34104" spans="54:54" x14ac:dyDescent="0.2">
      <c r="BB34104" s="5"/>
    </row>
    <row r="34105" spans="54:54" x14ac:dyDescent="0.2">
      <c r="BB34105" s="5"/>
    </row>
    <row r="34106" spans="54:54" x14ac:dyDescent="0.2">
      <c r="BB34106" s="5"/>
    </row>
    <row r="34107" spans="54:54" x14ac:dyDescent="0.2">
      <c r="BB34107" s="5"/>
    </row>
    <row r="34108" spans="54:54" x14ac:dyDescent="0.2">
      <c r="BB34108" s="5"/>
    </row>
    <row r="34109" spans="54:54" x14ac:dyDescent="0.2">
      <c r="BB34109" s="5"/>
    </row>
    <row r="34110" spans="54:54" x14ac:dyDescent="0.2">
      <c r="BB34110" s="5"/>
    </row>
    <row r="34111" spans="54:54" x14ac:dyDescent="0.2">
      <c r="BB34111" s="5"/>
    </row>
    <row r="34112" spans="54:54" x14ac:dyDescent="0.2">
      <c r="BB34112" s="5"/>
    </row>
    <row r="34113" spans="54:54" x14ac:dyDescent="0.2">
      <c r="BB34113" s="5"/>
    </row>
    <row r="34114" spans="54:54" x14ac:dyDescent="0.2">
      <c r="BB34114" s="5"/>
    </row>
    <row r="34115" spans="54:54" x14ac:dyDescent="0.2">
      <c r="BB34115" s="5"/>
    </row>
    <row r="34116" spans="54:54" x14ac:dyDescent="0.2">
      <c r="BB34116" s="5"/>
    </row>
    <row r="34117" spans="54:54" x14ac:dyDescent="0.2">
      <c r="BB34117" s="5"/>
    </row>
    <row r="34118" spans="54:54" x14ac:dyDescent="0.2">
      <c r="BB34118" s="5"/>
    </row>
    <row r="34119" spans="54:54" x14ac:dyDescent="0.2">
      <c r="BB34119" s="5"/>
    </row>
    <row r="34120" spans="54:54" x14ac:dyDescent="0.2">
      <c r="BB34120" s="5"/>
    </row>
    <row r="34121" spans="54:54" x14ac:dyDescent="0.2">
      <c r="BB34121" s="5"/>
    </row>
    <row r="34122" spans="54:54" x14ac:dyDescent="0.2">
      <c r="BB34122" s="5"/>
    </row>
    <row r="34123" spans="54:54" x14ac:dyDescent="0.2">
      <c r="BB34123" s="5"/>
    </row>
    <row r="34124" spans="54:54" x14ac:dyDescent="0.2">
      <c r="BB34124" s="5"/>
    </row>
    <row r="34125" spans="54:54" x14ac:dyDescent="0.2">
      <c r="BB34125" s="5"/>
    </row>
    <row r="34126" spans="54:54" x14ac:dyDescent="0.2">
      <c r="BB34126" s="5"/>
    </row>
    <row r="34127" spans="54:54" x14ac:dyDescent="0.2">
      <c r="BB34127" s="5"/>
    </row>
    <row r="34128" spans="54:54" x14ac:dyDescent="0.2">
      <c r="BB34128" s="5"/>
    </row>
    <row r="34129" spans="54:54" x14ac:dyDescent="0.2">
      <c r="BB34129" s="5"/>
    </row>
    <row r="34130" spans="54:54" x14ac:dyDescent="0.2">
      <c r="BB34130" s="5"/>
    </row>
    <row r="34131" spans="54:54" x14ac:dyDescent="0.2">
      <c r="BB34131" s="5"/>
    </row>
    <row r="34132" spans="54:54" x14ac:dyDescent="0.2">
      <c r="BB34132" s="5"/>
    </row>
    <row r="34133" spans="54:54" x14ac:dyDescent="0.2">
      <c r="BB34133" s="5"/>
    </row>
    <row r="34134" spans="54:54" x14ac:dyDescent="0.2">
      <c r="BB34134" s="5"/>
    </row>
    <row r="34135" spans="54:54" x14ac:dyDescent="0.2">
      <c r="BB34135" s="5"/>
    </row>
    <row r="34136" spans="54:54" x14ac:dyDescent="0.2">
      <c r="BB34136" s="5"/>
    </row>
    <row r="34137" spans="54:54" x14ac:dyDescent="0.2">
      <c r="BB34137" s="5"/>
    </row>
    <row r="34138" spans="54:54" x14ac:dyDescent="0.2">
      <c r="BB34138" s="5"/>
    </row>
    <row r="34139" spans="54:54" x14ac:dyDescent="0.2">
      <c r="BB34139" s="5"/>
    </row>
    <row r="34140" spans="54:54" x14ac:dyDescent="0.2">
      <c r="BB34140" s="5"/>
    </row>
    <row r="34141" spans="54:54" x14ac:dyDescent="0.2">
      <c r="BB34141" s="5"/>
    </row>
    <row r="34142" spans="54:54" x14ac:dyDescent="0.2">
      <c r="BB34142" s="5"/>
    </row>
    <row r="34143" spans="54:54" x14ac:dyDescent="0.2">
      <c r="BB34143" s="5"/>
    </row>
    <row r="34144" spans="54:54" x14ac:dyDescent="0.2">
      <c r="BB34144" s="5"/>
    </row>
    <row r="34145" spans="54:54" x14ac:dyDescent="0.2">
      <c r="BB34145" s="5"/>
    </row>
    <row r="34146" spans="54:54" x14ac:dyDescent="0.2">
      <c r="BB34146" s="5"/>
    </row>
    <row r="34147" spans="54:54" x14ac:dyDescent="0.2">
      <c r="BB34147" s="5"/>
    </row>
    <row r="34148" spans="54:54" x14ac:dyDescent="0.2">
      <c r="BB34148" s="5"/>
    </row>
    <row r="34149" spans="54:54" x14ac:dyDescent="0.2">
      <c r="BB34149" s="5"/>
    </row>
    <row r="34150" spans="54:54" x14ac:dyDescent="0.2">
      <c r="BB34150" s="5"/>
    </row>
    <row r="34151" spans="54:54" x14ac:dyDescent="0.2">
      <c r="BB34151" s="5"/>
    </row>
    <row r="34152" spans="54:54" x14ac:dyDescent="0.2">
      <c r="BB34152" s="5"/>
    </row>
    <row r="34153" spans="54:54" x14ac:dyDescent="0.2">
      <c r="BB34153" s="5"/>
    </row>
    <row r="34154" spans="54:54" x14ac:dyDescent="0.2">
      <c r="BB34154" s="5"/>
    </row>
    <row r="34155" spans="54:54" x14ac:dyDescent="0.2">
      <c r="BB34155" s="5"/>
    </row>
    <row r="34156" spans="54:54" x14ac:dyDescent="0.2">
      <c r="BB34156" s="5"/>
    </row>
    <row r="34157" spans="54:54" x14ac:dyDescent="0.2">
      <c r="BB34157" s="5"/>
    </row>
    <row r="34158" spans="54:54" x14ac:dyDescent="0.2">
      <c r="BB34158" s="5"/>
    </row>
    <row r="34159" spans="54:54" x14ac:dyDescent="0.2">
      <c r="BB34159" s="5"/>
    </row>
    <row r="34160" spans="54:54" x14ac:dyDescent="0.2">
      <c r="BB34160" s="5"/>
    </row>
    <row r="34161" spans="54:54" x14ac:dyDescent="0.2">
      <c r="BB34161" s="5"/>
    </row>
    <row r="34162" spans="54:54" x14ac:dyDescent="0.2">
      <c r="BB34162" s="5"/>
    </row>
    <row r="34163" spans="54:54" x14ac:dyDescent="0.2">
      <c r="BB34163" s="5"/>
    </row>
    <row r="34164" spans="54:54" x14ac:dyDescent="0.2">
      <c r="BB34164" s="5"/>
    </row>
    <row r="34165" spans="54:54" x14ac:dyDescent="0.2">
      <c r="BB34165" s="5"/>
    </row>
    <row r="34166" spans="54:54" x14ac:dyDescent="0.2">
      <c r="BB34166" s="5"/>
    </row>
    <row r="34167" spans="54:54" x14ac:dyDescent="0.2">
      <c r="BB34167" s="5"/>
    </row>
    <row r="34168" spans="54:54" x14ac:dyDescent="0.2">
      <c r="BB34168" s="5"/>
    </row>
    <row r="34169" spans="54:54" x14ac:dyDescent="0.2">
      <c r="BB34169" s="5"/>
    </row>
    <row r="34170" spans="54:54" x14ac:dyDescent="0.2">
      <c r="BB34170" s="5"/>
    </row>
    <row r="34171" spans="54:54" x14ac:dyDescent="0.2">
      <c r="BB34171" s="5"/>
    </row>
    <row r="34172" spans="54:54" x14ac:dyDescent="0.2">
      <c r="BB34172" s="5"/>
    </row>
    <row r="34173" spans="54:54" x14ac:dyDescent="0.2">
      <c r="BB34173" s="5"/>
    </row>
    <row r="34174" spans="54:54" x14ac:dyDescent="0.2">
      <c r="BB34174" s="5"/>
    </row>
    <row r="34175" spans="54:54" x14ac:dyDescent="0.2">
      <c r="BB34175" s="5"/>
    </row>
    <row r="34176" spans="54:54" x14ac:dyDescent="0.2">
      <c r="BB34176" s="5"/>
    </row>
    <row r="34177" spans="54:54" x14ac:dyDescent="0.2">
      <c r="BB34177" s="5"/>
    </row>
    <row r="34178" spans="54:54" x14ac:dyDescent="0.2">
      <c r="BB34178" s="5"/>
    </row>
    <row r="34179" spans="54:54" x14ac:dyDescent="0.2">
      <c r="BB34179" s="5"/>
    </row>
    <row r="34180" spans="54:54" x14ac:dyDescent="0.2">
      <c r="BB34180" s="5"/>
    </row>
    <row r="34181" spans="54:54" x14ac:dyDescent="0.2">
      <c r="BB34181" s="5"/>
    </row>
    <row r="34182" spans="54:54" x14ac:dyDescent="0.2">
      <c r="BB34182" s="5"/>
    </row>
    <row r="34183" spans="54:54" x14ac:dyDescent="0.2">
      <c r="BB34183" s="5"/>
    </row>
    <row r="34184" spans="54:54" x14ac:dyDescent="0.2">
      <c r="BB34184" s="5"/>
    </row>
    <row r="34185" spans="54:54" x14ac:dyDescent="0.2">
      <c r="BB34185" s="5"/>
    </row>
    <row r="34186" spans="54:54" x14ac:dyDescent="0.2">
      <c r="BB34186" s="5"/>
    </row>
    <row r="34187" spans="54:54" x14ac:dyDescent="0.2">
      <c r="BB34187" s="5"/>
    </row>
    <row r="34188" spans="54:54" x14ac:dyDescent="0.2">
      <c r="BB34188" s="5"/>
    </row>
    <row r="34189" spans="54:54" x14ac:dyDescent="0.2">
      <c r="BB34189" s="5"/>
    </row>
    <row r="34190" spans="54:54" x14ac:dyDescent="0.2">
      <c r="BB34190" s="5"/>
    </row>
    <row r="34191" spans="54:54" x14ac:dyDescent="0.2">
      <c r="BB34191" s="5"/>
    </row>
    <row r="34192" spans="54:54" x14ac:dyDescent="0.2">
      <c r="BB34192" s="5"/>
    </row>
    <row r="34193" spans="54:54" x14ac:dyDescent="0.2">
      <c r="BB34193" s="5"/>
    </row>
    <row r="34194" spans="54:54" x14ac:dyDescent="0.2">
      <c r="BB34194" s="5"/>
    </row>
    <row r="34195" spans="54:54" x14ac:dyDescent="0.2">
      <c r="BB34195" s="5"/>
    </row>
    <row r="34196" spans="54:54" x14ac:dyDescent="0.2">
      <c r="BB34196" s="5"/>
    </row>
    <row r="34197" spans="54:54" x14ac:dyDescent="0.2">
      <c r="BB34197" s="5"/>
    </row>
    <row r="34198" spans="54:54" x14ac:dyDescent="0.2">
      <c r="BB34198" s="5"/>
    </row>
    <row r="34199" spans="54:54" x14ac:dyDescent="0.2">
      <c r="BB34199" s="5"/>
    </row>
    <row r="34200" spans="54:54" x14ac:dyDescent="0.2">
      <c r="BB34200" s="5"/>
    </row>
    <row r="34201" spans="54:54" x14ac:dyDescent="0.2">
      <c r="BB34201" s="5"/>
    </row>
    <row r="34202" spans="54:54" x14ac:dyDescent="0.2">
      <c r="BB34202" s="5"/>
    </row>
    <row r="34203" spans="54:54" x14ac:dyDescent="0.2">
      <c r="BB34203" s="5"/>
    </row>
    <row r="34204" spans="54:54" x14ac:dyDescent="0.2">
      <c r="BB34204" s="5"/>
    </row>
    <row r="34205" spans="54:54" x14ac:dyDescent="0.2">
      <c r="BB34205" s="5"/>
    </row>
    <row r="34206" spans="54:54" x14ac:dyDescent="0.2">
      <c r="BB34206" s="5"/>
    </row>
    <row r="34207" spans="54:54" x14ac:dyDescent="0.2">
      <c r="BB34207" s="5"/>
    </row>
    <row r="34208" spans="54:54" x14ac:dyDescent="0.2">
      <c r="BB34208" s="5"/>
    </row>
    <row r="34209" spans="54:54" x14ac:dyDescent="0.2">
      <c r="BB34209" s="5"/>
    </row>
    <row r="34210" spans="54:54" x14ac:dyDescent="0.2">
      <c r="BB34210" s="5"/>
    </row>
    <row r="34211" spans="54:54" x14ac:dyDescent="0.2">
      <c r="BB34211" s="5"/>
    </row>
    <row r="34212" spans="54:54" x14ac:dyDescent="0.2">
      <c r="BB34212" s="5"/>
    </row>
    <row r="34213" spans="54:54" x14ac:dyDescent="0.2">
      <c r="BB34213" s="5"/>
    </row>
    <row r="34214" spans="54:54" x14ac:dyDescent="0.2">
      <c r="BB34214" s="5"/>
    </row>
    <row r="34215" spans="54:54" x14ac:dyDescent="0.2">
      <c r="BB34215" s="5"/>
    </row>
    <row r="34216" spans="54:54" x14ac:dyDescent="0.2">
      <c r="BB34216" s="5"/>
    </row>
    <row r="34217" spans="54:54" x14ac:dyDescent="0.2">
      <c r="BB34217" s="5"/>
    </row>
    <row r="34218" spans="54:54" x14ac:dyDescent="0.2">
      <c r="BB34218" s="5"/>
    </row>
    <row r="34219" spans="54:54" x14ac:dyDescent="0.2">
      <c r="BB34219" s="5"/>
    </row>
    <row r="34220" spans="54:54" x14ac:dyDescent="0.2">
      <c r="BB34220" s="5"/>
    </row>
    <row r="34221" spans="54:54" x14ac:dyDescent="0.2">
      <c r="BB34221" s="5"/>
    </row>
    <row r="34222" spans="54:54" x14ac:dyDescent="0.2">
      <c r="BB34222" s="5"/>
    </row>
    <row r="34223" spans="54:54" x14ac:dyDescent="0.2">
      <c r="BB34223" s="5"/>
    </row>
    <row r="34224" spans="54:54" x14ac:dyDescent="0.2">
      <c r="BB34224" s="5"/>
    </row>
    <row r="34225" spans="54:54" x14ac:dyDescent="0.2">
      <c r="BB34225" s="5"/>
    </row>
    <row r="34226" spans="54:54" x14ac:dyDescent="0.2">
      <c r="BB34226" s="5"/>
    </row>
    <row r="34227" spans="54:54" x14ac:dyDescent="0.2">
      <c r="BB34227" s="5"/>
    </row>
    <row r="34228" spans="54:54" x14ac:dyDescent="0.2">
      <c r="BB34228" s="5"/>
    </row>
    <row r="34229" spans="54:54" x14ac:dyDescent="0.2">
      <c r="BB34229" s="5"/>
    </row>
    <row r="34230" spans="54:54" x14ac:dyDescent="0.2">
      <c r="BB34230" s="5"/>
    </row>
    <row r="34231" spans="54:54" x14ac:dyDescent="0.2">
      <c r="BB34231" s="5"/>
    </row>
    <row r="34232" spans="54:54" x14ac:dyDescent="0.2">
      <c r="BB34232" s="5"/>
    </row>
    <row r="34233" spans="54:54" x14ac:dyDescent="0.2">
      <c r="BB34233" s="5"/>
    </row>
    <row r="34234" spans="54:54" x14ac:dyDescent="0.2">
      <c r="BB34234" s="5"/>
    </row>
    <row r="34235" spans="54:54" x14ac:dyDescent="0.2">
      <c r="BB34235" s="5"/>
    </row>
    <row r="34236" spans="54:54" x14ac:dyDescent="0.2">
      <c r="BB34236" s="5"/>
    </row>
    <row r="34237" spans="54:54" x14ac:dyDescent="0.2">
      <c r="BB34237" s="5"/>
    </row>
    <row r="34238" spans="54:54" x14ac:dyDescent="0.2">
      <c r="BB34238" s="5"/>
    </row>
    <row r="34239" spans="54:54" x14ac:dyDescent="0.2">
      <c r="BB34239" s="5"/>
    </row>
    <row r="34240" spans="54:54" x14ac:dyDescent="0.2">
      <c r="BB34240" s="5"/>
    </row>
    <row r="34241" spans="54:54" x14ac:dyDescent="0.2">
      <c r="BB34241" s="5"/>
    </row>
    <row r="34242" spans="54:54" x14ac:dyDescent="0.2">
      <c r="BB34242" s="5"/>
    </row>
    <row r="34243" spans="54:54" x14ac:dyDescent="0.2">
      <c r="BB34243" s="5"/>
    </row>
    <row r="34244" spans="54:54" x14ac:dyDescent="0.2">
      <c r="BB34244" s="5"/>
    </row>
    <row r="34245" spans="54:54" x14ac:dyDescent="0.2">
      <c r="BB34245" s="5"/>
    </row>
    <row r="34246" spans="54:54" x14ac:dyDescent="0.2">
      <c r="BB34246" s="5"/>
    </row>
    <row r="34247" spans="54:54" x14ac:dyDescent="0.2">
      <c r="BB34247" s="5"/>
    </row>
    <row r="34248" spans="54:54" x14ac:dyDescent="0.2">
      <c r="BB34248" s="5"/>
    </row>
    <row r="34249" spans="54:54" x14ac:dyDescent="0.2">
      <c r="BB34249" s="5"/>
    </row>
    <row r="34250" spans="54:54" x14ac:dyDescent="0.2">
      <c r="BB34250" s="5"/>
    </row>
    <row r="34251" spans="54:54" x14ac:dyDescent="0.2">
      <c r="BB34251" s="5"/>
    </row>
    <row r="34252" spans="54:54" x14ac:dyDescent="0.2">
      <c r="BB34252" s="5"/>
    </row>
    <row r="34253" spans="54:54" x14ac:dyDescent="0.2">
      <c r="BB34253" s="5"/>
    </row>
    <row r="34254" spans="54:54" x14ac:dyDescent="0.2">
      <c r="BB34254" s="5"/>
    </row>
    <row r="34255" spans="54:54" x14ac:dyDescent="0.2">
      <c r="BB34255" s="5"/>
    </row>
    <row r="34256" spans="54:54" x14ac:dyDescent="0.2">
      <c r="BB34256" s="5"/>
    </row>
    <row r="34257" spans="54:54" x14ac:dyDescent="0.2">
      <c r="BB34257" s="5"/>
    </row>
    <row r="34258" spans="54:54" x14ac:dyDescent="0.2">
      <c r="BB34258" s="5"/>
    </row>
    <row r="34259" spans="54:54" x14ac:dyDescent="0.2">
      <c r="BB34259" s="5"/>
    </row>
    <row r="34260" spans="54:54" x14ac:dyDescent="0.2">
      <c r="BB34260" s="5"/>
    </row>
    <row r="34261" spans="54:54" x14ac:dyDescent="0.2">
      <c r="BB34261" s="5"/>
    </row>
    <row r="34262" spans="54:54" x14ac:dyDescent="0.2">
      <c r="BB34262" s="5"/>
    </row>
    <row r="34263" spans="54:54" x14ac:dyDescent="0.2">
      <c r="BB34263" s="5"/>
    </row>
    <row r="34264" spans="54:54" x14ac:dyDescent="0.2">
      <c r="BB34264" s="5"/>
    </row>
    <row r="34265" spans="54:54" x14ac:dyDescent="0.2">
      <c r="BB34265" s="5"/>
    </row>
    <row r="34266" spans="54:54" x14ac:dyDescent="0.2">
      <c r="BB34266" s="5"/>
    </row>
    <row r="34267" spans="54:54" x14ac:dyDescent="0.2">
      <c r="BB34267" s="5"/>
    </row>
    <row r="34268" spans="54:54" x14ac:dyDescent="0.2">
      <c r="BB34268" s="5"/>
    </row>
    <row r="34269" spans="54:54" x14ac:dyDescent="0.2">
      <c r="BB34269" s="5"/>
    </row>
    <row r="34270" spans="54:54" x14ac:dyDescent="0.2">
      <c r="BB34270" s="5"/>
    </row>
    <row r="34271" spans="54:54" x14ac:dyDescent="0.2">
      <c r="BB34271" s="5"/>
    </row>
    <row r="34272" spans="54:54" x14ac:dyDescent="0.2">
      <c r="BB34272" s="5"/>
    </row>
    <row r="34273" spans="54:54" x14ac:dyDescent="0.2">
      <c r="BB34273" s="5"/>
    </row>
    <row r="34274" spans="54:54" x14ac:dyDescent="0.2">
      <c r="BB34274" s="5"/>
    </row>
    <row r="34275" spans="54:54" x14ac:dyDescent="0.2">
      <c r="BB34275" s="5"/>
    </row>
    <row r="34276" spans="54:54" x14ac:dyDescent="0.2">
      <c r="BB34276" s="5"/>
    </row>
    <row r="34277" spans="54:54" x14ac:dyDescent="0.2">
      <c r="BB34277" s="5"/>
    </row>
    <row r="34278" spans="54:54" x14ac:dyDescent="0.2">
      <c r="BB34278" s="5"/>
    </row>
    <row r="34279" spans="54:54" x14ac:dyDescent="0.2">
      <c r="BB34279" s="5"/>
    </row>
    <row r="34280" spans="54:54" x14ac:dyDescent="0.2">
      <c r="BB34280" s="5"/>
    </row>
    <row r="34281" spans="54:54" x14ac:dyDescent="0.2">
      <c r="BB34281" s="5"/>
    </row>
    <row r="34282" spans="54:54" x14ac:dyDescent="0.2">
      <c r="BB34282" s="5"/>
    </row>
    <row r="34283" spans="54:54" x14ac:dyDescent="0.2">
      <c r="BB34283" s="5"/>
    </row>
    <row r="34284" spans="54:54" x14ac:dyDescent="0.2">
      <c r="BB34284" s="5"/>
    </row>
    <row r="34285" spans="54:54" x14ac:dyDescent="0.2">
      <c r="BB34285" s="5"/>
    </row>
    <row r="34286" spans="54:54" x14ac:dyDescent="0.2">
      <c r="BB34286" s="5"/>
    </row>
    <row r="34287" spans="54:54" x14ac:dyDescent="0.2">
      <c r="BB34287" s="5"/>
    </row>
    <row r="34288" spans="54:54" x14ac:dyDescent="0.2">
      <c r="BB34288" s="5"/>
    </row>
    <row r="34289" spans="54:54" x14ac:dyDescent="0.2">
      <c r="BB34289" s="5"/>
    </row>
    <row r="34290" spans="54:54" x14ac:dyDescent="0.2">
      <c r="BB34290" s="5"/>
    </row>
    <row r="34291" spans="54:54" x14ac:dyDescent="0.2">
      <c r="BB34291" s="5"/>
    </row>
    <row r="34292" spans="54:54" x14ac:dyDescent="0.2">
      <c r="BB34292" s="5"/>
    </row>
    <row r="34293" spans="54:54" x14ac:dyDescent="0.2">
      <c r="BB34293" s="5"/>
    </row>
    <row r="34294" spans="54:54" x14ac:dyDescent="0.2">
      <c r="BB34294" s="5"/>
    </row>
    <row r="34295" spans="54:54" x14ac:dyDescent="0.2">
      <c r="BB34295" s="5"/>
    </row>
    <row r="34296" spans="54:54" x14ac:dyDescent="0.2">
      <c r="BB34296" s="5"/>
    </row>
    <row r="34297" spans="54:54" x14ac:dyDescent="0.2">
      <c r="BB34297" s="5"/>
    </row>
    <row r="34298" spans="54:54" x14ac:dyDescent="0.2">
      <c r="BB34298" s="5"/>
    </row>
    <row r="34299" spans="54:54" x14ac:dyDescent="0.2">
      <c r="BB34299" s="5"/>
    </row>
    <row r="34300" spans="54:54" x14ac:dyDescent="0.2">
      <c r="BB34300" s="5"/>
    </row>
    <row r="34301" spans="54:54" x14ac:dyDescent="0.2">
      <c r="BB34301" s="5"/>
    </row>
    <row r="34302" spans="54:54" x14ac:dyDescent="0.2">
      <c r="BB34302" s="5"/>
    </row>
    <row r="34303" spans="54:54" x14ac:dyDescent="0.2">
      <c r="BB34303" s="5"/>
    </row>
    <row r="34304" spans="54:54" x14ac:dyDescent="0.2">
      <c r="BB34304" s="5"/>
    </row>
    <row r="34305" spans="54:54" x14ac:dyDescent="0.2">
      <c r="BB34305" s="5"/>
    </row>
    <row r="34306" spans="54:54" x14ac:dyDescent="0.2">
      <c r="BB34306" s="5"/>
    </row>
    <row r="34307" spans="54:54" x14ac:dyDescent="0.2">
      <c r="BB34307" s="5"/>
    </row>
    <row r="34308" spans="54:54" x14ac:dyDescent="0.2">
      <c r="BB34308" s="5"/>
    </row>
    <row r="34309" spans="54:54" x14ac:dyDescent="0.2">
      <c r="BB34309" s="5"/>
    </row>
    <row r="34310" spans="54:54" x14ac:dyDescent="0.2">
      <c r="BB34310" s="5"/>
    </row>
    <row r="34311" spans="54:54" x14ac:dyDescent="0.2">
      <c r="BB34311" s="5"/>
    </row>
    <row r="34312" spans="54:54" x14ac:dyDescent="0.2">
      <c r="BB34312" s="5"/>
    </row>
    <row r="34313" spans="54:54" x14ac:dyDescent="0.2">
      <c r="BB34313" s="5"/>
    </row>
    <row r="34314" spans="54:54" x14ac:dyDescent="0.2">
      <c r="BB34314" s="5"/>
    </row>
    <row r="34315" spans="54:54" x14ac:dyDescent="0.2">
      <c r="BB34315" s="5"/>
    </row>
    <row r="34316" spans="54:54" x14ac:dyDescent="0.2">
      <c r="BB34316" s="5"/>
    </row>
    <row r="34317" spans="54:54" x14ac:dyDescent="0.2">
      <c r="BB34317" s="5"/>
    </row>
    <row r="34318" spans="54:54" x14ac:dyDescent="0.2">
      <c r="BB34318" s="5"/>
    </row>
    <row r="34319" spans="54:54" x14ac:dyDescent="0.2">
      <c r="BB34319" s="5"/>
    </row>
    <row r="34320" spans="54:54" x14ac:dyDescent="0.2">
      <c r="BB34320" s="5"/>
    </row>
    <row r="34321" spans="54:54" x14ac:dyDescent="0.2">
      <c r="BB34321" s="5"/>
    </row>
    <row r="34322" spans="54:54" x14ac:dyDescent="0.2">
      <c r="BB34322" s="5"/>
    </row>
    <row r="34323" spans="54:54" x14ac:dyDescent="0.2">
      <c r="BB34323" s="5"/>
    </row>
    <row r="34324" spans="54:54" x14ac:dyDescent="0.2">
      <c r="BB34324" s="5"/>
    </row>
    <row r="34325" spans="54:54" x14ac:dyDescent="0.2">
      <c r="BB34325" s="5"/>
    </row>
    <row r="34326" spans="54:54" x14ac:dyDescent="0.2">
      <c r="BB34326" s="5"/>
    </row>
    <row r="34327" spans="54:54" x14ac:dyDescent="0.2">
      <c r="BB34327" s="5"/>
    </row>
    <row r="34328" spans="54:54" x14ac:dyDescent="0.2">
      <c r="BB34328" s="5"/>
    </row>
    <row r="34329" spans="54:54" x14ac:dyDescent="0.2">
      <c r="BB34329" s="5"/>
    </row>
    <row r="34330" spans="54:54" x14ac:dyDescent="0.2">
      <c r="BB34330" s="5"/>
    </row>
    <row r="34331" spans="54:54" x14ac:dyDescent="0.2">
      <c r="BB34331" s="5"/>
    </row>
    <row r="34332" spans="54:54" x14ac:dyDescent="0.2">
      <c r="BB34332" s="5"/>
    </row>
    <row r="34333" spans="54:54" x14ac:dyDescent="0.2">
      <c r="BB34333" s="5"/>
    </row>
    <row r="34334" spans="54:54" x14ac:dyDescent="0.2">
      <c r="BB34334" s="5"/>
    </row>
    <row r="34335" spans="54:54" x14ac:dyDescent="0.2">
      <c r="BB34335" s="5"/>
    </row>
    <row r="34336" spans="54:54" x14ac:dyDescent="0.2">
      <c r="BB34336" s="5"/>
    </row>
    <row r="34337" spans="54:54" x14ac:dyDescent="0.2">
      <c r="BB34337" s="5"/>
    </row>
    <row r="34338" spans="54:54" x14ac:dyDescent="0.2">
      <c r="BB34338" s="5"/>
    </row>
    <row r="34339" spans="54:54" x14ac:dyDescent="0.2">
      <c r="BB34339" s="5"/>
    </row>
    <row r="34340" spans="54:54" x14ac:dyDescent="0.2">
      <c r="BB34340" s="5"/>
    </row>
    <row r="34341" spans="54:54" x14ac:dyDescent="0.2">
      <c r="BB34341" s="5"/>
    </row>
    <row r="34342" spans="54:54" x14ac:dyDescent="0.2">
      <c r="BB34342" s="5"/>
    </row>
    <row r="34343" spans="54:54" x14ac:dyDescent="0.2">
      <c r="BB34343" s="5"/>
    </row>
    <row r="34344" spans="54:54" x14ac:dyDescent="0.2">
      <c r="BB34344" s="5"/>
    </row>
    <row r="34345" spans="54:54" x14ac:dyDescent="0.2">
      <c r="BB34345" s="5"/>
    </row>
    <row r="34346" spans="54:54" x14ac:dyDescent="0.2">
      <c r="BB34346" s="5"/>
    </row>
    <row r="34347" spans="54:54" x14ac:dyDescent="0.2">
      <c r="BB34347" s="5"/>
    </row>
    <row r="34348" spans="54:54" x14ac:dyDescent="0.2">
      <c r="BB34348" s="5"/>
    </row>
    <row r="34349" spans="54:54" x14ac:dyDescent="0.2">
      <c r="BB34349" s="5"/>
    </row>
    <row r="34350" spans="54:54" x14ac:dyDescent="0.2">
      <c r="BB34350" s="5"/>
    </row>
    <row r="34351" spans="54:54" x14ac:dyDescent="0.2">
      <c r="BB34351" s="5"/>
    </row>
    <row r="34352" spans="54:54" x14ac:dyDescent="0.2">
      <c r="BB34352" s="5"/>
    </row>
    <row r="34353" spans="54:54" x14ac:dyDescent="0.2">
      <c r="BB34353" s="5"/>
    </row>
    <row r="34354" spans="54:54" x14ac:dyDescent="0.2">
      <c r="BB34354" s="5"/>
    </row>
    <row r="34355" spans="54:54" x14ac:dyDescent="0.2">
      <c r="BB34355" s="5"/>
    </row>
    <row r="34356" spans="54:54" x14ac:dyDescent="0.2">
      <c r="BB34356" s="5"/>
    </row>
    <row r="34357" spans="54:54" x14ac:dyDescent="0.2">
      <c r="BB34357" s="5"/>
    </row>
    <row r="34358" spans="54:54" x14ac:dyDescent="0.2">
      <c r="BB34358" s="5"/>
    </row>
    <row r="34359" spans="54:54" x14ac:dyDescent="0.2">
      <c r="BB34359" s="5"/>
    </row>
    <row r="34360" spans="54:54" x14ac:dyDescent="0.2">
      <c r="BB34360" s="5"/>
    </row>
    <row r="34361" spans="54:54" x14ac:dyDescent="0.2">
      <c r="BB34361" s="5"/>
    </row>
    <row r="34362" spans="54:54" x14ac:dyDescent="0.2">
      <c r="BB34362" s="5"/>
    </row>
    <row r="34363" spans="54:54" x14ac:dyDescent="0.2">
      <c r="BB34363" s="5"/>
    </row>
    <row r="34364" spans="54:54" x14ac:dyDescent="0.2">
      <c r="BB34364" s="5"/>
    </row>
    <row r="34365" spans="54:54" x14ac:dyDescent="0.2">
      <c r="BB34365" s="5"/>
    </row>
    <row r="34366" spans="54:54" x14ac:dyDescent="0.2">
      <c r="BB34366" s="5"/>
    </row>
    <row r="34367" spans="54:54" x14ac:dyDescent="0.2">
      <c r="BB34367" s="5"/>
    </row>
    <row r="34368" spans="54:54" x14ac:dyDescent="0.2">
      <c r="BB34368" s="5"/>
    </row>
    <row r="34369" spans="54:54" x14ac:dyDescent="0.2">
      <c r="BB34369" s="5"/>
    </row>
    <row r="34370" spans="54:54" x14ac:dyDescent="0.2">
      <c r="BB34370" s="5"/>
    </row>
    <row r="34371" spans="54:54" x14ac:dyDescent="0.2">
      <c r="BB34371" s="5"/>
    </row>
    <row r="34372" spans="54:54" x14ac:dyDescent="0.2">
      <c r="BB34372" s="5"/>
    </row>
    <row r="34373" spans="54:54" x14ac:dyDescent="0.2">
      <c r="BB34373" s="5"/>
    </row>
    <row r="34374" spans="54:54" x14ac:dyDescent="0.2">
      <c r="BB34374" s="5"/>
    </row>
    <row r="34375" spans="54:54" x14ac:dyDescent="0.2">
      <c r="BB34375" s="5"/>
    </row>
    <row r="34376" spans="54:54" x14ac:dyDescent="0.2">
      <c r="BB34376" s="5"/>
    </row>
    <row r="34377" spans="54:54" x14ac:dyDescent="0.2">
      <c r="BB34377" s="5"/>
    </row>
    <row r="34378" spans="54:54" x14ac:dyDescent="0.2">
      <c r="BB34378" s="5"/>
    </row>
    <row r="34379" spans="54:54" x14ac:dyDescent="0.2">
      <c r="BB34379" s="5"/>
    </row>
    <row r="34380" spans="54:54" x14ac:dyDescent="0.2">
      <c r="BB34380" s="5"/>
    </row>
    <row r="34381" spans="54:54" x14ac:dyDescent="0.2">
      <c r="BB34381" s="5"/>
    </row>
    <row r="34382" spans="54:54" x14ac:dyDescent="0.2">
      <c r="BB34382" s="5"/>
    </row>
    <row r="34383" spans="54:54" x14ac:dyDescent="0.2">
      <c r="BB34383" s="5"/>
    </row>
    <row r="34384" spans="54:54" x14ac:dyDescent="0.2">
      <c r="BB34384" s="5"/>
    </row>
    <row r="34385" spans="54:54" x14ac:dyDescent="0.2">
      <c r="BB34385" s="5"/>
    </row>
    <row r="34386" spans="54:54" x14ac:dyDescent="0.2">
      <c r="BB34386" s="5"/>
    </row>
    <row r="34387" spans="54:54" x14ac:dyDescent="0.2">
      <c r="BB34387" s="5"/>
    </row>
    <row r="34388" spans="54:54" x14ac:dyDescent="0.2">
      <c r="BB34388" s="5"/>
    </row>
    <row r="34389" spans="54:54" x14ac:dyDescent="0.2">
      <c r="BB34389" s="5"/>
    </row>
    <row r="34390" spans="54:54" x14ac:dyDescent="0.2">
      <c r="BB34390" s="5"/>
    </row>
    <row r="34391" spans="54:54" x14ac:dyDescent="0.2">
      <c r="BB34391" s="5"/>
    </row>
    <row r="34392" spans="54:54" x14ac:dyDescent="0.2">
      <c r="BB34392" s="5"/>
    </row>
    <row r="34393" spans="54:54" x14ac:dyDescent="0.2">
      <c r="BB34393" s="5"/>
    </row>
    <row r="34394" spans="54:54" x14ac:dyDescent="0.2">
      <c r="BB34394" s="5"/>
    </row>
    <row r="34395" spans="54:54" x14ac:dyDescent="0.2">
      <c r="BB34395" s="5"/>
    </row>
    <row r="34396" spans="54:54" x14ac:dyDescent="0.2">
      <c r="BB34396" s="5"/>
    </row>
    <row r="34397" spans="54:54" x14ac:dyDescent="0.2">
      <c r="BB34397" s="5"/>
    </row>
    <row r="34398" spans="54:54" x14ac:dyDescent="0.2">
      <c r="BB34398" s="5"/>
    </row>
    <row r="34399" spans="54:54" x14ac:dyDescent="0.2">
      <c r="BB34399" s="5"/>
    </row>
    <row r="34400" spans="54:54" x14ac:dyDescent="0.2">
      <c r="BB34400" s="5"/>
    </row>
    <row r="34401" spans="54:54" x14ac:dyDescent="0.2">
      <c r="BB34401" s="5"/>
    </row>
    <row r="34402" spans="54:54" x14ac:dyDescent="0.2">
      <c r="BB34402" s="5"/>
    </row>
    <row r="34403" spans="54:54" x14ac:dyDescent="0.2">
      <c r="BB34403" s="5"/>
    </row>
    <row r="34404" spans="54:54" x14ac:dyDescent="0.2">
      <c r="BB34404" s="5"/>
    </row>
    <row r="34405" spans="54:54" x14ac:dyDescent="0.2">
      <c r="BB34405" s="5"/>
    </row>
    <row r="34406" spans="54:54" x14ac:dyDescent="0.2">
      <c r="BB34406" s="5"/>
    </row>
    <row r="34407" spans="54:54" x14ac:dyDescent="0.2">
      <c r="BB34407" s="5"/>
    </row>
    <row r="34408" spans="54:54" x14ac:dyDescent="0.2">
      <c r="BB34408" s="5"/>
    </row>
    <row r="34409" spans="54:54" x14ac:dyDescent="0.2">
      <c r="BB34409" s="5"/>
    </row>
    <row r="34410" spans="54:54" x14ac:dyDescent="0.2">
      <c r="BB34410" s="5"/>
    </row>
    <row r="34411" spans="54:54" x14ac:dyDescent="0.2">
      <c r="BB34411" s="5"/>
    </row>
    <row r="34412" spans="54:54" x14ac:dyDescent="0.2">
      <c r="BB34412" s="5"/>
    </row>
    <row r="34413" spans="54:54" x14ac:dyDescent="0.2">
      <c r="BB34413" s="5"/>
    </row>
    <row r="34414" spans="54:54" x14ac:dyDescent="0.2">
      <c r="BB34414" s="5"/>
    </row>
    <row r="34415" spans="54:54" x14ac:dyDescent="0.2">
      <c r="BB34415" s="5"/>
    </row>
    <row r="34416" spans="54:54" x14ac:dyDescent="0.2">
      <c r="BB34416" s="5"/>
    </row>
    <row r="34417" spans="54:54" x14ac:dyDescent="0.2">
      <c r="BB34417" s="5"/>
    </row>
    <row r="34418" spans="54:54" x14ac:dyDescent="0.2">
      <c r="BB34418" s="5"/>
    </row>
    <row r="34419" spans="54:54" x14ac:dyDescent="0.2">
      <c r="BB34419" s="5"/>
    </row>
    <row r="34420" spans="54:54" x14ac:dyDescent="0.2">
      <c r="BB34420" s="5"/>
    </row>
    <row r="34421" spans="54:54" x14ac:dyDescent="0.2">
      <c r="BB34421" s="5"/>
    </row>
    <row r="34422" spans="54:54" x14ac:dyDescent="0.2">
      <c r="BB34422" s="5"/>
    </row>
    <row r="34423" spans="54:54" x14ac:dyDescent="0.2">
      <c r="BB34423" s="5"/>
    </row>
    <row r="34424" spans="54:54" x14ac:dyDescent="0.2">
      <c r="BB34424" s="5"/>
    </row>
    <row r="34425" spans="54:54" x14ac:dyDescent="0.2">
      <c r="BB34425" s="5"/>
    </row>
    <row r="34426" spans="54:54" x14ac:dyDescent="0.2">
      <c r="BB34426" s="5"/>
    </row>
    <row r="34427" spans="54:54" x14ac:dyDescent="0.2">
      <c r="BB34427" s="5"/>
    </row>
    <row r="34428" spans="54:54" x14ac:dyDescent="0.2">
      <c r="BB34428" s="5"/>
    </row>
    <row r="34429" spans="54:54" x14ac:dyDescent="0.2">
      <c r="BB34429" s="5"/>
    </row>
    <row r="34430" spans="54:54" x14ac:dyDescent="0.2">
      <c r="BB34430" s="5"/>
    </row>
    <row r="34431" spans="54:54" x14ac:dyDescent="0.2">
      <c r="BB34431" s="5"/>
    </row>
    <row r="34432" spans="54:54" x14ac:dyDescent="0.2">
      <c r="BB34432" s="5"/>
    </row>
    <row r="34433" spans="54:54" x14ac:dyDescent="0.2">
      <c r="BB34433" s="5"/>
    </row>
    <row r="34434" spans="54:54" x14ac:dyDescent="0.2">
      <c r="BB34434" s="5"/>
    </row>
    <row r="34435" spans="54:54" x14ac:dyDescent="0.2">
      <c r="BB34435" s="5"/>
    </row>
    <row r="34436" spans="54:54" x14ac:dyDescent="0.2">
      <c r="BB34436" s="5"/>
    </row>
    <row r="34437" spans="54:54" x14ac:dyDescent="0.2">
      <c r="BB34437" s="5"/>
    </row>
    <row r="34438" spans="54:54" x14ac:dyDescent="0.2">
      <c r="BB34438" s="5"/>
    </row>
    <row r="34439" spans="54:54" x14ac:dyDescent="0.2">
      <c r="BB34439" s="5"/>
    </row>
    <row r="34440" spans="54:54" x14ac:dyDescent="0.2">
      <c r="BB34440" s="5"/>
    </row>
    <row r="34441" spans="54:54" x14ac:dyDescent="0.2">
      <c r="BB34441" s="5"/>
    </row>
    <row r="34442" spans="54:54" x14ac:dyDescent="0.2">
      <c r="BB34442" s="5"/>
    </row>
    <row r="34443" spans="54:54" x14ac:dyDescent="0.2">
      <c r="BB34443" s="5"/>
    </row>
    <row r="34444" spans="54:54" x14ac:dyDescent="0.2">
      <c r="BB34444" s="5"/>
    </row>
    <row r="34445" spans="54:54" x14ac:dyDescent="0.2">
      <c r="BB34445" s="5"/>
    </row>
    <row r="34446" spans="54:54" x14ac:dyDescent="0.2">
      <c r="BB34446" s="5"/>
    </row>
    <row r="34447" spans="54:54" x14ac:dyDescent="0.2">
      <c r="BB34447" s="5"/>
    </row>
    <row r="34448" spans="54:54" x14ac:dyDescent="0.2">
      <c r="BB34448" s="5"/>
    </row>
    <row r="34449" spans="54:54" x14ac:dyDescent="0.2">
      <c r="BB34449" s="5"/>
    </row>
    <row r="34450" spans="54:54" x14ac:dyDescent="0.2">
      <c r="BB34450" s="5"/>
    </row>
    <row r="34451" spans="54:54" x14ac:dyDescent="0.2">
      <c r="BB34451" s="5"/>
    </row>
    <row r="34452" spans="54:54" x14ac:dyDescent="0.2">
      <c r="BB34452" s="5"/>
    </row>
    <row r="34453" spans="54:54" x14ac:dyDescent="0.2">
      <c r="BB34453" s="5"/>
    </row>
    <row r="34454" spans="54:54" x14ac:dyDescent="0.2">
      <c r="BB34454" s="5"/>
    </row>
    <row r="34455" spans="54:54" x14ac:dyDescent="0.2">
      <c r="BB34455" s="5"/>
    </row>
    <row r="34456" spans="54:54" x14ac:dyDescent="0.2">
      <c r="BB34456" s="5"/>
    </row>
    <row r="34457" spans="54:54" x14ac:dyDescent="0.2">
      <c r="BB34457" s="5"/>
    </row>
    <row r="34458" spans="54:54" x14ac:dyDescent="0.2">
      <c r="BB34458" s="5"/>
    </row>
    <row r="34459" spans="54:54" x14ac:dyDescent="0.2">
      <c r="BB34459" s="5"/>
    </row>
    <row r="34460" spans="54:54" x14ac:dyDescent="0.2">
      <c r="BB34460" s="5"/>
    </row>
    <row r="34461" spans="54:54" x14ac:dyDescent="0.2">
      <c r="BB34461" s="5"/>
    </row>
    <row r="34462" spans="54:54" x14ac:dyDescent="0.2">
      <c r="BB34462" s="5"/>
    </row>
    <row r="34463" spans="54:54" x14ac:dyDescent="0.2">
      <c r="BB34463" s="5"/>
    </row>
    <row r="34464" spans="54:54" x14ac:dyDescent="0.2">
      <c r="BB34464" s="5"/>
    </row>
    <row r="34465" spans="54:54" x14ac:dyDescent="0.2">
      <c r="BB34465" s="5"/>
    </row>
    <row r="34466" spans="54:54" x14ac:dyDescent="0.2">
      <c r="BB34466" s="5"/>
    </row>
    <row r="34467" spans="54:54" x14ac:dyDescent="0.2">
      <c r="BB34467" s="5"/>
    </row>
    <row r="34468" spans="54:54" x14ac:dyDescent="0.2">
      <c r="BB34468" s="5"/>
    </row>
    <row r="34469" spans="54:54" x14ac:dyDescent="0.2">
      <c r="BB34469" s="5"/>
    </row>
    <row r="34470" spans="54:54" x14ac:dyDescent="0.2">
      <c r="BB34470" s="5"/>
    </row>
    <row r="34471" spans="54:54" x14ac:dyDescent="0.2">
      <c r="BB34471" s="5"/>
    </row>
    <row r="34472" spans="54:54" x14ac:dyDescent="0.2">
      <c r="BB34472" s="5"/>
    </row>
    <row r="34473" spans="54:54" x14ac:dyDescent="0.2">
      <c r="BB34473" s="5"/>
    </row>
    <row r="34474" spans="54:54" x14ac:dyDescent="0.2">
      <c r="BB34474" s="5"/>
    </row>
    <row r="34475" spans="54:54" x14ac:dyDescent="0.2">
      <c r="BB34475" s="5"/>
    </row>
    <row r="34476" spans="54:54" x14ac:dyDescent="0.2">
      <c r="BB34476" s="5"/>
    </row>
    <row r="34477" spans="54:54" x14ac:dyDescent="0.2">
      <c r="BB34477" s="5"/>
    </row>
    <row r="34478" spans="54:54" x14ac:dyDescent="0.2">
      <c r="BB34478" s="5"/>
    </row>
    <row r="34479" spans="54:54" x14ac:dyDescent="0.2">
      <c r="BB34479" s="5"/>
    </row>
    <row r="34480" spans="54:54" x14ac:dyDescent="0.2">
      <c r="BB34480" s="5"/>
    </row>
    <row r="34481" spans="54:54" x14ac:dyDescent="0.2">
      <c r="BB34481" s="5"/>
    </row>
    <row r="34482" spans="54:54" x14ac:dyDescent="0.2">
      <c r="BB34482" s="5"/>
    </row>
    <row r="34483" spans="54:54" x14ac:dyDescent="0.2">
      <c r="BB34483" s="5"/>
    </row>
    <row r="34484" spans="54:54" x14ac:dyDescent="0.2">
      <c r="BB34484" s="5"/>
    </row>
    <row r="34485" spans="54:54" x14ac:dyDescent="0.2">
      <c r="BB34485" s="5"/>
    </row>
    <row r="34486" spans="54:54" x14ac:dyDescent="0.2">
      <c r="BB34486" s="5"/>
    </row>
    <row r="34487" spans="54:54" x14ac:dyDescent="0.2">
      <c r="BB34487" s="5"/>
    </row>
    <row r="34488" spans="54:54" x14ac:dyDescent="0.2">
      <c r="BB34488" s="5"/>
    </row>
    <row r="34489" spans="54:54" x14ac:dyDescent="0.2">
      <c r="BB34489" s="5"/>
    </row>
    <row r="34490" spans="54:54" x14ac:dyDescent="0.2">
      <c r="BB34490" s="5"/>
    </row>
    <row r="34491" spans="54:54" x14ac:dyDescent="0.2">
      <c r="BB34491" s="5"/>
    </row>
    <row r="34492" spans="54:54" x14ac:dyDescent="0.2">
      <c r="BB34492" s="5"/>
    </row>
    <row r="34493" spans="54:54" x14ac:dyDescent="0.2">
      <c r="BB34493" s="5"/>
    </row>
    <row r="34494" spans="54:54" x14ac:dyDescent="0.2">
      <c r="BB34494" s="5"/>
    </row>
    <row r="34495" spans="54:54" x14ac:dyDescent="0.2">
      <c r="BB34495" s="5"/>
    </row>
    <row r="34496" spans="54:54" x14ac:dyDescent="0.2">
      <c r="BB34496" s="5"/>
    </row>
    <row r="34497" spans="54:54" x14ac:dyDescent="0.2">
      <c r="BB34497" s="5"/>
    </row>
    <row r="34498" spans="54:54" x14ac:dyDescent="0.2">
      <c r="BB34498" s="5"/>
    </row>
    <row r="34499" spans="54:54" x14ac:dyDescent="0.2">
      <c r="BB34499" s="5"/>
    </row>
    <row r="34500" spans="54:54" x14ac:dyDescent="0.2">
      <c r="BB34500" s="5"/>
    </row>
    <row r="34501" spans="54:54" x14ac:dyDescent="0.2">
      <c r="BB34501" s="5"/>
    </row>
    <row r="34502" spans="54:54" x14ac:dyDescent="0.2">
      <c r="BB34502" s="5"/>
    </row>
    <row r="34503" spans="54:54" x14ac:dyDescent="0.2">
      <c r="BB34503" s="5"/>
    </row>
    <row r="34504" spans="54:54" x14ac:dyDescent="0.2">
      <c r="BB34504" s="5"/>
    </row>
    <row r="34505" spans="54:54" x14ac:dyDescent="0.2">
      <c r="BB34505" s="5"/>
    </row>
    <row r="34506" spans="54:54" x14ac:dyDescent="0.2">
      <c r="BB34506" s="5"/>
    </row>
    <row r="34507" spans="54:54" x14ac:dyDescent="0.2">
      <c r="BB34507" s="5"/>
    </row>
    <row r="34508" spans="54:54" x14ac:dyDescent="0.2">
      <c r="BB34508" s="5"/>
    </row>
    <row r="34509" spans="54:54" x14ac:dyDescent="0.2">
      <c r="BB34509" s="5"/>
    </row>
    <row r="34510" spans="54:54" x14ac:dyDescent="0.2">
      <c r="BB34510" s="5"/>
    </row>
    <row r="34511" spans="54:54" x14ac:dyDescent="0.2">
      <c r="BB34511" s="5"/>
    </row>
    <row r="34512" spans="54:54" x14ac:dyDescent="0.2">
      <c r="BB34512" s="5"/>
    </row>
    <row r="34513" spans="54:54" x14ac:dyDescent="0.2">
      <c r="BB34513" s="5"/>
    </row>
    <row r="34514" spans="54:54" x14ac:dyDescent="0.2">
      <c r="BB34514" s="5"/>
    </row>
    <row r="34515" spans="54:54" x14ac:dyDescent="0.2">
      <c r="BB34515" s="5"/>
    </row>
    <row r="34516" spans="54:54" x14ac:dyDescent="0.2">
      <c r="BB34516" s="5"/>
    </row>
    <row r="34517" spans="54:54" x14ac:dyDescent="0.2">
      <c r="BB34517" s="5"/>
    </row>
    <row r="34518" spans="54:54" x14ac:dyDescent="0.2">
      <c r="BB34518" s="5"/>
    </row>
    <row r="34519" spans="54:54" x14ac:dyDescent="0.2">
      <c r="BB34519" s="5"/>
    </row>
    <row r="34520" spans="54:54" x14ac:dyDescent="0.2">
      <c r="BB34520" s="5"/>
    </row>
    <row r="34521" spans="54:54" x14ac:dyDescent="0.2">
      <c r="BB34521" s="5"/>
    </row>
    <row r="34522" spans="54:54" x14ac:dyDescent="0.2">
      <c r="BB34522" s="5"/>
    </row>
    <row r="34523" spans="54:54" x14ac:dyDescent="0.2">
      <c r="BB34523" s="5"/>
    </row>
    <row r="34524" spans="54:54" x14ac:dyDescent="0.2">
      <c r="BB34524" s="5"/>
    </row>
    <row r="34525" spans="54:54" x14ac:dyDescent="0.2">
      <c r="BB34525" s="5"/>
    </row>
    <row r="34526" spans="54:54" x14ac:dyDescent="0.2">
      <c r="BB34526" s="5"/>
    </row>
    <row r="34527" spans="54:54" x14ac:dyDescent="0.2">
      <c r="BB34527" s="5"/>
    </row>
    <row r="34528" spans="54:54" x14ac:dyDescent="0.2">
      <c r="BB34528" s="5"/>
    </row>
    <row r="34529" spans="54:54" x14ac:dyDescent="0.2">
      <c r="BB34529" s="5"/>
    </row>
    <row r="34530" spans="54:54" x14ac:dyDescent="0.2">
      <c r="BB34530" s="5"/>
    </row>
    <row r="34531" spans="54:54" x14ac:dyDescent="0.2">
      <c r="BB34531" s="5"/>
    </row>
    <row r="34532" spans="54:54" x14ac:dyDescent="0.2">
      <c r="BB34532" s="5"/>
    </row>
    <row r="34533" spans="54:54" x14ac:dyDescent="0.2">
      <c r="BB34533" s="5"/>
    </row>
    <row r="34534" spans="54:54" x14ac:dyDescent="0.2">
      <c r="BB34534" s="5"/>
    </row>
    <row r="34535" spans="54:54" x14ac:dyDescent="0.2">
      <c r="BB34535" s="5"/>
    </row>
    <row r="34536" spans="54:54" x14ac:dyDescent="0.2">
      <c r="BB34536" s="5"/>
    </row>
    <row r="34537" spans="54:54" x14ac:dyDescent="0.2">
      <c r="BB34537" s="5"/>
    </row>
    <row r="34538" spans="54:54" x14ac:dyDescent="0.2">
      <c r="BB34538" s="5"/>
    </row>
    <row r="34539" spans="54:54" x14ac:dyDescent="0.2">
      <c r="BB34539" s="5"/>
    </row>
    <row r="34540" spans="54:54" x14ac:dyDescent="0.2">
      <c r="BB34540" s="5"/>
    </row>
    <row r="34541" spans="54:54" x14ac:dyDescent="0.2">
      <c r="BB34541" s="5"/>
    </row>
    <row r="34542" spans="54:54" x14ac:dyDescent="0.2">
      <c r="BB34542" s="5"/>
    </row>
    <row r="34543" spans="54:54" x14ac:dyDescent="0.2">
      <c r="BB34543" s="5"/>
    </row>
    <row r="34544" spans="54:54" x14ac:dyDescent="0.2">
      <c r="BB34544" s="5"/>
    </row>
    <row r="34545" spans="54:54" x14ac:dyDescent="0.2">
      <c r="BB34545" s="5"/>
    </row>
    <row r="34546" spans="54:54" x14ac:dyDescent="0.2">
      <c r="BB34546" s="5"/>
    </row>
    <row r="34547" spans="54:54" x14ac:dyDescent="0.2">
      <c r="BB34547" s="5"/>
    </row>
    <row r="34548" spans="54:54" x14ac:dyDescent="0.2">
      <c r="BB34548" s="5"/>
    </row>
    <row r="34549" spans="54:54" x14ac:dyDescent="0.2">
      <c r="BB34549" s="5"/>
    </row>
    <row r="34550" spans="54:54" x14ac:dyDescent="0.2">
      <c r="BB34550" s="5"/>
    </row>
    <row r="34551" spans="54:54" x14ac:dyDescent="0.2">
      <c r="BB34551" s="5"/>
    </row>
    <row r="34552" spans="54:54" x14ac:dyDescent="0.2">
      <c r="BB34552" s="5"/>
    </row>
    <row r="34553" spans="54:54" x14ac:dyDescent="0.2">
      <c r="BB34553" s="5"/>
    </row>
    <row r="34554" spans="54:54" x14ac:dyDescent="0.2">
      <c r="BB34554" s="5"/>
    </row>
    <row r="34555" spans="54:54" x14ac:dyDescent="0.2">
      <c r="BB34555" s="5"/>
    </row>
    <row r="34556" spans="54:54" x14ac:dyDescent="0.2">
      <c r="BB34556" s="5"/>
    </row>
    <row r="34557" spans="54:54" x14ac:dyDescent="0.2">
      <c r="BB34557" s="5"/>
    </row>
    <row r="34558" spans="54:54" x14ac:dyDescent="0.2">
      <c r="BB34558" s="5"/>
    </row>
    <row r="34559" spans="54:54" x14ac:dyDescent="0.2">
      <c r="BB34559" s="5"/>
    </row>
    <row r="34560" spans="54:54" x14ac:dyDescent="0.2">
      <c r="BB34560" s="5"/>
    </row>
    <row r="34561" spans="54:54" x14ac:dyDescent="0.2">
      <c r="BB34561" s="5"/>
    </row>
    <row r="34562" spans="54:54" x14ac:dyDescent="0.2">
      <c r="BB34562" s="5"/>
    </row>
    <row r="34563" spans="54:54" x14ac:dyDescent="0.2">
      <c r="BB34563" s="5"/>
    </row>
    <row r="34564" spans="54:54" x14ac:dyDescent="0.2">
      <c r="BB34564" s="5"/>
    </row>
    <row r="34565" spans="54:54" x14ac:dyDescent="0.2">
      <c r="BB34565" s="5"/>
    </row>
    <row r="34566" spans="54:54" x14ac:dyDescent="0.2">
      <c r="BB34566" s="5"/>
    </row>
    <row r="34567" spans="54:54" x14ac:dyDescent="0.2">
      <c r="BB34567" s="5"/>
    </row>
    <row r="34568" spans="54:54" x14ac:dyDescent="0.2">
      <c r="BB34568" s="5"/>
    </row>
    <row r="34569" spans="54:54" x14ac:dyDescent="0.2">
      <c r="BB34569" s="5"/>
    </row>
    <row r="34570" spans="54:54" x14ac:dyDescent="0.2">
      <c r="BB34570" s="5"/>
    </row>
    <row r="34571" spans="54:54" x14ac:dyDescent="0.2">
      <c r="BB34571" s="5"/>
    </row>
    <row r="34572" spans="54:54" x14ac:dyDescent="0.2">
      <c r="BB34572" s="5"/>
    </row>
    <row r="34573" spans="54:54" x14ac:dyDescent="0.2">
      <c r="BB34573" s="5"/>
    </row>
    <row r="34574" spans="54:54" x14ac:dyDescent="0.2">
      <c r="BB34574" s="5"/>
    </row>
    <row r="34575" spans="54:54" x14ac:dyDescent="0.2">
      <c r="BB34575" s="5"/>
    </row>
    <row r="34576" spans="54:54" x14ac:dyDescent="0.2">
      <c r="BB34576" s="5"/>
    </row>
    <row r="34577" spans="54:54" x14ac:dyDescent="0.2">
      <c r="BB34577" s="5"/>
    </row>
    <row r="34578" spans="54:54" x14ac:dyDescent="0.2">
      <c r="BB34578" s="5"/>
    </row>
    <row r="34579" spans="54:54" x14ac:dyDescent="0.2">
      <c r="BB34579" s="5"/>
    </row>
    <row r="34580" spans="54:54" x14ac:dyDescent="0.2">
      <c r="BB34580" s="5"/>
    </row>
    <row r="34581" spans="54:54" x14ac:dyDescent="0.2">
      <c r="BB34581" s="5"/>
    </row>
    <row r="34582" spans="54:54" x14ac:dyDescent="0.2">
      <c r="BB34582" s="5"/>
    </row>
    <row r="34583" spans="54:54" x14ac:dyDescent="0.2">
      <c r="BB34583" s="5"/>
    </row>
    <row r="34584" spans="54:54" x14ac:dyDescent="0.2">
      <c r="BB34584" s="5"/>
    </row>
    <row r="34585" spans="54:54" x14ac:dyDescent="0.2">
      <c r="BB34585" s="5"/>
    </row>
    <row r="34586" spans="54:54" x14ac:dyDescent="0.2">
      <c r="BB34586" s="5"/>
    </row>
    <row r="34587" spans="54:54" x14ac:dyDescent="0.2">
      <c r="BB34587" s="5"/>
    </row>
    <row r="34588" spans="54:54" x14ac:dyDescent="0.2">
      <c r="BB34588" s="5"/>
    </row>
    <row r="34589" spans="54:54" x14ac:dyDescent="0.2">
      <c r="BB34589" s="5"/>
    </row>
    <row r="34590" spans="54:54" x14ac:dyDescent="0.2">
      <c r="BB34590" s="5"/>
    </row>
    <row r="34591" spans="54:54" x14ac:dyDescent="0.2">
      <c r="BB34591" s="5"/>
    </row>
    <row r="34592" spans="54:54" x14ac:dyDescent="0.2">
      <c r="BB34592" s="5"/>
    </row>
    <row r="34593" spans="54:54" x14ac:dyDescent="0.2">
      <c r="BB34593" s="5"/>
    </row>
    <row r="34594" spans="54:54" x14ac:dyDescent="0.2">
      <c r="BB34594" s="5"/>
    </row>
    <row r="34595" spans="54:54" x14ac:dyDescent="0.2">
      <c r="BB34595" s="5"/>
    </row>
    <row r="34596" spans="54:54" x14ac:dyDescent="0.2">
      <c r="BB34596" s="5"/>
    </row>
    <row r="34597" spans="54:54" x14ac:dyDescent="0.2">
      <c r="BB34597" s="5"/>
    </row>
    <row r="34598" spans="54:54" x14ac:dyDescent="0.2">
      <c r="BB34598" s="5"/>
    </row>
    <row r="34599" spans="54:54" x14ac:dyDescent="0.2">
      <c r="BB34599" s="5"/>
    </row>
    <row r="34600" spans="54:54" x14ac:dyDescent="0.2">
      <c r="BB34600" s="5"/>
    </row>
    <row r="34601" spans="54:54" x14ac:dyDescent="0.2">
      <c r="BB34601" s="5"/>
    </row>
    <row r="34602" spans="54:54" x14ac:dyDescent="0.2">
      <c r="BB34602" s="5"/>
    </row>
    <row r="34603" spans="54:54" x14ac:dyDescent="0.2">
      <c r="BB34603" s="5"/>
    </row>
    <row r="34604" spans="54:54" x14ac:dyDescent="0.2">
      <c r="BB34604" s="5"/>
    </row>
    <row r="34605" spans="54:54" x14ac:dyDescent="0.2">
      <c r="BB34605" s="5"/>
    </row>
    <row r="34606" spans="54:54" x14ac:dyDescent="0.2">
      <c r="BB34606" s="5"/>
    </row>
    <row r="34607" spans="54:54" x14ac:dyDescent="0.2">
      <c r="BB34607" s="5"/>
    </row>
    <row r="34608" spans="54:54" x14ac:dyDescent="0.2">
      <c r="BB34608" s="5"/>
    </row>
    <row r="34609" spans="54:54" x14ac:dyDescent="0.2">
      <c r="BB34609" s="5"/>
    </row>
    <row r="34610" spans="54:54" x14ac:dyDescent="0.2">
      <c r="BB34610" s="5"/>
    </row>
    <row r="34611" spans="54:54" x14ac:dyDescent="0.2">
      <c r="BB34611" s="5"/>
    </row>
    <row r="34612" spans="54:54" x14ac:dyDescent="0.2">
      <c r="BB34612" s="5"/>
    </row>
    <row r="34613" spans="54:54" x14ac:dyDescent="0.2">
      <c r="BB34613" s="5"/>
    </row>
    <row r="34614" spans="54:54" x14ac:dyDescent="0.2">
      <c r="BB34614" s="5"/>
    </row>
    <row r="34615" spans="54:54" x14ac:dyDescent="0.2">
      <c r="BB34615" s="5"/>
    </row>
    <row r="34616" spans="54:54" x14ac:dyDescent="0.2">
      <c r="BB34616" s="5"/>
    </row>
    <row r="34617" spans="54:54" x14ac:dyDescent="0.2">
      <c r="BB34617" s="5"/>
    </row>
    <row r="34618" spans="54:54" x14ac:dyDescent="0.2">
      <c r="BB34618" s="5"/>
    </row>
    <row r="34619" spans="54:54" x14ac:dyDescent="0.2">
      <c r="BB34619" s="5"/>
    </row>
    <row r="34620" spans="54:54" x14ac:dyDescent="0.2">
      <c r="BB34620" s="5"/>
    </row>
    <row r="34621" spans="54:54" x14ac:dyDescent="0.2">
      <c r="BB34621" s="5"/>
    </row>
    <row r="34622" spans="54:54" x14ac:dyDescent="0.2">
      <c r="BB34622" s="5"/>
    </row>
    <row r="34623" spans="54:54" x14ac:dyDescent="0.2">
      <c r="BB34623" s="5"/>
    </row>
    <row r="34624" spans="54:54" x14ac:dyDescent="0.2">
      <c r="BB34624" s="5"/>
    </row>
    <row r="34625" spans="54:54" x14ac:dyDescent="0.2">
      <c r="BB34625" s="5"/>
    </row>
    <row r="34626" spans="54:54" x14ac:dyDescent="0.2">
      <c r="BB34626" s="5"/>
    </row>
    <row r="34627" spans="54:54" x14ac:dyDescent="0.2">
      <c r="BB34627" s="5"/>
    </row>
    <row r="34628" spans="54:54" x14ac:dyDescent="0.2">
      <c r="BB34628" s="5"/>
    </row>
    <row r="34629" spans="54:54" x14ac:dyDescent="0.2">
      <c r="BB34629" s="5"/>
    </row>
    <row r="34630" spans="54:54" x14ac:dyDescent="0.2">
      <c r="BB34630" s="5"/>
    </row>
    <row r="34631" spans="54:54" x14ac:dyDescent="0.2">
      <c r="BB34631" s="5"/>
    </row>
    <row r="34632" spans="54:54" x14ac:dyDescent="0.2">
      <c r="BB34632" s="5"/>
    </row>
    <row r="34633" spans="54:54" x14ac:dyDescent="0.2">
      <c r="BB34633" s="5"/>
    </row>
    <row r="34634" spans="54:54" x14ac:dyDescent="0.2">
      <c r="BB34634" s="5"/>
    </row>
    <row r="34635" spans="54:54" x14ac:dyDescent="0.2">
      <c r="BB34635" s="5"/>
    </row>
    <row r="34636" spans="54:54" x14ac:dyDescent="0.2">
      <c r="BB34636" s="5"/>
    </row>
    <row r="34637" spans="54:54" x14ac:dyDescent="0.2">
      <c r="BB34637" s="5"/>
    </row>
    <row r="34638" spans="54:54" x14ac:dyDescent="0.2">
      <c r="BB34638" s="5"/>
    </row>
    <row r="34639" spans="54:54" x14ac:dyDescent="0.2">
      <c r="BB34639" s="5"/>
    </row>
    <row r="34640" spans="54:54" x14ac:dyDescent="0.2">
      <c r="BB34640" s="5"/>
    </row>
    <row r="34641" spans="54:54" x14ac:dyDescent="0.2">
      <c r="BB34641" s="5"/>
    </row>
    <row r="34642" spans="54:54" x14ac:dyDescent="0.2">
      <c r="BB34642" s="5"/>
    </row>
    <row r="34643" spans="54:54" x14ac:dyDescent="0.2">
      <c r="BB34643" s="5"/>
    </row>
    <row r="34644" spans="54:54" x14ac:dyDescent="0.2">
      <c r="BB34644" s="5"/>
    </row>
    <row r="34645" spans="54:54" x14ac:dyDescent="0.2">
      <c r="BB34645" s="5"/>
    </row>
    <row r="34646" spans="54:54" x14ac:dyDescent="0.2">
      <c r="BB34646" s="5"/>
    </row>
    <row r="34647" spans="54:54" x14ac:dyDescent="0.2">
      <c r="BB34647" s="5"/>
    </row>
    <row r="34648" spans="54:54" x14ac:dyDescent="0.2">
      <c r="BB34648" s="5"/>
    </row>
    <row r="34649" spans="54:54" x14ac:dyDescent="0.2">
      <c r="BB34649" s="5"/>
    </row>
    <row r="34650" spans="54:54" x14ac:dyDescent="0.2">
      <c r="BB34650" s="5"/>
    </row>
    <row r="34651" spans="54:54" x14ac:dyDescent="0.2">
      <c r="BB34651" s="5"/>
    </row>
    <row r="34652" spans="54:54" x14ac:dyDescent="0.2">
      <c r="BB34652" s="5"/>
    </row>
    <row r="34653" spans="54:54" x14ac:dyDescent="0.2">
      <c r="BB34653" s="5"/>
    </row>
    <row r="34654" spans="54:54" x14ac:dyDescent="0.2">
      <c r="BB34654" s="5"/>
    </row>
    <row r="34655" spans="54:54" x14ac:dyDescent="0.2">
      <c r="BB34655" s="5"/>
    </row>
    <row r="34656" spans="54:54" x14ac:dyDescent="0.2">
      <c r="BB34656" s="5"/>
    </row>
    <row r="34657" spans="54:54" x14ac:dyDescent="0.2">
      <c r="BB34657" s="5"/>
    </row>
    <row r="34658" spans="54:54" x14ac:dyDescent="0.2">
      <c r="BB34658" s="5"/>
    </row>
    <row r="34659" spans="54:54" x14ac:dyDescent="0.2">
      <c r="BB34659" s="5"/>
    </row>
    <row r="34660" spans="54:54" x14ac:dyDescent="0.2">
      <c r="BB34660" s="5"/>
    </row>
    <row r="34661" spans="54:54" x14ac:dyDescent="0.2">
      <c r="BB34661" s="5"/>
    </row>
    <row r="34662" spans="54:54" x14ac:dyDescent="0.2">
      <c r="BB34662" s="5"/>
    </row>
    <row r="34663" spans="54:54" x14ac:dyDescent="0.2">
      <c r="BB34663" s="5"/>
    </row>
    <row r="34664" spans="54:54" x14ac:dyDescent="0.2">
      <c r="BB34664" s="5"/>
    </row>
    <row r="34665" spans="54:54" x14ac:dyDescent="0.2">
      <c r="BB34665" s="5"/>
    </row>
    <row r="34666" spans="54:54" x14ac:dyDescent="0.2">
      <c r="BB34666" s="5"/>
    </row>
    <row r="34667" spans="54:54" x14ac:dyDescent="0.2">
      <c r="BB34667" s="5"/>
    </row>
    <row r="34668" spans="54:54" x14ac:dyDescent="0.2">
      <c r="BB34668" s="5"/>
    </row>
    <row r="34669" spans="54:54" x14ac:dyDescent="0.2">
      <c r="BB34669" s="5"/>
    </row>
    <row r="34670" spans="54:54" x14ac:dyDescent="0.2">
      <c r="BB34670" s="5"/>
    </row>
    <row r="34671" spans="54:54" x14ac:dyDescent="0.2">
      <c r="BB34671" s="5"/>
    </row>
    <row r="34672" spans="54:54" x14ac:dyDescent="0.2">
      <c r="BB34672" s="5"/>
    </row>
    <row r="34673" spans="54:54" x14ac:dyDescent="0.2">
      <c r="BB34673" s="5"/>
    </row>
    <row r="34674" spans="54:54" x14ac:dyDescent="0.2">
      <c r="BB34674" s="5"/>
    </row>
    <row r="34675" spans="54:54" x14ac:dyDescent="0.2">
      <c r="BB34675" s="5"/>
    </row>
    <row r="34676" spans="54:54" x14ac:dyDescent="0.2">
      <c r="BB34676" s="5"/>
    </row>
    <row r="34677" spans="54:54" x14ac:dyDescent="0.2">
      <c r="BB34677" s="5"/>
    </row>
    <row r="34678" spans="54:54" x14ac:dyDescent="0.2">
      <c r="BB34678" s="5"/>
    </row>
    <row r="34679" spans="54:54" x14ac:dyDescent="0.2">
      <c r="BB34679" s="5"/>
    </row>
    <row r="34680" spans="54:54" x14ac:dyDescent="0.2">
      <c r="BB34680" s="5"/>
    </row>
    <row r="34681" spans="54:54" x14ac:dyDescent="0.2">
      <c r="BB34681" s="5"/>
    </row>
    <row r="34682" spans="54:54" x14ac:dyDescent="0.2">
      <c r="BB34682" s="5"/>
    </row>
    <row r="34683" spans="54:54" x14ac:dyDescent="0.2">
      <c r="BB34683" s="5"/>
    </row>
    <row r="34684" spans="54:54" x14ac:dyDescent="0.2">
      <c r="BB34684" s="5"/>
    </row>
    <row r="34685" spans="54:54" x14ac:dyDescent="0.2">
      <c r="BB34685" s="5"/>
    </row>
    <row r="34686" spans="54:54" x14ac:dyDescent="0.2">
      <c r="BB34686" s="5"/>
    </row>
    <row r="34687" spans="54:54" x14ac:dyDescent="0.2">
      <c r="BB34687" s="5"/>
    </row>
    <row r="34688" spans="54:54" x14ac:dyDescent="0.2">
      <c r="BB34688" s="5"/>
    </row>
    <row r="34689" spans="54:54" x14ac:dyDescent="0.2">
      <c r="BB34689" s="5"/>
    </row>
    <row r="34690" spans="54:54" x14ac:dyDescent="0.2">
      <c r="BB34690" s="5"/>
    </row>
    <row r="34691" spans="54:54" x14ac:dyDescent="0.2">
      <c r="BB34691" s="5"/>
    </row>
    <row r="34692" spans="54:54" x14ac:dyDescent="0.2">
      <c r="BB34692" s="5"/>
    </row>
    <row r="34693" spans="54:54" x14ac:dyDescent="0.2">
      <c r="BB34693" s="5"/>
    </row>
    <row r="34694" spans="54:54" x14ac:dyDescent="0.2">
      <c r="BB34694" s="5"/>
    </row>
    <row r="34695" spans="54:54" x14ac:dyDescent="0.2">
      <c r="BB34695" s="5"/>
    </row>
    <row r="34696" spans="54:54" x14ac:dyDescent="0.2">
      <c r="BB34696" s="5"/>
    </row>
    <row r="34697" spans="54:54" x14ac:dyDescent="0.2">
      <c r="BB34697" s="5"/>
    </row>
    <row r="34698" spans="54:54" x14ac:dyDescent="0.2">
      <c r="BB34698" s="5"/>
    </row>
    <row r="34699" spans="54:54" x14ac:dyDescent="0.2">
      <c r="BB34699" s="5"/>
    </row>
    <row r="34700" spans="54:54" x14ac:dyDescent="0.2">
      <c r="BB34700" s="5"/>
    </row>
    <row r="34701" spans="54:54" x14ac:dyDescent="0.2">
      <c r="BB34701" s="5"/>
    </row>
    <row r="34702" spans="54:54" x14ac:dyDescent="0.2">
      <c r="BB34702" s="5"/>
    </row>
    <row r="34703" spans="54:54" x14ac:dyDescent="0.2">
      <c r="BB34703" s="5"/>
    </row>
    <row r="34704" spans="54:54" x14ac:dyDescent="0.2">
      <c r="BB34704" s="5"/>
    </row>
    <row r="34705" spans="54:54" x14ac:dyDescent="0.2">
      <c r="BB34705" s="5"/>
    </row>
    <row r="34706" spans="54:54" x14ac:dyDescent="0.2">
      <c r="BB34706" s="5"/>
    </row>
    <row r="34707" spans="54:54" x14ac:dyDescent="0.2">
      <c r="BB34707" s="5"/>
    </row>
    <row r="34708" spans="54:54" x14ac:dyDescent="0.2">
      <c r="BB34708" s="5"/>
    </row>
    <row r="34709" spans="54:54" x14ac:dyDescent="0.2">
      <c r="BB34709" s="5"/>
    </row>
    <row r="34710" spans="54:54" x14ac:dyDescent="0.2">
      <c r="BB34710" s="5"/>
    </row>
    <row r="34711" spans="54:54" x14ac:dyDescent="0.2">
      <c r="BB34711" s="5"/>
    </row>
    <row r="34712" spans="54:54" x14ac:dyDescent="0.2">
      <c r="BB34712" s="5"/>
    </row>
    <row r="34713" spans="54:54" x14ac:dyDescent="0.2">
      <c r="BB34713" s="5"/>
    </row>
    <row r="34714" spans="54:54" x14ac:dyDescent="0.2">
      <c r="BB34714" s="5"/>
    </row>
    <row r="34715" spans="54:54" x14ac:dyDescent="0.2">
      <c r="BB34715" s="5"/>
    </row>
    <row r="34716" spans="54:54" x14ac:dyDescent="0.2">
      <c r="BB34716" s="5"/>
    </row>
    <row r="34717" spans="54:54" x14ac:dyDescent="0.2">
      <c r="BB34717" s="5"/>
    </row>
    <row r="34718" spans="54:54" x14ac:dyDescent="0.2">
      <c r="BB34718" s="5"/>
    </row>
    <row r="34719" spans="54:54" x14ac:dyDescent="0.2">
      <c r="BB34719" s="5"/>
    </row>
    <row r="34720" spans="54:54" x14ac:dyDescent="0.2">
      <c r="BB34720" s="5"/>
    </row>
    <row r="34721" spans="54:54" x14ac:dyDescent="0.2">
      <c r="BB34721" s="5"/>
    </row>
    <row r="34722" spans="54:54" x14ac:dyDescent="0.2">
      <c r="BB34722" s="5"/>
    </row>
    <row r="34723" spans="54:54" x14ac:dyDescent="0.2">
      <c r="BB34723" s="5"/>
    </row>
    <row r="34724" spans="54:54" x14ac:dyDescent="0.2">
      <c r="BB34724" s="5"/>
    </row>
    <row r="34725" spans="54:54" x14ac:dyDescent="0.2">
      <c r="BB34725" s="5"/>
    </row>
    <row r="34726" spans="54:54" x14ac:dyDescent="0.2">
      <c r="BB34726" s="5"/>
    </row>
    <row r="34727" spans="54:54" x14ac:dyDescent="0.2">
      <c r="BB34727" s="5"/>
    </row>
    <row r="34728" spans="54:54" x14ac:dyDescent="0.2">
      <c r="BB34728" s="5"/>
    </row>
    <row r="34729" spans="54:54" x14ac:dyDescent="0.2">
      <c r="BB34729" s="5"/>
    </row>
    <row r="34730" spans="54:54" x14ac:dyDescent="0.2">
      <c r="BB34730" s="5"/>
    </row>
    <row r="34731" spans="54:54" x14ac:dyDescent="0.2">
      <c r="BB34731" s="5"/>
    </row>
    <row r="34732" spans="54:54" x14ac:dyDescent="0.2">
      <c r="BB34732" s="5"/>
    </row>
    <row r="34733" spans="54:54" x14ac:dyDescent="0.2">
      <c r="BB34733" s="5"/>
    </row>
    <row r="34734" spans="54:54" x14ac:dyDescent="0.2">
      <c r="BB34734" s="5"/>
    </row>
    <row r="34735" spans="54:54" x14ac:dyDescent="0.2">
      <c r="BB34735" s="5"/>
    </row>
    <row r="34736" spans="54:54" x14ac:dyDescent="0.2">
      <c r="BB34736" s="5"/>
    </row>
    <row r="34737" spans="54:54" x14ac:dyDescent="0.2">
      <c r="BB34737" s="5"/>
    </row>
    <row r="34738" spans="54:54" x14ac:dyDescent="0.2">
      <c r="BB34738" s="5"/>
    </row>
    <row r="34739" spans="54:54" x14ac:dyDescent="0.2">
      <c r="BB34739" s="5"/>
    </row>
    <row r="34740" spans="54:54" x14ac:dyDescent="0.2">
      <c r="BB34740" s="5"/>
    </row>
    <row r="34741" spans="54:54" x14ac:dyDescent="0.2">
      <c r="BB34741" s="5"/>
    </row>
    <row r="34742" spans="54:54" x14ac:dyDescent="0.2">
      <c r="BB34742" s="5"/>
    </row>
    <row r="34743" spans="54:54" x14ac:dyDescent="0.2">
      <c r="BB34743" s="5"/>
    </row>
    <row r="34744" spans="54:54" x14ac:dyDescent="0.2">
      <c r="BB34744" s="5"/>
    </row>
    <row r="34745" spans="54:54" x14ac:dyDescent="0.2">
      <c r="BB34745" s="5"/>
    </row>
    <row r="34746" spans="54:54" x14ac:dyDescent="0.2">
      <c r="BB34746" s="5"/>
    </row>
    <row r="34747" spans="54:54" x14ac:dyDescent="0.2">
      <c r="BB34747" s="5"/>
    </row>
    <row r="34748" spans="54:54" x14ac:dyDescent="0.2">
      <c r="BB34748" s="5"/>
    </row>
    <row r="34749" spans="54:54" x14ac:dyDescent="0.2">
      <c r="BB34749" s="5"/>
    </row>
    <row r="34750" spans="54:54" x14ac:dyDescent="0.2">
      <c r="BB34750" s="5"/>
    </row>
    <row r="34751" spans="54:54" x14ac:dyDescent="0.2">
      <c r="BB34751" s="5"/>
    </row>
    <row r="34752" spans="54:54" x14ac:dyDescent="0.2">
      <c r="BB34752" s="5"/>
    </row>
    <row r="34753" spans="54:54" x14ac:dyDescent="0.2">
      <c r="BB34753" s="5"/>
    </row>
    <row r="34754" spans="54:54" x14ac:dyDescent="0.2">
      <c r="BB34754" s="5"/>
    </row>
    <row r="34755" spans="54:54" x14ac:dyDescent="0.2">
      <c r="BB34755" s="5"/>
    </row>
    <row r="34756" spans="54:54" x14ac:dyDescent="0.2">
      <c r="BB34756" s="5"/>
    </row>
    <row r="34757" spans="54:54" x14ac:dyDescent="0.2">
      <c r="BB34757" s="5"/>
    </row>
    <row r="34758" spans="54:54" x14ac:dyDescent="0.2">
      <c r="BB34758" s="5"/>
    </row>
    <row r="34759" spans="54:54" x14ac:dyDescent="0.2">
      <c r="BB34759" s="5"/>
    </row>
    <row r="34760" spans="54:54" x14ac:dyDescent="0.2">
      <c r="BB34760" s="5"/>
    </row>
    <row r="34761" spans="54:54" x14ac:dyDescent="0.2">
      <c r="BB34761" s="5"/>
    </row>
    <row r="34762" spans="54:54" x14ac:dyDescent="0.2">
      <c r="BB34762" s="5"/>
    </row>
    <row r="34763" spans="54:54" x14ac:dyDescent="0.2">
      <c r="BB34763" s="5"/>
    </row>
    <row r="34764" spans="54:54" x14ac:dyDescent="0.2">
      <c r="BB34764" s="5"/>
    </row>
    <row r="34765" spans="54:54" x14ac:dyDescent="0.2">
      <c r="BB34765" s="5"/>
    </row>
    <row r="34766" spans="54:54" x14ac:dyDescent="0.2">
      <c r="BB34766" s="5"/>
    </row>
    <row r="34767" spans="54:54" x14ac:dyDescent="0.2">
      <c r="BB34767" s="5"/>
    </row>
    <row r="34768" spans="54:54" x14ac:dyDescent="0.2">
      <c r="BB34768" s="5"/>
    </row>
    <row r="34769" spans="54:54" x14ac:dyDescent="0.2">
      <c r="BB34769" s="5"/>
    </row>
    <row r="34770" spans="54:54" x14ac:dyDescent="0.2">
      <c r="BB34770" s="5"/>
    </row>
    <row r="34771" spans="54:54" x14ac:dyDescent="0.2">
      <c r="BB34771" s="5"/>
    </row>
    <row r="34772" spans="54:54" x14ac:dyDescent="0.2">
      <c r="BB34772" s="5"/>
    </row>
    <row r="34773" spans="54:54" x14ac:dyDescent="0.2">
      <c r="BB34773" s="5"/>
    </row>
    <row r="34774" spans="54:54" x14ac:dyDescent="0.2">
      <c r="BB34774" s="5"/>
    </row>
    <row r="34775" spans="54:54" x14ac:dyDescent="0.2">
      <c r="BB34775" s="5"/>
    </row>
    <row r="34776" spans="54:54" x14ac:dyDescent="0.2">
      <c r="BB34776" s="5"/>
    </row>
    <row r="34777" spans="54:54" x14ac:dyDescent="0.2">
      <c r="BB34777" s="5"/>
    </row>
    <row r="34778" spans="54:54" x14ac:dyDescent="0.2">
      <c r="BB34778" s="5"/>
    </row>
    <row r="34779" spans="54:54" x14ac:dyDescent="0.2">
      <c r="BB34779" s="5"/>
    </row>
    <row r="34780" spans="54:54" x14ac:dyDescent="0.2">
      <c r="BB34780" s="5"/>
    </row>
    <row r="34781" spans="54:54" x14ac:dyDescent="0.2">
      <c r="BB34781" s="5"/>
    </row>
    <row r="34782" spans="54:54" x14ac:dyDescent="0.2">
      <c r="BB34782" s="5"/>
    </row>
    <row r="34783" spans="54:54" x14ac:dyDescent="0.2">
      <c r="BB34783" s="5"/>
    </row>
    <row r="34784" spans="54:54" x14ac:dyDescent="0.2">
      <c r="BB34784" s="5"/>
    </row>
    <row r="34785" spans="54:54" x14ac:dyDescent="0.2">
      <c r="BB34785" s="5"/>
    </row>
    <row r="34786" spans="54:54" x14ac:dyDescent="0.2">
      <c r="BB34786" s="5"/>
    </row>
    <row r="34787" spans="54:54" x14ac:dyDescent="0.2">
      <c r="BB34787" s="5"/>
    </row>
    <row r="34788" spans="54:54" x14ac:dyDescent="0.2">
      <c r="BB34788" s="5"/>
    </row>
    <row r="34789" spans="54:54" x14ac:dyDescent="0.2">
      <c r="BB34789" s="5"/>
    </row>
    <row r="34790" spans="54:54" x14ac:dyDescent="0.2">
      <c r="BB34790" s="5"/>
    </row>
    <row r="34791" spans="54:54" x14ac:dyDescent="0.2">
      <c r="BB34791" s="5"/>
    </row>
    <row r="34792" spans="54:54" x14ac:dyDescent="0.2">
      <c r="BB34792" s="5"/>
    </row>
    <row r="34793" spans="54:54" x14ac:dyDescent="0.2">
      <c r="BB34793" s="5"/>
    </row>
    <row r="34794" spans="54:54" x14ac:dyDescent="0.2">
      <c r="BB34794" s="5"/>
    </row>
    <row r="34795" spans="54:54" x14ac:dyDescent="0.2">
      <c r="BB34795" s="5"/>
    </row>
    <row r="34796" spans="54:54" x14ac:dyDescent="0.2">
      <c r="BB34796" s="5"/>
    </row>
    <row r="34797" spans="54:54" x14ac:dyDescent="0.2">
      <c r="BB34797" s="5"/>
    </row>
    <row r="34798" spans="54:54" x14ac:dyDescent="0.2">
      <c r="BB34798" s="5"/>
    </row>
    <row r="34799" spans="54:54" x14ac:dyDescent="0.2">
      <c r="BB34799" s="5"/>
    </row>
    <row r="34800" spans="54:54" x14ac:dyDescent="0.2">
      <c r="BB34800" s="5"/>
    </row>
    <row r="34801" spans="54:54" x14ac:dyDescent="0.2">
      <c r="BB34801" s="5"/>
    </row>
    <row r="34802" spans="54:54" x14ac:dyDescent="0.2">
      <c r="BB34802" s="5"/>
    </row>
    <row r="34803" spans="54:54" x14ac:dyDescent="0.2">
      <c r="BB34803" s="5"/>
    </row>
    <row r="34804" spans="54:54" x14ac:dyDescent="0.2">
      <c r="BB34804" s="5"/>
    </row>
    <row r="34805" spans="54:54" x14ac:dyDescent="0.2">
      <c r="BB34805" s="5"/>
    </row>
    <row r="34806" spans="54:54" x14ac:dyDescent="0.2">
      <c r="BB34806" s="5"/>
    </row>
    <row r="34807" spans="54:54" x14ac:dyDescent="0.2">
      <c r="BB34807" s="5"/>
    </row>
    <row r="34808" spans="54:54" x14ac:dyDescent="0.2">
      <c r="BB34808" s="5"/>
    </row>
    <row r="34809" spans="54:54" x14ac:dyDescent="0.2">
      <c r="BB34809" s="5"/>
    </row>
    <row r="34810" spans="54:54" x14ac:dyDescent="0.2">
      <c r="BB34810" s="5"/>
    </row>
    <row r="34811" spans="54:54" x14ac:dyDescent="0.2">
      <c r="BB34811" s="5"/>
    </row>
    <row r="34812" spans="54:54" x14ac:dyDescent="0.2">
      <c r="BB34812" s="5"/>
    </row>
    <row r="34813" spans="54:54" x14ac:dyDescent="0.2">
      <c r="BB34813" s="5"/>
    </row>
    <row r="34814" spans="54:54" x14ac:dyDescent="0.2">
      <c r="BB34814" s="5"/>
    </row>
    <row r="34815" spans="54:54" x14ac:dyDescent="0.2">
      <c r="BB34815" s="5"/>
    </row>
    <row r="34816" spans="54:54" x14ac:dyDescent="0.2">
      <c r="BB34816" s="5"/>
    </row>
    <row r="34817" spans="54:54" x14ac:dyDescent="0.2">
      <c r="BB34817" s="5"/>
    </row>
    <row r="34818" spans="54:54" x14ac:dyDescent="0.2">
      <c r="BB34818" s="5"/>
    </row>
    <row r="34819" spans="54:54" x14ac:dyDescent="0.2">
      <c r="BB34819" s="5"/>
    </row>
    <row r="34820" spans="54:54" x14ac:dyDescent="0.2">
      <c r="BB34820" s="5"/>
    </row>
    <row r="34821" spans="54:54" x14ac:dyDescent="0.2">
      <c r="BB34821" s="5"/>
    </row>
    <row r="34822" spans="54:54" x14ac:dyDescent="0.2">
      <c r="BB34822" s="5"/>
    </row>
    <row r="34823" spans="54:54" x14ac:dyDescent="0.2">
      <c r="BB34823" s="5"/>
    </row>
    <row r="34824" spans="54:54" x14ac:dyDescent="0.2">
      <c r="BB34824" s="5"/>
    </row>
    <row r="34825" spans="54:54" x14ac:dyDescent="0.2">
      <c r="BB34825" s="5"/>
    </row>
    <row r="34826" spans="54:54" x14ac:dyDescent="0.2">
      <c r="BB34826" s="5"/>
    </row>
    <row r="34827" spans="54:54" x14ac:dyDescent="0.2">
      <c r="BB34827" s="5"/>
    </row>
    <row r="34828" spans="54:54" x14ac:dyDescent="0.2">
      <c r="BB34828" s="5"/>
    </row>
    <row r="34829" spans="54:54" x14ac:dyDescent="0.2">
      <c r="BB34829" s="5"/>
    </row>
    <row r="34830" spans="54:54" x14ac:dyDescent="0.2">
      <c r="BB34830" s="5"/>
    </row>
    <row r="34831" spans="54:54" x14ac:dyDescent="0.2">
      <c r="BB34831" s="5"/>
    </row>
    <row r="34832" spans="54:54" x14ac:dyDescent="0.2">
      <c r="BB34832" s="5"/>
    </row>
    <row r="34833" spans="54:54" x14ac:dyDescent="0.2">
      <c r="BB34833" s="5"/>
    </row>
    <row r="34834" spans="54:54" x14ac:dyDescent="0.2">
      <c r="BB34834" s="5"/>
    </row>
    <row r="34835" spans="54:54" x14ac:dyDescent="0.2">
      <c r="BB34835" s="5"/>
    </row>
    <row r="34836" spans="54:54" x14ac:dyDescent="0.2">
      <c r="BB34836" s="5"/>
    </row>
    <row r="34837" spans="54:54" x14ac:dyDescent="0.2">
      <c r="BB34837" s="5"/>
    </row>
    <row r="34838" spans="54:54" x14ac:dyDescent="0.2">
      <c r="BB34838" s="5"/>
    </row>
    <row r="34839" spans="54:54" x14ac:dyDescent="0.2">
      <c r="BB34839" s="5"/>
    </row>
    <row r="34840" spans="54:54" x14ac:dyDescent="0.2">
      <c r="BB34840" s="5"/>
    </row>
    <row r="34841" spans="54:54" x14ac:dyDescent="0.2">
      <c r="BB34841" s="5"/>
    </row>
    <row r="34842" spans="54:54" x14ac:dyDescent="0.2">
      <c r="BB34842" s="5"/>
    </row>
    <row r="34843" spans="54:54" x14ac:dyDescent="0.2">
      <c r="BB34843" s="5"/>
    </row>
    <row r="34844" spans="54:54" x14ac:dyDescent="0.2">
      <c r="BB34844" s="5"/>
    </row>
    <row r="34845" spans="54:54" x14ac:dyDescent="0.2">
      <c r="BB34845" s="5"/>
    </row>
    <row r="34846" spans="54:54" x14ac:dyDescent="0.2">
      <c r="BB34846" s="5"/>
    </row>
    <row r="34847" spans="54:54" x14ac:dyDescent="0.2">
      <c r="BB34847" s="5"/>
    </row>
    <row r="34848" spans="54:54" x14ac:dyDescent="0.2">
      <c r="BB34848" s="5"/>
    </row>
    <row r="34849" spans="54:54" x14ac:dyDescent="0.2">
      <c r="BB34849" s="5"/>
    </row>
    <row r="34850" spans="54:54" x14ac:dyDescent="0.2">
      <c r="BB34850" s="5"/>
    </row>
    <row r="34851" spans="54:54" x14ac:dyDescent="0.2">
      <c r="BB34851" s="5"/>
    </row>
    <row r="34852" spans="54:54" x14ac:dyDescent="0.2">
      <c r="BB34852" s="5"/>
    </row>
    <row r="34853" spans="54:54" x14ac:dyDescent="0.2">
      <c r="BB34853" s="5"/>
    </row>
    <row r="34854" spans="54:54" x14ac:dyDescent="0.2">
      <c r="BB34854" s="5"/>
    </row>
    <row r="34855" spans="54:54" x14ac:dyDescent="0.2">
      <c r="BB34855" s="5"/>
    </row>
    <row r="34856" spans="54:54" x14ac:dyDescent="0.2">
      <c r="BB34856" s="5"/>
    </row>
    <row r="34857" spans="54:54" x14ac:dyDescent="0.2">
      <c r="BB34857" s="5"/>
    </row>
    <row r="34858" spans="54:54" x14ac:dyDescent="0.2">
      <c r="BB34858" s="5"/>
    </row>
    <row r="34859" spans="54:54" x14ac:dyDescent="0.2">
      <c r="BB34859" s="5"/>
    </row>
    <row r="34860" spans="54:54" x14ac:dyDescent="0.2">
      <c r="BB34860" s="5"/>
    </row>
    <row r="34861" spans="54:54" x14ac:dyDescent="0.2">
      <c r="BB34861" s="5"/>
    </row>
    <row r="34862" spans="54:54" x14ac:dyDescent="0.2">
      <c r="BB34862" s="5"/>
    </row>
    <row r="34863" spans="54:54" x14ac:dyDescent="0.2">
      <c r="BB34863" s="5"/>
    </row>
    <row r="34864" spans="54:54" x14ac:dyDescent="0.2">
      <c r="BB34864" s="5"/>
    </row>
    <row r="34865" spans="54:54" x14ac:dyDescent="0.2">
      <c r="BB34865" s="5"/>
    </row>
    <row r="34866" spans="54:54" x14ac:dyDescent="0.2">
      <c r="BB34866" s="5"/>
    </row>
    <row r="34867" spans="54:54" x14ac:dyDescent="0.2">
      <c r="BB34867" s="5"/>
    </row>
    <row r="34868" spans="54:54" x14ac:dyDescent="0.2">
      <c r="BB34868" s="5"/>
    </row>
    <row r="34869" spans="54:54" x14ac:dyDescent="0.2">
      <c r="BB34869" s="5"/>
    </row>
    <row r="34870" spans="54:54" x14ac:dyDescent="0.2">
      <c r="BB34870" s="5"/>
    </row>
    <row r="34871" spans="54:54" x14ac:dyDescent="0.2">
      <c r="BB34871" s="5"/>
    </row>
    <row r="34872" spans="54:54" x14ac:dyDescent="0.2">
      <c r="BB34872" s="5"/>
    </row>
    <row r="34873" spans="54:54" x14ac:dyDescent="0.2">
      <c r="BB34873" s="5"/>
    </row>
    <row r="34874" spans="54:54" x14ac:dyDescent="0.2">
      <c r="BB34874" s="5"/>
    </row>
    <row r="34875" spans="54:54" x14ac:dyDescent="0.2">
      <c r="BB34875" s="5"/>
    </row>
    <row r="34876" spans="54:54" x14ac:dyDescent="0.2">
      <c r="BB34876" s="5"/>
    </row>
    <row r="34877" spans="54:54" x14ac:dyDescent="0.2">
      <c r="BB34877" s="5"/>
    </row>
    <row r="34878" spans="54:54" x14ac:dyDescent="0.2">
      <c r="BB34878" s="5"/>
    </row>
    <row r="34879" spans="54:54" x14ac:dyDescent="0.2">
      <c r="BB34879" s="5"/>
    </row>
    <row r="34880" spans="54:54" x14ac:dyDescent="0.2">
      <c r="BB34880" s="5"/>
    </row>
    <row r="34881" spans="54:54" x14ac:dyDescent="0.2">
      <c r="BB34881" s="5"/>
    </row>
    <row r="34882" spans="54:54" x14ac:dyDescent="0.2">
      <c r="BB34882" s="5"/>
    </row>
    <row r="34883" spans="54:54" x14ac:dyDescent="0.2">
      <c r="BB34883" s="5"/>
    </row>
    <row r="34884" spans="54:54" x14ac:dyDescent="0.2">
      <c r="BB34884" s="5"/>
    </row>
    <row r="34885" spans="54:54" x14ac:dyDescent="0.2">
      <c r="BB34885" s="5"/>
    </row>
    <row r="34886" spans="54:54" x14ac:dyDescent="0.2">
      <c r="BB34886" s="5"/>
    </row>
    <row r="34887" spans="54:54" x14ac:dyDescent="0.2">
      <c r="BB34887" s="5"/>
    </row>
    <row r="34888" spans="54:54" x14ac:dyDescent="0.2">
      <c r="BB34888" s="5"/>
    </row>
    <row r="34889" spans="54:54" x14ac:dyDescent="0.2">
      <c r="BB34889" s="5"/>
    </row>
    <row r="34890" spans="54:54" x14ac:dyDescent="0.2">
      <c r="BB34890" s="5"/>
    </row>
    <row r="34891" spans="54:54" x14ac:dyDescent="0.2">
      <c r="BB34891" s="5"/>
    </row>
    <row r="34892" spans="54:54" x14ac:dyDescent="0.2">
      <c r="BB34892" s="5"/>
    </row>
    <row r="34893" spans="54:54" x14ac:dyDescent="0.2">
      <c r="BB34893" s="5"/>
    </row>
    <row r="34894" spans="54:54" x14ac:dyDescent="0.2">
      <c r="BB34894" s="5"/>
    </row>
    <row r="34895" spans="54:54" x14ac:dyDescent="0.2">
      <c r="BB34895" s="5"/>
    </row>
    <row r="34896" spans="54:54" x14ac:dyDescent="0.2">
      <c r="BB34896" s="5"/>
    </row>
    <row r="34897" spans="54:54" x14ac:dyDescent="0.2">
      <c r="BB34897" s="5"/>
    </row>
    <row r="34898" spans="54:54" x14ac:dyDescent="0.2">
      <c r="BB34898" s="5"/>
    </row>
    <row r="34899" spans="54:54" x14ac:dyDescent="0.2">
      <c r="BB34899" s="5"/>
    </row>
    <row r="34900" spans="54:54" x14ac:dyDescent="0.2">
      <c r="BB34900" s="5"/>
    </row>
    <row r="34901" spans="54:54" x14ac:dyDescent="0.2">
      <c r="BB34901" s="5"/>
    </row>
    <row r="34902" spans="54:54" x14ac:dyDescent="0.2">
      <c r="BB34902" s="5"/>
    </row>
    <row r="34903" spans="54:54" x14ac:dyDescent="0.2">
      <c r="BB34903" s="5"/>
    </row>
    <row r="34904" spans="54:54" x14ac:dyDescent="0.2">
      <c r="BB34904" s="5"/>
    </row>
    <row r="34905" spans="54:54" x14ac:dyDescent="0.2">
      <c r="BB34905" s="5"/>
    </row>
    <row r="34906" spans="54:54" x14ac:dyDescent="0.2">
      <c r="BB34906" s="5"/>
    </row>
    <row r="34907" spans="54:54" x14ac:dyDescent="0.2">
      <c r="BB34907" s="5"/>
    </row>
    <row r="34908" spans="54:54" x14ac:dyDescent="0.2">
      <c r="BB34908" s="5"/>
    </row>
    <row r="34909" spans="54:54" x14ac:dyDescent="0.2">
      <c r="BB34909" s="5"/>
    </row>
    <row r="34910" spans="54:54" x14ac:dyDescent="0.2">
      <c r="BB34910" s="5"/>
    </row>
    <row r="34911" spans="54:54" x14ac:dyDescent="0.2">
      <c r="BB34911" s="5"/>
    </row>
    <row r="34912" spans="54:54" x14ac:dyDescent="0.2">
      <c r="BB34912" s="5"/>
    </row>
    <row r="34913" spans="54:54" x14ac:dyDescent="0.2">
      <c r="BB34913" s="5"/>
    </row>
    <row r="34914" spans="54:54" x14ac:dyDescent="0.2">
      <c r="BB34914" s="5"/>
    </row>
    <row r="34915" spans="54:54" x14ac:dyDescent="0.2">
      <c r="BB34915" s="5"/>
    </row>
    <row r="34916" spans="54:54" x14ac:dyDescent="0.2">
      <c r="BB34916" s="5"/>
    </row>
    <row r="34917" spans="54:54" x14ac:dyDescent="0.2">
      <c r="BB34917" s="5"/>
    </row>
    <row r="34918" spans="54:54" x14ac:dyDescent="0.2">
      <c r="BB34918" s="5"/>
    </row>
    <row r="34919" spans="54:54" x14ac:dyDescent="0.2">
      <c r="BB34919" s="5"/>
    </row>
    <row r="34920" spans="54:54" x14ac:dyDescent="0.2">
      <c r="BB34920" s="5"/>
    </row>
    <row r="34921" spans="54:54" x14ac:dyDescent="0.2">
      <c r="BB34921" s="5"/>
    </row>
    <row r="34922" spans="54:54" x14ac:dyDescent="0.2">
      <c r="BB34922" s="5"/>
    </row>
    <row r="34923" spans="54:54" x14ac:dyDescent="0.2">
      <c r="BB34923" s="5"/>
    </row>
    <row r="34924" spans="54:54" x14ac:dyDescent="0.2">
      <c r="BB34924" s="5"/>
    </row>
    <row r="34925" spans="54:54" x14ac:dyDescent="0.2">
      <c r="BB34925" s="5"/>
    </row>
    <row r="34926" spans="54:54" x14ac:dyDescent="0.2">
      <c r="BB34926" s="5"/>
    </row>
    <row r="34927" spans="54:54" x14ac:dyDescent="0.2">
      <c r="BB34927" s="5"/>
    </row>
    <row r="34928" spans="54:54" x14ac:dyDescent="0.2">
      <c r="BB34928" s="5"/>
    </row>
    <row r="34929" spans="54:54" x14ac:dyDescent="0.2">
      <c r="BB34929" s="5"/>
    </row>
    <row r="34930" spans="54:54" x14ac:dyDescent="0.2">
      <c r="BB34930" s="5"/>
    </row>
    <row r="34931" spans="54:54" x14ac:dyDescent="0.2">
      <c r="BB34931" s="5"/>
    </row>
    <row r="34932" spans="54:54" x14ac:dyDescent="0.2">
      <c r="BB34932" s="5"/>
    </row>
    <row r="34933" spans="54:54" x14ac:dyDescent="0.2">
      <c r="BB34933" s="5"/>
    </row>
    <row r="34934" spans="54:54" x14ac:dyDescent="0.2">
      <c r="BB34934" s="5"/>
    </row>
    <row r="34935" spans="54:54" x14ac:dyDescent="0.2">
      <c r="BB34935" s="5"/>
    </row>
    <row r="34936" spans="54:54" x14ac:dyDescent="0.2">
      <c r="BB34936" s="5"/>
    </row>
    <row r="34937" spans="54:54" x14ac:dyDescent="0.2">
      <c r="BB34937" s="5"/>
    </row>
    <row r="34938" spans="54:54" x14ac:dyDescent="0.2">
      <c r="BB34938" s="5"/>
    </row>
    <row r="34939" spans="54:54" x14ac:dyDescent="0.2">
      <c r="BB34939" s="5"/>
    </row>
    <row r="34940" spans="54:54" x14ac:dyDescent="0.2">
      <c r="BB34940" s="5"/>
    </row>
    <row r="34941" spans="54:54" x14ac:dyDescent="0.2">
      <c r="BB34941" s="5"/>
    </row>
    <row r="34942" spans="54:54" x14ac:dyDescent="0.2">
      <c r="BB34942" s="5"/>
    </row>
    <row r="34943" spans="54:54" x14ac:dyDescent="0.2">
      <c r="BB34943" s="5"/>
    </row>
    <row r="34944" spans="54:54" x14ac:dyDescent="0.2">
      <c r="BB34944" s="5"/>
    </row>
    <row r="34945" spans="54:54" x14ac:dyDescent="0.2">
      <c r="BB34945" s="5"/>
    </row>
    <row r="34946" spans="54:54" x14ac:dyDescent="0.2">
      <c r="BB34946" s="5"/>
    </row>
    <row r="34947" spans="54:54" x14ac:dyDescent="0.2">
      <c r="BB34947" s="5"/>
    </row>
    <row r="34948" spans="54:54" x14ac:dyDescent="0.2">
      <c r="BB34948" s="5"/>
    </row>
    <row r="34949" spans="54:54" x14ac:dyDescent="0.2">
      <c r="BB34949" s="5"/>
    </row>
    <row r="34950" spans="54:54" x14ac:dyDescent="0.2">
      <c r="BB34950" s="5"/>
    </row>
    <row r="34951" spans="54:54" x14ac:dyDescent="0.2">
      <c r="BB34951" s="5"/>
    </row>
    <row r="34952" spans="54:54" x14ac:dyDescent="0.2">
      <c r="BB34952" s="5"/>
    </row>
    <row r="34953" spans="54:54" x14ac:dyDescent="0.2">
      <c r="BB34953" s="5"/>
    </row>
    <row r="34954" spans="54:54" x14ac:dyDescent="0.2">
      <c r="BB34954" s="5"/>
    </row>
    <row r="34955" spans="54:54" x14ac:dyDescent="0.2">
      <c r="BB34955" s="5"/>
    </row>
    <row r="34956" spans="54:54" x14ac:dyDescent="0.2">
      <c r="BB34956" s="5"/>
    </row>
    <row r="34957" spans="54:54" x14ac:dyDescent="0.2">
      <c r="BB34957" s="5"/>
    </row>
    <row r="34958" spans="54:54" x14ac:dyDescent="0.2">
      <c r="BB34958" s="5"/>
    </row>
    <row r="34959" spans="54:54" x14ac:dyDescent="0.2">
      <c r="BB34959" s="5"/>
    </row>
    <row r="34960" spans="54:54" x14ac:dyDescent="0.2">
      <c r="BB34960" s="5"/>
    </row>
    <row r="34961" spans="54:54" x14ac:dyDescent="0.2">
      <c r="BB34961" s="5"/>
    </row>
    <row r="34962" spans="54:54" x14ac:dyDescent="0.2">
      <c r="BB34962" s="5"/>
    </row>
    <row r="34963" spans="54:54" x14ac:dyDescent="0.2">
      <c r="BB34963" s="5"/>
    </row>
    <row r="34964" spans="54:54" x14ac:dyDescent="0.2">
      <c r="BB34964" s="5"/>
    </row>
    <row r="34965" spans="54:54" x14ac:dyDescent="0.2">
      <c r="BB34965" s="5"/>
    </row>
    <row r="34966" spans="54:54" x14ac:dyDescent="0.2">
      <c r="BB34966" s="5"/>
    </row>
    <row r="34967" spans="54:54" x14ac:dyDescent="0.2">
      <c r="BB34967" s="5"/>
    </row>
    <row r="34968" spans="54:54" x14ac:dyDescent="0.2">
      <c r="BB34968" s="5"/>
    </row>
    <row r="34969" spans="54:54" x14ac:dyDescent="0.2">
      <c r="BB34969" s="5"/>
    </row>
    <row r="34970" spans="54:54" x14ac:dyDescent="0.2">
      <c r="BB34970" s="5"/>
    </row>
    <row r="34971" spans="54:54" x14ac:dyDescent="0.2">
      <c r="BB34971" s="5"/>
    </row>
    <row r="34972" spans="54:54" x14ac:dyDescent="0.2">
      <c r="BB34972" s="5"/>
    </row>
    <row r="34973" spans="54:54" x14ac:dyDescent="0.2">
      <c r="BB34973" s="5"/>
    </row>
    <row r="34974" spans="54:54" x14ac:dyDescent="0.2">
      <c r="BB34974" s="5"/>
    </row>
    <row r="34975" spans="54:54" x14ac:dyDescent="0.2">
      <c r="BB34975" s="5"/>
    </row>
    <row r="34976" spans="54:54" x14ac:dyDescent="0.2">
      <c r="BB34976" s="5"/>
    </row>
    <row r="34977" spans="54:54" x14ac:dyDescent="0.2">
      <c r="BB34977" s="5"/>
    </row>
    <row r="34978" spans="54:54" x14ac:dyDescent="0.2">
      <c r="BB34978" s="5"/>
    </row>
    <row r="34979" spans="54:54" x14ac:dyDescent="0.2">
      <c r="BB34979" s="5"/>
    </row>
    <row r="34980" spans="54:54" x14ac:dyDescent="0.2">
      <c r="BB34980" s="5"/>
    </row>
    <row r="34981" spans="54:54" x14ac:dyDescent="0.2">
      <c r="BB34981" s="5"/>
    </row>
    <row r="34982" spans="54:54" x14ac:dyDescent="0.2">
      <c r="BB34982" s="5"/>
    </row>
    <row r="34983" spans="54:54" x14ac:dyDescent="0.2">
      <c r="BB34983" s="5"/>
    </row>
    <row r="34984" spans="54:54" x14ac:dyDescent="0.2">
      <c r="BB34984" s="5"/>
    </row>
    <row r="34985" spans="54:54" x14ac:dyDescent="0.2">
      <c r="BB34985" s="5"/>
    </row>
    <row r="34986" spans="54:54" x14ac:dyDescent="0.2">
      <c r="BB34986" s="5"/>
    </row>
    <row r="34987" spans="54:54" x14ac:dyDescent="0.2">
      <c r="BB34987" s="5"/>
    </row>
    <row r="34988" spans="54:54" x14ac:dyDescent="0.2">
      <c r="BB34988" s="5"/>
    </row>
    <row r="34989" spans="54:54" x14ac:dyDescent="0.2">
      <c r="BB34989" s="5"/>
    </row>
    <row r="34990" spans="54:54" x14ac:dyDescent="0.2">
      <c r="BB34990" s="5"/>
    </row>
    <row r="34991" spans="54:54" x14ac:dyDescent="0.2">
      <c r="BB34991" s="5"/>
    </row>
    <row r="34992" spans="54:54" x14ac:dyDescent="0.2">
      <c r="BB34992" s="5"/>
    </row>
    <row r="34993" spans="54:54" x14ac:dyDescent="0.2">
      <c r="BB34993" s="5"/>
    </row>
    <row r="34994" spans="54:54" x14ac:dyDescent="0.2">
      <c r="BB34994" s="5"/>
    </row>
    <row r="34995" spans="54:54" x14ac:dyDescent="0.2">
      <c r="BB34995" s="5"/>
    </row>
    <row r="34996" spans="54:54" x14ac:dyDescent="0.2">
      <c r="BB34996" s="5"/>
    </row>
    <row r="34997" spans="54:54" x14ac:dyDescent="0.2">
      <c r="BB34997" s="5"/>
    </row>
    <row r="34998" spans="54:54" x14ac:dyDescent="0.2">
      <c r="BB34998" s="5"/>
    </row>
    <row r="34999" spans="54:54" x14ac:dyDescent="0.2">
      <c r="BB34999" s="5"/>
    </row>
    <row r="35000" spans="54:54" x14ac:dyDescent="0.2">
      <c r="BB35000" s="5"/>
    </row>
    <row r="35001" spans="54:54" x14ac:dyDescent="0.2">
      <c r="BB35001" s="5"/>
    </row>
    <row r="35002" spans="54:54" x14ac:dyDescent="0.2">
      <c r="BB35002" s="5"/>
    </row>
    <row r="35003" spans="54:54" x14ac:dyDescent="0.2">
      <c r="BB35003" s="5"/>
    </row>
    <row r="35004" spans="54:54" x14ac:dyDescent="0.2">
      <c r="BB35004" s="5"/>
    </row>
    <row r="35005" spans="54:54" x14ac:dyDescent="0.2">
      <c r="BB35005" s="5"/>
    </row>
    <row r="35006" spans="54:54" x14ac:dyDescent="0.2">
      <c r="BB35006" s="5"/>
    </row>
    <row r="35007" spans="54:54" x14ac:dyDescent="0.2">
      <c r="BB35007" s="5"/>
    </row>
    <row r="35008" spans="54:54" x14ac:dyDescent="0.2">
      <c r="BB35008" s="5"/>
    </row>
    <row r="35009" spans="54:54" x14ac:dyDescent="0.2">
      <c r="BB35009" s="5"/>
    </row>
    <row r="35010" spans="54:54" x14ac:dyDescent="0.2">
      <c r="BB35010" s="5"/>
    </row>
    <row r="35011" spans="54:54" x14ac:dyDescent="0.2">
      <c r="BB35011" s="5"/>
    </row>
    <row r="35012" spans="54:54" x14ac:dyDescent="0.2">
      <c r="BB35012" s="5"/>
    </row>
    <row r="35013" spans="54:54" x14ac:dyDescent="0.2">
      <c r="BB35013" s="5"/>
    </row>
    <row r="35014" spans="54:54" x14ac:dyDescent="0.2">
      <c r="BB35014" s="5"/>
    </row>
    <row r="35015" spans="54:54" x14ac:dyDescent="0.2">
      <c r="BB35015" s="5"/>
    </row>
    <row r="35016" spans="54:54" x14ac:dyDescent="0.2">
      <c r="BB35016" s="5"/>
    </row>
    <row r="35017" spans="54:54" x14ac:dyDescent="0.2">
      <c r="BB35017" s="5"/>
    </row>
    <row r="35018" spans="54:54" x14ac:dyDescent="0.2">
      <c r="BB35018" s="5"/>
    </row>
    <row r="35019" spans="54:54" x14ac:dyDescent="0.2">
      <c r="BB35019" s="5"/>
    </row>
    <row r="35020" spans="54:54" x14ac:dyDescent="0.2">
      <c r="BB35020" s="5"/>
    </row>
    <row r="35021" spans="54:54" x14ac:dyDescent="0.2">
      <c r="BB35021" s="5"/>
    </row>
    <row r="35022" spans="54:54" x14ac:dyDescent="0.2">
      <c r="BB35022" s="5"/>
    </row>
    <row r="35023" spans="54:54" x14ac:dyDescent="0.2">
      <c r="BB35023" s="5"/>
    </row>
    <row r="35024" spans="54:54" x14ac:dyDescent="0.2">
      <c r="BB35024" s="5"/>
    </row>
    <row r="35025" spans="54:54" x14ac:dyDescent="0.2">
      <c r="BB35025" s="5"/>
    </row>
    <row r="35026" spans="54:54" x14ac:dyDescent="0.2">
      <c r="BB35026" s="5"/>
    </row>
    <row r="35027" spans="54:54" x14ac:dyDescent="0.2">
      <c r="BB35027" s="5"/>
    </row>
    <row r="35028" spans="54:54" x14ac:dyDescent="0.2">
      <c r="BB35028" s="5"/>
    </row>
    <row r="35029" spans="54:54" x14ac:dyDescent="0.2">
      <c r="BB35029" s="5"/>
    </row>
    <row r="35030" spans="54:54" x14ac:dyDescent="0.2">
      <c r="BB35030" s="5"/>
    </row>
    <row r="35031" spans="54:54" x14ac:dyDescent="0.2">
      <c r="BB35031" s="5"/>
    </row>
    <row r="35032" spans="54:54" x14ac:dyDescent="0.2">
      <c r="BB35032" s="5"/>
    </row>
    <row r="35033" spans="54:54" x14ac:dyDescent="0.2">
      <c r="BB35033" s="5"/>
    </row>
    <row r="35034" spans="54:54" x14ac:dyDescent="0.2">
      <c r="BB35034" s="5"/>
    </row>
    <row r="35035" spans="54:54" x14ac:dyDescent="0.2">
      <c r="BB35035" s="5"/>
    </row>
    <row r="35036" spans="54:54" x14ac:dyDescent="0.2">
      <c r="BB35036" s="5"/>
    </row>
    <row r="35037" spans="54:54" x14ac:dyDescent="0.2">
      <c r="BB35037" s="5"/>
    </row>
    <row r="35038" spans="54:54" x14ac:dyDescent="0.2">
      <c r="BB35038" s="5"/>
    </row>
    <row r="35039" spans="54:54" x14ac:dyDescent="0.2">
      <c r="BB35039" s="5"/>
    </row>
    <row r="35040" spans="54:54" x14ac:dyDescent="0.2">
      <c r="BB35040" s="5"/>
    </row>
    <row r="35041" spans="54:54" x14ac:dyDescent="0.2">
      <c r="BB35041" s="5"/>
    </row>
    <row r="35042" spans="54:54" x14ac:dyDescent="0.2">
      <c r="BB35042" s="5"/>
    </row>
    <row r="35043" spans="54:54" x14ac:dyDescent="0.2">
      <c r="BB35043" s="5"/>
    </row>
    <row r="35044" spans="54:54" x14ac:dyDescent="0.2">
      <c r="BB35044" s="5"/>
    </row>
    <row r="35045" spans="54:54" x14ac:dyDescent="0.2">
      <c r="BB35045" s="5"/>
    </row>
    <row r="35046" spans="54:54" x14ac:dyDescent="0.2">
      <c r="BB35046" s="5"/>
    </row>
    <row r="35047" spans="54:54" x14ac:dyDescent="0.2">
      <c r="BB35047" s="5"/>
    </row>
    <row r="35048" spans="54:54" x14ac:dyDescent="0.2">
      <c r="BB35048" s="5"/>
    </row>
    <row r="35049" spans="54:54" x14ac:dyDescent="0.2">
      <c r="BB35049" s="5"/>
    </row>
    <row r="35050" spans="54:54" x14ac:dyDescent="0.2">
      <c r="BB35050" s="5"/>
    </row>
    <row r="35051" spans="54:54" x14ac:dyDescent="0.2">
      <c r="BB35051" s="5"/>
    </row>
    <row r="35052" spans="54:54" x14ac:dyDescent="0.2">
      <c r="BB35052" s="5"/>
    </row>
    <row r="35053" spans="54:54" x14ac:dyDescent="0.2">
      <c r="BB35053" s="5"/>
    </row>
    <row r="35054" spans="54:54" x14ac:dyDescent="0.2">
      <c r="BB35054" s="5"/>
    </row>
    <row r="35055" spans="54:54" x14ac:dyDescent="0.2">
      <c r="BB35055" s="5"/>
    </row>
    <row r="35056" spans="54:54" x14ac:dyDescent="0.2">
      <c r="BB35056" s="5"/>
    </row>
    <row r="35057" spans="54:54" x14ac:dyDescent="0.2">
      <c r="BB35057" s="5"/>
    </row>
    <row r="35058" spans="54:54" x14ac:dyDescent="0.2">
      <c r="BB35058" s="5"/>
    </row>
    <row r="35059" spans="54:54" x14ac:dyDescent="0.2">
      <c r="BB35059" s="5"/>
    </row>
    <row r="35060" spans="54:54" x14ac:dyDescent="0.2">
      <c r="BB35060" s="5"/>
    </row>
    <row r="35061" spans="54:54" x14ac:dyDescent="0.2">
      <c r="BB35061" s="5"/>
    </row>
    <row r="35062" spans="54:54" x14ac:dyDescent="0.2">
      <c r="BB35062" s="5"/>
    </row>
    <row r="35063" spans="54:54" x14ac:dyDescent="0.2">
      <c r="BB35063" s="5"/>
    </row>
    <row r="35064" spans="54:54" x14ac:dyDescent="0.2">
      <c r="BB35064" s="5"/>
    </row>
    <row r="35065" spans="54:54" x14ac:dyDescent="0.2">
      <c r="BB35065" s="5"/>
    </row>
    <row r="35066" spans="54:54" x14ac:dyDescent="0.2">
      <c r="BB35066" s="5"/>
    </row>
    <row r="35067" spans="54:54" x14ac:dyDescent="0.2">
      <c r="BB35067" s="5"/>
    </row>
    <row r="35068" spans="54:54" x14ac:dyDescent="0.2">
      <c r="BB35068" s="5"/>
    </row>
    <row r="35069" spans="54:54" x14ac:dyDescent="0.2">
      <c r="BB35069" s="5"/>
    </row>
    <row r="35070" spans="54:54" x14ac:dyDescent="0.2">
      <c r="BB35070" s="5"/>
    </row>
    <row r="35071" spans="54:54" x14ac:dyDescent="0.2">
      <c r="BB35071" s="5"/>
    </row>
    <row r="35072" spans="54:54" x14ac:dyDescent="0.2">
      <c r="BB35072" s="5"/>
    </row>
    <row r="35073" spans="54:54" x14ac:dyDescent="0.2">
      <c r="BB35073" s="5"/>
    </row>
    <row r="35074" spans="54:54" x14ac:dyDescent="0.2">
      <c r="BB35074" s="5"/>
    </row>
    <row r="35075" spans="54:54" x14ac:dyDescent="0.2">
      <c r="BB35075" s="5"/>
    </row>
    <row r="35076" spans="54:54" x14ac:dyDescent="0.2">
      <c r="BB35076" s="5"/>
    </row>
    <row r="35077" spans="54:54" x14ac:dyDescent="0.2">
      <c r="BB35077" s="5"/>
    </row>
    <row r="35078" spans="54:54" x14ac:dyDescent="0.2">
      <c r="BB35078" s="5"/>
    </row>
    <row r="35079" spans="54:54" x14ac:dyDescent="0.2">
      <c r="BB35079" s="5"/>
    </row>
    <row r="35080" spans="54:54" x14ac:dyDescent="0.2">
      <c r="BB35080" s="5"/>
    </row>
    <row r="35081" spans="54:54" x14ac:dyDescent="0.2">
      <c r="BB35081" s="5"/>
    </row>
    <row r="35082" spans="54:54" x14ac:dyDescent="0.2">
      <c r="BB35082" s="5"/>
    </row>
    <row r="35083" spans="54:54" x14ac:dyDescent="0.2">
      <c r="BB35083" s="5"/>
    </row>
    <row r="35084" spans="54:54" x14ac:dyDescent="0.2">
      <c r="BB35084" s="5"/>
    </row>
    <row r="35085" spans="54:54" x14ac:dyDescent="0.2">
      <c r="BB35085" s="5"/>
    </row>
    <row r="35086" spans="54:54" x14ac:dyDescent="0.2">
      <c r="BB35086" s="5"/>
    </row>
    <row r="35087" spans="54:54" x14ac:dyDescent="0.2">
      <c r="BB35087" s="5"/>
    </row>
    <row r="35088" spans="54:54" x14ac:dyDescent="0.2">
      <c r="BB35088" s="5"/>
    </row>
    <row r="35089" spans="54:54" x14ac:dyDescent="0.2">
      <c r="BB35089" s="5"/>
    </row>
    <row r="35090" spans="54:54" x14ac:dyDescent="0.2">
      <c r="BB35090" s="5"/>
    </row>
    <row r="35091" spans="54:54" x14ac:dyDescent="0.2">
      <c r="BB35091" s="5"/>
    </row>
    <row r="35092" spans="54:54" x14ac:dyDescent="0.2">
      <c r="BB35092" s="5"/>
    </row>
    <row r="35093" spans="54:54" x14ac:dyDescent="0.2">
      <c r="BB35093" s="5"/>
    </row>
    <row r="35094" spans="54:54" x14ac:dyDescent="0.2">
      <c r="BB35094" s="5"/>
    </row>
    <row r="35095" spans="54:54" x14ac:dyDescent="0.2">
      <c r="BB35095" s="5"/>
    </row>
    <row r="35096" spans="54:54" x14ac:dyDescent="0.2">
      <c r="BB35096" s="5"/>
    </row>
    <row r="35097" spans="54:54" x14ac:dyDescent="0.2">
      <c r="BB35097" s="5"/>
    </row>
    <row r="35098" spans="54:54" x14ac:dyDescent="0.2">
      <c r="BB35098" s="5"/>
    </row>
    <row r="35099" spans="54:54" x14ac:dyDescent="0.2">
      <c r="BB35099" s="5"/>
    </row>
    <row r="35100" spans="54:54" x14ac:dyDescent="0.2">
      <c r="BB35100" s="5"/>
    </row>
    <row r="35101" spans="54:54" x14ac:dyDescent="0.2">
      <c r="BB35101" s="5"/>
    </row>
    <row r="35102" spans="54:54" x14ac:dyDescent="0.2">
      <c r="BB35102" s="5"/>
    </row>
    <row r="35103" spans="54:54" x14ac:dyDescent="0.2">
      <c r="BB35103" s="5"/>
    </row>
    <row r="35104" spans="54:54" x14ac:dyDescent="0.2">
      <c r="BB35104" s="5"/>
    </row>
    <row r="35105" spans="54:54" x14ac:dyDescent="0.2">
      <c r="BB35105" s="5"/>
    </row>
    <row r="35106" spans="54:54" x14ac:dyDescent="0.2">
      <c r="BB35106" s="5"/>
    </row>
    <row r="35107" spans="54:54" x14ac:dyDescent="0.2">
      <c r="BB35107" s="5"/>
    </row>
    <row r="35108" spans="54:54" x14ac:dyDescent="0.2">
      <c r="BB35108" s="5"/>
    </row>
    <row r="35109" spans="54:54" x14ac:dyDescent="0.2">
      <c r="BB35109" s="5"/>
    </row>
    <row r="35110" spans="54:54" x14ac:dyDescent="0.2">
      <c r="BB35110" s="5"/>
    </row>
    <row r="35111" spans="54:54" x14ac:dyDescent="0.2">
      <c r="BB35111" s="5"/>
    </row>
    <row r="35112" spans="54:54" x14ac:dyDescent="0.2">
      <c r="BB35112" s="5"/>
    </row>
    <row r="35113" spans="54:54" x14ac:dyDescent="0.2">
      <c r="BB35113" s="5"/>
    </row>
    <row r="35114" spans="54:54" x14ac:dyDescent="0.2">
      <c r="BB35114" s="5"/>
    </row>
    <row r="35115" spans="54:54" x14ac:dyDescent="0.2">
      <c r="BB35115" s="5"/>
    </row>
    <row r="35116" spans="54:54" x14ac:dyDescent="0.2">
      <c r="BB35116" s="5"/>
    </row>
    <row r="35117" spans="54:54" x14ac:dyDescent="0.2">
      <c r="BB35117" s="5"/>
    </row>
    <row r="35118" spans="54:54" x14ac:dyDescent="0.2">
      <c r="BB35118" s="5"/>
    </row>
    <row r="35119" spans="54:54" x14ac:dyDescent="0.2">
      <c r="BB35119" s="5"/>
    </row>
    <row r="35120" spans="54:54" x14ac:dyDescent="0.2">
      <c r="BB35120" s="5"/>
    </row>
    <row r="35121" spans="54:54" x14ac:dyDescent="0.2">
      <c r="BB35121" s="5"/>
    </row>
    <row r="35122" spans="54:54" x14ac:dyDescent="0.2">
      <c r="BB35122" s="5"/>
    </row>
    <row r="35123" spans="54:54" x14ac:dyDescent="0.2">
      <c r="BB35123" s="5"/>
    </row>
    <row r="35124" spans="54:54" x14ac:dyDescent="0.2">
      <c r="BB35124" s="5"/>
    </row>
    <row r="35125" spans="54:54" x14ac:dyDescent="0.2">
      <c r="BB35125" s="5"/>
    </row>
    <row r="35126" spans="54:54" x14ac:dyDescent="0.2">
      <c r="BB35126" s="5"/>
    </row>
    <row r="35127" spans="54:54" x14ac:dyDescent="0.2">
      <c r="BB35127" s="5"/>
    </row>
    <row r="35128" spans="54:54" x14ac:dyDescent="0.2">
      <c r="BB35128" s="5"/>
    </row>
    <row r="35129" spans="54:54" x14ac:dyDescent="0.2">
      <c r="BB35129" s="5"/>
    </row>
    <row r="35130" spans="54:54" x14ac:dyDescent="0.2">
      <c r="BB35130" s="5"/>
    </row>
    <row r="35131" spans="54:54" x14ac:dyDescent="0.2">
      <c r="BB35131" s="5"/>
    </row>
    <row r="35132" spans="54:54" x14ac:dyDescent="0.2">
      <c r="BB35132" s="5"/>
    </row>
    <row r="35133" spans="54:54" x14ac:dyDescent="0.2">
      <c r="BB35133" s="5"/>
    </row>
    <row r="35134" spans="54:54" x14ac:dyDescent="0.2">
      <c r="BB35134" s="5"/>
    </row>
    <row r="35135" spans="54:54" x14ac:dyDescent="0.2">
      <c r="BB35135" s="5"/>
    </row>
    <row r="35136" spans="54:54" x14ac:dyDescent="0.2">
      <c r="BB35136" s="5"/>
    </row>
    <row r="35137" spans="54:54" x14ac:dyDescent="0.2">
      <c r="BB35137" s="5"/>
    </row>
    <row r="35138" spans="54:54" x14ac:dyDescent="0.2">
      <c r="BB35138" s="5"/>
    </row>
    <row r="35139" spans="54:54" x14ac:dyDescent="0.2">
      <c r="BB35139" s="5"/>
    </row>
    <row r="35140" spans="54:54" x14ac:dyDescent="0.2">
      <c r="BB35140" s="5"/>
    </row>
    <row r="35141" spans="54:54" x14ac:dyDescent="0.2">
      <c r="BB35141" s="5"/>
    </row>
    <row r="35142" spans="54:54" x14ac:dyDescent="0.2">
      <c r="BB35142" s="5"/>
    </row>
    <row r="35143" spans="54:54" x14ac:dyDescent="0.2">
      <c r="BB35143" s="5"/>
    </row>
    <row r="35144" spans="54:54" x14ac:dyDescent="0.2">
      <c r="BB35144" s="5"/>
    </row>
    <row r="35145" spans="54:54" x14ac:dyDescent="0.2">
      <c r="BB35145" s="5"/>
    </row>
    <row r="35146" spans="54:54" x14ac:dyDescent="0.2">
      <c r="BB35146" s="5"/>
    </row>
    <row r="35147" spans="54:54" x14ac:dyDescent="0.2">
      <c r="BB35147" s="5"/>
    </row>
    <row r="35148" spans="54:54" x14ac:dyDescent="0.2">
      <c r="BB35148" s="5"/>
    </row>
    <row r="35149" spans="54:54" x14ac:dyDescent="0.2">
      <c r="BB35149" s="5"/>
    </row>
    <row r="35150" spans="54:54" x14ac:dyDescent="0.2">
      <c r="BB35150" s="5"/>
    </row>
    <row r="35151" spans="54:54" x14ac:dyDescent="0.2">
      <c r="BB35151" s="5"/>
    </row>
    <row r="35152" spans="54:54" x14ac:dyDescent="0.2">
      <c r="BB35152" s="5"/>
    </row>
    <row r="35153" spans="54:54" x14ac:dyDescent="0.2">
      <c r="BB35153" s="5"/>
    </row>
    <row r="35154" spans="54:54" x14ac:dyDescent="0.2">
      <c r="BB35154" s="5"/>
    </row>
    <row r="35155" spans="54:54" x14ac:dyDescent="0.2">
      <c r="BB35155" s="5"/>
    </row>
    <row r="35156" spans="54:54" x14ac:dyDescent="0.2">
      <c r="BB35156" s="5"/>
    </row>
    <row r="35157" spans="54:54" x14ac:dyDescent="0.2">
      <c r="BB35157" s="5"/>
    </row>
    <row r="35158" spans="54:54" x14ac:dyDescent="0.2">
      <c r="BB35158" s="5"/>
    </row>
    <row r="35159" spans="54:54" x14ac:dyDescent="0.2">
      <c r="BB35159" s="5"/>
    </row>
    <row r="35160" spans="54:54" x14ac:dyDescent="0.2">
      <c r="BB35160" s="5"/>
    </row>
    <row r="35161" spans="54:54" x14ac:dyDescent="0.2">
      <c r="BB35161" s="5"/>
    </row>
    <row r="35162" spans="54:54" x14ac:dyDescent="0.2">
      <c r="BB35162" s="5"/>
    </row>
    <row r="35163" spans="54:54" x14ac:dyDescent="0.2">
      <c r="BB35163" s="5"/>
    </row>
    <row r="35164" spans="54:54" x14ac:dyDescent="0.2">
      <c r="BB35164" s="5"/>
    </row>
    <row r="35165" spans="54:54" x14ac:dyDescent="0.2">
      <c r="BB35165" s="5"/>
    </row>
    <row r="35166" spans="54:54" x14ac:dyDescent="0.2">
      <c r="BB35166" s="5"/>
    </row>
    <row r="35167" spans="54:54" x14ac:dyDescent="0.2">
      <c r="BB35167" s="5"/>
    </row>
    <row r="35168" spans="54:54" x14ac:dyDescent="0.2">
      <c r="BB35168" s="5"/>
    </row>
    <row r="35169" spans="54:54" x14ac:dyDescent="0.2">
      <c r="BB35169" s="5"/>
    </row>
    <row r="35170" spans="54:54" x14ac:dyDescent="0.2">
      <c r="BB35170" s="5"/>
    </row>
    <row r="35171" spans="54:54" x14ac:dyDescent="0.2">
      <c r="BB35171" s="5"/>
    </row>
    <row r="35172" spans="54:54" x14ac:dyDescent="0.2">
      <c r="BB35172" s="5"/>
    </row>
    <row r="35173" spans="54:54" x14ac:dyDescent="0.2">
      <c r="BB35173" s="5"/>
    </row>
    <row r="35174" spans="54:54" x14ac:dyDescent="0.2">
      <c r="BB35174" s="5"/>
    </row>
    <row r="35175" spans="54:54" x14ac:dyDescent="0.2">
      <c r="BB35175" s="5"/>
    </row>
    <row r="35176" spans="54:54" x14ac:dyDescent="0.2">
      <c r="BB35176" s="5"/>
    </row>
    <row r="35177" spans="54:54" x14ac:dyDescent="0.2">
      <c r="BB35177" s="5"/>
    </row>
    <row r="35178" spans="54:54" x14ac:dyDescent="0.2">
      <c r="BB35178" s="5"/>
    </row>
    <row r="35179" spans="54:54" x14ac:dyDescent="0.2">
      <c r="BB35179" s="5"/>
    </row>
    <row r="35180" spans="54:54" x14ac:dyDescent="0.2">
      <c r="BB35180" s="5"/>
    </row>
    <row r="35181" spans="54:54" x14ac:dyDescent="0.2">
      <c r="BB35181" s="5"/>
    </row>
    <row r="35182" spans="54:54" x14ac:dyDescent="0.2">
      <c r="BB35182" s="5"/>
    </row>
    <row r="35183" spans="54:54" x14ac:dyDescent="0.2">
      <c r="BB35183" s="5"/>
    </row>
    <row r="35184" spans="54:54" x14ac:dyDescent="0.2">
      <c r="BB35184" s="5"/>
    </row>
    <row r="35185" spans="54:54" x14ac:dyDescent="0.2">
      <c r="BB35185" s="5"/>
    </row>
    <row r="35186" spans="54:54" x14ac:dyDescent="0.2">
      <c r="BB35186" s="5"/>
    </row>
    <row r="35187" spans="54:54" x14ac:dyDescent="0.2">
      <c r="BB35187" s="5"/>
    </row>
    <row r="35188" spans="54:54" x14ac:dyDescent="0.2">
      <c r="BB35188" s="5"/>
    </row>
    <row r="35189" spans="54:54" x14ac:dyDescent="0.2">
      <c r="BB35189" s="5"/>
    </row>
    <row r="35190" spans="54:54" x14ac:dyDescent="0.2">
      <c r="BB35190" s="5"/>
    </row>
    <row r="35191" spans="54:54" x14ac:dyDescent="0.2">
      <c r="BB35191" s="5"/>
    </row>
    <row r="35192" spans="54:54" x14ac:dyDescent="0.2">
      <c r="BB35192" s="5"/>
    </row>
    <row r="35193" spans="54:54" x14ac:dyDescent="0.2">
      <c r="BB35193" s="5"/>
    </row>
    <row r="35194" spans="54:54" x14ac:dyDescent="0.2">
      <c r="BB35194" s="5"/>
    </row>
    <row r="35195" spans="54:54" x14ac:dyDescent="0.2">
      <c r="BB35195" s="5"/>
    </row>
    <row r="35196" spans="54:54" x14ac:dyDescent="0.2">
      <c r="BB35196" s="5"/>
    </row>
    <row r="35197" spans="54:54" x14ac:dyDescent="0.2">
      <c r="BB35197" s="5"/>
    </row>
    <row r="35198" spans="54:54" x14ac:dyDescent="0.2">
      <c r="BB35198" s="5"/>
    </row>
    <row r="35199" spans="54:54" x14ac:dyDescent="0.2">
      <c r="BB35199" s="5"/>
    </row>
    <row r="35200" spans="54:54" x14ac:dyDescent="0.2">
      <c r="BB35200" s="5"/>
    </row>
    <row r="35201" spans="54:54" x14ac:dyDescent="0.2">
      <c r="BB35201" s="5"/>
    </row>
    <row r="35202" spans="54:54" x14ac:dyDescent="0.2">
      <c r="BB35202" s="5"/>
    </row>
    <row r="35203" spans="54:54" x14ac:dyDescent="0.2">
      <c r="BB35203" s="5"/>
    </row>
    <row r="35204" spans="54:54" x14ac:dyDescent="0.2">
      <c r="BB35204" s="5"/>
    </row>
    <row r="35205" spans="54:54" x14ac:dyDescent="0.2">
      <c r="BB35205" s="5"/>
    </row>
    <row r="35206" spans="54:54" x14ac:dyDescent="0.2">
      <c r="BB35206" s="5"/>
    </row>
    <row r="35207" spans="54:54" x14ac:dyDescent="0.2">
      <c r="BB35207" s="5"/>
    </row>
    <row r="35208" spans="54:54" x14ac:dyDescent="0.2">
      <c r="BB35208" s="5"/>
    </row>
    <row r="35209" spans="54:54" x14ac:dyDescent="0.2">
      <c r="BB35209" s="5"/>
    </row>
    <row r="35210" spans="54:54" x14ac:dyDescent="0.2">
      <c r="BB35210" s="5"/>
    </row>
    <row r="35211" spans="54:54" x14ac:dyDescent="0.2">
      <c r="BB35211" s="5"/>
    </row>
    <row r="35212" spans="54:54" x14ac:dyDescent="0.2">
      <c r="BB35212" s="5"/>
    </row>
    <row r="35213" spans="54:54" x14ac:dyDescent="0.2">
      <c r="BB35213" s="5"/>
    </row>
    <row r="35214" spans="54:54" x14ac:dyDescent="0.2">
      <c r="BB35214" s="5"/>
    </row>
    <row r="35215" spans="54:54" x14ac:dyDescent="0.2">
      <c r="BB35215" s="5"/>
    </row>
    <row r="35216" spans="54:54" x14ac:dyDescent="0.2">
      <c r="BB35216" s="5"/>
    </row>
    <row r="35217" spans="54:54" x14ac:dyDescent="0.2">
      <c r="BB35217" s="5"/>
    </row>
    <row r="35218" spans="54:54" x14ac:dyDescent="0.2">
      <c r="BB35218" s="5"/>
    </row>
    <row r="35219" spans="54:54" x14ac:dyDescent="0.2">
      <c r="BB35219" s="5"/>
    </row>
    <row r="35220" spans="54:54" x14ac:dyDescent="0.2">
      <c r="BB35220" s="5"/>
    </row>
    <row r="35221" spans="54:54" x14ac:dyDescent="0.2">
      <c r="BB35221" s="5"/>
    </row>
    <row r="35222" spans="54:54" x14ac:dyDescent="0.2">
      <c r="BB35222" s="5"/>
    </row>
    <row r="35223" spans="54:54" x14ac:dyDescent="0.2">
      <c r="BB35223" s="5"/>
    </row>
    <row r="35224" spans="54:54" x14ac:dyDescent="0.2">
      <c r="BB35224" s="5"/>
    </row>
    <row r="35225" spans="54:54" x14ac:dyDescent="0.2">
      <c r="BB35225" s="5"/>
    </row>
    <row r="35226" spans="54:54" x14ac:dyDescent="0.2">
      <c r="BB35226" s="5"/>
    </row>
    <row r="35227" spans="54:54" x14ac:dyDescent="0.2">
      <c r="BB35227" s="5"/>
    </row>
    <row r="35228" spans="54:54" x14ac:dyDescent="0.2">
      <c r="BB35228" s="5"/>
    </row>
    <row r="35229" spans="54:54" x14ac:dyDescent="0.2">
      <c r="BB35229" s="5"/>
    </row>
    <row r="35230" spans="54:54" x14ac:dyDescent="0.2">
      <c r="BB35230" s="5"/>
    </row>
    <row r="35231" spans="54:54" x14ac:dyDescent="0.2">
      <c r="BB35231" s="5"/>
    </row>
    <row r="35232" spans="54:54" x14ac:dyDescent="0.2">
      <c r="BB35232" s="5"/>
    </row>
    <row r="35233" spans="54:54" x14ac:dyDescent="0.2">
      <c r="BB35233" s="5"/>
    </row>
    <row r="35234" spans="54:54" x14ac:dyDescent="0.2">
      <c r="BB35234" s="5"/>
    </row>
    <row r="35235" spans="54:54" x14ac:dyDescent="0.2">
      <c r="BB35235" s="5"/>
    </row>
    <row r="35236" spans="54:54" x14ac:dyDescent="0.2">
      <c r="BB35236" s="5"/>
    </row>
    <row r="35237" spans="54:54" x14ac:dyDescent="0.2">
      <c r="BB35237" s="5"/>
    </row>
    <row r="35238" spans="54:54" x14ac:dyDescent="0.2">
      <c r="BB35238" s="5"/>
    </row>
    <row r="35239" spans="54:54" x14ac:dyDescent="0.2">
      <c r="BB35239" s="5"/>
    </row>
    <row r="35240" spans="54:54" x14ac:dyDescent="0.2">
      <c r="BB35240" s="5"/>
    </row>
    <row r="35241" spans="54:54" x14ac:dyDescent="0.2">
      <c r="BB35241" s="5"/>
    </row>
    <row r="35242" spans="54:54" x14ac:dyDescent="0.2">
      <c r="BB35242" s="5"/>
    </row>
    <row r="35243" spans="54:54" x14ac:dyDescent="0.2">
      <c r="BB35243" s="5"/>
    </row>
    <row r="35244" spans="54:54" x14ac:dyDescent="0.2">
      <c r="BB35244" s="5"/>
    </row>
    <row r="35245" spans="54:54" x14ac:dyDescent="0.2">
      <c r="BB35245" s="5"/>
    </row>
    <row r="35246" spans="54:54" x14ac:dyDescent="0.2">
      <c r="BB35246" s="5"/>
    </row>
    <row r="35247" spans="54:54" x14ac:dyDescent="0.2">
      <c r="BB35247" s="5"/>
    </row>
    <row r="35248" spans="54:54" x14ac:dyDescent="0.2">
      <c r="BB35248" s="5"/>
    </row>
    <row r="35249" spans="54:54" x14ac:dyDescent="0.2">
      <c r="BB35249" s="5"/>
    </row>
    <row r="35250" spans="54:54" x14ac:dyDescent="0.2">
      <c r="BB35250" s="5"/>
    </row>
    <row r="35251" spans="54:54" x14ac:dyDescent="0.2">
      <c r="BB35251" s="5"/>
    </row>
    <row r="35252" spans="54:54" x14ac:dyDescent="0.2">
      <c r="BB35252" s="5"/>
    </row>
    <row r="35253" spans="54:54" x14ac:dyDescent="0.2">
      <c r="BB35253" s="5"/>
    </row>
    <row r="35254" spans="54:54" x14ac:dyDescent="0.2">
      <c r="BB35254" s="5"/>
    </row>
    <row r="35255" spans="54:54" x14ac:dyDescent="0.2">
      <c r="BB35255" s="5"/>
    </row>
    <row r="35256" spans="54:54" x14ac:dyDescent="0.2">
      <c r="BB35256" s="5"/>
    </row>
    <row r="35257" spans="54:54" x14ac:dyDescent="0.2">
      <c r="BB35257" s="5"/>
    </row>
    <row r="35258" spans="54:54" x14ac:dyDescent="0.2">
      <c r="BB35258" s="5"/>
    </row>
    <row r="35259" spans="54:54" x14ac:dyDescent="0.2">
      <c r="BB35259" s="5"/>
    </row>
    <row r="35260" spans="54:54" x14ac:dyDescent="0.2">
      <c r="BB35260" s="5"/>
    </row>
    <row r="35261" spans="54:54" x14ac:dyDescent="0.2">
      <c r="BB35261" s="5"/>
    </row>
    <row r="35262" spans="54:54" x14ac:dyDescent="0.2">
      <c r="BB35262" s="5"/>
    </row>
    <row r="35263" spans="54:54" x14ac:dyDescent="0.2">
      <c r="BB35263" s="5"/>
    </row>
    <row r="35264" spans="54:54" x14ac:dyDescent="0.2">
      <c r="BB35264" s="5"/>
    </row>
    <row r="35265" spans="54:54" x14ac:dyDescent="0.2">
      <c r="BB35265" s="5"/>
    </row>
    <row r="35266" spans="54:54" x14ac:dyDescent="0.2">
      <c r="BB35266" s="5"/>
    </row>
    <row r="35267" spans="54:54" x14ac:dyDescent="0.2">
      <c r="BB35267" s="5"/>
    </row>
    <row r="35268" spans="54:54" x14ac:dyDescent="0.2">
      <c r="BB35268" s="5"/>
    </row>
    <row r="35269" spans="54:54" x14ac:dyDescent="0.2">
      <c r="BB35269" s="5"/>
    </row>
    <row r="35270" spans="54:54" x14ac:dyDescent="0.2">
      <c r="BB35270" s="5"/>
    </row>
    <row r="35271" spans="54:54" x14ac:dyDescent="0.2">
      <c r="BB35271" s="5"/>
    </row>
    <row r="35272" spans="54:54" x14ac:dyDescent="0.2">
      <c r="BB35272" s="5"/>
    </row>
    <row r="35273" spans="54:54" x14ac:dyDescent="0.2">
      <c r="BB35273" s="5"/>
    </row>
    <row r="35274" spans="54:54" x14ac:dyDescent="0.2">
      <c r="BB35274" s="5"/>
    </row>
    <row r="35275" spans="54:54" x14ac:dyDescent="0.2">
      <c r="BB35275" s="5"/>
    </row>
    <row r="35276" spans="54:54" x14ac:dyDescent="0.2">
      <c r="BB35276" s="5"/>
    </row>
    <row r="35277" spans="54:54" x14ac:dyDescent="0.2">
      <c r="BB35277" s="5"/>
    </row>
    <row r="35278" spans="54:54" x14ac:dyDescent="0.2">
      <c r="BB35278" s="5"/>
    </row>
    <row r="35279" spans="54:54" x14ac:dyDescent="0.2">
      <c r="BB35279" s="5"/>
    </row>
    <row r="35280" spans="54:54" x14ac:dyDescent="0.2">
      <c r="BB35280" s="5"/>
    </row>
    <row r="35281" spans="54:54" x14ac:dyDescent="0.2">
      <c r="BB35281" s="5"/>
    </row>
    <row r="35282" spans="54:54" x14ac:dyDescent="0.2">
      <c r="BB35282" s="5"/>
    </row>
    <row r="35283" spans="54:54" x14ac:dyDescent="0.2">
      <c r="BB35283" s="5"/>
    </row>
    <row r="35284" spans="54:54" x14ac:dyDescent="0.2">
      <c r="BB35284" s="5"/>
    </row>
    <row r="35285" spans="54:54" x14ac:dyDescent="0.2">
      <c r="BB35285" s="5"/>
    </row>
    <row r="35286" spans="54:54" x14ac:dyDescent="0.2">
      <c r="BB35286" s="5"/>
    </row>
    <row r="35287" spans="54:54" x14ac:dyDescent="0.2">
      <c r="BB35287" s="5"/>
    </row>
    <row r="35288" spans="54:54" x14ac:dyDescent="0.2">
      <c r="BB35288" s="5"/>
    </row>
    <row r="35289" spans="54:54" x14ac:dyDescent="0.2">
      <c r="BB35289" s="5"/>
    </row>
    <row r="35290" spans="54:54" x14ac:dyDescent="0.2">
      <c r="BB35290" s="5"/>
    </row>
    <row r="35291" spans="54:54" x14ac:dyDescent="0.2">
      <c r="BB35291" s="5"/>
    </row>
    <row r="35292" spans="54:54" x14ac:dyDescent="0.2">
      <c r="BB35292" s="5"/>
    </row>
    <row r="35293" spans="54:54" x14ac:dyDescent="0.2">
      <c r="BB35293" s="5"/>
    </row>
    <row r="35294" spans="54:54" x14ac:dyDescent="0.2">
      <c r="BB35294" s="5"/>
    </row>
    <row r="35295" spans="54:54" x14ac:dyDescent="0.2">
      <c r="BB35295" s="5"/>
    </row>
    <row r="35296" spans="54:54" x14ac:dyDescent="0.2">
      <c r="BB35296" s="5"/>
    </row>
    <row r="35297" spans="54:54" x14ac:dyDescent="0.2">
      <c r="BB35297" s="5"/>
    </row>
    <row r="35298" spans="54:54" x14ac:dyDescent="0.2">
      <c r="BB35298" s="5"/>
    </row>
    <row r="35299" spans="54:54" x14ac:dyDescent="0.2">
      <c r="BB35299" s="5"/>
    </row>
    <row r="35300" spans="54:54" x14ac:dyDescent="0.2">
      <c r="BB35300" s="5"/>
    </row>
    <row r="35301" spans="54:54" x14ac:dyDescent="0.2">
      <c r="BB35301" s="5"/>
    </row>
    <row r="35302" spans="54:54" x14ac:dyDescent="0.2">
      <c r="BB35302" s="5"/>
    </row>
    <row r="35303" spans="54:54" x14ac:dyDescent="0.2">
      <c r="BB35303" s="5"/>
    </row>
    <row r="35304" spans="54:54" x14ac:dyDescent="0.2">
      <c r="BB35304" s="5"/>
    </row>
    <row r="35305" spans="54:54" x14ac:dyDescent="0.2">
      <c r="BB35305" s="5"/>
    </row>
    <row r="35306" spans="54:54" x14ac:dyDescent="0.2">
      <c r="BB35306" s="5"/>
    </row>
    <row r="35307" spans="54:54" x14ac:dyDescent="0.2">
      <c r="BB35307" s="5"/>
    </row>
    <row r="35308" spans="54:54" x14ac:dyDescent="0.2">
      <c r="BB35308" s="5"/>
    </row>
    <row r="35309" spans="54:54" x14ac:dyDescent="0.2">
      <c r="BB35309" s="5"/>
    </row>
    <row r="35310" spans="54:54" x14ac:dyDescent="0.2">
      <c r="BB35310" s="5"/>
    </row>
    <row r="35311" spans="54:54" x14ac:dyDescent="0.2">
      <c r="BB35311" s="5"/>
    </row>
    <row r="35312" spans="54:54" x14ac:dyDescent="0.2">
      <c r="BB35312" s="5"/>
    </row>
    <row r="35313" spans="54:54" x14ac:dyDescent="0.2">
      <c r="BB35313" s="5"/>
    </row>
    <row r="35314" spans="54:54" x14ac:dyDescent="0.2">
      <c r="BB35314" s="5"/>
    </row>
    <row r="35315" spans="54:54" x14ac:dyDescent="0.2">
      <c r="BB35315" s="5"/>
    </row>
    <row r="35316" spans="54:54" x14ac:dyDescent="0.2">
      <c r="BB35316" s="5"/>
    </row>
    <row r="35317" spans="54:54" x14ac:dyDescent="0.2">
      <c r="BB35317" s="5"/>
    </row>
    <row r="35318" spans="54:54" x14ac:dyDescent="0.2">
      <c r="BB35318" s="5"/>
    </row>
    <row r="35319" spans="54:54" x14ac:dyDescent="0.2">
      <c r="BB35319" s="5"/>
    </row>
    <row r="35320" spans="54:54" x14ac:dyDescent="0.2">
      <c r="BB35320" s="5"/>
    </row>
    <row r="35321" spans="54:54" x14ac:dyDescent="0.2">
      <c r="BB35321" s="5"/>
    </row>
    <row r="35322" spans="54:54" x14ac:dyDescent="0.2">
      <c r="BB35322" s="5"/>
    </row>
    <row r="35323" spans="54:54" x14ac:dyDescent="0.2">
      <c r="BB35323" s="5"/>
    </row>
    <row r="35324" spans="54:54" x14ac:dyDescent="0.2">
      <c r="BB35324" s="5"/>
    </row>
    <row r="35325" spans="54:54" x14ac:dyDescent="0.2">
      <c r="BB35325" s="5"/>
    </row>
    <row r="35326" spans="54:54" x14ac:dyDescent="0.2">
      <c r="BB35326" s="5"/>
    </row>
    <row r="35327" spans="54:54" x14ac:dyDescent="0.2">
      <c r="BB35327" s="5"/>
    </row>
    <row r="35328" spans="54:54" x14ac:dyDescent="0.2">
      <c r="BB35328" s="5"/>
    </row>
    <row r="35329" spans="54:54" x14ac:dyDescent="0.2">
      <c r="BB35329" s="5"/>
    </row>
    <row r="35330" spans="54:54" x14ac:dyDescent="0.2">
      <c r="BB35330" s="5"/>
    </row>
    <row r="35331" spans="54:54" x14ac:dyDescent="0.2">
      <c r="BB35331" s="5"/>
    </row>
    <row r="35332" spans="54:54" x14ac:dyDescent="0.2">
      <c r="BB35332" s="5"/>
    </row>
    <row r="35333" spans="54:54" x14ac:dyDescent="0.2">
      <c r="BB35333" s="5"/>
    </row>
    <row r="35334" spans="54:54" x14ac:dyDescent="0.2">
      <c r="BB35334" s="5"/>
    </row>
    <row r="35335" spans="54:54" x14ac:dyDescent="0.2">
      <c r="BB35335" s="5"/>
    </row>
    <row r="35336" spans="54:54" x14ac:dyDescent="0.2">
      <c r="BB35336" s="5"/>
    </row>
    <row r="35337" spans="54:54" x14ac:dyDescent="0.2">
      <c r="BB35337" s="5"/>
    </row>
    <row r="35338" spans="54:54" x14ac:dyDescent="0.2">
      <c r="BB35338" s="5"/>
    </row>
    <row r="35339" spans="54:54" x14ac:dyDescent="0.2">
      <c r="BB35339" s="5"/>
    </row>
    <row r="35340" spans="54:54" x14ac:dyDescent="0.2">
      <c r="BB35340" s="5"/>
    </row>
    <row r="35341" spans="54:54" x14ac:dyDescent="0.2">
      <c r="BB35341" s="5"/>
    </row>
    <row r="35342" spans="54:54" x14ac:dyDescent="0.2">
      <c r="BB35342" s="5"/>
    </row>
    <row r="35343" spans="54:54" x14ac:dyDescent="0.2">
      <c r="BB35343" s="5"/>
    </row>
    <row r="35344" spans="54:54" x14ac:dyDescent="0.2">
      <c r="BB35344" s="5"/>
    </row>
    <row r="35345" spans="54:54" x14ac:dyDescent="0.2">
      <c r="BB35345" s="5"/>
    </row>
    <row r="35346" spans="54:54" x14ac:dyDescent="0.2">
      <c r="BB35346" s="5"/>
    </row>
    <row r="35347" spans="54:54" x14ac:dyDescent="0.2">
      <c r="BB35347" s="5"/>
    </row>
    <row r="35348" spans="54:54" x14ac:dyDescent="0.2">
      <c r="BB35348" s="5"/>
    </row>
    <row r="35349" spans="54:54" x14ac:dyDescent="0.2">
      <c r="BB35349" s="5"/>
    </row>
    <row r="35350" spans="54:54" x14ac:dyDescent="0.2">
      <c r="BB35350" s="5"/>
    </row>
    <row r="35351" spans="54:54" x14ac:dyDescent="0.2">
      <c r="BB35351" s="5"/>
    </row>
    <row r="35352" spans="54:54" x14ac:dyDescent="0.2">
      <c r="BB35352" s="5"/>
    </row>
    <row r="35353" spans="54:54" x14ac:dyDescent="0.2">
      <c r="BB35353" s="5"/>
    </row>
    <row r="35354" spans="54:54" x14ac:dyDescent="0.2">
      <c r="BB35354" s="5"/>
    </row>
    <row r="35355" spans="54:54" x14ac:dyDescent="0.2">
      <c r="BB35355" s="5"/>
    </row>
    <row r="35356" spans="54:54" x14ac:dyDescent="0.2">
      <c r="BB35356" s="5"/>
    </row>
    <row r="35357" spans="54:54" x14ac:dyDescent="0.2">
      <c r="BB35357" s="5"/>
    </row>
    <row r="35358" spans="54:54" x14ac:dyDescent="0.2">
      <c r="BB35358" s="5"/>
    </row>
    <row r="35359" spans="54:54" x14ac:dyDescent="0.2">
      <c r="BB35359" s="5"/>
    </row>
    <row r="35360" spans="54:54" x14ac:dyDescent="0.2">
      <c r="BB35360" s="5"/>
    </row>
    <row r="35361" spans="54:54" x14ac:dyDescent="0.2">
      <c r="BB35361" s="5"/>
    </row>
    <row r="35362" spans="54:54" x14ac:dyDescent="0.2">
      <c r="BB35362" s="5"/>
    </row>
    <row r="35363" spans="54:54" x14ac:dyDescent="0.2">
      <c r="BB35363" s="5"/>
    </row>
    <row r="35364" spans="54:54" x14ac:dyDescent="0.2">
      <c r="BB35364" s="5"/>
    </row>
    <row r="35365" spans="54:54" x14ac:dyDescent="0.2">
      <c r="BB35365" s="5"/>
    </row>
    <row r="35366" spans="54:54" x14ac:dyDescent="0.2">
      <c r="BB35366" s="5"/>
    </row>
    <row r="35367" spans="54:54" x14ac:dyDescent="0.2">
      <c r="BB35367" s="5"/>
    </row>
    <row r="35368" spans="54:54" x14ac:dyDescent="0.2">
      <c r="BB35368" s="5"/>
    </row>
    <row r="35369" spans="54:54" x14ac:dyDescent="0.2">
      <c r="BB35369" s="5"/>
    </row>
    <row r="35370" spans="54:54" x14ac:dyDescent="0.2">
      <c r="BB35370" s="5"/>
    </row>
    <row r="35371" spans="54:54" x14ac:dyDescent="0.2">
      <c r="BB35371" s="5"/>
    </row>
    <row r="35372" spans="54:54" x14ac:dyDescent="0.2">
      <c r="BB35372" s="5"/>
    </row>
    <row r="35373" spans="54:54" x14ac:dyDescent="0.2">
      <c r="BB35373" s="5"/>
    </row>
    <row r="35374" spans="54:54" x14ac:dyDescent="0.2">
      <c r="BB35374" s="5"/>
    </row>
    <row r="35375" spans="54:54" x14ac:dyDescent="0.2">
      <c r="BB35375" s="5"/>
    </row>
    <row r="35376" spans="54:54" x14ac:dyDescent="0.2">
      <c r="BB35376" s="5"/>
    </row>
    <row r="35377" spans="54:54" x14ac:dyDescent="0.2">
      <c r="BB35377" s="5"/>
    </row>
    <row r="35378" spans="54:54" x14ac:dyDescent="0.2">
      <c r="BB35378" s="5"/>
    </row>
    <row r="35379" spans="54:54" x14ac:dyDescent="0.2">
      <c r="BB35379" s="5"/>
    </row>
    <row r="35380" spans="54:54" x14ac:dyDescent="0.2">
      <c r="BB35380" s="5"/>
    </row>
    <row r="35381" spans="54:54" x14ac:dyDescent="0.2">
      <c r="BB35381" s="5"/>
    </row>
    <row r="35382" spans="54:54" x14ac:dyDescent="0.2">
      <c r="BB35382" s="5"/>
    </row>
    <row r="35383" spans="54:54" x14ac:dyDescent="0.2">
      <c r="BB35383" s="5"/>
    </row>
    <row r="35384" spans="54:54" x14ac:dyDescent="0.2">
      <c r="BB35384" s="5"/>
    </row>
    <row r="35385" spans="54:54" x14ac:dyDescent="0.2">
      <c r="BB35385" s="5"/>
    </row>
    <row r="35386" spans="54:54" x14ac:dyDescent="0.2">
      <c r="BB35386" s="5"/>
    </row>
    <row r="35387" spans="54:54" x14ac:dyDescent="0.2">
      <c r="BB35387" s="5"/>
    </row>
    <row r="35388" spans="54:54" x14ac:dyDescent="0.2">
      <c r="BB35388" s="5"/>
    </row>
    <row r="35389" spans="54:54" x14ac:dyDescent="0.2">
      <c r="BB35389" s="5"/>
    </row>
    <row r="35390" spans="54:54" x14ac:dyDescent="0.2">
      <c r="BB35390" s="5"/>
    </row>
    <row r="35391" spans="54:54" x14ac:dyDescent="0.2">
      <c r="BB35391" s="5"/>
    </row>
    <row r="35392" spans="54:54" x14ac:dyDescent="0.2">
      <c r="BB35392" s="5"/>
    </row>
    <row r="35393" spans="54:54" x14ac:dyDescent="0.2">
      <c r="BB35393" s="5"/>
    </row>
    <row r="35394" spans="54:54" x14ac:dyDescent="0.2">
      <c r="BB35394" s="5"/>
    </row>
    <row r="35395" spans="54:54" x14ac:dyDescent="0.2">
      <c r="BB35395" s="5"/>
    </row>
    <row r="35396" spans="54:54" x14ac:dyDescent="0.2">
      <c r="BB35396" s="5"/>
    </row>
    <row r="35397" spans="54:54" x14ac:dyDescent="0.2">
      <c r="BB35397" s="5"/>
    </row>
    <row r="35398" spans="54:54" x14ac:dyDescent="0.2">
      <c r="BB35398" s="5"/>
    </row>
    <row r="35399" spans="54:54" x14ac:dyDescent="0.2">
      <c r="BB35399" s="5"/>
    </row>
    <row r="35400" spans="54:54" x14ac:dyDescent="0.2">
      <c r="BB35400" s="5"/>
    </row>
    <row r="35401" spans="54:54" x14ac:dyDescent="0.2">
      <c r="BB35401" s="5"/>
    </row>
    <row r="35402" spans="54:54" x14ac:dyDescent="0.2">
      <c r="BB35402" s="5"/>
    </row>
    <row r="35403" spans="54:54" x14ac:dyDescent="0.2">
      <c r="BB35403" s="5"/>
    </row>
    <row r="35404" spans="54:54" x14ac:dyDescent="0.2">
      <c r="BB35404" s="5"/>
    </row>
    <row r="35405" spans="54:54" x14ac:dyDescent="0.2">
      <c r="BB35405" s="5"/>
    </row>
    <row r="35406" spans="54:54" x14ac:dyDescent="0.2">
      <c r="BB35406" s="5"/>
    </row>
    <row r="35407" spans="54:54" x14ac:dyDescent="0.2">
      <c r="BB35407" s="5"/>
    </row>
    <row r="35408" spans="54:54" x14ac:dyDescent="0.2">
      <c r="BB35408" s="5"/>
    </row>
    <row r="35409" spans="54:54" x14ac:dyDescent="0.2">
      <c r="BB35409" s="5"/>
    </row>
    <row r="35410" spans="54:54" x14ac:dyDescent="0.2">
      <c r="BB35410" s="5"/>
    </row>
    <row r="35411" spans="54:54" x14ac:dyDescent="0.2">
      <c r="BB35411" s="5"/>
    </row>
    <row r="35412" spans="54:54" x14ac:dyDescent="0.2">
      <c r="BB35412" s="5"/>
    </row>
    <row r="35413" spans="54:54" x14ac:dyDescent="0.2">
      <c r="BB35413" s="5"/>
    </row>
    <row r="35414" spans="54:54" x14ac:dyDescent="0.2">
      <c r="BB35414" s="5"/>
    </row>
    <row r="35415" spans="54:54" x14ac:dyDescent="0.2">
      <c r="BB35415" s="5"/>
    </row>
    <row r="35416" spans="54:54" x14ac:dyDescent="0.2">
      <c r="BB35416" s="5"/>
    </row>
    <row r="35417" spans="54:54" x14ac:dyDescent="0.2">
      <c r="BB35417" s="5"/>
    </row>
    <row r="35418" spans="54:54" x14ac:dyDescent="0.2">
      <c r="BB35418" s="5"/>
    </row>
    <row r="35419" spans="54:54" x14ac:dyDescent="0.2">
      <c r="BB35419" s="5"/>
    </row>
    <row r="35420" spans="54:54" x14ac:dyDescent="0.2">
      <c r="BB35420" s="5"/>
    </row>
    <row r="35421" spans="54:54" x14ac:dyDescent="0.2">
      <c r="BB35421" s="5"/>
    </row>
    <row r="35422" spans="54:54" x14ac:dyDescent="0.2">
      <c r="BB35422" s="5"/>
    </row>
    <row r="35423" spans="54:54" x14ac:dyDescent="0.2">
      <c r="BB35423" s="5"/>
    </row>
    <row r="35424" spans="54:54" x14ac:dyDescent="0.2">
      <c r="BB35424" s="5"/>
    </row>
    <row r="35425" spans="54:54" x14ac:dyDescent="0.2">
      <c r="BB35425" s="5"/>
    </row>
    <row r="35426" spans="54:54" x14ac:dyDescent="0.2">
      <c r="BB35426" s="5"/>
    </row>
    <row r="35427" spans="54:54" x14ac:dyDescent="0.2">
      <c r="BB35427" s="5"/>
    </row>
    <row r="35428" spans="54:54" x14ac:dyDescent="0.2">
      <c r="BB35428" s="5"/>
    </row>
    <row r="35429" spans="54:54" x14ac:dyDescent="0.2">
      <c r="BB35429" s="5"/>
    </row>
    <row r="35430" spans="54:54" x14ac:dyDescent="0.2">
      <c r="BB35430" s="5"/>
    </row>
    <row r="35431" spans="54:54" x14ac:dyDescent="0.2">
      <c r="BB35431" s="5"/>
    </row>
    <row r="35432" spans="54:54" x14ac:dyDescent="0.2">
      <c r="BB35432" s="5"/>
    </row>
    <row r="35433" spans="54:54" x14ac:dyDescent="0.2">
      <c r="BB35433" s="5"/>
    </row>
    <row r="35434" spans="54:54" x14ac:dyDescent="0.2">
      <c r="BB35434" s="5"/>
    </row>
    <row r="35435" spans="54:54" x14ac:dyDescent="0.2">
      <c r="BB35435" s="5"/>
    </row>
    <row r="35436" spans="54:54" x14ac:dyDescent="0.2">
      <c r="BB35436" s="5"/>
    </row>
    <row r="35437" spans="54:54" x14ac:dyDescent="0.2">
      <c r="BB35437" s="5"/>
    </row>
    <row r="35438" spans="54:54" x14ac:dyDescent="0.2">
      <c r="BB35438" s="5"/>
    </row>
    <row r="35439" spans="54:54" x14ac:dyDescent="0.2">
      <c r="BB35439" s="5"/>
    </row>
    <row r="35440" spans="54:54" x14ac:dyDescent="0.2">
      <c r="BB35440" s="5"/>
    </row>
    <row r="35441" spans="54:54" x14ac:dyDescent="0.2">
      <c r="BB35441" s="5"/>
    </row>
    <row r="35442" spans="54:54" x14ac:dyDescent="0.2">
      <c r="BB35442" s="5"/>
    </row>
    <row r="35443" spans="54:54" x14ac:dyDescent="0.2">
      <c r="BB35443" s="5"/>
    </row>
    <row r="35444" spans="54:54" x14ac:dyDescent="0.2">
      <c r="BB35444" s="5"/>
    </row>
    <row r="35445" spans="54:54" x14ac:dyDescent="0.2">
      <c r="BB35445" s="5"/>
    </row>
    <row r="35446" spans="54:54" x14ac:dyDescent="0.2">
      <c r="BB35446" s="5"/>
    </row>
    <row r="35447" spans="54:54" x14ac:dyDescent="0.2">
      <c r="BB35447" s="5"/>
    </row>
    <row r="35448" spans="54:54" x14ac:dyDescent="0.2">
      <c r="BB35448" s="5"/>
    </row>
    <row r="35449" spans="54:54" x14ac:dyDescent="0.2">
      <c r="BB35449" s="5"/>
    </row>
    <row r="35450" spans="54:54" x14ac:dyDescent="0.2">
      <c r="BB35450" s="5"/>
    </row>
    <row r="35451" spans="54:54" x14ac:dyDescent="0.2">
      <c r="BB35451" s="5"/>
    </row>
    <row r="35452" spans="54:54" x14ac:dyDescent="0.2">
      <c r="BB35452" s="5"/>
    </row>
    <row r="35453" spans="54:54" x14ac:dyDescent="0.2">
      <c r="BB35453" s="5"/>
    </row>
    <row r="35454" spans="54:54" x14ac:dyDescent="0.2">
      <c r="BB35454" s="5"/>
    </row>
    <row r="35455" spans="54:54" x14ac:dyDescent="0.2">
      <c r="BB35455" s="5"/>
    </row>
    <row r="35456" spans="54:54" x14ac:dyDescent="0.2">
      <c r="BB35456" s="5"/>
    </row>
    <row r="35457" spans="54:54" x14ac:dyDescent="0.2">
      <c r="BB35457" s="5"/>
    </row>
    <row r="35458" spans="54:54" x14ac:dyDescent="0.2">
      <c r="BB35458" s="5"/>
    </row>
    <row r="35459" spans="54:54" x14ac:dyDescent="0.2">
      <c r="BB35459" s="5"/>
    </row>
    <row r="35460" spans="54:54" x14ac:dyDescent="0.2">
      <c r="BB35460" s="5"/>
    </row>
    <row r="35461" spans="54:54" x14ac:dyDescent="0.2">
      <c r="BB35461" s="5"/>
    </row>
    <row r="35462" spans="54:54" x14ac:dyDescent="0.2">
      <c r="BB35462" s="5"/>
    </row>
    <row r="35463" spans="54:54" x14ac:dyDescent="0.2">
      <c r="BB35463" s="5"/>
    </row>
    <row r="35464" spans="54:54" x14ac:dyDescent="0.2">
      <c r="BB35464" s="5"/>
    </row>
    <row r="35465" spans="54:54" x14ac:dyDescent="0.2">
      <c r="BB35465" s="5"/>
    </row>
    <row r="35466" spans="54:54" x14ac:dyDescent="0.2">
      <c r="BB35466" s="5"/>
    </row>
    <row r="35467" spans="54:54" x14ac:dyDescent="0.2">
      <c r="BB35467" s="5"/>
    </row>
    <row r="35468" spans="54:54" x14ac:dyDescent="0.2">
      <c r="BB35468" s="5"/>
    </row>
    <row r="35469" spans="54:54" x14ac:dyDescent="0.2">
      <c r="BB35469" s="5"/>
    </row>
    <row r="35470" spans="54:54" x14ac:dyDescent="0.2">
      <c r="BB35470" s="5"/>
    </row>
    <row r="35471" spans="54:54" x14ac:dyDescent="0.2">
      <c r="BB35471" s="5"/>
    </row>
    <row r="35472" spans="54:54" x14ac:dyDescent="0.2">
      <c r="BB35472" s="5"/>
    </row>
    <row r="35473" spans="54:54" x14ac:dyDescent="0.2">
      <c r="BB35473" s="5"/>
    </row>
    <row r="35474" spans="54:54" x14ac:dyDescent="0.2">
      <c r="BB35474" s="5"/>
    </row>
    <row r="35475" spans="54:54" x14ac:dyDescent="0.2">
      <c r="BB35475" s="5"/>
    </row>
    <row r="35476" spans="54:54" x14ac:dyDescent="0.2">
      <c r="BB35476" s="5"/>
    </row>
    <row r="35477" spans="54:54" x14ac:dyDescent="0.2">
      <c r="BB35477" s="5"/>
    </row>
    <row r="35478" spans="54:54" x14ac:dyDescent="0.2">
      <c r="BB35478" s="5"/>
    </row>
    <row r="35479" spans="54:54" x14ac:dyDescent="0.2">
      <c r="BB35479" s="5"/>
    </row>
    <row r="35480" spans="54:54" x14ac:dyDescent="0.2">
      <c r="BB35480" s="5"/>
    </row>
    <row r="35481" spans="54:54" x14ac:dyDescent="0.2">
      <c r="BB35481" s="5"/>
    </row>
    <row r="35482" spans="54:54" x14ac:dyDescent="0.2">
      <c r="BB35482" s="5"/>
    </row>
    <row r="35483" spans="54:54" x14ac:dyDescent="0.2">
      <c r="BB35483" s="5"/>
    </row>
    <row r="35484" spans="54:54" x14ac:dyDescent="0.2">
      <c r="BB35484" s="5"/>
    </row>
    <row r="35485" spans="54:54" x14ac:dyDescent="0.2">
      <c r="BB35485" s="5"/>
    </row>
    <row r="35486" spans="54:54" x14ac:dyDescent="0.2">
      <c r="BB35486" s="5"/>
    </row>
    <row r="35487" spans="54:54" x14ac:dyDescent="0.2">
      <c r="BB35487" s="5"/>
    </row>
    <row r="35488" spans="54:54" x14ac:dyDescent="0.2">
      <c r="BB35488" s="5"/>
    </row>
    <row r="35489" spans="54:54" x14ac:dyDescent="0.2">
      <c r="BB35489" s="5"/>
    </row>
    <row r="35490" spans="54:54" x14ac:dyDescent="0.2">
      <c r="BB35490" s="5"/>
    </row>
    <row r="35491" spans="54:54" x14ac:dyDescent="0.2">
      <c r="BB35491" s="5"/>
    </row>
    <row r="35492" spans="54:54" x14ac:dyDescent="0.2">
      <c r="BB35492" s="5"/>
    </row>
    <row r="35493" spans="54:54" x14ac:dyDescent="0.2">
      <c r="BB35493" s="5"/>
    </row>
    <row r="35494" spans="54:54" x14ac:dyDescent="0.2">
      <c r="BB35494" s="5"/>
    </row>
    <row r="35495" spans="54:54" x14ac:dyDescent="0.2">
      <c r="BB35495" s="5"/>
    </row>
    <row r="35496" spans="54:54" x14ac:dyDescent="0.2">
      <c r="BB35496" s="5"/>
    </row>
    <row r="35497" spans="54:54" x14ac:dyDescent="0.2">
      <c r="BB35497" s="5"/>
    </row>
    <row r="35498" spans="54:54" x14ac:dyDescent="0.2">
      <c r="BB35498" s="5"/>
    </row>
    <row r="35499" spans="54:54" x14ac:dyDescent="0.2">
      <c r="BB35499" s="5"/>
    </row>
    <row r="35500" spans="54:54" x14ac:dyDescent="0.2">
      <c r="BB35500" s="5"/>
    </row>
    <row r="35501" spans="54:54" x14ac:dyDescent="0.2">
      <c r="BB35501" s="5"/>
    </row>
    <row r="35502" spans="54:54" x14ac:dyDescent="0.2">
      <c r="BB35502" s="5"/>
    </row>
    <row r="35503" spans="54:54" x14ac:dyDescent="0.2">
      <c r="BB35503" s="5"/>
    </row>
    <row r="35504" spans="54:54" x14ac:dyDescent="0.2">
      <c r="BB35504" s="5"/>
    </row>
    <row r="35505" spans="54:54" x14ac:dyDescent="0.2">
      <c r="BB35505" s="5"/>
    </row>
    <row r="35506" spans="54:54" x14ac:dyDescent="0.2">
      <c r="BB35506" s="5"/>
    </row>
    <row r="35507" spans="54:54" x14ac:dyDescent="0.2">
      <c r="BB35507" s="5"/>
    </row>
    <row r="35508" spans="54:54" x14ac:dyDescent="0.2">
      <c r="BB35508" s="5"/>
    </row>
    <row r="35509" spans="54:54" x14ac:dyDescent="0.2">
      <c r="BB35509" s="5"/>
    </row>
    <row r="35510" spans="54:54" x14ac:dyDescent="0.2">
      <c r="BB35510" s="5"/>
    </row>
    <row r="35511" spans="54:54" x14ac:dyDescent="0.2">
      <c r="BB35511" s="5"/>
    </row>
    <row r="35512" spans="54:54" x14ac:dyDescent="0.2">
      <c r="BB35512" s="5"/>
    </row>
    <row r="35513" spans="54:54" x14ac:dyDescent="0.2">
      <c r="BB35513" s="5"/>
    </row>
    <row r="35514" spans="54:54" x14ac:dyDescent="0.2">
      <c r="BB35514" s="5"/>
    </row>
    <row r="35515" spans="54:54" x14ac:dyDescent="0.2">
      <c r="BB35515" s="5"/>
    </row>
    <row r="35516" spans="54:54" x14ac:dyDescent="0.2">
      <c r="BB35516" s="5"/>
    </row>
    <row r="35517" spans="54:54" x14ac:dyDescent="0.2">
      <c r="BB35517" s="5"/>
    </row>
    <row r="35518" spans="54:54" x14ac:dyDescent="0.2">
      <c r="BB35518" s="5"/>
    </row>
    <row r="35519" spans="54:54" x14ac:dyDescent="0.2">
      <c r="BB35519" s="5"/>
    </row>
    <row r="35520" spans="54:54" x14ac:dyDescent="0.2">
      <c r="BB35520" s="5"/>
    </row>
    <row r="35521" spans="54:54" x14ac:dyDescent="0.2">
      <c r="BB35521" s="5"/>
    </row>
    <row r="35522" spans="54:54" x14ac:dyDescent="0.2">
      <c r="BB35522" s="5"/>
    </row>
    <row r="35523" spans="54:54" x14ac:dyDescent="0.2">
      <c r="BB35523" s="5"/>
    </row>
    <row r="35524" spans="54:54" x14ac:dyDescent="0.2">
      <c r="BB35524" s="5"/>
    </row>
    <row r="35525" spans="54:54" x14ac:dyDescent="0.2">
      <c r="BB35525" s="5"/>
    </row>
    <row r="35526" spans="54:54" x14ac:dyDescent="0.2">
      <c r="BB35526" s="5"/>
    </row>
    <row r="35527" spans="54:54" x14ac:dyDescent="0.2">
      <c r="BB35527" s="5"/>
    </row>
    <row r="35528" spans="54:54" x14ac:dyDescent="0.2">
      <c r="BB35528" s="5"/>
    </row>
    <row r="35529" spans="54:54" x14ac:dyDescent="0.2">
      <c r="BB35529" s="5"/>
    </row>
    <row r="35530" spans="54:54" x14ac:dyDescent="0.2">
      <c r="BB35530" s="5"/>
    </row>
    <row r="35531" spans="54:54" x14ac:dyDescent="0.2">
      <c r="BB35531" s="5"/>
    </row>
    <row r="35532" spans="54:54" x14ac:dyDescent="0.2">
      <c r="BB35532" s="5"/>
    </row>
    <row r="35533" spans="54:54" x14ac:dyDescent="0.2">
      <c r="BB35533" s="5"/>
    </row>
    <row r="35534" spans="54:54" x14ac:dyDescent="0.2">
      <c r="BB35534" s="5"/>
    </row>
    <row r="35535" spans="54:54" x14ac:dyDescent="0.2">
      <c r="BB35535" s="5"/>
    </row>
    <row r="35536" spans="54:54" x14ac:dyDescent="0.2">
      <c r="BB35536" s="5"/>
    </row>
    <row r="35537" spans="54:54" x14ac:dyDescent="0.2">
      <c r="BB35537" s="5"/>
    </row>
    <row r="35538" spans="54:54" x14ac:dyDescent="0.2">
      <c r="BB35538" s="5"/>
    </row>
    <row r="35539" spans="54:54" x14ac:dyDescent="0.2">
      <c r="BB35539" s="5"/>
    </row>
    <row r="35540" spans="54:54" x14ac:dyDescent="0.2">
      <c r="BB35540" s="5"/>
    </row>
    <row r="35541" spans="54:54" x14ac:dyDescent="0.2">
      <c r="BB35541" s="5"/>
    </row>
    <row r="35542" spans="54:54" x14ac:dyDescent="0.2">
      <c r="BB35542" s="5"/>
    </row>
    <row r="35543" spans="54:54" x14ac:dyDescent="0.2">
      <c r="BB35543" s="5"/>
    </row>
    <row r="35544" spans="54:54" x14ac:dyDescent="0.2">
      <c r="BB35544" s="5"/>
    </row>
    <row r="35545" spans="54:54" x14ac:dyDescent="0.2">
      <c r="BB35545" s="5"/>
    </row>
    <row r="35546" spans="54:54" x14ac:dyDescent="0.2">
      <c r="BB35546" s="5"/>
    </row>
    <row r="35547" spans="54:54" x14ac:dyDescent="0.2">
      <c r="BB35547" s="5"/>
    </row>
    <row r="35548" spans="54:54" x14ac:dyDescent="0.2">
      <c r="BB35548" s="5"/>
    </row>
    <row r="35549" spans="54:54" x14ac:dyDescent="0.2">
      <c r="BB35549" s="5"/>
    </row>
    <row r="35550" spans="54:54" x14ac:dyDescent="0.2">
      <c r="BB35550" s="5"/>
    </row>
    <row r="35551" spans="54:54" x14ac:dyDescent="0.2">
      <c r="BB35551" s="5"/>
    </row>
    <row r="35552" spans="54:54" x14ac:dyDescent="0.2">
      <c r="BB35552" s="5"/>
    </row>
    <row r="35553" spans="54:54" x14ac:dyDescent="0.2">
      <c r="BB35553" s="5"/>
    </row>
    <row r="35554" spans="54:54" x14ac:dyDescent="0.2">
      <c r="BB35554" s="5"/>
    </row>
    <row r="35555" spans="54:54" x14ac:dyDescent="0.2">
      <c r="BB35555" s="5"/>
    </row>
    <row r="35556" spans="54:54" x14ac:dyDescent="0.2">
      <c r="BB35556" s="5"/>
    </row>
    <row r="35557" spans="54:54" x14ac:dyDescent="0.2">
      <c r="BB35557" s="5"/>
    </row>
    <row r="35558" spans="54:54" x14ac:dyDescent="0.2">
      <c r="BB35558" s="5"/>
    </row>
    <row r="35559" spans="54:54" x14ac:dyDescent="0.2">
      <c r="BB35559" s="5"/>
    </row>
    <row r="35560" spans="54:54" x14ac:dyDescent="0.2">
      <c r="BB35560" s="5"/>
    </row>
    <row r="35561" spans="54:54" x14ac:dyDescent="0.2">
      <c r="BB35561" s="5"/>
    </row>
    <row r="35562" spans="54:54" x14ac:dyDescent="0.2">
      <c r="BB35562" s="5"/>
    </row>
    <row r="35563" spans="54:54" x14ac:dyDescent="0.2">
      <c r="BB35563" s="5"/>
    </row>
    <row r="35564" spans="54:54" x14ac:dyDescent="0.2">
      <c r="BB35564" s="5"/>
    </row>
    <row r="35565" spans="54:54" x14ac:dyDescent="0.2">
      <c r="BB35565" s="5"/>
    </row>
    <row r="35566" spans="54:54" x14ac:dyDescent="0.2">
      <c r="BB35566" s="5"/>
    </row>
    <row r="35567" spans="54:54" x14ac:dyDescent="0.2">
      <c r="BB35567" s="5"/>
    </row>
    <row r="35568" spans="54:54" x14ac:dyDescent="0.2">
      <c r="BB35568" s="5"/>
    </row>
    <row r="35569" spans="54:54" x14ac:dyDescent="0.2">
      <c r="BB35569" s="5"/>
    </row>
    <row r="35570" spans="54:54" x14ac:dyDescent="0.2">
      <c r="BB35570" s="5"/>
    </row>
    <row r="35571" spans="54:54" x14ac:dyDescent="0.2">
      <c r="BB35571" s="5"/>
    </row>
    <row r="35572" spans="54:54" x14ac:dyDescent="0.2">
      <c r="BB35572" s="5"/>
    </row>
    <row r="35573" spans="54:54" x14ac:dyDescent="0.2">
      <c r="BB35573" s="5"/>
    </row>
    <row r="35574" spans="54:54" x14ac:dyDescent="0.2">
      <c r="BB35574" s="5"/>
    </row>
    <row r="35575" spans="54:54" x14ac:dyDescent="0.2">
      <c r="BB35575" s="5"/>
    </row>
    <row r="35576" spans="54:54" x14ac:dyDescent="0.2">
      <c r="BB35576" s="5"/>
    </row>
    <row r="35577" spans="54:54" x14ac:dyDescent="0.2">
      <c r="BB35577" s="5"/>
    </row>
    <row r="35578" spans="54:54" x14ac:dyDescent="0.2">
      <c r="BB35578" s="5"/>
    </row>
    <row r="35579" spans="54:54" x14ac:dyDescent="0.2">
      <c r="BB35579" s="5"/>
    </row>
    <row r="35580" spans="54:54" x14ac:dyDescent="0.2">
      <c r="BB35580" s="5"/>
    </row>
    <row r="35581" spans="54:54" x14ac:dyDescent="0.2">
      <c r="BB35581" s="5"/>
    </row>
    <row r="35582" spans="54:54" x14ac:dyDescent="0.2">
      <c r="BB35582" s="5"/>
    </row>
    <row r="35583" spans="54:54" x14ac:dyDescent="0.2">
      <c r="BB35583" s="5"/>
    </row>
    <row r="35584" spans="54:54" x14ac:dyDescent="0.2">
      <c r="BB35584" s="5"/>
    </row>
    <row r="35585" spans="54:54" x14ac:dyDescent="0.2">
      <c r="BB35585" s="5"/>
    </row>
    <row r="35586" spans="54:54" x14ac:dyDescent="0.2">
      <c r="BB35586" s="5"/>
    </row>
    <row r="35587" spans="54:54" x14ac:dyDescent="0.2">
      <c r="BB35587" s="5"/>
    </row>
    <row r="35588" spans="54:54" x14ac:dyDescent="0.2">
      <c r="BB35588" s="5"/>
    </row>
    <row r="35589" spans="54:54" x14ac:dyDescent="0.2">
      <c r="BB35589" s="5"/>
    </row>
    <row r="35590" spans="54:54" x14ac:dyDescent="0.2">
      <c r="BB35590" s="5"/>
    </row>
    <row r="35591" spans="54:54" x14ac:dyDescent="0.2">
      <c r="BB35591" s="5"/>
    </row>
    <row r="35592" spans="54:54" x14ac:dyDescent="0.2">
      <c r="BB35592" s="5"/>
    </row>
    <row r="35593" spans="54:54" x14ac:dyDescent="0.2">
      <c r="BB35593" s="5"/>
    </row>
    <row r="35594" spans="54:54" x14ac:dyDescent="0.2">
      <c r="BB35594" s="5"/>
    </row>
    <row r="35595" spans="54:54" x14ac:dyDescent="0.2">
      <c r="BB35595" s="5"/>
    </row>
    <row r="35596" spans="54:54" x14ac:dyDescent="0.2">
      <c r="BB35596" s="5"/>
    </row>
    <row r="35597" spans="54:54" x14ac:dyDescent="0.2">
      <c r="BB35597" s="5"/>
    </row>
    <row r="35598" spans="54:54" x14ac:dyDescent="0.2">
      <c r="BB35598" s="5"/>
    </row>
    <row r="35599" spans="54:54" x14ac:dyDescent="0.2">
      <c r="BB35599" s="5"/>
    </row>
    <row r="35600" spans="54:54" x14ac:dyDescent="0.2">
      <c r="BB35600" s="5"/>
    </row>
    <row r="35601" spans="54:54" x14ac:dyDescent="0.2">
      <c r="BB35601" s="5"/>
    </row>
    <row r="35602" spans="54:54" x14ac:dyDescent="0.2">
      <c r="BB35602" s="5"/>
    </row>
    <row r="35603" spans="54:54" x14ac:dyDescent="0.2">
      <c r="BB35603" s="5"/>
    </row>
    <row r="35604" spans="54:54" x14ac:dyDescent="0.2">
      <c r="BB35604" s="5"/>
    </row>
    <row r="35605" spans="54:54" x14ac:dyDescent="0.2">
      <c r="BB35605" s="5"/>
    </row>
    <row r="35606" spans="54:54" x14ac:dyDescent="0.2">
      <c r="BB35606" s="5"/>
    </row>
    <row r="35607" spans="54:54" x14ac:dyDescent="0.2">
      <c r="BB35607" s="5"/>
    </row>
    <row r="35608" spans="54:54" x14ac:dyDescent="0.2">
      <c r="BB35608" s="5"/>
    </row>
    <row r="35609" spans="54:54" x14ac:dyDescent="0.2">
      <c r="BB35609" s="5"/>
    </row>
    <row r="35610" spans="54:54" x14ac:dyDescent="0.2">
      <c r="BB35610" s="5"/>
    </row>
    <row r="35611" spans="54:54" x14ac:dyDescent="0.2">
      <c r="BB35611" s="5"/>
    </row>
    <row r="35612" spans="54:54" x14ac:dyDescent="0.2">
      <c r="BB35612" s="5"/>
    </row>
    <row r="35613" spans="54:54" x14ac:dyDescent="0.2">
      <c r="BB35613" s="5"/>
    </row>
    <row r="35614" spans="54:54" x14ac:dyDescent="0.2">
      <c r="BB35614" s="5"/>
    </row>
    <row r="35615" spans="54:54" x14ac:dyDescent="0.2">
      <c r="BB35615" s="5"/>
    </row>
    <row r="35616" spans="54:54" x14ac:dyDescent="0.2">
      <c r="BB35616" s="5"/>
    </row>
    <row r="35617" spans="54:54" x14ac:dyDescent="0.2">
      <c r="BB35617" s="5"/>
    </row>
    <row r="35618" spans="54:54" x14ac:dyDescent="0.2">
      <c r="BB35618" s="5"/>
    </row>
    <row r="35619" spans="54:54" x14ac:dyDescent="0.2">
      <c r="BB35619" s="5"/>
    </row>
    <row r="35620" spans="54:54" x14ac:dyDescent="0.2">
      <c r="BB35620" s="5"/>
    </row>
    <row r="35621" spans="54:54" x14ac:dyDescent="0.2">
      <c r="BB35621" s="5"/>
    </row>
    <row r="35622" spans="54:54" x14ac:dyDescent="0.2">
      <c r="BB35622" s="5"/>
    </row>
    <row r="35623" spans="54:54" x14ac:dyDescent="0.2">
      <c r="BB35623" s="5"/>
    </row>
    <row r="35624" spans="54:54" x14ac:dyDescent="0.2">
      <c r="BB35624" s="5"/>
    </row>
    <row r="35625" spans="54:54" x14ac:dyDescent="0.2">
      <c r="BB35625" s="5"/>
    </row>
    <row r="35626" spans="54:54" x14ac:dyDescent="0.2">
      <c r="BB35626" s="5"/>
    </row>
    <row r="35627" spans="54:54" x14ac:dyDescent="0.2">
      <c r="BB35627" s="5"/>
    </row>
    <row r="35628" spans="54:54" x14ac:dyDescent="0.2">
      <c r="BB35628" s="5"/>
    </row>
    <row r="35629" spans="54:54" x14ac:dyDescent="0.2">
      <c r="BB35629" s="5"/>
    </row>
    <row r="35630" spans="54:54" x14ac:dyDescent="0.2">
      <c r="BB35630" s="5"/>
    </row>
    <row r="35631" spans="54:54" x14ac:dyDescent="0.2">
      <c r="BB35631" s="5"/>
    </row>
    <row r="35632" spans="54:54" x14ac:dyDescent="0.2">
      <c r="BB35632" s="5"/>
    </row>
    <row r="35633" spans="54:54" x14ac:dyDescent="0.2">
      <c r="BB35633" s="5"/>
    </row>
    <row r="35634" spans="54:54" x14ac:dyDescent="0.2">
      <c r="BB35634" s="5"/>
    </row>
    <row r="35635" spans="54:54" x14ac:dyDescent="0.2">
      <c r="BB35635" s="5"/>
    </row>
    <row r="35636" spans="54:54" x14ac:dyDescent="0.2">
      <c r="BB35636" s="5"/>
    </row>
    <row r="35637" spans="54:54" x14ac:dyDescent="0.2">
      <c r="BB35637" s="5"/>
    </row>
    <row r="35638" spans="54:54" x14ac:dyDescent="0.2">
      <c r="BB35638" s="5"/>
    </row>
    <row r="35639" spans="54:54" x14ac:dyDescent="0.2">
      <c r="BB35639" s="5"/>
    </row>
    <row r="35640" spans="54:54" x14ac:dyDescent="0.2">
      <c r="BB35640" s="5"/>
    </row>
    <row r="35641" spans="54:54" x14ac:dyDescent="0.2">
      <c r="BB35641" s="5"/>
    </row>
    <row r="35642" spans="54:54" x14ac:dyDescent="0.2">
      <c r="BB35642" s="5"/>
    </row>
    <row r="35643" spans="54:54" x14ac:dyDescent="0.2">
      <c r="BB35643" s="5"/>
    </row>
    <row r="35644" spans="54:54" x14ac:dyDescent="0.2">
      <c r="BB35644" s="5"/>
    </row>
    <row r="35645" spans="54:54" x14ac:dyDescent="0.2">
      <c r="BB35645" s="5"/>
    </row>
    <row r="35646" spans="54:54" x14ac:dyDescent="0.2">
      <c r="BB35646" s="5"/>
    </row>
    <row r="35647" spans="54:54" x14ac:dyDescent="0.2">
      <c r="BB35647" s="5"/>
    </row>
    <row r="35648" spans="54:54" x14ac:dyDescent="0.2">
      <c r="BB35648" s="5"/>
    </row>
    <row r="35649" spans="54:54" x14ac:dyDescent="0.2">
      <c r="BB35649" s="5"/>
    </row>
    <row r="35650" spans="54:54" x14ac:dyDescent="0.2">
      <c r="BB35650" s="5"/>
    </row>
    <row r="35651" spans="54:54" x14ac:dyDescent="0.2">
      <c r="BB35651" s="5"/>
    </row>
    <row r="35652" spans="54:54" x14ac:dyDescent="0.2">
      <c r="BB35652" s="5"/>
    </row>
    <row r="35653" spans="54:54" x14ac:dyDescent="0.2">
      <c r="BB35653" s="5"/>
    </row>
    <row r="35654" spans="54:54" x14ac:dyDescent="0.2">
      <c r="BB35654" s="5"/>
    </row>
    <row r="35655" spans="54:54" x14ac:dyDescent="0.2">
      <c r="BB35655" s="5"/>
    </row>
    <row r="35656" spans="54:54" x14ac:dyDescent="0.2">
      <c r="BB35656" s="5"/>
    </row>
    <row r="35657" spans="54:54" x14ac:dyDescent="0.2">
      <c r="BB35657" s="5"/>
    </row>
    <row r="35658" spans="54:54" x14ac:dyDescent="0.2">
      <c r="BB35658" s="5"/>
    </row>
    <row r="35659" spans="54:54" x14ac:dyDescent="0.2">
      <c r="BB35659" s="5"/>
    </row>
    <row r="35660" spans="54:54" x14ac:dyDescent="0.2">
      <c r="BB35660" s="5"/>
    </row>
    <row r="35661" spans="54:54" x14ac:dyDescent="0.2">
      <c r="BB35661" s="5"/>
    </row>
    <row r="35662" spans="54:54" x14ac:dyDescent="0.2">
      <c r="BB35662" s="5"/>
    </row>
    <row r="35663" spans="54:54" x14ac:dyDescent="0.2">
      <c r="BB35663" s="5"/>
    </row>
    <row r="35664" spans="54:54" x14ac:dyDescent="0.2">
      <c r="BB35664" s="5"/>
    </row>
    <row r="35665" spans="54:54" x14ac:dyDescent="0.2">
      <c r="BB35665" s="5"/>
    </row>
    <row r="35666" spans="54:54" x14ac:dyDescent="0.2">
      <c r="BB35666" s="5"/>
    </row>
    <row r="35667" spans="54:54" x14ac:dyDescent="0.2">
      <c r="BB35667" s="5"/>
    </row>
    <row r="35668" spans="54:54" x14ac:dyDescent="0.2">
      <c r="BB35668" s="5"/>
    </row>
    <row r="35669" spans="54:54" x14ac:dyDescent="0.2">
      <c r="BB35669" s="5"/>
    </row>
    <row r="35670" spans="54:54" x14ac:dyDescent="0.2">
      <c r="BB35670" s="5"/>
    </row>
    <row r="35671" spans="54:54" x14ac:dyDescent="0.2">
      <c r="BB35671" s="5"/>
    </row>
    <row r="35672" spans="54:54" x14ac:dyDescent="0.2">
      <c r="BB35672" s="5"/>
    </row>
    <row r="35673" spans="54:54" x14ac:dyDescent="0.2">
      <c r="BB35673" s="5"/>
    </row>
    <row r="35674" spans="54:54" x14ac:dyDescent="0.2">
      <c r="BB35674" s="5"/>
    </row>
    <row r="35675" spans="54:54" x14ac:dyDescent="0.2">
      <c r="BB35675" s="5"/>
    </row>
    <row r="35676" spans="54:54" x14ac:dyDescent="0.2">
      <c r="BB35676" s="5"/>
    </row>
    <row r="35677" spans="54:54" x14ac:dyDescent="0.2">
      <c r="BB35677" s="5"/>
    </row>
    <row r="35678" spans="54:54" x14ac:dyDescent="0.2">
      <c r="BB35678" s="5"/>
    </row>
    <row r="35679" spans="54:54" x14ac:dyDescent="0.2">
      <c r="BB35679" s="5"/>
    </row>
    <row r="35680" spans="54:54" x14ac:dyDescent="0.2">
      <c r="BB35680" s="5"/>
    </row>
    <row r="35681" spans="54:54" x14ac:dyDescent="0.2">
      <c r="BB35681" s="5"/>
    </row>
    <row r="35682" spans="54:54" x14ac:dyDescent="0.2">
      <c r="BB35682" s="5"/>
    </row>
    <row r="35683" spans="54:54" x14ac:dyDescent="0.2">
      <c r="BB35683" s="5"/>
    </row>
    <row r="35684" spans="54:54" x14ac:dyDescent="0.2">
      <c r="BB35684" s="5"/>
    </row>
    <row r="35685" spans="54:54" x14ac:dyDescent="0.2">
      <c r="BB35685" s="5"/>
    </row>
    <row r="35686" spans="54:54" x14ac:dyDescent="0.2">
      <c r="BB35686" s="5"/>
    </row>
    <row r="35687" spans="54:54" x14ac:dyDescent="0.2">
      <c r="BB35687" s="5"/>
    </row>
    <row r="35688" spans="54:54" x14ac:dyDescent="0.2">
      <c r="BB35688" s="5"/>
    </row>
    <row r="35689" spans="54:54" x14ac:dyDescent="0.2">
      <c r="BB35689" s="5"/>
    </row>
    <row r="35690" spans="54:54" x14ac:dyDescent="0.2">
      <c r="BB35690" s="5"/>
    </row>
    <row r="35691" spans="54:54" x14ac:dyDescent="0.2">
      <c r="BB35691" s="5"/>
    </row>
    <row r="35692" spans="54:54" x14ac:dyDescent="0.2">
      <c r="BB35692" s="5"/>
    </row>
    <row r="35693" spans="54:54" x14ac:dyDescent="0.2">
      <c r="BB35693" s="5"/>
    </row>
    <row r="35694" spans="54:54" x14ac:dyDescent="0.2">
      <c r="BB35694" s="5"/>
    </row>
    <row r="35695" spans="54:54" x14ac:dyDescent="0.2">
      <c r="BB35695" s="5"/>
    </row>
    <row r="35696" spans="54:54" x14ac:dyDescent="0.2">
      <c r="BB35696" s="5"/>
    </row>
    <row r="35697" spans="54:54" x14ac:dyDescent="0.2">
      <c r="BB35697" s="5"/>
    </row>
    <row r="35698" spans="54:54" x14ac:dyDescent="0.2">
      <c r="BB35698" s="5"/>
    </row>
    <row r="35699" spans="54:54" x14ac:dyDescent="0.2">
      <c r="BB35699" s="5"/>
    </row>
    <row r="35700" spans="54:54" x14ac:dyDescent="0.2">
      <c r="BB35700" s="5"/>
    </row>
    <row r="35701" spans="54:54" x14ac:dyDescent="0.2">
      <c r="BB35701" s="5"/>
    </row>
    <row r="35702" spans="54:54" x14ac:dyDescent="0.2">
      <c r="BB35702" s="5"/>
    </row>
    <row r="35703" spans="54:54" x14ac:dyDescent="0.2">
      <c r="BB35703" s="5"/>
    </row>
    <row r="35704" spans="54:54" x14ac:dyDescent="0.2">
      <c r="BB35704" s="5"/>
    </row>
    <row r="35705" spans="54:54" x14ac:dyDescent="0.2">
      <c r="BB35705" s="5"/>
    </row>
    <row r="35706" spans="54:54" x14ac:dyDescent="0.2">
      <c r="BB35706" s="5"/>
    </row>
    <row r="35707" spans="54:54" x14ac:dyDescent="0.2">
      <c r="BB35707" s="5"/>
    </row>
    <row r="35708" spans="54:54" x14ac:dyDescent="0.2">
      <c r="BB35708" s="5"/>
    </row>
    <row r="35709" spans="54:54" x14ac:dyDescent="0.2">
      <c r="BB35709" s="5"/>
    </row>
    <row r="35710" spans="54:54" x14ac:dyDescent="0.2">
      <c r="BB35710" s="5"/>
    </row>
    <row r="35711" spans="54:54" x14ac:dyDescent="0.2">
      <c r="BB35711" s="5"/>
    </row>
    <row r="35712" spans="54:54" x14ac:dyDescent="0.2">
      <c r="BB35712" s="5"/>
    </row>
    <row r="35713" spans="54:54" x14ac:dyDescent="0.2">
      <c r="BB35713" s="5"/>
    </row>
    <row r="35714" spans="54:54" x14ac:dyDescent="0.2">
      <c r="BB35714" s="5"/>
    </row>
    <row r="35715" spans="54:54" x14ac:dyDescent="0.2">
      <c r="BB35715" s="5"/>
    </row>
    <row r="35716" spans="54:54" x14ac:dyDescent="0.2">
      <c r="BB35716" s="5"/>
    </row>
    <row r="35717" spans="54:54" x14ac:dyDescent="0.2">
      <c r="BB35717" s="5"/>
    </row>
    <row r="35718" spans="54:54" x14ac:dyDescent="0.2">
      <c r="BB35718" s="5"/>
    </row>
    <row r="35719" spans="54:54" x14ac:dyDescent="0.2">
      <c r="BB35719" s="5"/>
    </row>
    <row r="35720" spans="54:54" x14ac:dyDescent="0.2">
      <c r="BB35720" s="5"/>
    </row>
    <row r="35721" spans="54:54" x14ac:dyDescent="0.2">
      <c r="BB35721" s="5"/>
    </row>
    <row r="35722" spans="54:54" x14ac:dyDescent="0.2">
      <c r="BB35722" s="5"/>
    </row>
    <row r="35723" spans="54:54" x14ac:dyDescent="0.2">
      <c r="BB35723" s="5"/>
    </row>
    <row r="35724" spans="54:54" x14ac:dyDescent="0.2">
      <c r="BB35724" s="5"/>
    </row>
    <row r="35725" spans="54:54" x14ac:dyDescent="0.2">
      <c r="BB35725" s="5"/>
    </row>
    <row r="35726" spans="54:54" x14ac:dyDescent="0.2">
      <c r="BB35726" s="5"/>
    </row>
    <row r="35727" spans="54:54" x14ac:dyDescent="0.2">
      <c r="BB35727" s="5"/>
    </row>
    <row r="35728" spans="54:54" x14ac:dyDescent="0.2">
      <c r="BB35728" s="5"/>
    </row>
    <row r="35729" spans="54:54" x14ac:dyDescent="0.2">
      <c r="BB35729" s="5"/>
    </row>
    <row r="35730" spans="54:54" x14ac:dyDescent="0.2">
      <c r="BB35730" s="5"/>
    </row>
    <row r="35731" spans="54:54" x14ac:dyDescent="0.2">
      <c r="BB35731" s="5"/>
    </row>
    <row r="35732" spans="54:54" x14ac:dyDescent="0.2">
      <c r="BB35732" s="5"/>
    </row>
    <row r="35733" spans="54:54" x14ac:dyDescent="0.2">
      <c r="BB35733" s="5"/>
    </row>
    <row r="35734" spans="54:54" x14ac:dyDescent="0.2">
      <c r="BB35734" s="5"/>
    </row>
    <row r="35735" spans="54:54" x14ac:dyDescent="0.2">
      <c r="BB35735" s="5"/>
    </row>
    <row r="35736" spans="54:54" x14ac:dyDescent="0.2">
      <c r="BB35736" s="5"/>
    </row>
    <row r="35737" spans="54:54" x14ac:dyDescent="0.2">
      <c r="BB35737" s="5"/>
    </row>
    <row r="35738" spans="54:54" x14ac:dyDescent="0.2">
      <c r="BB35738" s="5"/>
    </row>
    <row r="35739" spans="54:54" x14ac:dyDescent="0.2">
      <c r="BB35739" s="5"/>
    </row>
    <row r="35740" spans="54:54" x14ac:dyDescent="0.2">
      <c r="BB35740" s="5"/>
    </row>
    <row r="35741" spans="54:54" x14ac:dyDescent="0.2">
      <c r="BB35741" s="5"/>
    </row>
    <row r="35742" spans="54:54" x14ac:dyDescent="0.2">
      <c r="BB35742" s="5"/>
    </row>
    <row r="35743" spans="54:54" x14ac:dyDescent="0.2">
      <c r="BB35743" s="5"/>
    </row>
    <row r="35744" spans="54:54" x14ac:dyDescent="0.2">
      <c r="BB35744" s="5"/>
    </row>
    <row r="35745" spans="54:54" x14ac:dyDescent="0.2">
      <c r="BB35745" s="5"/>
    </row>
    <row r="35746" spans="54:54" x14ac:dyDescent="0.2">
      <c r="BB35746" s="5"/>
    </row>
    <row r="35747" spans="54:54" x14ac:dyDescent="0.2">
      <c r="BB35747" s="5"/>
    </row>
    <row r="35748" spans="54:54" x14ac:dyDescent="0.2">
      <c r="BB35748" s="5"/>
    </row>
    <row r="35749" spans="54:54" x14ac:dyDescent="0.2">
      <c r="BB35749" s="5"/>
    </row>
    <row r="35750" spans="54:54" x14ac:dyDescent="0.2">
      <c r="BB35750" s="5"/>
    </row>
    <row r="35751" spans="54:54" x14ac:dyDescent="0.2">
      <c r="BB35751" s="5"/>
    </row>
    <row r="35752" spans="54:54" x14ac:dyDescent="0.2">
      <c r="BB35752" s="5"/>
    </row>
    <row r="35753" spans="54:54" x14ac:dyDescent="0.2">
      <c r="BB35753" s="5"/>
    </row>
    <row r="35754" spans="54:54" x14ac:dyDescent="0.2">
      <c r="BB35754" s="5"/>
    </row>
    <row r="35755" spans="54:54" x14ac:dyDescent="0.2">
      <c r="BB35755" s="5"/>
    </row>
    <row r="35756" spans="54:54" x14ac:dyDescent="0.2">
      <c r="BB35756" s="5"/>
    </row>
    <row r="35757" spans="54:54" x14ac:dyDescent="0.2">
      <c r="BB35757" s="5"/>
    </row>
    <row r="35758" spans="54:54" x14ac:dyDescent="0.2">
      <c r="BB35758" s="5"/>
    </row>
    <row r="35759" spans="54:54" x14ac:dyDescent="0.2">
      <c r="BB35759" s="5"/>
    </row>
    <row r="35760" spans="54:54" x14ac:dyDescent="0.2">
      <c r="BB35760" s="5"/>
    </row>
    <row r="35761" spans="54:54" x14ac:dyDescent="0.2">
      <c r="BB35761" s="5"/>
    </row>
    <row r="35762" spans="54:54" x14ac:dyDescent="0.2">
      <c r="BB35762" s="5"/>
    </row>
    <row r="35763" spans="54:54" x14ac:dyDescent="0.2">
      <c r="BB35763" s="5"/>
    </row>
    <row r="35764" spans="54:54" x14ac:dyDescent="0.2">
      <c r="BB35764" s="5"/>
    </row>
    <row r="35765" spans="54:54" x14ac:dyDescent="0.2">
      <c r="BB35765" s="5"/>
    </row>
    <row r="35766" spans="54:54" x14ac:dyDescent="0.2">
      <c r="BB35766" s="5"/>
    </row>
    <row r="35767" spans="54:54" x14ac:dyDescent="0.2">
      <c r="BB35767" s="5"/>
    </row>
    <row r="35768" spans="54:54" x14ac:dyDescent="0.2">
      <c r="BB35768" s="5"/>
    </row>
    <row r="35769" spans="54:54" x14ac:dyDescent="0.2">
      <c r="BB35769" s="5"/>
    </row>
    <row r="35770" spans="54:54" x14ac:dyDescent="0.2">
      <c r="BB35770" s="5"/>
    </row>
    <row r="35771" spans="54:54" x14ac:dyDescent="0.2">
      <c r="BB35771" s="5"/>
    </row>
    <row r="35772" spans="54:54" x14ac:dyDescent="0.2">
      <c r="BB35772" s="5"/>
    </row>
    <row r="35773" spans="54:54" x14ac:dyDescent="0.2">
      <c r="BB35773" s="5"/>
    </row>
    <row r="35774" spans="54:54" x14ac:dyDescent="0.2">
      <c r="BB35774" s="5"/>
    </row>
    <row r="35775" spans="54:54" x14ac:dyDescent="0.2">
      <c r="BB35775" s="5"/>
    </row>
    <row r="35776" spans="54:54" x14ac:dyDescent="0.2">
      <c r="BB35776" s="5"/>
    </row>
    <row r="35777" spans="54:54" x14ac:dyDescent="0.2">
      <c r="BB35777" s="5"/>
    </row>
    <row r="35778" spans="54:54" x14ac:dyDescent="0.2">
      <c r="BB35778" s="5"/>
    </row>
    <row r="35779" spans="54:54" x14ac:dyDescent="0.2">
      <c r="BB35779" s="5"/>
    </row>
    <row r="35780" spans="54:54" x14ac:dyDescent="0.2">
      <c r="BB35780" s="5"/>
    </row>
    <row r="35781" spans="54:54" x14ac:dyDescent="0.2">
      <c r="BB35781" s="5"/>
    </row>
    <row r="35782" spans="54:54" x14ac:dyDescent="0.2">
      <c r="BB35782" s="5"/>
    </row>
    <row r="35783" spans="54:54" x14ac:dyDescent="0.2">
      <c r="BB35783" s="5"/>
    </row>
    <row r="35784" spans="54:54" x14ac:dyDescent="0.2">
      <c r="BB35784" s="5"/>
    </row>
    <row r="35785" spans="54:54" x14ac:dyDescent="0.2">
      <c r="BB35785" s="5"/>
    </row>
    <row r="35786" spans="54:54" x14ac:dyDescent="0.2">
      <c r="BB35786" s="5"/>
    </row>
    <row r="35787" spans="54:54" x14ac:dyDescent="0.2">
      <c r="BB35787" s="5"/>
    </row>
    <row r="35788" spans="54:54" x14ac:dyDescent="0.2">
      <c r="BB35788" s="5"/>
    </row>
    <row r="35789" spans="54:54" x14ac:dyDescent="0.2">
      <c r="BB35789" s="5"/>
    </row>
    <row r="35790" spans="54:54" x14ac:dyDescent="0.2">
      <c r="BB35790" s="5"/>
    </row>
    <row r="35791" spans="54:54" x14ac:dyDescent="0.2">
      <c r="BB35791" s="5"/>
    </row>
    <row r="35792" spans="54:54" x14ac:dyDescent="0.2">
      <c r="BB35792" s="5"/>
    </row>
    <row r="35793" spans="54:54" x14ac:dyDescent="0.2">
      <c r="BB35793" s="5"/>
    </row>
    <row r="35794" spans="54:54" x14ac:dyDescent="0.2">
      <c r="BB35794" s="5"/>
    </row>
    <row r="35795" spans="54:54" x14ac:dyDescent="0.2">
      <c r="BB35795" s="5"/>
    </row>
    <row r="35796" spans="54:54" x14ac:dyDescent="0.2">
      <c r="BB35796" s="5"/>
    </row>
    <row r="35797" spans="54:54" x14ac:dyDescent="0.2">
      <c r="BB35797" s="5"/>
    </row>
    <row r="35798" spans="54:54" x14ac:dyDescent="0.2">
      <c r="BB35798" s="5"/>
    </row>
    <row r="35799" spans="54:54" x14ac:dyDescent="0.2">
      <c r="BB35799" s="5"/>
    </row>
    <row r="35800" spans="54:54" x14ac:dyDescent="0.2">
      <c r="BB35800" s="5"/>
    </row>
    <row r="35801" spans="54:54" x14ac:dyDescent="0.2">
      <c r="BB35801" s="5"/>
    </row>
    <row r="35802" spans="54:54" x14ac:dyDescent="0.2">
      <c r="BB35802" s="5"/>
    </row>
    <row r="35803" spans="54:54" x14ac:dyDescent="0.2">
      <c r="BB35803" s="5"/>
    </row>
    <row r="35804" spans="54:54" x14ac:dyDescent="0.2">
      <c r="BB35804" s="5"/>
    </row>
    <row r="35805" spans="54:54" x14ac:dyDescent="0.2">
      <c r="BB35805" s="5"/>
    </row>
    <row r="35806" spans="54:54" x14ac:dyDescent="0.2">
      <c r="BB35806" s="5"/>
    </row>
    <row r="35807" spans="54:54" x14ac:dyDescent="0.2">
      <c r="BB35807" s="5"/>
    </row>
    <row r="35808" spans="54:54" x14ac:dyDescent="0.2">
      <c r="BB35808" s="5"/>
    </row>
    <row r="35809" spans="54:54" x14ac:dyDescent="0.2">
      <c r="BB35809" s="5"/>
    </row>
    <row r="35810" spans="54:54" x14ac:dyDescent="0.2">
      <c r="BB35810" s="5"/>
    </row>
    <row r="35811" spans="54:54" x14ac:dyDescent="0.2">
      <c r="BB35811" s="5"/>
    </row>
    <row r="35812" spans="54:54" x14ac:dyDescent="0.2">
      <c r="BB35812" s="5"/>
    </row>
    <row r="35813" spans="54:54" x14ac:dyDescent="0.2">
      <c r="BB35813" s="5"/>
    </row>
    <row r="35814" spans="54:54" x14ac:dyDescent="0.2">
      <c r="BB35814" s="5"/>
    </row>
    <row r="35815" spans="54:54" x14ac:dyDescent="0.2">
      <c r="BB35815" s="5"/>
    </row>
    <row r="35816" spans="54:54" x14ac:dyDescent="0.2">
      <c r="BB35816" s="5"/>
    </row>
    <row r="35817" spans="54:54" x14ac:dyDescent="0.2">
      <c r="BB35817" s="5"/>
    </row>
    <row r="35818" spans="54:54" x14ac:dyDescent="0.2">
      <c r="BB35818" s="5"/>
    </row>
    <row r="35819" spans="54:54" x14ac:dyDescent="0.2">
      <c r="BB35819" s="5"/>
    </row>
    <row r="35820" spans="54:54" x14ac:dyDescent="0.2">
      <c r="BB35820" s="5"/>
    </row>
    <row r="35821" spans="54:54" x14ac:dyDescent="0.2">
      <c r="BB35821" s="5"/>
    </row>
    <row r="35822" spans="54:54" x14ac:dyDescent="0.2">
      <c r="BB35822" s="5"/>
    </row>
    <row r="35823" spans="54:54" x14ac:dyDescent="0.2">
      <c r="BB35823" s="5"/>
    </row>
    <row r="35824" spans="54:54" x14ac:dyDescent="0.2">
      <c r="BB35824" s="5"/>
    </row>
    <row r="35825" spans="54:54" x14ac:dyDescent="0.2">
      <c r="BB35825" s="5"/>
    </row>
    <row r="35826" spans="54:54" x14ac:dyDescent="0.2">
      <c r="BB35826" s="5"/>
    </row>
    <row r="35827" spans="54:54" x14ac:dyDescent="0.2">
      <c r="BB35827" s="5"/>
    </row>
    <row r="35828" spans="54:54" x14ac:dyDescent="0.2">
      <c r="BB35828" s="5"/>
    </row>
    <row r="35829" spans="54:54" x14ac:dyDescent="0.2">
      <c r="BB35829" s="5"/>
    </row>
    <row r="35830" spans="54:54" x14ac:dyDescent="0.2">
      <c r="BB35830" s="5"/>
    </row>
    <row r="35831" spans="54:54" x14ac:dyDescent="0.2">
      <c r="BB35831" s="5"/>
    </row>
    <row r="35832" spans="54:54" x14ac:dyDescent="0.2">
      <c r="BB35832" s="5"/>
    </row>
    <row r="35833" spans="54:54" x14ac:dyDescent="0.2">
      <c r="BB35833" s="5"/>
    </row>
    <row r="35834" spans="54:54" x14ac:dyDescent="0.2">
      <c r="BB35834" s="5"/>
    </row>
    <row r="35835" spans="54:54" x14ac:dyDescent="0.2">
      <c r="BB35835" s="5"/>
    </row>
    <row r="35836" spans="54:54" x14ac:dyDescent="0.2">
      <c r="BB35836" s="5"/>
    </row>
    <row r="35837" spans="54:54" x14ac:dyDescent="0.2">
      <c r="BB35837" s="5"/>
    </row>
    <row r="35838" spans="54:54" x14ac:dyDescent="0.2">
      <c r="BB35838" s="5"/>
    </row>
    <row r="35839" spans="54:54" x14ac:dyDescent="0.2">
      <c r="BB35839" s="5"/>
    </row>
    <row r="35840" spans="54:54" x14ac:dyDescent="0.2">
      <c r="BB35840" s="5"/>
    </row>
    <row r="35841" spans="54:54" x14ac:dyDescent="0.2">
      <c r="BB35841" s="5"/>
    </row>
    <row r="35842" spans="54:54" x14ac:dyDescent="0.2">
      <c r="BB35842" s="5"/>
    </row>
    <row r="35843" spans="54:54" x14ac:dyDescent="0.2">
      <c r="BB35843" s="5"/>
    </row>
    <row r="35844" spans="54:54" x14ac:dyDescent="0.2">
      <c r="BB35844" s="5"/>
    </row>
    <row r="35845" spans="54:54" x14ac:dyDescent="0.2">
      <c r="BB35845" s="5"/>
    </row>
    <row r="35846" spans="54:54" x14ac:dyDescent="0.2">
      <c r="BB35846" s="5"/>
    </row>
    <row r="35847" spans="54:54" x14ac:dyDescent="0.2">
      <c r="BB35847" s="5"/>
    </row>
    <row r="35848" spans="54:54" x14ac:dyDescent="0.2">
      <c r="BB35848" s="5"/>
    </row>
    <row r="35849" spans="54:54" x14ac:dyDescent="0.2">
      <c r="BB35849" s="5"/>
    </row>
    <row r="35850" spans="54:54" x14ac:dyDescent="0.2">
      <c r="BB35850" s="5"/>
    </row>
    <row r="35851" spans="54:54" x14ac:dyDescent="0.2">
      <c r="BB35851" s="5"/>
    </row>
    <row r="35852" spans="54:54" x14ac:dyDescent="0.2">
      <c r="BB35852" s="5"/>
    </row>
    <row r="35853" spans="54:54" x14ac:dyDescent="0.2">
      <c r="BB35853" s="5"/>
    </row>
    <row r="35854" spans="54:54" x14ac:dyDescent="0.2">
      <c r="BB35854" s="5"/>
    </row>
    <row r="35855" spans="54:54" x14ac:dyDescent="0.2">
      <c r="BB35855" s="5"/>
    </row>
    <row r="35856" spans="54:54" x14ac:dyDescent="0.2">
      <c r="BB35856" s="5"/>
    </row>
    <row r="35857" spans="54:54" x14ac:dyDescent="0.2">
      <c r="BB35857" s="5"/>
    </row>
    <row r="35858" spans="54:54" x14ac:dyDescent="0.2">
      <c r="BB35858" s="5"/>
    </row>
    <row r="35859" spans="54:54" x14ac:dyDescent="0.2">
      <c r="BB35859" s="5"/>
    </row>
    <row r="35860" spans="54:54" x14ac:dyDescent="0.2">
      <c r="BB35860" s="5"/>
    </row>
    <row r="35861" spans="54:54" x14ac:dyDescent="0.2">
      <c r="BB35861" s="5"/>
    </row>
    <row r="35862" spans="54:54" x14ac:dyDescent="0.2">
      <c r="BB35862" s="5"/>
    </row>
    <row r="35863" spans="54:54" x14ac:dyDescent="0.2">
      <c r="BB35863" s="5"/>
    </row>
    <row r="35864" spans="54:54" x14ac:dyDescent="0.2">
      <c r="BB35864" s="5"/>
    </row>
    <row r="35865" spans="54:54" x14ac:dyDescent="0.2">
      <c r="BB35865" s="5"/>
    </row>
    <row r="35866" spans="54:54" x14ac:dyDescent="0.2">
      <c r="BB35866" s="5"/>
    </row>
    <row r="35867" spans="54:54" x14ac:dyDescent="0.2">
      <c r="BB35867" s="5"/>
    </row>
    <row r="35868" spans="54:54" x14ac:dyDescent="0.2">
      <c r="BB35868" s="5"/>
    </row>
    <row r="35869" spans="54:54" x14ac:dyDescent="0.2">
      <c r="BB35869" s="5"/>
    </row>
    <row r="35870" spans="54:54" x14ac:dyDescent="0.2">
      <c r="BB35870" s="5"/>
    </row>
    <row r="35871" spans="54:54" x14ac:dyDescent="0.2">
      <c r="BB35871" s="5"/>
    </row>
    <row r="35872" spans="54:54" x14ac:dyDescent="0.2">
      <c r="BB35872" s="5"/>
    </row>
    <row r="35873" spans="54:54" x14ac:dyDescent="0.2">
      <c r="BB35873" s="5"/>
    </row>
    <row r="35874" spans="54:54" x14ac:dyDescent="0.2">
      <c r="BB35874" s="5"/>
    </row>
    <row r="35875" spans="54:54" x14ac:dyDescent="0.2">
      <c r="BB35875" s="5"/>
    </row>
    <row r="35876" spans="54:54" x14ac:dyDescent="0.2">
      <c r="BB35876" s="5"/>
    </row>
    <row r="35877" spans="54:54" x14ac:dyDescent="0.2">
      <c r="BB35877" s="5"/>
    </row>
    <row r="35878" spans="54:54" x14ac:dyDescent="0.2">
      <c r="BB35878" s="5"/>
    </row>
    <row r="35879" spans="54:54" x14ac:dyDescent="0.2">
      <c r="BB35879" s="5"/>
    </row>
    <row r="35880" spans="54:54" x14ac:dyDescent="0.2">
      <c r="BB35880" s="5"/>
    </row>
    <row r="35881" spans="54:54" x14ac:dyDescent="0.2">
      <c r="BB35881" s="5"/>
    </row>
    <row r="35882" spans="54:54" x14ac:dyDescent="0.2">
      <c r="BB35882" s="5"/>
    </row>
    <row r="35883" spans="54:54" x14ac:dyDescent="0.2">
      <c r="BB35883" s="5"/>
    </row>
    <row r="35884" spans="54:54" x14ac:dyDescent="0.2">
      <c r="BB35884" s="5"/>
    </row>
    <row r="35885" spans="54:54" x14ac:dyDescent="0.2">
      <c r="BB35885" s="5"/>
    </row>
    <row r="35886" spans="54:54" x14ac:dyDescent="0.2">
      <c r="BB35886" s="5"/>
    </row>
    <row r="35887" spans="54:54" x14ac:dyDescent="0.2">
      <c r="BB35887" s="5"/>
    </row>
    <row r="35888" spans="54:54" x14ac:dyDescent="0.2">
      <c r="BB35888" s="5"/>
    </row>
    <row r="35889" spans="54:54" x14ac:dyDescent="0.2">
      <c r="BB35889" s="5"/>
    </row>
    <row r="35890" spans="54:54" x14ac:dyDescent="0.2">
      <c r="BB35890" s="5"/>
    </row>
    <row r="35891" spans="54:54" x14ac:dyDescent="0.2">
      <c r="BB35891" s="5"/>
    </row>
    <row r="35892" spans="54:54" x14ac:dyDescent="0.2">
      <c r="BB35892" s="5"/>
    </row>
    <row r="35893" spans="54:54" x14ac:dyDescent="0.2">
      <c r="BB35893" s="5"/>
    </row>
    <row r="35894" spans="54:54" x14ac:dyDescent="0.2">
      <c r="BB35894" s="5"/>
    </row>
    <row r="35895" spans="54:54" x14ac:dyDescent="0.2">
      <c r="BB35895" s="5"/>
    </row>
    <row r="35896" spans="54:54" x14ac:dyDescent="0.2">
      <c r="BB35896" s="5"/>
    </row>
    <row r="35897" spans="54:54" x14ac:dyDescent="0.2">
      <c r="BB35897" s="5"/>
    </row>
    <row r="35898" spans="54:54" x14ac:dyDescent="0.2">
      <c r="BB35898" s="5"/>
    </row>
    <row r="35899" spans="54:54" x14ac:dyDescent="0.2">
      <c r="BB35899" s="5"/>
    </row>
    <row r="35900" spans="54:54" x14ac:dyDescent="0.2">
      <c r="BB35900" s="5"/>
    </row>
    <row r="35901" spans="54:54" x14ac:dyDescent="0.2">
      <c r="BB35901" s="5"/>
    </row>
    <row r="35902" spans="54:54" x14ac:dyDescent="0.2">
      <c r="BB35902" s="5"/>
    </row>
    <row r="35903" spans="54:54" x14ac:dyDescent="0.2">
      <c r="BB35903" s="5"/>
    </row>
    <row r="35904" spans="54:54" x14ac:dyDescent="0.2">
      <c r="BB35904" s="5"/>
    </row>
    <row r="35905" spans="54:54" x14ac:dyDescent="0.2">
      <c r="BB35905" s="5"/>
    </row>
    <row r="35906" spans="54:54" x14ac:dyDescent="0.2">
      <c r="BB35906" s="5"/>
    </row>
    <row r="35907" spans="54:54" x14ac:dyDescent="0.2">
      <c r="BB35907" s="5"/>
    </row>
    <row r="35908" spans="54:54" x14ac:dyDescent="0.2">
      <c r="BB35908" s="5"/>
    </row>
    <row r="35909" spans="54:54" x14ac:dyDescent="0.2">
      <c r="BB35909" s="5"/>
    </row>
    <row r="35910" spans="54:54" x14ac:dyDescent="0.2">
      <c r="BB35910" s="5"/>
    </row>
    <row r="35911" spans="54:54" x14ac:dyDescent="0.2">
      <c r="BB35911" s="5"/>
    </row>
    <row r="35912" spans="54:54" x14ac:dyDescent="0.2">
      <c r="BB35912" s="5"/>
    </row>
    <row r="35913" spans="54:54" x14ac:dyDescent="0.2">
      <c r="BB35913" s="5"/>
    </row>
    <row r="35914" spans="54:54" x14ac:dyDescent="0.2">
      <c r="BB35914" s="5"/>
    </row>
    <row r="35915" spans="54:54" x14ac:dyDescent="0.2">
      <c r="BB35915" s="5"/>
    </row>
    <row r="35916" spans="54:54" x14ac:dyDescent="0.2">
      <c r="BB35916" s="5"/>
    </row>
    <row r="35917" spans="54:54" x14ac:dyDescent="0.2">
      <c r="BB35917" s="5"/>
    </row>
    <row r="35918" spans="54:54" x14ac:dyDescent="0.2">
      <c r="BB35918" s="5"/>
    </row>
    <row r="35919" spans="54:54" x14ac:dyDescent="0.2">
      <c r="BB35919" s="5"/>
    </row>
    <row r="35920" spans="54:54" x14ac:dyDescent="0.2">
      <c r="BB35920" s="5"/>
    </row>
    <row r="35921" spans="54:54" x14ac:dyDescent="0.2">
      <c r="BB35921" s="5"/>
    </row>
    <row r="35922" spans="54:54" x14ac:dyDescent="0.2">
      <c r="BB35922" s="5"/>
    </row>
    <row r="35923" spans="54:54" x14ac:dyDescent="0.2">
      <c r="BB35923" s="5"/>
    </row>
    <row r="35924" spans="54:54" x14ac:dyDescent="0.2">
      <c r="BB35924" s="5"/>
    </row>
    <row r="35925" spans="54:54" x14ac:dyDescent="0.2">
      <c r="BB35925" s="5"/>
    </row>
    <row r="35926" spans="54:54" x14ac:dyDescent="0.2">
      <c r="BB35926" s="5"/>
    </row>
    <row r="35927" spans="54:54" x14ac:dyDescent="0.2">
      <c r="BB35927" s="5"/>
    </row>
    <row r="35928" spans="54:54" x14ac:dyDescent="0.2">
      <c r="BB35928" s="5"/>
    </row>
    <row r="35929" spans="54:54" x14ac:dyDescent="0.2">
      <c r="BB35929" s="5"/>
    </row>
    <row r="35930" spans="54:54" x14ac:dyDescent="0.2">
      <c r="BB35930" s="5"/>
    </row>
    <row r="35931" spans="54:54" x14ac:dyDescent="0.2">
      <c r="BB35931" s="5"/>
    </row>
    <row r="35932" spans="54:54" x14ac:dyDescent="0.2">
      <c r="BB35932" s="5"/>
    </row>
    <row r="35933" spans="54:54" x14ac:dyDescent="0.2">
      <c r="BB35933" s="5"/>
    </row>
    <row r="35934" spans="54:54" x14ac:dyDescent="0.2">
      <c r="BB35934" s="5"/>
    </row>
    <row r="35935" spans="54:54" x14ac:dyDescent="0.2">
      <c r="BB35935" s="5"/>
    </row>
    <row r="35936" spans="54:54" x14ac:dyDescent="0.2">
      <c r="BB35936" s="5"/>
    </row>
    <row r="35937" spans="54:54" x14ac:dyDescent="0.2">
      <c r="BB35937" s="5"/>
    </row>
    <row r="35938" spans="54:54" x14ac:dyDescent="0.2">
      <c r="BB35938" s="5"/>
    </row>
    <row r="35939" spans="54:54" x14ac:dyDescent="0.2">
      <c r="BB35939" s="5"/>
    </row>
    <row r="35940" spans="54:54" x14ac:dyDescent="0.2">
      <c r="BB35940" s="5"/>
    </row>
    <row r="35941" spans="54:54" x14ac:dyDescent="0.2">
      <c r="BB35941" s="5"/>
    </row>
    <row r="35942" spans="54:54" x14ac:dyDescent="0.2">
      <c r="BB35942" s="5"/>
    </row>
    <row r="35943" spans="54:54" x14ac:dyDescent="0.2">
      <c r="BB35943" s="5"/>
    </row>
    <row r="35944" spans="54:54" x14ac:dyDescent="0.2">
      <c r="BB35944" s="5"/>
    </row>
    <row r="35945" spans="54:54" x14ac:dyDescent="0.2">
      <c r="BB35945" s="5"/>
    </row>
    <row r="35946" spans="54:54" x14ac:dyDescent="0.2">
      <c r="BB35946" s="5"/>
    </row>
    <row r="35947" spans="54:54" x14ac:dyDescent="0.2">
      <c r="BB35947" s="5"/>
    </row>
    <row r="35948" spans="54:54" x14ac:dyDescent="0.2">
      <c r="BB35948" s="5"/>
    </row>
    <row r="35949" spans="54:54" x14ac:dyDescent="0.2">
      <c r="BB35949" s="5"/>
    </row>
    <row r="35950" spans="54:54" x14ac:dyDescent="0.2">
      <c r="BB35950" s="5"/>
    </row>
    <row r="35951" spans="54:54" x14ac:dyDescent="0.2">
      <c r="BB35951" s="5"/>
    </row>
    <row r="35952" spans="54:54" x14ac:dyDescent="0.2">
      <c r="BB35952" s="5"/>
    </row>
    <row r="35953" spans="54:54" x14ac:dyDescent="0.2">
      <c r="BB35953" s="5"/>
    </row>
    <row r="35954" spans="54:54" x14ac:dyDescent="0.2">
      <c r="BB35954" s="5"/>
    </row>
    <row r="35955" spans="54:54" x14ac:dyDescent="0.2">
      <c r="BB35955" s="5"/>
    </row>
    <row r="35956" spans="54:54" x14ac:dyDescent="0.2">
      <c r="BB35956" s="5"/>
    </row>
    <row r="35957" spans="54:54" x14ac:dyDescent="0.2">
      <c r="BB35957" s="5"/>
    </row>
    <row r="35958" spans="54:54" x14ac:dyDescent="0.2">
      <c r="BB35958" s="5"/>
    </row>
    <row r="35959" spans="54:54" x14ac:dyDescent="0.2">
      <c r="BB35959" s="5"/>
    </row>
    <row r="35960" spans="54:54" x14ac:dyDescent="0.2">
      <c r="BB35960" s="5"/>
    </row>
    <row r="35961" spans="54:54" x14ac:dyDescent="0.2">
      <c r="BB35961" s="5"/>
    </row>
    <row r="35962" spans="54:54" x14ac:dyDescent="0.2">
      <c r="BB35962" s="5"/>
    </row>
    <row r="35963" spans="54:54" x14ac:dyDescent="0.2">
      <c r="BB35963" s="5"/>
    </row>
    <row r="35964" spans="54:54" x14ac:dyDescent="0.2">
      <c r="BB35964" s="5"/>
    </row>
    <row r="35965" spans="54:54" x14ac:dyDescent="0.2">
      <c r="BB35965" s="5"/>
    </row>
    <row r="35966" spans="54:54" x14ac:dyDescent="0.2">
      <c r="BB35966" s="5"/>
    </row>
    <row r="35967" spans="54:54" x14ac:dyDescent="0.2">
      <c r="BB35967" s="5"/>
    </row>
    <row r="35968" spans="54:54" x14ac:dyDescent="0.2">
      <c r="BB35968" s="5"/>
    </row>
    <row r="35969" spans="54:54" x14ac:dyDescent="0.2">
      <c r="BB35969" s="5"/>
    </row>
    <row r="35970" spans="54:54" x14ac:dyDescent="0.2">
      <c r="BB35970" s="5"/>
    </row>
    <row r="35971" spans="54:54" x14ac:dyDescent="0.2">
      <c r="BB35971" s="5"/>
    </row>
    <row r="35972" spans="54:54" x14ac:dyDescent="0.2">
      <c r="BB35972" s="5"/>
    </row>
    <row r="35973" spans="54:54" x14ac:dyDescent="0.2">
      <c r="BB35973" s="5"/>
    </row>
    <row r="35974" spans="54:54" x14ac:dyDescent="0.2">
      <c r="BB35974" s="5"/>
    </row>
    <row r="35975" spans="54:54" x14ac:dyDescent="0.2">
      <c r="BB35975" s="5"/>
    </row>
    <row r="35976" spans="54:54" x14ac:dyDescent="0.2">
      <c r="BB35976" s="5"/>
    </row>
    <row r="35977" spans="54:54" x14ac:dyDescent="0.2">
      <c r="BB35977" s="5"/>
    </row>
    <row r="35978" spans="54:54" x14ac:dyDescent="0.2">
      <c r="BB35978" s="5"/>
    </row>
    <row r="35979" spans="54:54" x14ac:dyDescent="0.2">
      <c r="BB35979" s="5"/>
    </row>
    <row r="35980" spans="54:54" x14ac:dyDescent="0.2">
      <c r="BB35980" s="5"/>
    </row>
    <row r="35981" spans="54:54" x14ac:dyDescent="0.2">
      <c r="BB35981" s="5"/>
    </row>
    <row r="35982" spans="54:54" x14ac:dyDescent="0.2">
      <c r="BB35982" s="5"/>
    </row>
    <row r="35983" spans="54:54" x14ac:dyDescent="0.2">
      <c r="BB35983" s="5"/>
    </row>
    <row r="35984" spans="54:54" x14ac:dyDescent="0.2">
      <c r="BB35984" s="5"/>
    </row>
    <row r="35985" spans="54:54" x14ac:dyDescent="0.2">
      <c r="BB35985" s="5"/>
    </row>
    <row r="35986" spans="54:54" x14ac:dyDescent="0.2">
      <c r="BB35986" s="5"/>
    </row>
    <row r="35987" spans="54:54" x14ac:dyDescent="0.2">
      <c r="BB35987" s="5"/>
    </row>
    <row r="35988" spans="54:54" x14ac:dyDescent="0.2">
      <c r="BB35988" s="5"/>
    </row>
    <row r="35989" spans="54:54" x14ac:dyDescent="0.2">
      <c r="BB35989" s="5"/>
    </row>
    <row r="35990" spans="54:54" x14ac:dyDescent="0.2">
      <c r="BB35990" s="5"/>
    </row>
    <row r="35991" spans="54:54" x14ac:dyDescent="0.2">
      <c r="BB35991" s="5"/>
    </row>
    <row r="35992" spans="54:54" x14ac:dyDescent="0.2">
      <c r="BB35992" s="5"/>
    </row>
    <row r="35993" spans="54:54" x14ac:dyDescent="0.2">
      <c r="BB35993" s="5"/>
    </row>
    <row r="35994" spans="54:54" x14ac:dyDescent="0.2">
      <c r="BB35994" s="5"/>
    </row>
    <row r="35995" spans="54:54" x14ac:dyDescent="0.2">
      <c r="BB35995" s="5"/>
    </row>
    <row r="35996" spans="54:54" x14ac:dyDescent="0.2">
      <c r="BB35996" s="5"/>
    </row>
    <row r="35997" spans="54:54" x14ac:dyDescent="0.2">
      <c r="BB35997" s="5"/>
    </row>
    <row r="35998" spans="54:54" x14ac:dyDescent="0.2">
      <c r="BB35998" s="5"/>
    </row>
    <row r="35999" spans="54:54" x14ac:dyDescent="0.2">
      <c r="BB35999" s="5"/>
    </row>
    <row r="36000" spans="54:54" x14ac:dyDescent="0.2">
      <c r="BB36000" s="5"/>
    </row>
    <row r="36001" spans="54:54" x14ac:dyDescent="0.2">
      <c r="BB36001" s="5"/>
    </row>
    <row r="36002" spans="54:54" x14ac:dyDescent="0.2">
      <c r="BB36002" s="5"/>
    </row>
    <row r="36003" spans="54:54" x14ac:dyDescent="0.2">
      <c r="BB36003" s="5"/>
    </row>
    <row r="36004" spans="54:54" x14ac:dyDescent="0.2">
      <c r="BB36004" s="5"/>
    </row>
    <row r="36005" spans="54:54" x14ac:dyDescent="0.2">
      <c r="BB36005" s="5"/>
    </row>
    <row r="36006" spans="54:54" x14ac:dyDescent="0.2">
      <c r="BB36006" s="5"/>
    </row>
    <row r="36007" spans="54:54" x14ac:dyDescent="0.2">
      <c r="BB36007" s="5"/>
    </row>
    <row r="36008" spans="54:54" x14ac:dyDescent="0.2">
      <c r="BB36008" s="5"/>
    </row>
    <row r="36009" spans="54:54" x14ac:dyDescent="0.2">
      <c r="BB36009" s="5"/>
    </row>
    <row r="36010" spans="54:54" x14ac:dyDescent="0.2">
      <c r="BB36010" s="5"/>
    </row>
    <row r="36011" spans="54:54" x14ac:dyDescent="0.2">
      <c r="BB36011" s="5"/>
    </row>
    <row r="36012" spans="54:54" x14ac:dyDescent="0.2">
      <c r="BB36012" s="5"/>
    </row>
    <row r="36013" spans="54:54" x14ac:dyDescent="0.2">
      <c r="BB36013" s="5"/>
    </row>
    <row r="36014" spans="54:54" x14ac:dyDescent="0.2">
      <c r="BB36014" s="5"/>
    </row>
    <row r="36015" spans="54:54" x14ac:dyDescent="0.2">
      <c r="BB36015" s="5"/>
    </row>
    <row r="36016" spans="54:54" x14ac:dyDescent="0.2">
      <c r="BB36016" s="5"/>
    </row>
    <row r="36017" spans="54:54" x14ac:dyDescent="0.2">
      <c r="BB36017" s="5"/>
    </row>
    <row r="36018" spans="54:54" x14ac:dyDescent="0.2">
      <c r="BB36018" s="5"/>
    </row>
    <row r="36019" spans="54:54" x14ac:dyDescent="0.2">
      <c r="BB36019" s="5"/>
    </row>
    <row r="36020" spans="54:54" x14ac:dyDescent="0.2">
      <c r="BB36020" s="5"/>
    </row>
    <row r="36021" spans="54:54" x14ac:dyDescent="0.2">
      <c r="BB36021" s="5"/>
    </row>
    <row r="36022" spans="54:54" x14ac:dyDescent="0.2">
      <c r="BB36022" s="5"/>
    </row>
    <row r="36023" spans="54:54" x14ac:dyDescent="0.2">
      <c r="BB36023" s="5"/>
    </row>
    <row r="36024" spans="54:54" x14ac:dyDescent="0.2">
      <c r="BB36024" s="5"/>
    </row>
    <row r="36025" spans="54:54" x14ac:dyDescent="0.2">
      <c r="BB36025" s="5"/>
    </row>
    <row r="36026" spans="54:54" x14ac:dyDescent="0.2">
      <c r="BB36026" s="5"/>
    </row>
    <row r="36027" spans="54:54" x14ac:dyDescent="0.2">
      <c r="BB36027" s="5"/>
    </row>
    <row r="36028" spans="54:54" x14ac:dyDescent="0.2">
      <c r="BB36028" s="5"/>
    </row>
    <row r="36029" spans="54:54" x14ac:dyDescent="0.2">
      <c r="BB36029" s="5"/>
    </row>
    <row r="36030" spans="54:54" x14ac:dyDescent="0.2">
      <c r="BB36030" s="5"/>
    </row>
    <row r="36031" spans="54:54" x14ac:dyDescent="0.2">
      <c r="BB36031" s="5"/>
    </row>
    <row r="36032" spans="54:54" x14ac:dyDescent="0.2">
      <c r="BB36032" s="5"/>
    </row>
    <row r="36033" spans="54:54" x14ac:dyDescent="0.2">
      <c r="BB36033" s="5"/>
    </row>
    <row r="36034" spans="54:54" x14ac:dyDescent="0.2">
      <c r="BB36034" s="5"/>
    </row>
    <row r="36035" spans="54:54" x14ac:dyDescent="0.2">
      <c r="BB36035" s="5"/>
    </row>
    <row r="36036" spans="54:54" x14ac:dyDescent="0.2">
      <c r="BB36036" s="5"/>
    </row>
    <row r="36037" spans="54:54" x14ac:dyDescent="0.2">
      <c r="BB36037" s="5"/>
    </row>
    <row r="36038" spans="54:54" x14ac:dyDescent="0.2">
      <c r="BB36038" s="5"/>
    </row>
    <row r="36039" spans="54:54" x14ac:dyDescent="0.2">
      <c r="BB36039" s="5"/>
    </row>
    <row r="36040" spans="54:54" x14ac:dyDescent="0.2">
      <c r="BB36040" s="5"/>
    </row>
    <row r="36041" spans="54:54" x14ac:dyDescent="0.2">
      <c r="BB36041" s="5"/>
    </row>
    <row r="36042" spans="54:54" x14ac:dyDescent="0.2">
      <c r="BB36042" s="5"/>
    </row>
    <row r="36043" spans="54:54" x14ac:dyDescent="0.2">
      <c r="BB36043" s="5"/>
    </row>
    <row r="36044" spans="54:54" x14ac:dyDescent="0.2">
      <c r="BB36044" s="5"/>
    </row>
    <row r="36045" spans="54:54" x14ac:dyDescent="0.2">
      <c r="BB36045" s="5"/>
    </row>
    <row r="36046" spans="54:54" x14ac:dyDescent="0.2">
      <c r="BB36046" s="5"/>
    </row>
    <row r="36047" spans="54:54" x14ac:dyDescent="0.2">
      <c r="BB36047" s="5"/>
    </row>
    <row r="36048" spans="54:54" x14ac:dyDescent="0.2">
      <c r="BB36048" s="5"/>
    </row>
    <row r="36049" spans="54:54" x14ac:dyDescent="0.2">
      <c r="BB36049" s="5"/>
    </row>
    <row r="36050" spans="54:54" x14ac:dyDescent="0.2">
      <c r="BB36050" s="5"/>
    </row>
    <row r="36051" spans="54:54" x14ac:dyDescent="0.2">
      <c r="BB36051" s="5"/>
    </row>
    <row r="36052" spans="54:54" x14ac:dyDescent="0.2">
      <c r="BB36052" s="5"/>
    </row>
    <row r="36053" spans="54:54" x14ac:dyDescent="0.2">
      <c r="BB36053" s="5"/>
    </row>
    <row r="36054" spans="54:54" x14ac:dyDescent="0.2">
      <c r="BB36054" s="5"/>
    </row>
    <row r="36055" spans="54:54" x14ac:dyDescent="0.2">
      <c r="BB36055" s="5"/>
    </row>
    <row r="36056" spans="54:54" x14ac:dyDescent="0.2">
      <c r="BB36056" s="5"/>
    </row>
    <row r="36057" spans="54:54" x14ac:dyDescent="0.2">
      <c r="BB36057" s="5"/>
    </row>
    <row r="36058" spans="54:54" x14ac:dyDescent="0.2">
      <c r="BB36058" s="5"/>
    </row>
    <row r="36059" spans="54:54" x14ac:dyDescent="0.2">
      <c r="BB36059" s="5"/>
    </row>
    <row r="36060" spans="54:54" x14ac:dyDescent="0.2">
      <c r="BB36060" s="5"/>
    </row>
    <row r="36061" spans="54:54" x14ac:dyDescent="0.2">
      <c r="BB36061" s="5"/>
    </row>
    <row r="36062" spans="54:54" x14ac:dyDescent="0.2">
      <c r="BB36062" s="5"/>
    </row>
    <row r="36063" spans="54:54" x14ac:dyDescent="0.2">
      <c r="BB36063" s="5"/>
    </row>
    <row r="36064" spans="54:54" x14ac:dyDescent="0.2">
      <c r="BB36064" s="5"/>
    </row>
    <row r="36065" spans="54:54" x14ac:dyDescent="0.2">
      <c r="BB36065" s="5"/>
    </row>
    <row r="36066" spans="54:54" x14ac:dyDescent="0.2">
      <c r="BB36066" s="5"/>
    </row>
    <row r="36067" spans="54:54" x14ac:dyDescent="0.2">
      <c r="BB36067" s="5"/>
    </row>
    <row r="36068" spans="54:54" x14ac:dyDescent="0.2">
      <c r="BB36068" s="5"/>
    </row>
    <row r="36069" spans="54:54" x14ac:dyDescent="0.2">
      <c r="BB36069" s="5"/>
    </row>
    <row r="36070" spans="54:54" x14ac:dyDescent="0.2">
      <c r="BB36070" s="5"/>
    </row>
    <row r="36071" spans="54:54" x14ac:dyDescent="0.2">
      <c r="BB36071" s="5"/>
    </row>
    <row r="36072" spans="54:54" x14ac:dyDescent="0.2">
      <c r="BB36072" s="5"/>
    </row>
    <row r="36073" spans="54:54" x14ac:dyDescent="0.2">
      <c r="BB36073" s="5"/>
    </row>
    <row r="36074" spans="54:54" x14ac:dyDescent="0.2">
      <c r="BB36074" s="5"/>
    </row>
    <row r="36075" spans="54:54" x14ac:dyDescent="0.2">
      <c r="BB36075" s="5"/>
    </row>
    <row r="36076" spans="54:54" x14ac:dyDescent="0.2">
      <c r="BB36076" s="5"/>
    </row>
    <row r="36077" spans="54:54" x14ac:dyDescent="0.2">
      <c r="BB36077" s="5"/>
    </row>
    <row r="36078" spans="54:54" x14ac:dyDescent="0.2">
      <c r="BB36078" s="5"/>
    </row>
    <row r="36079" spans="54:54" x14ac:dyDescent="0.2">
      <c r="BB36079" s="5"/>
    </row>
    <row r="36080" spans="54:54" x14ac:dyDescent="0.2">
      <c r="BB36080" s="5"/>
    </row>
    <row r="36081" spans="54:54" x14ac:dyDescent="0.2">
      <c r="BB36081" s="5"/>
    </row>
    <row r="36082" spans="54:54" x14ac:dyDescent="0.2">
      <c r="BB36082" s="5"/>
    </row>
    <row r="36083" spans="54:54" x14ac:dyDescent="0.2">
      <c r="BB36083" s="5"/>
    </row>
    <row r="36084" spans="54:54" x14ac:dyDescent="0.2">
      <c r="BB36084" s="5"/>
    </row>
    <row r="36085" spans="54:54" x14ac:dyDescent="0.2">
      <c r="BB36085" s="5"/>
    </row>
    <row r="36086" spans="54:54" x14ac:dyDescent="0.2">
      <c r="BB36086" s="5"/>
    </row>
    <row r="36087" spans="54:54" x14ac:dyDescent="0.2">
      <c r="BB36087" s="5"/>
    </row>
    <row r="36088" spans="54:54" x14ac:dyDescent="0.2">
      <c r="BB36088" s="5"/>
    </row>
    <row r="36089" spans="54:54" x14ac:dyDescent="0.2">
      <c r="BB36089" s="5"/>
    </row>
    <row r="36090" spans="54:54" x14ac:dyDescent="0.2">
      <c r="BB36090" s="5"/>
    </row>
    <row r="36091" spans="54:54" x14ac:dyDescent="0.2">
      <c r="BB36091" s="5"/>
    </row>
    <row r="36092" spans="54:54" x14ac:dyDescent="0.2">
      <c r="BB36092" s="5"/>
    </row>
    <row r="36093" spans="54:54" x14ac:dyDescent="0.2">
      <c r="BB36093" s="5"/>
    </row>
    <row r="36094" spans="54:54" x14ac:dyDescent="0.2">
      <c r="BB36094" s="5"/>
    </row>
    <row r="36095" spans="54:54" x14ac:dyDescent="0.2">
      <c r="BB36095" s="5"/>
    </row>
    <row r="36096" spans="54:54" x14ac:dyDescent="0.2">
      <c r="BB36096" s="5"/>
    </row>
    <row r="36097" spans="54:54" x14ac:dyDescent="0.2">
      <c r="BB36097" s="5"/>
    </row>
    <row r="36098" spans="54:54" x14ac:dyDescent="0.2">
      <c r="BB36098" s="5"/>
    </row>
    <row r="36099" spans="54:54" x14ac:dyDescent="0.2">
      <c r="BB36099" s="5"/>
    </row>
    <row r="36100" spans="54:54" x14ac:dyDescent="0.2">
      <c r="BB36100" s="5"/>
    </row>
    <row r="36101" spans="54:54" x14ac:dyDescent="0.2">
      <c r="BB36101" s="5"/>
    </row>
    <row r="36102" spans="54:54" x14ac:dyDescent="0.2">
      <c r="BB36102" s="5"/>
    </row>
    <row r="36103" spans="54:54" x14ac:dyDescent="0.2">
      <c r="BB36103" s="5"/>
    </row>
    <row r="36104" spans="54:54" x14ac:dyDescent="0.2">
      <c r="BB36104" s="5"/>
    </row>
    <row r="36105" spans="54:54" x14ac:dyDescent="0.2">
      <c r="BB36105" s="5"/>
    </row>
    <row r="36106" spans="54:54" x14ac:dyDescent="0.2">
      <c r="BB36106" s="5"/>
    </row>
    <row r="36107" spans="54:54" x14ac:dyDescent="0.2">
      <c r="BB36107" s="5"/>
    </row>
    <row r="36108" spans="54:54" x14ac:dyDescent="0.2">
      <c r="BB36108" s="5"/>
    </row>
    <row r="36109" spans="54:54" x14ac:dyDescent="0.2">
      <c r="BB36109" s="5"/>
    </row>
    <row r="36110" spans="54:54" x14ac:dyDescent="0.2">
      <c r="BB36110" s="5"/>
    </row>
    <row r="36111" spans="54:54" x14ac:dyDescent="0.2">
      <c r="BB36111" s="5"/>
    </row>
    <row r="36112" spans="54:54" x14ac:dyDescent="0.2">
      <c r="BB36112" s="5"/>
    </row>
    <row r="36113" spans="54:54" x14ac:dyDescent="0.2">
      <c r="BB36113" s="5"/>
    </row>
    <row r="36114" spans="54:54" x14ac:dyDescent="0.2">
      <c r="BB36114" s="5"/>
    </row>
    <row r="36115" spans="54:54" x14ac:dyDescent="0.2">
      <c r="BB36115" s="5"/>
    </row>
    <row r="36116" spans="54:54" x14ac:dyDescent="0.2">
      <c r="BB36116" s="5"/>
    </row>
    <row r="36117" spans="54:54" x14ac:dyDescent="0.2">
      <c r="BB36117" s="5"/>
    </row>
    <row r="36118" spans="54:54" x14ac:dyDescent="0.2">
      <c r="BB36118" s="5"/>
    </row>
    <row r="36119" spans="54:54" x14ac:dyDescent="0.2">
      <c r="BB36119" s="5"/>
    </row>
    <row r="36120" spans="54:54" x14ac:dyDescent="0.2">
      <c r="BB36120" s="5"/>
    </row>
    <row r="36121" spans="54:54" x14ac:dyDescent="0.2">
      <c r="BB36121" s="5"/>
    </row>
    <row r="36122" spans="54:54" x14ac:dyDescent="0.2">
      <c r="BB36122" s="5"/>
    </row>
    <row r="36123" spans="54:54" x14ac:dyDescent="0.2">
      <c r="BB36123" s="5"/>
    </row>
    <row r="36124" spans="54:54" x14ac:dyDescent="0.2">
      <c r="BB36124" s="5"/>
    </row>
    <row r="36125" spans="54:54" x14ac:dyDescent="0.2">
      <c r="BB36125" s="5"/>
    </row>
    <row r="36126" spans="54:54" x14ac:dyDescent="0.2">
      <c r="BB36126" s="5"/>
    </row>
    <row r="36127" spans="54:54" x14ac:dyDescent="0.2">
      <c r="BB36127" s="5"/>
    </row>
    <row r="36128" spans="54:54" x14ac:dyDescent="0.2">
      <c r="BB36128" s="5"/>
    </row>
    <row r="36129" spans="54:54" x14ac:dyDescent="0.2">
      <c r="BB36129" s="5"/>
    </row>
    <row r="36130" spans="54:54" x14ac:dyDescent="0.2">
      <c r="BB36130" s="5"/>
    </row>
    <row r="36131" spans="54:54" x14ac:dyDescent="0.2">
      <c r="BB36131" s="5"/>
    </row>
    <row r="36132" spans="54:54" x14ac:dyDescent="0.2">
      <c r="BB36132" s="5"/>
    </row>
    <row r="36133" spans="54:54" x14ac:dyDescent="0.2">
      <c r="BB36133" s="5"/>
    </row>
    <row r="36134" spans="54:54" x14ac:dyDescent="0.2">
      <c r="BB36134" s="5"/>
    </row>
    <row r="36135" spans="54:54" x14ac:dyDescent="0.2">
      <c r="BB36135" s="5"/>
    </row>
    <row r="36136" spans="54:54" x14ac:dyDescent="0.2">
      <c r="BB36136" s="5"/>
    </row>
    <row r="36137" spans="54:54" x14ac:dyDescent="0.2">
      <c r="BB36137" s="5"/>
    </row>
    <row r="36138" spans="54:54" x14ac:dyDescent="0.2">
      <c r="BB36138" s="5"/>
    </row>
    <row r="36139" spans="54:54" x14ac:dyDescent="0.2">
      <c r="BB36139" s="5"/>
    </row>
    <row r="36140" spans="54:54" x14ac:dyDescent="0.2">
      <c r="BB36140" s="5"/>
    </row>
    <row r="36141" spans="54:54" x14ac:dyDescent="0.2">
      <c r="BB36141" s="5"/>
    </row>
    <row r="36142" spans="54:54" x14ac:dyDescent="0.2">
      <c r="BB36142" s="5"/>
    </row>
    <row r="36143" spans="54:54" x14ac:dyDescent="0.2">
      <c r="BB36143" s="5"/>
    </row>
    <row r="36144" spans="54:54" x14ac:dyDescent="0.2">
      <c r="BB36144" s="5"/>
    </row>
    <row r="36145" spans="54:54" x14ac:dyDescent="0.2">
      <c r="BB36145" s="5"/>
    </row>
    <row r="36146" spans="54:54" x14ac:dyDescent="0.2">
      <c r="BB36146" s="5"/>
    </row>
    <row r="36147" spans="54:54" x14ac:dyDescent="0.2">
      <c r="BB36147" s="5"/>
    </row>
    <row r="36148" spans="54:54" x14ac:dyDescent="0.2">
      <c r="BB36148" s="5"/>
    </row>
    <row r="36149" spans="54:54" x14ac:dyDescent="0.2">
      <c r="BB36149" s="5"/>
    </row>
    <row r="36150" spans="54:54" x14ac:dyDescent="0.2">
      <c r="BB36150" s="5"/>
    </row>
    <row r="36151" spans="54:54" x14ac:dyDescent="0.2">
      <c r="BB36151" s="5"/>
    </row>
    <row r="36152" spans="54:54" x14ac:dyDescent="0.2">
      <c r="BB36152" s="5"/>
    </row>
    <row r="36153" spans="54:54" x14ac:dyDescent="0.2">
      <c r="BB36153" s="5"/>
    </row>
    <row r="36154" spans="54:54" x14ac:dyDescent="0.2">
      <c r="BB36154" s="5"/>
    </row>
    <row r="36155" spans="54:54" x14ac:dyDescent="0.2">
      <c r="BB36155" s="5"/>
    </row>
    <row r="36156" spans="54:54" x14ac:dyDescent="0.2">
      <c r="BB36156" s="5"/>
    </row>
    <row r="36157" spans="54:54" x14ac:dyDescent="0.2">
      <c r="BB36157" s="5"/>
    </row>
    <row r="36158" spans="54:54" x14ac:dyDescent="0.2">
      <c r="BB36158" s="5"/>
    </row>
    <row r="36159" spans="54:54" x14ac:dyDescent="0.2">
      <c r="BB36159" s="5"/>
    </row>
    <row r="36160" spans="54:54" x14ac:dyDescent="0.2">
      <c r="BB36160" s="5"/>
    </row>
    <row r="36161" spans="54:54" x14ac:dyDescent="0.2">
      <c r="BB36161" s="5"/>
    </row>
    <row r="36162" spans="54:54" x14ac:dyDescent="0.2">
      <c r="BB36162" s="5"/>
    </row>
    <row r="36163" spans="54:54" x14ac:dyDescent="0.2">
      <c r="BB36163" s="5"/>
    </row>
    <row r="36164" spans="54:54" x14ac:dyDescent="0.2">
      <c r="BB36164" s="5"/>
    </row>
    <row r="36165" spans="54:54" x14ac:dyDescent="0.2">
      <c r="BB36165" s="5"/>
    </row>
    <row r="36166" spans="54:54" x14ac:dyDescent="0.2">
      <c r="BB36166" s="5"/>
    </row>
    <row r="36167" spans="54:54" x14ac:dyDescent="0.2">
      <c r="BB36167" s="5"/>
    </row>
    <row r="36168" spans="54:54" x14ac:dyDescent="0.2">
      <c r="BB36168" s="5"/>
    </row>
    <row r="36169" spans="54:54" x14ac:dyDescent="0.2">
      <c r="BB36169" s="5"/>
    </row>
    <row r="36170" spans="54:54" x14ac:dyDescent="0.2">
      <c r="BB36170" s="5"/>
    </row>
    <row r="36171" spans="54:54" x14ac:dyDescent="0.2">
      <c r="BB36171" s="5"/>
    </row>
    <row r="36172" spans="54:54" x14ac:dyDescent="0.2">
      <c r="BB36172" s="5"/>
    </row>
    <row r="36173" spans="54:54" x14ac:dyDescent="0.2">
      <c r="BB36173" s="5"/>
    </row>
    <row r="36174" spans="54:54" x14ac:dyDescent="0.2">
      <c r="BB36174" s="5"/>
    </row>
    <row r="36175" spans="54:54" x14ac:dyDescent="0.2">
      <c r="BB36175" s="5"/>
    </row>
    <row r="36176" spans="54:54" x14ac:dyDescent="0.2">
      <c r="BB36176" s="5"/>
    </row>
    <row r="36177" spans="54:54" x14ac:dyDescent="0.2">
      <c r="BB36177" s="5"/>
    </row>
    <row r="36178" spans="54:54" x14ac:dyDescent="0.2">
      <c r="BB36178" s="5"/>
    </row>
    <row r="36179" spans="54:54" x14ac:dyDescent="0.2">
      <c r="BB36179" s="5"/>
    </row>
    <row r="36180" spans="54:54" x14ac:dyDescent="0.2">
      <c r="BB36180" s="5"/>
    </row>
    <row r="36181" spans="54:54" x14ac:dyDescent="0.2">
      <c r="BB36181" s="5"/>
    </row>
    <row r="36182" spans="54:54" x14ac:dyDescent="0.2">
      <c r="BB36182" s="5"/>
    </row>
    <row r="36183" spans="54:54" x14ac:dyDescent="0.2">
      <c r="BB36183" s="5"/>
    </row>
    <row r="36184" spans="54:54" x14ac:dyDescent="0.2">
      <c r="BB36184" s="5"/>
    </row>
    <row r="36185" spans="54:54" x14ac:dyDescent="0.2">
      <c r="BB36185" s="5"/>
    </row>
    <row r="36186" spans="54:54" x14ac:dyDescent="0.2">
      <c r="BB36186" s="5"/>
    </row>
    <row r="36187" spans="54:54" x14ac:dyDescent="0.2">
      <c r="BB36187" s="5"/>
    </row>
    <row r="36188" spans="54:54" x14ac:dyDescent="0.2">
      <c r="BB36188" s="5"/>
    </row>
    <row r="36189" spans="54:54" x14ac:dyDescent="0.2">
      <c r="BB36189" s="5"/>
    </row>
    <row r="36190" spans="54:54" x14ac:dyDescent="0.2">
      <c r="BB36190" s="5"/>
    </row>
    <row r="36191" spans="54:54" x14ac:dyDescent="0.2">
      <c r="BB36191" s="5"/>
    </row>
    <row r="36192" spans="54:54" x14ac:dyDescent="0.2">
      <c r="BB36192" s="5"/>
    </row>
    <row r="36193" spans="54:54" x14ac:dyDescent="0.2">
      <c r="BB36193" s="5"/>
    </row>
    <row r="36194" spans="54:54" x14ac:dyDescent="0.2">
      <c r="BB36194" s="5"/>
    </row>
    <row r="36195" spans="54:54" x14ac:dyDescent="0.2">
      <c r="BB36195" s="5"/>
    </row>
    <row r="36196" spans="54:54" x14ac:dyDescent="0.2">
      <c r="BB36196" s="5"/>
    </row>
    <row r="36197" spans="54:54" x14ac:dyDescent="0.2">
      <c r="BB36197" s="5"/>
    </row>
    <row r="36198" spans="54:54" x14ac:dyDescent="0.2">
      <c r="BB36198" s="5"/>
    </row>
    <row r="36199" spans="54:54" x14ac:dyDescent="0.2">
      <c r="BB36199" s="5"/>
    </row>
    <row r="36200" spans="54:54" x14ac:dyDescent="0.2">
      <c r="BB36200" s="5"/>
    </row>
    <row r="36201" spans="54:54" x14ac:dyDescent="0.2">
      <c r="BB36201" s="5"/>
    </row>
    <row r="36202" spans="54:54" x14ac:dyDescent="0.2">
      <c r="BB36202" s="5"/>
    </row>
    <row r="36203" spans="54:54" x14ac:dyDescent="0.2">
      <c r="BB36203" s="5"/>
    </row>
    <row r="36204" spans="54:54" x14ac:dyDescent="0.2">
      <c r="BB36204" s="5"/>
    </row>
    <row r="36205" spans="54:54" x14ac:dyDescent="0.2">
      <c r="BB36205" s="5"/>
    </row>
    <row r="36206" spans="54:54" x14ac:dyDescent="0.2">
      <c r="BB36206" s="5"/>
    </row>
    <row r="36207" spans="54:54" x14ac:dyDescent="0.2">
      <c r="BB36207" s="5"/>
    </row>
    <row r="36208" spans="54:54" x14ac:dyDescent="0.2">
      <c r="BB36208" s="5"/>
    </row>
    <row r="36209" spans="54:54" x14ac:dyDescent="0.2">
      <c r="BB36209" s="5"/>
    </row>
    <row r="36210" spans="54:54" x14ac:dyDescent="0.2">
      <c r="BB36210" s="5"/>
    </row>
    <row r="36211" spans="54:54" x14ac:dyDescent="0.2">
      <c r="BB36211" s="5"/>
    </row>
    <row r="36212" spans="54:54" x14ac:dyDescent="0.2">
      <c r="BB36212" s="5"/>
    </row>
    <row r="36213" spans="54:54" x14ac:dyDescent="0.2">
      <c r="BB36213" s="5"/>
    </row>
    <row r="36214" spans="54:54" x14ac:dyDescent="0.2">
      <c r="BB36214" s="5"/>
    </row>
    <row r="36215" spans="54:54" x14ac:dyDescent="0.2">
      <c r="BB36215" s="5"/>
    </row>
    <row r="36216" spans="54:54" x14ac:dyDescent="0.2">
      <c r="BB36216" s="5"/>
    </row>
    <row r="36217" spans="54:54" x14ac:dyDescent="0.2">
      <c r="BB36217" s="5"/>
    </row>
    <row r="36218" spans="54:54" x14ac:dyDescent="0.2">
      <c r="BB36218" s="5"/>
    </row>
    <row r="36219" spans="54:54" x14ac:dyDescent="0.2">
      <c r="BB36219" s="5"/>
    </row>
    <row r="36220" spans="54:54" x14ac:dyDescent="0.2">
      <c r="BB36220" s="5"/>
    </row>
    <row r="36221" spans="54:54" x14ac:dyDescent="0.2">
      <c r="BB36221" s="5"/>
    </row>
    <row r="36222" spans="54:54" x14ac:dyDescent="0.2">
      <c r="BB36222" s="5"/>
    </row>
    <row r="36223" spans="54:54" x14ac:dyDescent="0.2">
      <c r="BB36223" s="5"/>
    </row>
    <row r="36224" spans="54:54" x14ac:dyDescent="0.2">
      <c r="BB36224" s="5"/>
    </row>
    <row r="36225" spans="54:54" x14ac:dyDescent="0.2">
      <c r="BB36225" s="5"/>
    </row>
    <row r="36226" spans="54:54" x14ac:dyDescent="0.2">
      <c r="BB36226" s="5"/>
    </row>
    <row r="36227" spans="54:54" x14ac:dyDescent="0.2">
      <c r="BB36227" s="5"/>
    </row>
    <row r="36228" spans="54:54" x14ac:dyDescent="0.2">
      <c r="BB36228" s="5"/>
    </row>
    <row r="36229" spans="54:54" x14ac:dyDescent="0.2">
      <c r="BB36229" s="5"/>
    </row>
    <row r="36230" spans="54:54" x14ac:dyDescent="0.2">
      <c r="BB36230" s="5"/>
    </row>
    <row r="36231" spans="54:54" x14ac:dyDescent="0.2">
      <c r="BB36231" s="5"/>
    </row>
    <row r="36232" spans="54:54" x14ac:dyDescent="0.2">
      <c r="BB36232" s="5"/>
    </row>
    <row r="36233" spans="54:54" x14ac:dyDescent="0.2">
      <c r="BB36233" s="5"/>
    </row>
    <row r="36234" spans="54:54" x14ac:dyDescent="0.2">
      <c r="BB36234" s="5"/>
    </row>
    <row r="36235" spans="54:54" x14ac:dyDescent="0.2">
      <c r="BB36235" s="5"/>
    </row>
    <row r="36236" spans="54:54" x14ac:dyDescent="0.2">
      <c r="BB36236" s="5"/>
    </row>
    <row r="36237" spans="54:54" x14ac:dyDescent="0.2">
      <c r="BB36237" s="5"/>
    </row>
    <row r="36238" spans="54:54" x14ac:dyDescent="0.2">
      <c r="BB36238" s="5"/>
    </row>
    <row r="36239" spans="54:54" x14ac:dyDescent="0.2">
      <c r="BB36239" s="5"/>
    </row>
    <row r="36240" spans="54:54" x14ac:dyDescent="0.2">
      <c r="BB36240" s="5"/>
    </row>
    <row r="36241" spans="54:54" x14ac:dyDescent="0.2">
      <c r="BB36241" s="5"/>
    </row>
    <row r="36242" spans="54:54" x14ac:dyDescent="0.2">
      <c r="BB36242" s="5"/>
    </row>
    <row r="36243" spans="54:54" x14ac:dyDescent="0.2">
      <c r="BB36243" s="5"/>
    </row>
    <row r="36244" spans="54:54" x14ac:dyDescent="0.2">
      <c r="BB36244" s="5"/>
    </row>
    <row r="36245" spans="54:54" x14ac:dyDescent="0.2">
      <c r="BB36245" s="5"/>
    </row>
    <row r="36246" spans="54:54" x14ac:dyDescent="0.2">
      <c r="BB36246" s="5"/>
    </row>
    <row r="36247" spans="54:54" x14ac:dyDescent="0.2">
      <c r="BB36247" s="5"/>
    </row>
    <row r="36248" spans="54:54" x14ac:dyDescent="0.2">
      <c r="BB36248" s="5"/>
    </row>
    <row r="36249" spans="54:54" x14ac:dyDescent="0.2">
      <c r="BB36249" s="5"/>
    </row>
    <row r="36250" spans="54:54" x14ac:dyDescent="0.2">
      <c r="BB36250" s="5"/>
    </row>
    <row r="36251" spans="54:54" x14ac:dyDescent="0.2">
      <c r="BB36251" s="5"/>
    </row>
    <row r="36252" spans="54:54" x14ac:dyDescent="0.2">
      <c r="BB36252" s="5"/>
    </row>
    <row r="36253" spans="54:54" x14ac:dyDescent="0.2">
      <c r="BB36253" s="5"/>
    </row>
    <row r="36254" spans="54:54" x14ac:dyDescent="0.2">
      <c r="BB36254" s="5"/>
    </row>
    <row r="36255" spans="54:54" x14ac:dyDescent="0.2">
      <c r="BB36255" s="5"/>
    </row>
    <row r="36256" spans="54:54" x14ac:dyDescent="0.2">
      <c r="BB36256" s="5"/>
    </row>
    <row r="36257" spans="54:54" x14ac:dyDescent="0.2">
      <c r="BB36257" s="5"/>
    </row>
    <row r="36258" spans="54:54" x14ac:dyDescent="0.2">
      <c r="BB36258" s="5"/>
    </row>
    <row r="36259" spans="54:54" x14ac:dyDescent="0.2">
      <c r="BB36259" s="5"/>
    </row>
    <row r="36260" spans="54:54" x14ac:dyDescent="0.2">
      <c r="BB36260" s="5"/>
    </row>
    <row r="36261" spans="54:54" x14ac:dyDescent="0.2">
      <c r="BB36261" s="5"/>
    </row>
    <row r="36262" spans="54:54" x14ac:dyDescent="0.2">
      <c r="BB36262" s="5"/>
    </row>
    <row r="36263" spans="54:54" x14ac:dyDescent="0.2">
      <c r="BB36263" s="5"/>
    </row>
    <row r="36264" spans="54:54" x14ac:dyDescent="0.2">
      <c r="BB36264" s="5"/>
    </row>
    <row r="36265" spans="54:54" x14ac:dyDescent="0.2">
      <c r="BB36265" s="5"/>
    </row>
    <row r="36266" spans="54:54" x14ac:dyDescent="0.2">
      <c r="BB36266" s="5"/>
    </row>
    <row r="36267" spans="54:54" x14ac:dyDescent="0.2">
      <c r="BB36267" s="5"/>
    </row>
    <row r="36268" spans="54:54" x14ac:dyDescent="0.2">
      <c r="BB36268" s="5"/>
    </row>
    <row r="36269" spans="54:54" x14ac:dyDescent="0.2">
      <c r="BB36269" s="5"/>
    </row>
    <row r="36270" spans="54:54" x14ac:dyDescent="0.2">
      <c r="BB36270" s="5"/>
    </row>
    <row r="36271" spans="54:54" x14ac:dyDescent="0.2">
      <c r="BB36271" s="5"/>
    </row>
    <row r="36272" spans="54:54" x14ac:dyDescent="0.2">
      <c r="BB36272" s="5"/>
    </row>
    <row r="36273" spans="54:54" x14ac:dyDescent="0.2">
      <c r="BB36273" s="5"/>
    </row>
    <row r="36274" spans="54:54" x14ac:dyDescent="0.2">
      <c r="BB36274" s="5"/>
    </row>
    <row r="36275" spans="54:54" x14ac:dyDescent="0.2">
      <c r="BB36275" s="5"/>
    </row>
    <row r="36276" spans="54:54" x14ac:dyDescent="0.2">
      <c r="BB36276" s="5"/>
    </row>
    <row r="36277" spans="54:54" x14ac:dyDescent="0.2">
      <c r="BB36277" s="5"/>
    </row>
    <row r="36278" spans="54:54" x14ac:dyDescent="0.2">
      <c r="BB36278" s="5"/>
    </row>
    <row r="36279" spans="54:54" x14ac:dyDescent="0.2">
      <c r="BB36279" s="5"/>
    </row>
    <row r="36280" spans="54:54" x14ac:dyDescent="0.2">
      <c r="BB36280" s="5"/>
    </row>
    <row r="36281" spans="54:54" x14ac:dyDescent="0.2">
      <c r="BB36281" s="5"/>
    </row>
    <row r="36282" spans="54:54" x14ac:dyDescent="0.2">
      <c r="BB36282" s="5"/>
    </row>
    <row r="36283" spans="54:54" x14ac:dyDescent="0.2">
      <c r="BB36283" s="5"/>
    </row>
    <row r="36284" spans="54:54" x14ac:dyDescent="0.2">
      <c r="BB36284" s="5"/>
    </row>
    <row r="36285" spans="54:54" x14ac:dyDescent="0.2">
      <c r="BB36285" s="5"/>
    </row>
    <row r="36286" spans="54:54" x14ac:dyDescent="0.2">
      <c r="BB36286" s="5"/>
    </row>
    <row r="36287" spans="54:54" x14ac:dyDescent="0.2">
      <c r="BB36287" s="5"/>
    </row>
    <row r="36288" spans="54:54" x14ac:dyDescent="0.2">
      <c r="BB36288" s="5"/>
    </row>
    <row r="36289" spans="54:54" x14ac:dyDescent="0.2">
      <c r="BB36289" s="5"/>
    </row>
    <row r="36290" spans="54:54" x14ac:dyDescent="0.2">
      <c r="BB36290" s="5"/>
    </row>
    <row r="36291" spans="54:54" x14ac:dyDescent="0.2">
      <c r="BB36291" s="5"/>
    </row>
    <row r="36292" spans="54:54" x14ac:dyDescent="0.2">
      <c r="BB36292" s="5"/>
    </row>
    <row r="36293" spans="54:54" x14ac:dyDescent="0.2">
      <c r="BB36293" s="5"/>
    </row>
    <row r="36294" spans="54:54" x14ac:dyDescent="0.2">
      <c r="BB36294" s="5"/>
    </row>
    <row r="36295" spans="54:54" x14ac:dyDescent="0.2">
      <c r="BB36295" s="5"/>
    </row>
    <row r="36296" spans="54:54" x14ac:dyDescent="0.2">
      <c r="BB36296" s="5"/>
    </row>
    <row r="36297" spans="54:54" x14ac:dyDescent="0.2">
      <c r="BB36297" s="5"/>
    </row>
    <row r="36298" spans="54:54" x14ac:dyDescent="0.2">
      <c r="BB36298" s="5"/>
    </row>
    <row r="36299" spans="54:54" x14ac:dyDescent="0.2">
      <c r="BB36299" s="5"/>
    </row>
    <row r="36300" spans="54:54" x14ac:dyDescent="0.2">
      <c r="BB36300" s="5"/>
    </row>
    <row r="36301" spans="54:54" x14ac:dyDescent="0.2">
      <c r="BB36301" s="5"/>
    </row>
    <row r="36302" spans="54:54" x14ac:dyDescent="0.2">
      <c r="BB36302" s="5"/>
    </row>
    <row r="36303" spans="54:54" x14ac:dyDescent="0.2">
      <c r="BB36303" s="5"/>
    </row>
    <row r="36304" spans="54:54" x14ac:dyDescent="0.2">
      <c r="BB36304" s="5"/>
    </row>
    <row r="36305" spans="54:54" x14ac:dyDescent="0.2">
      <c r="BB36305" s="5"/>
    </row>
    <row r="36306" spans="54:54" x14ac:dyDescent="0.2">
      <c r="BB36306" s="5"/>
    </row>
    <row r="36307" spans="54:54" x14ac:dyDescent="0.2">
      <c r="BB36307" s="5"/>
    </row>
    <row r="36308" spans="54:54" x14ac:dyDescent="0.2">
      <c r="BB36308" s="5"/>
    </row>
    <row r="36309" spans="54:54" x14ac:dyDescent="0.2">
      <c r="BB36309" s="5"/>
    </row>
    <row r="36310" spans="54:54" x14ac:dyDescent="0.2">
      <c r="BB36310" s="5"/>
    </row>
    <row r="36311" spans="54:54" x14ac:dyDescent="0.2">
      <c r="BB36311" s="5"/>
    </row>
    <row r="36312" spans="54:54" x14ac:dyDescent="0.2">
      <c r="BB36312" s="5"/>
    </row>
    <row r="36313" spans="54:54" x14ac:dyDescent="0.2">
      <c r="BB36313" s="5"/>
    </row>
    <row r="36314" spans="54:54" x14ac:dyDescent="0.2">
      <c r="BB36314" s="5"/>
    </row>
    <row r="36315" spans="54:54" x14ac:dyDescent="0.2">
      <c r="BB36315" s="5"/>
    </row>
    <row r="36316" spans="54:54" x14ac:dyDescent="0.2">
      <c r="BB36316" s="5"/>
    </row>
    <row r="36317" spans="54:54" x14ac:dyDescent="0.2">
      <c r="BB36317" s="5"/>
    </row>
    <row r="36318" spans="54:54" x14ac:dyDescent="0.2">
      <c r="BB36318" s="5"/>
    </row>
    <row r="36319" spans="54:54" x14ac:dyDescent="0.2">
      <c r="BB36319" s="5"/>
    </row>
    <row r="36320" spans="54:54" x14ac:dyDescent="0.2">
      <c r="BB36320" s="5"/>
    </row>
    <row r="36321" spans="54:54" x14ac:dyDescent="0.2">
      <c r="BB36321" s="5"/>
    </row>
    <row r="36322" spans="54:54" x14ac:dyDescent="0.2">
      <c r="BB36322" s="5"/>
    </row>
    <row r="36323" spans="54:54" x14ac:dyDescent="0.2">
      <c r="BB36323" s="5"/>
    </row>
    <row r="36324" spans="54:54" x14ac:dyDescent="0.2">
      <c r="BB36324" s="5"/>
    </row>
    <row r="36325" spans="54:54" x14ac:dyDescent="0.2">
      <c r="BB36325" s="5"/>
    </row>
    <row r="36326" spans="54:54" x14ac:dyDescent="0.2">
      <c r="BB36326" s="5"/>
    </row>
    <row r="36327" spans="54:54" x14ac:dyDescent="0.2">
      <c r="BB36327" s="5"/>
    </row>
    <row r="36328" spans="54:54" x14ac:dyDescent="0.2">
      <c r="BB36328" s="5"/>
    </row>
    <row r="36329" spans="54:54" x14ac:dyDescent="0.2">
      <c r="BB36329" s="5"/>
    </row>
    <row r="36330" spans="54:54" x14ac:dyDescent="0.2">
      <c r="BB36330" s="5"/>
    </row>
    <row r="36331" spans="54:54" x14ac:dyDescent="0.2">
      <c r="BB36331" s="5"/>
    </row>
    <row r="36332" spans="54:54" x14ac:dyDescent="0.2">
      <c r="BB36332" s="5"/>
    </row>
    <row r="36333" spans="54:54" x14ac:dyDescent="0.2">
      <c r="BB36333" s="5"/>
    </row>
    <row r="36334" spans="54:54" x14ac:dyDescent="0.2">
      <c r="BB36334" s="5"/>
    </row>
    <row r="36335" spans="54:54" x14ac:dyDescent="0.2">
      <c r="BB36335" s="5"/>
    </row>
    <row r="36336" spans="54:54" x14ac:dyDescent="0.2">
      <c r="BB36336" s="5"/>
    </row>
    <row r="36337" spans="54:54" x14ac:dyDescent="0.2">
      <c r="BB36337" s="5"/>
    </row>
    <row r="36338" spans="54:54" x14ac:dyDescent="0.2">
      <c r="BB36338" s="5"/>
    </row>
    <row r="36339" spans="54:54" x14ac:dyDescent="0.2">
      <c r="BB36339" s="5"/>
    </row>
    <row r="36340" spans="54:54" x14ac:dyDescent="0.2">
      <c r="BB36340" s="5"/>
    </row>
    <row r="36341" spans="54:54" x14ac:dyDescent="0.2">
      <c r="BB36341" s="5"/>
    </row>
    <row r="36342" spans="54:54" x14ac:dyDescent="0.2">
      <c r="BB36342" s="5"/>
    </row>
    <row r="36343" spans="54:54" x14ac:dyDescent="0.2">
      <c r="BB36343" s="5"/>
    </row>
    <row r="36344" spans="54:54" x14ac:dyDescent="0.2">
      <c r="BB36344" s="5"/>
    </row>
    <row r="36345" spans="54:54" x14ac:dyDescent="0.2">
      <c r="BB36345" s="5"/>
    </row>
    <row r="36346" spans="54:54" x14ac:dyDescent="0.2">
      <c r="BB36346" s="5"/>
    </row>
    <row r="36347" spans="54:54" x14ac:dyDescent="0.2">
      <c r="BB36347" s="5"/>
    </row>
    <row r="36348" spans="54:54" x14ac:dyDescent="0.2">
      <c r="BB36348" s="5"/>
    </row>
    <row r="36349" spans="54:54" x14ac:dyDescent="0.2">
      <c r="BB36349" s="5"/>
    </row>
    <row r="36350" spans="54:54" x14ac:dyDescent="0.2">
      <c r="BB36350" s="5"/>
    </row>
    <row r="36351" spans="54:54" x14ac:dyDescent="0.2">
      <c r="BB36351" s="5"/>
    </row>
    <row r="36352" spans="54:54" x14ac:dyDescent="0.2">
      <c r="BB36352" s="5"/>
    </row>
    <row r="36353" spans="54:54" x14ac:dyDescent="0.2">
      <c r="BB36353" s="5"/>
    </row>
    <row r="36354" spans="54:54" x14ac:dyDescent="0.2">
      <c r="BB36354" s="5"/>
    </row>
    <row r="36355" spans="54:54" x14ac:dyDescent="0.2">
      <c r="BB36355" s="5"/>
    </row>
    <row r="36356" spans="54:54" x14ac:dyDescent="0.2">
      <c r="BB36356" s="5"/>
    </row>
    <row r="36357" spans="54:54" x14ac:dyDescent="0.2">
      <c r="BB36357" s="5"/>
    </row>
    <row r="36358" spans="54:54" x14ac:dyDescent="0.2">
      <c r="BB36358" s="5"/>
    </row>
    <row r="36359" spans="54:54" x14ac:dyDescent="0.2">
      <c r="BB36359" s="5"/>
    </row>
    <row r="36360" spans="54:54" x14ac:dyDescent="0.2">
      <c r="BB36360" s="5"/>
    </row>
    <row r="36361" spans="54:54" x14ac:dyDescent="0.2">
      <c r="BB36361" s="5"/>
    </row>
    <row r="36362" spans="54:54" x14ac:dyDescent="0.2">
      <c r="BB36362" s="5"/>
    </row>
    <row r="36363" spans="54:54" x14ac:dyDescent="0.2">
      <c r="BB36363" s="5"/>
    </row>
    <row r="36364" spans="54:54" x14ac:dyDescent="0.2">
      <c r="BB36364" s="5"/>
    </row>
    <row r="36365" spans="54:54" x14ac:dyDescent="0.2">
      <c r="BB36365" s="5"/>
    </row>
    <row r="36366" spans="54:54" x14ac:dyDescent="0.2">
      <c r="BB36366" s="5"/>
    </row>
    <row r="36367" spans="54:54" x14ac:dyDescent="0.2">
      <c r="BB36367" s="5"/>
    </row>
    <row r="36368" spans="54:54" x14ac:dyDescent="0.2">
      <c r="BB36368" s="5"/>
    </row>
    <row r="36369" spans="54:54" x14ac:dyDescent="0.2">
      <c r="BB36369" s="5"/>
    </row>
    <row r="36370" spans="54:54" x14ac:dyDescent="0.2">
      <c r="BB36370" s="5"/>
    </row>
    <row r="36371" spans="54:54" x14ac:dyDescent="0.2">
      <c r="BB36371" s="5"/>
    </row>
    <row r="36372" spans="54:54" x14ac:dyDescent="0.2">
      <c r="BB36372" s="5"/>
    </row>
    <row r="36373" spans="54:54" x14ac:dyDescent="0.2">
      <c r="BB36373" s="5"/>
    </row>
    <row r="36374" spans="54:54" x14ac:dyDescent="0.2">
      <c r="BB36374" s="5"/>
    </row>
    <row r="36375" spans="54:54" x14ac:dyDescent="0.2">
      <c r="BB36375" s="5"/>
    </row>
    <row r="36376" spans="54:54" x14ac:dyDescent="0.2">
      <c r="BB36376" s="5"/>
    </row>
    <row r="36377" spans="54:54" x14ac:dyDescent="0.2">
      <c r="BB36377" s="5"/>
    </row>
    <row r="36378" spans="54:54" x14ac:dyDescent="0.2">
      <c r="BB36378" s="5"/>
    </row>
    <row r="36379" spans="54:54" x14ac:dyDescent="0.2">
      <c r="BB36379" s="5"/>
    </row>
    <row r="36380" spans="54:54" x14ac:dyDescent="0.2">
      <c r="BB36380" s="5"/>
    </row>
    <row r="36381" spans="54:54" x14ac:dyDescent="0.2">
      <c r="BB36381" s="5"/>
    </row>
    <row r="36382" spans="54:54" x14ac:dyDescent="0.2">
      <c r="BB36382" s="5"/>
    </row>
    <row r="36383" spans="54:54" x14ac:dyDescent="0.2">
      <c r="BB36383" s="5"/>
    </row>
    <row r="36384" spans="54:54" x14ac:dyDescent="0.2">
      <c r="BB36384" s="5"/>
    </row>
    <row r="36385" spans="54:54" x14ac:dyDescent="0.2">
      <c r="BB36385" s="5"/>
    </row>
    <row r="36386" spans="54:54" x14ac:dyDescent="0.2">
      <c r="BB36386" s="5"/>
    </row>
    <row r="36387" spans="54:54" x14ac:dyDescent="0.2">
      <c r="BB36387" s="5"/>
    </row>
    <row r="36388" spans="54:54" x14ac:dyDescent="0.2">
      <c r="BB36388" s="5"/>
    </row>
    <row r="36389" spans="54:54" x14ac:dyDescent="0.2">
      <c r="BB36389" s="5"/>
    </row>
    <row r="36390" spans="54:54" x14ac:dyDescent="0.2">
      <c r="BB36390" s="5"/>
    </row>
    <row r="36391" spans="54:54" x14ac:dyDescent="0.2">
      <c r="BB36391" s="5"/>
    </row>
    <row r="36392" spans="54:54" x14ac:dyDescent="0.2">
      <c r="BB36392" s="5"/>
    </row>
    <row r="36393" spans="54:54" x14ac:dyDescent="0.2">
      <c r="BB36393" s="5"/>
    </row>
    <row r="36394" spans="54:54" x14ac:dyDescent="0.2">
      <c r="BB36394" s="5"/>
    </row>
    <row r="36395" spans="54:54" x14ac:dyDescent="0.2">
      <c r="BB36395" s="5"/>
    </row>
    <row r="36396" spans="54:54" x14ac:dyDescent="0.2">
      <c r="BB36396" s="5"/>
    </row>
    <row r="36397" spans="54:54" x14ac:dyDescent="0.2">
      <c r="BB36397" s="5"/>
    </row>
    <row r="36398" spans="54:54" x14ac:dyDescent="0.2">
      <c r="BB36398" s="5"/>
    </row>
    <row r="36399" spans="54:54" x14ac:dyDescent="0.2">
      <c r="BB36399" s="5"/>
    </row>
    <row r="36400" spans="54:54" x14ac:dyDescent="0.2">
      <c r="BB36400" s="5"/>
    </row>
    <row r="36401" spans="54:54" x14ac:dyDescent="0.2">
      <c r="BB36401" s="5"/>
    </row>
    <row r="36402" spans="54:54" x14ac:dyDescent="0.2">
      <c r="BB36402" s="5"/>
    </row>
    <row r="36403" spans="54:54" x14ac:dyDescent="0.2">
      <c r="BB36403" s="5"/>
    </row>
    <row r="36404" spans="54:54" x14ac:dyDescent="0.2">
      <c r="BB36404" s="5"/>
    </row>
    <row r="36405" spans="54:54" x14ac:dyDescent="0.2">
      <c r="BB36405" s="5"/>
    </row>
    <row r="36406" spans="54:54" x14ac:dyDescent="0.2">
      <c r="BB36406" s="5"/>
    </row>
    <row r="36407" spans="54:54" x14ac:dyDescent="0.2">
      <c r="BB36407" s="5"/>
    </row>
    <row r="36408" spans="54:54" x14ac:dyDescent="0.2">
      <c r="BB36408" s="5"/>
    </row>
    <row r="36409" spans="54:54" x14ac:dyDescent="0.2">
      <c r="BB36409" s="5"/>
    </row>
    <row r="36410" spans="54:54" x14ac:dyDescent="0.2">
      <c r="BB36410" s="5"/>
    </row>
    <row r="36411" spans="54:54" x14ac:dyDescent="0.2">
      <c r="BB36411" s="5"/>
    </row>
    <row r="36412" spans="54:54" x14ac:dyDescent="0.2">
      <c r="BB36412" s="5"/>
    </row>
    <row r="36413" spans="54:54" x14ac:dyDescent="0.2">
      <c r="BB36413" s="5"/>
    </row>
    <row r="36414" spans="54:54" x14ac:dyDescent="0.2">
      <c r="BB36414" s="5"/>
    </row>
    <row r="36415" spans="54:54" x14ac:dyDescent="0.2">
      <c r="BB36415" s="5"/>
    </row>
    <row r="36416" spans="54:54" x14ac:dyDescent="0.2">
      <c r="BB36416" s="5"/>
    </row>
    <row r="36417" spans="54:54" x14ac:dyDescent="0.2">
      <c r="BB36417" s="5"/>
    </row>
    <row r="36418" spans="54:54" x14ac:dyDescent="0.2">
      <c r="BB36418" s="5"/>
    </row>
    <row r="36419" spans="54:54" x14ac:dyDescent="0.2">
      <c r="BB36419" s="5"/>
    </row>
    <row r="36420" spans="54:54" x14ac:dyDescent="0.2">
      <c r="BB36420" s="5"/>
    </row>
    <row r="36421" spans="54:54" x14ac:dyDescent="0.2">
      <c r="BB36421" s="5"/>
    </row>
    <row r="36422" spans="54:54" x14ac:dyDescent="0.2">
      <c r="BB36422" s="5"/>
    </row>
    <row r="36423" spans="54:54" x14ac:dyDescent="0.2">
      <c r="BB36423" s="5"/>
    </row>
    <row r="36424" spans="54:54" x14ac:dyDescent="0.2">
      <c r="BB36424" s="5"/>
    </row>
    <row r="36425" spans="54:54" x14ac:dyDescent="0.2">
      <c r="BB36425" s="5"/>
    </row>
    <row r="36426" spans="54:54" x14ac:dyDescent="0.2">
      <c r="BB36426" s="5"/>
    </row>
    <row r="36427" spans="54:54" x14ac:dyDescent="0.2">
      <c r="BB36427" s="5"/>
    </row>
    <row r="36428" spans="54:54" x14ac:dyDescent="0.2">
      <c r="BB36428" s="5"/>
    </row>
    <row r="36429" spans="54:54" x14ac:dyDescent="0.2">
      <c r="BB36429" s="5"/>
    </row>
    <row r="36430" spans="54:54" x14ac:dyDescent="0.2">
      <c r="BB36430" s="5"/>
    </row>
    <row r="36431" spans="54:54" x14ac:dyDescent="0.2">
      <c r="BB36431" s="5"/>
    </row>
    <row r="36432" spans="54:54" x14ac:dyDescent="0.2">
      <c r="BB36432" s="5"/>
    </row>
    <row r="36433" spans="54:54" x14ac:dyDescent="0.2">
      <c r="BB36433" s="5"/>
    </row>
    <row r="36434" spans="54:54" x14ac:dyDescent="0.2">
      <c r="BB36434" s="5"/>
    </row>
    <row r="36435" spans="54:54" x14ac:dyDescent="0.2">
      <c r="BB36435" s="5"/>
    </row>
    <row r="36436" spans="54:54" x14ac:dyDescent="0.2">
      <c r="BB36436" s="5"/>
    </row>
    <row r="36437" spans="54:54" x14ac:dyDescent="0.2">
      <c r="BB36437" s="5"/>
    </row>
    <row r="36438" spans="54:54" x14ac:dyDescent="0.2">
      <c r="BB36438" s="5"/>
    </row>
    <row r="36439" spans="54:54" x14ac:dyDescent="0.2">
      <c r="BB36439" s="5"/>
    </row>
    <row r="36440" spans="54:54" x14ac:dyDescent="0.2">
      <c r="BB36440" s="5"/>
    </row>
    <row r="36441" spans="54:54" x14ac:dyDescent="0.2">
      <c r="BB36441" s="5"/>
    </row>
    <row r="36442" spans="54:54" x14ac:dyDescent="0.2">
      <c r="BB36442" s="5"/>
    </row>
    <row r="36443" spans="54:54" x14ac:dyDescent="0.2">
      <c r="BB36443" s="5"/>
    </row>
    <row r="36444" spans="54:54" x14ac:dyDescent="0.2">
      <c r="BB36444" s="5"/>
    </row>
    <row r="36445" spans="54:54" x14ac:dyDescent="0.2">
      <c r="BB36445" s="5"/>
    </row>
    <row r="36446" spans="54:54" x14ac:dyDescent="0.2">
      <c r="BB36446" s="5"/>
    </row>
    <row r="36447" spans="54:54" x14ac:dyDescent="0.2">
      <c r="BB36447" s="5"/>
    </row>
    <row r="36448" spans="54:54" x14ac:dyDescent="0.2">
      <c r="BB36448" s="5"/>
    </row>
    <row r="36449" spans="54:54" x14ac:dyDescent="0.2">
      <c r="BB36449" s="5"/>
    </row>
    <row r="36450" spans="54:54" x14ac:dyDescent="0.2">
      <c r="BB36450" s="5"/>
    </row>
    <row r="36451" spans="54:54" x14ac:dyDescent="0.2">
      <c r="BB36451" s="5"/>
    </row>
    <row r="36452" spans="54:54" x14ac:dyDescent="0.2">
      <c r="BB36452" s="5"/>
    </row>
    <row r="36453" spans="54:54" x14ac:dyDescent="0.2">
      <c r="BB36453" s="5"/>
    </row>
    <row r="36454" spans="54:54" x14ac:dyDescent="0.2">
      <c r="BB36454" s="5"/>
    </row>
    <row r="36455" spans="54:54" x14ac:dyDescent="0.2">
      <c r="BB36455" s="5"/>
    </row>
    <row r="36456" spans="54:54" x14ac:dyDescent="0.2">
      <c r="BB36456" s="5"/>
    </row>
    <row r="36457" spans="54:54" x14ac:dyDescent="0.2">
      <c r="BB36457" s="5"/>
    </row>
    <row r="36458" spans="54:54" x14ac:dyDescent="0.2">
      <c r="BB36458" s="5"/>
    </row>
    <row r="36459" spans="54:54" x14ac:dyDescent="0.2">
      <c r="BB36459" s="5"/>
    </row>
    <row r="36460" spans="54:54" x14ac:dyDescent="0.2">
      <c r="BB36460" s="5"/>
    </row>
    <row r="36461" spans="54:54" x14ac:dyDescent="0.2">
      <c r="BB36461" s="5"/>
    </row>
    <row r="36462" spans="54:54" x14ac:dyDescent="0.2">
      <c r="BB36462" s="5"/>
    </row>
    <row r="36463" spans="54:54" x14ac:dyDescent="0.2">
      <c r="BB36463" s="5"/>
    </row>
    <row r="36464" spans="54:54" x14ac:dyDescent="0.2">
      <c r="BB36464" s="5"/>
    </row>
    <row r="36465" spans="54:54" x14ac:dyDescent="0.2">
      <c r="BB36465" s="5"/>
    </row>
    <row r="36466" spans="54:54" x14ac:dyDescent="0.2">
      <c r="BB36466" s="5"/>
    </row>
    <row r="36467" spans="54:54" x14ac:dyDescent="0.2">
      <c r="BB36467" s="5"/>
    </row>
    <row r="36468" spans="54:54" x14ac:dyDescent="0.2">
      <c r="BB36468" s="5"/>
    </row>
    <row r="36469" spans="54:54" x14ac:dyDescent="0.2">
      <c r="BB36469" s="5"/>
    </row>
    <row r="36470" spans="54:54" x14ac:dyDescent="0.2">
      <c r="BB36470" s="5"/>
    </row>
    <row r="36471" spans="54:54" x14ac:dyDescent="0.2">
      <c r="BB36471" s="5"/>
    </row>
    <row r="36472" spans="54:54" x14ac:dyDescent="0.2">
      <c r="BB36472" s="5"/>
    </row>
    <row r="36473" spans="54:54" x14ac:dyDescent="0.2">
      <c r="BB36473" s="5"/>
    </row>
    <row r="36474" spans="54:54" x14ac:dyDescent="0.2">
      <c r="BB36474" s="5"/>
    </row>
    <row r="36475" spans="54:54" x14ac:dyDescent="0.2">
      <c r="BB36475" s="5"/>
    </row>
    <row r="36476" spans="54:54" x14ac:dyDescent="0.2">
      <c r="BB36476" s="5"/>
    </row>
    <row r="36477" spans="54:54" x14ac:dyDescent="0.2">
      <c r="BB36477" s="5"/>
    </row>
    <row r="36478" spans="54:54" x14ac:dyDescent="0.2">
      <c r="BB36478" s="5"/>
    </row>
    <row r="36479" spans="54:54" x14ac:dyDescent="0.2">
      <c r="BB36479" s="5"/>
    </row>
    <row r="36480" spans="54:54" x14ac:dyDescent="0.2">
      <c r="BB36480" s="5"/>
    </row>
    <row r="36481" spans="54:54" x14ac:dyDescent="0.2">
      <c r="BB36481" s="5"/>
    </row>
    <row r="36482" spans="54:54" x14ac:dyDescent="0.2">
      <c r="BB36482" s="5"/>
    </row>
    <row r="36483" spans="54:54" x14ac:dyDescent="0.2">
      <c r="BB36483" s="5"/>
    </row>
    <row r="36484" spans="54:54" x14ac:dyDescent="0.2">
      <c r="BB36484" s="5"/>
    </row>
    <row r="36485" spans="54:54" x14ac:dyDescent="0.2">
      <c r="BB36485" s="5"/>
    </row>
    <row r="36486" spans="54:54" x14ac:dyDescent="0.2">
      <c r="BB36486" s="5"/>
    </row>
    <row r="36487" spans="54:54" x14ac:dyDescent="0.2">
      <c r="BB36487" s="5"/>
    </row>
    <row r="36488" spans="54:54" x14ac:dyDescent="0.2">
      <c r="BB36488" s="5"/>
    </row>
    <row r="36489" spans="54:54" x14ac:dyDescent="0.2">
      <c r="BB36489" s="5"/>
    </row>
    <row r="36490" spans="54:54" x14ac:dyDescent="0.2">
      <c r="BB36490" s="5"/>
    </row>
    <row r="36491" spans="54:54" x14ac:dyDescent="0.2">
      <c r="BB36491" s="5"/>
    </row>
    <row r="36492" spans="54:54" x14ac:dyDescent="0.2">
      <c r="BB36492" s="5"/>
    </row>
    <row r="36493" spans="54:54" x14ac:dyDescent="0.2">
      <c r="BB36493" s="5"/>
    </row>
    <row r="36494" spans="54:54" x14ac:dyDescent="0.2">
      <c r="BB36494" s="5"/>
    </row>
    <row r="36495" spans="54:54" x14ac:dyDescent="0.2">
      <c r="BB36495" s="5"/>
    </row>
    <row r="36496" spans="54:54" x14ac:dyDescent="0.2">
      <c r="BB36496" s="5"/>
    </row>
    <row r="36497" spans="54:54" x14ac:dyDescent="0.2">
      <c r="BB36497" s="5"/>
    </row>
    <row r="36498" spans="54:54" x14ac:dyDescent="0.2">
      <c r="BB36498" s="5"/>
    </row>
    <row r="36499" spans="54:54" x14ac:dyDescent="0.2">
      <c r="BB36499" s="5"/>
    </row>
    <row r="36500" spans="54:54" x14ac:dyDescent="0.2">
      <c r="BB36500" s="5"/>
    </row>
    <row r="36501" spans="54:54" x14ac:dyDescent="0.2">
      <c r="BB36501" s="5"/>
    </row>
    <row r="36502" spans="54:54" x14ac:dyDescent="0.2">
      <c r="BB36502" s="5"/>
    </row>
    <row r="36503" spans="54:54" x14ac:dyDescent="0.2">
      <c r="BB36503" s="5"/>
    </row>
    <row r="36504" spans="54:54" x14ac:dyDescent="0.2">
      <c r="BB36504" s="5"/>
    </row>
    <row r="36505" spans="54:54" x14ac:dyDescent="0.2">
      <c r="BB36505" s="5"/>
    </row>
    <row r="36506" spans="54:54" x14ac:dyDescent="0.2">
      <c r="BB36506" s="5"/>
    </row>
    <row r="36507" spans="54:54" x14ac:dyDescent="0.2">
      <c r="BB36507" s="5"/>
    </row>
    <row r="36508" spans="54:54" x14ac:dyDescent="0.2">
      <c r="BB36508" s="5"/>
    </row>
    <row r="36509" spans="54:54" x14ac:dyDescent="0.2">
      <c r="BB36509" s="5"/>
    </row>
    <row r="36510" spans="54:54" x14ac:dyDescent="0.2">
      <c r="BB36510" s="5"/>
    </row>
    <row r="36511" spans="54:54" x14ac:dyDescent="0.2">
      <c r="BB36511" s="5"/>
    </row>
    <row r="36512" spans="54:54" x14ac:dyDescent="0.2">
      <c r="BB36512" s="5"/>
    </row>
    <row r="36513" spans="54:54" x14ac:dyDescent="0.2">
      <c r="BB36513" s="5"/>
    </row>
    <row r="36514" spans="54:54" x14ac:dyDescent="0.2">
      <c r="BB36514" s="5"/>
    </row>
    <row r="36515" spans="54:54" x14ac:dyDescent="0.2">
      <c r="BB36515" s="5"/>
    </row>
    <row r="36516" spans="54:54" x14ac:dyDescent="0.2">
      <c r="BB36516" s="5"/>
    </row>
    <row r="36517" spans="54:54" x14ac:dyDescent="0.2">
      <c r="BB36517" s="5"/>
    </row>
    <row r="36518" spans="54:54" x14ac:dyDescent="0.2">
      <c r="BB36518" s="5"/>
    </row>
    <row r="36519" spans="54:54" x14ac:dyDescent="0.2">
      <c r="BB36519" s="5"/>
    </row>
    <row r="36520" spans="54:54" x14ac:dyDescent="0.2">
      <c r="BB36520" s="5"/>
    </row>
    <row r="36521" spans="54:54" x14ac:dyDescent="0.2">
      <c r="BB36521" s="5"/>
    </row>
    <row r="36522" spans="54:54" x14ac:dyDescent="0.2">
      <c r="BB36522" s="5"/>
    </row>
    <row r="36523" spans="54:54" x14ac:dyDescent="0.2">
      <c r="BB36523" s="5"/>
    </row>
    <row r="36524" spans="54:54" x14ac:dyDescent="0.2">
      <c r="BB36524" s="5"/>
    </row>
    <row r="36525" spans="54:54" x14ac:dyDescent="0.2">
      <c r="BB36525" s="5"/>
    </row>
    <row r="36526" spans="54:54" x14ac:dyDescent="0.2">
      <c r="BB36526" s="5"/>
    </row>
    <row r="36527" spans="54:54" x14ac:dyDescent="0.2">
      <c r="BB36527" s="5"/>
    </row>
    <row r="36528" spans="54:54" x14ac:dyDescent="0.2">
      <c r="BB36528" s="5"/>
    </row>
    <row r="36529" spans="54:54" x14ac:dyDescent="0.2">
      <c r="BB36529" s="5"/>
    </row>
    <row r="36530" spans="54:54" x14ac:dyDescent="0.2">
      <c r="BB36530" s="5"/>
    </row>
    <row r="36531" spans="54:54" x14ac:dyDescent="0.2">
      <c r="BB36531" s="5"/>
    </row>
    <row r="36532" spans="54:54" x14ac:dyDescent="0.2">
      <c r="BB36532" s="5"/>
    </row>
    <row r="36533" spans="54:54" x14ac:dyDescent="0.2">
      <c r="BB36533" s="5"/>
    </row>
    <row r="36534" spans="54:54" x14ac:dyDescent="0.2">
      <c r="BB36534" s="5"/>
    </row>
    <row r="36535" spans="54:54" x14ac:dyDescent="0.2">
      <c r="BB36535" s="5"/>
    </row>
    <row r="36536" spans="54:54" x14ac:dyDescent="0.2">
      <c r="BB36536" s="5"/>
    </row>
    <row r="36537" spans="54:54" x14ac:dyDescent="0.2">
      <c r="BB36537" s="5"/>
    </row>
    <row r="36538" spans="54:54" x14ac:dyDescent="0.2">
      <c r="BB36538" s="5"/>
    </row>
    <row r="36539" spans="54:54" x14ac:dyDescent="0.2">
      <c r="BB36539" s="5"/>
    </row>
    <row r="36540" spans="54:54" x14ac:dyDescent="0.2">
      <c r="BB36540" s="5"/>
    </row>
    <row r="36541" spans="54:54" x14ac:dyDescent="0.2">
      <c r="BB36541" s="5"/>
    </row>
    <row r="36542" spans="54:54" x14ac:dyDescent="0.2">
      <c r="BB36542" s="5"/>
    </row>
    <row r="36543" spans="54:54" x14ac:dyDescent="0.2">
      <c r="BB36543" s="5"/>
    </row>
    <row r="36544" spans="54:54" x14ac:dyDescent="0.2">
      <c r="BB36544" s="5"/>
    </row>
    <row r="36545" spans="54:54" x14ac:dyDescent="0.2">
      <c r="BB36545" s="5"/>
    </row>
    <row r="36546" spans="54:54" x14ac:dyDescent="0.2">
      <c r="BB36546" s="5"/>
    </row>
    <row r="36547" spans="54:54" x14ac:dyDescent="0.2">
      <c r="BB36547" s="5"/>
    </row>
    <row r="36548" spans="54:54" x14ac:dyDescent="0.2">
      <c r="BB36548" s="5"/>
    </row>
    <row r="36549" spans="54:54" x14ac:dyDescent="0.2">
      <c r="BB36549" s="5"/>
    </row>
    <row r="36550" spans="54:54" x14ac:dyDescent="0.2">
      <c r="BB36550" s="5"/>
    </row>
    <row r="36551" spans="54:54" x14ac:dyDescent="0.2">
      <c r="BB36551" s="5"/>
    </row>
    <row r="36552" spans="54:54" x14ac:dyDescent="0.2">
      <c r="BB36552" s="5"/>
    </row>
    <row r="36553" spans="54:54" x14ac:dyDescent="0.2">
      <c r="BB36553" s="5"/>
    </row>
    <row r="36554" spans="54:54" x14ac:dyDescent="0.2">
      <c r="BB36554" s="5"/>
    </row>
    <row r="36555" spans="54:54" x14ac:dyDescent="0.2">
      <c r="BB36555" s="5"/>
    </row>
    <row r="36556" spans="54:54" x14ac:dyDescent="0.2">
      <c r="BB36556" s="5"/>
    </row>
    <row r="36557" spans="54:54" x14ac:dyDescent="0.2">
      <c r="BB36557" s="5"/>
    </row>
    <row r="36558" spans="54:54" x14ac:dyDescent="0.2">
      <c r="BB36558" s="5"/>
    </row>
    <row r="36559" spans="54:54" x14ac:dyDescent="0.2">
      <c r="BB36559" s="5"/>
    </row>
    <row r="36560" spans="54:54" x14ac:dyDescent="0.2">
      <c r="BB36560" s="5"/>
    </row>
    <row r="36561" spans="54:54" x14ac:dyDescent="0.2">
      <c r="BB36561" s="5"/>
    </row>
    <row r="36562" spans="54:54" x14ac:dyDescent="0.2">
      <c r="BB36562" s="5"/>
    </row>
    <row r="36563" spans="54:54" x14ac:dyDescent="0.2">
      <c r="BB36563" s="5"/>
    </row>
    <row r="36564" spans="54:54" x14ac:dyDescent="0.2">
      <c r="BB36564" s="5"/>
    </row>
    <row r="36565" spans="54:54" x14ac:dyDescent="0.2">
      <c r="BB36565" s="5"/>
    </row>
    <row r="36566" spans="54:54" x14ac:dyDescent="0.2">
      <c r="BB36566" s="5"/>
    </row>
    <row r="36567" spans="54:54" x14ac:dyDescent="0.2">
      <c r="BB36567" s="5"/>
    </row>
    <row r="36568" spans="54:54" x14ac:dyDescent="0.2">
      <c r="BB36568" s="5"/>
    </row>
    <row r="36569" spans="54:54" x14ac:dyDescent="0.2">
      <c r="BB36569" s="5"/>
    </row>
    <row r="36570" spans="54:54" x14ac:dyDescent="0.2">
      <c r="BB36570" s="5"/>
    </row>
    <row r="36571" spans="54:54" x14ac:dyDescent="0.2">
      <c r="BB36571" s="5"/>
    </row>
    <row r="36572" spans="54:54" x14ac:dyDescent="0.2">
      <c r="BB36572" s="5"/>
    </row>
    <row r="36573" spans="54:54" x14ac:dyDescent="0.2">
      <c r="BB36573" s="5"/>
    </row>
    <row r="36574" spans="54:54" x14ac:dyDescent="0.2">
      <c r="BB36574" s="5"/>
    </row>
    <row r="36575" spans="54:54" x14ac:dyDescent="0.2">
      <c r="BB36575" s="5"/>
    </row>
    <row r="36576" spans="54:54" x14ac:dyDescent="0.2">
      <c r="BB36576" s="5"/>
    </row>
    <row r="36577" spans="54:54" x14ac:dyDescent="0.2">
      <c r="BB36577" s="5"/>
    </row>
    <row r="36578" spans="54:54" x14ac:dyDescent="0.2">
      <c r="BB36578" s="5"/>
    </row>
    <row r="36579" spans="54:54" x14ac:dyDescent="0.2">
      <c r="BB36579" s="5"/>
    </row>
    <row r="36580" spans="54:54" x14ac:dyDescent="0.2">
      <c r="BB36580" s="5"/>
    </row>
    <row r="36581" spans="54:54" x14ac:dyDescent="0.2">
      <c r="BB36581" s="5"/>
    </row>
    <row r="36582" spans="54:54" x14ac:dyDescent="0.2">
      <c r="BB36582" s="5"/>
    </row>
    <row r="36583" spans="54:54" x14ac:dyDescent="0.2">
      <c r="BB36583" s="5"/>
    </row>
    <row r="36584" spans="54:54" x14ac:dyDescent="0.2">
      <c r="BB36584" s="5"/>
    </row>
    <row r="36585" spans="54:54" x14ac:dyDescent="0.2">
      <c r="BB36585" s="5"/>
    </row>
    <row r="36586" spans="54:54" x14ac:dyDescent="0.2">
      <c r="BB36586" s="5"/>
    </row>
    <row r="36587" spans="54:54" x14ac:dyDescent="0.2">
      <c r="BB36587" s="5"/>
    </row>
    <row r="36588" spans="54:54" x14ac:dyDescent="0.2">
      <c r="BB36588" s="5"/>
    </row>
    <row r="36589" spans="54:54" x14ac:dyDescent="0.2">
      <c r="BB36589" s="5"/>
    </row>
    <row r="36590" spans="54:54" x14ac:dyDescent="0.2">
      <c r="BB36590" s="5"/>
    </row>
    <row r="36591" spans="54:54" x14ac:dyDescent="0.2">
      <c r="BB36591" s="5"/>
    </row>
    <row r="36592" spans="54:54" x14ac:dyDescent="0.2">
      <c r="BB36592" s="5"/>
    </row>
    <row r="36593" spans="54:54" x14ac:dyDescent="0.2">
      <c r="BB36593" s="5"/>
    </row>
    <row r="36594" spans="54:54" x14ac:dyDescent="0.2">
      <c r="BB36594" s="5"/>
    </row>
    <row r="36595" spans="54:54" x14ac:dyDescent="0.2">
      <c r="BB36595" s="5"/>
    </row>
    <row r="36596" spans="54:54" x14ac:dyDescent="0.2">
      <c r="BB36596" s="5"/>
    </row>
    <row r="36597" spans="54:54" x14ac:dyDescent="0.2">
      <c r="BB36597" s="5"/>
    </row>
    <row r="36598" spans="54:54" x14ac:dyDescent="0.2">
      <c r="BB36598" s="5"/>
    </row>
    <row r="36599" spans="54:54" x14ac:dyDescent="0.2">
      <c r="BB36599" s="5"/>
    </row>
    <row r="36600" spans="54:54" x14ac:dyDescent="0.2">
      <c r="BB36600" s="5"/>
    </row>
    <row r="36601" spans="54:54" x14ac:dyDescent="0.2">
      <c r="BB36601" s="5"/>
    </row>
    <row r="36602" spans="54:54" x14ac:dyDescent="0.2">
      <c r="BB36602" s="5"/>
    </row>
    <row r="36603" spans="54:54" x14ac:dyDescent="0.2">
      <c r="BB36603" s="5"/>
    </row>
    <row r="36604" spans="54:54" x14ac:dyDescent="0.2">
      <c r="BB36604" s="5"/>
    </row>
    <row r="36605" spans="54:54" x14ac:dyDescent="0.2">
      <c r="BB36605" s="5"/>
    </row>
    <row r="36606" spans="54:54" x14ac:dyDescent="0.2">
      <c r="BB36606" s="5"/>
    </row>
    <row r="36607" spans="54:54" x14ac:dyDescent="0.2">
      <c r="BB36607" s="5"/>
    </row>
    <row r="36608" spans="54:54" x14ac:dyDescent="0.2">
      <c r="BB36608" s="5"/>
    </row>
    <row r="36609" spans="54:54" x14ac:dyDescent="0.2">
      <c r="BB36609" s="5"/>
    </row>
    <row r="36610" spans="54:54" x14ac:dyDescent="0.2">
      <c r="BB36610" s="5"/>
    </row>
    <row r="36611" spans="54:54" x14ac:dyDescent="0.2">
      <c r="BB36611" s="5"/>
    </row>
    <row r="36612" spans="54:54" x14ac:dyDescent="0.2">
      <c r="BB36612" s="5"/>
    </row>
    <row r="36613" spans="54:54" x14ac:dyDescent="0.2">
      <c r="BB36613" s="5"/>
    </row>
    <row r="36614" spans="54:54" x14ac:dyDescent="0.2">
      <c r="BB36614" s="5"/>
    </row>
    <row r="36615" spans="54:54" x14ac:dyDescent="0.2">
      <c r="BB36615" s="5"/>
    </row>
    <row r="36616" spans="54:54" x14ac:dyDescent="0.2">
      <c r="BB36616" s="5"/>
    </row>
    <row r="36617" spans="54:54" x14ac:dyDescent="0.2">
      <c r="BB36617" s="5"/>
    </row>
    <row r="36618" spans="54:54" x14ac:dyDescent="0.2">
      <c r="BB36618" s="5"/>
    </row>
    <row r="36619" spans="54:54" x14ac:dyDescent="0.2">
      <c r="BB36619" s="5"/>
    </row>
    <row r="36620" spans="54:54" x14ac:dyDescent="0.2">
      <c r="BB36620" s="5"/>
    </row>
    <row r="36621" spans="54:54" x14ac:dyDescent="0.2">
      <c r="BB36621" s="5"/>
    </row>
    <row r="36622" spans="54:54" x14ac:dyDescent="0.2">
      <c r="BB36622" s="5"/>
    </row>
    <row r="36623" spans="54:54" x14ac:dyDescent="0.2">
      <c r="BB36623" s="5"/>
    </row>
    <row r="36624" spans="54:54" x14ac:dyDescent="0.2">
      <c r="BB36624" s="5"/>
    </row>
    <row r="36625" spans="54:54" x14ac:dyDescent="0.2">
      <c r="BB36625" s="5"/>
    </row>
    <row r="36626" spans="54:54" x14ac:dyDescent="0.2">
      <c r="BB36626" s="5"/>
    </row>
    <row r="36627" spans="54:54" x14ac:dyDescent="0.2">
      <c r="BB36627" s="5"/>
    </row>
    <row r="36628" spans="54:54" x14ac:dyDescent="0.2">
      <c r="BB36628" s="5"/>
    </row>
    <row r="36629" spans="54:54" x14ac:dyDescent="0.2">
      <c r="BB36629" s="5"/>
    </row>
    <row r="36630" spans="54:54" x14ac:dyDescent="0.2">
      <c r="BB36630" s="5"/>
    </row>
    <row r="36631" spans="54:54" x14ac:dyDescent="0.2">
      <c r="BB36631" s="5"/>
    </row>
    <row r="36632" spans="54:54" x14ac:dyDescent="0.2">
      <c r="BB36632" s="5"/>
    </row>
    <row r="36633" spans="54:54" x14ac:dyDescent="0.2">
      <c r="BB36633" s="5"/>
    </row>
    <row r="36634" spans="54:54" x14ac:dyDescent="0.2">
      <c r="BB36634" s="5"/>
    </row>
    <row r="36635" spans="54:54" x14ac:dyDescent="0.2">
      <c r="BB36635" s="5"/>
    </row>
    <row r="36636" spans="54:54" x14ac:dyDescent="0.2">
      <c r="BB36636" s="5"/>
    </row>
    <row r="36637" spans="54:54" x14ac:dyDescent="0.2">
      <c r="BB36637" s="5"/>
    </row>
    <row r="36638" spans="54:54" x14ac:dyDescent="0.2">
      <c r="BB36638" s="5"/>
    </row>
    <row r="36639" spans="54:54" x14ac:dyDescent="0.2">
      <c r="BB36639" s="5"/>
    </row>
    <row r="36640" spans="54:54" x14ac:dyDescent="0.2">
      <c r="BB36640" s="5"/>
    </row>
    <row r="36641" spans="54:54" x14ac:dyDescent="0.2">
      <c r="BB36641" s="5"/>
    </row>
    <row r="36642" spans="54:54" x14ac:dyDescent="0.2">
      <c r="BB36642" s="5"/>
    </row>
    <row r="36643" spans="54:54" x14ac:dyDescent="0.2">
      <c r="BB36643" s="5"/>
    </row>
    <row r="36644" spans="54:54" x14ac:dyDescent="0.2">
      <c r="BB36644" s="5"/>
    </row>
    <row r="36645" spans="54:54" x14ac:dyDescent="0.2">
      <c r="BB36645" s="5"/>
    </row>
    <row r="36646" spans="54:54" x14ac:dyDescent="0.2">
      <c r="BB36646" s="5"/>
    </row>
    <row r="36647" spans="54:54" x14ac:dyDescent="0.2">
      <c r="BB36647" s="5"/>
    </row>
    <row r="36648" spans="54:54" x14ac:dyDescent="0.2">
      <c r="BB36648" s="5"/>
    </row>
    <row r="36649" spans="54:54" x14ac:dyDescent="0.2">
      <c r="BB36649" s="5"/>
    </row>
    <row r="36650" spans="54:54" x14ac:dyDescent="0.2">
      <c r="BB36650" s="5"/>
    </row>
    <row r="36651" spans="54:54" x14ac:dyDescent="0.2">
      <c r="BB36651" s="5"/>
    </row>
    <row r="36652" spans="54:54" x14ac:dyDescent="0.2">
      <c r="BB36652" s="5"/>
    </row>
    <row r="36653" spans="54:54" x14ac:dyDescent="0.2">
      <c r="BB36653" s="5"/>
    </row>
    <row r="36654" spans="54:54" x14ac:dyDescent="0.2">
      <c r="BB36654" s="5"/>
    </row>
    <row r="36655" spans="54:54" x14ac:dyDescent="0.2">
      <c r="BB36655" s="5"/>
    </row>
    <row r="36656" spans="54:54" x14ac:dyDescent="0.2">
      <c r="BB36656" s="5"/>
    </row>
    <row r="36657" spans="54:54" x14ac:dyDescent="0.2">
      <c r="BB36657" s="5"/>
    </row>
    <row r="36658" spans="54:54" x14ac:dyDescent="0.2">
      <c r="BB36658" s="5"/>
    </row>
    <row r="36659" spans="54:54" x14ac:dyDescent="0.2">
      <c r="BB36659" s="5"/>
    </row>
    <row r="36660" spans="54:54" x14ac:dyDescent="0.2">
      <c r="BB36660" s="5"/>
    </row>
    <row r="36661" spans="54:54" x14ac:dyDescent="0.2">
      <c r="BB36661" s="5"/>
    </row>
    <row r="36662" spans="54:54" x14ac:dyDescent="0.2">
      <c r="BB36662" s="5"/>
    </row>
    <row r="36663" spans="54:54" x14ac:dyDescent="0.2">
      <c r="BB36663" s="5"/>
    </row>
    <row r="36664" spans="54:54" x14ac:dyDescent="0.2">
      <c r="BB36664" s="5"/>
    </row>
    <row r="36665" spans="54:54" x14ac:dyDescent="0.2">
      <c r="BB36665" s="5"/>
    </row>
    <row r="36666" spans="54:54" x14ac:dyDescent="0.2">
      <c r="BB36666" s="5"/>
    </row>
    <row r="36667" spans="54:54" x14ac:dyDescent="0.2">
      <c r="BB36667" s="5"/>
    </row>
    <row r="36668" spans="54:54" x14ac:dyDescent="0.2">
      <c r="BB36668" s="5"/>
    </row>
    <row r="36669" spans="54:54" x14ac:dyDescent="0.2">
      <c r="BB36669" s="5"/>
    </row>
    <row r="36670" spans="54:54" x14ac:dyDescent="0.2">
      <c r="BB36670" s="5"/>
    </row>
    <row r="36671" spans="54:54" x14ac:dyDescent="0.2">
      <c r="BB36671" s="5"/>
    </row>
    <row r="36672" spans="54:54" x14ac:dyDescent="0.2">
      <c r="BB36672" s="5"/>
    </row>
    <row r="36673" spans="54:54" x14ac:dyDescent="0.2">
      <c r="BB36673" s="5"/>
    </row>
    <row r="36674" spans="54:54" x14ac:dyDescent="0.2">
      <c r="BB36674" s="5"/>
    </row>
    <row r="36675" spans="54:54" x14ac:dyDescent="0.2">
      <c r="BB36675" s="5"/>
    </row>
    <row r="36676" spans="54:54" x14ac:dyDescent="0.2">
      <c r="BB36676" s="5"/>
    </row>
    <row r="36677" spans="54:54" x14ac:dyDescent="0.2">
      <c r="BB36677" s="5"/>
    </row>
    <row r="36678" spans="54:54" x14ac:dyDescent="0.2">
      <c r="BB36678" s="5"/>
    </row>
    <row r="36679" spans="54:54" x14ac:dyDescent="0.2">
      <c r="BB36679" s="5"/>
    </row>
    <row r="36680" spans="54:54" x14ac:dyDescent="0.2">
      <c r="BB36680" s="5"/>
    </row>
    <row r="36681" spans="54:54" x14ac:dyDescent="0.2">
      <c r="BB36681" s="5"/>
    </row>
    <row r="36682" spans="54:54" x14ac:dyDescent="0.2">
      <c r="BB36682" s="5"/>
    </row>
    <row r="36683" spans="54:54" x14ac:dyDescent="0.2">
      <c r="BB36683" s="5"/>
    </row>
    <row r="36684" spans="54:54" x14ac:dyDescent="0.2">
      <c r="BB36684" s="5"/>
    </row>
    <row r="36685" spans="54:54" x14ac:dyDescent="0.2">
      <c r="BB36685" s="5"/>
    </row>
    <row r="36686" spans="54:54" x14ac:dyDescent="0.2">
      <c r="BB36686" s="5"/>
    </row>
    <row r="36687" spans="54:54" x14ac:dyDescent="0.2">
      <c r="BB36687" s="5"/>
    </row>
    <row r="36688" spans="54:54" x14ac:dyDescent="0.2">
      <c r="BB36688" s="5"/>
    </row>
    <row r="36689" spans="54:54" x14ac:dyDescent="0.2">
      <c r="BB36689" s="5"/>
    </row>
    <row r="36690" spans="54:54" x14ac:dyDescent="0.2">
      <c r="BB36690" s="5"/>
    </row>
    <row r="36691" spans="54:54" x14ac:dyDescent="0.2">
      <c r="BB36691" s="5"/>
    </row>
    <row r="36692" spans="54:54" x14ac:dyDescent="0.2">
      <c r="BB36692" s="5"/>
    </row>
    <row r="36693" spans="54:54" x14ac:dyDescent="0.2">
      <c r="BB36693" s="5"/>
    </row>
    <row r="36694" spans="54:54" x14ac:dyDescent="0.2">
      <c r="BB36694" s="5"/>
    </row>
    <row r="36695" spans="54:54" x14ac:dyDescent="0.2">
      <c r="BB36695" s="5"/>
    </row>
    <row r="36696" spans="54:54" x14ac:dyDescent="0.2">
      <c r="BB36696" s="5"/>
    </row>
    <row r="36697" spans="54:54" x14ac:dyDescent="0.2">
      <c r="BB36697" s="5"/>
    </row>
    <row r="36698" spans="54:54" x14ac:dyDescent="0.2">
      <c r="BB36698" s="5"/>
    </row>
    <row r="36699" spans="54:54" x14ac:dyDescent="0.2">
      <c r="BB36699" s="5"/>
    </row>
    <row r="36700" spans="54:54" x14ac:dyDescent="0.2">
      <c r="BB36700" s="5"/>
    </row>
    <row r="36701" spans="54:54" x14ac:dyDescent="0.2">
      <c r="BB36701" s="5"/>
    </row>
    <row r="36702" spans="54:54" x14ac:dyDescent="0.2">
      <c r="BB36702" s="5"/>
    </row>
    <row r="36703" spans="54:54" x14ac:dyDescent="0.2">
      <c r="BB36703" s="5"/>
    </row>
    <row r="36704" spans="54:54" x14ac:dyDescent="0.2">
      <c r="BB36704" s="5"/>
    </row>
    <row r="36705" spans="54:54" x14ac:dyDescent="0.2">
      <c r="BB36705" s="5"/>
    </row>
    <row r="36706" spans="54:54" x14ac:dyDescent="0.2">
      <c r="BB36706" s="5"/>
    </row>
    <row r="36707" spans="54:54" x14ac:dyDescent="0.2">
      <c r="BB36707" s="5"/>
    </row>
    <row r="36708" spans="54:54" x14ac:dyDescent="0.2">
      <c r="BB36708" s="5"/>
    </row>
    <row r="36709" spans="54:54" x14ac:dyDescent="0.2">
      <c r="BB36709" s="5"/>
    </row>
    <row r="36710" spans="54:54" x14ac:dyDescent="0.2">
      <c r="BB36710" s="5"/>
    </row>
    <row r="36711" spans="54:54" x14ac:dyDescent="0.2">
      <c r="BB36711" s="5"/>
    </row>
    <row r="36712" spans="54:54" x14ac:dyDescent="0.2">
      <c r="BB36712" s="5"/>
    </row>
    <row r="36713" spans="54:54" x14ac:dyDescent="0.2">
      <c r="BB36713" s="5"/>
    </row>
    <row r="36714" spans="54:54" x14ac:dyDescent="0.2">
      <c r="BB36714" s="5"/>
    </row>
    <row r="36715" spans="54:54" x14ac:dyDescent="0.2">
      <c r="BB36715" s="5"/>
    </row>
    <row r="36716" spans="54:54" x14ac:dyDescent="0.2">
      <c r="BB36716" s="5"/>
    </row>
    <row r="36717" spans="54:54" x14ac:dyDescent="0.2">
      <c r="BB36717" s="5"/>
    </row>
    <row r="36718" spans="54:54" x14ac:dyDescent="0.2">
      <c r="BB36718" s="5"/>
    </row>
    <row r="36719" spans="54:54" x14ac:dyDescent="0.2">
      <c r="BB36719" s="5"/>
    </row>
    <row r="36720" spans="54:54" x14ac:dyDescent="0.2">
      <c r="BB36720" s="5"/>
    </row>
    <row r="36721" spans="54:54" x14ac:dyDescent="0.2">
      <c r="BB36721" s="5"/>
    </row>
    <row r="36722" spans="54:54" x14ac:dyDescent="0.2">
      <c r="BB36722" s="5"/>
    </row>
    <row r="36723" spans="54:54" x14ac:dyDescent="0.2">
      <c r="BB36723" s="5"/>
    </row>
    <row r="36724" spans="54:54" x14ac:dyDescent="0.2">
      <c r="BB36724" s="5"/>
    </row>
    <row r="36725" spans="54:54" x14ac:dyDescent="0.2">
      <c r="BB36725" s="5"/>
    </row>
    <row r="36726" spans="54:54" x14ac:dyDescent="0.2">
      <c r="BB36726" s="5"/>
    </row>
    <row r="36727" spans="54:54" x14ac:dyDescent="0.2">
      <c r="BB36727" s="5"/>
    </row>
    <row r="36728" spans="54:54" x14ac:dyDescent="0.2">
      <c r="BB36728" s="5"/>
    </row>
    <row r="36729" spans="54:54" x14ac:dyDescent="0.2">
      <c r="BB36729" s="5"/>
    </row>
    <row r="36730" spans="54:54" x14ac:dyDescent="0.2">
      <c r="BB36730" s="5"/>
    </row>
    <row r="36731" spans="54:54" x14ac:dyDescent="0.2">
      <c r="BB36731" s="5"/>
    </row>
    <row r="36732" spans="54:54" x14ac:dyDescent="0.2">
      <c r="BB36732" s="5"/>
    </row>
    <row r="36733" spans="54:54" x14ac:dyDescent="0.2">
      <c r="BB36733" s="5"/>
    </row>
    <row r="36734" spans="54:54" x14ac:dyDescent="0.2">
      <c r="BB36734" s="5"/>
    </row>
    <row r="36735" spans="54:54" x14ac:dyDescent="0.2">
      <c r="BB36735" s="5"/>
    </row>
    <row r="36736" spans="54:54" x14ac:dyDescent="0.2">
      <c r="BB36736" s="5"/>
    </row>
    <row r="36737" spans="54:54" x14ac:dyDescent="0.2">
      <c r="BB36737" s="5"/>
    </row>
    <row r="36738" spans="54:54" x14ac:dyDescent="0.2">
      <c r="BB36738" s="5"/>
    </row>
    <row r="36739" spans="54:54" x14ac:dyDescent="0.2">
      <c r="BB36739" s="5"/>
    </row>
    <row r="36740" spans="54:54" x14ac:dyDescent="0.2">
      <c r="BB36740" s="5"/>
    </row>
    <row r="36741" spans="54:54" x14ac:dyDescent="0.2">
      <c r="BB36741" s="5"/>
    </row>
    <row r="36742" spans="54:54" x14ac:dyDescent="0.2">
      <c r="BB36742" s="5"/>
    </row>
    <row r="36743" spans="54:54" x14ac:dyDescent="0.2">
      <c r="BB36743" s="5"/>
    </row>
    <row r="36744" spans="54:54" x14ac:dyDescent="0.2">
      <c r="BB36744" s="5"/>
    </row>
    <row r="36745" spans="54:54" x14ac:dyDescent="0.2">
      <c r="BB36745" s="5"/>
    </row>
    <row r="36746" spans="54:54" x14ac:dyDescent="0.2">
      <c r="BB36746" s="5"/>
    </row>
    <row r="36747" spans="54:54" x14ac:dyDescent="0.2">
      <c r="BB36747" s="5"/>
    </row>
    <row r="36748" spans="54:54" x14ac:dyDescent="0.2">
      <c r="BB36748" s="5"/>
    </row>
    <row r="36749" spans="54:54" x14ac:dyDescent="0.2">
      <c r="BB36749" s="5"/>
    </row>
    <row r="36750" spans="54:54" x14ac:dyDescent="0.2">
      <c r="BB36750" s="5"/>
    </row>
    <row r="36751" spans="54:54" x14ac:dyDescent="0.2">
      <c r="BB36751" s="5"/>
    </row>
    <row r="36752" spans="54:54" x14ac:dyDescent="0.2">
      <c r="BB36752" s="5"/>
    </row>
    <row r="36753" spans="54:54" x14ac:dyDescent="0.2">
      <c r="BB36753" s="5"/>
    </row>
    <row r="36754" spans="54:54" x14ac:dyDescent="0.2">
      <c r="BB36754" s="5"/>
    </row>
    <row r="36755" spans="54:54" x14ac:dyDescent="0.2">
      <c r="BB36755" s="5"/>
    </row>
    <row r="36756" spans="54:54" x14ac:dyDescent="0.2">
      <c r="BB36756" s="5"/>
    </row>
    <row r="36757" spans="54:54" x14ac:dyDescent="0.2">
      <c r="BB36757" s="5"/>
    </row>
    <row r="36758" spans="54:54" x14ac:dyDescent="0.2">
      <c r="BB36758" s="5"/>
    </row>
    <row r="36759" spans="54:54" x14ac:dyDescent="0.2">
      <c r="BB36759" s="5"/>
    </row>
    <row r="36760" spans="54:54" x14ac:dyDescent="0.2">
      <c r="BB36760" s="5"/>
    </row>
    <row r="36761" spans="54:54" x14ac:dyDescent="0.2">
      <c r="BB36761" s="5"/>
    </row>
    <row r="36762" spans="54:54" x14ac:dyDescent="0.2">
      <c r="BB36762" s="5"/>
    </row>
    <row r="36763" spans="54:54" x14ac:dyDescent="0.2">
      <c r="BB36763" s="5"/>
    </row>
    <row r="36764" spans="54:54" x14ac:dyDescent="0.2">
      <c r="BB36764" s="5"/>
    </row>
    <row r="36765" spans="54:54" x14ac:dyDescent="0.2">
      <c r="BB36765" s="5"/>
    </row>
    <row r="36766" spans="54:54" x14ac:dyDescent="0.2">
      <c r="BB36766" s="5"/>
    </row>
    <row r="36767" spans="54:54" x14ac:dyDescent="0.2">
      <c r="BB36767" s="5"/>
    </row>
    <row r="36768" spans="54:54" x14ac:dyDescent="0.2">
      <c r="BB36768" s="5"/>
    </row>
    <row r="36769" spans="54:54" x14ac:dyDescent="0.2">
      <c r="BB36769" s="5"/>
    </row>
    <row r="36770" spans="54:54" x14ac:dyDescent="0.2">
      <c r="BB36770" s="5"/>
    </row>
    <row r="36771" spans="54:54" x14ac:dyDescent="0.2">
      <c r="BB36771" s="5"/>
    </row>
    <row r="36772" spans="54:54" x14ac:dyDescent="0.2">
      <c r="BB36772" s="5"/>
    </row>
    <row r="36773" spans="54:54" x14ac:dyDescent="0.2">
      <c r="BB36773" s="5"/>
    </row>
    <row r="36774" spans="54:54" x14ac:dyDescent="0.2">
      <c r="BB36774" s="5"/>
    </row>
    <row r="36775" spans="54:54" x14ac:dyDescent="0.2">
      <c r="BB36775" s="5"/>
    </row>
    <row r="36776" spans="54:54" x14ac:dyDescent="0.2">
      <c r="BB36776" s="5"/>
    </row>
    <row r="36777" spans="54:54" x14ac:dyDescent="0.2">
      <c r="BB36777" s="5"/>
    </row>
    <row r="36778" spans="54:54" x14ac:dyDescent="0.2">
      <c r="BB36778" s="5"/>
    </row>
    <row r="36779" spans="54:54" x14ac:dyDescent="0.2">
      <c r="BB36779" s="5"/>
    </row>
    <row r="36780" spans="54:54" x14ac:dyDescent="0.2">
      <c r="BB36780" s="5"/>
    </row>
    <row r="36781" spans="54:54" x14ac:dyDescent="0.2">
      <c r="BB36781" s="5"/>
    </row>
    <row r="36782" spans="54:54" x14ac:dyDescent="0.2">
      <c r="BB36782" s="5"/>
    </row>
    <row r="36783" spans="54:54" x14ac:dyDescent="0.2">
      <c r="BB36783" s="5"/>
    </row>
    <row r="36784" spans="54:54" x14ac:dyDescent="0.2">
      <c r="BB36784" s="5"/>
    </row>
    <row r="36785" spans="54:54" x14ac:dyDescent="0.2">
      <c r="BB36785" s="5"/>
    </row>
    <row r="36786" spans="54:54" x14ac:dyDescent="0.2">
      <c r="BB36786" s="5"/>
    </row>
    <row r="36787" spans="54:54" x14ac:dyDescent="0.2">
      <c r="BB36787" s="5"/>
    </row>
    <row r="36788" spans="54:54" x14ac:dyDescent="0.2">
      <c r="BB36788" s="5"/>
    </row>
    <row r="36789" spans="54:54" x14ac:dyDescent="0.2">
      <c r="BB36789" s="5"/>
    </row>
    <row r="36790" spans="54:54" x14ac:dyDescent="0.2">
      <c r="BB36790" s="5"/>
    </row>
    <row r="36791" spans="54:54" x14ac:dyDescent="0.2">
      <c r="BB36791" s="5"/>
    </row>
    <row r="36792" spans="54:54" x14ac:dyDescent="0.2">
      <c r="BB36792" s="5"/>
    </row>
    <row r="36793" spans="54:54" x14ac:dyDescent="0.2">
      <c r="BB36793" s="5"/>
    </row>
    <row r="36794" spans="54:54" x14ac:dyDescent="0.2">
      <c r="BB36794" s="5"/>
    </row>
    <row r="36795" spans="54:54" x14ac:dyDescent="0.2">
      <c r="BB36795" s="5"/>
    </row>
    <row r="36796" spans="54:54" x14ac:dyDescent="0.2">
      <c r="BB36796" s="5"/>
    </row>
    <row r="36797" spans="54:54" x14ac:dyDescent="0.2">
      <c r="BB36797" s="5"/>
    </row>
    <row r="36798" spans="54:54" x14ac:dyDescent="0.2">
      <c r="BB36798" s="5"/>
    </row>
    <row r="36799" spans="54:54" x14ac:dyDescent="0.2">
      <c r="BB36799" s="5"/>
    </row>
    <row r="36800" spans="54:54" x14ac:dyDescent="0.2">
      <c r="BB36800" s="5"/>
    </row>
    <row r="36801" spans="54:54" x14ac:dyDescent="0.2">
      <c r="BB36801" s="5"/>
    </row>
    <row r="36802" spans="54:54" x14ac:dyDescent="0.2">
      <c r="BB36802" s="5"/>
    </row>
    <row r="36803" spans="54:54" x14ac:dyDescent="0.2">
      <c r="BB36803" s="5"/>
    </row>
    <row r="36804" spans="54:54" x14ac:dyDescent="0.2">
      <c r="BB36804" s="5"/>
    </row>
    <row r="36805" spans="54:54" x14ac:dyDescent="0.2">
      <c r="BB36805" s="5"/>
    </row>
    <row r="36806" spans="54:54" x14ac:dyDescent="0.2">
      <c r="BB36806" s="5"/>
    </row>
    <row r="36807" spans="54:54" x14ac:dyDescent="0.2">
      <c r="BB36807" s="5"/>
    </row>
    <row r="36808" spans="54:54" x14ac:dyDescent="0.2">
      <c r="BB36808" s="5"/>
    </row>
    <row r="36809" spans="54:54" x14ac:dyDescent="0.2">
      <c r="BB36809" s="5"/>
    </row>
    <row r="36810" spans="54:54" x14ac:dyDescent="0.2">
      <c r="BB36810" s="5"/>
    </row>
    <row r="36811" spans="54:54" x14ac:dyDescent="0.2">
      <c r="BB36811" s="5"/>
    </row>
    <row r="36812" spans="54:54" x14ac:dyDescent="0.2">
      <c r="BB36812" s="5"/>
    </row>
    <row r="36813" spans="54:54" x14ac:dyDescent="0.2">
      <c r="BB36813" s="5"/>
    </row>
    <row r="36814" spans="54:54" x14ac:dyDescent="0.2">
      <c r="BB36814" s="5"/>
    </row>
    <row r="36815" spans="54:54" x14ac:dyDescent="0.2">
      <c r="BB36815" s="5"/>
    </row>
    <row r="36816" spans="54:54" x14ac:dyDescent="0.2">
      <c r="BB36816" s="5"/>
    </row>
    <row r="36817" spans="54:54" x14ac:dyDescent="0.2">
      <c r="BB36817" s="5"/>
    </row>
    <row r="36818" spans="54:54" x14ac:dyDescent="0.2">
      <c r="BB36818" s="5"/>
    </row>
    <row r="36819" spans="54:54" x14ac:dyDescent="0.2">
      <c r="BB36819" s="5"/>
    </row>
    <row r="36820" spans="54:54" x14ac:dyDescent="0.2">
      <c r="BB36820" s="5"/>
    </row>
    <row r="36821" spans="54:54" x14ac:dyDescent="0.2">
      <c r="BB36821" s="5"/>
    </row>
    <row r="36822" spans="54:54" x14ac:dyDescent="0.2">
      <c r="BB36822" s="5"/>
    </row>
    <row r="36823" spans="54:54" x14ac:dyDescent="0.2">
      <c r="BB36823" s="5"/>
    </row>
    <row r="36824" spans="54:54" x14ac:dyDescent="0.2">
      <c r="BB36824" s="5"/>
    </row>
    <row r="36825" spans="54:54" x14ac:dyDescent="0.2">
      <c r="BB36825" s="5"/>
    </row>
    <row r="36826" spans="54:54" x14ac:dyDescent="0.2">
      <c r="BB36826" s="5"/>
    </row>
    <row r="36827" spans="54:54" x14ac:dyDescent="0.2">
      <c r="BB36827" s="5"/>
    </row>
    <row r="36828" spans="54:54" x14ac:dyDescent="0.2">
      <c r="BB36828" s="5"/>
    </row>
    <row r="36829" spans="54:54" x14ac:dyDescent="0.2">
      <c r="BB36829" s="5"/>
    </row>
    <row r="36830" spans="54:54" x14ac:dyDescent="0.2">
      <c r="BB36830" s="5"/>
    </row>
    <row r="36831" spans="54:54" x14ac:dyDescent="0.2">
      <c r="BB36831" s="5"/>
    </row>
    <row r="36832" spans="54:54" x14ac:dyDescent="0.2">
      <c r="BB36832" s="5"/>
    </row>
    <row r="36833" spans="54:54" x14ac:dyDescent="0.2">
      <c r="BB36833" s="5"/>
    </row>
    <row r="36834" spans="54:54" x14ac:dyDescent="0.2">
      <c r="BB36834" s="5"/>
    </row>
    <row r="36835" spans="54:54" x14ac:dyDescent="0.2">
      <c r="BB36835" s="5"/>
    </row>
    <row r="36836" spans="54:54" x14ac:dyDescent="0.2">
      <c r="BB36836" s="5"/>
    </row>
    <row r="36837" spans="54:54" x14ac:dyDescent="0.2">
      <c r="BB36837" s="5"/>
    </row>
    <row r="36838" spans="54:54" x14ac:dyDescent="0.2">
      <c r="BB36838" s="5"/>
    </row>
    <row r="36839" spans="54:54" x14ac:dyDescent="0.2">
      <c r="BB36839" s="5"/>
    </row>
    <row r="36840" spans="54:54" x14ac:dyDescent="0.2">
      <c r="BB36840" s="5"/>
    </row>
    <row r="36841" spans="54:54" x14ac:dyDescent="0.2">
      <c r="BB36841" s="5"/>
    </row>
    <row r="36842" spans="54:54" x14ac:dyDescent="0.2">
      <c r="BB36842" s="5"/>
    </row>
    <row r="36843" spans="54:54" x14ac:dyDescent="0.2">
      <c r="BB36843" s="5"/>
    </row>
    <row r="36844" spans="54:54" x14ac:dyDescent="0.2">
      <c r="BB36844" s="5"/>
    </row>
    <row r="36845" spans="54:54" x14ac:dyDescent="0.2">
      <c r="BB36845" s="5"/>
    </row>
    <row r="36846" spans="54:54" x14ac:dyDescent="0.2">
      <c r="BB36846" s="5"/>
    </row>
    <row r="36847" spans="54:54" x14ac:dyDescent="0.2">
      <c r="BB36847" s="5"/>
    </row>
    <row r="36848" spans="54:54" x14ac:dyDescent="0.2">
      <c r="BB36848" s="5"/>
    </row>
    <row r="36849" spans="54:54" x14ac:dyDescent="0.2">
      <c r="BB36849" s="5"/>
    </row>
    <row r="36850" spans="54:54" x14ac:dyDescent="0.2">
      <c r="BB36850" s="5"/>
    </row>
    <row r="36851" spans="54:54" x14ac:dyDescent="0.2">
      <c r="BB36851" s="5"/>
    </row>
    <row r="36852" spans="54:54" x14ac:dyDescent="0.2">
      <c r="BB36852" s="5"/>
    </row>
    <row r="36853" spans="54:54" x14ac:dyDescent="0.2">
      <c r="BB36853" s="5"/>
    </row>
    <row r="36854" spans="54:54" x14ac:dyDescent="0.2">
      <c r="BB36854" s="5"/>
    </row>
    <row r="36855" spans="54:54" x14ac:dyDescent="0.2">
      <c r="BB36855" s="5"/>
    </row>
    <row r="36856" spans="54:54" x14ac:dyDescent="0.2">
      <c r="BB36856" s="5"/>
    </row>
    <row r="36857" spans="54:54" x14ac:dyDescent="0.2">
      <c r="BB36857" s="5"/>
    </row>
    <row r="36858" spans="54:54" x14ac:dyDescent="0.2">
      <c r="BB36858" s="5"/>
    </row>
    <row r="36859" spans="54:54" x14ac:dyDescent="0.2">
      <c r="BB36859" s="5"/>
    </row>
    <row r="36860" spans="54:54" x14ac:dyDescent="0.2">
      <c r="BB36860" s="5"/>
    </row>
    <row r="36861" spans="54:54" x14ac:dyDescent="0.2">
      <c r="BB36861" s="5"/>
    </row>
    <row r="36862" spans="54:54" x14ac:dyDescent="0.2">
      <c r="BB36862" s="5"/>
    </row>
    <row r="36863" spans="54:54" x14ac:dyDescent="0.2">
      <c r="BB36863" s="5"/>
    </row>
    <row r="36864" spans="54:54" x14ac:dyDescent="0.2">
      <c r="BB36864" s="5"/>
    </row>
    <row r="36865" spans="54:54" x14ac:dyDescent="0.2">
      <c r="BB36865" s="5"/>
    </row>
    <row r="36866" spans="54:54" x14ac:dyDescent="0.2">
      <c r="BB36866" s="5"/>
    </row>
    <row r="36867" spans="54:54" x14ac:dyDescent="0.2">
      <c r="BB36867" s="5"/>
    </row>
    <row r="36868" spans="54:54" x14ac:dyDescent="0.2">
      <c r="BB36868" s="5"/>
    </row>
    <row r="36869" spans="54:54" x14ac:dyDescent="0.2">
      <c r="BB36869" s="5"/>
    </row>
    <row r="36870" spans="54:54" x14ac:dyDescent="0.2">
      <c r="BB36870" s="5"/>
    </row>
    <row r="36871" spans="54:54" x14ac:dyDescent="0.2">
      <c r="BB36871" s="5"/>
    </row>
    <row r="36872" spans="54:54" x14ac:dyDescent="0.2">
      <c r="BB36872" s="5"/>
    </row>
    <row r="36873" spans="54:54" x14ac:dyDescent="0.2">
      <c r="BB36873" s="5"/>
    </row>
    <row r="36874" spans="54:54" x14ac:dyDescent="0.2">
      <c r="BB36874" s="5"/>
    </row>
    <row r="36875" spans="54:54" x14ac:dyDescent="0.2">
      <c r="BB36875" s="5"/>
    </row>
    <row r="36876" spans="54:54" x14ac:dyDescent="0.2">
      <c r="BB36876" s="5"/>
    </row>
    <row r="36877" spans="54:54" x14ac:dyDescent="0.2">
      <c r="BB36877" s="5"/>
    </row>
    <row r="36878" spans="54:54" x14ac:dyDescent="0.2">
      <c r="BB36878" s="5"/>
    </row>
    <row r="36879" spans="54:54" x14ac:dyDescent="0.2">
      <c r="BB36879" s="5"/>
    </row>
    <row r="36880" spans="54:54" x14ac:dyDescent="0.2">
      <c r="BB36880" s="5"/>
    </row>
    <row r="36881" spans="54:54" x14ac:dyDescent="0.2">
      <c r="BB36881" s="5"/>
    </row>
    <row r="36882" spans="54:54" x14ac:dyDescent="0.2">
      <c r="BB36882" s="5"/>
    </row>
    <row r="36883" spans="54:54" x14ac:dyDescent="0.2">
      <c r="BB36883" s="5"/>
    </row>
    <row r="36884" spans="54:54" x14ac:dyDescent="0.2">
      <c r="BB36884" s="5"/>
    </row>
    <row r="36885" spans="54:54" x14ac:dyDescent="0.2">
      <c r="BB36885" s="5"/>
    </row>
    <row r="36886" spans="54:54" x14ac:dyDescent="0.2">
      <c r="BB36886" s="5"/>
    </row>
    <row r="36887" spans="54:54" x14ac:dyDescent="0.2">
      <c r="BB36887" s="5"/>
    </row>
    <row r="36888" spans="54:54" x14ac:dyDescent="0.2">
      <c r="BB36888" s="5"/>
    </row>
    <row r="36889" spans="54:54" x14ac:dyDescent="0.2">
      <c r="BB36889" s="5"/>
    </row>
    <row r="36890" spans="54:54" x14ac:dyDescent="0.2">
      <c r="BB36890" s="5"/>
    </row>
    <row r="36891" spans="54:54" x14ac:dyDescent="0.2">
      <c r="BB36891" s="5"/>
    </row>
    <row r="36892" spans="54:54" x14ac:dyDescent="0.2">
      <c r="BB36892" s="5"/>
    </row>
    <row r="36893" spans="54:54" x14ac:dyDescent="0.2">
      <c r="BB36893" s="5"/>
    </row>
    <row r="36894" spans="54:54" x14ac:dyDescent="0.2">
      <c r="BB36894" s="5"/>
    </row>
    <row r="36895" spans="54:54" x14ac:dyDescent="0.2">
      <c r="BB36895" s="5"/>
    </row>
    <row r="36896" spans="54:54" x14ac:dyDescent="0.2">
      <c r="BB36896" s="5"/>
    </row>
    <row r="36897" spans="54:54" x14ac:dyDescent="0.2">
      <c r="BB36897" s="5"/>
    </row>
    <row r="36898" spans="54:54" x14ac:dyDescent="0.2">
      <c r="BB36898" s="5"/>
    </row>
    <row r="36899" spans="54:54" x14ac:dyDescent="0.2">
      <c r="BB36899" s="5"/>
    </row>
    <row r="36900" spans="54:54" x14ac:dyDescent="0.2">
      <c r="BB36900" s="5"/>
    </row>
    <row r="36901" spans="54:54" x14ac:dyDescent="0.2">
      <c r="BB36901" s="5"/>
    </row>
    <row r="36902" spans="54:54" x14ac:dyDescent="0.2">
      <c r="BB36902" s="5"/>
    </row>
    <row r="36903" spans="54:54" x14ac:dyDescent="0.2">
      <c r="BB36903" s="5"/>
    </row>
    <row r="36904" spans="54:54" x14ac:dyDescent="0.2">
      <c r="BB36904" s="5"/>
    </row>
    <row r="36905" spans="54:54" x14ac:dyDescent="0.2">
      <c r="BB36905" s="5"/>
    </row>
    <row r="36906" spans="54:54" x14ac:dyDescent="0.2">
      <c r="BB36906" s="5"/>
    </row>
    <row r="36907" spans="54:54" x14ac:dyDescent="0.2">
      <c r="BB36907" s="5"/>
    </row>
    <row r="36908" spans="54:54" x14ac:dyDescent="0.2">
      <c r="BB36908" s="5"/>
    </row>
    <row r="36909" spans="54:54" x14ac:dyDescent="0.2">
      <c r="BB36909" s="5"/>
    </row>
    <row r="36910" spans="54:54" x14ac:dyDescent="0.2">
      <c r="BB36910" s="5"/>
    </row>
    <row r="36911" spans="54:54" x14ac:dyDescent="0.2">
      <c r="BB36911" s="5"/>
    </row>
    <row r="36912" spans="54:54" x14ac:dyDescent="0.2">
      <c r="BB36912" s="5"/>
    </row>
    <row r="36913" spans="54:54" x14ac:dyDescent="0.2">
      <c r="BB36913" s="5"/>
    </row>
    <row r="36914" spans="54:54" x14ac:dyDescent="0.2">
      <c r="BB36914" s="5"/>
    </row>
    <row r="36915" spans="54:54" x14ac:dyDescent="0.2">
      <c r="BB36915" s="5"/>
    </row>
    <row r="36916" spans="54:54" x14ac:dyDescent="0.2">
      <c r="BB36916" s="5"/>
    </row>
    <row r="36917" spans="54:54" x14ac:dyDescent="0.2">
      <c r="BB36917" s="5"/>
    </row>
    <row r="36918" spans="54:54" x14ac:dyDescent="0.2">
      <c r="BB36918" s="5"/>
    </row>
    <row r="36919" spans="54:54" x14ac:dyDescent="0.2">
      <c r="BB36919" s="5"/>
    </row>
    <row r="36920" spans="54:54" x14ac:dyDescent="0.2">
      <c r="BB36920" s="5"/>
    </row>
    <row r="36921" spans="54:54" x14ac:dyDescent="0.2">
      <c r="BB36921" s="5"/>
    </row>
    <row r="36922" spans="54:54" x14ac:dyDescent="0.2">
      <c r="BB36922" s="5"/>
    </row>
    <row r="36923" spans="54:54" x14ac:dyDescent="0.2">
      <c r="BB36923" s="5"/>
    </row>
    <row r="36924" spans="54:54" x14ac:dyDescent="0.2">
      <c r="BB36924" s="5"/>
    </row>
    <row r="36925" spans="54:54" x14ac:dyDescent="0.2">
      <c r="BB36925" s="5"/>
    </row>
    <row r="36926" spans="54:54" x14ac:dyDescent="0.2">
      <c r="BB36926" s="5"/>
    </row>
    <row r="36927" spans="54:54" x14ac:dyDescent="0.2">
      <c r="BB36927" s="5"/>
    </row>
    <row r="36928" spans="54:54" x14ac:dyDescent="0.2">
      <c r="BB36928" s="5"/>
    </row>
    <row r="36929" spans="54:54" x14ac:dyDescent="0.2">
      <c r="BB36929" s="5"/>
    </row>
    <row r="36930" spans="54:54" x14ac:dyDescent="0.2">
      <c r="BB36930" s="5"/>
    </row>
    <row r="36931" spans="54:54" x14ac:dyDescent="0.2">
      <c r="BB36931" s="5"/>
    </row>
    <row r="36932" spans="54:54" x14ac:dyDescent="0.2">
      <c r="BB36932" s="5"/>
    </row>
    <row r="36933" spans="54:54" x14ac:dyDescent="0.2">
      <c r="BB36933" s="5"/>
    </row>
    <row r="36934" spans="54:54" x14ac:dyDescent="0.2">
      <c r="BB36934" s="5"/>
    </row>
    <row r="36935" spans="54:54" x14ac:dyDescent="0.2">
      <c r="BB36935" s="5"/>
    </row>
    <row r="36936" spans="54:54" x14ac:dyDescent="0.2">
      <c r="BB36936" s="5"/>
    </row>
    <row r="36937" spans="54:54" x14ac:dyDescent="0.2">
      <c r="BB36937" s="5"/>
    </row>
    <row r="36938" spans="54:54" x14ac:dyDescent="0.2">
      <c r="BB36938" s="5"/>
    </row>
    <row r="36939" spans="54:54" x14ac:dyDescent="0.2">
      <c r="BB36939" s="5"/>
    </row>
    <row r="36940" spans="54:54" x14ac:dyDescent="0.2">
      <c r="BB36940" s="5"/>
    </row>
    <row r="36941" spans="54:54" x14ac:dyDescent="0.2">
      <c r="BB36941" s="5"/>
    </row>
    <row r="36942" spans="54:54" x14ac:dyDescent="0.2">
      <c r="BB36942" s="5"/>
    </row>
    <row r="36943" spans="54:54" x14ac:dyDescent="0.2">
      <c r="BB36943" s="5"/>
    </row>
    <row r="36944" spans="54:54" x14ac:dyDescent="0.2">
      <c r="BB36944" s="5"/>
    </row>
    <row r="36945" spans="54:54" x14ac:dyDescent="0.2">
      <c r="BB36945" s="5"/>
    </row>
    <row r="36946" spans="54:54" x14ac:dyDescent="0.2">
      <c r="BB36946" s="5"/>
    </row>
    <row r="36947" spans="54:54" x14ac:dyDescent="0.2">
      <c r="BB36947" s="5"/>
    </row>
    <row r="36948" spans="54:54" x14ac:dyDescent="0.2">
      <c r="BB36948" s="5"/>
    </row>
    <row r="36949" spans="54:54" x14ac:dyDescent="0.2">
      <c r="BB36949" s="5"/>
    </row>
    <row r="36950" spans="54:54" x14ac:dyDescent="0.2">
      <c r="BB36950" s="5"/>
    </row>
    <row r="36951" spans="54:54" x14ac:dyDescent="0.2">
      <c r="BB36951" s="5"/>
    </row>
    <row r="36952" spans="54:54" x14ac:dyDescent="0.2">
      <c r="BB36952" s="5"/>
    </row>
    <row r="36953" spans="54:54" x14ac:dyDescent="0.2">
      <c r="BB36953" s="5"/>
    </row>
    <row r="36954" spans="54:54" x14ac:dyDescent="0.2">
      <c r="BB36954" s="5"/>
    </row>
    <row r="36955" spans="54:54" x14ac:dyDescent="0.2">
      <c r="BB36955" s="5"/>
    </row>
    <row r="36956" spans="54:54" x14ac:dyDescent="0.2">
      <c r="BB36956" s="5"/>
    </row>
    <row r="36957" spans="54:54" x14ac:dyDescent="0.2">
      <c r="BB36957" s="5"/>
    </row>
    <row r="36958" spans="54:54" x14ac:dyDescent="0.2">
      <c r="BB36958" s="5"/>
    </row>
    <row r="36959" spans="54:54" x14ac:dyDescent="0.2">
      <c r="BB36959" s="5"/>
    </row>
    <row r="36960" spans="54:54" x14ac:dyDescent="0.2">
      <c r="BB36960" s="5"/>
    </row>
    <row r="36961" spans="54:54" x14ac:dyDescent="0.2">
      <c r="BB36961" s="5"/>
    </row>
    <row r="36962" spans="54:54" x14ac:dyDescent="0.2">
      <c r="BB36962" s="5"/>
    </row>
    <row r="36963" spans="54:54" x14ac:dyDescent="0.2">
      <c r="BB36963" s="5"/>
    </row>
    <row r="36964" spans="54:54" x14ac:dyDescent="0.2">
      <c r="BB36964" s="5"/>
    </row>
    <row r="36965" spans="54:54" x14ac:dyDescent="0.2">
      <c r="BB36965" s="5"/>
    </row>
    <row r="36966" spans="54:54" x14ac:dyDescent="0.2">
      <c r="BB36966" s="5"/>
    </row>
    <row r="36967" spans="54:54" x14ac:dyDescent="0.2">
      <c r="BB36967" s="5"/>
    </row>
    <row r="36968" spans="54:54" x14ac:dyDescent="0.2">
      <c r="BB36968" s="5"/>
    </row>
    <row r="36969" spans="54:54" x14ac:dyDescent="0.2">
      <c r="BB36969" s="5"/>
    </row>
    <row r="36970" spans="54:54" x14ac:dyDescent="0.2">
      <c r="BB36970" s="5"/>
    </row>
    <row r="36971" spans="54:54" x14ac:dyDescent="0.2">
      <c r="BB36971" s="5"/>
    </row>
    <row r="36972" spans="54:54" x14ac:dyDescent="0.2">
      <c r="BB36972" s="5"/>
    </row>
    <row r="36973" spans="54:54" x14ac:dyDescent="0.2">
      <c r="BB36973" s="5"/>
    </row>
    <row r="36974" spans="54:54" x14ac:dyDescent="0.2">
      <c r="BB36974" s="5"/>
    </row>
    <row r="36975" spans="54:54" x14ac:dyDescent="0.2">
      <c r="BB36975" s="5"/>
    </row>
    <row r="36976" spans="54:54" x14ac:dyDescent="0.2">
      <c r="BB36976" s="5"/>
    </row>
    <row r="36977" spans="54:54" x14ac:dyDescent="0.2">
      <c r="BB36977" s="5"/>
    </row>
    <row r="36978" spans="54:54" x14ac:dyDescent="0.2">
      <c r="BB36978" s="5"/>
    </row>
    <row r="36979" spans="54:54" x14ac:dyDescent="0.2">
      <c r="BB36979" s="5"/>
    </row>
    <row r="36980" spans="54:54" x14ac:dyDescent="0.2">
      <c r="BB36980" s="5"/>
    </row>
    <row r="36981" spans="54:54" x14ac:dyDescent="0.2">
      <c r="BB36981" s="5"/>
    </row>
    <row r="36982" spans="54:54" x14ac:dyDescent="0.2">
      <c r="BB36982" s="5"/>
    </row>
    <row r="36983" spans="54:54" x14ac:dyDescent="0.2">
      <c r="BB36983" s="5"/>
    </row>
    <row r="36984" spans="54:54" x14ac:dyDescent="0.2">
      <c r="BB36984" s="5"/>
    </row>
    <row r="36985" spans="54:54" x14ac:dyDescent="0.2">
      <c r="BB36985" s="5"/>
    </row>
    <row r="36986" spans="54:54" x14ac:dyDescent="0.2">
      <c r="BB36986" s="5"/>
    </row>
    <row r="36987" spans="54:54" x14ac:dyDescent="0.2">
      <c r="BB36987" s="5"/>
    </row>
    <row r="36988" spans="54:54" x14ac:dyDescent="0.2">
      <c r="BB36988" s="5"/>
    </row>
    <row r="36989" spans="54:54" x14ac:dyDescent="0.2">
      <c r="BB36989" s="5"/>
    </row>
    <row r="36990" spans="54:54" x14ac:dyDescent="0.2">
      <c r="BB36990" s="5"/>
    </row>
    <row r="36991" spans="54:54" x14ac:dyDescent="0.2">
      <c r="BB36991" s="5"/>
    </row>
    <row r="36992" spans="54:54" x14ac:dyDescent="0.2">
      <c r="BB36992" s="5"/>
    </row>
    <row r="36993" spans="54:54" x14ac:dyDescent="0.2">
      <c r="BB36993" s="5"/>
    </row>
    <row r="36994" spans="54:54" x14ac:dyDescent="0.2">
      <c r="BB36994" s="5"/>
    </row>
    <row r="36995" spans="54:54" x14ac:dyDescent="0.2">
      <c r="BB36995" s="5"/>
    </row>
    <row r="36996" spans="54:54" x14ac:dyDescent="0.2">
      <c r="BB36996" s="5"/>
    </row>
    <row r="36997" spans="54:54" x14ac:dyDescent="0.2">
      <c r="BB36997" s="5"/>
    </row>
    <row r="36998" spans="54:54" x14ac:dyDescent="0.2">
      <c r="BB36998" s="5"/>
    </row>
    <row r="36999" spans="54:54" x14ac:dyDescent="0.2">
      <c r="BB36999" s="5"/>
    </row>
    <row r="37000" spans="54:54" x14ac:dyDescent="0.2">
      <c r="BB37000" s="5"/>
    </row>
    <row r="37001" spans="54:54" x14ac:dyDescent="0.2">
      <c r="BB37001" s="5"/>
    </row>
    <row r="37002" spans="54:54" x14ac:dyDescent="0.2">
      <c r="BB37002" s="5"/>
    </row>
    <row r="37003" spans="54:54" x14ac:dyDescent="0.2">
      <c r="BB37003" s="5"/>
    </row>
    <row r="37004" spans="54:54" x14ac:dyDescent="0.2">
      <c r="BB37004" s="5"/>
    </row>
    <row r="37005" spans="54:54" x14ac:dyDescent="0.2">
      <c r="BB37005" s="5"/>
    </row>
    <row r="37006" spans="54:54" x14ac:dyDescent="0.2">
      <c r="BB37006" s="5"/>
    </row>
    <row r="37007" spans="54:54" x14ac:dyDescent="0.2">
      <c r="BB37007" s="5"/>
    </row>
    <row r="37008" spans="54:54" x14ac:dyDescent="0.2">
      <c r="BB37008" s="5"/>
    </row>
    <row r="37009" spans="54:54" x14ac:dyDescent="0.2">
      <c r="BB37009" s="5"/>
    </row>
    <row r="37010" spans="54:54" x14ac:dyDescent="0.2">
      <c r="BB37010" s="5"/>
    </row>
    <row r="37011" spans="54:54" x14ac:dyDescent="0.2">
      <c r="BB37011" s="5"/>
    </row>
    <row r="37012" spans="54:54" x14ac:dyDescent="0.2">
      <c r="BB37012" s="5"/>
    </row>
    <row r="37013" spans="54:54" x14ac:dyDescent="0.2">
      <c r="BB37013" s="5"/>
    </row>
    <row r="37014" spans="54:54" x14ac:dyDescent="0.2">
      <c r="BB37014" s="5"/>
    </row>
    <row r="37015" spans="54:54" x14ac:dyDescent="0.2">
      <c r="BB37015" s="5"/>
    </row>
    <row r="37016" spans="54:54" x14ac:dyDescent="0.2">
      <c r="BB37016" s="5"/>
    </row>
    <row r="37017" spans="54:54" x14ac:dyDescent="0.2">
      <c r="BB37017" s="5"/>
    </row>
    <row r="37018" spans="54:54" x14ac:dyDescent="0.2">
      <c r="BB37018" s="5"/>
    </row>
    <row r="37019" spans="54:54" x14ac:dyDescent="0.2">
      <c r="BB37019" s="5"/>
    </row>
    <row r="37020" spans="54:54" x14ac:dyDescent="0.2">
      <c r="BB37020" s="5"/>
    </row>
    <row r="37021" spans="54:54" x14ac:dyDescent="0.2">
      <c r="BB37021" s="5"/>
    </row>
    <row r="37022" spans="54:54" x14ac:dyDescent="0.2">
      <c r="BB37022" s="5"/>
    </row>
    <row r="37023" spans="54:54" x14ac:dyDescent="0.2">
      <c r="BB37023" s="5"/>
    </row>
    <row r="37024" spans="54:54" x14ac:dyDescent="0.2">
      <c r="BB37024" s="5"/>
    </row>
    <row r="37025" spans="54:54" x14ac:dyDescent="0.2">
      <c r="BB37025" s="5"/>
    </row>
    <row r="37026" spans="54:54" x14ac:dyDescent="0.2">
      <c r="BB37026" s="5"/>
    </row>
    <row r="37027" spans="54:54" x14ac:dyDescent="0.2">
      <c r="BB37027" s="5"/>
    </row>
    <row r="37028" spans="54:54" x14ac:dyDescent="0.2">
      <c r="BB37028" s="5"/>
    </row>
    <row r="37029" spans="54:54" x14ac:dyDescent="0.2">
      <c r="BB37029" s="5"/>
    </row>
    <row r="37030" spans="54:54" x14ac:dyDescent="0.2">
      <c r="BB37030" s="5"/>
    </row>
    <row r="37031" spans="54:54" x14ac:dyDescent="0.2">
      <c r="BB37031" s="5"/>
    </row>
    <row r="37032" spans="54:54" x14ac:dyDescent="0.2">
      <c r="BB37032" s="5"/>
    </row>
    <row r="37033" spans="54:54" x14ac:dyDescent="0.2">
      <c r="BB37033" s="5"/>
    </row>
    <row r="37034" spans="54:54" x14ac:dyDescent="0.2">
      <c r="BB37034" s="5"/>
    </row>
    <row r="37035" spans="54:54" x14ac:dyDescent="0.2">
      <c r="BB37035" s="5"/>
    </row>
    <row r="37036" spans="54:54" x14ac:dyDescent="0.2">
      <c r="BB37036" s="5"/>
    </row>
    <row r="37037" spans="54:54" x14ac:dyDescent="0.2">
      <c r="BB37037" s="5"/>
    </row>
    <row r="37038" spans="54:54" x14ac:dyDescent="0.2">
      <c r="BB37038" s="5"/>
    </row>
    <row r="37039" spans="54:54" x14ac:dyDescent="0.2">
      <c r="BB37039" s="5"/>
    </row>
    <row r="37040" spans="54:54" x14ac:dyDescent="0.2">
      <c r="BB37040" s="5"/>
    </row>
    <row r="37041" spans="54:54" x14ac:dyDescent="0.2">
      <c r="BB37041" s="5"/>
    </row>
    <row r="37042" spans="54:54" x14ac:dyDescent="0.2">
      <c r="BB37042" s="5"/>
    </row>
    <row r="37043" spans="54:54" x14ac:dyDescent="0.2">
      <c r="BB37043" s="5"/>
    </row>
    <row r="37044" spans="54:54" x14ac:dyDescent="0.2">
      <c r="BB37044" s="5"/>
    </row>
    <row r="37045" spans="54:54" x14ac:dyDescent="0.2">
      <c r="BB37045" s="5"/>
    </row>
    <row r="37046" spans="54:54" x14ac:dyDescent="0.2">
      <c r="BB37046" s="5"/>
    </row>
    <row r="37047" spans="54:54" x14ac:dyDescent="0.2">
      <c r="BB37047" s="5"/>
    </row>
    <row r="37048" spans="54:54" x14ac:dyDescent="0.2">
      <c r="BB37048" s="5"/>
    </row>
    <row r="37049" spans="54:54" x14ac:dyDescent="0.2">
      <c r="BB37049" s="5"/>
    </row>
    <row r="37050" spans="54:54" x14ac:dyDescent="0.2">
      <c r="BB37050" s="5"/>
    </row>
    <row r="37051" spans="54:54" x14ac:dyDescent="0.2">
      <c r="BB37051" s="5"/>
    </row>
    <row r="37052" spans="54:54" x14ac:dyDescent="0.2">
      <c r="BB37052" s="5"/>
    </row>
    <row r="37053" spans="54:54" x14ac:dyDescent="0.2">
      <c r="BB37053" s="5"/>
    </row>
    <row r="37054" spans="54:54" x14ac:dyDescent="0.2">
      <c r="BB37054" s="5"/>
    </row>
    <row r="37055" spans="54:54" x14ac:dyDescent="0.2">
      <c r="BB37055" s="5"/>
    </row>
    <row r="37056" spans="54:54" x14ac:dyDescent="0.2">
      <c r="BB37056" s="5"/>
    </row>
    <row r="37057" spans="54:54" x14ac:dyDescent="0.2">
      <c r="BB37057" s="5"/>
    </row>
    <row r="37058" spans="54:54" x14ac:dyDescent="0.2">
      <c r="BB37058" s="5"/>
    </row>
    <row r="37059" spans="54:54" x14ac:dyDescent="0.2">
      <c r="BB37059" s="5"/>
    </row>
    <row r="37060" spans="54:54" x14ac:dyDescent="0.2">
      <c r="BB37060" s="5"/>
    </row>
    <row r="37061" spans="54:54" x14ac:dyDescent="0.2">
      <c r="BB37061" s="5"/>
    </row>
    <row r="37062" spans="54:54" x14ac:dyDescent="0.2">
      <c r="BB37062" s="5"/>
    </row>
    <row r="37063" spans="54:54" x14ac:dyDescent="0.2">
      <c r="BB37063" s="5"/>
    </row>
    <row r="37064" spans="54:54" x14ac:dyDescent="0.2">
      <c r="BB37064" s="5"/>
    </row>
    <row r="37065" spans="54:54" x14ac:dyDescent="0.2">
      <c r="BB37065" s="5"/>
    </row>
    <row r="37066" spans="54:54" x14ac:dyDescent="0.2">
      <c r="BB37066" s="5"/>
    </row>
    <row r="37067" spans="54:54" x14ac:dyDescent="0.2">
      <c r="BB37067" s="5"/>
    </row>
    <row r="37068" spans="54:54" x14ac:dyDescent="0.2">
      <c r="BB37068" s="5"/>
    </row>
    <row r="37069" spans="54:54" x14ac:dyDescent="0.2">
      <c r="BB37069" s="5"/>
    </row>
    <row r="37070" spans="54:54" x14ac:dyDescent="0.2">
      <c r="BB37070" s="5"/>
    </row>
    <row r="37071" spans="54:54" x14ac:dyDescent="0.2">
      <c r="BB37071" s="5"/>
    </row>
    <row r="37072" spans="54:54" x14ac:dyDescent="0.2">
      <c r="BB37072" s="5"/>
    </row>
    <row r="37073" spans="54:54" x14ac:dyDescent="0.2">
      <c r="BB37073" s="5"/>
    </row>
    <row r="37074" spans="54:54" x14ac:dyDescent="0.2">
      <c r="BB37074" s="5"/>
    </row>
    <row r="37075" spans="54:54" x14ac:dyDescent="0.2">
      <c r="BB37075" s="5"/>
    </row>
    <row r="37076" spans="54:54" x14ac:dyDescent="0.2">
      <c r="BB37076" s="5"/>
    </row>
    <row r="37077" spans="54:54" x14ac:dyDescent="0.2">
      <c r="BB37077" s="5"/>
    </row>
    <row r="37078" spans="54:54" x14ac:dyDescent="0.2">
      <c r="BB37078" s="5"/>
    </row>
    <row r="37079" spans="54:54" x14ac:dyDescent="0.2">
      <c r="BB37079" s="5"/>
    </row>
    <row r="37080" spans="54:54" x14ac:dyDescent="0.2">
      <c r="BB37080" s="5"/>
    </row>
    <row r="37081" spans="54:54" x14ac:dyDescent="0.2">
      <c r="BB37081" s="5"/>
    </row>
    <row r="37082" spans="54:54" x14ac:dyDescent="0.2">
      <c r="BB37082" s="5"/>
    </row>
    <row r="37083" spans="54:54" x14ac:dyDescent="0.2">
      <c r="BB37083" s="5"/>
    </row>
    <row r="37084" spans="54:54" x14ac:dyDescent="0.2">
      <c r="BB37084" s="5"/>
    </row>
    <row r="37085" spans="54:54" x14ac:dyDescent="0.2">
      <c r="BB37085" s="5"/>
    </row>
    <row r="37086" spans="54:54" x14ac:dyDescent="0.2">
      <c r="BB37086" s="5"/>
    </row>
    <row r="37087" spans="54:54" x14ac:dyDescent="0.2">
      <c r="BB37087" s="5"/>
    </row>
    <row r="37088" spans="54:54" x14ac:dyDescent="0.2">
      <c r="BB37088" s="5"/>
    </row>
    <row r="37089" spans="54:54" x14ac:dyDescent="0.2">
      <c r="BB37089" s="5"/>
    </row>
    <row r="37090" spans="54:54" x14ac:dyDescent="0.2">
      <c r="BB37090" s="5"/>
    </row>
    <row r="37091" spans="54:54" x14ac:dyDescent="0.2">
      <c r="BB37091" s="5"/>
    </row>
    <row r="37092" spans="54:54" x14ac:dyDescent="0.2">
      <c r="BB37092" s="5"/>
    </row>
    <row r="37093" spans="54:54" x14ac:dyDescent="0.2">
      <c r="BB37093" s="5"/>
    </row>
    <row r="37094" spans="54:54" x14ac:dyDescent="0.2">
      <c r="BB37094" s="5"/>
    </row>
    <row r="37095" spans="54:54" x14ac:dyDescent="0.2">
      <c r="BB37095" s="5"/>
    </row>
    <row r="37096" spans="54:54" x14ac:dyDescent="0.2">
      <c r="BB37096" s="5"/>
    </row>
    <row r="37097" spans="54:54" x14ac:dyDescent="0.2">
      <c r="BB37097" s="5"/>
    </row>
    <row r="37098" spans="54:54" x14ac:dyDescent="0.2">
      <c r="BB37098" s="5"/>
    </row>
    <row r="37099" spans="54:54" x14ac:dyDescent="0.2">
      <c r="BB37099" s="5"/>
    </row>
    <row r="37100" spans="54:54" x14ac:dyDescent="0.2">
      <c r="BB37100" s="5"/>
    </row>
    <row r="37101" spans="54:54" x14ac:dyDescent="0.2">
      <c r="BB37101" s="5"/>
    </row>
    <row r="37102" spans="54:54" x14ac:dyDescent="0.2">
      <c r="BB37102" s="5"/>
    </row>
    <row r="37103" spans="54:54" x14ac:dyDescent="0.2">
      <c r="BB37103" s="5"/>
    </row>
    <row r="37104" spans="54:54" x14ac:dyDescent="0.2">
      <c r="BB37104" s="5"/>
    </row>
    <row r="37105" spans="54:54" x14ac:dyDescent="0.2">
      <c r="BB37105" s="5"/>
    </row>
    <row r="37106" spans="54:54" x14ac:dyDescent="0.2">
      <c r="BB37106" s="5"/>
    </row>
    <row r="37107" spans="54:54" x14ac:dyDescent="0.2">
      <c r="BB37107" s="5"/>
    </row>
    <row r="37108" spans="54:54" x14ac:dyDescent="0.2">
      <c r="BB37108" s="5"/>
    </row>
    <row r="37109" spans="54:54" x14ac:dyDescent="0.2">
      <c r="BB37109" s="5"/>
    </row>
    <row r="37110" spans="54:54" x14ac:dyDescent="0.2">
      <c r="BB37110" s="5"/>
    </row>
    <row r="37111" spans="54:54" x14ac:dyDescent="0.2">
      <c r="BB37111" s="5"/>
    </row>
    <row r="37112" spans="54:54" x14ac:dyDescent="0.2">
      <c r="BB37112" s="5"/>
    </row>
    <row r="37113" spans="54:54" x14ac:dyDescent="0.2">
      <c r="BB37113" s="5"/>
    </row>
    <row r="37114" spans="54:54" x14ac:dyDescent="0.2">
      <c r="BB37114" s="5"/>
    </row>
    <row r="37115" spans="54:54" x14ac:dyDescent="0.2">
      <c r="BB37115" s="5"/>
    </row>
    <row r="37116" spans="54:54" x14ac:dyDescent="0.2">
      <c r="BB37116" s="5"/>
    </row>
    <row r="37117" spans="54:54" x14ac:dyDescent="0.2">
      <c r="BB37117" s="5"/>
    </row>
    <row r="37118" spans="54:54" x14ac:dyDescent="0.2">
      <c r="BB37118" s="5"/>
    </row>
    <row r="37119" spans="54:54" x14ac:dyDescent="0.2">
      <c r="BB37119" s="5"/>
    </row>
    <row r="37120" spans="54:54" x14ac:dyDescent="0.2">
      <c r="BB37120" s="5"/>
    </row>
    <row r="37121" spans="54:54" x14ac:dyDescent="0.2">
      <c r="BB37121" s="5"/>
    </row>
    <row r="37122" spans="54:54" x14ac:dyDescent="0.2">
      <c r="BB37122" s="5"/>
    </row>
    <row r="37123" spans="54:54" x14ac:dyDescent="0.2">
      <c r="BB37123" s="5"/>
    </row>
    <row r="37124" spans="54:54" x14ac:dyDescent="0.2">
      <c r="BB37124" s="5"/>
    </row>
    <row r="37125" spans="54:54" x14ac:dyDescent="0.2">
      <c r="BB37125" s="5"/>
    </row>
    <row r="37126" spans="54:54" x14ac:dyDescent="0.2">
      <c r="BB37126" s="5"/>
    </row>
    <row r="37127" spans="54:54" x14ac:dyDescent="0.2">
      <c r="BB37127" s="5"/>
    </row>
    <row r="37128" spans="54:54" x14ac:dyDescent="0.2">
      <c r="BB37128" s="5"/>
    </row>
    <row r="37129" spans="54:54" x14ac:dyDescent="0.2">
      <c r="BB37129" s="5"/>
    </row>
    <row r="37130" spans="54:54" x14ac:dyDescent="0.2">
      <c r="BB37130" s="5"/>
    </row>
    <row r="37131" spans="54:54" x14ac:dyDescent="0.2">
      <c r="BB37131" s="5"/>
    </row>
    <row r="37132" spans="54:54" x14ac:dyDescent="0.2">
      <c r="BB37132" s="5"/>
    </row>
    <row r="37133" spans="54:54" x14ac:dyDescent="0.2">
      <c r="BB37133" s="5"/>
    </row>
    <row r="37134" spans="54:54" x14ac:dyDescent="0.2">
      <c r="BB37134" s="5"/>
    </row>
    <row r="37135" spans="54:54" x14ac:dyDescent="0.2">
      <c r="BB37135" s="5"/>
    </row>
    <row r="37136" spans="54:54" x14ac:dyDescent="0.2">
      <c r="BB37136" s="5"/>
    </row>
    <row r="37137" spans="54:54" x14ac:dyDescent="0.2">
      <c r="BB37137" s="5"/>
    </row>
    <row r="37138" spans="54:54" x14ac:dyDescent="0.2">
      <c r="BB37138" s="5"/>
    </row>
    <row r="37139" spans="54:54" x14ac:dyDescent="0.2">
      <c r="BB37139" s="5"/>
    </row>
    <row r="37140" spans="54:54" x14ac:dyDescent="0.2">
      <c r="BB37140" s="5"/>
    </row>
    <row r="37141" spans="54:54" x14ac:dyDescent="0.2">
      <c r="BB37141" s="5"/>
    </row>
    <row r="37142" spans="54:54" x14ac:dyDescent="0.2">
      <c r="BB37142" s="5"/>
    </row>
    <row r="37143" spans="54:54" x14ac:dyDescent="0.2">
      <c r="BB37143" s="5"/>
    </row>
    <row r="37144" spans="54:54" x14ac:dyDescent="0.2">
      <c r="BB37144" s="5"/>
    </row>
    <row r="37145" spans="54:54" x14ac:dyDescent="0.2">
      <c r="BB37145" s="5"/>
    </row>
    <row r="37146" spans="54:54" x14ac:dyDescent="0.2">
      <c r="BB37146" s="5"/>
    </row>
    <row r="37147" spans="54:54" x14ac:dyDescent="0.2">
      <c r="BB37147" s="5"/>
    </row>
    <row r="37148" spans="54:54" x14ac:dyDescent="0.2">
      <c r="BB37148" s="5"/>
    </row>
    <row r="37149" spans="54:54" x14ac:dyDescent="0.2">
      <c r="BB37149" s="5"/>
    </row>
    <row r="37150" spans="54:54" x14ac:dyDescent="0.2">
      <c r="BB37150" s="5"/>
    </row>
    <row r="37151" spans="54:54" x14ac:dyDescent="0.2">
      <c r="BB37151" s="5"/>
    </row>
    <row r="37152" spans="54:54" x14ac:dyDescent="0.2">
      <c r="BB37152" s="5"/>
    </row>
    <row r="37153" spans="54:54" x14ac:dyDescent="0.2">
      <c r="BB37153" s="5"/>
    </row>
    <row r="37154" spans="54:54" x14ac:dyDescent="0.2">
      <c r="BB37154" s="5"/>
    </row>
    <row r="37155" spans="54:54" x14ac:dyDescent="0.2">
      <c r="BB37155" s="5"/>
    </row>
    <row r="37156" spans="54:54" x14ac:dyDescent="0.2">
      <c r="BB37156" s="5"/>
    </row>
    <row r="37157" spans="54:54" x14ac:dyDescent="0.2">
      <c r="BB37157" s="5"/>
    </row>
    <row r="37158" spans="54:54" x14ac:dyDescent="0.2">
      <c r="BB37158" s="5"/>
    </row>
    <row r="37159" spans="54:54" x14ac:dyDescent="0.2">
      <c r="BB37159" s="5"/>
    </row>
    <row r="37160" spans="54:54" x14ac:dyDescent="0.2">
      <c r="BB37160" s="5"/>
    </row>
    <row r="37161" spans="54:54" x14ac:dyDescent="0.2">
      <c r="BB37161" s="5"/>
    </row>
    <row r="37162" spans="54:54" x14ac:dyDescent="0.2">
      <c r="BB37162" s="5"/>
    </row>
    <row r="37163" spans="54:54" x14ac:dyDescent="0.2">
      <c r="BB37163" s="5"/>
    </row>
    <row r="37164" spans="54:54" x14ac:dyDescent="0.2">
      <c r="BB37164" s="5"/>
    </row>
    <row r="37165" spans="54:54" x14ac:dyDescent="0.2">
      <c r="BB37165" s="5"/>
    </row>
    <row r="37166" spans="54:54" x14ac:dyDescent="0.2">
      <c r="BB37166" s="5"/>
    </row>
    <row r="37167" spans="54:54" x14ac:dyDescent="0.2">
      <c r="BB37167" s="5"/>
    </row>
    <row r="37168" spans="54:54" x14ac:dyDescent="0.2">
      <c r="BB37168" s="5"/>
    </row>
    <row r="37169" spans="54:54" x14ac:dyDescent="0.2">
      <c r="BB37169" s="5"/>
    </row>
    <row r="37170" spans="54:54" x14ac:dyDescent="0.2">
      <c r="BB37170" s="5"/>
    </row>
    <row r="37171" spans="54:54" x14ac:dyDescent="0.2">
      <c r="BB37171" s="5"/>
    </row>
    <row r="37172" spans="54:54" x14ac:dyDescent="0.2">
      <c r="BB37172" s="5"/>
    </row>
    <row r="37173" spans="54:54" x14ac:dyDescent="0.2">
      <c r="BB37173" s="5"/>
    </row>
    <row r="37174" spans="54:54" x14ac:dyDescent="0.2">
      <c r="BB37174" s="5"/>
    </row>
    <row r="37175" spans="54:54" x14ac:dyDescent="0.2">
      <c r="BB37175" s="5"/>
    </row>
    <row r="37176" spans="54:54" x14ac:dyDescent="0.2">
      <c r="BB37176" s="5"/>
    </row>
    <row r="37177" spans="54:54" x14ac:dyDescent="0.2">
      <c r="BB37177" s="5"/>
    </row>
    <row r="37178" spans="54:54" x14ac:dyDescent="0.2">
      <c r="BB37178" s="5"/>
    </row>
    <row r="37179" spans="54:54" x14ac:dyDescent="0.2">
      <c r="BB37179" s="5"/>
    </row>
    <row r="37180" spans="54:54" x14ac:dyDescent="0.2">
      <c r="BB37180" s="5"/>
    </row>
    <row r="37181" spans="54:54" x14ac:dyDescent="0.2">
      <c r="BB37181" s="5"/>
    </row>
    <row r="37182" spans="54:54" x14ac:dyDescent="0.2">
      <c r="BB37182" s="5"/>
    </row>
    <row r="37183" spans="54:54" x14ac:dyDescent="0.2">
      <c r="BB37183" s="5"/>
    </row>
    <row r="37184" spans="54:54" x14ac:dyDescent="0.2">
      <c r="BB37184" s="5"/>
    </row>
    <row r="37185" spans="54:54" x14ac:dyDescent="0.2">
      <c r="BB37185" s="5"/>
    </row>
    <row r="37186" spans="54:54" x14ac:dyDescent="0.2">
      <c r="BB37186" s="5"/>
    </row>
    <row r="37187" spans="54:54" x14ac:dyDescent="0.2">
      <c r="BB37187" s="5"/>
    </row>
    <row r="37188" spans="54:54" x14ac:dyDescent="0.2">
      <c r="BB37188" s="5"/>
    </row>
    <row r="37189" spans="54:54" x14ac:dyDescent="0.2">
      <c r="BB37189" s="5"/>
    </row>
    <row r="37190" spans="54:54" x14ac:dyDescent="0.2">
      <c r="BB37190" s="5"/>
    </row>
    <row r="37191" spans="54:54" x14ac:dyDescent="0.2">
      <c r="BB37191" s="5"/>
    </row>
    <row r="37192" spans="54:54" x14ac:dyDescent="0.2">
      <c r="BB37192" s="5"/>
    </row>
    <row r="37193" spans="54:54" x14ac:dyDescent="0.2">
      <c r="BB37193" s="5"/>
    </row>
    <row r="37194" spans="54:54" x14ac:dyDescent="0.2">
      <c r="BB37194" s="5"/>
    </row>
    <row r="37195" spans="54:54" x14ac:dyDescent="0.2">
      <c r="BB37195" s="5"/>
    </row>
    <row r="37196" spans="54:54" x14ac:dyDescent="0.2">
      <c r="BB37196" s="5"/>
    </row>
    <row r="37197" spans="54:54" x14ac:dyDescent="0.2">
      <c r="BB37197" s="5"/>
    </row>
    <row r="37198" spans="54:54" x14ac:dyDescent="0.2">
      <c r="BB37198" s="5"/>
    </row>
    <row r="37199" spans="54:54" x14ac:dyDescent="0.2">
      <c r="BB37199" s="5"/>
    </row>
    <row r="37200" spans="54:54" x14ac:dyDescent="0.2">
      <c r="BB37200" s="5"/>
    </row>
    <row r="37201" spans="54:54" x14ac:dyDescent="0.2">
      <c r="BB37201" s="5"/>
    </row>
    <row r="37202" spans="54:54" x14ac:dyDescent="0.2">
      <c r="BB37202" s="5"/>
    </row>
    <row r="37203" spans="54:54" x14ac:dyDescent="0.2">
      <c r="BB37203" s="5"/>
    </row>
    <row r="37204" spans="54:54" x14ac:dyDescent="0.2">
      <c r="BB37204" s="5"/>
    </row>
    <row r="37205" spans="54:54" x14ac:dyDescent="0.2">
      <c r="BB37205" s="5"/>
    </row>
    <row r="37206" spans="54:54" x14ac:dyDescent="0.2">
      <c r="BB37206" s="5"/>
    </row>
    <row r="37207" spans="54:54" x14ac:dyDescent="0.2">
      <c r="BB37207" s="5"/>
    </row>
    <row r="37208" spans="54:54" x14ac:dyDescent="0.2">
      <c r="BB37208" s="5"/>
    </row>
    <row r="37209" spans="54:54" x14ac:dyDescent="0.2">
      <c r="BB37209" s="5"/>
    </row>
    <row r="37210" spans="54:54" x14ac:dyDescent="0.2">
      <c r="BB37210" s="5"/>
    </row>
    <row r="37211" spans="54:54" x14ac:dyDescent="0.2">
      <c r="BB37211" s="5"/>
    </row>
    <row r="37212" spans="54:54" x14ac:dyDescent="0.2">
      <c r="BB37212" s="5"/>
    </row>
    <row r="37213" spans="54:54" x14ac:dyDescent="0.2">
      <c r="BB37213" s="5"/>
    </row>
    <row r="37214" spans="54:54" x14ac:dyDescent="0.2">
      <c r="BB37214" s="5"/>
    </row>
    <row r="37215" spans="54:54" x14ac:dyDescent="0.2">
      <c r="BB37215" s="5"/>
    </row>
    <row r="37216" spans="54:54" x14ac:dyDescent="0.2">
      <c r="BB37216" s="5"/>
    </row>
    <row r="37217" spans="54:54" x14ac:dyDescent="0.2">
      <c r="BB37217" s="5"/>
    </row>
    <row r="37218" spans="54:54" x14ac:dyDescent="0.2">
      <c r="BB37218" s="5"/>
    </row>
    <row r="37219" spans="54:54" x14ac:dyDescent="0.2">
      <c r="BB37219" s="5"/>
    </row>
    <row r="37220" spans="54:54" x14ac:dyDescent="0.2">
      <c r="BB37220" s="5"/>
    </row>
    <row r="37221" spans="54:54" x14ac:dyDescent="0.2">
      <c r="BB37221" s="5"/>
    </row>
    <row r="37222" spans="54:54" x14ac:dyDescent="0.2">
      <c r="BB37222" s="5"/>
    </row>
    <row r="37223" spans="54:54" x14ac:dyDescent="0.2">
      <c r="BB37223" s="5"/>
    </row>
    <row r="37224" spans="54:54" x14ac:dyDescent="0.2">
      <c r="BB37224" s="5"/>
    </row>
    <row r="37225" spans="54:54" x14ac:dyDescent="0.2">
      <c r="BB37225" s="5"/>
    </row>
    <row r="37226" spans="54:54" x14ac:dyDescent="0.2">
      <c r="BB37226" s="5"/>
    </row>
    <row r="37227" spans="54:54" x14ac:dyDescent="0.2">
      <c r="BB37227" s="5"/>
    </row>
    <row r="37228" spans="54:54" x14ac:dyDescent="0.2">
      <c r="BB37228" s="5"/>
    </row>
    <row r="37229" spans="54:54" x14ac:dyDescent="0.2">
      <c r="BB37229" s="5"/>
    </row>
    <row r="37230" spans="54:54" x14ac:dyDescent="0.2">
      <c r="BB37230" s="5"/>
    </row>
    <row r="37231" spans="54:54" x14ac:dyDescent="0.2">
      <c r="BB37231" s="5"/>
    </row>
    <row r="37232" spans="54:54" x14ac:dyDescent="0.2">
      <c r="BB37232" s="5"/>
    </row>
    <row r="37233" spans="54:54" x14ac:dyDescent="0.2">
      <c r="BB37233" s="5"/>
    </row>
    <row r="37234" spans="54:54" x14ac:dyDescent="0.2">
      <c r="BB37234" s="5"/>
    </row>
    <row r="37235" spans="54:54" x14ac:dyDescent="0.2">
      <c r="BB37235" s="5"/>
    </row>
    <row r="37236" spans="54:54" x14ac:dyDescent="0.2">
      <c r="BB37236" s="5"/>
    </row>
    <row r="37237" spans="54:54" x14ac:dyDescent="0.2">
      <c r="BB37237" s="5"/>
    </row>
    <row r="37238" spans="54:54" x14ac:dyDescent="0.2">
      <c r="BB37238" s="5"/>
    </row>
    <row r="37239" spans="54:54" x14ac:dyDescent="0.2">
      <c r="BB37239" s="5"/>
    </row>
    <row r="37240" spans="54:54" x14ac:dyDescent="0.2">
      <c r="BB37240" s="5"/>
    </row>
    <row r="37241" spans="54:54" x14ac:dyDescent="0.2">
      <c r="BB37241" s="5"/>
    </row>
    <row r="37242" spans="54:54" x14ac:dyDescent="0.2">
      <c r="BB37242" s="5"/>
    </row>
    <row r="37243" spans="54:54" x14ac:dyDescent="0.2">
      <c r="BB37243" s="5"/>
    </row>
    <row r="37244" spans="54:54" x14ac:dyDescent="0.2">
      <c r="BB37244" s="5"/>
    </row>
    <row r="37245" spans="54:54" x14ac:dyDescent="0.2">
      <c r="BB37245" s="5"/>
    </row>
    <row r="37246" spans="54:54" x14ac:dyDescent="0.2">
      <c r="BB37246" s="5"/>
    </row>
    <row r="37247" spans="54:54" x14ac:dyDescent="0.2">
      <c r="BB37247" s="5"/>
    </row>
    <row r="37248" spans="54:54" x14ac:dyDescent="0.2">
      <c r="BB37248" s="5"/>
    </row>
    <row r="37249" spans="54:54" x14ac:dyDescent="0.2">
      <c r="BB37249" s="5"/>
    </row>
    <row r="37250" spans="54:54" x14ac:dyDescent="0.2">
      <c r="BB37250" s="5"/>
    </row>
    <row r="37251" spans="54:54" x14ac:dyDescent="0.2">
      <c r="BB37251" s="5"/>
    </row>
    <row r="37252" spans="54:54" x14ac:dyDescent="0.2">
      <c r="BB37252" s="5"/>
    </row>
    <row r="37253" spans="54:54" x14ac:dyDescent="0.2">
      <c r="BB37253" s="5"/>
    </row>
    <row r="37254" spans="54:54" x14ac:dyDescent="0.2">
      <c r="BB37254" s="5"/>
    </row>
    <row r="37255" spans="54:54" x14ac:dyDescent="0.2">
      <c r="BB37255" s="5"/>
    </row>
    <row r="37256" spans="54:54" x14ac:dyDescent="0.2">
      <c r="BB37256" s="5"/>
    </row>
    <row r="37257" spans="54:54" x14ac:dyDescent="0.2">
      <c r="BB37257" s="5"/>
    </row>
    <row r="37258" spans="54:54" x14ac:dyDescent="0.2">
      <c r="BB37258" s="5"/>
    </row>
    <row r="37259" spans="54:54" x14ac:dyDescent="0.2">
      <c r="BB37259" s="5"/>
    </row>
    <row r="37260" spans="54:54" x14ac:dyDescent="0.2">
      <c r="BB37260" s="5"/>
    </row>
    <row r="37261" spans="54:54" x14ac:dyDescent="0.2">
      <c r="BB37261" s="5"/>
    </row>
    <row r="37262" spans="54:54" x14ac:dyDescent="0.2">
      <c r="BB37262" s="5"/>
    </row>
    <row r="37263" spans="54:54" x14ac:dyDescent="0.2">
      <c r="BB37263" s="5"/>
    </row>
    <row r="37264" spans="54:54" x14ac:dyDescent="0.2">
      <c r="BB37264" s="5"/>
    </row>
    <row r="37265" spans="54:54" x14ac:dyDescent="0.2">
      <c r="BB37265" s="5"/>
    </row>
    <row r="37266" spans="54:54" x14ac:dyDescent="0.2">
      <c r="BB37266" s="5"/>
    </row>
    <row r="37267" spans="54:54" x14ac:dyDescent="0.2">
      <c r="BB37267" s="5"/>
    </row>
    <row r="37268" spans="54:54" x14ac:dyDescent="0.2">
      <c r="BB37268" s="5"/>
    </row>
    <row r="37269" spans="54:54" x14ac:dyDescent="0.2">
      <c r="BB37269" s="5"/>
    </row>
    <row r="37270" spans="54:54" x14ac:dyDescent="0.2">
      <c r="BB37270" s="5"/>
    </row>
    <row r="37271" spans="54:54" x14ac:dyDescent="0.2">
      <c r="BB37271" s="5"/>
    </row>
    <row r="37272" spans="54:54" x14ac:dyDescent="0.2">
      <c r="BB37272" s="5"/>
    </row>
    <row r="37273" spans="54:54" x14ac:dyDescent="0.2">
      <c r="BB37273" s="5"/>
    </row>
    <row r="37274" spans="54:54" x14ac:dyDescent="0.2">
      <c r="BB37274" s="5"/>
    </row>
    <row r="37275" spans="54:54" x14ac:dyDescent="0.2">
      <c r="BB37275" s="5"/>
    </row>
    <row r="37276" spans="54:54" x14ac:dyDescent="0.2">
      <c r="BB37276" s="5"/>
    </row>
    <row r="37277" spans="54:54" x14ac:dyDescent="0.2">
      <c r="BB37277" s="5"/>
    </row>
    <row r="37278" spans="54:54" x14ac:dyDescent="0.2">
      <c r="BB37278" s="5"/>
    </row>
    <row r="37279" spans="54:54" x14ac:dyDescent="0.2">
      <c r="BB37279" s="5"/>
    </row>
    <row r="37280" spans="54:54" x14ac:dyDescent="0.2">
      <c r="BB37280" s="5"/>
    </row>
    <row r="37281" spans="54:54" x14ac:dyDescent="0.2">
      <c r="BB37281" s="5"/>
    </row>
    <row r="37282" spans="54:54" x14ac:dyDescent="0.2">
      <c r="BB37282" s="5"/>
    </row>
    <row r="37283" spans="54:54" x14ac:dyDescent="0.2">
      <c r="BB37283" s="5"/>
    </row>
    <row r="37284" spans="54:54" x14ac:dyDescent="0.2">
      <c r="BB37284" s="5"/>
    </row>
    <row r="37285" spans="54:54" x14ac:dyDescent="0.2">
      <c r="BB37285" s="5"/>
    </row>
    <row r="37286" spans="54:54" x14ac:dyDescent="0.2">
      <c r="BB37286" s="5"/>
    </row>
    <row r="37287" spans="54:54" x14ac:dyDescent="0.2">
      <c r="BB37287" s="5"/>
    </row>
    <row r="37288" spans="54:54" x14ac:dyDescent="0.2">
      <c r="BB37288" s="5"/>
    </row>
    <row r="37289" spans="54:54" x14ac:dyDescent="0.2">
      <c r="BB37289" s="5"/>
    </row>
    <row r="37290" spans="54:54" x14ac:dyDescent="0.2">
      <c r="BB37290" s="5"/>
    </row>
    <row r="37291" spans="54:54" x14ac:dyDescent="0.2">
      <c r="BB37291" s="5"/>
    </row>
    <row r="37292" spans="54:54" x14ac:dyDescent="0.2">
      <c r="BB37292" s="5"/>
    </row>
    <row r="37293" spans="54:54" x14ac:dyDescent="0.2">
      <c r="BB37293" s="5"/>
    </row>
    <row r="37294" spans="54:54" x14ac:dyDescent="0.2">
      <c r="BB37294" s="5"/>
    </row>
    <row r="37295" spans="54:54" x14ac:dyDescent="0.2">
      <c r="BB37295" s="5"/>
    </row>
    <row r="37296" spans="54:54" x14ac:dyDescent="0.2">
      <c r="BB37296" s="5"/>
    </row>
    <row r="37297" spans="54:54" x14ac:dyDescent="0.2">
      <c r="BB37297" s="5"/>
    </row>
    <row r="37298" spans="54:54" x14ac:dyDescent="0.2">
      <c r="BB37298" s="5"/>
    </row>
    <row r="37299" spans="54:54" x14ac:dyDescent="0.2">
      <c r="BB37299" s="5"/>
    </row>
    <row r="37300" spans="54:54" x14ac:dyDescent="0.2">
      <c r="BB37300" s="5"/>
    </row>
    <row r="37301" spans="54:54" x14ac:dyDescent="0.2">
      <c r="BB37301" s="5"/>
    </row>
    <row r="37302" spans="54:54" x14ac:dyDescent="0.2">
      <c r="BB37302" s="5"/>
    </row>
    <row r="37303" spans="54:54" x14ac:dyDescent="0.2">
      <c r="BB37303" s="5"/>
    </row>
    <row r="37304" spans="54:54" x14ac:dyDescent="0.2">
      <c r="BB37304" s="5"/>
    </row>
    <row r="37305" spans="54:54" x14ac:dyDescent="0.2">
      <c r="BB37305" s="5"/>
    </row>
    <row r="37306" spans="54:54" x14ac:dyDescent="0.2">
      <c r="BB37306" s="5"/>
    </row>
    <row r="37307" spans="54:54" x14ac:dyDescent="0.2">
      <c r="BB37307" s="5"/>
    </row>
    <row r="37308" spans="54:54" x14ac:dyDescent="0.2">
      <c r="BB37308" s="5"/>
    </row>
    <row r="37309" spans="54:54" x14ac:dyDescent="0.2">
      <c r="BB37309" s="5"/>
    </row>
    <row r="37310" spans="54:54" x14ac:dyDescent="0.2">
      <c r="BB37310" s="5"/>
    </row>
    <row r="37311" spans="54:54" x14ac:dyDescent="0.2">
      <c r="BB37311" s="5"/>
    </row>
    <row r="37312" spans="54:54" x14ac:dyDescent="0.2">
      <c r="BB37312" s="5"/>
    </row>
    <row r="37313" spans="54:54" x14ac:dyDescent="0.2">
      <c r="BB37313" s="5"/>
    </row>
    <row r="37314" spans="54:54" x14ac:dyDescent="0.2">
      <c r="BB37314" s="5"/>
    </row>
    <row r="37315" spans="54:54" x14ac:dyDescent="0.2">
      <c r="BB37315" s="5"/>
    </row>
    <row r="37316" spans="54:54" x14ac:dyDescent="0.2">
      <c r="BB37316" s="5"/>
    </row>
    <row r="37317" spans="54:54" x14ac:dyDescent="0.2">
      <c r="BB37317" s="5"/>
    </row>
    <row r="37318" spans="54:54" x14ac:dyDescent="0.2">
      <c r="BB37318" s="5"/>
    </row>
    <row r="37319" spans="54:54" x14ac:dyDescent="0.2">
      <c r="BB37319" s="5"/>
    </row>
    <row r="37320" spans="54:54" x14ac:dyDescent="0.2">
      <c r="BB37320" s="5"/>
    </row>
    <row r="37321" spans="54:54" x14ac:dyDescent="0.2">
      <c r="BB37321" s="5"/>
    </row>
    <row r="37322" spans="54:54" x14ac:dyDescent="0.2">
      <c r="BB37322" s="5"/>
    </row>
    <row r="37323" spans="54:54" x14ac:dyDescent="0.2">
      <c r="BB37323" s="5"/>
    </row>
    <row r="37324" spans="54:54" x14ac:dyDescent="0.2">
      <c r="BB37324" s="5"/>
    </row>
    <row r="37325" spans="54:54" x14ac:dyDescent="0.2">
      <c r="BB37325" s="5"/>
    </row>
    <row r="37326" spans="54:54" x14ac:dyDescent="0.2">
      <c r="BB37326" s="5"/>
    </row>
    <row r="37327" spans="54:54" x14ac:dyDescent="0.2">
      <c r="BB37327" s="5"/>
    </row>
    <row r="37328" spans="54:54" x14ac:dyDescent="0.2">
      <c r="BB37328" s="5"/>
    </row>
    <row r="37329" spans="54:54" x14ac:dyDescent="0.2">
      <c r="BB37329" s="5"/>
    </row>
    <row r="37330" spans="54:54" x14ac:dyDescent="0.2">
      <c r="BB37330" s="5"/>
    </row>
    <row r="37331" spans="54:54" x14ac:dyDescent="0.2">
      <c r="BB37331" s="5"/>
    </row>
    <row r="37332" spans="54:54" x14ac:dyDescent="0.2">
      <c r="BB37332" s="5"/>
    </row>
    <row r="37333" spans="54:54" x14ac:dyDescent="0.2">
      <c r="BB37333" s="5"/>
    </row>
    <row r="37334" spans="54:54" x14ac:dyDescent="0.2">
      <c r="BB37334" s="5"/>
    </row>
    <row r="37335" spans="54:54" x14ac:dyDescent="0.2">
      <c r="BB37335" s="5"/>
    </row>
    <row r="37336" spans="54:54" x14ac:dyDescent="0.2">
      <c r="BB37336" s="5"/>
    </row>
    <row r="37337" spans="54:54" x14ac:dyDescent="0.2">
      <c r="BB37337" s="5"/>
    </row>
    <row r="37338" spans="54:54" x14ac:dyDescent="0.2">
      <c r="BB37338" s="5"/>
    </row>
    <row r="37339" spans="54:54" x14ac:dyDescent="0.2">
      <c r="BB37339" s="5"/>
    </row>
    <row r="37340" spans="54:54" x14ac:dyDescent="0.2">
      <c r="BB37340" s="5"/>
    </row>
    <row r="37341" spans="54:54" x14ac:dyDescent="0.2">
      <c r="BB37341" s="5"/>
    </row>
    <row r="37342" spans="54:54" x14ac:dyDescent="0.2">
      <c r="BB37342" s="5"/>
    </row>
    <row r="37343" spans="54:54" x14ac:dyDescent="0.2">
      <c r="BB37343" s="5"/>
    </row>
    <row r="37344" spans="54:54" x14ac:dyDescent="0.2">
      <c r="BB37344" s="5"/>
    </row>
    <row r="37345" spans="54:54" x14ac:dyDescent="0.2">
      <c r="BB37345" s="5"/>
    </row>
    <row r="37346" spans="54:54" x14ac:dyDescent="0.2">
      <c r="BB37346" s="5"/>
    </row>
    <row r="37347" spans="54:54" x14ac:dyDescent="0.2">
      <c r="BB37347" s="5"/>
    </row>
    <row r="37348" spans="54:54" x14ac:dyDescent="0.2">
      <c r="BB37348" s="5"/>
    </row>
    <row r="37349" spans="54:54" x14ac:dyDescent="0.2">
      <c r="BB37349" s="5"/>
    </row>
    <row r="37350" spans="54:54" x14ac:dyDescent="0.2">
      <c r="BB37350" s="5"/>
    </row>
    <row r="37351" spans="54:54" x14ac:dyDescent="0.2">
      <c r="BB37351" s="5"/>
    </row>
    <row r="37352" spans="54:54" x14ac:dyDescent="0.2">
      <c r="BB37352" s="5"/>
    </row>
    <row r="37353" spans="54:54" x14ac:dyDescent="0.2">
      <c r="BB37353" s="5"/>
    </row>
    <row r="37354" spans="54:54" x14ac:dyDescent="0.2">
      <c r="BB37354" s="5"/>
    </row>
    <row r="37355" spans="54:54" x14ac:dyDescent="0.2">
      <c r="BB37355" s="5"/>
    </row>
    <row r="37356" spans="54:54" x14ac:dyDescent="0.2">
      <c r="BB37356" s="5"/>
    </row>
    <row r="37357" spans="54:54" x14ac:dyDescent="0.2">
      <c r="BB37357" s="5"/>
    </row>
    <row r="37358" spans="54:54" x14ac:dyDescent="0.2">
      <c r="BB37358" s="5"/>
    </row>
    <row r="37359" spans="54:54" x14ac:dyDescent="0.2">
      <c r="BB37359" s="5"/>
    </row>
    <row r="37360" spans="54:54" x14ac:dyDescent="0.2">
      <c r="BB37360" s="5"/>
    </row>
    <row r="37361" spans="54:54" x14ac:dyDescent="0.2">
      <c r="BB37361" s="5"/>
    </row>
    <row r="37362" spans="54:54" x14ac:dyDescent="0.2">
      <c r="BB37362" s="5"/>
    </row>
    <row r="37363" spans="54:54" x14ac:dyDescent="0.2">
      <c r="BB37363" s="5"/>
    </row>
    <row r="37364" spans="54:54" x14ac:dyDescent="0.2">
      <c r="BB37364" s="5"/>
    </row>
    <row r="37365" spans="54:54" x14ac:dyDescent="0.2">
      <c r="BB37365" s="5"/>
    </row>
    <row r="37366" spans="54:54" x14ac:dyDescent="0.2">
      <c r="BB37366" s="5"/>
    </row>
    <row r="37367" spans="54:54" x14ac:dyDescent="0.2">
      <c r="BB37367" s="5"/>
    </row>
    <row r="37368" spans="54:54" x14ac:dyDescent="0.2">
      <c r="BB37368" s="5"/>
    </row>
    <row r="37369" spans="54:54" x14ac:dyDescent="0.2">
      <c r="BB37369" s="5"/>
    </row>
    <row r="37370" spans="54:54" x14ac:dyDescent="0.2">
      <c r="BB37370" s="5"/>
    </row>
    <row r="37371" spans="54:54" x14ac:dyDescent="0.2">
      <c r="BB37371" s="5"/>
    </row>
    <row r="37372" spans="54:54" x14ac:dyDescent="0.2">
      <c r="BB37372" s="5"/>
    </row>
    <row r="37373" spans="54:54" x14ac:dyDescent="0.2">
      <c r="BB37373" s="5"/>
    </row>
    <row r="37374" spans="54:54" x14ac:dyDescent="0.2">
      <c r="BB37374" s="5"/>
    </row>
    <row r="37375" spans="54:54" x14ac:dyDescent="0.2">
      <c r="BB37375" s="5"/>
    </row>
    <row r="37376" spans="54:54" x14ac:dyDescent="0.2">
      <c r="BB37376" s="5"/>
    </row>
    <row r="37377" spans="54:54" x14ac:dyDescent="0.2">
      <c r="BB37377" s="5"/>
    </row>
    <row r="37378" spans="54:54" x14ac:dyDescent="0.2">
      <c r="BB37378" s="5"/>
    </row>
    <row r="37379" spans="54:54" x14ac:dyDescent="0.2">
      <c r="BB37379" s="5"/>
    </row>
    <row r="37380" spans="54:54" x14ac:dyDescent="0.2">
      <c r="BB37380" s="5"/>
    </row>
    <row r="37381" spans="54:54" x14ac:dyDescent="0.2">
      <c r="BB37381" s="5"/>
    </row>
    <row r="37382" spans="54:54" x14ac:dyDescent="0.2">
      <c r="BB37382" s="5"/>
    </row>
    <row r="37383" spans="54:54" x14ac:dyDescent="0.2">
      <c r="BB37383" s="5"/>
    </row>
    <row r="37384" spans="54:54" x14ac:dyDescent="0.2">
      <c r="BB37384" s="5"/>
    </row>
    <row r="37385" spans="54:54" x14ac:dyDescent="0.2">
      <c r="BB37385" s="5"/>
    </row>
    <row r="37386" spans="54:54" x14ac:dyDescent="0.2">
      <c r="BB37386" s="5"/>
    </row>
    <row r="37387" spans="54:54" x14ac:dyDescent="0.2">
      <c r="BB37387" s="5"/>
    </row>
    <row r="37388" spans="54:54" x14ac:dyDescent="0.2">
      <c r="BB37388" s="5"/>
    </row>
    <row r="37389" spans="54:54" x14ac:dyDescent="0.2">
      <c r="BB37389" s="5"/>
    </row>
    <row r="37390" spans="54:54" x14ac:dyDescent="0.2">
      <c r="BB37390" s="5"/>
    </row>
    <row r="37391" spans="54:54" x14ac:dyDescent="0.2">
      <c r="BB37391" s="5"/>
    </row>
    <row r="37392" spans="54:54" x14ac:dyDescent="0.2">
      <c r="BB37392" s="5"/>
    </row>
    <row r="37393" spans="54:54" x14ac:dyDescent="0.2">
      <c r="BB37393" s="5"/>
    </row>
    <row r="37394" spans="54:54" x14ac:dyDescent="0.2">
      <c r="BB37394" s="5"/>
    </row>
    <row r="37395" spans="54:54" x14ac:dyDescent="0.2">
      <c r="BB37395" s="5"/>
    </row>
    <row r="37396" spans="54:54" x14ac:dyDescent="0.2">
      <c r="BB37396" s="5"/>
    </row>
    <row r="37397" spans="54:54" x14ac:dyDescent="0.2">
      <c r="BB37397" s="5"/>
    </row>
    <row r="37398" spans="54:54" x14ac:dyDescent="0.2">
      <c r="BB37398" s="5"/>
    </row>
    <row r="37399" spans="54:54" x14ac:dyDescent="0.2">
      <c r="BB37399" s="5"/>
    </row>
    <row r="37400" spans="54:54" x14ac:dyDescent="0.2">
      <c r="BB37400" s="5"/>
    </row>
    <row r="37401" spans="54:54" x14ac:dyDescent="0.2">
      <c r="BB37401" s="5"/>
    </row>
    <row r="37402" spans="54:54" x14ac:dyDescent="0.2">
      <c r="BB37402" s="5"/>
    </row>
    <row r="37403" spans="54:54" x14ac:dyDescent="0.2">
      <c r="BB37403" s="5"/>
    </row>
    <row r="37404" spans="54:54" x14ac:dyDescent="0.2">
      <c r="BB37404" s="5"/>
    </row>
    <row r="37405" spans="54:54" x14ac:dyDescent="0.2">
      <c r="BB37405" s="5"/>
    </row>
    <row r="37406" spans="54:54" x14ac:dyDescent="0.2">
      <c r="BB37406" s="5"/>
    </row>
    <row r="37407" spans="54:54" x14ac:dyDescent="0.2">
      <c r="BB37407" s="5"/>
    </row>
    <row r="37408" spans="54:54" x14ac:dyDescent="0.2">
      <c r="BB37408" s="5"/>
    </row>
    <row r="37409" spans="54:54" x14ac:dyDescent="0.2">
      <c r="BB37409" s="5"/>
    </row>
    <row r="37410" spans="54:54" x14ac:dyDescent="0.2">
      <c r="BB37410" s="5"/>
    </row>
    <row r="37411" spans="54:54" x14ac:dyDescent="0.2">
      <c r="BB37411" s="5"/>
    </row>
    <row r="37412" spans="54:54" x14ac:dyDescent="0.2">
      <c r="BB37412" s="5"/>
    </row>
    <row r="37413" spans="54:54" x14ac:dyDescent="0.2">
      <c r="BB37413" s="5"/>
    </row>
    <row r="37414" spans="54:54" x14ac:dyDescent="0.2">
      <c r="BB37414" s="5"/>
    </row>
    <row r="37415" spans="54:54" x14ac:dyDescent="0.2">
      <c r="BB37415" s="5"/>
    </row>
    <row r="37416" spans="54:54" x14ac:dyDescent="0.2">
      <c r="BB37416" s="5"/>
    </row>
    <row r="37417" spans="54:54" x14ac:dyDescent="0.2">
      <c r="BB37417" s="5"/>
    </row>
    <row r="37418" spans="54:54" x14ac:dyDescent="0.2">
      <c r="BB37418" s="5"/>
    </row>
    <row r="37419" spans="54:54" x14ac:dyDescent="0.2">
      <c r="BB37419" s="5"/>
    </row>
    <row r="37420" spans="54:54" x14ac:dyDescent="0.2">
      <c r="BB37420" s="5"/>
    </row>
    <row r="37421" spans="54:54" x14ac:dyDescent="0.2">
      <c r="BB37421" s="5"/>
    </row>
    <row r="37422" spans="54:54" x14ac:dyDescent="0.2">
      <c r="BB37422" s="5"/>
    </row>
    <row r="37423" spans="54:54" x14ac:dyDescent="0.2">
      <c r="BB37423" s="5"/>
    </row>
    <row r="37424" spans="54:54" x14ac:dyDescent="0.2">
      <c r="BB37424" s="5"/>
    </row>
    <row r="37425" spans="54:54" x14ac:dyDescent="0.2">
      <c r="BB37425" s="5"/>
    </row>
    <row r="37426" spans="54:54" x14ac:dyDescent="0.2">
      <c r="BB37426" s="5"/>
    </row>
    <row r="37427" spans="54:54" x14ac:dyDescent="0.2">
      <c r="BB37427" s="5"/>
    </row>
    <row r="37428" spans="54:54" x14ac:dyDescent="0.2">
      <c r="BB37428" s="5"/>
    </row>
    <row r="37429" spans="54:54" x14ac:dyDescent="0.2">
      <c r="BB37429" s="5"/>
    </row>
    <row r="37430" spans="54:54" x14ac:dyDescent="0.2">
      <c r="BB37430" s="5"/>
    </row>
    <row r="37431" spans="54:54" x14ac:dyDescent="0.2">
      <c r="BB37431" s="5"/>
    </row>
    <row r="37432" spans="54:54" x14ac:dyDescent="0.2">
      <c r="BB37432" s="5"/>
    </row>
    <row r="37433" spans="54:54" x14ac:dyDescent="0.2">
      <c r="BB37433" s="5"/>
    </row>
    <row r="37434" spans="54:54" x14ac:dyDescent="0.2">
      <c r="BB37434" s="5"/>
    </row>
    <row r="37435" spans="54:54" x14ac:dyDescent="0.2">
      <c r="BB37435" s="5"/>
    </row>
    <row r="37436" spans="54:54" x14ac:dyDescent="0.2">
      <c r="BB37436" s="5"/>
    </row>
    <row r="37437" spans="54:54" x14ac:dyDescent="0.2">
      <c r="BB37437" s="5"/>
    </row>
    <row r="37438" spans="54:54" x14ac:dyDescent="0.2">
      <c r="BB37438" s="5"/>
    </row>
    <row r="37439" spans="54:54" x14ac:dyDescent="0.2">
      <c r="BB37439" s="5"/>
    </row>
    <row r="37440" spans="54:54" x14ac:dyDescent="0.2">
      <c r="BB37440" s="5"/>
    </row>
    <row r="37441" spans="54:54" x14ac:dyDescent="0.2">
      <c r="BB37441" s="5"/>
    </row>
    <row r="37442" spans="54:54" x14ac:dyDescent="0.2">
      <c r="BB37442" s="5"/>
    </row>
    <row r="37443" spans="54:54" x14ac:dyDescent="0.2">
      <c r="BB37443" s="5"/>
    </row>
    <row r="37444" spans="54:54" x14ac:dyDescent="0.2">
      <c r="BB37444" s="5"/>
    </row>
    <row r="37445" spans="54:54" x14ac:dyDescent="0.2">
      <c r="BB37445" s="5"/>
    </row>
    <row r="37446" spans="54:54" x14ac:dyDescent="0.2">
      <c r="BB37446" s="5"/>
    </row>
    <row r="37447" spans="54:54" x14ac:dyDescent="0.2">
      <c r="BB37447" s="5"/>
    </row>
    <row r="37448" spans="54:54" x14ac:dyDescent="0.2">
      <c r="BB37448" s="5"/>
    </row>
    <row r="37449" spans="54:54" x14ac:dyDescent="0.2">
      <c r="BB37449" s="5"/>
    </row>
    <row r="37450" spans="54:54" x14ac:dyDescent="0.2">
      <c r="BB37450" s="5"/>
    </row>
    <row r="37451" spans="54:54" x14ac:dyDescent="0.2">
      <c r="BB37451" s="5"/>
    </row>
    <row r="37452" spans="54:54" x14ac:dyDescent="0.2">
      <c r="BB37452" s="5"/>
    </row>
    <row r="37453" spans="54:54" x14ac:dyDescent="0.2">
      <c r="BB37453" s="5"/>
    </row>
    <row r="37454" spans="54:54" x14ac:dyDescent="0.2">
      <c r="BB37454" s="5"/>
    </row>
    <row r="37455" spans="54:54" x14ac:dyDescent="0.2">
      <c r="BB37455" s="5"/>
    </row>
    <row r="37456" spans="54:54" x14ac:dyDescent="0.2">
      <c r="BB37456" s="5"/>
    </row>
    <row r="37457" spans="54:54" x14ac:dyDescent="0.2">
      <c r="BB37457" s="5"/>
    </row>
    <row r="37458" spans="54:54" x14ac:dyDescent="0.2">
      <c r="BB37458" s="5"/>
    </row>
    <row r="37459" spans="54:54" x14ac:dyDescent="0.2">
      <c r="BB37459" s="5"/>
    </row>
    <row r="37460" spans="54:54" x14ac:dyDescent="0.2">
      <c r="BB37460" s="5"/>
    </row>
    <row r="37461" spans="54:54" x14ac:dyDescent="0.2">
      <c r="BB37461" s="5"/>
    </row>
    <row r="37462" spans="54:54" x14ac:dyDescent="0.2">
      <c r="BB37462" s="5"/>
    </row>
    <row r="37463" spans="54:54" x14ac:dyDescent="0.2">
      <c r="BB37463" s="5"/>
    </row>
    <row r="37464" spans="54:54" x14ac:dyDescent="0.2">
      <c r="BB37464" s="5"/>
    </row>
    <row r="37465" spans="54:54" x14ac:dyDescent="0.2">
      <c r="BB37465" s="5"/>
    </row>
    <row r="37466" spans="54:54" x14ac:dyDescent="0.2">
      <c r="BB37466" s="5"/>
    </row>
    <row r="37467" spans="54:54" x14ac:dyDescent="0.2">
      <c r="BB37467" s="5"/>
    </row>
    <row r="37468" spans="54:54" x14ac:dyDescent="0.2">
      <c r="BB37468" s="5"/>
    </row>
    <row r="37469" spans="54:54" x14ac:dyDescent="0.2">
      <c r="BB37469" s="5"/>
    </row>
    <row r="37470" spans="54:54" x14ac:dyDescent="0.2">
      <c r="BB37470" s="5"/>
    </row>
    <row r="37471" spans="54:54" x14ac:dyDescent="0.2">
      <c r="BB37471" s="5"/>
    </row>
    <row r="37472" spans="54:54" x14ac:dyDescent="0.2">
      <c r="BB37472" s="5"/>
    </row>
    <row r="37473" spans="54:54" x14ac:dyDescent="0.2">
      <c r="BB37473" s="5"/>
    </row>
    <row r="37474" spans="54:54" x14ac:dyDescent="0.2">
      <c r="BB37474" s="5"/>
    </row>
    <row r="37475" spans="54:54" x14ac:dyDescent="0.2">
      <c r="BB37475" s="5"/>
    </row>
    <row r="37476" spans="54:54" x14ac:dyDescent="0.2">
      <c r="BB37476" s="5"/>
    </row>
    <row r="37477" spans="54:54" x14ac:dyDescent="0.2">
      <c r="BB37477" s="5"/>
    </row>
    <row r="37478" spans="54:54" x14ac:dyDescent="0.2">
      <c r="BB37478" s="5"/>
    </row>
    <row r="37479" spans="54:54" x14ac:dyDescent="0.2">
      <c r="BB37479" s="5"/>
    </row>
    <row r="37480" spans="54:54" x14ac:dyDescent="0.2">
      <c r="BB37480" s="5"/>
    </row>
    <row r="37481" spans="54:54" x14ac:dyDescent="0.2">
      <c r="BB37481" s="5"/>
    </row>
    <row r="37482" spans="54:54" x14ac:dyDescent="0.2">
      <c r="BB37482" s="5"/>
    </row>
    <row r="37483" spans="54:54" x14ac:dyDescent="0.2">
      <c r="BB37483" s="5"/>
    </row>
    <row r="37484" spans="54:54" x14ac:dyDescent="0.2">
      <c r="BB37484" s="5"/>
    </row>
    <row r="37485" spans="54:54" x14ac:dyDescent="0.2">
      <c r="BB37485" s="5"/>
    </row>
    <row r="37486" spans="54:54" x14ac:dyDescent="0.2">
      <c r="BB37486" s="5"/>
    </row>
    <row r="37487" spans="54:54" x14ac:dyDescent="0.2">
      <c r="BB37487" s="5"/>
    </row>
    <row r="37488" spans="54:54" x14ac:dyDescent="0.2">
      <c r="BB37488" s="5"/>
    </row>
    <row r="37489" spans="54:54" x14ac:dyDescent="0.2">
      <c r="BB37489" s="5"/>
    </row>
    <row r="37490" spans="54:54" x14ac:dyDescent="0.2">
      <c r="BB37490" s="5"/>
    </row>
    <row r="37491" spans="54:54" x14ac:dyDescent="0.2">
      <c r="BB37491" s="5"/>
    </row>
    <row r="37492" spans="54:54" x14ac:dyDescent="0.2">
      <c r="BB37492" s="5"/>
    </row>
    <row r="37493" spans="54:54" x14ac:dyDescent="0.2">
      <c r="BB37493" s="5"/>
    </row>
    <row r="37494" spans="54:54" x14ac:dyDescent="0.2">
      <c r="BB37494" s="5"/>
    </row>
    <row r="37495" spans="54:54" x14ac:dyDescent="0.2">
      <c r="BB37495" s="5"/>
    </row>
    <row r="37496" spans="54:54" x14ac:dyDescent="0.2">
      <c r="BB37496" s="5"/>
    </row>
    <row r="37497" spans="54:54" x14ac:dyDescent="0.2">
      <c r="BB37497" s="5"/>
    </row>
    <row r="37498" spans="54:54" x14ac:dyDescent="0.2">
      <c r="BB37498" s="5"/>
    </row>
    <row r="37499" spans="54:54" x14ac:dyDescent="0.2">
      <c r="BB37499" s="5"/>
    </row>
    <row r="37500" spans="54:54" x14ac:dyDescent="0.2">
      <c r="BB37500" s="5"/>
    </row>
    <row r="37501" spans="54:54" x14ac:dyDescent="0.2">
      <c r="BB37501" s="5"/>
    </row>
    <row r="37502" spans="54:54" x14ac:dyDescent="0.2">
      <c r="BB37502" s="5"/>
    </row>
    <row r="37503" spans="54:54" x14ac:dyDescent="0.2">
      <c r="BB37503" s="5"/>
    </row>
    <row r="37504" spans="54:54" x14ac:dyDescent="0.2">
      <c r="BB37504" s="5"/>
    </row>
    <row r="37505" spans="54:54" x14ac:dyDescent="0.2">
      <c r="BB37505" s="5"/>
    </row>
    <row r="37506" spans="54:54" x14ac:dyDescent="0.2">
      <c r="BB37506" s="5"/>
    </row>
    <row r="37507" spans="54:54" x14ac:dyDescent="0.2">
      <c r="BB37507" s="5"/>
    </row>
    <row r="37508" spans="54:54" x14ac:dyDescent="0.2">
      <c r="BB37508" s="5"/>
    </row>
    <row r="37509" spans="54:54" x14ac:dyDescent="0.2">
      <c r="BB37509" s="5"/>
    </row>
    <row r="37510" spans="54:54" x14ac:dyDescent="0.2">
      <c r="BB37510" s="5"/>
    </row>
    <row r="37511" spans="54:54" x14ac:dyDescent="0.2">
      <c r="BB37511" s="5"/>
    </row>
    <row r="37512" spans="54:54" x14ac:dyDescent="0.2">
      <c r="BB37512" s="5"/>
    </row>
    <row r="37513" spans="54:54" x14ac:dyDescent="0.2">
      <c r="BB37513" s="5"/>
    </row>
    <row r="37514" spans="54:54" x14ac:dyDescent="0.2">
      <c r="BB37514" s="5"/>
    </row>
    <row r="37515" spans="54:54" x14ac:dyDescent="0.2">
      <c r="BB37515" s="5"/>
    </row>
    <row r="37516" spans="54:54" x14ac:dyDescent="0.2">
      <c r="BB37516" s="5"/>
    </row>
    <row r="37517" spans="54:54" x14ac:dyDescent="0.2">
      <c r="BB37517" s="5"/>
    </row>
    <row r="37518" spans="54:54" x14ac:dyDescent="0.2">
      <c r="BB37518" s="5"/>
    </row>
    <row r="37519" spans="54:54" x14ac:dyDescent="0.2">
      <c r="BB37519" s="5"/>
    </row>
    <row r="37520" spans="54:54" x14ac:dyDescent="0.2">
      <c r="BB37520" s="5"/>
    </row>
    <row r="37521" spans="54:54" x14ac:dyDescent="0.2">
      <c r="BB37521" s="5"/>
    </row>
    <row r="37522" spans="54:54" x14ac:dyDescent="0.2">
      <c r="BB37522" s="5"/>
    </row>
    <row r="37523" spans="54:54" x14ac:dyDescent="0.2">
      <c r="BB37523" s="5"/>
    </row>
    <row r="37524" spans="54:54" x14ac:dyDescent="0.2">
      <c r="BB37524" s="5"/>
    </row>
    <row r="37525" spans="54:54" x14ac:dyDescent="0.2">
      <c r="BB37525" s="5"/>
    </row>
    <row r="37526" spans="54:54" x14ac:dyDescent="0.2">
      <c r="BB37526" s="5"/>
    </row>
    <row r="37527" spans="54:54" x14ac:dyDescent="0.2">
      <c r="BB37527" s="5"/>
    </row>
    <row r="37528" spans="54:54" x14ac:dyDescent="0.2">
      <c r="BB37528" s="5"/>
    </row>
    <row r="37529" spans="54:54" x14ac:dyDescent="0.2">
      <c r="BB37529" s="5"/>
    </row>
    <row r="37530" spans="54:54" x14ac:dyDescent="0.2">
      <c r="BB37530" s="5"/>
    </row>
    <row r="37531" spans="54:54" x14ac:dyDescent="0.2">
      <c r="BB37531" s="5"/>
    </row>
    <row r="37532" spans="54:54" x14ac:dyDescent="0.2">
      <c r="BB37532" s="5"/>
    </row>
    <row r="37533" spans="54:54" x14ac:dyDescent="0.2">
      <c r="BB37533" s="5"/>
    </row>
    <row r="37534" spans="54:54" x14ac:dyDescent="0.2">
      <c r="BB37534" s="5"/>
    </row>
    <row r="37535" spans="54:54" x14ac:dyDescent="0.2">
      <c r="BB37535" s="5"/>
    </row>
    <row r="37536" spans="54:54" x14ac:dyDescent="0.2">
      <c r="BB37536" s="5"/>
    </row>
    <row r="37537" spans="54:54" x14ac:dyDescent="0.2">
      <c r="BB37537" s="5"/>
    </row>
    <row r="37538" spans="54:54" x14ac:dyDescent="0.2">
      <c r="BB37538" s="5"/>
    </row>
    <row r="37539" spans="54:54" x14ac:dyDescent="0.2">
      <c r="BB37539" s="5"/>
    </row>
    <row r="37540" spans="54:54" x14ac:dyDescent="0.2">
      <c r="BB37540" s="5"/>
    </row>
    <row r="37541" spans="54:54" x14ac:dyDescent="0.2">
      <c r="BB37541" s="5"/>
    </row>
    <row r="37542" spans="54:54" x14ac:dyDescent="0.2">
      <c r="BB37542" s="5"/>
    </row>
    <row r="37543" spans="54:54" x14ac:dyDescent="0.2">
      <c r="BB37543" s="5"/>
    </row>
    <row r="37544" spans="54:54" x14ac:dyDescent="0.2">
      <c r="BB37544" s="5"/>
    </row>
    <row r="37545" spans="54:54" x14ac:dyDescent="0.2">
      <c r="BB37545" s="5"/>
    </row>
    <row r="37546" spans="54:54" x14ac:dyDescent="0.2">
      <c r="BB37546" s="5"/>
    </row>
    <row r="37547" spans="54:54" x14ac:dyDescent="0.2">
      <c r="BB37547" s="5"/>
    </row>
    <row r="37548" spans="54:54" x14ac:dyDescent="0.2">
      <c r="BB37548" s="5"/>
    </row>
    <row r="37549" spans="54:54" x14ac:dyDescent="0.2">
      <c r="BB37549" s="5"/>
    </row>
    <row r="37550" spans="54:54" x14ac:dyDescent="0.2">
      <c r="BB37550" s="5"/>
    </row>
    <row r="37551" spans="54:54" x14ac:dyDescent="0.2">
      <c r="BB37551" s="5"/>
    </row>
    <row r="37552" spans="54:54" x14ac:dyDescent="0.2">
      <c r="BB37552" s="5"/>
    </row>
    <row r="37553" spans="54:54" x14ac:dyDescent="0.2">
      <c r="BB37553" s="5"/>
    </row>
    <row r="37554" spans="54:54" x14ac:dyDescent="0.2">
      <c r="BB37554" s="5"/>
    </row>
    <row r="37555" spans="54:54" x14ac:dyDescent="0.2">
      <c r="BB37555" s="5"/>
    </row>
    <row r="37556" spans="54:54" x14ac:dyDescent="0.2">
      <c r="BB37556" s="5"/>
    </row>
    <row r="37557" spans="54:54" x14ac:dyDescent="0.2">
      <c r="BB37557" s="5"/>
    </row>
    <row r="37558" spans="54:54" x14ac:dyDescent="0.2">
      <c r="BB37558" s="5"/>
    </row>
    <row r="37559" spans="54:54" x14ac:dyDescent="0.2">
      <c r="BB37559" s="5"/>
    </row>
    <row r="37560" spans="54:54" x14ac:dyDescent="0.2">
      <c r="BB37560" s="5"/>
    </row>
    <row r="37561" spans="54:54" x14ac:dyDescent="0.2">
      <c r="BB37561" s="5"/>
    </row>
    <row r="37562" spans="54:54" x14ac:dyDescent="0.2">
      <c r="BB37562" s="5"/>
    </row>
    <row r="37563" spans="54:54" x14ac:dyDescent="0.2">
      <c r="BB37563" s="5"/>
    </row>
    <row r="37564" spans="54:54" x14ac:dyDescent="0.2">
      <c r="BB37564" s="5"/>
    </row>
    <row r="37565" spans="54:54" x14ac:dyDescent="0.2">
      <c r="BB37565" s="5"/>
    </row>
    <row r="37566" spans="54:54" x14ac:dyDescent="0.2">
      <c r="BB37566" s="5"/>
    </row>
    <row r="37567" spans="54:54" x14ac:dyDescent="0.2">
      <c r="BB37567" s="5"/>
    </row>
    <row r="37568" spans="54:54" x14ac:dyDescent="0.2">
      <c r="BB37568" s="5"/>
    </row>
    <row r="37569" spans="54:54" x14ac:dyDescent="0.2">
      <c r="BB37569" s="5"/>
    </row>
    <row r="37570" spans="54:54" x14ac:dyDescent="0.2">
      <c r="BB37570" s="5"/>
    </row>
    <row r="37571" spans="54:54" x14ac:dyDescent="0.2">
      <c r="BB37571" s="5"/>
    </row>
    <row r="37572" spans="54:54" x14ac:dyDescent="0.2">
      <c r="BB37572" s="5"/>
    </row>
    <row r="37573" spans="54:54" x14ac:dyDescent="0.2">
      <c r="BB37573" s="5"/>
    </row>
    <row r="37574" spans="54:54" x14ac:dyDescent="0.2">
      <c r="BB37574" s="5"/>
    </row>
    <row r="37575" spans="54:54" x14ac:dyDescent="0.2">
      <c r="BB37575" s="5"/>
    </row>
    <row r="37576" spans="54:54" x14ac:dyDescent="0.2">
      <c r="BB37576" s="5"/>
    </row>
    <row r="37577" spans="54:54" x14ac:dyDescent="0.2">
      <c r="BB37577" s="5"/>
    </row>
    <row r="37578" spans="54:54" x14ac:dyDescent="0.2">
      <c r="BB37578" s="5"/>
    </row>
    <row r="37579" spans="54:54" x14ac:dyDescent="0.2">
      <c r="BB37579" s="5"/>
    </row>
    <row r="37580" spans="54:54" x14ac:dyDescent="0.2">
      <c r="BB37580" s="5"/>
    </row>
    <row r="37581" spans="54:54" x14ac:dyDescent="0.2">
      <c r="BB37581" s="5"/>
    </row>
    <row r="37582" spans="54:54" x14ac:dyDescent="0.2">
      <c r="BB37582" s="5"/>
    </row>
    <row r="37583" spans="54:54" x14ac:dyDescent="0.2">
      <c r="BB37583" s="5"/>
    </row>
    <row r="37584" spans="54:54" x14ac:dyDescent="0.2">
      <c r="BB37584" s="5"/>
    </row>
    <row r="37585" spans="54:54" x14ac:dyDescent="0.2">
      <c r="BB37585" s="5"/>
    </row>
    <row r="37586" spans="54:54" x14ac:dyDescent="0.2">
      <c r="BB37586" s="5"/>
    </row>
    <row r="37587" spans="54:54" x14ac:dyDescent="0.2">
      <c r="BB37587" s="5"/>
    </row>
    <row r="37588" spans="54:54" x14ac:dyDescent="0.2">
      <c r="BB37588" s="5"/>
    </row>
    <row r="37589" spans="54:54" x14ac:dyDescent="0.2">
      <c r="BB37589" s="5"/>
    </row>
    <row r="37590" spans="54:54" x14ac:dyDescent="0.2">
      <c r="BB37590" s="5"/>
    </row>
    <row r="37591" spans="54:54" x14ac:dyDescent="0.2">
      <c r="BB37591" s="5"/>
    </row>
    <row r="37592" spans="54:54" x14ac:dyDescent="0.2">
      <c r="BB37592" s="5"/>
    </row>
    <row r="37593" spans="54:54" x14ac:dyDescent="0.2">
      <c r="BB37593" s="5"/>
    </row>
    <row r="37594" spans="54:54" x14ac:dyDescent="0.2">
      <c r="BB37594" s="5"/>
    </row>
    <row r="37595" spans="54:54" x14ac:dyDescent="0.2">
      <c r="BB37595" s="5"/>
    </row>
    <row r="37596" spans="54:54" x14ac:dyDescent="0.2">
      <c r="BB37596" s="5"/>
    </row>
    <row r="37597" spans="54:54" x14ac:dyDescent="0.2">
      <c r="BB37597" s="5"/>
    </row>
    <row r="37598" spans="54:54" x14ac:dyDescent="0.2">
      <c r="BB37598" s="5"/>
    </row>
    <row r="37599" spans="54:54" x14ac:dyDescent="0.2">
      <c r="BB37599" s="5"/>
    </row>
    <row r="37600" spans="54:54" x14ac:dyDescent="0.2">
      <c r="BB37600" s="5"/>
    </row>
    <row r="37601" spans="54:54" x14ac:dyDescent="0.2">
      <c r="BB37601" s="5"/>
    </row>
    <row r="37602" spans="54:54" x14ac:dyDescent="0.2">
      <c r="BB37602" s="5"/>
    </row>
    <row r="37603" spans="54:54" x14ac:dyDescent="0.2">
      <c r="BB37603" s="5"/>
    </row>
    <row r="37604" spans="54:54" x14ac:dyDescent="0.2">
      <c r="BB37604" s="5"/>
    </row>
    <row r="37605" spans="54:54" x14ac:dyDescent="0.2">
      <c r="BB37605" s="5"/>
    </row>
    <row r="37606" spans="54:54" x14ac:dyDescent="0.2">
      <c r="BB37606" s="5"/>
    </row>
    <row r="37607" spans="54:54" x14ac:dyDescent="0.2">
      <c r="BB37607" s="5"/>
    </row>
    <row r="37608" spans="54:54" x14ac:dyDescent="0.2">
      <c r="BB37608" s="5"/>
    </row>
    <row r="37609" spans="54:54" x14ac:dyDescent="0.2">
      <c r="BB37609" s="5"/>
    </row>
    <row r="37610" spans="54:54" x14ac:dyDescent="0.2">
      <c r="BB37610" s="5"/>
    </row>
    <row r="37611" spans="54:54" x14ac:dyDescent="0.2">
      <c r="BB37611" s="5"/>
    </row>
    <row r="37612" spans="54:54" x14ac:dyDescent="0.2">
      <c r="BB37612" s="5"/>
    </row>
    <row r="37613" spans="54:54" x14ac:dyDescent="0.2">
      <c r="BB37613" s="5"/>
    </row>
    <row r="37614" spans="54:54" x14ac:dyDescent="0.2">
      <c r="BB37614" s="5"/>
    </row>
    <row r="37615" spans="54:54" x14ac:dyDescent="0.2">
      <c r="BB37615" s="5"/>
    </row>
    <row r="37616" spans="54:54" x14ac:dyDescent="0.2">
      <c r="BB37616" s="5"/>
    </row>
    <row r="37617" spans="54:54" x14ac:dyDescent="0.2">
      <c r="BB37617" s="5"/>
    </row>
    <row r="37618" spans="54:54" x14ac:dyDescent="0.2">
      <c r="BB37618" s="5"/>
    </row>
    <row r="37619" spans="54:54" x14ac:dyDescent="0.2">
      <c r="BB37619" s="5"/>
    </row>
    <row r="37620" spans="54:54" x14ac:dyDescent="0.2">
      <c r="BB37620" s="5"/>
    </row>
    <row r="37621" spans="54:54" x14ac:dyDescent="0.2">
      <c r="BB37621" s="5"/>
    </row>
    <row r="37622" spans="54:54" x14ac:dyDescent="0.2">
      <c r="BB37622" s="5"/>
    </row>
    <row r="37623" spans="54:54" x14ac:dyDescent="0.2">
      <c r="BB37623" s="5"/>
    </row>
    <row r="37624" spans="54:54" x14ac:dyDescent="0.2">
      <c r="BB37624" s="5"/>
    </row>
    <row r="37625" spans="54:54" x14ac:dyDescent="0.2">
      <c r="BB37625" s="5"/>
    </row>
    <row r="37626" spans="54:54" x14ac:dyDescent="0.2">
      <c r="BB37626" s="5"/>
    </row>
    <row r="37627" spans="54:54" x14ac:dyDescent="0.2">
      <c r="BB37627" s="5"/>
    </row>
    <row r="37628" spans="54:54" x14ac:dyDescent="0.2">
      <c r="BB37628" s="5"/>
    </row>
    <row r="37629" spans="54:54" x14ac:dyDescent="0.2">
      <c r="BB37629" s="5"/>
    </row>
    <row r="37630" spans="54:54" x14ac:dyDescent="0.2">
      <c r="BB37630" s="5"/>
    </row>
    <row r="37631" spans="54:54" x14ac:dyDescent="0.2">
      <c r="BB37631" s="5"/>
    </row>
    <row r="37632" spans="54:54" x14ac:dyDescent="0.2">
      <c r="BB37632" s="5"/>
    </row>
    <row r="37633" spans="54:54" x14ac:dyDescent="0.2">
      <c r="BB37633" s="5"/>
    </row>
    <row r="37634" spans="54:54" x14ac:dyDescent="0.2">
      <c r="BB37634" s="5"/>
    </row>
    <row r="37635" spans="54:54" x14ac:dyDescent="0.2">
      <c r="BB37635" s="5"/>
    </row>
    <row r="37636" spans="54:54" x14ac:dyDescent="0.2">
      <c r="BB37636" s="5"/>
    </row>
    <row r="37637" spans="54:54" x14ac:dyDescent="0.2">
      <c r="BB37637" s="5"/>
    </row>
    <row r="37638" spans="54:54" x14ac:dyDescent="0.2">
      <c r="BB37638" s="5"/>
    </row>
    <row r="37639" spans="54:54" x14ac:dyDescent="0.2">
      <c r="BB37639" s="5"/>
    </row>
    <row r="37640" spans="54:54" x14ac:dyDescent="0.2">
      <c r="BB37640" s="5"/>
    </row>
    <row r="37641" spans="54:54" x14ac:dyDescent="0.2">
      <c r="BB37641" s="5"/>
    </row>
    <row r="37642" spans="54:54" x14ac:dyDescent="0.2">
      <c r="BB37642" s="5"/>
    </row>
    <row r="37643" spans="54:54" x14ac:dyDescent="0.2">
      <c r="BB37643" s="5"/>
    </row>
    <row r="37644" spans="54:54" x14ac:dyDescent="0.2">
      <c r="BB37644" s="5"/>
    </row>
    <row r="37645" spans="54:54" x14ac:dyDescent="0.2">
      <c r="BB37645" s="5"/>
    </row>
    <row r="37646" spans="54:54" x14ac:dyDescent="0.2">
      <c r="BB37646" s="5"/>
    </row>
    <row r="37647" spans="54:54" x14ac:dyDescent="0.2">
      <c r="BB37647" s="5"/>
    </row>
    <row r="37648" spans="54:54" x14ac:dyDescent="0.2">
      <c r="BB37648" s="5"/>
    </row>
    <row r="37649" spans="54:54" x14ac:dyDescent="0.2">
      <c r="BB37649" s="5"/>
    </row>
    <row r="37650" spans="54:54" x14ac:dyDescent="0.2">
      <c r="BB37650" s="5"/>
    </row>
    <row r="37651" spans="54:54" x14ac:dyDescent="0.2">
      <c r="BB37651" s="5"/>
    </row>
    <row r="37652" spans="54:54" x14ac:dyDescent="0.2">
      <c r="BB37652" s="5"/>
    </row>
    <row r="37653" spans="54:54" x14ac:dyDescent="0.2">
      <c r="BB37653" s="5"/>
    </row>
    <row r="37654" spans="54:54" x14ac:dyDescent="0.2">
      <c r="BB37654" s="5"/>
    </row>
    <row r="37655" spans="54:54" x14ac:dyDescent="0.2">
      <c r="BB37655" s="5"/>
    </row>
    <row r="37656" spans="54:54" x14ac:dyDescent="0.2">
      <c r="BB37656" s="5"/>
    </row>
    <row r="37657" spans="54:54" x14ac:dyDescent="0.2">
      <c r="BB37657" s="5"/>
    </row>
    <row r="37658" spans="54:54" x14ac:dyDescent="0.2">
      <c r="BB37658" s="5"/>
    </row>
    <row r="37659" spans="54:54" x14ac:dyDescent="0.2">
      <c r="BB37659" s="5"/>
    </row>
    <row r="37660" spans="54:54" x14ac:dyDescent="0.2">
      <c r="BB37660" s="5"/>
    </row>
    <row r="37661" spans="54:54" x14ac:dyDescent="0.2">
      <c r="BB37661" s="5"/>
    </row>
    <row r="37662" spans="54:54" x14ac:dyDescent="0.2">
      <c r="BB37662" s="5"/>
    </row>
    <row r="37663" spans="54:54" x14ac:dyDescent="0.2">
      <c r="BB37663" s="5"/>
    </row>
    <row r="37664" spans="54:54" x14ac:dyDescent="0.2">
      <c r="BB37664" s="5"/>
    </row>
    <row r="37665" spans="54:54" x14ac:dyDescent="0.2">
      <c r="BB37665" s="5"/>
    </row>
    <row r="37666" spans="54:54" x14ac:dyDescent="0.2">
      <c r="BB37666" s="5"/>
    </row>
    <row r="37667" spans="54:54" x14ac:dyDescent="0.2">
      <c r="BB37667" s="5"/>
    </row>
    <row r="37668" spans="54:54" x14ac:dyDescent="0.2">
      <c r="BB37668" s="5"/>
    </row>
    <row r="37669" spans="54:54" x14ac:dyDescent="0.2">
      <c r="BB37669" s="5"/>
    </row>
    <row r="37670" spans="54:54" x14ac:dyDescent="0.2">
      <c r="BB37670" s="5"/>
    </row>
    <row r="37671" spans="54:54" x14ac:dyDescent="0.2">
      <c r="BB37671" s="5"/>
    </row>
    <row r="37672" spans="54:54" x14ac:dyDescent="0.2">
      <c r="BB37672" s="5"/>
    </row>
    <row r="37673" spans="54:54" x14ac:dyDescent="0.2">
      <c r="BB37673" s="5"/>
    </row>
    <row r="37674" spans="54:54" x14ac:dyDescent="0.2">
      <c r="BB37674" s="5"/>
    </row>
    <row r="37675" spans="54:54" x14ac:dyDescent="0.2">
      <c r="BB37675" s="5"/>
    </row>
    <row r="37676" spans="54:54" x14ac:dyDescent="0.2">
      <c r="BB37676" s="5"/>
    </row>
    <row r="37677" spans="54:54" x14ac:dyDescent="0.2">
      <c r="BB37677" s="5"/>
    </row>
    <row r="37678" spans="54:54" x14ac:dyDescent="0.2">
      <c r="BB37678" s="5"/>
    </row>
    <row r="37679" spans="54:54" x14ac:dyDescent="0.2">
      <c r="BB37679" s="5"/>
    </row>
    <row r="37680" spans="54:54" x14ac:dyDescent="0.2">
      <c r="BB37680" s="5"/>
    </row>
    <row r="37681" spans="54:54" x14ac:dyDescent="0.2">
      <c r="BB37681" s="5"/>
    </row>
    <row r="37682" spans="54:54" x14ac:dyDescent="0.2">
      <c r="BB37682" s="5"/>
    </row>
    <row r="37683" spans="54:54" x14ac:dyDescent="0.2">
      <c r="BB37683" s="5"/>
    </row>
    <row r="37684" spans="54:54" x14ac:dyDescent="0.2">
      <c r="BB37684" s="5"/>
    </row>
    <row r="37685" spans="54:54" x14ac:dyDescent="0.2">
      <c r="BB37685" s="5"/>
    </row>
    <row r="37686" spans="54:54" x14ac:dyDescent="0.2">
      <c r="BB37686" s="5"/>
    </row>
    <row r="37687" spans="54:54" x14ac:dyDescent="0.2">
      <c r="BB37687" s="5"/>
    </row>
    <row r="37688" spans="54:54" x14ac:dyDescent="0.2">
      <c r="BB37688" s="5"/>
    </row>
    <row r="37689" spans="54:54" x14ac:dyDescent="0.2">
      <c r="BB37689" s="5"/>
    </row>
    <row r="37690" spans="54:54" x14ac:dyDescent="0.2">
      <c r="BB37690" s="5"/>
    </row>
    <row r="37691" spans="54:54" x14ac:dyDescent="0.2">
      <c r="BB37691" s="5"/>
    </row>
    <row r="37692" spans="54:54" x14ac:dyDescent="0.2">
      <c r="BB37692" s="5"/>
    </row>
    <row r="37693" spans="54:54" x14ac:dyDescent="0.2">
      <c r="BB37693" s="5"/>
    </row>
    <row r="37694" spans="54:54" x14ac:dyDescent="0.2">
      <c r="BB37694" s="5"/>
    </row>
    <row r="37695" spans="54:54" x14ac:dyDescent="0.2">
      <c r="BB37695" s="5"/>
    </row>
    <row r="37696" spans="54:54" x14ac:dyDescent="0.2">
      <c r="BB37696" s="5"/>
    </row>
    <row r="37697" spans="54:54" x14ac:dyDescent="0.2">
      <c r="BB37697" s="5"/>
    </row>
    <row r="37698" spans="54:54" x14ac:dyDescent="0.2">
      <c r="BB37698" s="5"/>
    </row>
    <row r="37699" spans="54:54" x14ac:dyDescent="0.2">
      <c r="BB37699" s="5"/>
    </row>
    <row r="37700" spans="54:54" x14ac:dyDescent="0.2">
      <c r="BB37700" s="5"/>
    </row>
    <row r="37701" spans="54:54" x14ac:dyDescent="0.2">
      <c r="BB37701" s="5"/>
    </row>
    <row r="37702" spans="54:54" x14ac:dyDescent="0.2">
      <c r="BB37702" s="5"/>
    </row>
    <row r="37703" spans="54:54" x14ac:dyDescent="0.2">
      <c r="BB37703" s="5"/>
    </row>
    <row r="37704" spans="54:54" x14ac:dyDescent="0.2">
      <c r="BB37704" s="5"/>
    </row>
    <row r="37705" spans="54:54" x14ac:dyDescent="0.2">
      <c r="BB37705" s="5"/>
    </row>
    <row r="37706" spans="54:54" x14ac:dyDescent="0.2">
      <c r="BB37706" s="5"/>
    </row>
    <row r="37707" spans="54:54" x14ac:dyDescent="0.2">
      <c r="BB37707" s="5"/>
    </row>
    <row r="37708" spans="54:54" x14ac:dyDescent="0.2">
      <c r="BB37708" s="5"/>
    </row>
    <row r="37709" spans="54:54" x14ac:dyDescent="0.2">
      <c r="BB37709" s="5"/>
    </row>
    <row r="37710" spans="54:54" x14ac:dyDescent="0.2">
      <c r="BB37710" s="5"/>
    </row>
    <row r="37711" spans="54:54" x14ac:dyDescent="0.2">
      <c r="BB37711" s="5"/>
    </row>
    <row r="37712" spans="54:54" x14ac:dyDescent="0.2">
      <c r="BB37712" s="5"/>
    </row>
    <row r="37713" spans="54:54" x14ac:dyDescent="0.2">
      <c r="BB37713" s="5"/>
    </row>
    <row r="37714" spans="54:54" x14ac:dyDescent="0.2">
      <c r="BB37714" s="5"/>
    </row>
    <row r="37715" spans="54:54" x14ac:dyDescent="0.2">
      <c r="BB37715" s="5"/>
    </row>
    <row r="37716" spans="54:54" x14ac:dyDescent="0.2">
      <c r="BB37716" s="5"/>
    </row>
    <row r="37717" spans="54:54" x14ac:dyDescent="0.2">
      <c r="BB37717" s="5"/>
    </row>
    <row r="37718" spans="54:54" x14ac:dyDescent="0.2">
      <c r="BB37718" s="5"/>
    </row>
    <row r="37719" spans="54:54" x14ac:dyDescent="0.2">
      <c r="BB37719" s="5"/>
    </row>
    <row r="37720" spans="54:54" x14ac:dyDescent="0.2">
      <c r="BB37720" s="5"/>
    </row>
    <row r="37721" spans="54:54" x14ac:dyDescent="0.2">
      <c r="BB37721" s="5"/>
    </row>
    <row r="37722" spans="54:54" x14ac:dyDescent="0.2">
      <c r="BB37722" s="5"/>
    </row>
    <row r="37723" spans="54:54" x14ac:dyDescent="0.2">
      <c r="BB37723" s="5"/>
    </row>
    <row r="37724" spans="54:54" x14ac:dyDescent="0.2">
      <c r="BB37724" s="5"/>
    </row>
    <row r="37725" spans="54:54" x14ac:dyDescent="0.2">
      <c r="BB37725" s="5"/>
    </row>
    <row r="37726" spans="54:54" x14ac:dyDescent="0.2">
      <c r="BB37726" s="5"/>
    </row>
    <row r="37727" spans="54:54" x14ac:dyDescent="0.2">
      <c r="BB37727" s="5"/>
    </row>
    <row r="37728" spans="54:54" x14ac:dyDescent="0.2">
      <c r="BB37728" s="5"/>
    </row>
    <row r="37729" spans="54:54" x14ac:dyDescent="0.2">
      <c r="BB37729" s="5"/>
    </row>
    <row r="37730" spans="54:54" x14ac:dyDescent="0.2">
      <c r="BB37730" s="5"/>
    </row>
    <row r="37731" spans="54:54" x14ac:dyDescent="0.2">
      <c r="BB37731" s="5"/>
    </row>
    <row r="37732" spans="54:54" x14ac:dyDescent="0.2">
      <c r="BB37732" s="5"/>
    </row>
    <row r="37733" spans="54:54" x14ac:dyDescent="0.2">
      <c r="BB37733" s="5"/>
    </row>
    <row r="37734" spans="54:54" x14ac:dyDescent="0.2">
      <c r="BB37734" s="5"/>
    </row>
    <row r="37735" spans="54:54" x14ac:dyDescent="0.2">
      <c r="BB37735" s="5"/>
    </row>
    <row r="37736" spans="54:54" x14ac:dyDescent="0.2">
      <c r="BB37736" s="5"/>
    </row>
    <row r="37737" spans="54:54" x14ac:dyDescent="0.2">
      <c r="BB37737" s="5"/>
    </row>
    <row r="37738" spans="54:54" x14ac:dyDescent="0.2">
      <c r="BB37738" s="5"/>
    </row>
    <row r="37739" spans="54:54" x14ac:dyDescent="0.2">
      <c r="BB37739" s="5"/>
    </row>
    <row r="37740" spans="54:54" x14ac:dyDescent="0.2">
      <c r="BB37740" s="5"/>
    </row>
    <row r="37741" spans="54:54" x14ac:dyDescent="0.2">
      <c r="BB37741" s="5"/>
    </row>
    <row r="37742" spans="54:54" x14ac:dyDescent="0.2">
      <c r="BB37742" s="5"/>
    </row>
    <row r="37743" spans="54:54" x14ac:dyDescent="0.2">
      <c r="BB37743" s="5"/>
    </row>
    <row r="37744" spans="54:54" x14ac:dyDescent="0.2">
      <c r="BB37744" s="5"/>
    </row>
    <row r="37745" spans="54:54" x14ac:dyDescent="0.2">
      <c r="BB37745" s="5"/>
    </row>
    <row r="37746" spans="54:54" x14ac:dyDescent="0.2">
      <c r="BB37746" s="5"/>
    </row>
    <row r="37747" spans="54:54" x14ac:dyDescent="0.2">
      <c r="BB37747" s="5"/>
    </row>
    <row r="37748" spans="54:54" x14ac:dyDescent="0.2">
      <c r="BB37748" s="5"/>
    </row>
    <row r="37749" spans="54:54" x14ac:dyDescent="0.2">
      <c r="BB37749" s="5"/>
    </row>
    <row r="37750" spans="54:54" x14ac:dyDescent="0.2">
      <c r="BB37750" s="5"/>
    </row>
    <row r="37751" spans="54:54" x14ac:dyDescent="0.2">
      <c r="BB37751" s="5"/>
    </row>
    <row r="37752" spans="54:54" x14ac:dyDescent="0.2">
      <c r="BB37752" s="5"/>
    </row>
    <row r="37753" spans="54:54" x14ac:dyDescent="0.2">
      <c r="BB37753" s="5"/>
    </row>
    <row r="37754" spans="54:54" x14ac:dyDescent="0.2">
      <c r="BB37754" s="5"/>
    </row>
    <row r="37755" spans="54:54" x14ac:dyDescent="0.2">
      <c r="BB37755" s="5"/>
    </row>
    <row r="37756" spans="54:54" x14ac:dyDescent="0.2">
      <c r="BB37756" s="5"/>
    </row>
    <row r="37757" spans="54:54" x14ac:dyDescent="0.2">
      <c r="BB37757" s="5"/>
    </row>
    <row r="37758" spans="54:54" x14ac:dyDescent="0.2">
      <c r="BB37758" s="5"/>
    </row>
    <row r="37759" spans="54:54" x14ac:dyDescent="0.2">
      <c r="BB37759" s="5"/>
    </row>
    <row r="37760" spans="54:54" x14ac:dyDescent="0.2">
      <c r="BB37760" s="5"/>
    </row>
    <row r="37761" spans="54:54" x14ac:dyDescent="0.2">
      <c r="BB37761" s="5"/>
    </row>
    <row r="37762" spans="54:54" x14ac:dyDescent="0.2">
      <c r="BB37762" s="5"/>
    </row>
    <row r="37763" spans="54:54" x14ac:dyDescent="0.2">
      <c r="BB37763" s="5"/>
    </row>
    <row r="37764" spans="54:54" x14ac:dyDescent="0.2">
      <c r="BB37764" s="5"/>
    </row>
    <row r="37765" spans="54:54" x14ac:dyDescent="0.2">
      <c r="BB37765" s="5"/>
    </row>
    <row r="37766" spans="54:54" x14ac:dyDescent="0.2">
      <c r="BB37766" s="5"/>
    </row>
    <row r="37767" spans="54:54" x14ac:dyDescent="0.2">
      <c r="BB37767" s="5"/>
    </row>
    <row r="37768" spans="54:54" x14ac:dyDescent="0.2">
      <c r="BB37768" s="5"/>
    </row>
    <row r="37769" spans="54:54" x14ac:dyDescent="0.2">
      <c r="BB37769" s="5"/>
    </row>
    <row r="37770" spans="54:54" x14ac:dyDescent="0.2">
      <c r="BB37770" s="5"/>
    </row>
    <row r="37771" spans="54:54" x14ac:dyDescent="0.2">
      <c r="BB37771" s="5"/>
    </row>
    <row r="37772" spans="54:54" x14ac:dyDescent="0.2">
      <c r="BB37772" s="5"/>
    </row>
    <row r="37773" spans="54:54" x14ac:dyDescent="0.2">
      <c r="BB37773" s="5"/>
    </row>
    <row r="37774" spans="54:54" x14ac:dyDescent="0.2">
      <c r="BB37774" s="5"/>
    </row>
    <row r="37775" spans="54:54" x14ac:dyDescent="0.2">
      <c r="BB37775" s="5"/>
    </row>
    <row r="37776" spans="54:54" x14ac:dyDescent="0.2">
      <c r="BB37776" s="5"/>
    </row>
    <row r="37777" spans="54:54" x14ac:dyDescent="0.2">
      <c r="BB37777" s="5"/>
    </row>
    <row r="37778" spans="54:54" x14ac:dyDescent="0.2">
      <c r="BB37778" s="5"/>
    </row>
    <row r="37779" spans="54:54" x14ac:dyDescent="0.2">
      <c r="BB37779" s="5"/>
    </row>
    <row r="37780" spans="54:54" x14ac:dyDescent="0.2">
      <c r="BB37780" s="5"/>
    </row>
    <row r="37781" spans="54:54" x14ac:dyDescent="0.2">
      <c r="BB37781" s="5"/>
    </row>
    <row r="37782" spans="54:54" x14ac:dyDescent="0.2">
      <c r="BB37782" s="5"/>
    </row>
    <row r="37783" spans="54:54" x14ac:dyDescent="0.2">
      <c r="BB37783" s="5"/>
    </row>
    <row r="37784" spans="54:54" x14ac:dyDescent="0.2">
      <c r="BB37784" s="5"/>
    </row>
    <row r="37785" spans="54:54" x14ac:dyDescent="0.2">
      <c r="BB37785" s="5"/>
    </row>
    <row r="37786" spans="54:54" x14ac:dyDescent="0.2">
      <c r="BB37786" s="5"/>
    </row>
    <row r="37787" spans="54:54" x14ac:dyDescent="0.2">
      <c r="BB37787" s="5"/>
    </row>
    <row r="37788" spans="54:54" x14ac:dyDescent="0.2">
      <c r="BB37788" s="5"/>
    </row>
    <row r="37789" spans="54:54" x14ac:dyDescent="0.2">
      <c r="BB37789" s="5"/>
    </row>
    <row r="37790" spans="54:54" x14ac:dyDescent="0.2">
      <c r="BB37790" s="5"/>
    </row>
    <row r="37791" spans="54:54" x14ac:dyDescent="0.2">
      <c r="BB37791" s="5"/>
    </row>
    <row r="37792" spans="54:54" x14ac:dyDescent="0.2">
      <c r="BB37792" s="5"/>
    </row>
    <row r="37793" spans="54:54" x14ac:dyDescent="0.2">
      <c r="BB37793" s="5"/>
    </row>
    <row r="37794" spans="54:54" x14ac:dyDescent="0.2">
      <c r="BB37794" s="5"/>
    </row>
    <row r="37795" spans="54:54" x14ac:dyDescent="0.2">
      <c r="BB37795" s="5"/>
    </row>
    <row r="37796" spans="54:54" x14ac:dyDescent="0.2">
      <c r="BB37796" s="5"/>
    </row>
    <row r="37797" spans="54:54" x14ac:dyDescent="0.2">
      <c r="BB37797" s="5"/>
    </row>
    <row r="37798" spans="54:54" x14ac:dyDescent="0.2">
      <c r="BB37798" s="5"/>
    </row>
    <row r="37799" spans="54:54" x14ac:dyDescent="0.2">
      <c r="BB37799" s="5"/>
    </row>
    <row r="37800" spans="54:54" x14ac:dyDescent="0.2">
      <c r="BB37800" s="5"/>
    </row>
    <row r="37801" spans="54:54" x14ac:dyDescent="0.2">
      <c r="BB37801" s="5"/>
    </row>
    <row r="37802" spans="54:54" x14ac:dyDescent="0.2">
      <c r="BB37802" s="5"/>
    </row>
    <row r="37803" spans="54:54" x14ac:dyDescent="0.2">
      <c r="BB37803" s="5"/>
    </row>
    <row r="37804" spans="54:54" x14ac:dyDescent="0.2">
      <c r="BB37804" s="5"/>
    </row>
    <row r="37805" spans="54:54" x14ac:dyDescent="0.2">
      <c r="BB37805" s="5"/>
    </row>
    <row r="37806" spans="54:54" x14ac:dyDescent="0.2">
      <c r="BB37806" s="5"/>
    </row>
    <row r="37807" spans="54:54" x14ac:dyDescent="0.2">
      <c r="BB37807" s="5"/>
    </row>
    <row r="37808" spans="54:54" x14ac:dyDescent="0.2">
      <c r="BB37808" s="5"/>
    </row>
    <row r="37809" spans="54:54" x14ac:dyDescent="0.2">
      <c r="BB37809" s="5"/>
    </row>
    <row r="37810" spans="54:54" x14ac:dyDescent="0.2">
      <c r="BB37810" s="5"/>
    </row>
    <row r="37811" spans="54:54" x14ac:dyDescent="0.2">
      <c r="BB37811" s="5"/>
    </row>
    <row r="37812" spans="54:54" x14ac:dyDescent="0.2">
      <c r="BB37812" s="5"/>
    </row>
    <row r="37813" spans="54:54" x14ac:dyDescent="0.2">
      <c r="BB37813" s="5"/>
    </row>
    <row r="37814" spans="54:54" x14ac:dyDescent="0.2">
      <c r="BB37814" s="5"/>
    </row>
    <row r="37815" spans="54:54" x14ac:dyDescent="0.2">
      <c r="BB37815" s="5"/>
    </row>
    <row r="37816" spans="54:54" x14ac:dyDescent="0.2">
      <c r="BB37816" s="5"/>
    </row>
    <row r="37817" spans="54:54" x14ac:dyDescent="0.2">
      <c r="BB37817" s="5"/>
    </row>
    <row r="37818" spans="54:54" x14ac:dyDescent="0.2">
      <c r="BB37818" s="5"/>
    </row>
    <row r="37819" spans="54:54" x14ac:dyDescent="0.2">
      <c r="BB37819" s="5"/>
    </row>
    <row r="37820" spans="54:54" x14ac:dyDescent="0.2">
      <c r="BB37820" s="5"/>
    </row>
    <row r="37821" spans="54:54" x14ac:dyDescent="0.2">
      <c r="BB37821" s="5"/>
    </row>
    <row r="37822" spans="54:54" x14ac:dyDescent="0.2">
      <c r="BB37822" s="5"/>
    </row>
    <row r="37823" spans="54:54" x14ac:dyDescent="0.2">
      <c r="BB37823" s="5"/>
    </row>
    <row r="37824" spans="54:54" x14ac:dyDescent="0.2">
      <c r="BB37824" s="5"/>
    </row>
    <row r="37825" spans="54:54" x14ac:dyDescent="0.2">
      <c r="BB37825" s="5"/>
    </row>
    <row r="37826" spans="54:54" x14ac:dyDescent="0.2">
      <c r="BB37826" s="5"/>
    </row>
    <row r="37827" spans="54:54" x14ac:dyDescent="0.2">
      <c r="BB37827" s="5"/>
    </row>
    <row r="37828" spans="54:54" x14ac:dyDescent="0.2">
      <c r="BB37828" s="5"/>
    </row>
    <row r="37829" spans="54:54" x14ac:dyDescent="0.2">
      <c r="BB37829" s="5"/>
    </row>
    <row r="37830" spans="54:54" x14ac:dyDescent="0.2">
      <c r="BB37830" s="5"/>
    </row>
    <row r="37831" spans="54:54" x14ac:dyDescent="0.2">
      <c r="BB37831" s="5"/>
    </row>
    <row r="37832" spans="54:54" x14ac:dyDescent="0.2">
      <c r="BB37832" s="5"/>
    </row>
    <row r="37833" spans="54:54" x14ac:dyDescent="0.2">
      <c r="BB37833" s="5"/>
    </row>
    <row r="37834" spans="54:54" x14ac:dyDescent="0.2">
      <c r="BB37834" s="5"/>
    </row>
    <row r="37835" spans="54:54" x14ac:dyDescent="0.2">
      <c r="BB37835" s="5"/>
    </row>
    <row r="37836" spans="54:54" x14ac:dyDescent="0.2">
      <c r="BB37836" s="5"/>
    </row>
    <row r="37837" spans="54:54" x14ac:dyDescent="0.2">
      <c r="BB37837" s="5"/>
    </row>
    <row r="37838" spans="54:54" x14ac:dyDescent="0.2">
      <c r="BB37838" s="5"/>
    </row>
    <row r="37839" spans="54:54" x14ac:dyDescent="0.2">
      <c r="BB37839" s="5"/>
    </row>
    <row r="37840" spans="54:54" x14ac:dyDescent="0.2">
      <c r="BB37840" s="5"/>
    </row>
    <row r="37841" spans="54:54" x14ac:dyDescent="0.2">
      <c r="BB37841" s="5"/>
    </row>
    <row r="37842" spans="54:54" x14ac:dyDescent="0.2">
      <c r="BB37842" s="5"/>
    </row>
    <row r="37843" spans="54:54" x14ac:dyDescent="0.2">
      <c r="BB37843" s="5"/>
    </row>
    <row r="37844" spans="54:54" x14ac:dyDescent="0.2">
      <c r="BB37844" s="5"/>
    </row>
    <row r="37845" spans="54:54" x14ac:dyDescent="0.2">
      <c r="BB37845" s="5"/>
    </row>
    <row r="37846" spans="54:54" x14ac:dyDescent="0.2">
      <c r="BB37846" s="5"/>
    </row>
    <row r="37847" spans="54:54" x14ac:dyDescent="0.2">
      <c r="BB37847" s="5"/>
    </row>
    <row r="37848" spans="54:54" x14ac:dyDescent="0.2">
      <c r="BB37848" s="5"/>
    </row>
    <row r="37849" spans="54:54" x14ac:dyDescent="0.2">
      <c r="BB37849" s="5"/>
    </row>
    <row r="37850" spans="54:54" x14ac:dyDescent="0.2">
      <c r="BB37850" s="5"/>
    </row>
    <row r="37851" spans="54:54" x14ac:dyDescent="0.2">
      <c r="BB37851" s="5"/>
    </row>
    <row r="37852" spans="54:54" x14ac:dyDescent="0.2">
      <c r="BB37852" s="5"/>
    </row>
    <row r="37853" spans="54:54" x14ac:dyDescent="0.2">
      <c r="BB37853" s="5"/>
    </row>
    <row r="37854" spans="54:54" x14ac:dyDescent="0.2">
      <c r="BB37854" s="5"/>
    </row>
    <row r="37855" spans="54:54" x14ac:dyDescent="0.2">
      <c r="BB37855" s="5"/>
    </row>
    <row r="37856" spans="54:54" x14ac:dyDescent="0.2">
      <c r="BB37856" s="5"/>
    </row>
    <row r="37857" spans="54:54" x14ac:dyDescent="0.2">
      <c r="BB37857" s="5"/>
    </row>
    <row r="37858" spans="54:54" x14ac:dyDescent="0.2">
      <c r="BB37858" s="5"/>
    </row>
    <row r="37859" spans="54:54" x14ac:dyDescent="0.2">
      <c r="BB37859" s="5"/>
    </row>
    <row r="37860" spans="54:54" x14ac:dyDescent="0.2">
      <c r="BB37860" s="5"/>
    </row>
    <row r="37861" spans="54:54" x14ac:dyDescent="0.2">
      <c r="BB37861" s="5"/>
    </row>
    <row r="37862" spans="54:54" x14ac:dyDescent="0.2">
      <c r="BB37862" s="5"/>
    </row>
    <row r="37863" spans="54:54" x14ac:dyDescent="0.2">
      <c r="BB37863" s="5"/>
    </row>
    <row r="37864" spans="54:54" x14ac:dyDescent="0.2">
      <c r="BB37864" s="5"/>
    </row>
    <row r="37865" spans="54:54" x14ac:dyDescent="0.2">
      <c r="BB37865" s="5"/>
    </row>
    <row r="37866" spans="54:54" x14ac:dyDescent="0.2">
      <c r="BB37866" s="5"/>
    </row>
    <row r="37867" spans="54:54" x14ac:dyDescent="0.2">
      <c r="BB37867" s="5"/>
    </row>
    <row r="37868" spans="54:54" x14ac:dyDescent="0.2">
      <c r="BB37868" s="5"/>
    </row>
    <row r="37869" spans="54:54" x14ac:dyDescent="0.2">
      <c r="BB37869" s="5"/>
    </row>
    <row r="37870" spans="54:54" x14ac:dyDescent="0.2">
      <c r="BB37870" s="5"/>
    </row>
    <row r="37871" spans="54:54" x14ac:dyDescent="0.2">
      <c r="BB37871" s="5"/>
    </row>
    <row r="37872" spans="54:54" x14ac:dyDescent="0.2">
      <c r="BB37872" s="5"/>
    </row>
    <row r="37873" spans="54:54" x14ac:dyDescent="0.2">
      <c r="BB37873" s="5"/>
    </row>
    <row r="37874" spans="54:54" x14ac:dyDescent="0.2">
      <c r="BB37874" s="5"/>
    </row>
    <row r="37875" spans="54:54" x14ac:dyDescent="0.2">
      <c r="BB37875" s="5"/>
    </row>
    <row r="37876" spans="54:54" x14ac:dyDescent="0.2">
      <c r="BB37876" s="5"/>
    </row>
    <row r="37877" spans="54:54" x14ac:dyDescent="0.2">
      <c r="BB37877" s="5"/>
    </row>
    <row r="37878" spans="54:54" x14ac:dyDescent="0.2">
      <c r="BB37878" s="5"/>
    </row>
    <row r="37879" spans="54:54" x14ac:dyDescent="0.2">
      <c r="BB37879" s="5"/>
    </row>
    <row r="37880" spans="54:54" x14ac:dyDescent="0.2">
      <c r="BB37880" s="5"/>
    </row>
    <row r="37881" spans="54:54" x14ac:dyDescent="0.2">
      <c r="BB37881" s="5"/>
    </row>
    <row r="37882" spans="54:54" x14ac:dyDescent="0.2">
      <c r="BB37882" s="5"/>
    </row>
    <row r="37883" spans="54:54" x14ac:dyDescent="0.2">
      <c r="BB37883" s="5"/>
    </row>
    <row r="37884" spans="54:54" x14ac:dyDescent="0.2">
      <c r="BB37884" s="5"/>
    </row>
    <row r="37885" spans="54:54" x14ac:dyDescent="0.2">
      <c r="BB37885" s="5"/>
    </row>
    <row r="37886" spans="54:54" x14ac:dyDescent="0.2">
      <c r="BB37886" s="5"/>
    </row>
    <row r="37887" spans="54:54" x14ac:dyDescent="0.2">
      <c r="BB37887" s="5"/>
    </row>
    <row r="37888" spans="54:54" x14ac:dyDescent="0.2">
      <c r="BB37888" s="5"/>
    </row>
    <row r="37889" spans="54:54" x14ac:dyDescent="0.2">
      <c r="BB37889" s="5"/>
    </row>
    <row r="37890" spans="54:54" x14ac:dyDescent="0.2">
      <c r="BB37890" s="5"/>
    </row>
    <row r="37891" spans="54:54" x14ac:dyDescent="0.2">
      <c r="BB37891" s="5"/>
    </row>
    <row r="37892" spans="54:54" x14ac:dyDescent="0.2">
      <c r="BB37892" s="5"/>
    </row>
    <row r="37893" spans="54:54" x14ac:dyDescent="0.2">
      <c r="BB37893" s="5"/>
    </row>
    <row r="37894" spans="54:54" x14ac:dyDescent="0.2">
      <c r="BB37894" s="5"/>
    </row>
    <row r="37895" spans="54:54" x14ac:dyDescent="0.2">
      <c r="BB37895" s="5"/>
    </row>
    <row r="37896" spans="54:54" x14ac:dyDescent="0.2">
      <c r="BB37896" s="5"/>
    </row>
    <row r="37897" spans="54:54" x14ac:dyDescent="0.2">
      <c r="BB37897" s="5"/>
    </row>
    <row r="37898" spans="54:54" x14ac:dyDescent="0.2">
      <c r="BB37898" s="5"/>
    </row>
    <row r="37899" spans="54:54" x14ac:dyDescent="0.2">
      <c r="BB37899" s="5"/>
    </row>
    <row r="37900" spans="54:54" x14ac:dyDescent="0.2">
      <c r="BB37900" s="5"/>
    </row>
    <row r="37901" spans="54:54" x14ac:dyDescent="0.2">
      <c r="BB37901" s="5"/>
    </row>
    <row r="37902" spans="54:54" x14ac:dyDescent="0.2">
      <c r="BB37902" s="5"/>
    </row>
    <row r="37903" spans="54:54" x14ac:dyDescent="0.2">
      <c r="BB37903" s="5"/>
    </row>
    <row r="37904" spans="54:54" x14ac:dyDescent="0.2">
      <c r="BB37904" s="5"/>
    </row>
    <row r="37905" spans="54:54" x14ac:dyDescent="0.2">
      <c r="BB37905" s="5"/>
    </row>
    <row r="37906" spans="54:54" x14ac:dyDescent="0.2">
      <c r="BB37906" s="5"/>
    </row>
    <row r="37907" spans="54:54" x14ac:dyDescent="0.2">
      <c r="BB37907" s="5"/>
    </row>
    <row r="37908" spans="54:54" x14ac:dyDescent="0.2">
      <c r="BB37908" s="5"/>
    </row>
    <row r="37909" spans="54:54" x14ac:dyDescent="0.2">
      <c r="BB37909" s="5"/>
    </row>
    <row r="37910" spans="54:54" x14ac:dyDescent="0.2">
      <c r="BB37910" s="5"/>
    </row>
    <row r="37911" spans="54:54" x14ac:dyDescent="0.2">
      <c r="BB37911" s="5"/>
    </row>
    <row r="37912" spans="54:54" x14ac:dyDescent="0.2">
      <c r="BB37912" s="5"/>
    </row>
    <row r="37913" spans="54:54" x14ac:dyDescent="0.2">
      <c r="BB37913" s="5"/>
    </row>
    <row r="37914" spans="54:54" x14ac:dyDescent="0.2">
      <c r="BB37914" s="5"/>
    </row>
    <row r="37915" spans="54:54" x14ac:dyDescent="0.2">
      <c r="BB37915" s="5"/>
    </row>
    <row r="37916" spans="54:54" x14ac:dyDescent="0.2">
      <c r="BB37916" s="5"/>
    </row>
    <row r="37917" spans="54:54" x14ac:dyDescent="0.2">
      <c r="BB37917" s="5"/>
    </row>
    <row r="37918" spans="54:54" x14ac:dyDescent="0.2">
      <c r="BB37918" s="5"/>
    </row>
    <row r="37919" spans="54:54" x14ac:dyDescent="0.2">
      <c r="BB37919" s="5"/>
    </row>
    <row r="37920" spans="54:54" x14ac:dyDescent="0.2">
      <c r="BB37920" s="5"/>
    </row>
    <row r="37921" spans="54:54" x14ac:dyDescent="0.2">
      <c r="BB37921" s="5"/>
    </row>
    <row r="37922" spans="54:54" x14ac:dyDescent="0.2">
      <c r="BB37922" s="5"/>
    </row>
    <row r="37923" spans="54:54" x14ac:dyDescent="0.2">
      <c r="BB37923" s="5"/>
    </row>
    <row r="37924" spans="54:54" x14ac:dyDescent="0.2">
      <c r="BB37924" s="5"/>
    </row>
    <row r="37925" spans="54:54" x14ac:dyDescent="0.2">
      <c r="BB37925" s="5"/>
    </row>
    <row r="37926" spans="54:54" x14ac:dyDescent="0.2">
      <c r="BB37926" s="5"/>
    </row>
    <row r="37927" spans="54:54" x14ac:dyDescent="0.2">
      <c r="BB37927" s="5"/>
    </row>
    <row r="37928" spans="54:54" x14ac:dyDescent="0.2">
      <c r="BB37928" s="5"/>
    </row>
    <row r="37929" spans="54:54" x14ac:dyDescent="0.2">
      <c r="BB37929" s="5"/>
    </row>
    <row r="37930" spans="54:54" x14ac:dyDescent="0.2">
      <c r="BB37930" s="5"/>
    </row>
    <row r="37931" spans="54:54" x14ac:dyDescent="0.2">
      <c r="BB37931" s="5"/>
    </row>
    <row r="37932" spans="54:54" x14ac:dyDescent="0.2">
      <c r="BB37932" s="5"/>
    </row>
    <row r="37933" spans="54:54" x14ac:dyDescent="0.2">
      <c r="BB37933" s="5"/>
    </row>
    <row r="37934" spans="54:54" x14ac:dyDescent="0.2">
      <c r="BB37934" s="5"/>
    </row>
    <row r="37935" spans="54:54" x14ac:dyDescent="0.2">
      <c r="BB37935" s="5"/>
    </row>
    <row r="37936" spans="54:54" x14ac:dyDescent="0.2">
      <c r="BB37936" s="5"/>
    </row>
    <row r="37937" spans="54:54" x14ac:dyDescent="0.2">
      <c r="BB37937" s="5"/>
    </row>
    <row r="37938" spans="54:54" x14ac:dyDescent="0.2">
      <c r="BB37938" s="5"/>
    </row>
    <row r="37939" spans="54:54" x14ac:dyDescent="0.2">
      <c r="BB37939" s="5"/>
    </row>
    <row r="37940" spans="54:54" x14ac:dyDescent="0.2">
      <c r="BB37940" s="5"/>
    </row>
    <row r="37941" spans="54:54" x14ac:dyDescent="0.2">
      <c r="BB37941" s="5"/>
    </row>
    <row r="37942" spans="54:54" x14ac:dyDescent="0.2">
      <c r="BB37942" s="5"/>
    </row>
    <row r="37943" spans="54:54" x14ac:dyDescent="0.2">
      <c r="BB37943" s="5"/>
    </row>
    <row r="37944" spans="54:54" x14ac:dyDescent="0.2">
      <c r="BB37944" s="5"/>
    </row>
    <row r="37945" spans="54:54" x14ac:dyDescent="0.2">
      <c r="BB37945" s="5"/>
    </row>
    <row r="37946" spans="54:54" x14ac:dyDescent="0.2">
      <c r="BB37946" s="5"/>
    </row>
    <row r="37947" spans="54:54" x14ac:dyDescent="0.2">
      <c r="BB37947" s="5"/>
    </row>
    <row r="37948" spans="54:54" x14ac:dyDescent="0.2">
      <c r="BB37948" s="5"/>
    </row>
    <row r="37949" spans="54:54" x14ac:dyDescent="0.2">
      <c r="BB37949" s="5"/>
    </row>
    <row r="37950" spans="54:54" x14ac:dyDescent="0.2">
      <c r="BB37950" s="5"/>
    </row>
    <row r="37951" spans="54:54" x14ac:dyDescent="0.2">
      <c r="BB37951" s="5"/>
    </row>
    <row r="37952" spans="54:54" x14ac:dyDescent="0.2">
      <c r="BB37952" s="5"/>
    </row>
    <row r="37953" spans="54:54" x14ac:dyDescent="0.2">
      <c r="BB37953" s="5"/>
    </row>
    <row r="37954" spans="54:54" x14ac:dyDescent="0.2">
      <c r="BB37954" s="5"/>
    </row>
    <row r="37955" spans="54:54" x14ac:dyDescent="0.2">
      <c r="BB37955" s="5"/>
    </row>
    <row r="37956" spans="54:54" x14ac:dyDescent="0.2">
      <c r="BB37956" s="5"/>
    </row>
    <row r="37957" spans="54:54" x14ac:dyDescent="0.2">
      <c r="BB37957" s="5"/>
    </row>
    <row r="37958" spans="54:54" x14ac:dyDescent="0.2">
      <c r="BB37958" s="5"/>
    </row>
    <row r="37959" spans="54:54" x14ac:dyDescent="0.2">
      <c r="BB37959" s="5"/>
    </row>
    <row r="37960" spans="54:54" x14ac:dyDescent="0.2">
      <c r="BB37960" s="5"/>
    </row>
    <row r="37961" spans="54:54" x14ac:dyDescent="0.2">
      <c r="BB37961" s="5"/>
    </row>
    <row r="37962" spans="54:54" x14ac:dyDescent="0.2">
      <c r="BB37962" s="5"/>
    </row>
    <row r="37963" spans="54:54" x14ac:dyDescent="0.2">
      <c r="BB37963" s="5"/>
    </row>
    <row r="37964" spans="54:54" x14ac:dyDescent="0.2">
      <c r="BB37964" s="5"/>
    </row>
    <row r="37965" spans="54:54" x14ac:dyDescent="0.2">
      <c r="BB37965" s="5"/>
    </row>
    <row r="37966" spans="54:54" x14ac:dyDescent="0.2">
      <c r="BB37966" s="5"/>
    </row>
    <row r="37967" spans="54:54" x14ac:dyDescent="0.2">
      <c r="BB37967" s="5"/>
    </row>
    <row r="37968" spans="54:54" x14ac:dyDescent="0.2">
      <c r="BB37968" s="5"/>
    </row>
    <row r="37969" spans="54:54" x14ac:dyDescent="0.2">
      <c r="BB37969" s="5"/>
    </row>
    <row r="37970" spans="54:54" x14ac:dyDescent="0.2">
      <c r="BB37970" s="5"/>
    </row>
    <row r="37971" spans="54:54" x14ac:dyDescent="0.2">
      <c r="BB37971" s="5"/>
    </row>
    <row r="37972" spans="54:54" x14ac:dyDescent="0.2">
      <c r="BB37972" s="5"/>
    </row>
    <row r="37973" spans="54:54" x14ac:dyDescent="0.2">
      <c r="BB37973" s="5"/>
    </row>
    <row r="37974" spans="54:54" x14ac:dyDescent="0.2">
      <c r="BB37974" s="5"/>
    </row>
    <row r="37975" spans="54:54" x14ac:dyDescent="0.2">
      <c r="BB37975" s="5"/>
    </row>
    <row r="37976" spans="54:54" x14ac:dyDescent="0.2">
      <c r="BB37976" s="5"/>
    </row>
    <row r="37977" spans="54:54" x14ac:dyDescent="0.2">
      <c r="BB37977" s="5"/>
    </row>
    <row r="37978" spans="54:54" x14ac:dyDescent="0.2">
      <c r="BB37978" s="5"/>
    </row>
    <row r="37979" spans="54:54" x14ac:dyDescent="0.2">
      <c r="BB37979" s="5"/>
    </row>
    <row r="37980" spans="54:54" x14ac:dyDescent="0.2">
      <c r="BB37980" s="5"/>
    </row>
    <row r="37981" spans="54:54" x14ac:dyDescent="0.2">
      <c r="BB37981" s="5"/>
    </row>
    <row r="37982" spans="54:54" x14ac:dyDescent="0.2">
      <c r="BB37982" s="5"/>
    </row>
    <row r="37983" spans="54:54" x14ac:dyDescent="0.2">
      <c r="BB37983" s="5"/>
    </row>
    <row r="37984" spans="54:54" x14ac:dyDescent="0.2">
      <c r="BB37984" s="5"/>
    </row>
    <row r="37985" spans="54:54" x14ac:dyDescent="0.2">
      <c r="BB37985" s="5"/>
    </row>
    <row r="37986" spans="54:54" x14ac:dyDescent="0.2">
      <c r="BB37986" s="5"/>
    </row>
    <row r="37987" spans="54:54" x14ac:dyDescent="0.2">
      <c r="BB37987" s="5"/>
    </row>
    <row r="37988" spans="54:54" x14ac:dyDescent="0.2">
      <c r="BB37988" s="5"/>
    </row>
    <row r="37989" spans="54:54" x14ac:dyDescent="0.2">
      <c r="BB37989" s="5"/>
    </row>
    <row r="37990" spans="54:54" x14ac:dyDescent="0.2">
      <c r="BB37990" s="5"/>
    </row>
    <row r="37991" spans="54:54" x14ac:dyDescent="0.2">
      <c r="BB37991" s="5"/>
    </row>
    <row r="37992" spans="54:54" x14ac:dyDescent="0.2">
      <c r="BB37992" s="5"/>
    </row>
    <row r="37993" spans="54:54" x14ac:dyDescent="0.2">
      <c r="BB37993" s="5"/>
    </row>
    <row r="37994" spans="54:54" x14ac:dyDescent="0.2">
      <c r="BB37994" s="5"/>
    </row>
    <row r="37995" spans="54:54" x14ac:dyDescent="0.2">
      <c r="BB37995" s="5"/>
    </row>
    <row r="37996" spans="54:54" x14ac:dyDescent="0.2">
      <c r="BB37996" s="5"/>
    </row>
    <row r="37997" spans="54:54" x14ac:dyDescent="0.2">
      <c r="BB37997" s="5"/>
    </row>
    <row r="37998" spans="54:54" x14ac:dyDescent="0.2">
      <c r="BB37998" s="5"/>
    </row>
    <row r="37999" spans="54:54" x14ac:dyDescent="0.2">
      <c r="BB37999" s="5"/>
    </row>
    <row r="38000" spans="54:54" x14ac:dyDescent="0.2">
      <c r="BB38000" s="5"/>
    </row>
    <row r="38001" spans="54:54" x14ac:dyDescent="0.2">
      <c r="BB38001" s="5"/>
    </row>
    <row r="38002" spans="54:54" x14ac:dyDescent="0.2">
      <c r="BB38002" s="5"/>
    </row>
    <row r="38003" spans="54:54" x14ac:dyDescent="0.2">
      <c r="BB38003" s="5"/>
    </row>
    <row r="38004" spans="54:54" x14ac:dyDescent="0.2">
      <c r="BB38004" s="5"/>
    </row>
    <row r="38005" spans="54:54" x14ac:dyDescent="0.2">
      <c r="BB38005" s="5"/>
    </row>
    <row r="38006" spans="54:54" x14ac:dyDescent="0.2">
      <c r="BB38006" s="5"/>
    </row>
    <row r="38007" spans="54:54" x14ac:dyDescent="0.2">
      <c r="BB38007" s="5"/>
    </row>
    <row r="38008" spans="54:54" x14ac:dyDescent="0.2">
      <c r="BB38008" s="5"/>
    </row>
    <row r="38009" spans="54:54" x14ac:dyDescent="0.2">
      <c r="BB38009" s="5"/>
    </row>
    <row r="38010" spans="54:54" x14ac:dyDescent="0.2">
      <c r="BB38010" s="5"/>
    </row>
    <row r="38011" spans="54:54" x14ac:dyDescent="0.2">
      <c r="BB38011" s="5"/>
    </row>
    <row r="38012" spans="54:54" x14ac:dyDescent="0.2">
      <c r="BB38012" s="5"/>
    </row>
    <row r="38013" spans="54:54" x14ac:dyDescent="0.2">
      <c r="BB38013" s="5"/>
    </row>
    <row r="38014" spans="54:54" x14ac:dyDescent="0.2">
      <c r="BB38014" s="5"/>
    </row>
    <row r="38015" spans="54:54" x14ac:dyDescent="0.2">
      <c r="BB38015" s="5"/>
    </row>
    <row r="38016" spans="54:54" x14ac:dyDescent="0.2">
      <c r="BB38016" s="5"/>
    </row>
    <row r="38017" spans="54:54" x14ac:dyDescent="0.2">
      <c r="BB38017" s="5"/>
    </row>
    <row r="38018" spans="54:54" x14ac:dyDescent="0.2">
      <c r="BB38018" s="5"/>
    </row>
    <row r="38019" spans="54:54" x14ac:dyDescent="0.2">
      <c r="BB38019" s="5"/>
    </row>
    <row r="38020" spans="54:54" x14ac:dyDescent="0.2">
      <c r="BB38020" s="5"/>
    </row>
    <row r="38021" spans="54:54" x14ac:dyDescent="0.2">
      <c r="BB38021" s="5"/>
    </row>
    <row r="38022" spans="54:54" x14ac:dyDescent="0.2">
      <c r="BB38022" s="5"/>
    </row>
    <row r="38023" spans="54:54" x14ac:dyDescent="0.2">
      <c r="BB38023" s="5"/>
    </row>
    <row r="38024" spans="54:54" x14ac:dyDescent="0.2">
      <c r="BB38024" s="5"/>
    </row>
    <row r="38025" spans="54:54" x14ac:dyDescent="0.2">
      <c r="BB38025" s="5"/>
    </row>
    <row r="38026" spans="54:54" x14ac:dyDescent="0.2">
      <c r="BB38026" s="5"/>
    </row>
    <row r="38027" spans="54:54" x14ac:dyDescent="0.2">
      <c r="BB38027" s="5"/>
    </row>
    <row r="38028" spans="54:54" x14ac:dyDescent="0.2">
      <c r="BB38028" s="5"/>
    </row>
    <row r="38029" spans="54:54" x14ac:dyDescent="0.2">
      <c r="BB38029" s="5"/>
    </row>
    <row r="38030" spans="54:54" x14ac:dyDescent="0.2">
      <c r="BB38030" s="5"/>
    </row>
    <row r="38031" spans="54:54" x14ac:dyDescent="0.2">
      <c r="BB38031" s="5"/>
    </row>
    <row r="38032" spans="54:54" x14ac:dyDescent="0.2">
      <c r="BB38032" s="5"/>
    </row>
    <row r="38033" spans="54:54" x14ac:dyDescent="0.2">
      <c r="BB38033" s="5"/>
    </row>
    <row r="38034" spans="54:54" x14ac:dyDescent="0.2">
      <c r="BB38034" s="5"/>
    </row>
    <row r="38035" spans="54:54" x14ac:dyDescent="0.2">
      <c r="BB38035" s="5"/>
    </row>
    <row r="38036" spans="54:54" x14ac:dyDescent="0.2">
      <c r="BB38036" s="5"/>
    </row>
    <row r="38037" spans="54:54" x14ac:dyDescent="0.2">
      <c r="BB38037" s="5"/>
    </row>
    <row r="38038" spans="54:54" x14ac:dyDescent="0.2">
      <c r="BB38038" s="5"/>
    </row>
    <row r="38039" spans="54:54" x14ac:dyDescent="0.2">
      <c r="BB38039" s="5"/>
    </row>
    <row r="38040" spans="54:54" x14ac:dyDescent="0.2">
      <c r="BB38040" s="5"/>
    </row>
    <row r="38041" spans="54:54" x14ac:dyDescent="0.2">
      <c r="BB38041" s="5"/>
    </row>
    <row r="38042" spans="54:54" x14ac:dyDescent="0.2">
      <c r="BB38042" s="5"/>
    </row>
    <row r="38043" spans="54:54" x14ac:dyDescent="0.2">
      <c r="BB38043" s="5"/>
    </row>
    <row r="38044" spans="54:54" x14ac:dyDescent="0.2">
      <c r="BB38044" s="5"/>
    </row>
    <row r="38045" spans="54:54" x14ac:dyDescent="0.2">
      <c r="BB38045" s="5"/>
    </row>
    <row r="38046" spans="54:54" x14ac:dyDescent="0.2">
      <c r="BB38046" s="5"/>
    </row>
    <row r="38047" spans="54:54" x14ac:dyDescent="0.2">
      <c r="BB38047" s="5"/>
    </row>
    <row r="38048" spans="54:54" x14ac:dyDescent="0.2">
      <c r="BB38048" s="5"/>
    </row>
    <row r="38049" spans="54:54" x14ac:dyDescent="0.2">
      <c r="BB38049" s="5"/>
    </row>
    <row r="38050" spans="54:54" x14ac:dyDescent="0.2">
      <c r="BB38050" s="5"/>
    </row>
    <row r="38051" spans="54:54" x14ac:dyDescent="0.2">
      <c r="BB38051" s="5"/>
    </row>
    <row r="38052" spans="54:54" x14ac:dyDescent="0.2">
      <c r="BB38052" s="5"/>
    </row>
    <row r="38053" spans="54:54" x14ac:dyDescent="0.2">
      <c r="BB38053" s="5"/>
    </row>
    <row r="38054" spans="54:54" x14ac:dyDescent="0.2">
      <c r="BB38054" s="5"/>
    </row>
    <row r="38055" spans="54:54" x14ac:dyDescent="0.2">
      <c r="BB38055" s="5"/>
    </row>
    <row r="38056" spans="54:54" x14ac:dyDescent="0.2">
      <c r="BB38056" s="5"/>
    </row>
    <row r="38057" spans="54:54" x14ac:dyDescent="0.2">
      <c r="BB38057" s="5"/>
    </row>
    <row r="38058" spans="54:54" x14ac:dyDescent="0.2">
      <c r="BB38058" s="5"/>
    </row>
    <row r="38059" spans="54:54" x14ac:dyDescent="0.2">
      <c r="BB38059" s="5"/>
    </row>
    <row r="38060" spans="54:54" x14ac:dyDescent="0.2">
      <c r="BB38060" s="5"/>
    </row>
    <row r="38061" spans="54:54" x14ac:dyDescent="0.2">
      <c r="BB38061" s="5"/>
    </row>
    <row r="38062" spans="54:54" x14ac:dyDescent="0.2">
      <c r="BB38062" s="5"/>
    </row>
    <row r="38063" spans="54:54" x14ac:dyDescent="0.2">
      <c r="BB38063" s="5"/>
    </row>
    <row r="38064" spans="54:54" x14ac:dyDescent="0.2">
      <c r="BB38064" s="5"/>
    </row>
    <row r="38065" spans="54:54" x14ac:dyDescent="0.2">
      <c r="BB38065" s="5"/>
    </row>
    <row r="38066" spans="54:54" x14ac:dyDescent="0.2">
      <c r="BB38066" s="5"/>
    </row>
    <row r="38067" spans="54:54" x14ac:dyDescent="0.2">
      <c r="BB38067" s="5"/>
    </row>
    <row r="38068" spans="54:54" x14ac:dyDescent="0.2">
      <c r="BB38068" s="5"/>
    </row>
    <row r="38069" spans="54:54" x14ac:dyDescent="0.2">
      <c r="BB38069" s="5"/>
    </row>
    <row r="38070" spans="54:54" x14ac:dyDescent="0.2">
      <c r="BB38070" s="5"/>
    </row>
    <row r="38071" spans="54:54" x14ac:dyDescent="0.2">
      <c r="BB38071" s="5"/>
    </row>
    <row r="38072" spans="54:54" x14ac:dyDescent="0.2">
      <c r="BB38072" s="5"/>
    </row>
    <row r="38073" spans="54:54" x14ac:dyDescent="0.2">
      <c r="BB38073" s="5"/>
    </row>
    <row r="38074" spans="54:54" x14ac:dyDescent="0.2">
      <c r="BB38074" s="5"/>
    </row>
    <row r="38075" spans="54:54" x14ac:dyDescent="0.2">
      <c r="BB38075" s="5"/>
    </row>
    <row r="38076" spans="54:54" x14ac:dyDescent="0.2">
      <c r="BB38076" s="5"/>
    </row>
    <row r="38077" spans="54:54" x14ac:dyDescent="0.2">
      <c r="BB38077" s="5"/>
    </row>
    <row r="38078" spans="54:54" x14ac:dyDescent="0.2">
      <c r="BB38078" s="5"/>
    </row>
    <row r="38079" spans="54:54" x14ac:dyDescent="0.2">
      <c r="BB38079" s="5"/>
    </row>
    <row r="38080" spans="54:54" x14ac:dyDescent="0.2">
      <c r="BB38080" s="5"/>
    </row>
    <row r="38081" spans="54:54" x14ac:dyDescent="0.2">
      <c r="BB38081" s="5"/>
    </row>
    <row r="38082" spans="54:54" x14ac:dyDescent="0.2">
      <c r="BB38082" s="5"/>
    </row>
    <row r="38083" spans="54:54" x14ac:dyDescent="0.2">
      <c r="BB38083" s="5"/>
    </row>
    <row r="38084" spans="54:54" x14ac:dyDescent="0.2">
      <c r="BB38084" s="5"/>
    </row>
    <row r="38085" spans="54:54" x14ac:dyDescent="0.2">
      <c r="BB38085" s="5"/>
    </row>
    <row r="38086" spans="54:54" x14ac:dyDescent="0.2">
      <c r="BB38086" s="5"/>
    </row>
    <row r="38087" spans="54:54" x14ac:dyDescent="0.2">
      <c r="BB38087" s="5"/>
    </row>
    <row r="38088" spans="54:54" x14ac:dyDescent="0.2">
      <c r="BB38088" s="5"/>
    </row>
    <row r="38089" spans="54:54" x14ac:dyDescent="0.2">
      <c r="BB38089" s="5"/>
    </row>
    <row r="38090" spans="54:54" x14ac:dyDescent="0.2">
      <c r="BB38090" s="5"/>
    </row>
    <row r="38091" spans="54:54" x14ac:dyDescent="0.2">
      <c r="BB38091" s="5"/>
    </row>
    <row r="38092" spans="54:54" x14ac:dyDescent="0.2">
      <c r="BB38092" s="5"/>
    </row>
    <row r="38093" spans="54:54" x14ac:dyDescent="0.2">
      <c r="BB38093" s="5"/>
    </row>
    <row r="38094" spans="54:54" x14ac:dyDescent="0.2">
      <c r="BB38094" s="5"/>
    </row>
    <row r="38095" spans="54:54" x14ac:dyDescent="0.2">
      <c r="BB38095" s="5"/>
    </row>
    <row r="38096" spans="54:54" x14ac:dyDescent="0.2">
      <c r="BB38096" s="5"/>
    </row>
    <row r="38097" spans="54:54" x14ac:dyDescent="0.2">
      <c r="BB38097" s="5"/>
    </row>
    <row r="38098" spans="54:54" x14ac:dyDescent="0.2">
      <c r="BB38098" s="5"/>
    </row>
    <row r="38099" spans="54:54" x14ac:dyDescent="0.2">
      <c r="BB38099" s="5"/>
    </row>
    <row r="38100" spans="54:54" x14ac:dyDescent="0.2">
      <c r="BB38100" s="5"/>
    </row>
    <row r="38101" spans="54:54" x14ac:dyDescent="0.2">
      <c r="BB38101" s="5"/>
    </row>
    <row r="38102" spans="54:54" x14ac:dyDescent="0.2">
      <c r="BB38102" s="5"/>
    </row>
    <row r="38103" spans="54:54" x14ac:dyDescent="0.2">
      <c r="BB38103" s="5"/>
    </row>
    <row r="38104" spans="54:54" x14ac:dyDescent="0.2">
      <c r="BB38104" s="5"/>
    </row>
    <row r="38105" spans="54:54" x14ac:dyDescent="0.2">
      <c r="BB38105" s="5"/>
    </row>
    <row r="38106" spans="54:54" x14ac:dyDescent="0.2">
      <c r="BB38106" s="5"/>
    </row>
    <row r="38107" spans="54:54" x14ac:dyDescent="0.2">
      <c r="BB38107" s="5"/>
    </row>
    <row r="38108" spans="54:54" x14ac:dyDescent="0.2">
      <c r="BB38108" s="5"/>
    </row>
    <row r="38109" spans="54:54" x14ac:dyDescent="0.2">
      <c r="BB38109" s="5"/>
    </row>
    <row r="38110" spans="54:54" x14ac:dyDescent="0.2">
      <c r="BB38110" s="5"/>
    </row>
    <row r="38111" spans="54:54" x14ac:dyDescent="0.2">
      <c r="BB38111" s="5"/>
    </row>
    <row r="38112" spans="54:54" x14ac:dyDescent="0.2">
      <c r="BB38112" s="5"/>
    </row>
    <row r="38113" spans="54:54" x14ac:dyDescent="0.2">
      <c r="BB38113" s="5"/>
    </row>
    <row r="38114" spans="54:54" x14ac:dyDescent="0.2">
      <c r="BB38114" s="5"/>
    </row>
    <row r="38115" spans="54:54" x14ac:dyDescent="0.2">
      <c r="BB38115" s="5"/>
    </row>
    <row r="38116" spans="54:54" x14ac:dyDescent="0.2">
      <c r="BB38116" s="5"/>
    </row>
    <row r="38117" spans="54:54" x14ac:dyDescent="0.2">
      <c r="BB38117" s="5"/>
    </row>
    <row r="38118" spans="54:54" x14ac:dyDescent="0.2">
      <c r="BB38118" s="5"/>
    </row>
    <row r="38119" spans="54:54" x14ac:dyDescent="0.2">
      <c r="BB38119" s="5"/>
    </row>
    <row r="38120" spans="54:54" x14ac:dyDescent="0.2">
      <c r="BB38120" s="5"/>
    </row>
    <row r="38121" spans="54:54" x14ac:dyDescent="0.2">
      <c r="BB38121" s="5"/>
    </row>
    <row r="38122" spans="54:54" x14ac:dyDescent="0.2">
      <c r="BB38122" s="5"/>
    </row>
    <row r="38123" spans="54:54" x14ac:dyDescent="0.2">
      <c r="BB38123" s="5"/>
    </row>
    <row r="38124" spans="54:54" x14ac:dyDescent="0.2">
      <c r="BB38124" s="5"/>
    </row>
    <row r="38125" spans="54:54" x14ac:dyDescent="0.2">
      <c r="BB38125" s="5"/>
    </row>
    <row r="38126" spans="54:54" x14ac:dyDescent="0.2">
      <c r="BB38126" s="5"/>
    </row>
    <row r="38127" spans="54:54" x14ac:dyDescent="0.2">
      <c r="BB38127" s="5"/>
    </row>
    <row r="38128" spans="54:54" x14ac:dyDescent="0.2">
      <c r="BB38128" s="5"/>
    </row>
    <row r="38129" spans="54:54" x14ac:dyDescent="0.2">
      <c r="BB38129" s="5"/>
    </row>
    <row r="38130" spans="54:54" x14ac:dyDescent="0.2">
      <c r="BB38130" s="5"/>
    </row>
    <row r="38131" spans="54:54" x14ac:dyDescent="0.2">
      <c r="BB38131" s="5"/>
    </row>
    <row r="38132" spans="54:54" x14ac:dyDescent="0.2">
      <c r="BB38132" s="5"/>
    </row>
    <row r="38133" spans="54:54" x14ac:dyDescent="0.2">
      <c r="BB38133" s="5"/>
    </row>
    <row r="38134" spans="54:54" x14ac:dyDescent="0.2">
      <c r="BB38134" s="5"/>
    </row>
    <row r="38135" spans="54:54" x14ac:dyDescent="0.2">
      <c r="BB38135" s="5"/>
    </row>
    <row r="38136" spans="54:54" x14ac:dyDescent="0.2">
      <c r="BB38136" s="5"/>
    </row>
    <row r="38137" spans="54:54" x14ac:dyDescent="0.2">
      <c r="BB38137" s="5"/>
    </row>
    <row r="38138" spans="54:54" x14ac:dyDescent="0.2">
      <c r="BB38138" s="5"/>
    </row>
    <row r="38139" spans="54:54" x14ac:dyDescent="0.2">
      <c r="BB38139" s="5"/>
    </row>
    <row r="38140" spans="54:54" x14ac:dyDescent="0.2">
      <c r="BB38140" s="5"/>
    </row>
    <row r="38141" spans="54:54" x14ac:dyDescent="0.2">
      <c r="BB38141" s="5"/>
    </row>
    <row r="38142" spans="54:54" x14ac:dyDescent="0.2">
      <c r="BB38142" s="5"/>
    </row>
    <row r="38143" spans="54:54" x14ac:dyDescent="0.2">
      <c r="BB38143" s="5"/>
    </row>
    <row r="38144" spans="54:54" x14ac:dyDescent="0.2">
      <c r="BB38144" s="5"/>
    </row>
    <row r="38145" spans="54:54" x14ac:dyDescent="0.2">
      <c r="BB38145" s="5"/>
    </row>
    <row r="38146" spans="54:54" x14ac:dyDescent="0.2">
      <c r="BB38146" s="5"/>
    </row>
    <row r="38147" spans="54:54" x14ac:dyDescent="0.2">
      <c r="BB38147" s="5"/>
    </row>
    <row r="38148" spans="54:54" x14ac:dyDescent="0.2">
      <c r="BB38148" s="5"/>
    </row>
    <row r="38149" spans="54:54" x14ac:dyDescent="0.2">
      <c r="BB38149" s="5"/>
    </row>
    <row r="38150" spans="54:54" x14ac:dyDescent="0.2">
      <c r="BB38150" s="5"/>
    </row>
    <row r="38151" spans="54:54" x14ac:dyDescent="0.2">
      <c r="BB38151" s="5"/>
    </row>
    <row r="38152" spans="54:54" x14ac:dyDescent="0.2">
      <c r="BB38152" s="5"/>
    </row>
    <row r="38153" spans="54:54" x14ac:dyDescent="0.2">
      <c r="BB38153" s="5"/>
    </row>
    <row r="38154" spans="54:54" x14ac:dyDescent="0.2">
      <c r="BB38154" s="5"/>
    </row>
    <row r="38155" spans="54:54" x14ac:dyDescent="0.2">
      <c r="BB38155" s="5"/>
    </row>
    <row r="38156" spans="54:54" x14ac:dyDescent="0.2">
      <c r="BB38156" s="5"/>
    </row>
    <row r="38157" spans="54:54" x14ac:dyDescent="0.2">
      <c r="BB38157" s="5"/>
    </row>
    <row r="38158" spans="54:54" x14ac:dyDescent="0.2">
      <c r="BB38158" s="5"/>
    </row>
    <row r="38159" spans="54:54" x14ac:dyDescent="0.2">
      <c r="BB38159" s="5"/>
    </row>
    <row r="38160" spans="54:54" x14ac:dyDescent="0.2">
      <c r="BB38160" s="5"/>
    </row>
    <row r="38161" spans="54:54" x14ac:dyDescent="0.2">
      <c r="BB38161" s="5"/>
    </row>
    <row r="38162" spans="54:54" x14ac:dyDescent="0.2">
      <c r="BB38162" s="5"/>
    </row>
    <row r="38163" spans="54:54" x14ac:dyDescent="0.2">
      <c r="BB38163" s="5"/>
    </row>
    <row r="38164" spans="54:54" x14ac:dyDescent="0.2">
      <c r="BB38164" s="5"/>
    </row>
    <row r="38165" spans="54:54" x14ac:dyDescent="0.2">
      <c r="BB38165" s="5"/>
    </row>
    <row r="38166" spans="54:54" x14ac:dyDescent="0.2">
      <c r="BB38166" s="5"/>
    </row>
    <row r="38167" spans="54:54" x14ac:dyDescent="0.2">
      <c r="BB38167" s="5"/>
    </row>
    <row r="38168" spans="54:54" x14ac:dyDescent="0.2">
      <c r="BB38168" s="5"/>
    </row>
    <row r="38169" spans="54:54" x14ac:dyDescent="0.2">
      <c r="BB38169" s="5"/>
    </row>
    <row r="38170" spans="54:54" x14ac:dyDescent="0.2">
      <c r="BB38170" s="5"/>
    </row>
    <row r="38171" spans="54:54" x14ac:dyDescent="0.2">
      <c r="BB38171" s="5"/>
    </row>
    <row r="38172" spans="54:54" x14ac:dyDescent="0.2">
      <c r="BB38172" s="5"/>
    </row>
    <row r="38173" spans="54:54" x14ac:dyDescent="0.2">
      <c r="BB38173" s="5"/>
    </row>
    <row r="38174" spans="54:54" x14ac:dyDescent="0.2">
      <c r="BB38174" s="5"/>
    </row>
    <row r="38175" spans="54:54" x14ac:dyDescent="0.2">
      <c r="BB38175" s="5"/>
    </row>
    <row r="38176" spans="54:54" x14ac:dyDescent="0.2">
      <c r="BB38176" s="5"/>
    </row>
    <row r="38177" spans="54:54" x14ac:dyDescent="0.2">
      <c r="BB38177" s="5"/>
    </row>
    <row r="38178" spans="54:54" x14ac:dyDescent="0.2">
      <c r="BB38178" s="5"/>
    </row>
    <row r="38179" spans="54:54" x14ac:dyDescent="0.2">
      <c r="BB38179" s="5"/>
    </row>
    <row r="38180" spans="54:54" x14ac:dyDescent="0.2">
      <c r="BB38180" s="5"/>
    </row>
    <row r="38181" spans="54:54" x14ac:dyDescent="0.2">
      <c r="BB38181" s="5"/>
    </row>
    <row r="38182" spans="54:54" x14ac:dyDescent="0.2">
      <c r="BB38182" s="5"/>
    </row>
    <row r="38183" spans="54:54" x14ac:dyDescent="0.2">
      <c r="BB38183" s="5"/>
    </row>
    <row r="38184" spans="54:54" x14ac:dyDescent="0.2">
      <c r="BB38184" s="5"/>
    </row>
    <row r="38185" spans="54:54" x14ac:dyDescent="0.2">
      <c r="BB38185" s="5"/>
    </row>
    <row r="38186" spans="54:54" x14ac:dyDescent="0.2">
      <c r="BB38186" s="5"/>
    </row>
    <row r="38187" spans="54:54" x14ac:dyDescent="0.2">
      <c r="BB38187" s="5"/>
    </row>
    <row r="38188" spans="54:54" x14ac:dyDescent="0.2">
      <c r="BB38188" s="5"/>
    </row>
    <row r="38189" spans="54:54" x14ac:dyDescent="0.2">
      <c r="BB38189" s="5"/>
    </row>
    <row r="38190" spans="54:54" x14ac:dyDescent="0.2">
      <c r="BB38190" s="5"/>
    </row>
    <row r="38191" spans="54:54" x14ac:dyDescent="0.2">
      <c r="BB38191" s="5"/>
    </row>
    <row r="38192" spans="54:54" x14ac:dyDescent="0.2">
      <c r="BB38192" s="5"/>
    </row>
    <row r="38193" spans="54:54" x14ac:dyDescent="0.2">
      <c r="BB38193" s="5"/>
    </row>
    <row r="38194" spans="54:54" x14ac:dyDescent="0.2">
      <c r="BB38194" s="5"/>
    </row>
    <row r="38195" spans="54:54" x14ac:dyDescent="0.2">
      <c r="BB38195" s="5"/>
    </row>
    <row r="38196" spans="54:54" x14ac:dyDescent="0.2">
      <c r="BB38196" s="5"/>
    </row>
    <row r="38197" spans="54:54" x14ac:dyDescent="0.2">
      <c r="BB38197" s="5"/>
    </row>
    <row r="38198" spans="54:54" x14ac:dyDescent="0.2">
      <c r="BB38198" s="5"/>
    </row>
    <row r="38199" spans="54:54" x14ac:dyDescent="0.2">
      <c r="BB38199" s="5"/>
    </row>
    <row r="38200" spans="54:54" x14ac:dyDescent="0.2">
      <c r="BB38200" s="5"/>
    </row>
    <row r="38201" spans="54:54" x14ac:dyDescent="0.2">
      <c r="BB38201" s="5"/>
    </row>
    <row r="38202" spans="54:54" x14ac:dyDescent="0.2">
      <c r="BB38202" s="5"/>
    </row>
    <row r="38203" spans="54:54" x14ac:dyDescent="0.2">
      <c r="BB38203" s="5"/>
    </row>
    <row r="38204" spans="54:54" x14ac:dyDescent="0.2">
      <c r="BB38204" s="5"/>
    </row>
    <row r="38205" spans="54:54" x14ac:dyDescent="0.2">
      <c r="BB38205" s="5"/>
    </row>
    <row r="38206" spans="54:54" x14ac:dyDescent="0.2">
      <c r="BB38206" s="5"/>
    </row>
    <row r="38207" spans="54:54" x14ac:dyDescent="0.2">
      <c r="BB38207" s="5"/>
    </row>
    <row r="38208" spans="54:54" x14ac:dyDescent="0.2">
      <c r="BB38208" s="5"/>
    </row>
    <row r="38209" spans="54:54" x14ac:dyDescent="0.2">
      <c r="BB38209" s="5"/>
    </row>
    <row r="38210" spans="54:54" x14ac:dyDescent="0.2">
      <c r="BB38210" s="5"/>
    </row>
    <row r="38211" spans="54:54" x14ac:dyDescent="0.2">
      <c r="BB38211" s="5"/>
    </row>
    <row r="38212" spans="54:54" x14ac:dyDescent="0.2">
      <c r="BB38212" s="5"/>
    </row>
    <row r="38213" spans="54:54" x14ac:dyDescent="0.2">
      <c r="BB38213" s="5"/>
    </row>
    <row r="38214" spans="54:54" x14ac:dyDescent="0.2">
      <c r="BB38214" s="5"/>
    </row>
    <row r="38215" spans="54:54" x14ac:dyDescent="0.2">
      <c r="BB38215" s="5"/>
    </row>
    <row r="38216" spans="54:54" x14ac:dyDescent="0.2">
      <c r="BB38216" s="5"/>
    </row>
    <row r="38217" spans="54:54" x14ac:dyDescent="0.2">
      <c r="BB38217" s="5"/>
    </row>
    <row r="38218" spans="54:54" x14ac:dyDescent="0.2">
      <c r="BB38218" s="5"/>
    </row>
    <row r="38219" spans="54:54" x14ac:dyDescent="0.2">
      <c r="BB38219" s="5"/>
    </row>
    <row r="38220" spans="54:54" x14ac:dyDescent="0.2">
      <c r="BB38220" s="5"/>
    </row>
    <row r="38221" spans="54:54" x14ac:dyDescent="0.2">
      <c r="BB38221" s="5"/>
    </row>
    <row r="38222" spans="54:54" x14ac:dyDescent="0.2">
      <c r="BB38222" s="5"/>
    </row>
    <row r="38223" spans="54:54" x14ac:dyDescent="0.2">
      <c r="BB38223" s="5"/>
    </row>
    <row r="38224" spans="54:54" x14ac:dyDescent="0.2">
      <c r="BB38224" s="5"/>
    </row>
    <row r="38225" spans="54:54" x14ac:dyDescent="0.2">
      <c r="BB38225" s="5"/>
    </row>
    <row r="38226" spans="54:54" x14ac:dyDescent="0.2">
      <c r="BB38226" s="5"/>
    </row>
    <row r="38227" spans="54:54" x14ac:dyDescent="0.2">
      <c r="BB38227" s="5"/>
    </row>
    <row r="38228" spans="54:54" x14ac:dyDescent="0.2">
      <c r="BB38228" s="5"/>
    </row>
    <row r="38229" spans="54:54" x14ac:dyDescent="0.2">
      <c r="BB38229" s="5"/>
    </row>
    <row r="38230" spans="54:54" x14ac:dyDescent="0.2">
      <c r="BB38230" s="5"/>
    </row>
    <row r="38231" spans="54:54" x14ac:dyDescent="0.2">
      <c r="BB38231" s="5"/>
    </row>
    <row r="38232" spans="54:54" x14ac:dyDescent="0.2">
      <c r="BB38232" s="5"/>
    </row>
    <row r="38233" spans="54:54" x14ac:dyDescent="0.2">
      <c r="BB38233" s="5"/>
    </row>
    <row r="38234" spans="54:54" x14ac:dyDescent="0.2">
      <c r="BB38234" s="5"/>
    </row>
    <row r="38235" spans="54:54" x14ac:dyDescent="0.2">
      <c r="BB38235" s="5"/>
    </row>
    <row r="38236" spans="54:54" x14ac:dyDescent="0.2">
      <c r="BB38236" s="5"/>
    </row>
    <row r="38237" spans="54:54" x14ac:dyDescent="0.2">
      <c r="BB38237" s="5"/>
    </row>
    <row r="38238" spans="54:54" x14ac:dyDescent="0.2">
      <c r="BB38238" s="5"/>
    </row>
    <row r="38239" spans="54:54" x14ac:dyDescent="0.2">
      <c r="BB38239" s="5"/>
    </row>
    <row r="38240" spans="54:54" x14ac:dyDescent="0.2">
      <c r="BB38240" s="5"/>
    </row>
    <row r="38241" spans="54:54" x14ac:dyDescent="0.2">
      <c r="BB38241" s="5"/>
    </row>
    <row r="38242" spans="54:54" x14ac:dyDescent="0.2">
      <c r="BB38242" s="5"/>
    </row>
    <row r="38243" spans="54:54" x14ac:dyDescent="0.2">
      <c r="BB38243" s="5"/>
    </row>
    <row r="38244" spans="54:54" x14ac:dyDescent="0.2">
      <c r="BB38244" s="5"/>
    </row>
    <row r="38245" spans="54:54" x14ac:dyDescent="0.2">
      <c r="BB38245" s="5"/>
    </row>
    <row r="38246" spans="54:54" x14ac:dyDescent="0.2">
      <c r="BB38246" s="5"/>
    </row>
    <row r="38247" spans="54:54" x14ac:dyDescent="0.2">
      <c r="BB38247" s="5"/>
    </row>
    <row r="38248" spans="54:54" x14ac:dyDescent="0.2">
      <c r="BB38248" s="5"/>
    </row>
    <row r="38249" spans="54:54" x14ac:dyDescent="0.2">
      <c r="BB38249" s="5"/>
    </row>
    <row r="38250" spans="54:54" x14ac:dyDescent="0.2">
      <c r="BB38250" s="5"/>
    </row>
    <row r="38251" spans="54:54" x14ac:dyDescent="0.2">
      <c r="BB38251" s="5"/>
    </row>
    <row r="38252" spans="54:54" x14ac:dyDescent="0.2">
      <c r="BB38252" s="5"/>
    </row>
    <row r="38253" spans="54:54" x14ac:dyDescent="0.2">
      <c r="BB38253" s="5"/>
    </row>
    <row r="38254" spans="54:54" x14ac:dyDescent="0.2">
      <c r="BB38254" s="5"/>
    </row>
    <row r="38255" spans="54:54" x14ac:dyDescent="0.2">
      <c r="BB38255" s="5"/>
    </row>
    <row r="38256" spans="54:54" x14ac:dyDescent="0.2">
      <c r="BB38256" s="5"/>
    </row>
    <row r="38257" spans="54:54" x14ac:dyDescent="0.2">
      <c r="BB38257" s="5"/>
    </row>
    <row r="38258" spans="54:54" x14ac:dyDescent="0.2">
      <c r="BB38258" s="5"/>
    </row>
    <row r="38259" spans="54:54" x14ac:dyDescent="0.2">
      <c r="BB38259" s="5"/>
    </row>
    <row r="38260" spans="54:54" x14ac:dyDescent="0.2">
      <c r="BB38260" s="5"/>
    </row>
    <row r="38261" spans="54:54" x14ac:dyDescent="0.2">
      <c r="BB38261" s="5"/>
    </row>
    <row r="38262" spans="54:54" x14ac:dyDescent="0.2">
      <c r="BB38262" s="5"/>
    </row>
    <row r="38263" spans="54:54" x14ac:dyDescent="0.2">
      <c r="BB38263" s="5"/>
    </row>
    <row r="38264" spans="54:54" x14ac:dyDescent="0.2">
      <c r="BB38264" s="5"/>
    </row>
    <row r="38265" spans="54:54" x14ac:dyDescent="0.2">
      <c r="BB38265" s="5"/>
    </row>
    <row r="38266" spans="54:54" x14ac:dyDescent="0.2">
      <c r="BB38266" s="5"/>
    </row>
    <row r="38267" spans="54:54" x14ac:dyDescent="0.2">
      <c r="BB38267" s="5"/>
    </row>
    <row r="38268" spans="54:54" x14ac:dyDescent="0.2">
      <c r="BB38268" s="5"/>
    </row>
    <row r="38269" spans="54:54" x14ac:dyDescent="0.2">
      <c r="BB38269" s="5"/>
    </row>
    <row r="38270" spans="54:54" x14ac:dyDescent="0.2">
      <c r="BB38270" s="5"/>
    </row>
    <row r="38271" spans="54:54" x14ac:dyDescent="0.2">
      <c r="BB38271" s="5"/>
    </row>
    <row r="38272" spans="54:54" x14ac:dyDescent="0.2">
      <c r="BB38272" s="5"/>
    </row>
    <row r="38273" spans="54:54" x14ac:dyDescent="0.2">
      <c r="BB38273" s="5"/>
    </row>
    <row r="38274" spans="54:54" x14ac:dyDescent="0.2">
      <c r="BB38274" s="5"/>
    </row>
    <row r="38275" spans="54:54" x14ac:dyDescent="0.2">
      <c r="BB38275" s="5"/>
    </row>
    <row r="38276" spans="54:54" x14ac:dyDescent="0.2">
      <c r="BB38276" s="5"/>
    </row>
    <row r="38277" spans="54:54" x14ac:dyDescent="0.2">
      <c r="BB38277" s="5"/>
    </row>
    <row r="38278" spans="54:54" x14ac:dyDescent="0.2">
      <c r="BB38278" s="5"/>
    </row>
    <row r="38279" spans="54:54" x14ac:dyDescent="0.2">
      <c r="BB38279" s="5"/>
    </row>
    <row r="38280" spans="54:54" x14ac:dyDescent="0.2">
      <c r="BB38280" s="5"/>
    </row>
    <row r="38281" spans="54:54" x14ac:dyDescent="0.2">
      <c r="BB38281" s="5"/>
    </row>
    <row r="38282" spans="54:54" x14ac:dyDescent="0.2">
      <c r="BB38282" s="5"/>
    </row>
    <row r="38283" spans="54:54" x14ac:dyDescent="0.2">
      <c r="BB38283" s="5"/>
    </row>
    <row r="38284" spans="54:54" x14ac:dyDescent="0.2">
      <c r="BB38284" s="5"/>
    </row>
    <row r="38285" spans="54:54" x14ac:dyDescent="0.2">
      <c r="BB38285" s="5"/>
    </row>
    <row r="38286" spans="54:54" x14ac:dyDescent="0.2">
      <c r="BB38286" s="5"/>
    </row>
    <row r="38287" spans="54:54" x14ac:dyDescent="0.2">
      <c r="BB38287" s="5"/>
    </row>
    <row r="38288" spans="54:54" x14ac:dyDescent="0.2">
      <c r="BB38288" s="5"/>
    </row>
    <row r="38289" spans="54:54" x14ac:dyDescent="0.2">
      <c r="BB38289" s="5"/>
    </row>
    <row r="38290" spans="54:54" x14ac:dyDescent="0.2">
      <c r="BB38290" s="5"/>
    </row>
    <row r="38291" spans="54:54" x14ac:dyDescent="0.2">
      <c r="BB38291" s="5"/>
    </row>
    <row r="38292" spans="54:54" x14ac:dyDescent="0.2">
      <c r="BB38292" s="5"/>
    </row>
    <row r="38293" spans="54:54" x14ac:dyDescent="0.2">
      <c r="BB38293" s="5"/>
    </row>
    <row r="38294" spans="54:54" x14ac:dyDescent="0.2">
      <c r="BB38294" s="5"/>
    </row>
    <row r="38295" spans="54:54" x14ac:dyDescent="0.2">
      <c r="BB38295" s="5"/>
    </row>
    <row r="38296" spans="54:54" x14ac:dyDescent="0.2">
      <c r="BB38296" s="5"/>
    </row>
    <row r="38297" spans="54:54" x14ac:dyDescent="0.2">
      <c r="BB38297" s="5"/>
    </row>
    <row r="38298" spans="54:54" x14ac:dyDescent="0.2">
      <c r="BB38298" s="5"/>
    </row>
    <row r="38299" spans="54:54" x14ac:dyDescent="0.2">
      <c r="BB38299" s="5"/>
    </row>
    <row r="38300" spans="54:54" x14ac:dyDescent="0.2">
      <c r="BB38300" s="5"/>
    </row>
    <row r="38301" spans="54:54" x14ac:dyDescent="0.2">
      <c r="BB38301" s="5"/>
    </row>
    <row r="38302" spans="54:54" x14ac:dyDescent="0.2">
      <c r="BB38302" s="5"/>
    </row>
    <row r="38303" spans="54:54" x14ac:dyDescent="0.2">
      <c r="BB38303" s="5"/>
    </row>
    <row r="38304" spans="54:54" x14ac:dyDescent="0.2">
      <c r="BB38304" s="5"/>
    </row>
    <row r="38305" spans="54:54" x14ac:dyDescent="0.2">
      <c r="BB38305" s="5"/>
    </row>
    <row r="38306" spans="54:54" x14ac:dyDescent="0.2">
      <c r="BB38306" s="5"/>
    </row>
    <row r="38307" spans="54:54" x14ac:dyDescent="0.2">
      <c r="BB38307" s="5"/>
    </row>
    <row r="38308" spans="54:54" x14ac:dyDescent="0.2">
      <c r="BB38308" s="5"/>
    </row>
    <row r="38309" spans="54:54" x14ac:dyDescent="0.2">
      <c r="BB38309" s="5"/>
    </row>
    <row r="38310" spans="54:54" x14ac:dyDescent="0.2">
      <c r="BB38310" s="5"/>
    </row>
    <row r="38311" spans="54:54" x14ac:dyDescent="0.2">
      <c r="BB38311" s="5"/>
    </row>
    <row r="38312" spans="54:54" x14ac:dyDescent="0.2">
      <c r="BB38312" s="5"/>
    </row>
    <row r="38313" spans="54:54" x14ac:dyDescent="0.2">
      <c r="BB38313" s="5"/>
    </row>
    <row r="38314" spans="54:54" x14ac:dyDescent="0.2">
      <c r="BB38314" s="5"/>
    </row>
    <row r="38315" spans="54:54" x14ac:dyDescent="0.2">
      <c r="BB38315" s="5"/>
    </row>
    <row r="38316" spans="54:54" x14ac:dyDescent="0.2">
      <c r="BB38316" s="5"/>
    </row>
    <row r="38317" spans="54:54" x14ac:dyDescent="0.2">
      <c r="BB38317" s="5"/>
    </row>
    <row r="38318" spans="54:54" x14ac:dyDescent="0.2">
      <c r="BB38318" s="5"/>
    </row>
    <row r="38319" spans="54:54" x14ac:dyDescent="0.2">
      <c r="BB38319" s="5"/>
    </row>
    <row r="38320" spans="54:54" x14ac:dyDescent="0.2">
      <c r="BB38320" s="5"/>
    </row>
    <row r="38321" spans="54:54" x14ac:dyDescent="0.2">
      <c r="BB38321" s="5"/>
    </row>
    <row r="38322" spans="54:54" x14ac:dyDescent="0.2">
      <c r="BB38322" s="5"/>
    </row>
    <row r="38323" spans="54:54" x14ac:dyDescent="0.2">
      <c r="BB38323" s="5"/>
    </row>
    <row r="38324" spans="54:54" x14ac:dyDescent="0.2">
      <c r="BB38324" s="5"/>
    </row>
    <row r="38325" spans="54:54" x14ac:dyDescent="0.2">
      <c r="BB38325" s="5"/>
    </row>
    <row r="38326" spans="54:54" x14ac:dyDescent="0.2">
      <c r="BB38326" s="5"/>
    </row>
    <row r="38327" spans="54:54" x14ac:dyDescent="0.2">
      <c r="BB38327" s="5"/>
    </row>
    <row r="38328" spans="54:54" x14ac:dyDescent="0.2">
      <c r="BB38328" s="5"/>
    </row>
    <row r="38329" spans="54:54" x14ac:dyDescent="0.2">
      <c r="BB38329" s="5"/>
    </row>
    <row r="38330" spans="54:54" x14ac:dyDescent="0.2">
      <c r="BB38330" s="5"/>
    </row>
    <row r="38331" spans="54:54" x14ac:dyDescent="0.2">
      <c r="BB38331" s="5"/>
    </row>
    <row r="38332" spans="54:54" x14ac:dyDescent="0.2">
      <c r="BB38332" s="5"/>
    </row>
    <row r="38333" spans="54:54" x14ac:dyDescent="0.2">
      <c r="BB38333" s="5"/>
    </row>
    <row r="38334" spans="54:54" x14ac:dyDescent="0.2">
      <c r="BB38334" s="5"/>
    </row>
    <row r="38335" spans="54:54" x14ac:dyDescent="0.2">
      <c r="BB38335" s="5"/>
    </row>
    <row r="38336" spans="54:54" x14ac:dyDescent="0.2">
      <c r="BB38336" s="5"/>
    </row>
    <row r="38337" spans="54:54" x14ac:dyDescent="0.2">
      <c r="BB38337" s="5"/>
    </row>
    <row r="38338" spans="54:54" x14ac:dyDescent="0.2">
      <c r="BB38338" s="5"/>
    </row>
    <row r="38339" spans="54:54" x14ac:dyDescent="0.2">
      <c r="BB38339" s="5"/>
    </row>
    <row r="38340" spans="54:54" x14ac:dyDescent="0.2">
      <c r="BB38340" s="5"/>
    </row>
    <row r="38341" spans="54:54" x14ac:dyDescent="0.2">
      <c r="BB38341" s="5"/>
    </row>
    <row r="38342" spans="54:54" x14ac:dyDescent="0.2">
      <c r="BB38342" s="5"/>
    </row>
    <row r="38343" spans="54:54" x14ac:dyDescent="0.2">
      <c r="BB38343" s="5"/>
    </row>
    <row r="38344" spans="54:54" x14ac:dyDescent="0.2">
      <c r="BB38344" s="5"/>
    </row>
    <row r="38345" spans="54:54" x14ac:dyDescent="0.2">
      <c r="BB38345" s="5"/>
    </row>
    <row r="38346" spans="54:54" x14ac:dyDescent="0.2">
      <c r="BB38346" s="5"/>
    </row>
    <row r="38347" spans="54:54" x14ac:dyDescent="0.2">
      <c r="BB38347" s="5"/>
    </row>
    <row r="38348" spans="54:54" x14ac:dyDescent="0.2">
      <c r="BB38348" s="5"/>
    </row>
    <row r="38349" spans="54:54" x14ac:dyDescent="0.2">
      <c r="BB38349" s="5"/>
    </row>
    <row r="38350" spans="54:54" x14ac:dyDescent="0.2">
      <c r="BB38350" s="5"/>
    </row>
    <row r="38351" spans="54:54" x14ac:dyDescent="0.2">
      <c r="BB38351" s="5"/>
    </row>
    <row r="38352" spans="54:54" x14ac:dyDescent="0.2">
      <c r="BB38352" s="5"/>
    </row>
    <row r="38353" spans="54:54" x14ac:dyDescent="0.2">
      <c r="BB38353" s="5"/>
    </row>
    <row r="38354" spans="54:54" x14ac:dyDescent="0.2">
      <c r="BB38354" s="5"/>
    </row>
    <row r="38355" spans="54:54" x14ac:dyDescent="0.2">
      <c r="BB38355" s="5"/>
    </row>
    <row r="38356" spans="54:54" x14ac:dyDescent="0.2">
      <c r="BB38356" s="5"/>
    </row>
    <row r="38357" spans="54:54" x14ac:dyDescent="0.2">
      <c r="BB38357" s="5"/>
    </row>
    <row r="38358" spans="54:54" x14ac:dyDescent="0.2">
      <c r="BB38358" s="5"/>
    </row>
    <row r="38359" spans="54:54" x14ac:dyDescent="0.2">
      <c r="BB38359" s="5"/>
    </row>
    <row r="38360" spans="54:54" x14ac:dyDescent="0.2">
      <c r="BB38360" s="5"/>
    </row>
    <row r="38361" spans="54:54" x14ac:dyDescent="0.2">
      <c r="BB38361" s="5"/>
    </row>
    <row r="38362" spans="54:54" x14ac:dyDescent="0.2">
      <c r="BB38362" s="5"/>
    </row>
    <row r="38363" spans="54:54" x14ac:dyDescent="0.2">
      <c r="BB38363" s="5"/>
    </row>
    <row r="38364" spans="54:54" x14ac:dyDescent="0.2">
      <c r="BB38364" s="5"/>
    </row>
    <row r="38365" spans="54:54" x14ac:dyDescent="0.2">
      <c r="BB38365" s="5"/>
    </row>
    <row r="38366" spans="54:54" x14ac:dyDescent="0.2">
      <c r="BB38366" s="5"/>
    </row>
    <row r="38367" spans="54:54" x14ac:dyDescent="0.2">
      <c r="BB38367" s="5"/>
    </row>
    <row r="38368" spans="54:54" x14ac:dyDescent="0.2">
      <c r="BB38368" s="5"/>
    </row>
    <row r="38369" spans="54:54" x14ac:dyDescent="0.2">
      <c r="BB38369" s="5"/>
    </row>
    <row r="38370" spans="54:54" x14ac:dyDescent="0.2">
      <c r="BB38370" s="5"/>
    </row>
    <row r="38371" spans="54:54" x14ac:dyDescent="0.2">
      <c r="BB38371" s="5"/>
    </row>
    <row r="38372" spans="54:54" x14ac:dyDescent="0.2">
      <c r="BB38372" s="5"/>
    </row>
    <row r="38373" spans="54:54" x14ac:dyDescent="0.2">
      <c r="BB38373" s="5"/>
    </row>
    <row r="38374" spans="54:54" x14ac:dyDescent="0.2">
      <c r="BB38374" s="5"/>
    </row>
    <row r="38375" spans="54:54" x14ac:dyDescent="0.2">
      <c r="BB38375" s="5"/>
    </row>
    <row r="38376" spans="54:54" x14ac:dyDescent="0.2">
      <c r="BB38376" s="5"/>
    </row>
    <row r="38377" spans="54:54" x14ac:dyDescent="0.2">
      <c r="BB38377" s="5"/>
    </row>
    <row r="38378" spans="54:54" x14ac:dyDescent="0.2">
      <c r="BB38378" s="5"/>
    </row>
    <row r="38379" spans="54:54" x14ac:dyDescent="0.2">
      <c r="BB38379" s="5"/>
    </row>
    <row r="38380" spans="54:54" x14ac:dyDescent="0.2">
      <c r="BB38380" s="5"/>
    </row>
    <row r="38381" spans="54:54" x14ac:dyDescent="0.2">
      <c r="BB38381" s="5"/>
    </row>
    <row r="38382" spans="54:54" x14ac:dyDescent="0.2">
      <c r="BB38382" s="5"/>
    </row>
    <row r="38383" spans="54:54" x14ac:dyDescent="0.2">
      <c r="BB38383" s="5"/>
    </row>
    <row r="38384" spans="54:54" x14ac:dyDescent="0.2">
      <c r="BB38384" s="5"/>
    </row>
    <row r="38385" spans="54:54" x14ac:dyDescent="0.2">
      <c r="BB38385" s="5"/>
    </row>
    <row r="38386" spans="54:54" x14ac:dyDescent="0.2">
      <c r="BB38386" s="5"/>
    </row>
    <row r="38387" spans="54:54" x14ac:dyDescent="0.2">
      <c r="BB38387" s="5"/>
    </row>
    <row r="38388" spans="54:54" x14ac:dyDescent="0.2">
      <c r="BB38388" s="5"/>
    </row>
    <row r="38389" spans="54:54" x14ac:dyDescent="0.2">
      <c r="BB38389" s="5"/>
    </row>
    <row r="38390" spans="54:54" x14ac:dyDescent="0.2">
      <c r="BB38390" s="5"/>
    </row>
    <row r="38391" spans="54:54" x14ac:dyDescent="0.2">
      <c r="BB38391" s="5"/>
    </row>
    <row r="38392" spans="54:54" x14ac:dyDescent="0.2">
      <c r="BB38392" s="5"/>
    </row>
    <row r="38393" spans="54:54" x14ac:dyDescent="0.2">
      <c r="BB38393" s="5"/>
    </row>
    <row r="38394" spans="54:54" x14ac:dyDescent="0.2">
      <c r="BB38394" s="5"/>
    </row>
    <row r="38395" spans="54:54" x14ac:dyDescent="0.2">
      <c r="BB38395" s="5"/>
    </row>
    <row r="38396" spans="54:54" x14ac:dyDescent="0.2">
      <c r="BB38396" s="5"/>
    </row>
    <row r="38397" spans="54:54" x14ac:dyDescent="0.2">
      <c r="BB38397" s="5"/>
    </row>
    <row r="38398" spans="54:54" x14ac:dyDescent="0.2">
      <c r="BB38398" s="5"/>
    </row>
    <row r="38399" spans="54:54" x14ac:dyDescent="0.2">
      <c r="BB38399" s="5"/>
    </row>
    <row r="38400" spans="54:54" x14ac:dyDescent="0.2">
      <c r="BB38400" s="5"/>
    </row>
    <row r="38401" spans="54:54" x14ac:dyDescent="0.2">
      <c r="BB38401" s="5"/>
    </row>
    <row r="38402" spans="54:54" x14ac:dyDescent="0.2">
      <c r="BB38402" s="5"/>
    </row>
    <row r="38403" spans="54:54" x14ac:dyDescent="0.2">
      <c r="BB38403" s="5"/>
    </row>
    <row r="38404" spans="54:54" x14ac:dyDescent="0.2">
      <c r="BB38404" s="5"/>
    </row>
    <row r="38405" spans="54:54" x14ac:dyDescent="0.2">
      <c r="BB38405" s="5"/>
    </row>
    <row r="38406" spans="54:54" x14ac:dyDescent="0.2">
      <c r="BB38406" s="5"/>
    </row>
    <row r="38407" spans="54:54" x14ac:dyDescent="0.2">
      <c r="BB38407" s="5"/>
    </row>
    <row r="38408" spans="54:54" x14ac:dyDescent="0.2">
      <c r="BB38408" s="5"/>
    </row>
    <row r="38409" spans="54:54" x14ac:dyDescent="0.2">
      <c r="BB38409" s="5"/>
    </row>
    <row r="38410" spans="54:54" x14ac:dyDescent="0.2">
      <c r="BB38410" s="5"/>
    </row>
    <row r="38411" spans="54:54" x14ac:dyDescent="0.2">
      <c r="BB38411" s="5"/>
    </row>
    <row r="38412" spans="54:54" x14ac:dyDescent="0.2">
      <c r="BB38412" s="5"/>
    </row>
    <row r="38413" spans="54:54" x14ac:dyDescent="0.2">
      <c r="BB38413" s="5"/>
    </row>
    <row r="38414" spans="54:54" x14ac:dyDescent="0.2">
      <c r="BB38414" s="5"/>
    </row>
    <row r="38415" spans="54:54" x14ac:dyDescent="0.2">
      <c r="BB38415" s="5"/>
    </row>
    <row r="38416" spans="54:54" x14ac:dyDescent="0.2">
      <c r="BB38416" s="5"/>
    </row>
    <row r="38417" spans="54:54" x14ac:dyDescent="0.2">
      <c r="BB38417" s="5"/>
    </row>
    <row r="38418" spans="54:54" x14ac:dyDescent="0.2">
      <c r="BB38418" s="5"/>
    </row>
    <row r="38419" spans="54:54" x14ac:dyDescent="0.2">
      <c r="BB38419" s="5"/>
    </row>
    <row r="38420" spans="54:54" x14ac:dyDescent="0.2">
      <c r="BB38420" s="5"/>
    </row>
    <row r="38421" spans="54:54" x14ac:dyDescent="0.2">
      <c r="BB38421" s="5"/>
    </row>
    <row r="38422" spans="54:54" x14ac:dyDescent="0.2">
      <c r="BB38422" s="5"/>
    </row>
    <row r="38423" spans="54:54" x14ac:dyDescent="0.2">
      <c r="BB38423" s="5"/>
    </row>
    <row r="38424" spans="54:54" x14ac:dyDescent="0.2">
      <c r="BB38424" s="5"/>
    </row>
    <row r="38425" spans="54:54" x14ac:dyDescent="0.2">
      <c r="BB38425" s="5"/>
    </row>
    <row r="38426" spans="54:54" x14ac:dyDescent="0.2">
      <c r="BB38426" s="5"/>
    </row>
    <row r="38427" spans="54:54" x14ac:dyDescent="0.2">
      <c r="BB38427" s="5"/>
    </row>
    <row r="38428" spans="54:54" x14ac:dyDescent="0.2">
      <c r="BB38428" s="5"/>
    </row>
    <row r="38429" spans="54:54" x14ac:dyDescent="0.2">
      <c r="BB38429" s="5"/>
    </row>
    <row r="38430" spans="54:54" x14ac:dyDescent="0.2">
      <c r="BB38430" s="5"/>
    </row>
    <row r="38431" spans="54:54" x14ac:dyDescent="0.2">
      <c r="BB38431" s="5"/>
    </row>
    <row r="38432" spans="54:54" x14ac:dyDescent="0.2">
      <c r="BB38432" s="5"/>
    </row>
    <row r="38433" spans="54:54" x14ac:dyDescent="0.2">
      <c r="BB38433" s="5"/>
    </row>
    <row r="38434" spans="54:54" x14ac:dyDescent="0.2">
      <c r="BB38434" s="5"/>
    </row>
    <row r="38435" spans="54:54" x14ac:dyDescent="0.2">
      <c r="BB38435" s="5"/>
    </row>
    <row r="38436" spans="54:54" x14ac:dyDescent="0.2">
      <c r="BB38436" s="5"/>
    </row>
    <row r="38437" spans="54:54" x14ac:dyDescent="0.2">
      <c r="BB38437" s="5"/>
    </row>
    <row r="38438" spans="54:54" x14ac:dyDescent="0.2">
      <c r="BB38438" s="5"/>
    </row>
    <row r="38439" spans="54:54" x14ac:dyDescent="0.2">
      <c r="BB38439" s="5"/>
    </row>
    <row r="38440" spans="54:54" x14ac:dyDescent="0.2">
      <c r="BB38440" s="5"/>
    </row>
    <row r="38441" spans="54:54" x14ac:dyDescent="0.2">
      <c r="BB38441" s="5"/>
    </row>
    <row r="38442" spans="54:54" x14ac:dyDescent="0.2">
      <c r="BB38442" s="5"/>
    </row>
    <row r="38443" spans="54:54" x14ac:dyDescent="0.2">
      <c r="BB38443" s="5"/>
    </row>
    <row r="38444" spans="54:54" x14ac:dyDescent="0.2">
      <c r="BB38444" s="5"/>
    </row>
    <row r="38445" spans="54:54" x14ac:dyDescent="0.2">
      <c r="BB38445" s="5"/>
    </row>
    <row r="38446" spans="54:54" x14ac:dyDescent="0.2">
      <c r="BB38446" s="5"/>
    </row>
    <row r="38447" spans="54:54" x14ac:dyDescent="0.2">
      <c r="BB38447" s="5"/>
    </row>
    <row r="38448" spans="54:54" x14ac:dyDescent="0.2">
      <c r="BB38448" s="5"/>
    </row>
    <row r="38449" spans="54:54" x14ac:dyDescent="0.2">
      <c r="BB38449" s="5"/>
    </row>
    <row r="38450" spans="54:54" x14ac:dyDescent="0.2">
      <c r="BB38450" s="5"/>
    </row>
    <row r="38451" spans="54:54" x14ac:dyDescent="0.2">
      <c r="BB38451" s="5"/>
    </row>
    <row r="38452" spans="54:54" x14ac:dyDescent="0.2">
      <c r="BB38452" s="5"/>
    </row>
    <row r="38453" spans="54:54" x14ac:dyDescent="0.2">
      <c r="BB38453" s="5"/>
    </row>
    <row r="38454" spans="54:54" x14ac:dyDescent="0.2">
      <c r="BB38454" s="5"/>
    </row>
    <row r="38455" spans="54:54" x14ac:dyDescent="0.2">
      <c r="BB38455" s="5"/>
    </row>
    <row r="38456" spans="54:54" x14ac:dyDescent="0.2">
      <c r="BB38456" s="5"/>
    </row>
    <row r="38457" spans="54:54" x14ac:dyDescent="0.2">
      <c r="BB38457" s="5"/>
    </row>
    <row r="38458" spans="54:54" x14ac:dyDescent="0.2">
      <c r="BB38458" s="5"/>
    </row>
    <row r="38459" spans="54:54" x14ac:dyDescent="0.2">
      <c r="BB38459" s="5"/>
    </row>
    <row r="38460" spans="54:54" x14ac:dyDescent="0.2">
      <c r="BB38460" s="5"/>
    </row>
    <row r="38461" spans="54:54" x14ac:dyDescent="0.2">
      <c r="BB38461" s="5"/>
    </row>
    <row r="38462" spans="54:54" x14ac:dyDescent="0.2">
      <c r="BB38462" s="5"/>
    </row>
    <row r="38463" spans="54:54" x14ac:dyDescent="0.2">
      <c r="BB38463" s="5"/>
    </row>
    <row r="38464" spans="54:54" x14ac:dyDescent="0.2">
      <c r="BB38464" s="5"/>
    </row>
    <row r="38465" spans="54:54" x14ac:dyDescent="0.2">
      <c r="BB38465" s="5"/>
    </row>
    <row r="38466" spans="54:54" x14ac:dyDescent="0.2">
      <c r="BB38466" s="5"/>
    </row>
    <row r="38467" spans="54:54" x14ac:dyDescent="0.2">
      <c r="BB38467" s="5"/>
    </row>
    <row r="38468" spans="54:54" x14ac:dyDescent="0.2">
      <c r="BB38468" s="5"/>
    </row>
    <row r="38469" spans="54:54" x14ac:dyDescent="0.2">
      <c r="BB38469" s="5"/>
    </row>
    <row r="38470" spans="54:54" x14ac:dyDescent="0.2">
      <c r="BB38470" s="5"/>
    </row>
    <row r="38471" spans="54:54" x14ac:dyDescent="0.2">
      <c r="BB38471" s="5"/>
    </row>
    <row r="38472" spans="54:54" x14ac:dyDescent="0.2">
      <c r="BB38472" s="5"/>
    </row>
    <row r="38473" spans="54:54" x14ac:dyDescent="0.2">
      <c r="BB38473" s="5"/>
    </row>
    <row r="38474" spans="54:54" x14ac:dyDescent="0.2">
      <c r="BB38474" s="5"/>
    </row>
    <row r="38475" spans="54:54" x14ac:dyDescent="0.2">
      <c r="BB38475" s="5"/>
    </row>
    <row r="38476" spans="54:54" x14ac:dyDescent="0.2">
      <c r="BB38476" s="5"/>
    </row>
    <row r="38477" spans="54:54" x14ac:dyDescent="0.2">
      <c r="BB38477" s="5"/>
    </row>
    <row r="38478" spans="54:54" x14ac:dyDescent="0.2">
      <c r="BB38478" s="5"/>
    </row>
    <row r="38479" spans="54:54" x14ac:dyDescent="0.2">
      <c r="BB38479" s="5"/>
    </row>
    <row r="38480" spans="54:54" x14ac:dyDescent="0.2">
      <c r="BB38480" s="5"/>
    </row>
    <row r="38481" spans="54:54" x14ac:dyDescent="0.2">
      <c r="BB38481" s="5"/>
    </row>
    <row r="38482" spans="54:54" x14ac:dyDescent="0.2">
      <c r="BB38482" s="5"/>
    </row>
    <row r="38483" spans="54:54" x14ac:dyDescent="0.2">
      <c r="BB38483" s="5"/>
    </row>
    <row r="38484" spans="54:54" x14ac:dyDescent="0.2">
      <c r="BB38484" s="5"/>
    </row>
    <row r="38485" spans="54:54" x14ac:dyDescent="0.2">
      <c r="BB38485" s="5"/>
    </row>
    <row r="38486" spans="54:54" x14ac:dyDescent="0.2">
      <c r="BB38486" s="5"/>
    </row>
    <row r="38487" spans="54:54" x14ac:dyDescent="0.2">
      <c r="BB38487" s="5"/>
    </row>
    <row r="38488" spans="54:54" x14ac:dyDescent="0.2">
      <c r="BB38488" s="5"/>
    </row>
    <row r="38489" spans="54:54" x14ac:dyDescent="0.2">
      <c r="BB38489" s="5"/>
    </row>
    <row r="38490" spans="54:54" x14ac:dyDescent="0.2">
      <c r="BB38490" s="5"/>
    </row>
    <row r="38491" spans="54:54" x14ac:dyDescent="0.2">
      <c r="BB38491" s="5"/>
    </row>
    <row r="38492" spans="54:54" x14ac:dyDescent="0.2">
      <c r="BB38492" s="5"/>
    </row>
    <row r="38493" spans="54:54" x14ac:dyDescent="0.2">
      <c r="BB38493" s="5"/>
    </row>
    <row r="38494" spans="54:54" x14ac:dyDescent="0.2">
      <c r="BB38494" s="5"/>
    </row>
    <row r="38495" spans="54:54" x14ac:dyDescent="0.2">
      <c r="BB38495" s="5"/>
    </row>
    <row r="38496" spans="54:54" x14ac:dyDescent="0.2">
      <c r="BB38496" s="5"/>
    </row>
    <row r="38497" spans="54:54" x14ac:dyDescent="0.2">
      <c r="BB38497" s="5"/>
    </row>
    <row r="38498" spans="54:54" x14ac:dyDescent="0.2">
      <c r="BB38498" s="5"/>
    </row>
    <row r="38499" spans="54:54" x14ac:dyDescent="0.2">
      <c r="BB38499" s="5"/>
    </row>
    <row r="38500" spans="54:54" x14ac:dyDescent="0.2">
      <c r="BB38500" s="5"/>
    </row>
    <row r="38501" spans="54:54" x14ac:dyDescent="0.2">
      <c r="BB38501" s="5"/>
    </row>
    <row r="38502" spans="54:54" x14ac:dyDescent="0.2">
      <c r="BB38502" s="5"/>
    </row>
    <row r="38503" spans="54:54" x14ac:dyDescent="0.2">
      <c r="BB38503" s="5"/>
    </row>
    <row r="38504" spans="54:54" x14ac:dyDescent="0.2">
      <c r="BB38504" s="5"/>
    </row>
    <row r="38505" spans="54:54" x14ac:dyDescent="0.2">
      <c r="BB38505" s="5"/>
    </row>
    <row r="38506" spans="54:54" x14ac:dyDescent="0.2">
      <c r="BB38506" s="5"/>
    </row>
    <row r="38507" spans="54:54" x14ac:dyDescent="0.2">
      <c r="BB38507" s="5"/>
    </row>
    <row r="38508" spans="54:54" x14ac:dyDescent="0.2">
      <c r="BB38508" s="5"/>
    </row>
    <row r="38509" spans="54:54" x14ac:dyDescent="0.2">
      <c r="BB38509" s="5"/>
    </row>
    <row r="38510" spans="54:54" x14ac:dyDescent="0.2">
      <c r="BB38510" s="5"/>
    </row>
    <row r="38511" spans="54:54" x14ac:dyDescent="0.2">
      <c r="BB38511" s="5"/>
    </row>
    <row r="38512" spans="54:54" x14ac:dyDescent="0.2">
      <c r="BB38512" s="5"/>
    </row>
    <row r="38513" spans="54:54" x14ac:dyDescent="0.2">
      <c r="BB38513" s="5"/>
    </row>
    <row r="38514" spans="54:54" x14ac:dyDescent="0.2">
      <c r="BB38514" s="5"/>
    </row>
    <row r="38515" spans="54:54" x14ac:dyDescent="0.2">
      <c r="BB38515" s="5"/>
    </row>
    <row r="38516" spans="54:54" x14ac:dyDescent="0.2">
      <c r="BB38516" s="5"/>
    </row>
    <row r="38517" spans="54:54" x14ac:dyDescent="0.2">
      <c r="BB38517" s="5"/>
    </row>
    <row r="38518" spans="54:54" x14ac:dyDescent="0.2">
      <c r="BB38518" s="5"/>
    </row>
    <row r="38519" spans="54:54" x14ac:dyDescent="0.2">
      <c r="BB38519" s="5"/>
    </row>
    <row r="38520" spans="54:54" x14ac:dyDescent="0.2">
      <c r="BB38520" s="5"/>
    </row>
    <row r="38521" spans="54:54" x14ac:dyDescent="0.2">
      <c r="BB38521" s="5"/>
    </row>
    <row r="38522" spans="54:54" x14ac:dyDescent="0.2">
      <c r="BB38522" s="5"/>
    </row>
    <row r="38523" spans="54:54" x14ac:dyDescent="0.2">
      <c r="BB38523" s="5"/>
    </row>
    <row r="38524" spans="54:54" x14ac:dyDescent="0.2">
      <c r="BB38524" s="5"/>
    </row>
    <row r="38525" spans="54:54" x14ac:dyDescent="0.2">
      <c r="BB38525" s="5"/>
    </row>
    <row r="38526" spans="54:54" x14ac:dyDescent="0.2">
      <c r="BB38526" s="5"/>
    </row>
    <row r="38527" spans="54:54" x14ac:dyDescent="0.2">
      <c r="BB38527" s="5"/>
    </row>
    <row r="38528" spans="54:54" x14ac:dyDescent="0.2">
      <c r="BB38528" s="5"/>
    </row>
    <row r="38529" spans="54:54" x14ac:dyDescent="0.2">
      <c r="BB38529" s="5"/>
    </row>
    <row r="38530" spans="54:54" x14ac:dyDescent="0.2">
      <c r="BB38530" s="5"/>
    </row>
    <row r="38531" spans="54:54" x14ac:dyDescent="0.2">
      <c r="BB38531" s="5"/>
    </row>
    <row r="38532" spans="54:54" x14ac:dyDescent="0.2">
      <c r="BB38532" s="5"/>
    </row>
    <row r="38533" spans="54:54" x14ac:dyDescent="0.2">
      <c r="BB38533" s="5"/>
    </row>
    <row r="38534" spans="54:54" x14ac:dyDescent="0.2">
      <c r="BB38534" s="5"/>
    </row>
    <row r="38535" spans="54:54" x14ac:dyDescent="0.2">
      <c r="BB38535" s="5"/>
    </row>
    <row r="38536" spans="54:54" x14ac:dyDescent="0.2">
      <c r="BB38536" s="5"/>
    </row>
    <row r="38537" spans="54:54" x14ac:dyDescent="0.2">
      <c r="BB38537" s="5"/>
    </row>
    <row r="38538" spans="54:54" x14ac:dyDescent="0.2">
      <c r="BB38538" s="5"/>
    </row>
    <row r="38539" spans="54:54" x14ac:dyDescent="0.2">
      <c r="BB38539" s="5"/>
    </row>
    <row r="38540" spans="54:54" x14ac:dyDescent="0.2">
      <c r="BB38540" s="5"/>
    </row>
    <row r="38541" spans="54:54" x14ac:dyDescent="0.2">
      <c r="BB38541" s="5"/>
    </row>
    <row r="38542" spans="54:54" x14ac:dyDescent="0.2">
      <c r="BB38542" s="5"/>
    </row>
    <row r="38543" spans="54:54" x14ac:dyDescent="0.2">
      <c r="BB38543" s="5"/>
    </row>
    <row r="38544" spans="54:54" x14ac:dyDescent="0.2">
      <c r="BB38544" s="5"/>
    </row>
    <row r="38545" spans="54:54" x14ac:dyDescent="0.2">
      <c r="BB38545" s="5"/>
    </row>
    <row r="38546" spans="54:54" x14ac:dyDescent="0.2">
      <c r="BB38546" s="5"/>
    </row>
    <row r="38547" spans="54:54" x14ac:dyDescent="0.2">
      <c r="BB38547" s="5"/>
    </row>
    <row r="38548" spans="54:54" x14ac:dyDescent="0.2">
      <c r="BB38548" s="5"/>
    </row>
    <row r="38549" spans="54:54" x14ac:dyDescent="0.2">
      <c r="BB38549" s="5"/>
    </row>
    <row r="38550" spans="54:54" x14ac:dyDescent="0.2">
      <c r="BB38550" s="5"/>
    </row>
    <row r="38551" spans="54:54" x14ac:dyDescent="0.2">
      <c r="BB38551" s="5"/>
    </row>
    <row r="38552" spans="54:54" x14ac:dyDescent="0.2">
      <c r="BB38552" s="5"/>
    </row>
    <row r="38553" spans="54:54" x14ac:dyDescent="0.2">
      <c r="BB38553" s="5"/>
    </row>
    <row r="38554" spans="54:54" x14ac:dyDescent="0.2">
      <c r="BB38554" s="5"/>
    </row>
    <row r="38555" spans="54:54" x14ac:dyDescent="0.2">
      <c r="BB38555" s="5"/>
    </row>
    <row r="38556" spans="54:54" x14ac:dyDescent="0.2">
      <c r="BB38556" s="5"/>
    </row>
    <row r="38557" spans="54:54" x14ac:dyDescent="0.2">
      <c r="BB38557" s="5"/>
    </row>
    <row r="38558" spans="54:54" x14ac:dyDescent="0.2">
      <c r="BB38558" s="5"/>
    </row>
    <row r="38559" spans="54:54" x14ac:dyDescent="0.2">
      <c r="BB38559" s="5"/>
    </row>
    <row r="38560" spans="54:54" x14ac:dyDescent="0.2">
      <c r="BB38560" s="5"/>
    </row>
    <row r="38561" spans="54:54" x14ac:dyDescent="0.2">
      <c r="BB38561" s="5"/>
    </row>
    <row r="38562" spans="54:54" x14ac:dyDescent="0.2">
      <c r="BB38562" s="5"/>
    </row>
    <row r="38563" spans="54:54" x14ac:dyDescent="0.2">
      <c r="BB38563" s="5"/>
    </row>
    <row r="38564" spans="54:54" x14ac:dyDescent="0.2">
      <c r="BB38564" s="5"/>
    </row>
    <row r="38565" spans="54:54" x14ac:dyDescent="0.2">
      <c r="BB38565" s="5"/>
    </row>
    <row r="38566" spans="54:54" x14ac:dyDescent="0.2">
      <c r="BB38566" s="5"/>
    </row>
    <row r="38567" spans="54:54" x14ac:dyDescent="0.2">
      <c r="BB38567" s="5"/>
    </row>
    <row r="38568" spans="54:54" x14ac:dyDescent="0.2">
      <c r="BB38568" s="5"/>
    </row>
    <row r="38569" spans="54:54" x14ac:dyDescent="0.2">
      <c r="BB38569" s="5"/>
    </row>
    <row r="38570" spans="54:54" x14ac:dyDescent="0.2">
      <c r="BB38570" s="5"/>
    </row>
    <row r="38571" spans="54:54" x14ac:dyDescent="0.2">
      <c r="BB38571" s="5"/>
    </row>
    <row r="38572" spans="54:54" x14ac:dyDescent="0.2">
      <c r="BB38572" s="5"/>
    </row>
    <row r="38573" spans="54:54" x14ac:dyDescent="0.2">
      <c r="BB38573" s="5"/>
    </row>
    <row r="38574" spans="54:54" x14ac:dyDescent="0.2">
      <c r="BB38574" s="5"/>
    </row>
    <row r="38575" spans="54:54" x14ac:dyDescent="0.2">
      <c r="BB38575" s="5"/>
    </row>
    <row r="38576" spans="54:54" x14ac:dyDescent="0.2">
      <c r="BB38576" s="5"/>
    </row>
    <row r="38577" spans="54:54" x14ac:dyDescent="0.2">
      <c r="BB38577" s="5"/>
    </row>
    <row r="38578" spans="54:54" x14ac:dyDescent="0.2">
      <c r="BB38578" s="5"/>
    </row>
    <row r="38579" spans="54:54" x14ac:dyDescent="0.2">
      <c r="BB38579" s="5"/>
    </row>
    <row r="38580" spans="54:54" x14ac:dyDescent="0.2">
      <c r="BB38580" s="5"/>
    </row>
    <row r="38581" spans="54:54" x14ac:dyDescent="0.2">
      <c r="BB38581" s="5"/>
    </row>
    <row r="38582" spans="54:54" x14ac:dyDescent="0.2">
      <c r="BB38582" s="5"/>
    </row>
    <row r="38583" spans="54:54" x14ac:dyDescent="0.2">
      <c r="BB38583" s="5"/>
    </row>
    <row r="38584" spans="54:54" x14ac:dyDescent="0.2">
      <c r="BB38584" s="5"/>
    </row>
    <row r="38585" spans="54:54" x14ac:dyDescent="0.2">
      <c r="BB38585" s="5"/>
    </row>
    <row r="38586" spans="54:54" x14ac:dyDescent="0.2">
      <c r="BB38586" s="5"/>
    </row>
    <row r="38587" spans="54:54" x14ac:dyDescent="0.2">
      <c r="BB38587" s="5"/>
    </row>
    <row r="38588" spans="54:54" x14ac:dyDescent="0.2">
      <c r="BB38588" s="5"/>
    </row>
    <row r="38589" spans="54:54" x14ac:dyDescent="0.2">
      <c r="BB38589" s="5"/>
    </row>
    <row r="38590" spans="54:54" x14ac:dyDescent="0.2">
      <c r="BB38590" s="5"/>
    </row>
    <row r="38591" spans="54:54" x14ac:dyDescent="0.2">
      <c r="BB38591" s="5"/>
    </row>
    <row r="38592" spans="54:54" x14ac:dyDescent="0.2">
      <c r="BB38592" s="5"/>
    </row>
    <row r="38593" spans="54:54" x14ac:dyDescent="0.2">
      <c r="BB38593" s="5"/>
    </row>
    <row r="38594" spans="54:54" x14ac:dyDescent="0.2">
      <c r="BB38594" s="5"/>
    </row>
    <row r="38595" spans="54:54" x14ac:dyDescent="0.2">
      <c r="BB38595" s="5"/>
    </row>
    <row r="38596" spans="54:54" x14ac:dyDescent="0.2">
      <c r="BB38596" s="5"/>
    </row>
    <row r="38597" spans="54:54" x14ac:dyDescent="0.2">
      <c r="BB38597" s="5"/>
    </row>
    <row r="38598" spans="54:54" x14ac:dyDescent="0.2">
      <c r="BB38598" s="5"/>
    </row>
    <row r="38599" spans="54:54" x14ac:dyDescent="0.2">
      <c r="BB38599" s="5"/>
    </row>
    <row r="38600" spans="54:54" x14ac:dyDescent="0.2">
      <c r="BB38600" s="5"/>
    </row>
    <row r="38601" spans="54:54" x14ac:dyDescent="0.2">
      <c r="BB38601" s="5"/>
    </row>
    <row r="38602" spans="54:54" x14ac:dyDescent="0.2">
      <c r="BB38602" s="5"/>
    </row>
    <row r="38603" spans="54:54" x14ac:dyDescent="0.2">
      <c r="BB38603" s="5"/>
    </row>
    <row r="38604" spans="54:54" x14ac:dyDescent="0.2">
      <c r="BB38604" s="5"/>
    </row>
    <row r="38605" spans="54:54" x14ac:dyDescent="0.2">
      <c r="BB38605" s="5"/>
    </row>
    <row r="38606" spans="54:54" x14ac:dyDescent="0.2">
      <c r="BB38606" s="5"/>
    </row>
    <row r="38607" spans="54:54" x14ac:dyDescent="0.2">
      <c r="BB38607" s="5"/>
    </row>
    <row r="38608" spans="54:54" x14ac:dyDescent="0.2">
      <c r="BB38608" s="5"/>
    </row>
    <row r="38609" spans="54:54" x14ac:dyDescent="0.2">
      <c r="BB38609" s="5"/>
    </row>
    <row r="38610" spans="54:54" x14ac:dyDescent="0.2">
      <c r="BB38610" s="5"/>
    </row>
    <row r="38611" spans="54:54" x14ac:dyDescent="0.2">
      <c r="BB38611" s="5"/>
    </row>
    <row r="38612" spans="54:54" x14ac:dyDescent="0.2">
      <c r="BB38612" s="5"/>
    </row>
    <row r="38613" spans="54:54" x14ac:dyDescent="0.2">
      <c r="BB38613" s="5"/>
    </row>
    <row r="38614" spans="54:54" x14ac:dyDescent="0.2">
      <c r="BB38614" s="5"/>
    </row>
    <row r="38615" spans="54:54" x14ac:dyDescent="0.2">
      <c r="BB38615" s="5"/>
    </row>
    <row r="38616" spans="54:54" x14ac:dyDescent="0.2">
      <c r="BB38616" s="5"/>
    </row>
    <row r="38617" spans="54:54" x14ac:dyDescent="0.2">
      <c r="BB38617" s="5"/>
    </row>
    <row r="38618" spans="54:54" x14ac:dyDescent="0.2">
      <c r="BB38618" s="5"/>
    </row>
    <row r="38619" spans="54:54" x14ac:dyDescent="0.2">
      <c r="BB38619" s="5"/>
    </row>
    <row r="38620" spans="54:54" x14ac:dyDescent="0.2">
      <c r="BB38620" s="5"/>
    </row>
    <row r="38621" spans="54:54" x14ac:dyDescent="0.2">
      <c r="BB38621" s="5"/>
    </row>
    <row r="38622" spans="54:54" x14ac:dyDescent="0.2">
      <c r="BB38622" s="5"/>
    </row>
    <row r="38623" spans="54:54" x14ac:dyDescent="0.2">
      <c r="BB38623" s="5"/>
    </row>
    <row r="38624" spans="54:54" x14ac:dyDescent="0.2">
      <c r="BB38624" s="5"/>
    </row>
    <row r="38625" spans="54:54" x14ac:dyDescent="0.2">
      <c r="BB38625" s="5"/>
    </row>
    <row r="38626" spans="54:54" x14ac:dyDescent="0.2">
      <c r="BB38626" s="5"/>
    </row>
    <row r="38627" spans="54:54" x14ac:dyDescent="0.2">
      <c r="BB38627" s="5"/>
    </row>
    <row r="38628" spans="54:54" x14ac:dyDescent="0.2">
      <c r="BB38628" s="5"/>
    </row>
    <row r="38629" spans="54:54" x14ac:dyDescent="0.2">
      <c r="BB38629" s="5"/>
    </row>
    <row r="38630" spans="54:54" x14ac:dyDescent="0.2">
      <c r="BB38630" s="5"/>
    </row>
    <row r="38631" spans="54:54" x14ac:dyDescent="0.2">
      <c r="BB38631" s="5"/>
    </row>
    <row r="38632" spans="54:54" x14ac:dyDescent="0.2">
      <c r="BB38632" s="5"/>
    </row>
    <row r="38633" spans="54:54" x14ac:dyDescent="0.2">
      <c r="BB38633" s="5"/>
    </row>
    <row r="38634" spans="54:54" x14ac:dyDescent="0.2">
      <c r="BB38634" s="5"/>
    </row>
    <row r="38635" spans="54:54" x14ac:dyDescent="0.2">
      <c r="BB38635" s="5"/>
    </row>
    <row r="38636" spans="54:54" x14ac:dyDescent="0.2">
      <c r="BB38636" s="5"/>
    </row>
    <row r="38637" spans="54:54" x14ac:dyDescent="0.2">
      <c r="BB38637" s="5"/>
    </row>
    <row r="38638" spans="54:54" x14ac:dyDescent="0.2">
      <c r="BB38638" s="5"/>
    </row>
    <row r="38639" spans="54:54" x14ac:dyDescent="0.2">
      <c r="BB38639" s="5"/>
    </row>
    <row r="38640" spans="54:54" x14ac:dyDescent="0.2">
      <c r="BB38640" s="5"/>
    </row>
    <row r="38641" spans="54:54" x14ac:dyDescent="0.2">
      <c r="BB38641" s="5"/>
    </row>
    <row r="38642" spans="54:54" x14ac:dyDescent="0.2">
      <c r="BB38642" s="5"/>
    </row>
    <row r="38643" spans="54:54" x14ac:dyDescent="0.2">
      <c r="BB38643" s="5"/>
    </row>
    <row r="38644" spans="54:54" x14ac:dyDescent="0.2">
      <c r="BB38644" s="5"/>
    </row>
    <row r="38645" spans="54:54" x14ac:dyDescent="0.2">
      <c r="BB38645" s="5"/>
    </row>
    <row r="38646" spans="54:54" x14ac:dyDescent="0.2">
      <c r="BB38646" s="5"/>
    </row>
    <row r="38647" spans="54:54" x14ac:dyDescent="0.2">
      <c r="BB38647" s="5"/>
    </row>
    <row r="38648" spans="54:54" x14ac:dyDescent="0.2">
      <c r="BB38648" s="5"/>
    </row>
    <row r="38649" spans="54:54" x14ac:dyDescent="0.2">
      <c r="BB38649" s="5"/>
    </row>
    <row r="38650" spans="54:54" x14ac:dyDescent="0.2">
      <c r="BB38650" s="5"/>
    </row>
    <row r="38651" spans="54:54" x14ac:dyDescent="0.2">
      <c r="BB38651" s="5"/>
    </row>
    <row r="38652" spans="54:54" x14ac:dyDescent="0.2">
      <c r="BB38652" s="5"/>
    </row>
    <row r="38653" spans="54:54" x14ac:dyDescent="0.2">
      <c r="BB38653" s="5"/>
    </row>
    <row r="38654" spans="54:54" x14ac:dyDescent="0.2">
      <c r="BB38654" s="5"/>
    </row>
    <row r="38655" spans="54:54" x14ac:dyDescent="0.2">
      <c r="BB38655" s="5"/>
    </row>
    <row r="38656" spans="54:54" x14ac:dyDescent="0.2">
      <c r="BB38656" s="5"/>
    </row>
    <row r="38657" spans="54:54" x14ac:dyDescent="0.2">
      <c r="BB38657" s="5"/>
    </row>
    <row r="38658" spans="54:54" x14ac:dyDescent="0.2">
      <c r="BB38658" s="5"/>
    </row>
    <row r="38659" spans="54:54" x14ac:dyDescent="0.2">
      <c r="BB38659" s="5"/>
    </row>
    <row r="38660" spans="54:54" x14ac:dyDescent="0.2">
      <c r="BB38660" s="5"/>
    </row>
    <row r="38661" spans="54:54" x14ac:dyDescent="0.2">
      <c r="BB38661" s="5"/>
    </row>
    <row r="38662" spans="54:54" x14ac:dyDescent="0.2">
      <c r="BB38662" s="5"/>
    </row>
    <row r="38663" spans="54:54" x14ac:dyDescent="0.2">
      <c r="BB38663" s="5"/>
    </row>
    <row r="38664" spans="54:54" x14ac:dyDescent="0.2">
      <c r="BB38664" s="5"/>
    </row>
    <row r="38665" spans="54:54" x14ac:dyDescent="0.2">
      <c r="BB38665" s="5"/>
    </row>
    <row r="38666" spans="54:54" x14ac:dyDescent="0.2">
      <c r="BB38666" s="5"/>
    </row>
    <row r="38667" spans="54:54" x14ac:dyDescent="0.2">
      <c r="BB38667" s="5"/>
    </row>
    <row r="38668" spans="54:54" x14ac:dyDescent="0.2">
      <c r="BB38668" s="5"/>
    </row>
    <row r="38669" spans="54:54" x14ac:dyDescent="0.2">
      <c r="BB38669" s="5"/>
    </row>
    <row r="38670" spans="54:54" x14ac:dyDescent="0.2">
      <c r="BB38670" s="5"/>
    </row>
    <row r="38671" spans="54:54" x14ac:dyDescent="0.2">
      <c r="BB38671" s="5"/>
    </row>
    <row r="38672" spans="54:54" x14ac:dyDescent="0.2">
      <c r="BB38672" s="5"/>
    </row>
    <row r="38673" spans="54:54" x14ac:dyDescent="0.2">
      <c r="BB38673" s="5"/>
    </row>
    <row r="38674" spans="54:54" x14ac:dyDescent="0.2">
      <c r="BB38674" s="5"/>
    </row>
    <row r="38675" spans="54:54" x14ac:dyDescent="0.2">
      <c r="BB38675" s="5"/>
    </row>
    <row r="38676" spans="54:54" x14ac:dyDescent="0.2">
      <c r="BB38676" s="5"/>
    </row>
    <row r="38677" spans="54:54" x14ac:dyDescent="0.2">
      <c r="BB38677" s="5"/>
    </row>
    <row r="38678" spans="54:54" x14ac:dyDescent="0.2">
      <c r="BB38678" s="5"/>
    </row>
    <row r="38679" spans="54:54" x14ac:dyDescent="0.2">
      <c r="BB38679" s="5"/>
    </row>
    <row r="38680" spans="54:54" x14ac:dyDescent="0.2">
      <c r="BB38680" s="5"/>
    </row>
    <row r="38681" spans="54:54" x14ac:dyDescent="0.2">
      <c r="BB38681" s="5"/>
    </row>
    <row r="38682" spans="54:54" x14ac:dyDescent="0.2">
      <c r="BB38682" s="5"/>
    </row>
    <row r="38683" spans="54:54" x14ac:dyDescent="0.2">
      <c r="BB38683" s="5"/>
    </row>
    <row r="38684" spans="54:54" x14ac:dyDescent="0.2">
      <c r="BB38684" s="5"/>
    </row>
    <row r="38685" spans="54:54" x14ac:dyDescent="0.2">
      <c r="BB38685" s="5"/>
    </row>
    <row r="38686" spans="54:54" x14ac:dyDescent="0.2">
      <c r="BB38686" s="5"/>
    </row>
    <row r="38687" spans="54:54" x14ac:dyDescent="0.2">
      <c r="BB38687" s="5"/>
    </row>
    <row r="38688" spans="54:54" x14ac:dyDescent="0.2">
      <c r="BB38688" s="5"/>
    </row>
    <row r="38689" spans="54:54" x14ac:dyDescent="0.2">
      <c r="BB38689" s="5"/>
    </row>
    <row r="38690" spans="54:54" x14ac:dyDescent="0.2">
      <c r="BB38690" s="5"/>
    </row>
    <row r="38691" spans="54:54" x14ac:dyDescent="0.2">
      <c r="BB38691" s="5"/>
    </row>
    <row r="38692" spans="54:54" x14ac:dyDescent="0.2">
      <c r="BB38692" s="5"/>
    </row>
    <row r="38693" spans="54:54" x14ac:dyDescent="0.2">
      <c r="BB38693" s="5"/>
    </row>
    <row r="38694" spans="54:54" x14ac:dyDescent="0.2">
      <c r="BB38694" s="5"/>
    </row>
    <row r="38695" spans="54:54" x14ac:dyDescent="0.2">
      <c r="BB38695" s="5"/>
    </row>
    <row r="38696" spans="54:54" x14ac:dyDescent="0.2">
      <c r="BB38696" s="5"/>
    </row>
    <row r="38697" spans="54:54" x14ac:dyDescent="0.2">
      <c r="BB38697" s="5"/>
    </row>
    <row r="38698" spans="54:54" x14ac:dyDescent="0.2">
      <c r="BB38698" s="5"/>
    </row>
    <row r="38699" spans="54:54" x14ac:dyDescent="0.2">
      <c r="BB38699" s="5"/>
    </row>
    <row r="38700" spans="54:54" x14ac:dyDescent="0.2">
      <c r="BB38700" s="5"/>
    </row>
    <row r="38701" spans="54:54" x14ac:dyDescent="0.2">
      <c r="BB38701" s="5"/>
    </row>
    <row r="38702" spans="54:54" x14ac:dyDescent="0.2">
      <c r="BB38702" s="5"/>
    </row>
    <row r="38703" spans="54:54" x14ac:dyDescent="0.2">
      <c r="BB38703" s="5"/>
    </row>
    <row r="38704" spans="54:54" x14ac:dyDescent="0.2">
      <c r="BB38704" s="5"/>
    </row>
    <row r="38705" spans="54:54" x14ac:dyDescent="0.2">
      <c r="BB38705" s="5"/>
    </row>
    <row r="38706" spans="54:54" x14ac:dyDescent="0.2">
      <c r="BB38706" s="5"/>
    </row>
    <row r="38707" spans="54:54" x14ac:dyDescent="0.2">
      <c r="BB38707" s="5"/>
    </row>
    <row r="38708" spans="54:54" x14ac:dyDescent="0.2">
      <c r="BB38708" s="5"/>
    </row>
    <row r="38709" spans="54:54" x14ac:dyDescent="0.2">
      <c r="BB38709" s="5"/>
    </row>
    <row r="38710" spans="54:54" x14ac:dyDescent="0.2">
      <c r="BB38710" s="5"/>
    </row>
    <row r="38711" spans="54:54" x14ac:dyDescent="0.2">
      <c r="BB38711" s="5"/>
    </row>
    <row r="38712" spans="54:54" x14ac:dyDescent="0.2">
      <c r="BB38712" s="5"/>
    </row>
    <row r="38713" spans="54:54" x14ac:dyDescent="0.2">
      <c r="BB38713" s="5"/>
    </row>
    <row r="38714" spans="54:54" x14ac:dyDescent="0.2">
      <c r="BB38714" s="5"/>
    </row>
    <row r="38715" spans="54:54" x14ac:dyDescent="0.2">
      <c r="BB38715" s="5"/>
    </row>
    <row r="38716" spans="54:54" x14ac:dyDescent="0.2">
      <c r="BB38716" s="5"/>
    </row>
    <row r="38717" spans="54:54" x14ac:dyDescent="0.2">
      <c r="BB38717" s="5"/>
    </row>
    <row r="38718" spans="54:54" x14ac:dyDescent="0.2">
      <c r="BB38718" s="5"/>
    </row>
    <row r="38719" spans="54:54" x14ac:dyDescent="0.2">
      <c r="BB38719" s="5"/>
    </row>
    <row r="38720" spans="54:54" x14ac:dyDescent="0.2">
      <c r="BB38720" s="5"/>
    </row>
    <row r="38721" spans="54:54" x14ac:dyDescent="0.2">
      <c r="BB38721" s="5"/>
    </row>
    <row r="38722" spans="54:54" x14ac:dyDescent="0.2">
      <c r="BB38722" s="5"/>
    </row>
    <row r="38723" spans="54:54" x14ac:dyDescent="0.2">
      <c r="BB38723" s="5"/>
    </row>
    <row r="38724" spans="54:54" x14ac:dyDescent="0.2">
      <c r="BB38724" s="5"/>
    </row>
    <row r="38725" spans="54:54" x14ac:dyDescent="0.2">
      <c r="BB38725" s="5"/>
    </row>
    <row r="38726" spans="54:54" x14ac:dyDescent="0.2">
      <c r="BB38726" s="5"/>
    </row>
    <row r="38727" spans="54:54" x14ac:dyDescent="0.2">
      <c r="BB38727" s="5"/>
    </row>
    <row r="38728" spans="54:54" x14ac:dyDescent="0.2">
      <c r="BB38728" s="5"/>
    </row>
    <row r="38729" spans="54:54" x14ac:dyDescent="0.2">
      <c r="BB38729" s="5"/>
    </row>
    <row r="38730" spans="54:54" x14ac:dyDescent="0.2">
      <c r="BB38730" s="5"/>
    </row>
    <row r="38731" spans="54:54" x14ac:dyDescent="0.2">
      <c r="BB38731" s="5"/>
    </row>
    <row r="38732" spans="54:54" x14ac:dyDescent="0.2">
      <c r="BB38732" s="5"/>
    </row>
    <row r="38733" spans="54:54" x14ac:dyDescent="0.2">
      <c r="BB38733" s="5"/>
    </row>
    <row r="38734" spans="54:54" x14ac:dyDescent="0.2">
      <c r="BB38734" s="5"/>
    </row>
    <row r="38735" spans="54:54" x14ac:dyDescent="0.2">
      <c r="BB38735" s="5"/>
    </row>
    <row r="38736" spans="54:54" x14ac:dyDescent="0.2">
      <c r="BB38736" s="5"/>
    </row>
    <row r="38737" spans="54:54" x14ac:dyDescent="0.2">
      <c r="BB38737" s="5"/>
    </row>
    <row r="38738" spans="54:54" x14ac:dyDescent="0.2">
      <c r="BB38738" s="5"/>
    </row>
    <row r="38739" spans="54:54" x14ac:dyDescent="0.2">
      <c r="BB38739" s="5"/>
    </row>
    <row r="38740" spans="54:54" x14ac:dyDescent="0.2">
      <c r="BB38740" s="5"/>
    </row>
    <row r="38741" spans="54:54" x14ac:dyDescent="0.2">
      <c r="BB38741" s="5"/>
    </row>
    <row r="38742" spans="54:54" x14ac:dyDescent="0.2">
      <c r="BB38742" s="5"/>
    </row>
    <row r="38743" spans="54:54" x14ac:dyDescent="0.2">
      <c r="BB38743" s="5"/>
    </row>
    <row r="38744" spans="54:54" x14ac:dyDescent="0.2">
      <c r="BB38744" s="5"/>
    </row>
    <row r="38745" spans="54:54" x14ac:dyDescent="0.2">
      <c r="BB38745" s="5"/>
    </row>
    <row r="38746" spans="54:54" x14ac:dyDescent="0.2">
      <c r="BB38746" s="5"/>
    </row>
    <row r="38747" spans="54:54" x14ac:dyDescent="0.2">
      <c r="BB38747" s="5"/>
    </row>
    <row r="38748" spans="54:54" x14ac:dyDescent="0.2">
      <c r="BB38748" s="5"/>
    </row>
    <row r="38749" spans="54:54" x14ac:dyDescent="0.2">
      <c r="BB38749" s="5"/>
    </row>
    <row r="38750" spans="54:54" x14ac:dyDescent="0.2">
      <c r="BB38750" s="5"/>
    </row>
    <row r="38751" spans="54:54" x14ac:dyDescent="0.2">
      <c r="BB38751" s="5"/>
    </row>
    <row r="38752" spans="54:54" x14ac:dyDescent="0.2">
      <c r="BB38752" s="5"/>
    </row>
    <row r="38753" spans="54:54" x14ac:dyDescent="0.2">
      <c r="BB38753" s="5"/>
    </row>
    <row r="38754" spans="54:54" x14ac:dyDescent="0.2">
      <c r="BB38754" s="5"/>
    </row>
    <row r="38755" spans="54:54" x14ac:dyDescent="0.2">
      <c r="BB38755" s="5"/>
    </row>
    <row r="38756" spans="54:54" x14ac:dyDescent="0.2">
      <c r="BB38756" s="5"/>
    </row>
    <row r="38757" spans="54:54" x14ac:dyDescent="0.2">
      <c r="BB38757" s="5"/>
    </row>
    <row r="38758" spans="54:54" x14ac:dyDescent="0.2">
      <c r="BB38758" s="5"/>
    </row>
    <row r="38759" spans="54:54" x14ac:dyDescent="0.2">
      <c r="BB38759" s="5"/>
    </row>
    <row r="38760" spans="54:54" x14ac:dyDescent="0.2">
      <c r="BB38760" s="5"/>
    </row>
    <row r="38761" spans="54:54" x14ac:dyDescent="0.2">
      <c r="BB38761" s="5"/>
    </row>
    <row r="38762" spans="54:54" x14ac:dyDescent="0.2">
      <c r="BB38762" s="5"/>
    </row>
    <row r="38763" spans="54:54" x14ac:dyDescent="0.2">
      <c r="BB38763" s="5"/>
    </row>
    <row r="38764" spans="54:54" x14ac:dyDescent="0.2">
      <c r="BB38764" s="5"/>
    </row>
    <row r="38765" spans="54:54" x14ac:dyDescent="0.2">
      <c r="BB38765" s="5"/>
    </row>
    <row r="38766" spans="54:54" x14ac:dyDescent="0.2">
      <c r="BB38766" s="5"/>
    </row>
    <row r="38767" spans="54:54" x14ac:dyDescent="0.2">
      <c r="BB38767" s="5"/>
    </row>
    <row r="38768" spans="54:54" x14ac:dyDescent="0.2">
      <c r="BB38768" s="5"/>
    </row>
    <row r="38769" spans="54:54" x14ac:dyDescent="0.2">
      <c r="BB38769" s="5"/>
    </row>
    <row r="38770" spans="54:54" x14ac:dyDescent="0.2">
      <c r="BB38770" s="5"/>
    </row>
    <row r="38771" spans="54:54" x14ac:dyDescent="0.2">
      <c r="BB38771" s="5"/>
    </row>
    <row r="38772" spans="54:54" x14ac:dyDescent="0.2">
      <c r="BB38772" s="5"/>
    </row>
    <row r="38773" spans="54:54" x14ac:dyDescent="0.2">
      <c r="BB38773" s="5"/>
    </row>
    <row r="38774" spans="54:54" x14ac:dyDescent="0.2">
      <c r="BB38774" s="5"/>
    </row>
    <row r="38775" spans="54:54" x14ac:dyDescent="0.2">
      <c r="BB38775" s="5"/>
    </row>
    <row r="38776" spans="54:54" x14ac:dyDescent="0.2">
      <c r="BB38776" s="5"/>
    </row>
    <row r="38777" spans="54:54" x14ac:dyDescent="0.2">
      <c r="BB38777" s="5"/>
    </row>
    <row r="38778" spans="54:54" x14ac:dyDescent="0.2">
      <c r="BB38778" s="5"/>
    </row>
    <row r="38779" spans="54:54" x14ac:dyDescent="0.2">
      <c r="BB38779" s="5"/>
    </row>
    <row r="38780" spans="54:54" x14ac:dyDescent="0.2">
      <c r="BB38780" s="5"/>
    </row>
    <row r="38781" spans="54:54" x14ac:dyDescent="0.2">
      <c r="BB38781" s="5"/>
    </row>
    <row r="38782" spans="54:54" x14ac:dyDescent="0.2">
      <c r="BB38782" s="5"/>
    </row>
    <row r="38783" spans="54:54" x14ac:dyDescent="0.2">
      <c r="BB38783" s="5"/>
    </row>
    <row r="38784" spans="54:54" x14ac:dyDescent="0.2">
      <c r="BB38784" s="5"/>
    </row>
    <row r="38785" spans="54:54" x14ac:dyDescent="0.2">
      <c r="BB38785" s="5"/>
    </row>
    <row r="38786" spans="54:54" x14ac:dyDescent="0.2">
      <c r="BB38786" s="5"/>
    </row>
    <row r="38787" spans="54:54" x14ac:dyDescent="0.2">
      <c r="BB38787" s="5"/>
    </row>
    <row r="38788" spans="54:54" x14ac:dyDescent="0.2">
      <c r="BB38788" s="5"/>
    </row>
    <row r="38789" spans="54:54" x14ac:dyDescent="0.2">
      <c r="BB38789" s="5"/>
    </row>
    <row r="38790" spans="54:54" x14ac:dyDescent="0.2">
      <c r="BB38790" s="5"/>
    </row>
    <row r="38791" spans="54:54" x14ac:dyDescent="0.2">
      <c r="BB38791" s="5"/>
    </row>
    <row r="38792" spans="54:54" x14ac:dyDescent="0.2">
      <c r="BB38792" s="5"/>
    </row>
    <row r="38793" spans="54:54" x14ac:dyDescent="0.2">
      <c r="BB38793" s="5"/>
    </row>
    <row r="38794" spans="54:54" x14ac:dyDescent="0.2">
      <c r="BB38794" s="5"/>
    </row>
    <row r="38795" spans="54:54" x14ac:dyDescent="0.2">
      <c r="BB38795" s="5"/>
    </row>
    <row r="38796" spans="54:54" x14ac:dyDescent="0.2">
      <c r="BB38796" s="5"/>
    </row>
    <row r="38797" spans="54:54" x14ac:dyDescent="0.2">
      <c r="BB38797" s="5"/>
    </row>
    <row r="38798" spans="54:54" x14ac:dyDescent="0.2">
      <c r="BB38798" s="5"/>
    </row>
    <row r="38799" spans="54:54" x14ac:dyDescent="0.2">
      <c r="BB38799" s="5"/>
    </row>
    <row r="38800" spans="54:54" x14ac:dyDescent="0.2">
      <c r="BB38800" s="5"/>
    </row>
    <row r="38801" spans="54:54" x14ac:dyDescent="0.2">
      <c r="BB38801" s="5"/>
    </row>
    <row r="38802" spans="54:54" x14ac:dyDescent="0.2">
      <c r="BB38802" s="5"/>
    </row>
    <row r="38803" spans="54:54" x14ac:dyDescent="0.2">
      <c r="BB38803" s="5"/>
    </row>
    <row r="38804" spans="54:54" x14ac:dyDescent="0.2">
      <c r="BB38804" s="5"/>
    </row>
    <row r="38805" spans="54:54" x14ac:dyDescent="0.2">
      <c r="BB38805" s="5"/>
    </row>
    <row r="38806" spans="54:54" x14ac:dyDescent="0.2">
      <c r="BB38806" s="5"/>
    </row>
    <row r="38807" spans="54:54" x14ac:dyDescent="0.2">
      <c r="BB38807" s="5"/>
    </row>
    <row r="38808" spans="54:54" x14ac:dyDescent="0.2">
      <c r="BB38808" s="5"/>
    </row>
    <row r="38809" spans="54:54" x14ac:dyDescent="0.2">
      <c r="BB38809" s="5"/>
    </row>
    <row r="38810" spans="54:54" x14ac:dyDescent="0.2">
      <c r="BB38810" s="5"/>
    </row>
    <row r="38811" spans="54:54" x14ac:dyDescent="0.2">
      <c r="BB38811" s="5"/>
    </row>
    <row r="38812" spans="54:54" x14ac:dyDescent="0.2">
      <c r="BB38812" s="5"/>
    </row>
    <row r="38813" spans="54:54" x14ac:dyDescent="0.2">
      <c r="BB38813" s="5"/>
    </row>
    <row r="38814" spans="54:54" x14ac:dyDescent="0.2">
      <c r="BB38814" s="5"/>
    </row>
    <row r="38815" spans="54:54" x14ac:dyDescent="0.2">
      <c r="BB38815" s="5"/>
    </row>
    <row r="38816" spans="54:54" x14ac:dyDescent="0.2">
      <c r="BB38816" s="5"/>
    </row>
    <row r="38817" spans="54:54" x14ac:dyDescent="0.2">
      <c r="BB38817" s="5"/>
    </row>
    <row r="38818" spans="54:54" x14ac:dyDescent="0.2">
      <c r="BB38818" s="5"/>
    </row>
    <row r="38819" spans="54:54" x14ac:dyDescent="0.2">
      <c r="BB38819" s="5"/>
    </row>
    <row r="38820" spans="54:54" x14ac:dyDescent="0.2">
      <c r="BB38820" s="5"/>
    </row>
    <row r="38821" spans="54:54" x14ac:dyDescent="0.2">
      <c r="BB38821" s="5"/>
    </row>
    <row r="38822" spans="54:54" x14ac:dyDescent="0.2">
      <c r="BB38822" s="5"/>
    </row>
    <row r="38823" spans="54:54" x14ac:dyDescent="0.2">
      <c r="BB38823" s="5"/>
    </row>
    <row r="38824" spans="54:54" x14ac:dyDescent="0.2">
      <c r="BB38824" s="5"/>
    </row>
    <row r="38825" spans="54:54" x14ac:dyDescent="0.2">
      <c r="BB38825" s="5"/>
    </row>
    <row r="38826" spans="54:54" x14ac:dyDescent="0.2">
      <c r="BB38826" s="5"/>
    </row>
    <row r="38827" spans="54:54" x14ac:dyDescent="0.2">
      <c r="BB38827" s="5"/>
    </row>
    <row r="38828" spans="54:54" x14ac:dyDescent="0.2">
      <c r="BB38828" s="5"/>
    </row>
    <row r="38829" spans="54:54" x14ac:dyDescent="0.2">
      <c r="BB38829" s="5"/>
    </row>
    <row r="38830" spans="54:54" x14ac:dyDescent="0.2">
      <c r="BB38830" s="5"/>
    </row>
    <row r="38831" spans="54:54" x14ac:dyDescent="0.2">
      <c r="BB38831" s="5"/>
    </row>
    <row r="38832" spans="54:54" x14ac:dyDescent="0.2">
      <c r="BB38832" s="5"/>
    </row>
    <row r="38833" spans="54:54" x14ac:dyDescent="0.2">
      <c r="BB38833" s="5"/>
    </row>
    <row r="38834" spans="54:54" x14ac:dyDescent="0.2">
      <c r="BB38834" s="5"/>
    </row>
    <row r="38835" spans="54:54" x14ac:dyDescent="0.2">
      <c r="BB38835" s="5"/>
    </row>
    <row r="38836" spans="54:54" x14ac:dyDescent="0.2">
      <c r="BB38836" s="5"/>
    </row>
    <row r="38837" spans="54:54" x14ac:dyDescent="0.2">
      <c r="BB38837" s="5"/>
    </row>
    <row r="38838" spans="54:54" x14ac:dyDescent="0.2">
      <c r="BB38838" s="5"/>
    </row>
    <row r="38839" spans="54:54" x14ac:dyDescent="0.2">
      <c r="BB38839" s="5"/>
    </row>
    <row r="38840" spans="54:54" x14ac:dyDescent="0.2">
      <c r="BB38840" s="5"/>
    </row>
    <row r="38841" spans="54:54" x14ac:dyDescent="0.2">
      <c r="BB38841" s="5"/>
    </row>
    <row r="38842" spans="54:54" x14ac:dyDescent="0.2">
      <c r="BB38842" s="5"/>
    </row>
    <row r="38843" spans="54:54" x14ac:dyDescent="0.2">
      <c r="BB38843" s="5"/>
    </row>
    <row r="38844" spans="54:54" x14ac:dyDescent="0.2">
      <c r="BB38844" s="5"/>
    </row>
    <row r="38845" spans="54:54" x14ac:dyDescent="0.2">
      <c r="BB38845" s="5"/>
    </row>
    <row r="38846" spans="54:54" x14ac:dyDescent="0.2">
      <c r="BB38846" s="5"/>
    </row>
    <row r="38847" spans="54:54" x14ac:dyDescent="0.2">
      <c r="BB38847" s="5"/>
    </row>
    <row r="38848" spans="54:54" x14ac:dyDescent="0.2">
      <c r="BB38848" s="5"/>
    </row>
    <row r="38849" spans="54:54" x14ac:dyDescent="0.2">
      <c r="BB38849" s="5"/>
    </row>
    <row r="38850" spans="54:54" x14ac:dyDescent="0.2">
      <c r="BB38850" s="5"/>
    </row>
    <row r="38851" spans="54:54" x14ac:dyDescent="0.2">
      <c r="BB38851" s="5"/>
    </row>
    <row r="38852" spans="54:54" x14ac:dyDescent="0.2">
      <c r="BB38852" s="5"/>
    </row>
    <row r="38853" spans="54:54" x14ac:dyDescent="0.2">
      <c r="BB38853" s="5"/>
    </row>
    <row r="38854" spans="54:54" x14ac:dyDescent="0.2">
      <c r="BB38854" s="5"/>
    </row>
    <row r="38855" spans="54:54" x14ac:dyDescent="0.2">
      <c r="BB38855" s="5"/>
    </row>
    <row r="38856" spans="54:54" x14ac:dyDescent="0.2">
      <c r="BB38856" s="5"/>
    </row>
    <row r="38857" spans="54:54" x14ac:dyDescent="0.2">
      <c r="BB38857" s="5"/>
    </row>
    <row r="38858" spans="54:54" x14ac:dyDescent="0.2">
      <c r="BB38858" s="5"/>
    </row>
    <row r="38859" spans="54:54" x14ac:dyDescent="0.2">
      <c r="BB38859" s="5"/>
    </row>
    <row r="38860" spans="54:54" x14ac:dyDescent="0.2">
      <c r="BB38860" s="5"/>
    </row>
    <row r="38861" spans="54:54" x14ac:dyDescent="0.2">
      <c r="BB38861" s="5"/>
    </row>
    <row r="38862" spans="54:54" x14ac:dyDescent="0.2">
      <c r="BB38862" s="5"/>
    </row>
    <row r="38863" spans="54:54" x14ac:dyDescent="0.2">
      <c r="BB38863" s="5"/>
    </row>
    <row r="38864" spans="54:54" x14ac:dyDescent="0.2">
      <c r="BB38864" s="5"/>
    </row>
    <row r="38865" spans="54:54" x14ac:dyDescent="0.2">
      <c r="BB38865" s="5"/>
    </row>
    <row r="38866" spans="54:54" x14ac:dyDescent="0.2">
      <c r="BB38866" s="5"/>
    </row>
    <row r="38867" spans="54:54" x14ac:dyDescent="0.2">
      <c r="BB38867" s="5"/>
    </row>
    <row r="38868" spans="54:54" x14ac:dyDescent="0.2">
      <c r="BB38868" s="5"/>
    </row>
    <row r="38869" spans="54:54" x14ac:dyDescent="0.2">
      <c r="BB38869" s="5"/>
    </row>
    <row r="38870" spans="54:54" x14ac:dyDescent="0.2">
      <c r="BB38870" s="5"/>
    </row>
    <row r="38871" spans="54:54" x14ac:dyDescent="0.2">
      <c r="BB38871" s="5"/>
    </row>
    <row r="38872" spans="54:54" x14ac:dyDescent="0.2">
      <c r="BB38872" s="5"/>
    </row>
    <row r="38873" spans="54:54" x14ac:dyDescent="0.2">
      <c r="BB38873" s="5"/>
    </row>
    <row r="38874" spans="54:54" x14ac:dyDescent="0.2">
      <c r="BB38874" s="5"/>
    </row>
    <row r="38875" spans="54:54" x14ac:dyDescent="0.2">
      <c r="BB38875" s="5"/>
    </row>
    <row r="38876" spans="54:54" x14ac:dyDescent="0.2">
      <c r="BB38876" s="5"/>
    </row>
    <row r="38877" spans="54:54" x14ac:dyDescent="0.2">
      <c r="BB38877" s="5"/>
    </row>
    <row r="38878" spans="54:54" x14ac:dyDescent="0.2">
      <c r="BB38878" s="5"/>
    </row>
    <row r="38879" spans="54:54" x14ac:dyDescent="0.2">
      <c r="BB38879" s="5"/>
    </row>
    <row r="38880" spans="54:54" x14ac:dyDescent="0.2">
      <c r="BB38880" s="5"/>
    </row>
    <row r="38881" spans="54:54" x14ac:dyDescent="0.2">
      <c r="BB38881" s="5"/>
    </row>
    <row r="38882" spans="54:54" x14ac:dyDescent="0.2">
      <c r="BB38882" s="5"/>
    </row>
    <row r="38883" spans="54:54" x14ac:dyDescent="0.2">
      <c r="BB38883" s="5"/>
    </row>
    <row r="38884" spans="54:54" x14ac:dyDescent="0.2">
      <c r="BB38884" s="5"/>
    </row>
    <row r="38885" spans="54:54" x14ac:dyDescent="0.2">
      <c r="BB38885" s="5"/>
    </row>
    <row r="38886" spans="54:54" x14ac:dyDescent="0.2">
      <c r="BB38886" s="5"/>
    </row>
    <row r="38887" spans="54:54" x14ac:dyDescent="0.2">
      <c r="BB38887" s="5"/>
    </row>
    <row r="38888" spans="54:54" x14ac:dyDescent="0.2">
      <c r="BB38888" s="5"/>
    </row>
    <row r="38889" spans="54:54" x14ac:dyDescent="0.2">
      <c r="BB38889" s="5"/>
    </row>
    <row r="38890" spans="54:54" x14ac:dyDescent="0.2">
      <c r="BB38890" s="5"/>
    </row>
    <row r="38891" spans="54:54" x14ac:dyDescent="0.2">
      <c r="BB38891" s="5"/>
    </row>
    <row r="38892" spans="54:54" x14ac:dyDescent="0.2">
      <c r="BB38892" s="5"/>
    </row>
    <row r="38893" spans="54:54" x14ac:dyDescent="0.2">
      <c r="BB38893" s="5"/>
    </row>
    <row r="38894" spans="54:54" x14ac:dyDescent="0.2">
      <c r="BB38894" s="5"/>
    </row>
    <row r="38895" spans="54:54" x14ac:dyDescent="0.2">
      <c r="BB38895" s="5"/>
    </row>
    <row r="38896" spans="54:54" x14ac:dyDescent="0.2">
      <c r="BB38896" s="5"/>
    </row>
    <row r="38897" spans="54:54" x14ac:dyDescent="0.2">
      <c r="BB38897" s="5"/>
    </row>
    <row r="38898" spans="54:54" x14ac:dyDescent="0.2">
      <c r="BB38898" s="5"/>
    </row>
    <row r="38899" spans="54:54" x14ac:dyDescent="0.2">
      <c r="BB38899" s="5"/>
    </row>
    <row r="38900" spans="54:54" x14ac:dyDescent="0.2">
      <c r="BB38900" s="5"/>
    </row>
    <row r="38901" spans="54:54" x14ac:dyDescent="0.2">
      <c r="BB38901" s="5"/>
    </row>
    <row r="38902" spans="54:54" x14ac:dyDescent="0.2">
      <c r="BB38902" s="5"/>
    </row>
    <row r="38903" spans="54:54" x14ac:dyDescent="0.2">
      <c r="BB38903" s="5"/>
    </row>
    <row r="38904" spans="54:54" x14ac:dyDescent="0.2">
      <c r="BB38904" s="5"/>
    </row>
    <row r="38905" spans="54:54" x14ac:dyDescent="0.2">
      <c r="BB38905" s="5"/>
    </row>
    <row r="38906" spans="54:54" x14ac:dyDescent="0.2">
      <c r="BB38906" s="5"/>
    </row>
    <row r="38907" spans="54:54" x14ac:dyDescent="0.2">
      <c r="BB38907" s="5"/>
    </row>
    <row r="38908" spans="54:54" x14ac:dyDescent="0.2">
      <c r="BB38908" s="5"/>
    </row>
    <row r="38909" spans="54:54" x14ac:dyDescent="0.2">
      <c r="BB38909" s="5"/>
    </row>
    <row r="38910" spans="54:54" x14ac:dyDescent="0.2">
      <c r="BB38910" s="5"/>
    </row>
    <row r="38911" spans="54:54" x14ac:dyDescent="0.2">
      <c r="BB38911" s="5"/>
    </row>
    <row r="38912" spans="54:54" x14ac:dyDescent="0.2">
      <c r="BB38912" s="5"/>
    </row>
    <row r="38913" spans="54:54" x14ac:dyDescent="0.2">
      <c r="BB38913" s="5"/>
    </row>
    <row r="38914" spans="54:54" x14ac:dyDescent="0.2">
      <c r="BB38914" s="5"/>
    </row>
    <row r="38915" spans="54:54" x14ac:dyDescent="0.2">
      <c r="BB38915" s="5"/>
    </row>
    <row r="38916" spans="54:54" x14ac:dyDescent="0.2">
      <c r="BB38916" s="5"/>
    </row>
    <row r="38917" spans="54:54" x14ac:dyDescent="0.2">
      <c r="BB38917" s="5"/>
    </row>
    <row r="38918" spans="54:54" x14ac:dyDescent="0.2">
      <c r="BB38918" s="5"/>
    </row>
    <row r="38919" spans="54:54" x14ac:dyDescent="0.2">
      <c r="BB38919" s="5"/>
    </row>
    <row r="38920" spans="54:54" x14ac:dyDescent="0.2">
      <c r="BB38920" s="5"/>
    </row>
    <row r="38921" spans="54:54" x14ac:dyDescent="0.2">
      <c r="BB38921" s="5"/>
    </row>
    <row r="38922" spans="54:54" x14ac:dyDescent="0.2">
      <c r="BB38922" s="5"/>
    </row>
    <row r="38923" spans="54:54" x14ac:dyDescent="0.2">
      <c r="BB38923" s="5"/>
    </row>
    <row r="38924" spans="54:54" x14ac:dyDescent="0.2">
      <c r="BB38924" s="5"/>
    </row>
    <row r="38925" spans="54:54" x14ac:dyDescent="0.2">
      <c r="BB38925" s="5"/>
    </row>
    <row r="38926" spans="54:54" x14ac:dyDescent="0.2">
      <c r="BB38926" s="5"/>
    </row>
    <row r="38927" spans="54:54" x14ac:dyDescent="0.2">
      <c r="BB38927" s="5"/>
    </row>
    <row r="38928" spans="54:54" x14ac:dyDescent="0.2">
      <c r="BB38928" s="5"/>
    </row>
    <row r="38929" spans="54:54" x14ac:dyDescent="0.2">
      <c r="BB38929" s="5"/>
    </row>
    <row r="38930" spans="54:54" x14ac:dyDescent="0.2">
      <c r="BB38930" s="5"/>
    </row>
    <row r="38931" spans="54:54" x14ac:dyDescent="0.2">
      <c r="BB38931" s="5"/>
    </row>
    <row r="38932" spans="54:54" x14ac:dyDescent="0.2">
      <c r="BB38932" s="5"/>
    </row>
    <row r="38933" spans="54:54" x14ac:dyDescent="0.2">
      <c r="BB38933" s="5"/>
    </row>
    <row r="38934" spans="54:54" x14ac:dyDescent="0.2">
      <c r="BB38934" s="5"/>
    </row>
    <row r="38935" spans="54:54" x14ac:dyDescent="0.2">
      <c r="BB38935" s="5"/>
    </row>
    <row r="38936" spans="54:54" x14ac:dyDescent="0.2">
      <c r="BB38936" s="5"/>
    </row>
    <row r="38937" spans="54:54" x14ac:dyDescent="0.2">
      <c r="BB38937" s="5"/>
    </row>
    <row r="38938" spans="54:54" x14ac:dyDescent="0.2">
      <c r="BB38938" s="5"/>
    </row>
    <row r="38939" spans="54:54" x14ac:dyDescent="0.2">
      <c r="BB38939" s="5"/>
    </row>
    <row r="38940" spans="54:54" x14ac:dyDescent="0.2">
      <c r="BB38940" s="5"/>
    </row>
    <row r="38941" spans="54:54" x14ac:dyDescent="0.2">
      <c r="BB38941" s="5"/>
    </row>
    <row r="38942" spans="54:54" x14ac:dyDescent="0.2">
      <c r="BB38942" s="5"/>
    </row>
    <row r="38943" spans="54:54" x14ac:dyDescent="0.2">
      <c r="BB38943" s="5"/>
    </row>
    <row r="38944" spans="54:54" x14ac:dyDescent="0.2">
      <c r="BB38944" s="5"/>
    </row>
    <row r="38945" spans="54:54" x14ac:dyDescent="0.2">
      <c r="BB38945" s="5"/>
    </row>
    <row r="38946" spans="54:54" x14ac:dyDescent="0.2">
      <c r="BB38946" s="5"/>
    </row>
    <row r="38947" spans="54:54" x14ac:dyDescent="0.2">
      <c r="BB38947" s="5"/>
    </row>
    <row r="38948" spans="54:54" x14ac:dyDescent="0.2">
      <c r="BB38948" s="5"/>
    </row>
    <row r="38949" spans="54:54" x14ac:dyDescent="0.2">
      <c r="BB38949" s="5"/>
    </row>
    <row r="38950" spans="54:54" x14ac:dyDescent="0.2">
      <c r="BB38950" s="5"/>
    </row>
    <row r="38951" spans="54:54" x14ac:dyDescent="0.2">
      <c r="BB38951" s="5"/>
    </row>
    <row r="38952" spans="54:54" x14ac:dyDescent="0.2">
      <c r="BB38952" s="5"/>
    </row>
    <row r="38953" spans="54:54" x14ac:dyDescent="0.2">
      <c r="BB38953" s="5"/>
    </row>
    <row r="38954" spans="54:54" x14ac:dyDescent="0.2">
      <c r="BB38954" s="5"/>
    </row>
    <row r="38955" spans="54:54" x14ac:dyDescent="0.2">
      <c r="BB38955" s="5"/>
    </row>
    <row r="38956" spans="54:54" x14ac:dyDescent="0.2">
      <c r="BB38956" s="5"/>
    </row>
    <row r="38957" spans="54:54" x14ac:dyDescent="0.2">
      <c r="BB38957" s="5"/>
    </row>
    <row r="38958" spans="54:54" x14ac:dyDescent="0.2">
      <c r="BB38958" s="5"/>
    </row>
    <row r="38959" spans="54:54" x14ac:dyDescent="0.2">
      <c r="BB38959" s="5"/>
    </row>
    <row r="38960" spans="54:54" x14ac:dyDescent="0.2">
      <c r="BB38960" s="5"/>
    </row>
    <row r="38961" spans="54:54" x14ac:dyDescent="0.2">
      <c r="BB38961" s="5"/>
    </row>
    <row r="38962" spans="54:54" x14ac:dyDescent="0.2">
      <c r="BB38962" s="5"/>
    </row>
    <row r="38963" spans="54:54" x14ac:dyDescent="0.2">
      <c r="BB38963" s="5"/>
    </row>
    <row r="38964" spans="54:54" x14ac:dyDescent="0.2">
      <c r="BB38964" s="5"/>
    </row>
    <row r="38965" spans="54:54" x14ac:dyDescent="0.2">
      <c r="BB38965" s="5"/>
    </row>
    <row r="38966" spans="54:54" x14ac:dyDescent="0.2">
      <c r="BB38966" s="5"/>
    </row>
    <row r="38967" spans="54:54" x14ac:dyDescent="0.2">
      <c r="BB38967" s="5"/>
    </row>
    <row r="38968" spans="54:54" x14ac:dyDescent="0.2">
      <c r="BB38968" s="5"/>
    </row>
    <row r="38969" spans="54:54" x14ac:dyDescent="0.2">
      <c r="BB38969" s="5"/>
    </row>
    <row r="38970" spans="54:54" x14ac:dyDescent="0.2">
      <c r="BB38970" s="5"/>
    </row>
    <row r="38971" spans="54:54" x14ac:dyDescent="0.2">
      <c r="BB38971" s="5"/>
    </row>
    <row r="38972" spans="54:54" x14ac:dyDescent="0.2">
      <c r="BB38972" s="5"/>
    </row>
    <row r="38973" spans="54:54" x14ac:dyDescent="0.2">
      <c r="BB38973" s="5"/>
    </row>
    <row r="38974" spans="54:54" x14ac:dyDescent="0.2">
      <c r="BB38974" s="5"/>
    </row>
    <row r="38975" spans="54:54" x14ac:dyDescent="0.2">
      <c r="BB38975" s="5"/>
    </row>
    <row r="38976" spans="54:54" x14ac:dyDescent="0.2">
      <c r="BB38976" s="5"/>
    </row>
    <row r="38977" spans="54:54" x14ac:dyDescent="0.2">
      <c r="BB38977" s="5"/>
    </row>
    <row r="38978" spans="54:54" x14ac:dyDescent="0.2">
      <c r="BB38978" s="5"/>
    </row>
    <row r="38979" spans="54:54" x14ac:dyDescent="0.2">
      <c r="BB38979" s="5"/>
    </row>
    <row r="38980" spans="54:54" x14ac:dyDescent="0.2">
      <c r="BB38980" s="5"/>
    </row>
    <row r="38981" spans="54:54" x14ac:dyDescent="0.2">
      <c r="BB38981" s="5"/>
    </row>
    <row r="38982" spans="54:54" x14ac:dyDescent="0.2">
      <c r="BB38982" s="5"/>
    </row>
    <row r="38983" spans="54:54" x14ac:dyDescent="0.2">
      <c r="BB38983" s="5"/>
    </row>
    <row r="38984" spans="54:54" x14ac:dyDescent="0.2">
      <c r="BB38984" s="5"/>
    </row>
    <row r="38985" spans="54:54" x14ac:dyDescent="0.2">
      <c r="BB38985" s="5"/>
    </row>
    <row r="38986" spans="54:54" x14ac:dyDescent="0.2">
      <c r="BB38986" s="5"/>
    </row>
    <row r="38987" spans="54:54" x14ac:dyDescent="0.2">
      <c r="BB38987" s="5"/>
    </row>
    <row r="38988" spans="54:54" x14ac:dyDescent="0.2">
      <c r="BB38988" s="5"/>
    </row>
    <row r="38989" spans="54:54" x14ac:dyDescent="0.2">
      <c r="BB38989" s="5"/>
    </row>
    <row r="38990" spans="54:54" x14ac:dyDescent="0.2">
      <c r="BB38990" s="5"/>
    </row>
    <row r="38991" spans="54:54" x14ac:dyDescent="0.2">
      <c r="BB38991" s="5"/>
    </row>
    <row r="38992" spans="54:54" x14ac:dyDescent="0.2">
      <c r="BB38992" s="5"/>
    </row>
    <row r="38993" spans="54:54" x14ac:dyDescent="0.2">
      <c r="BB38993" s="5"/>
    </row>
    <row r="38994" spans="54:54" x14ac:dyDescent="0.2">
      <c r="BB38994" s="5"/>
    </row>
    <row r="38995" spans="54:54" x14ac:dyDescent="0.2">
      <c r="BB38995" s="5"/>
    </row>
    <row r="38996" spans="54:54" x14ac:dyDescent="0.2">
      <c r="BB38996" s="5"/>
    </row>
    <row r="38997" spans="54:54" x14ac:dyDescent="0.2">
      <c r="BB38997" s="5"/>
    </row>
    <row r="38998" spans="54:54" x14ac:dyDescent="0.2">
      <c r="BB38998" s="5"/>
    </row>
    <row r="38999" spans="54:54" x14ac:dyDescent="0.2">
      <c r="BB38999" s="5"/>
    </row>
    <row r="39000" spans="54:54" x14ac:dyDescent="0.2">
      <c r="BB39000" s="5"/>
    </row>
    <row r="39001" spans="54:54" x14ac:dyDescent="0.2">
      <c r="BB39001" s="5"/>
    </row>
    <row r="39002" spans="54:54" x14ac:dyDescent="0.2">
      <c r="BB39002" s="5"/>
    </row>
    <row r="39003" spans="54:54" x14ac:dyDescent="0.2">
      <c r="BB39003" s="5"/>
    </row>
    <row r="39004" spans="54:54" x14ac:dyDescent="0.2">
      <c r="BB39004" s="5"/>
    </row>
    <row r="39005" spans="54:54" x14ac:dyDescent="0.2">
      <c r="BB39005" s="5"/>
    </row>
    <row r="39006" spans="54:54" x14ac:dyDescent="0.2">
      <c r="BB39006" s="5"/>
    </row>
    <row r="39007" spans="54:54" x14ac:dyDescent="0.2">
      <c r="BB39007" s="5"/>
    </row>
    <row r="39008" spans="54:54" x14ac:dyDescent="0.2">
      <c r="BB39008" s="5"/>
    </row>
    <row r="39009" spans="54:54" x14ac:dyDescent="0.2">
      <c r="BB39009" s="5"/>
    </row>
    <row r="39010" spans="54:54" x14ac:dyDescent="0.2">
      <c r="BB39010" s="5"/>
    </row>
    <row r="39011" spans="54:54" x14ac:dyDescent="0.2">
      <c r="BB39011" s="5"/>
    </row>
    <row r="39012" spans="54:54" x14ac:dyDescent="0.2">
      <c r="BB39012" s="5"/>
    </row>
    <row r="39013" spans="54:54" x14ac:dyDescent="0.2">
      <c r="BB39013" s="5"/>
    </row>
    <row r="39014" spans="54:54" x14ac:dyDescent="0.2">
      <c r="BB39014" s="5"/>
    </row>
    <row r="39015" spans="54:54" x14ac:dyDescent="0.2">
      <c r="BB39015" s="5"/>
    </row>
    <row r="39016" spans="54:54" x14ac:dyDescent="0.2">
      <c r="BB39016" s="5"/>
    </row>
    <row r="39017" spans="54:54" x14ac:dyDescent="0.2">
      <c r="BB39017" s="5"/>
    </row>
    <row r="39018" spans="54:54" x14ac:dyDescent="0.2">
      <c r="BB39018" s="5"/>
    </row>
    <row r="39019" spans="54:54" x14ac:dyDescent="0.2">
      <c r="BB39019" s="5"/>
    </row>
    <row r="39020" spans="54:54" x14ac:dyDescent="0.2">
      <c r="BB39020" s="5"/>
    </row>
    <row r="39021" spans="54:54" x14ac:dyDescent="0.2">
      <c r="BB39021" s="5"/>
    </row>
    <row r="39022" spans="54:54" x14ac:dyDescent="0.2">
      <c r="BB39022" s="5"/>
    </row>
    <row r="39023" spans="54:54" x14ac:dyDescent="0.2">
      <c r="BB39023" s="5"/>
    </row>
    <row r="39024" spans="54:54" x14ac:dyDescent="0.2">
      <c r="BB39024" s="5"/>
    </row>
    <row r="39025" spans="54:54" x14ac:dyDescent="0.2">
      <c r="BB39025" s="5"/>
    </row>
    <row r="39026" spans="54:54" x14ac:dyDescent="0.2">
      <c r="BB39026" s="5"/>
    </row>
    <row r="39027" spans="54:54" x14ac:dyDescent="0.2">
      <c r="BB39027" s="5"/>
    </row>
    <row r="39028" spans="54:54" x14ac:dyDescent="0.2">
      <c r="BB39028" s="5"/>
    </row>
    <row r="39029" spans="54:54" x14ac:dyDescent="0.2">
      <c r="BB39029" s="5"/>
    </row>
    <row r="39030" spans="54:54" x14ac:dyDescent="0.2">
      <c r="BB39030" s="5"/>
    </row>
    <row r="39031" spans="54:54" x14ac:dyDescent="0.2">
      <c r="BB39031" s="5"/>
    </row>
    <row r="39032" spans="54:54" x14ac:dyDescent="0.2">
      <c r="BB39032" s="5"/>
    </row>
    <row r="39033" spans="54:54" x14ac:dyDescent="0.2">
      <c r="BB39033" s="5"/>
    </row>
    <row r="39034" spans="54:54" x14ac:dyDescent="0.2">
      <c r="BB39034" s="5"/>
    </row>
    <row r="39035" spans="54:54" x14ac:dyDescent="0.2">
      <c r="BB39035" s="5"/>
    </row>
    <row r="39036" spans="54:54" x14ac:dyDescent="0.2">
      <c r="BB39036" s="5"/>
    </row>
    <row r="39037" spans="54:54" x14ac:dyDescent="0.2">
      <c r="BB39037" s="5"/>
    </row>
    <row r="39038" spans="54:54" x14ac:dyDescent="0.2">
      <c r="BB39038" s="5"/>
    </row>
    <row r="39039" spans="54:54" x14ac:dyDescent="0.2">
      <c r="BB39039" s="5"/>
    </row>
    <row r="39040" spans="54:54" x14ac:dyDescent="0.2">
      <c r="BB39040" s="5"/>
    </row>
    <row r="39041" spans="54:54" x14ac:dyDescent="0.2">
      <c r="BB39041" s="5"/>
    </row>
    <row r="39042" spans="54:54" x14ac:dyDescent="0.2">
      <c r="BB39042" s="5"/>
    </row>
    <row r="39043" spans="54:54" x14ac:dyDescent="0.2">
      <c r="BB39043" s="5"/>
    </row>
    <row r="39044" spans="54:54" x14ac:dyDescent="0.2">
      <c r="BB39044" s="5"/>
    </row>
    <row r="39045" spans="54:54" x14ac:dyDescent="0.2">
      <c r="BB39045" s="5"/>
    </row>
    <row r="39046" spans="54:54" x14ac:dyDescent="0.2">
      <c r="BB39046" s="5"/>
    </row>
    <row r="39047" spans="54:54" x14ac:dyDescent="0.2">
      <c r="BB39047" s="5"/>
    </row>
    <row r="39048" spans="54:54" x14ac:dyDescent="0.2">
      <c r="BB39048" s="5"/>
    </row>
    <row r="39049" spans="54:54" x14ac:dyDescent="0.2">
      <c r="BB39049" s="5"/>
    </row>
    <row r="39050" spans="54:54" x14ac:dyDescent="0.2">
      <c r="BB39050" s="5"/>
    </row>
    <row r="39051" spans="54:54" x14ac:dyDescent="0.2">
      <c r="BB39051" s="5"/>
    </row>
    <row r="39052" spans="54:54" x14ac:dyDescent="0.2">
      <c r="BB39052" s="5"/>
    </row>
    <row r="39053" spans="54:54" x14ac:dyDescent="0.2">
      <c r="BB39053" s="5"/>
    </row>
    <row r="39054" spans="54:54" x14ac:dyDescent="0.2">
      <c r="BB39054" s="5"/>
    </row>
    <row r="39055" spans="54:54" x14ac:dyDescent="0.2">
      <c r="BB39055" s="5"/>
    </row>
    <row r="39056" spans="54:54" x14ac:dyDescent="0.2">
      <c r="BB39056" s="5"/>
    </row>
    <row r="39057" spans="54:54" x14ac:dyDescent="0.2">
      <c r="BB39057" s="5"/>
    </row>
    <row r="39058" spans="54:54" x14ac:dyDescent="0.2">
      <c r="BB39058" s="5"/>
    </row>
    <row r="39059" spans="54:54" x14ac:dyDescent="0.2">
      <c r="BB39059" s="5"/>
    </row>
    <row r="39060" spans="54:54" x14ac:dyDescent="0.2">
      <c r="BB39060" s="5"/>
    </row>
    <row r="39061" spans="54:54" x14ac:dyDescent="0.2">
      <c r="BB39061" s="5"/>
    </row>
    <row r="39062" spans="54:54" x14ac:dyDescent="0.2">
      <c r="BB39062" s="5"/>
    </row>
    <row r="39063" spans="54:54" x14ac:dyDescent="0.2">
      <c r="BB39063" s="5"/>
    </row>
    <row r="39064" spans="54:54" x14ac:dyDescent="0.2">
      <c r="BB39064" s="5"/>
    </row>
    <row r="39065" spans="54:54" x14ac:dyDescent="0.2">
      <c r="BB39065" s="5"/>
    </row>
    <row r="39066" spans="54:54" x14ac:dyDescent="0.2">
      <c r="BB39066" s="5"/>
    </row>
    <row r="39067" spans="54:54" x14ac:dyDescent="0.2">
      <c r="BB39067" s="5"/>
    </row>
    <row r="39068" spans="54:54" x14ac:dyDescent="0.2">
      <c r="BB39068" s="5"/>
    </row>
    <row r="39069" spans="54:54" x14ac:dyDescent="0.2">
      <c r="BB39069" s="5"/>
    </row>
    <row r="39070" spans="54:54" x14ac:dyDescent="0.2">
      <c r="BB39070" s="5"/>
    </row>
    <row r="39071" spans="54:54" x14ac:dyDescent="0.2">
      <c r="BB39071" s="5"/>
    </row>
    <row r="39072" spans="54:54" x14ac:dyDescent="0.2">
      <c r="BB39072" s="5"/>
    </row>
    <row r="39073" spans="54:54" x14ac:dyDescent="0.2">
      <c r="BB39073" s="5"/>
    </row>
    <row r="39074" spans="54:54" x14ac:dyDescent="0.2">
      <c r="BB39074" s="5"/>
    </row>
    <row r="39075" spans="54:54" x14ac:dyDescent="0.2">
      <c r="BB39075" s="5"/>
    </row>
    <row r="39076" spans="54:54" x14ac:dyDescent="0.2">
      <c r="BB39076" s="5"/>
    </row>
    <row r="39077" spans="54:54" x14ac:dyDescent="0.2">
      <c r="BB39077" s="5"/>
    </row>
    <row r="39078" spans="54:54" x14ac:dyDescent="0.2">
      <c r="BB39078" s="5"/>
    </row>
    <row r="39079" spans="54:54" x14ac:dyDescent="0.2">
      <c r="BB39079" s="5"/>
    </row>
    <row r="39080" spans="54:54" x14ac:dyDescent="0.2">
      <c r="BB39080" s="5"/>
    </row>
    <row r="39081" spans="54:54" x14ac:dyDescent="0.2">
      <c r="BB39081" s="5"/>
    </row>
    <row r="39082" spans="54:54" x14ac:dyDescent="0.2">
      <c r="BB39082" s="5"/>
    </row>
    <row r="39083" spans="54:54" x14ac:dyDescent="0.2">
      <c r="BB39083" s="5"/>
    </row>
    <row r="39084" spans="54:54" x14ac:dyDescent="0.2">
      <c r="BB39084" s="5"/>
    </row>
    <row r="39085" spans="54:54" x14ac:dyDescent="0.2">
      <c r="BB39085" s="5"/>
    </row>
    <row r="39086" spans="54:54" x14ac:dyDescent="0.2">
      <c r="BB39086" s="5"/>
    </row>
    <row r="39087" spans="54:54" x14ac:dyDescent="0.2">
      <c r="BB39087" s="5"/>
    </row>
    <row r="39088" spans="54:54" x14ac:dyDescent="0.2">
      <c r="BB39088" s="5"/>
    </row>
    <row r="39089" spans="54:54" x14ac:dyDescent="0.2">
      <c r="BB39089" s="5"/>
    </row>
    <row r="39090" spans="54:54" x14ac:dyDescent="0.2">
      <c r="BB39090" s="5"/>
    </row>
    <row r="39091" spans="54:54" x14ac:dyDescent="0.2">
      <c r="BB39091" s="5"/>
    </row>
    <row r="39092" spans="54:54" x14ac:dyDescent="0.2">
      <c r="BB39092" s="5"/>
    </row>
    <row r="39093" spans="54:54" x14ac:dyDescent="0.2">
      <c r="BB39093" s="5"/>
    </row>
    <row r="39094" spans="54:54" x14ac:dyDescent="0.2">
      <c r="BB39094" s="5"/>
    </row>
    <row r="39095" spans="54:54" x14ac:dyDescent="0.2">
      <c r="BB39095" s="5"/>
    </row>
    <row r="39096" spans="54:54" x14ac:dyDescent="0.2">
      <c r="BB39096" s="5"/>
    </row>
    <row r="39097" spans="54:54" x14ac:dyDescent="0.2">
      <c r="BB39097" s="5"/>
    </row>
    <row r="39098" spans="54:54" x14ac:dyDescent="0.2">
      <c r="BB39098" s="5"/>
    </row>
    <row r="39099" spans="54:54" x14ac:dyDescent="0.2">
      <c r="BB39099" s="5"/>
    </row>
    <row r="39100" spans="54:54" x14ac:dyDescent="0.2">
      <c r="BB39100" s="5"/>
    </row>
    <row r="39101" spans="54:54" x14ac:dyDescent="0.2">
      <c r="BB39101" s="5"/>
    </row>
    <row r="39102" spans="54:54" x14ac:dyDescent="0.2">
      <c r="BB39102" s="5"/>
    </row>
    <row r="39103" spans="54:54" x14ac:dyDescent="0.2">
      <c r="BB39103" s="5"/>
    </row>
    <row r="39104" spans="54:54" x14ac:dyDescent="0.2">
      <c r="BB39104" s="5"/>
    </row>
    <row r="39105" spans="54:54" x14ac:dyDescent="0.2">
      <c r="BB39105" s="5"/>
    </row>
    <row r="39106" spans="54:54" x14ac:dyDescent="0.2">
      <c r="BB39106" s="5"/>
    </row>
    <row r="39107" spans="54:54" x14ac:dyDescent="0.2">
      <c r="BB39107" s="5"/>
    </row>
    <row r="39108" spans="54:54" x14ac:dyDescent="0.2">
      <c r="BB39108" s="5"/>
    </row>
    <row r="39109" spans="54:54" x14ac:dyDescent="0.2">
      <c r="BB39109" s="5"/>
    </row>
    <row r="39110" spans="54:54" x14ac:dyDescent="0.2">
      <c r="BB39110" s="5"/>
    </row>
    <row r="39111" spans="54:54" x14ac:dyDescent="0.2">
      <c r="BB39111" s="5"/>
    </row>
    <row r="39112" spans="54:54" x14ac:dyDescent="0.2">
      <c r="BB39112" s="5"/>
    </row>
    <row r="39113" spans="54:54" x14ac:dyDescent="0.2">
      <c r="BB39113" s="5"/>
    </row>
    <row r="39114" spans="54:54" x14ac:dyDescent="0.2">
      <c r="BB39114" s="5"/>
    </row>
    <row r="39115" spans="54:54" x14ac:dyDescent="0.2">
      <c r="BB39115" s="5"/>
    </row>
    <row r="39116" spans="54:54" x14ac:dyDescent="0.2">
      <c r="BB39116" s="5"/>
    </row>
    <row r="39117" spans="54:54" x14ac:dyDescent="0.2">
      <c r="BB39117" s="5"/>
    </row>
    <row r="39118" spans="54:54" x14ac:dyDescent="0.2">
      <c r="BB39118" s="5"/>
    </row>
    <row r="39119" spans="54:54" x14ac:dyDescent="0.2">
      <c r="BB39119" s="5"/>
    </row>
    <row r="39120" spans="54:54" x14ac:dyDescent="0.2">
      <c r="BB39120" s="5"/>
    </row>
    <row r="39121" spans="54:54" x14ac:dyDescent="0.2">
      <c r="BB39121" s="5"/>
    </row>
    <row r="39122" spans="54:54" x14ac:dyDescent="0.2">
      <c r="BB39122" s="5"/>
    </row>
    <row r="39123" spans="54:54" x14ac:dyDescent="0.2">
      <c r="BB39123" s="5"/>
    </row>
    <row r="39124" spans="54:54" x14ac:dyDescent="0.2">
      <c r="BB39124" s="5"/>
    </row>
    <row r="39125" spans="54:54" x14ac:dyDescent="0.2">
      <c r="BB39125" s="5"/>
    </row>
    <row r="39126" spans="54:54" x14ac:dyDescent="0.2">
      <c r="BB39126" s="5"/>
    </row>
    <row r="39127" spans="54:54" x14ac:dyDescent="0.2">
      <c r="BB39127" s="5"/>
    </row>
    <row r="39128" spans="54:54" x14ac:dyDescent="0.2">
      <c r="BB39128" s="5"/>
    </row>
    <row r="39129" spans="54:54" x14ac:dyDescent="0.2">
      <c r="BB39129" s="5"/>
    </row>
    <row r="39130" spans="54:54" x14ac:dyDescent="0.2">
      <c r="BB39130" s="5"/>
    </row>
    <row r="39131" spans="54:54" x14ac:dyDescent="0.2">
      <c r="BB39131" s="5"/>
    </row>
    <row r="39132" spans="54:54" x14ac:dyDescent="0.2">
      <c r="BB39132" s="5"/>
    </row>
    <row r="39133" spans="54:54" x14ac:dyDescent="0.2">
      <c r="BB39133" s="5"/>
    </row>
    <row r="39134" spans="54:54" x14ac:dyDescent="0.2">
      <c r="BB39134" s="5"/>
    </row>
    <row r="39135" spans="54:54" x14ac:dyDescent="0.2">
      <c r="BB39135" s="5"/>
    </row>
    <row r="39136" spans="54:54" x14ac:dyDescent="0.2">
      <c r="BB39136" s="5"/>
    </row>
    <row r="39137" spans="54:54" x14ac:dyDescent="0.2">
      <c r="BB39137" s="5"/>
    </row>
    <row r="39138" spans="54:54" x14ac:dyDescent="0.2">
      <c r="BB39138" s="5"/>
    </row>
    <row r="39139" spans="54:54" x14ac:dyDescent="0.2">
      <c r="BB39139" s="5"/>
    </row>
    <row r="39140" spans="54:54" x14ac:dyDescent="0.2">
      <c r="BB39140" s="5"/>
    </row>
    <row r="39141" spans="54:54" x14ac:dyDescent="0.2">
      <c r="BB39141" s="5"/>
    </row>
    <row r="39142" spans="54:54" x14ac:dyDescent="0.2">
      <c r="BB39142" s="5"/>
    </row>
    <row r="39143" spans="54:54" x14ac:dyDescent="0.2">
      <c r="BB39143" s="5"/>
    </row>
    <row r="39144" spans="54:54" x14ac:dyDescent="0.2">
      <c r="BB39144" s="5"/>
    </row>
    <row r="39145" spans="54:54" x14ac:dyDescent="0.2">
      <c r="BB39145" s="5"/>
    </row>
    <row r="39146" spans="54:54" x14ac:dyDescent="0.2">
      <c r="BB39146" s="5"/>
    </row>
    <row r="39147" spans="54:54" x14ac:dyDescent="0.2">
      <c r="BB39147" s="5"/>
    </row>
    <row r="39148" spans="54:54" x14ac:dyDescent="0.2">
      <c r="BB39148" s="5"/>
    </row>
    <row r="39149" spans="54:54" x14ac:dyDescent="0.2">
      <c r="BB39149" s="5"/>
    </row>
    <row r="39150" spans="54:54" x14ac:dyDescent="0.2">
      <c r="BB39150" s="5"/>
    </row>
    <row r="39151" spans="54:54" x14ac:dyDescent="0.2">
      <c r="BB39151" s="5"/>
    </row>
    <row r="39152" spans="54:54" x14ac:dyDescent="0.2">
      <c r="BB39152" s="5"/>
    </row>
    <row r="39153" spans="54:54" x14ac:dyDescent="0.2">
      <c r="BB39153" s="5"/>
    </row>
    <row r="39154" spans="54:54" x14ac:dyDescent="0.2">
      <c r="BB39154" s="5"/>
    </row>
    <row r="39155" spans="54:54" x14ac:dyDescent="0.2">
      <c r="BB39155" s="5"/>
    </row>
    <row r="39156" spans="54:54" x14ac:dyDescent="0.2">
      <c r="BB39156" s="5"/>
    </row>
    <row r="39157" spans="54:54" x14ac:dyDescent="0.2">
      <c r="BB39157" s="5"/>
    </row>
    <row r="39158" spans="54:54" x14ac:dyDescent="0.2">
      <c r="BB39158" s="5"/>
    </row>
    <row r="39159" spans="54:54" x14ac:dyDescent="0.2">
      <c r="BB39159" s="5"/>
    </row>
    <row r="39160" spans="54:54" x14ac:dyDescent="0.2">
      <c r="BB39160" s="5"/>
    </row>
    <row r="39161" spans="54:54" x14ac:dyDescent="0.2">
      <c r="BB39161" s="5"/>
    </row>
    <row r="39162" spans="54:54" x14ac:dyDescent="0.2">
      <c r="BB39162" s="5"/>
    </row>
    <row r="39163" spans="54:54" x14ac:dyDescent="0.2">
      <c r="BB39163" s="5"/>
    </row>
    <row r="39164" spans="54:54" x14ac:dyDescent="0.2">
      <c r="BB39164" s="5"/>
    </row>
    <row r="39165" spans="54:54" x14ac:dyDescent="0.2">
      <c r="BB39165" s="5"/>
    </row>
    <row r="39166" spans="54:54" x14ac:dyDescent="0.2">
      <c r="BB39166" s="5"/>
    </row>
    <row r="39167" spans="54:54" x14ac:dyDescent="0.2">
      <c r="BB39167" s="5"/>
    </row>
    <row r="39168" spans="54:54" x14ac:dyDescent="0.2">
      <c r="BB39168" s="5"/>
    </row>
    <row r="39169" spans="54:54" x14ac:dyDescent="0.2">
      <c r="BB39169" s="5"/>
    </row>
    <row r="39170" spans="54:54" x14ac:dyDescent="0.2">
      <c r="BB39170" s="5"/>
    </row>
    <row r="39171" spans="54:54" x14ac:dyDescent="0.2">
      <c r="BB39171" s="5"/>
    </row>
    <row r="39172" spans="54:54" x14ac:dyDescent="0.2">
      <c r="BB39172" s="5"/>
    </row>
    <row r="39173" spans="54:54" x14ac:dyDescent="0.2">
      <c r="BB39173" s="5"/>
    </row>
    <row r="39174" spans="54:54" x14ac:dyDescent="0.2">
      <c r="BB39174" s="5"/>
    </row>
    <row r="39175" spans="54:54" x14ac:dyDescent="0.2">
      <c r="BB39175" s="5"/>
    </row>
    <row r="39176" spans="54:54" x14ac:dyDescent="0.2">
      <c r="BB39176" s="5"/>
    </row>
    <row r="39177" spans="54:54" x14ac:dyDescent="0.2">
      <c r="BB39177" s="5"/>
    </row>
    <row r="39178" spans="54:54" x14ac:dyDescent="0.2">
      <c r="BB39178" s="5"/>
    </row>
    <row r="39179" spans="54:54" x14ac:dyDescent="0.2">
      <c r="BB39179" s="5"/>
    </row>
    <row r="39180" spans="54:54" x14ac:dyDescent="0.2">
      <c r="BB39180" s="5"/>
    </row>
    <row r="39181" spans="54:54" x14ac:dyDescent="0.2">
      <c r="BB39181" s="5"/>
    </row>
    <row r="39182" spans="54:54" x14ac:dyDescent="0.2">
      <c r="BB39182" s="5"/>
    </row>
    <row r="39183" spans="54:54" x14ac:dyDescent="0.2">
      <c r="BB39183" s="5"/>
    </row>
    <row r="39184" spans="54:54" x14ac:dyDescent="0.2">
      <c r="BB39184" s="5"/>
    </row>
    <row r="39185" spans="54:54" x14ac:dyDescent="0.2">
      <c r="BB39185" s="5"/>
    </row>
    <row r="39186" spans="54:54" x14ac:dyDescent="0.2">
      <c r="BB39186" s="5"/>
    </row>
    <row r="39187" spans="54:54" x14ac:dyDescent="0.2">
      <c r="BB39187" s="5"/>
    </row>
    <row r="39188" spans="54:54" x14ac:dyDescent="0.2">
      <c r="BB39188" s="5"/>
    </row>
    <row r="39189" spans="54:54" x14ac:dyDescent="0.2">
      <c r="BB39189" s="5"/>
    </row>
    <row r="39190" spans="54:54" x14ac:dyDescent="0.2">
      <c r="BB39190" s="5"/>
    </row>
    <row r="39191" spans="54:54" x14ac:dyDescent="0.2">
      <c r="BB39191" s="5"/>
    </row>
    <row r="39192" spans="54:54" x14ac:dyDescent="0.2">
      <c r="BB39192" s="5"/>
    </row>
    <row r="39193" spans="54:54" x14ac:dyDescent="0.2">
      <c r="BB39193" s="5"/>
    </row>
    <row r="39194" spans="54:54" x14ac:dyDescent="0.2">
      <c r="BB39194" s="5"/>
    </row>
    <row r="39195" spans="54:54" x14ac:dyDescent="0.2">
      <c r="BB39195" s="5"/>
    </row>
    <row r="39196" spans="54:54" x14ac:dyDescent="0.2">
      <c r="BB39196" s="5"/>
    </row>
    <row r="39197" spans="54:54" x14ac:dyDescent="0.2">
      <c r="BB39197" s="5"/>
    </row>
    <row r="39198" spans="54:54" x14ac:dyDescent="0.2">
      <c r="BB39198" s="5"/>
    </row>
    <row r="39199" spans="54:54" x14ac:dyDescent="0.2">
      <c r="BB39199" s="5"/>
    </row>
    <row r="39200" spans="54:54" x14ac:dyDescent="0.2">
      <c r="BB39200" s="5"/>
    </row>
    <row r="39201" spans="54:54" x14ac:dyDescent="0.2">
      <c r="BB39201" s="5"/>
    </row>
    <row r="39202" spans="54:54" x14ac:dyDescent="0.2">
      <c r="BB39202" s="5"/>
    </row>
    <row r="39203" spans="54:54" x14ac:dyDescent="0.2">
      <c r="BB39203" s="5"/>
    </row>
    <row r="39204" spans="54:54" x14ac:dyDescent="0.2">
      <c r="BB39204" s="5"/>
    </row>
    <row r="39205" spans="54:54" x14ac:dyDescent="0.2">
      <c r="BB39205" s="5"/>
    </row>
    <row r="39206" spans="54:54" x14ac:dyDescent="0.2">
      <c r="BB39206" s="5"/>
    </row>
    <row r="39207" spans="54:54" x14ac:dyDescent="0.2">
      <c r="BB39207" s="5"/>
    </row>
    <row r="39208" spans="54:54" x14ac:dyDescent="0.2">
      <c r="BB39208" s="5"/>
    </row>
    <row r="39209" spans="54:54" x14ac:dyDescent="0.2">
      <c r="BB39209" s="5"/>
    </row>
    <row r="39210" spans="54:54" x14ac:dyDescent="0.2">
      <c r="BB39210" s="5"/>
    </row>
    <row r="39211" spans="54:54" x14ac:dyDescent="0.2">
      <c r="BB39211" s="5"/>
    </row>
    <row r="39212" spans="54:54" x14ac:dyDescent="0.2">
      <c r="BB39212" s="5"/>
    </row>
    <row r="39213" spans="54:54" x14ac:dyDescent="0.2">
      <c r="BB39213" s="5"/>
    </row>
    <row r="39214" spans="54:54" x14ac:dyDescent="0.2">
      <c r="BB39214" s="5"/>
    </row>
    <row r="39215" spans="54:54" x14ac:dyDescent="0.2">
      <c r="BB39215" s="5"/>
    </row>
    <row r="39216" spans="54:54" x14ac:dyDescent="0.2">
      <c r="BB39216" s="5"/>
    </row>
    <row r="39217" spans="54:54" x14ac:dyDescent="0.2">
      <c r="BB39217" s="5"/>
    </row>
    <row r="39218" spans="54:54" x14ac:dyDescent="0.2">
      <c r="BB39218" s="5"/>
    </row>
    <row r="39219" spans="54:54" x14ac:dyDescent="0.2">
      <c r="BB39219" s="5"/>
    </row>
    <row r="39220" spans="54:54" x14ac:dyDescent="0.2">
      <c r="BB39220" s="5"/>
    </row>
    <row r="39221" spans="54:54" x14ac:dyDescent="0.2">
      <c r="BB39221" s="5"/>
    </row>
    <row r="39222" spans="54:54" x14ac:dyDescent="0.2">
      <c r="BB39222" s="5"/>
    </row>
    <row r="39223" spans="54:54" x14ac:dyDescent="0.2">
      <c r="BB39223" s="5"/>
    </row>
    <row r="39224" spans="54:54" x14ac:dyDescent="0.2">
      <c r="BB39224" s="5"/>
    </row>
    <row r="39225" spans="54:54" x14ac:dyDescent="0.2">
      <c r="BB39225" s="5"/>
    </row>
    <row r="39226" spans="54:54" x14ac:dyDescent="0.2">
      <c r="BB39226" s="5"/>
    </row>
    <row r="39227" spans="54:54" x14ac:dyDescent="0.2">
      <c r="BB39227" s="5"/>
    </row>
    <row r="39228" spans="54:54" x14ac:dyDescent="0.2">
      <c r="BB39228" s="5"/>
    </row>
    <row r="39229" spans="54:54" x14ac:dyDescent="0.2">
      <c r="BB39229" s="5"/>
    </row>
    <row r="39230" spans="54:54" x14ac:dyDescent="0.2">
      <c r="BB39230" s="5"/>
    </row>
    <row r="39231" spans="54:54" x14ac:dyDescent="0.2">
      <c r="BB39231" s="5"/>
    </row>
    <row r="39232" spans="54:54" x14ac:dyDescent="0.2">
      <c r="BB39232" s="5"/>
    </row>
    <row r="39233" spans="54:54" x14ac:dyDescent="0.2">
      <c r="BB39233" s="5"/>
    </row>
    <row r="39234" spans="54:54" x14ac:dyDescent="0.2">
      <c r="BB39234" s="5"/>
    </row>
    <row r="39235" spans="54:54" x14ac:dyDescent="0.2">
      <c r="BB39235" s="5"/>
    </row>
    <row r="39236" spans="54:54" x14ac:dyDescent="0.2">
      <c r="BB39236" s="5"/>
    </row>
    <row r="39237" spans="54:54" x14ac:dyDescent="0.2">
      <c r="BB39237" s="5"/>
    </row>
    <row r="39238" spans="54:54" x14ac:dyDescent="0.2">
      <c r="BB39238" s="5"/>
    </row>
    <row r="39239" spans="54:54" x14ac:dyDescent="0.2">
      <c r="BB39239" s="5"/>
    </row>
    <row r="39240" spans="54:54" x14ac:dyDescent="0.2">
      <c r="BB39240" s="5"/>
    </row>
    <row r="39241" spans="54:54" x14ac:dyDescent="0.2">
      <c r="BB39241" s="5"/>
    </row>
    <row r="39242" spans="54:54" x14ac:dyDescent="0.2">
      <c r="BB39242" s="5"/>
    </row>
    <row r="39243" spans="54:54" x14ac:dyDescent="0.2">
      <c r="BB39243" s="5"/>
    </row>
    <row r="39244" spans="54:54" x14ac:dyDescent="0.2">
      <c r="BB39244" s="5"/>
    </row>
    <row r="39245" spans="54:54" x14ac:dyDescent="0.2">
      <c r="BB39245" s="5"/>
    </row>
    <row r="39246" spans="54:54" x14ac:dyDescent="0.2">
      <c r="BB39246" s="5"/>
    </row>
    <row r="39247" spans="54:54" x14ac:dyDescent="0.2">
      <c r="BB39247" s="5"/>
    </row>
    <row r="39248" spans="54:54" x14ac:dyDescent="0.2">
      <c r="BB39248" s="5"/>
    </row>
    <row r="39249" spans="54:54" x14ac:dyDescent="0.2">
      <c r="BB39249" s="5"/>
    </row>
    <row r="39250" spans="54:54" x14ac:dyDescent="0.2">
      <c r="BB39250" s="5"/>
    </row>
    <row r="39251" spans="54:54" x14ac:dyDescent="0.2">
      <c r="BB39251" s="5"/>
    </row>
    <row r="39252" spans="54:54" x14ac:dyDescent="0.2">
      <c r="BB39252" s="5"/>
    </row>
    <row r="39253" spans="54:54" x14ac:dyDescent="0.2">
      <c r="BB39253" s="5"/>
    </row>
    <row r="39254" spans="54:54" x14ac:dyDescent="0.2">
      <c r="BB39254" s="5"/>
    </row>
    <row r="39255" spans="54:54" x14ac:dyDescent="0.2">
      <c r="BB39255" s="5"/>
    </row>
    <row r="39256" spans="54:54" x14ac:dyDescent="0.2">
      <c r="BB39256" s="5"/>
    </row>
    <row r="39257" spans="54:54" x14ac:dyDescent="0.2">
      <c r="BB39257" s="5"/>
    </row>
    <row r="39258" spans="54:54" x14ac:dyDescent="0.2">
      <c r="BB39258" s="5"/>
    </row>
    <row r="39259" spans="54:54" x14ac:dyDescent="0.2">
      <c r="BB39259" s="5"/>
    </row>
    <row r="39260" spans="54:54" x14ac:dyDescent="0.2">
      <c r="BB39260" s="5"/>
    </row>
    <row r="39261" spans="54:54" x14ac:dyDescent="0.2">
      <c r="BB39261" s="5"/>
    </row>
    <row r="39262" spans="54:54" x14ac:dyDescent="0.2">
      <c r="BB39262" s="5"/>
    </row>
    <row r="39263" spans="54:54" x14ac:dyDescent="0.2">
      <c r="BB39263" s="5"/>
    </row>
    <row r="39264" spans="54:54" x14ac:dyDescent="0.2">
      <c r="BB39264" s="5"/>
    </row>
    <row r="39265" spans="54:54" x14ac:dyDescent="0.2">
      <c r="BB39265" s="5"/>
    </row>
    <row r="39266" spans="54:54" x14ac:dyDescent="0.2">
      <c r="BB39266" s="5"/>
    </row>
    <row r="39267" spans="54:54" x14ac:dyDescent="0.2">
      <c r="BB39267" s="5"/>
    </row>
    <row r="39268" spans="54:54" x14ac:dyDescent="0.2">
      <c r="BB39268" s="5"/>
    </row>
    <row r="39269" spans="54:54" x14ac:dyDescent="0.2">
      <c r="BB39269" s="5"/>
    </row>
    <row r="39270" spans="54:54" x14ac:dyDescent="0.2">
      <c r="BB39270" s="5"/>
    </row>
    <row r="39271" spans="54:54" x14ac:dyDescent="0.2">
      <c r="BB39271" s="5"/>
    </row>
    <row r="39272" spans="54:54" x14ac:dyDescent="0.2">
      <c r="BB39272" s="5"/>
    </row>
    <row r="39273" spans="54:54" x14ac:dyDescent="0.2">
      <c r="BB39273" s="5"/>
    </row>
    <row r="39274" spans="54:54" x14ac:dyDescent="0.2">
      <c r="BB39274" s="5"/>
    </row>
    <row r="39275" spans="54:54" x14ac:dyDescent="0.2">
      <c r="BB39275" s="5"/>
    </row>
    <row r="39276" spans="54:54" x14ac:dyDescent="0.2">
      <c r="BB39276" s="5"/>
    </row>
    <row r="39277" spans="54:54" x14ac:dyDescent="0.2">
      <c r="BB39277" s="5"/>
    </row>
    <row r="39278" spans="54:54" x14ac:dyDescent="0.2">
      <c r="BB39278" s="5"/>
    </row>
    <row r="39279" spans="54:54" x14ac:dyDescent="0.2">
      <c r="BB39279" s="5"/>
    </row>
    <row r="39280" spans="54:54" x14ac:dyDescent="0.2">
      <c r="BB39280" s="5"/>
    </row>
    <row r="39281" spans="54:54" x14ac:dyDescent="0.2">
      <c r="BB39281" s="5"/>
    </row>
    <row r="39282" spans="54:54" x14ac:dyDescent="0.2">
      <c r="BB39282" s="5"/>
    </row>
    <row r="39283" spans="54:54" x14ac:dyDescent="0.2">
      <c r="BB39283" s="5"/>
    </row>
    <row r="39284" spans="54:54" x14ac:dyDescent="0.2">
      <c r="BB39284" s="5"/>
    </row>
    <row r="39285" spans="54:54" x14ac:dyDescent="0.2">
      <c r="BB39285" s="5"/>
    </row>
    <row r="39286" spans="54:54" x14ac:dyDescent="0.2">
      <c r="BB39286" s="5"/>
    </row>
    <row r="39287" spans="54:54" x14ac:dyDescent="0.2">
      <c r="BB39287" s="5"/>
    </row>
    <row r="39288" spans="54:54" x14ac:dyDescent="0.2">
      <c r="BB39288" s="5"/>
    </row>
    <row r="39289" spans="54:54" x14ac:dyDescent="0.2">
      <c r="BB39289" s="5"/>
    </row>
    <row r="39290" spans="54:54" x14ac:dyDescent="0.2">
      <c r="BB39290" s="5"/>
    </row>
    <row r="39291" spans="54:54" x14ac:dyDescent="0.2">
      <c r="BB39291" s="5"/>
    </row>
    <row r="39292" spans="54:54" x14ac:dyDescent="0.2">
      <c r="BB39292" s="5"/>
    </row>
    <row r="39293" spans="54:54" x14ac:dyDescent="0.2">
      <c r="BB39293" s="5"/>
    </row>
    <row r="39294" spans="54:54" x14ac:dyDescent="0.2">
      <c r="BB39294" s="5"/>
    </row>
    <row r="39295" spans="54:54" x14ac:dyDescent="0.2">
      <c r="BB39295" s="5"/>
    </row>
    <row r="39296" spans="54:54" x14ac:dyDescent="0.2">
      <c r="BB39296" s="5"/>
    </row>
    <row r="39297" spans="54:54" x14ac:dyDescent="0.2">
      <c r="BB39297" s="5"/>
    </row>
    <row r="39298" spans="54:54" x14ac:dyDescent="0.2">
      <c r="BB39298" s="5"/>
    </row>
    <row r="39299" spans="54:54" x14ac:dyDescent="0.2">
      <c r="BB39299" s="5"/>
    </row>
    <row r="39300" spans="54:54" x14ac:dyDescent="0.2">
      <c r="BB39300" s="5"/>
    </row>
    <row r="39301" spans="54:54" x14ac:dyDescent="0.2">
      <c r="BB39301" s="5"/>
    </row>
    <row r="39302" spans="54:54" x14ac:dyDescent="0.2">
      <c r="BB39302" s="5"/>
    </row>
    <row r="39303" spans="54:54" x14ac:dyDescent="0.2">
      <c r="BB39303" s="5"/>
    </row>
    <row r="39304" spans="54:54" x14ac:dyDescent="0.2">
      <c r="BB39304" s="5"/>
    </row>
    <row r="39305" spans="54:54" x14ac:dyDescent="0.2">
      <c r="BB39305" s="5"/>
    </row>
    <row r="39306" spans="54:54" x14ac:dyDescent="0.2">
      <c r="BB39306" s="5"/>
    </row>
    <row r="39307" spans="54:54" x14ac:dyDescent="0.2">
      <c r="BB39307" s="5"/>
    </row>
    <row r="39308" spans="54:54" x14ac:dyDescent="0.2">
      <c r="BB39308" s="5"/>
    </row>
    <row r="39309" spans="54:54" x14ac:dyDescent="0.2">
      <c r="BB39309" s="5"/>
    </row>
    <row r="39310" spans="54:54" x14ac:dyDescent="0.2">
      <c r="BB39310" s="5"/>
    </row>
    <row r="39311" spans="54:54" x14ac:dyDescent="0.2">
      <c r="BB39311" s="5"/>
    </row>
    <row r="39312" spans="54:54" x14ac:dyDescent="0.2">
      <c r="BB39312" s="5"/>
    </row>
    <row r="39313" spans="54:54" x14ac:dyDescent="0.2">
      <c r="BB39313" s="5"/>
    </row>
    <row r="39314" spans="54:54" x14ac:dyDescent="0.2">
      <c r="BB39314" s="5"/>
    </row>
    <row r="39315" spans="54:54" x14ac:dyDescent="0.2">
      <c r="BB39315" s="5"/>
    </row>
    <row r="39316" spans="54:54" x14ac:dyDescent="0.2">
      <c r="BB39316" s="5"/>
    </row>
    <row r="39317" spans="54:54" x14ac:dyDescent="0.2">
      <c r="BB39317" s="5"/>
    </row>
    <row r="39318" spans="54:54" x14ac:dyDescent="0.2">
      <c r="BB39318" s="5"/>
    </row>
    <row r="39319" spans="54:54" x14ac:dyDescent="0.2">
      <c r="BB39319" s="5"/>
    </row>
    <row r="39320" spans="54:54" x14ac:dyDescent="0.2">
      <c r="BB39320" s="5"/>
    </row>
    <row r="39321" spans="54:54" x14ac:dyDescent="0.2">
      <c r="BB39321" s="5"/>
    </row>
    <row r="39322" spans="54:54" x14ac:dyDescent="0.2">
      <c r="BB39322" s="5"/>
    </row>
    <row r="39323" spans="54:54" x14ac:dyDescent="0.2">
      <c r="BB39323" s="5"/>
    </row>
    <row r="39324" spans="54:54" x14ac:dyDescent="0.2">
      <c r="BB39324" s="5"/>
    </row>
    <row r="39325" spans="54:54" x14ac:dyDescent="0.2">
      <c r="BB39325" s="5"/>
    </row>
    <row r="39326" spans="54:54" x14ac:dyDescent="0.2">
      <c r="BB39326" s="5"/>
    </row>
    <row r="39327" spans="54:54" x14ac:dyDescent="0.2">
      <c r="BB39327" s="5"/>
    </row>
    <row r="39328" spans="54:54" x14ac:dyDescent="0.2">
      <c r="BB39328" s="5"/>
    </row>
    <row r="39329" spans="54:54" x14ac:dyDescent="0.2">
      <c r="BB39329" s="5"/>
    </row>
    <row r="39330" spans="54:54" x14ac:dyDescent="0.2">
      <c r="BB39330" s="5"/>
    </row>
    <row r="39331" spans="54:54" x14ac:dyDescent="0.2">
      <c r="BB39331" s="5"/>
    </row>
    <row r="39332" spans="54:54" x14ac:dyDescent="0.2">
      <c r="BB39332" s="5"/>
    </row>
    <row r="39333" spans="54:54" x14ac:dyDescent="0.2">
      <c r="BB39333" s="5"/>
    </row>
    <row r="39334" spans="54:54" x14ac:dyDescent="0.2">
      <c r="BB39334" s="5"/>
    </row>
    <row r="39335" spans="54:54" x14ac:dyDescent="0.2">
      <c r="BB39335" s="5"/>
    </row>
    <row r="39336" spans="54:54" x14ac:dyDescent="0.2">
      <c r="BB39336" s="5"/>
    </row>
    <row r="39337" spans="54:54" x14ac:dyDescent="0.2">
      <c r="BB39337" s="5"/>
    </row>
    <row r="39338" spans="54:54" x14ac:dyDescent="0.2">
      <c r="BB39338" s="5"/>
    </row>
    <row r="39339" spans="54:54" x14ac:dyDescent="0.2">
      <c r="BB39339" s="5"/>
    </row>
    <row r="39340" spans="54:54" x14ac:dyDescent="0.2">
      <c r="BB39340" s="5"/>
    </row>
    <row r="39341" spans="54:54" x14ac:dyDescent="0.2">
      <c r="BB39341" s="5"/>
    </row>
    <row r="39342" spans="54:54" x14ac:dyDescent="0.2">
      <c r="BB39342" s="5"/>
    </row>
    <row r="39343" spans="54:54" x14ac:dyDescent="0.2">
      <c r="BB39343" s="5"/>
    </row>
    <row r="39344" spans="54:54" x14ac:dyDescent="0.2">
      <c r="BB39344" s="5"/>
    </row>
    <row r="39345" spans="54:54" x14ac:dyDescent="0.2">
      <c r="BB39345" s="5"/>
    </row>
    <row r="39346" spans="54:54" x14ac:dyDescent="0.2">
      <c r="BB39346" s="5"/>
    </row>
    <row r="39347" spans="54:54" x14ac:dyDescent="0.2">
      <c r="BB39347" s="5"/>
    </row>
    <row r="39348" spans="54:54" x14ac:dyDescent="0.2">
      <c r="BB39348" s="5"/>
    </row>
    <row r="39349" spans="54:54" x14ac:dyDescent="0.2">
      <c r="BB39349" s="5"/>
    </row>
    <row r="39350" spans="54:54" x14ac:dyDescent="0.2">
      <c r="BB39350" s="5"/>
    </row>
    <row r="39351" spans="54:54" x14ac:dyDescent="0.2">
      <c r="BB39351" s="5"/>
    </row>
    <row r="39352" spans="54:54" x14ac:dyDescent="0.2">
      <c r="BB39352" s="5"/>
    </row>
    <row r="39353" spans="54:54" x14ac:dyDescent="0.2">
      <c r="BB39353" s="5"/>
    </row>
    <row r="39354" spans="54:54" x14ac:dyDescent="0.2">
      <c r="BB39354" s="5"/>
    </row>
    <row r="39355" spans="54:54" x14ac:dyDescent="0.2">
      <c r="BB39355" s="5"/>
    </row>
    <row r="39356" spans="54:54" x14ac:dyDescent="0.2">
      <c r="BB39356" s="5"/>
    </row>
    <row r="39357" spans="54:54" x14ac:dyDescent="0.2">
      <c r="BB39357" s="5"/>
    </row>
    <row r="39358" spans="54:54" x14ac:dyDescent="0.2">
      <c r="BB39358" s="5"/>
    </row>
    <row r="39359" spans="54:54" x14ac:dyDescent="0.2">
      <c r="BB39359" s="5"/>
    </row>
    <row r="39360" spans="54:54" x14ac:dyDescent="0.2">
      <c r="BB39360" s="5"/>
    </row>
    <row r="39361" spans="54:54" x14ac:dyDescent="0.2">
      <c r="BB39361" s="5"/>
    </row>
    <row r="39362" spans="54:54" x14ac:dyDescent="0.2">
      <c r="BB39362" s="5"/>
    </row>
    <row r="39363" spans="54:54" x14ac:dyDescent="0.2">
      <c r="BB39363" s="5"/>
    </row>
    <row r="39364" spans="54:54" x14ac:dyDescent="0.2">
      <c r="BB39364" s="5"/>
    </row>
    <row r="39365" spans="54:54" x14ac:dyDescent="0.2">
      <c r="BB39365" s="5"/>
    </row>
    <row r="39366" spans="54:54" x14ac:dyDescent="0.2">
      <c r="BB39366" s="5"/>
    </row>
    <row r="39367" spans="54:54" x14ac:dyDescent="0.2">
      <c r="BB39367" s="5"/>
    </row>
    <row r="39368" spans="54:54" x14ac:dyDescent="0.2">
      <c r="BB39368" s="5"/>
    </row>
    <row r="39369" spans="54:54" x14ac:dyDescent="0.2">
      <c r="BB39369" s="5"/>
    </row>
    <row r="39370" spans="54:54" x14ac:dyDescent="0.2">
      <c r="BB39370" s="5"/>
    </row>
    <row r="39371" spans="54:54" x14ac:dyDescent="0.2">
      <c r="BB39371" s="5"/>
    </row>
    <row r="39372" spans="54:54" x14ac:dyDescent="0.2">
      <c r="BB39372" s="5"/>
    </row>
    <row r="39373" spans="54:54" x14ac:dyDescent="0.2">
      <c r="BB39373" s="5"/>
    </row>
    <row r="39374" spans="54:54" x14ac:dyDescent="0.2">
      <c r="BB39374" s="5"/>
    </row>
    <row r="39375" spans="54:54" x14ac:dyDescent="0.2">
      <c r="BB39375" s="5"/>
    </row>
    <row r="39376" spans="54:54" x14ac:dyDescent="0.2">
      <c r="BB39376" s="5"/>
    </row>
    <row r="39377" spans="54:54" x14ac:dyDescent="0.2">
      <c r="BB39377" s="5"/>
    </row>
    <row r="39378" spans="54:54" x14ac:dyDescent="0.2">
      <c r="BB39378" s="5"/>
    </row>
    <row r="39379" spans="54:54" x14ac:dyDescent="0.2">
      <c r="BB39379" s="5"/>
    </row>
    <row r="39380" spans="54:54" x14ac:dyDescent="0.2">
      <c r="BB39380" s="5"/>
    </row>
    <row r="39381" spans="54:54" x14ac:dyDescent="0.2">
      <c r="BB39381" s="5"/>
    </row>
    <row r="39382" spans="54:54" x14ac:dyDescent="0.2">
      <c r="BB39382" s="5"/>
    </row>
    <row r="39383" spans="54:54" x14ac:dyDescent="0.2">
      <c r="BB39383" s="5"/>
    </row>
    <row r="39384" spans="54:54" x14ac:dyDescent="0.2">
      <c r="BB39384" s="5"/>
    </row>
    <row r="39385" spans="54:54" x14ac:dyDescent="0.2">
      <c r="BB39385" s="5"/>
    </row>
    <row r="39386" spans="54:54" x14ac:dyDescent="0.2">
      <c r="BB39386" s="5"/>
    </row>
    <row r="39387" spans="54:54" x14ac:dyDescent="0.2">
      <c r="BB39387" s="5"/>
    </row>
    <row r="39388" spans="54:54" x14ac:dyDescent="0.2">
      <c r="BB39388" s="5"/>
    </row>
    <row r="39389" spans="54:54" x14ac:dyDescent="0.2">
      <c r="BB39389" s="5"/>
    </row>
    <row r="39390" spans="54:54" x14ac:dyDescent="0.2">
      <c r="BB39390" s="5"/>
    </row>
    <row r="39391" spans="54:54" x14ac:dyDescent="0.2">
      <c r="BB39391" s="5"/>
    </row>
    <row r="39392" spans="54:54" x14ac:dyDescent="0.2">
      <c r="BB39392" s="5"/>
    </row>
    <row r="39393" spans="54:54" x14ac:dyDescent="0.2">
      <c r="BB39393" s="5"/>
    </row>
    <row r="39394" spans="54:54" x14ac:dyDescent="0.2">
      <c r="BB39394" s="5"/>
    </row>
    <row r="39395" spans="54:54" x14ac:dyDescent="0.2">
      <c r="BB39395" s="5"/>
    </row>
    <row r="39396" spans="54:54" x14ac:dyDescent="0.2">
      <c r="BB39396" s="5"/>
    </row>
    <row r="39397" spans="54:54" x14ac:dyDescent="0.2">
      <c r="BB39397" s="5"/>
    </row>
    <row r="39398" spans="54:54" x14ac:dyDescent="0.2">
      <c r="BB39398" s="5"/>
    </row>
    <row r="39399" spans="54:54" x14ac:dyDescent="0.2">
      <c r="BB39399" s="5"/>
    </row>
    <row r="39400" spans="54:54" x14ac:dyDescent="0.2">
      <c r="BB39400" s="5"/>
    </row>
    <row r="39401" spans="54:54" x14ac:dyDescent="0.2">
      <c r="BB39401" s="5"/>
    </row>
    <row r="39402" spans="54:54" x14ac:dyDescent="0.2">
      <c r="BB39402" s="5"/>
    </row>
    <row r="39403" spans="54:54" x14ac:dyDescent="0.2">
      <c r="BB39403" s="5"/>
    </row>
    <row r="39404" spans="54:54" x14ac:dyDescent="0.2">
      <c r="BB39404" s="5"/>
    </row>
    <row r="39405" spans="54:54" x14ac:dyDescent="0.2">
      <c r="BB39405" s="5"/>
    </row>
    <row r="39406" spans="54:54" x14ac:dyDescent="0.2">
      <c r="BB39406" s="5"/>
    </row>
    <row r="39407" spans="54:54" x14ac:dyDescent="0.2">
      <c r="BB39407" s="5"/>
    </row>
    <row r="39408" spans="54:54" x14ac:dyDescent="0.2">
      <c r="BB39408" s="5"/>
    </row>
    <row r="39409" spans="54:54" x14ac:dyDescent="0.2">
      <c r="BB39409" s="5"/>
    </row>
    <row r="39410" spans="54:54" x14ac:dyDescent="0.2">
      <c r="BB39410" s="5"/>
    </row>
    <row r="39411" spans="54:54" x14ac:dyDescent="0.2">
      <c r="BB39411" s="5"/>
    </row>
    <row r="39412" spans="54:54" x14ac:dyDescent="0.2">
      <c r="BB39412" s="5"/>
    </row>
    <row r="39413" spans="54:54" x14ac:dyDescent="0.2">
      <c r="BB39413" s="5"/>
    </row>
    <row r="39414" spans="54:54" x14ac:dyDescent="0.2">
      <c r="BB39414" s="5"/>
    </row>
    <row r="39415" spans="54:54" x14ac:dyDescent="0.2">
      <c r="BB39415" s="5"/>
    </row>
    <row r="39416" spans="54:54" x14ac:dyDescent="0.2">
      <c r="BB39416" s="5"/>
    </row>
    <row r="39417" spans="54:54" x14ac:dyDescent="0.2">
      <c r="BB39417" s="5"/>
    </row>
    <row r="39418" spans="54:54" x14ac:dyDescent="0.2">
      <c r="BB39418" s="5"/>
    </row>
    <row r="39419" spans="54:54" x14ac:dyDescent="0.2">
      <c r="BB39419" s="5"/>
    </row>
    <row r="39420" spans="54:54" x14ac:dyDescent="0.2">
      <c r="BB39420" s="5"/>
    </row>
    <row r="39421" spans="54:54" x14ac:dyDescent="0.2">
      <c r="BB39421" s="5"/>
    </row>
    <row r="39422" spans="54:54" x14ac:dyDescent="0.2">
      <c r="BB39422" s="5"/>
    </row>
    <row r="39423" spans="54:54" x14ac:dyDescent="0.2">
      <c r="BB39423" s="5"/>
    </row>
    <row r="39424" spans="54:54" x14ac:dyDescent="0.2">
      <c r="BB39424" s="5"/>
    </row>
    <row r="39425" spans="54:54" x14ac:dyDescent="0.2">
      <c r="BB39425" s="5"/>
    </row>
    <row r="39426" spans="54:54" x14ac:dyDescent="0.2">
      <c r="BB39426" s="5"/>
    </row>
    <row r="39427" spans="54:54" x14ac:dyDescent="0.2">
      <c r="BB39427" s="5"/>
    </row>
    <row r="39428" spans="54:54" x14ac:dyDescent="0.2">
      <c r="BB39428" s="5"/>
    </row>
    <row r="39429" spans="54:54" x14ac:dyDescent="0.2">
      <c r="BB39429" s="5"/>
    </row>
    <row r="39430" spans="54:54" x14ac:dyDescent="0.2">
      <c r="BB39430" s="5"/>
    </row>
    <row r="39431" spans="54:54" x14ac:dyDescent="0.2">
      <c r="BB39431" s="5"/>
    </row>
    <row r="39432" spans="54:54" x14ac:dyDescent="0.2">
      <c r="BB39432" s="5"/>
    </row>
    <row r="39433" spans="54:54" x14ac:dyDescent="0.2">
      <c r="BB39433" s="5"/>
    </row>
    <row r="39434" spans="54:54" x14ac:dyDescent="0.2">
      <c r="BB39434" s="5"/>
    </row>
    <row r="39435" spans="54:54" x14ac:dyDescent="0.2">
      <c r="BB39435" s="5"/>
    </row>
    <row r="39436" spans="54:54" x14ac:dyDescent="0.2">
      <c r="BB39436" s="5"/>
    </row>
    <row r="39437" spans="54:54" x14ac:dyDescent="0.2">
      <c r="BB39437" s="5"/>
    </row>
    <row r="39438" spans="54:54" x14ac:dyDescent="0.2">
      <c r="BB39438" s="5"/>
    </row>
    <row r="39439" spans="54:54" x14ac:dyDescent="0.2">
      <c r="BB39439" s="5"/>
    </row>
    <row r="39440" spans="54:54" x14ac:dyDescent="0.2">
      <c r="BB39440" s="5"/>
    </row>
    <row r="39441" spans="54:54" x14ac:dyDescent="0.2">
      <c r="BB39441" s="5"/>
    </row>
    <row r="39442" spans="54:54" x14ac:dyDescent="0.2">
      <c r="BB39442" s="5"/>
    </row>
    <row r="39443" spans="54:54" x14ac:dyDescent="0.2">
      <c r="BB39443" s="5"/>
    </row>
    <row r="39444" spans="54:54" x14ac:dyDescent="0.2">
      <c r="BB39444" s="5"/>
    </row>
    <row r="39445" spans="54:54" x14ac:dyDescent="0.2">
      <c r="BB39445" s="5"/>
    </row>
    <row r="39446" spans="54:54" x14ac:dyDescent="0.2">
      <c r="BB39446" s="5"/>
    </row>
    <row r="39447" spans="54:54" x14ac:dyDescent="0.2">
      <c r="BB39447" s="5"/>
    </row>
    <row r="39448" spans="54:54" x14ac:dyDescent="0.2">
      <c r="BB39448" s="5"/>
    </row>
    <row r="39449" spans="54:54" x14ac:dyDescent="0.2">
      <c r="BB39449" s="5"/>
    </row>
    <row r="39450" spans="54:54" x14ac:dyDescent="0.2">
      <c r="BB39450" s="5"/>
    </row>
    <row r="39451" spans="54:54" x14ac:dyDescent="0.2">
      <c r="BB39451" s="5"/>
    </row>
    <row r="39452" spans="54:54" x14ac:dyDescent="0.2">
      <c r="BB39452" s="5"/>
    </row>
    <row r="39453" spans="54:54" x14ac:dyDescent="0.2">
      <c r="BB39453" s="5"/>
    </row>
    <row r="39454" spans="54:54" x14ac:dyDescent="0.2">
      <c r="BB39454" s="5"/>
    </row>
    <row r="39455" spans="54:54" x14ac:dyDescent="0.2">
      <c r="BB39455" s="5"/>
    </row>
    <row r="39456" spans="54:54" x14ac:dyDescent="0.2">
      <c r="BB39456" s="5"/>
    </row>
    <row r="39457" spans="54:54" x14ac:dyDescent="0.2">
      <c r="BB39457" s="5"/>
    </row>
    <row r="39458" spans="54:54" x14ac:dyDescent="0.2">
      <c r="BB39458" s="5"/>
    </row>
    <row r="39459" spans="54:54" x14ac:dyDescent="0.2">
      <c r="BB39459" s="5"/>
    </row>
    <row r="39460" spans="54:54" x14ac:dyDescent="0.2">
      <c r="BB39460" s="5"/>
    </row>
    <row r="39461" spans="54:54" x14ac:dyDescent="0.2">
      <c r="BB39461" s="5"/>
    </row>
    <row r="39462" spans="54:54" x14ac:dyDescent="0.2">
      <c r="BB39462" s="5"/>
    </row>
    <row r="39463" spans="54:54" x14ac:dyDescent="0.2">
      <c r="BB39463" s="5"/>
    </row>
    <row r="39464" spans="54:54" x14ac:dyDescent="0.2">
      <c r="BB39464" s="5"/>
    </row>
    <row r="39465" spans="54:54" x14ac:dyDescent="0.2">
      <c r="BB39465" s="5"/>
    </row>
    <row r="39466" spans="54:54" x14ac:dyDescent="0.2">
      <c r="BB39466" s="5"/>
    </row>
    <row r="39467" spans="54:54" x14ac:dyDescent="0.2">
      <c r="BB39467" s="5"/>
    </row>
    <row r="39468" spans="54:54" x14ac:dyDescent="0.2">
      <c r="BB39468" s="5"/>
    </row>
    <row r="39469" spans="54:54" x14ac:dyDescent="0.2">
      <c r="BB39469" s="5"/>
    </row>
    <row r="39470" spans="54:54" x14ac:dyDescent="0.2">
      <c r="BB39470" s="5"/>
    </row>
    <row r="39471" spans="54:54" x14ac:dyDescent="0.2">
      <c r="BB39471" s="5"/>
    </row>
    <row r="39472" spans="54:54" x14ac:dyDescent="0.2">
      <c r="BB39472" s="5"/>
    </row>
    <row r="39473" spans="54:54" x14ac:dyDescent="0.2">
      <c r="BB39473" s="5"/>
    </row>
    <row r="39474" spans="54:54" x14ac:dyDescent="0.2">
      <c r="BB39474" s="5"/>
    </row>
    <row r="39475" spans="54:54" x14ac:dyDescent="0.2">
      <c r="BB39475" s="5"/>
    </row>
    <row r="39476" spans="54:54" x14ac:dyDescent="0.2">
      <c r="BB39476" s="5"/>
    </row>
    <row r="39477" spans="54:54" x14ac:dyDescent="0.2">
      <c r="BB39477" s="5"/>
    </row>
    <row r="39478" spans="54:54" x14ac:dyDescent="0.2">
      <c r="BB39478" s="5"/>
    </row>
    <row r="39479" spans="54:54" x14ac:dyDescent="0.2">
      <c r="BB39479" s="5"/>
    </row>
    <row r="39480" spans="54:54" x14ac:dyDescent="0.2">
      <c r="BB39480" s="5"/>
    </row>
    <row r="39481" spans="54:54" x14ac:dyDescent="0.2">
      <c r="BB39481" s="5"/>
    </row>
    <row r="39482" spans="54:54" x14ac:dyDescent="0.2">
      <c r="BB39482" s="5"/>
    </row>
    <row r="39483" spans="54:54" x14ac:dyDescent="0.2">
      <c r="BB39483" s="5"/>
    </row>
    <row r="39484" spans="54:54" x14ac:dyDescent="0.2">
      <c r="BB39484" s="5"/>
    </row>
    <row r="39485" spans="54:54" x14ac:dyDescent="0.2">
      <c r="BB39485" s="5"/>
    </row>
    <row r="39486" spans="54:54" x14ac:dyDescent="0.2">
      <c r="BB39486" s="5"/>
    </row>
    <row r="39487" spans="54:54" x14ac:dyDescent="0.2">
      <c r="BB39487" s="5"/>
    </row>
    <row r="39488" spans="54:54" x14ac:dyDescent="0.2">
      <c r="BB39488" s="5"/>
    </row>
    <row r="39489" spans="54:54" x14ac:dyDescent="0.2">
      <c r="BB39489" s="5"/>
    </row>
    <row r="39490" spans="54:54" x14ac:dyDescent="0.2">
      <c r="BB39490" s="5"/>
    </row>
    <row r="39491" spans="54:54" x14ac:dyDescent="0.2">
      <c r="BB39491" s="5"/>
    </row>
    <row r="39492" spans="54:54" x14ac:dyDescent="0.2">
      <c r="BB39492" s="5"/>
    </row>
    <row r="39493" spans="54:54" x14ac:dyDescent="0.2">
      <c r="BB39493" s="5"/>
    </row>
    <row r="39494" spans="54:54" x14ac:dyDescent="0.2">
      <c r="BB39494" s="5"/>
    </row>
    <row r="39495" spans="54:54" x14ac:dyDescent="0.2">
      <c r="BB39495" s="5"/>
    </row>
    <row r="39496" spans="54:54" x14ac:dyDescent="0.2">
      <c r="BB39496" s="5"/>
    </row>
    <row r="39497" spans="54:54" x14ac:dyDescent="0.2">
      <c r="BB39497" s="5"/>
    </row>
    <row r="39498" spans="54:54" x14ac:dyDescent="0.2">
      <c r="BB39498" s="5"/>
    </row>
    <row r="39499" spans="54:54" x14ac:dyDescent="0.2">
      <c r="BB39499" s="5"/>
    </row>
    <row r="39500" spans="54:54" x14ac:dyDescent="0.2">
      <c r="BB39500" s="5"/>
    </row>
    <row r="39501" spans="54:54" x14ac:dyDescent="0.2">
      <c r="BB39501" s="5"/>
    </row>
    <row r="39502" spans="54:54" x14ac:dyDescent="0.2">
      <c r="BB39502" s="5"/>
    </row>
    <row r="39503" spans="54:54" x14ac:dyDescent="0.2">
      <c r="BB39503" s="5"/>
    </row>
    <row r="39504" spans="54:54" x14ac:dyDescent="0.2">
      <c r="BB39504" s="5"/>
    </row>
    <row r="39505" spans="54:54" x14ac:dyDescent="0.2">
      <c r="BB39505" s="5"/>
    </row>
    <row r="39506" spans="54:54" x14ac:dyDescent="0.2">
      <c r="BB39506" s="5"/>
    </row>
    <row r="39507" spans="54:54" x14ac:dyDescent="0.2">
      <c r="BB39507" s="5"/>
    </row>
    <row r="39508" spans="54:54" x14ac:dyDescent="0.2">
      <c r="BB39508" s="5"/>
    </row>
    <row r="39509" spans="54:54" x14ac:dyDescent="0.2">
      <c r="BB39509" s="5"/>
    </row>
    <row r="39510" spans="54:54" x14ac:dyDescent="0.2">
      <c r="BB39510" s="5"/>
    </row>
    <row r="39511" spans="54:54" x14ac:dyDescent="0.2">
      <c r="BB39511" s="5"/>
    </row>
    <row r="39512" spans="54:54" x14ac:dyDescent="0.2">
      <c r="BB39512" s="5"/>
    </row>
    <row r="39513" spans="54:54" x14ac:dyDescent="0.2">
      <c r="BB39513" s="5"/>
    </row>
    <row r="39514" spans="54:54" x14ac:dyDescent="0.2">
      <c r="BB39514" s="5"/>
    </row>
    <row r="39515" spans="54:54" x14ac:dyDescent="0.2">
      <c r="BB39515" s="5"/>
    </row>
    <row r="39516" spans="54:54" x14ac:dyDescent="0.2">
      <c r="BB39516" s="5"/>
    </row>
    <row r="39517" spans="54:54" x14ac:dyDescent="0.2">
      <c r="BB39517" s="5"/>
    </row>
    <row r="39518" spans="54:54" x14ac:dyDescent="0.2">
      <c r="BB39518" s="5"/>
    </row>
    <row r="39519" spans="54:54" x14ac:dyDescent="0.2">
      <c r="BB39519" s="5"/>
    </row>
    <row r="39520" spans="54:54" x14ac:dyDescent="0.2">
      <c r="BB39520" s="5"/>
    </row>
    <row r="39521" spans="54:54" x14ac:dyDescent="0.2">
      <c r="BB39521" s="5"/>
    </row>
    <row r="39522" spans="54:54" x14ac:dyDescent="0.2">
      <c r="BB39522" s="5"/>
    </row>
    <row r="39523" spans="54:54" x14ac:dyDescent="0.2">
      <c r="BB39523" s="5"/>
    </row>
    <row r="39524" spans="54:54" x14ac:dyDescent="0.2">
      <c r="BB39524" s="5"/>
    </row>
    <row r="39525" spans="54:54" x14ac:dyDescent="0.2">
      <c r="BB39525" s="5"/>
    </row>
    <row r="39526" spans="54:54" x14ac:dyDescent="0.2">
      <c r="BB39526" s="5"/>
    </row>
    <row r="39527" spans="54:54" x14ac:dyDescent="0.2">
      <c r="BB39527" s="5"/>
    </row>
    <row r="39528" spans="54:54" x14ac:dyDescent="0.2">
      <c r="BB39528" s="5"/>
    </row>
    <row r="39529" spans="54:54" x14ac:dyDescent="0.2">
      <c r="BB39529" s="5"/>
    </row>
    <row r="39530" spans="54:54" x14ac:dyDescent="0.2">
      <c r="BB39530" s="5"/>
    </row>
    <row r="39531" spans="54:54" x14ac:dyDescent="0.2">
      <c r="BB39531" s="5"/>
    </row>
    <row r="39532" spans="54:54" x14ac:dyDescent="0.2">
      <c r="BB39532" s="5"/>
    </row>
    <row r="39533" spans="54:54" x14ac:dyDescent="0.2">
      <c r="BB39533" s="5"/>
    </row>
    <row r="39534" spans="54:54" x14ac:dyDescent="0.2">
      <c r="BB39534" s="5"/>
    </row>
    <row r="39535" spans="54:54" x14ac:dyDescent="0.2">
      <c r="BB39535" s="5"/>
    </row>
    <row r="39536" spans="54:54" x14ac:dyDescent="0.2">
      <c r="BB39536" s="5"/>
    </row>
    <row r="39537" spans="54:54" x14ac:dyDescent="0.2">
      <c r="BB39537" s="5"/>
    </row>
    <row r="39538" spans="54:54" x14ac:dyDescent="0.2">
      <c r="BB39538" s="5"/>
    </row>
    <row r="39539" spans="54:54" x14ac:dyDescent="0.2">
      <c r="BB39539" s="5"/>
    </row>
    <row r="39540" spans="54:54" x14ac:dyDescent="0.2">
      <c r="BB39540" s="5"/>
    </row>
    <row r="39541" spans="54:54" x14ac:dyDescent="0.2">
      <c r="BB39541" s="5"/>
    </row>
    <row r="39542" spans="54:54" x14ac:dyDescent="0.2">
      <c r="BB39542" s="5"/>
    </row>
    <row r="39543" spans="54:54" x14ac:dyDescent="0.2">
      <c r="BB39543" s="5"/>
    </row>
    <row r="39544" spans="54:54" x14ac:dyDescent="0.2">
      <c r="BB39544" s="5"/>
    </row>
    <row r="39545" spans="54:54" x14ac:dyDescent="0.2">
      <c r="BB39545" s="5"/>
    </row>
    <row r="39546" spans="54:54" x14ac:dyDescent="0.2">
      <c r="BB39546" s="5"/>
    </row>
    <row r="39547" spans="54:54" x14ac:dyDescent="0.2">
      <c r="BB39547" s="5"/>
    </row>
    <row r="39548" spans="54:54" x14ac:dyDescent="0.2">
      <c r="BB39548" s="5"/>
    </row>
    <row r="39549" spans="54:54" x14ac:dyDescent="0.2">
      <c r="BB39549" s="5"/>
    </row>
    <row r="39550" spans="54:54" x14ac:dyDescent="0.2">
      <c r="BB39550" s="5"/>
    </row>
    <row r="39551" spans="54:54" x14ac:dyDescent="0.2">
      <c r="BB39551" s="5"/>
    </row>
    <row r="39552" spans="54:54" x14ac:dyDescent="0.2">
      <c r="BB39552" s="5"/>
    </row>
    <row r="39553" spans="54:54" x14ac:dyDescent="0.2">
      <c r="BB39553" s="5"/>
    </row>
    <row r="39554" spans="54:54" x14ac:dyDescent="0.2">
      <c r="BB39554" s="5"/>
    </row>
    <row r="39555" spans="54:54" x14ac:dyDescent="0.2">
      <c r="BB39555" s="5"/>
    </row>
    <row r="39556" spans="54:54" x14ac:dyDescent="0.2">
      <c r="BB39556" s="5"/>
    </row>
    <row r="39557" spans="54:54" x14ac:dyDescent="0.2">
      <c r="BB39557" s="5"/>
    </row>
    <row r="39558" spans="54:54" x14ac:dyDescent="0.2">
      <c r="BB39558" s="5"/>
    </row>
    <row r="39559" spans="54:54" x14ac:dyDescent="0.2">
      <c r="BB39559" s="5"/>
    </row>
    <row r="39560" spans="54:54" x14ac:dyDescent="0.2">
      <c r="BB39560" s="5"/>
    </row>
    <row r="39561" spans="54:54" x14ac:dyDescent="0.2">
      <c r="BB39561" s="5"/>
    </row>
    <row r="39562" spans="54:54" x14ac:dyDescent="0.2">
      <c r="BB39562" s="5"/>
    </row>
    <row r="39563" spans="54:54" x14ac:dyDescent="0.2">
      <c r="BB39563" s="5"/>
    </row>
    <row r="39564" spans="54:54" x14ac:dyDescent="0.2">
      <c r="BB39564" s="5"/>
    </row>
    <row r="39565" spans="54:54" x14ac:dyDescent="0.2">
      <c r="BB39565" s="5"/>
    </row>
    <row r="39566" spans="54:54" x14ac:dyDescent="0.2">
      <c r="BB39566" s="5"/>
    </row>
    <row r="39567" spans="54:54" x14ac:dyDescent="0.2">
      <c r="BB39567" s="5"/>
    </row>
    <row r="39568" spans="54:54" x14ac:dyDescent="0.2">
      <c r="BB39568" s="5"/>
    </row>
    <row r="39569" spans="54:54" x14ac:dyDescent="0.2">
      <c r="BB39569" s="5"/>
    </row>
    <row r="39570" spans="54:54" x14ac:dyDescent="0.2">
      <c r="BB39570" s="5"/>
    </row>
    <row r="39571" spans="54:54" x14ac:dyDescent="0.2">
      <c r="BB39571" s="5"/>
    </row>
    <row r="39572" spans="54:54" x14ac:dyDescent="0.2">
      <c r="BB39572" s="5"/>
    </row>
    <row r="39573" spans="54:54" x14ac:dyDescent="0.2">
      <c r="BB39573" s="5"/>
    </row>
    <row r="39574" spans="54:54" x14ac:dyDescent="0.2">
      <c r="BB39574" s="5"/>
    </row>
    <row r="39575" spans="54:54" x14ac:dyDescent="0.2">
      <c r="BB39575" s="5"/>
    </row>
    <row r="39576" spans="54:54" x14ac:dyDescent="0.2">
      <c r="BB39576" s="5"/>
    </row>
    <row r="39577" spans="54:54" x14ac:dyDescent="0.2">
      <c r="BB39577" s="5"/>
    </row>
    <row r="39578" spans="54:54" x14ac:dyDescent="0.2">
      <c r="BB39578" s="5"/>
    </row>
    <row r="39579" spans="54:54" x14ac:dyDescent="0.2">
      <c r="BB39579" s="5"/>
    </row>
    <row r="39580" spans="54:54" x14ac:dyDescent="0.2">
      <c r="BB39580" s="5"/>
    </row>
    <row r="39581" spans="54:54" x14ac:dyDescent="0.2">
      <c r="BB39581" s="5"/>
    </row>
    <row r="39582" spans="54:54" x14ac:dyDescent="0.2">
      <c r="BB39582" s="5"/>
    </row>
    <row r="39583" spans="54:54" x14ac:dyDescent="0.2">
      <c r="BB39583" s="5"/>
    </row>
    <row r="39584" spans="54:54" x14ac:dyDescent="0.2">
      <c r="BB39584" s="5"/>
    </row>
    <row r="39585" spans="54:54" x14ac:dyDescent="0.2">
      <c r="BB39585" s="5"/>
    </row>
    <row r="39586" spans="54:54" x14ac:dyDescent="0.2">
      <c r="BB39586" s="5"/>
    </row>
    <row r="39587" spans="54:54" x14ac:dyDescent="0.2">
      <c r="BB39587" s="5"/>
    </row>
    <row r="39588" spans="54:54" x14ac:dyDescent="0.2">
      <c r="BB39588" s="5"/>
    </row>
    <row r="39589" spans="54:54" x14ac:dyDescent="0.2">
      <c r="BB39589" s="5"/>
    </row>
    <row r="39590" spans="54:54" x14ac:dyDescent="0.2">
      <c r="BB39590" s="5"/>
    </row>
    <row r="39591" spans="54:54" x14ac:dyDescent="0.2">
      <c r="BB39591" s="5"/>
    </row>
    <row r="39592" spans="54:54" x14ac:dyDescent="0.2">
      <c r="BB39592" s="5"/>
    </row>
    <row r="39593" spans="54:54" x14ac:dyDescent="0.2">
      <c r="BB39593" s="5"/>
    </row>
    <row r="39594" spans="54:54" x14ac:dyDescent="0.2">
      <c r="BB39594" s="5"/>
    </row>
    <row r="39595" spans="54:54" x14ac:dyDescent="0.2">
      <c r="BB39595" s="5"/>
    </row>
    <row r="39596" spans="54:54" x14ac:dyDescent="0.2">
      <c r="BB39596" s="5"/>
    </row>
    <row r="39597" spans="54:54" x14ac:dyDescent="0.2">
      <c r="BB39597" s="5"/>
    </row>
    <row r="39598" spans="54:54" x14ac:dyDescent="0.2">
      <c r="BB39598" s="5"/>
    </row>
    <row r="39599" spans="54:54" x14ac:dyDescent="0.2">
      <c r="BB39599" s="5"/>
    </row>
    <row r="39600" spans="54:54" x14ac:dyDescent="0.2">
      <c r="BB39600" s="5"/>
    </row>
    <row r="39601" spans="54:54" x14ac:dyDescent="0.2">
      <c r="BB39601" s="5"/>
    </row>
    <row r="39602" spans="54:54" x14ac:dyDescent="0.2">
      <c r="BB39602" s="5"/>
    </row>
    <row r="39603" spans="54:54" x14ac:dyDescent="0.2">
      <c r="BB39603" s="5"/>
    </row>
    <row r="39604" spans="54:54" x14ac:dyDescent="0.2">
      <c r="BB39604" s="5"/>
    </row>
    <row r="39605" spans="54:54" x14ac:dyDescent="0.2">
      <c r="BB39605" s="5"/>
    </row>
    <row r="39606" spans="54:54" x14ac:dyDescent="0.2">
      <c r="BB39606" s="5"/>
    </row>
    <row r="39607" spans="54:54" x14ac:dyDescent="0.2">
      <c r="BB39607" s="5"/>
    </row>
    <row r="39608" spans="54:54" x14ac:dyDescent="0.2">
      <c r="BB39608" s="5"/>
    </row>
    <row r="39609" spans="54:54" x14ac:dyDescent="0.2">
      <c r="BB39609" s="5"/>
    </row>
    <row r="39610" spans="54:54" x14ac:dyDescent="0.2">
      <c r="BB39610" s="5"/>
    </row>
    <row r="39611" spans="54:54" x14ac:dyDescent="0.2">
      <c r="BB39611" s="5"/>
    </row>
    <row r="39612" spans="54:54" x14ac:dyDescent="0.2">
      <c r="BB39612" s="5"/>
    </row>
    <row r="39613" spans="54:54" x14ac:dyDescent="0.2">
      <c r="BB39613" s="5"/>
    </row>
    <row r="39614" spans="54:54" x14ac:dyDescent="0.2">
      <c r="BB39614" s="5"/>
    </row>
    <row r="39615" spans="54:54" x14ac:dyDescent="0.2">
      <c r="BB39615" s="5"/>
    </row>
    <row r="39616" spans="54:54" x14ac:dyDescent="0.2">
      <c r="BB39616" s="5"/>
    </row>
    <row r="39617" spans="54:54" x14ac:dyDescent="0.2">
      <c r="BB39617" s="5"/>
    </row>
    <row r="39618" spans="54:54" x14ac:dyDescent="0.2">
      <c r="BB39618" s="5"/>
    </row>
    <row r="39619" spans="54:54" x14ac:dyDescent="0.2">
      <c r="BB39619" s="5"/>
    </row>
    <row r="39620" spans="54:54" x14ac:dyDescent="0.2">
      <c r="BB39620" s="5"/>
    </row>
    <row r="39621" spans="54:54" x14ac:dyDescent="0.2">
      <c r="BB39621" s="5"/>
    </row>
    <row r="39622" spans="54:54" x14ac:dyDescent="0.2">
      <c r="BB39622" s="5"/>
    </row>
    <row r="39623" spans="54:54" x14ac:dyDescent="0.2">
      <c r="BB39623" s="5"/>
    </row>
    <row r="39624" spans="54:54" x14ac:dyDescent="0.2">
      <c r="BB39624" s="5"/>
    </row>
    <row r="39625" spans="54:54" x14ac:dyDescent="0.2">
      <c r="BB39625" s="5"/>
    </row>
    <row r="39626" spans="54:54" x14ac:dyDescent="0.2">
      <c r="BB39626" s="5"/>
    </row>
    <row r="39627" spans="54:54" x14ac:dyDescent="0.2">
      <c r="BB39627" s="5"/>
    </row>
    <row r="39628" spans="54:54" x14ac:dyDescent="0.2">
      <c r="BB39628" s="5"/>
    </row>
    <row r="39629" spans="54:54" x14ac:dyDescent="0.2">
      <c r="BB39629" s="5"/>
    </row>
    <row r="39630" spans="54:54" x14ac:dyDescent="0.2">
      <c r="BB39630" s="5"/>
    </row>
    <row r="39631" spans="54:54" x14ac:dyDescent="0.2">
      <c r="BB39631" s="5"/>
    </row>
    <row r="39632" spans="54:54" x14ac:dyDescent="0.2">
      <c r="BB39632" s="5"/>
    </row>
    <row r="39633" spans="54:54" x14ac:dyDescent="0.2">
      <c r="BB39633" s="5"/>
    </row>
    <row r="39634" spans="54:54" x14ac:dyDescent="0.2">
      <c r="BB39634" s="5"/>
    </row>
    <row r="39635" spans="54:54" x14ac:dyDescent="0.2">
      <c r="BB39635" s="5"/>
    </row>
    <row r="39636" spans="54:54" x14ac:dyDescent="0.2">
      <c r="BB39636" s="5"/>
    </row>
    <row r="39637" spans="54:54" x14ac:dyDescent="0.2">
      <c r="BB39637" s="5"/>
    </row>
    <row r="39638" spans="54:54" x14ac:dyDescent="0.2">
      <c r="BB39638" s="5"/>
    </row>
    <row r="39639" spans="54:54" x14ac:dyDescent="0.2">
      <c r="BB39639" s="5"/>
    </row>
    <row r="39640" spans="54:54" x14ac:dyDescent="0.2">
      <c r="BB39640" s="5"/>
    </row>
    <row r="39641" spans="54:54" x14ac:dyDescent="0.2">
      <c r="BB39641" s="5"/>
    </row>
    <row r="39642" spans="54:54" x14ac:dyDescent="0.2">
      <c r="BB39642" s="5"/>
    </row>
    <row r="39643" spans="54:54" x14ac:dyDescent="0.2">
      <c r="BB39643" s="5"/>
    </row>
    <row r="39644" spans="54:54" x14ac:dyDescent="0.2">
      <c r="BB39644" s="5"/>
    </row>
    <row r="39645" spans="54:54" x14ac:dyDescent="0.2">
      <c r="BB39645" s="5"/>
    </row>
    <row r="39646" spans="54:54" x14ac:dyDescent="0.2">
      <c r="BB39646" s="5"/>
    </row>
    <row r="39647" spans="54:54" x14ac:dyDescent="0.2">
      <c r="BB39647" s="5"/>
    </row>
    <row r="39648" spans="54:54" x14ac:dyDescent="0.2">
      <c r="BB39648" s="5"/>
    </row>
    <row r="39649" spans="54:54" x14ac:dyDescent="0.2">
      <c r="BB39649" s="5"/>
    </row>
    <row r="39650" spans="54:54" x14ac:dyDescent="0.2">
      <c r="BB39650" s="5"/>
    </row>
    <row r="39651" spans="54:54" x14ac:dyDescent="0.2">
      <c r="BB39651" s="5"/>
    </row>
    <row r="39652" spans="54:54" x14ac:dyDescent="0.2">
      <c r="BB39652" s="5"/>
    </row>
    <row r="39653" spans="54:54" x14ac:dyDescent="0.2">
      <c r="BB39653" s="5"/>
    </row>
    <row r="39654" spans="54:54" x14ac:dyDescent="0.2">
      <c r="BB39654" s="5"/>
    </row>
    <row r="39655" spans="54:54" x14ac:dyDescent="0.2">
      <c r="BB39655" s="5"/>
    </row>
    <row r="39656" spans="54:54" x14ac:dyDescent="0.2">
      <c r="BB39656" s="5"/>
    </row>
    <row r="39657" spans="54:54" x14ac:dyDescent="0.2">
      <c r="BB39657" s="5"/>
    </row>
    <row r="39658" spans="54:54" x14ac:dyDescent="0.2">
      <c r="BB39658" s="5"/>
    </row>
    <row r="39659" spans="54:54" x14ac:dyDescent="0.2">
      <c r="BB39659" s="5"/>
    </row>
    <row r="39660" spans="54:54" x14ac:dyDescent="0.2">
      <c r="BB39660" s="5"/>
    </row>
    <row r="39661" spans="54:54" x14ac:dyDescent="0.2">
      <c r="BB39661" s="5"/>
    </row>
    <row r="39662" spans="54:54" x14ac:dyDescent="0.2">
      <c r="BB39662" s="5"/>
    </row>
    <row r="39663" spans="54:54" x14ac:dyDescent="0.2">
      <c r="BB39663" s="5"/>
    </row>
    <row r="39664" spans="54:54" x14ac:dyDescent="0.2">
      <c r="BB39664" s="5"/>
    </row>
    <row r="39665" spans="54:54" x14ac:dyDescent="0.2">
      <c r="BB39665" s="5"/>
    </row>
    <row r="39666" spans="54:54" x14ac:dyDescent="0.2">
      <c r="BB39666" s="5"/>
    </row>
    <row r="39667" spans="54:54" x14ac:dyDescent="0.2">
      <c r="BB39667" s="5"/>
    </row>
    <row r="39668" spans="54:54" x14ac:dyDescent="0.2">
      <c r="BB39668" s="5"/>
    </row>
    <row r="39669" spans="54:54" x14ac:dyDescent="0.2">
      <c r="BB39669" s="5"/>
    </row>
    <row r="39670" spans="54:54" x14ac:dyDescent="0.2">
      <c r="BB39670" s="5"/>
    </row>
    <row r="39671" spans="54:54" x14ac:dyDescent="0.2">
      <c r="BB39671" s="5"/>
    </row>
    <row r="39672" spans="54:54" x14ac:dyDescent="0.2">
      <c r="BB39672" s="5"/>
    </row>
    <row r="39673" spans="54:54" x14ac:dyDescent="0.2">
      <c r="BB39673" s="5"/>
    </row>
    <row r="39674" spans="54:54" x14ac:dyDescent="0.2">
      <c r="BB39674" s="5"/>
    </row>
    <row r="39675" spans="54:54" x14ac:dyDescent="0.2">
      <c r="BB39675" s="5"/>
    </row>
    <row r="39676" spans="54:54" x14ac:dyDescent="0.2">
      <c r="BB39676" s="5"/>
    </row>
    <row r="39677" spans="54:54" x14ac:dyDescent="0.2">
      <c r="BB39677" s="5"/>
    </row>
    <row r="39678" spans="54:54" x14ac:dyDescent="0.2">
      <c r="BB39678" s="5"/>
    </row>
    <row r="39679" spans="54:54" x14ac:dyDescent="0.2">
      <c r="BB39679" s="5"/>
    </row>
    <row r="39680" spans="54:54" x14ac:dyDescent="0.2">
      <c r="BB39680" s="5"/>
    </row>
    <row r="39681" spans="54:54" x14ac:dyDescent="0.2">
      <c r="BB39681" s="5"/>
    </row>
    <row r="39682" spans="54:54" x14ac:dyDescent="0.2">
      <c r="BB39682" s="5"/>
    </row>
    <row r="39683" spans="54:54" x14ac:dyDescent="0.2">
      <c r="BB39683" s="5"/>
    </row>
    <row r="39684" spans="54:54" x14ac:dyDescent="0.2">
      <c r="BB39684" s="5"/>
    </row>
    <row r="39685" spans="54:54" x14ac:dyDescent="0.2">
      <c r="BB39685" s="5"/>
    </row>
    <row r="39686" spans="54:54" x14ac:dyDescent="0.2">
      <c r="BB39686" s="5"/>
    </row>
    <row r="39687" spans="54:54" x14ac:dyDescent="0.2">
      <c r="BB39687" s="5"/>
    </row>
    <row r="39688" spans="54:54" x14ac:dyDescent="0.2">
      <c r="BB39688" s="5"/>
    </row>
    <row r="39689" spans="54:54" x14ac:dyDescent="0.2">
      <c r="BB39689" s="5"/>
    </row>
    <row r="39690" spans="54:54" x14ac:dyDescent="0.2">
      <c r="BB39690" s="5"/>
    </row>
    <row r="39691" spans="54:54" x14ac:dyDescent="0.2">
      <c r="BB39691" s="5"/>
    </row>
    <row r="39692" spans="54:54" x14ac:dyDescent="0.2">
      <c r="BB39692" s="5"/>
    </row>
    <row r="39693" spans="54:54" x14ac:dyDescent="0.2">
      <c r="BB39693" s="5"/>
    </row>
    <row r="39694" spans="54:54" x14ac:dyDescent="0.2">
      <c r="BB39694" s="5"/>
    </row>
    <row r="39695" spans="54:54" x14ac:dyDescent="0.2">
      <c r="BB39695" s="5"/>
    </row>
    <row r="39696" spans="54:54" x14ac:dyDescent="0.2">
      <c r="BB39696" s="5"/>
    </row>
    <row r="39697" spans="54:54" x14ac:dyDescent="0.2">
      <c r="BB39697" s="5"/>
    </row>
    <row r="39698" spans="54:54" x14ac:dyDescent="0.2">
      <c r="BB39698" s="5"/>
    </row>
    <row r="39699" spans="54:54" x14ac:dyDescent="0.2">
      <c r="BB39699" s="5"/>
    </row>
    <row r="39700" spans="54:54" x14ac:dyDescent="0.2">
      <c r="BB39700" s="5"/>
    </row>
    <row r="39701" spans="54:54" x14ac:dyDescent="0.2">
      <c r="BB39701" s="5"/>
    </row>
    <row r="39702" spans="54:54" x14ac:dyDescent="0.2">
      <c r="BB39702" s="5"/>
    </row>
    <row r="39703" spans="54:54" x14ac:dyDescent="0.2">
      <c r="BB39703" s="5"/>
    </row>
    <row r="39704" spans="54:54" x14ac:dyDescent="0.2">
      <c r="BB39704" s="5"/>
    </row>
    <row r="39705" spans="54:54" x14ac:dyDescent="0.2">
      <c r="BB39705" s="5"/>
    </row>
    <row r="39706" spans="54:54" x14ac:dyDescent="0.2">
      <c r="BB39706" s="5"/>
    </row>
    <row r="39707" spans="54:54" x14ac:dyDescent="0.2">
      <c r="BB39707" s="5"/>
    </row>
    <row r="39708" spans="54:54" x14ac:dyDescent="0.2">
      <c r="BB39708" s="5"/>
    </row>
    <row r="39709" spans="54:54" x14ac:dyDescent="0.2">
      <c r="BB39709" s="5"/>
    </row>
    <row r="39710" spans="54:54" x14ac:dyDescent="0.2">
      <c r="BB39710" s="5"/>
    </row>
    <row r="39711" spans="54:54" x14ac:dyDescent="0.2">
      <c r="BB39711" s="5"/>
    </row>
    <row r="39712" spans="54:54" x14ac:dyDescent="0.2">
      <c r="BB39712" s="5"/>
    </row>
    <row r="39713" spans="54:54" x14ac:dyDescent="0.2">
      <c r="BB39713" s="5"/>
    </row>
    <row r="39714" spans="54:54" x14ac:dyDescent="0.2">
      <c r="BB39714" s="5"/>
    </row>
    <row r="39715" spans="54:54" x14ac:dyDescent="0.2">
      <c r="BB39715" s="5"/>
    </row>
    <row r="39716" spans="54:54" x14ac:dyDescent="0.2">
      <c r="BB39716" s="5"/>
    </row>
    <row r="39717" spans="54:54" x14ac:dyDescent="0.2">
      <c r="BB39717" s="5"/>
    </row>
    <row r="39718" spans="54:54" x14ac:dyDescent="0.2">
      <c r="BB39718" s="5"/>
    </row>
    <row r="39719" spans="54:54" x14ac:dyDescent="0.2">
      <c r="BB39719" s="5"/>
    </row>
    <row r="39720" spans="54:54" x14ac:dyDescent="0.2">
      <c r="BB39720" s="5"/>
    </row>
    <row r="39721" spans="54:54" x14ac:dyDescent="0.2">
      <c r="BB39721" s="5"/>
    </row>
    <row r="39722" spans="54:54" x14ac:dyDescent="0.2">
      <c r="BB39722" s="5"/>
    </row>
    <row r="39723" spans="54:54" x14ac:dyDescent="0.2">
      <c r="BB39723" s="5"/>
    </row>
    <row r="39724" spans="54:54" x14ac:dyDescent="0.2">
      <c r="BB39724" s="5"/>
    </row>
    <row r="39725" spans="54:54" x14ac:dyDescent="0.2">
      <c r="BB39725" s="5"/>
    </row>
    <row r="39726" spans="54:54" x14ac:dyDescent="0.2">
      <c r="BB39726" s="5"/>
    </row>
    <row r="39727" spans="54:54" x14ac:dyDescent="0.2">
      <c r="BB39727" s="5"/>
    </row>
    <row r="39728" spans="54:54" x14ac:dyDescent="0.2">
      <c r="BB39728" s="5"/>
    </row>
    <row r="39729" spans="54:54" x14ac:dyDescent="0.2">
      <c r="BB39729" s="5"/>
    </row>
    <row r="39730" spans="54:54" x14ac:dyDescent="0.2">
      <c r="BB39730" s="5"/>
    </row>
    <row r="39731" spans="54:54" x14ac:dyDescent="0.2">
      <c r="BB39731" s="5"/>
    </row>
    <row r="39732" spans="54:54" x14ac:dyDescent="0.2">
      <c r="BB39732" s="5"/>
    </row>
    <row r="39733" spans="54:54" x14ac:dyDescent="0.2">
      <c r="BB39733" s="5"/>
    </row>
    <row r="39734" spans="54:54" x14ac:dyDescent="0.2">
      <c r="BB39734" s="5"/>
    </row>
    <row r="39735" spans="54:54" x14ac:dyDescent="0.2">
      <c r="BB39735" s="5"/>
    </row>
    <row r="39736" spans="54:54" x14ac:dyDescent="0.2">
      <c r="BB39736" s="5"/>
    </row>
    <row r="39737" spans="54:54" x14ac:dyDescent="0.2">
      <c r="BB39737" s="5"/>
    </row>
    <row r="39738" spans="54:54" x14ac:dyDescent="0.2">
      <c r="BB39738" s="5"/>
    </row>
    <row r="39739" spans="54:54" x14ac:dyDescent="0.2">
      <c r="BB39739" s="5"/>
    </row>
    <row r="39740" spans="54:54" x14ac:dyDescent="0.2">
      <c r="BB39740" s="5"/>
    </row>
    <row r="39741" spans="54:54" x14ac:dyDescent="0.2">
      <c r="BB39741" s="5"/>
    </row>
    <row r="39742" spans="54:54" x14ac:dyDescent="0.2">
      <c r="BB39742" s="5"/>
    </row>
    <row r="39743" spans="54:54" x14ac:dyDescent="0.2">
      <c r="BB39743" s="5"/>
    </row>
    <row r="39744" spans="54:54" x14ac:dyDescent="0.2">
      <c r="BB39744" s="5"/>
    </row>
    <row r="39745" spans="54:54" x14ac:dyDescent="0.2">
      <c r="BB39745" s="5"/>
    </row>
    <row r="39746" spans="54:54" x14ac:dyDescent="0.2">
      <c r="BB39746" s="5"/>
    </row>
    <row r="39747" spans="54:54" x14ac:dyDescent="0.2">
      <c r="BB39747" s="5"/>
    </row>
    <row r="39748" spans="54:54" x14ac:dyDescent="0.2">
      <c r="BB39748" s="5"/>
    </row>
    <row r="39749" spans="54:54" x14ac:dyDescent="0.2">
      <c r="BB39749" s="5"/>
    </row>
    <row r="39750" spans="54:54" x14ac:dyDescent="0.2">
      <c r="BB39750" s="5"/>
    </row>
    <row r="39751" spans="54:54" x14ac:dyDescent="0.2">
      <c r="BB39751" s="5"/>
    </row>
    <row r="39752" spans="54:54" x14ac:dyDescent="0.2">
      <c r="BB39752" s="5"/>
    </row>
    <row r="39753" spans="54:54" x14ac:dyDescent="0.2">
      <c r="BB39753" s="5"/>
    </row>
    <row r="39754" spans="54:54" x14ac:dyDescent="0.2">
      <c r="BB39754" s="5"/>
    </row>
    <row r="39755" spans="54:54" x14ac:dyDescent="0.2">
      <c r="BB39755" s="5"/>
    </row>
    <row r="39756" spans="54:54" x14ac:dyDescent="0.2">
      <c r="BB39756" s="5"/>
    </row>
    <row r="39757" spans="54:54" x14ac:dyDescent="0.2">
      <c r="BB39757" s="5"/>
    </row>
    <row r="39758" spans="54:54" x14ac:dyDescent="0.2">
      <c r="BB39758" s="5"/>
    </row>
    <row r="39759" spans="54:54" x14ac:dyDescent="0.2">
      <c r="BB39759" s="5"/>
    </row>
    <row r="39760" spans="54:54" x14ac:dyDescent="0.2">
      <c r="BB39760" s="5"/>
    </row>
    <row r="39761" spans="54:54" x14ac:dyDescent="0.2">
      <c r="BB39761" s="5"/>
    </row>
    <row r="39762" spans="54:54" x14ac:dyDescent="0.2">
      <c r="BB39762" s="5"/>
    </row>
    <row r="39763" spans="54:54" x14ac:dyDescent="0.2">
      <c r="BB39763" s="5"/>
    </row>
    <row r="39764" spans="54:54" x14ac:dyDescent="0.2">
      <c r="BB39764" s="5"/>
    </row>
    <row r="39765" spans="54:54" x14ac:dyDescent="0.2">
      <c r="BB39765" s="5"/>
    </row>
    <row r="39766" spans="54:54" x14ac:dyDescent="0.2">
      <c r="BB39766" s="5"/>
    </row>
    <row r="39767" spans="54:54" x14ac:dyDescent="0.2">
      <c r="BB39767" s="5"/>
    </row>
    <row r="39768" spans="54:54" x14ac:dyDescent="0.2">
      <c r="BB39768" s="5"/>
    </row>
    <row r="39769" spans="54:54" x14ac:dyDescent="0.2">
      <c r="BB39769" s="5"/>
    </row>
    <row r="39770" spans="54:54" x14ac:dyDescent="0.2">
      <c r="BB39770" s="5"/>
    </row>
    <row r="39771" spans="54:54" x14ac:dyDescent="0.2">
      <c r="BB39771" s="5"/>
    </row>
    <row r="39772" spans="54:54" x14ac:dyDescent="0.2">
      <c r="BB39772" s="5"/>
    </row>
    <row r="39773" spans="54:54" x14ac:dyDescent="0.2">
      <c r="BB39773" s="5"/>
    </row>
    <row r="39774" spans="54:54" x14ac:dyDescent="0.2">
      <c r="BB39774" s="5"/>
    </row>
    <row r="39775" spans="54:54" x14ac:dyDescent="0.2">
      <c r="BB39775" s="5"/>
    </row>
    <row r="39776" spans="54:54" x14ac:dyDescent="0.2">
      <c r="BB39776" s="5"/>
    </row>
    <row r="39777" spans="54:54" x14ac:dyDescent="0.2">
      <c r="BB39777" s="5"/>
    </row>
    <row r="39778" spans="54:54" x14ac:dyDescent="0.2">
      <c r="BB39778" s="5"/>
    </row>
    <row r="39779" spans="54:54" x14ac:dyDescent="0.2">
      <c r="BB39779" s="5"/>
    </row>
    <row r="39780" spans="54:54" x14ac:dyDescent="0.2">
      <c r="BB39780" s="5"/>
    </row>
    <row r="39781" spans="54:54" x14ac:dyDescent="0.2">
      <c r="BB39781" s="5"/>
    </row>
    <row r="39782" spans="54:54" x14ac:dyDescent="0.2">
      <c r="BB39782" s="5"/>
    </row>
    <row r="39783" spans="54:54" x14ac:dyDescent="0.2">
      <c r="BB39783" s="5"/>
    </row>
    <row r="39784" spans="54:54" x14ac:dyDescent="0.2">
      <c r="BB39784" s="5"/>
    </row>
    <row r="39785" spans="54:54" x14ac:dyDescent="0.2">
      <c r="BB39785" s="5"/>
    </row>
    <row r="39786" spans="54:54" x14ac:dyDescent="0.2">
      <c r="BB39786" s="5"/>
    </row>
    <row r="39787" spans="54:54" x14ac:dyDescent="0.2">
      <c r="BB39787" s="5"/>
    </row>
    <row r="39788" spans="54:54" x14ac:dyDescent="0.2">
      <c r="BB39788" s="5"/>
    </row>
    <row r="39789" spans="54:54" x14ac:dyDescent="0.2">
      <c r="BB39789" s="5"/>
    </row>
    <row r="39790" spans="54:54" x14ac:dyDescent="0.2">
      <c r="BB39790" s="5"/>
    </row>
    <row r="39791" spans="54:54" x14ac:dyDescent="0.2">
      <c r="BB39791" s="5"/>
    </row>
    <row r="39792" spans="54:54" x14ac:dyDescent="0.2">
      <c r="BB39792" s="5"/>
    </row>
    <row r="39793" spans="54:54" x14ac:dyDescent="0.2">
      <c r="BB39793" s="5"/>
    </row>
    <row r="39794" spans="54:54" x14ac:dyDescent="0.2">
      <c r="BB39794" s="5"/>
    </row>
    <row r="39795" spans="54:54" x14ac:dyDescent="0.2">
      <c r="BB39795" s="5"/>
    </row>
    <row r="39796" spans="54:54" x14ac:dyDescent="0.2">
      <c r="BB39796" s="5"/>
    </row>
    <row r="39797" spans="54:54" x14ac:dyDescent="0.2">
      <c r="BB39797" s="5"/>
    </row>
    <row r="39798" spans="54:54" x14ac:dyDescent="0.2">
      <c r="BB39798" s="5"/>
    </row>
    <row r="39799" spans="54:54" x14ac:dyDescent="0.2">
      <c r="BB39799" s="5"/>
    </row>
    <row r="39800" spans="54:54" x14ac:dyDescent="0.2">
      <c r="BB39800" s="5"/>
    </row>
    <row r="39801" spans="54:54" x14ac:dyDescent="0.2">
      <c r="BB39801" s="5"/>
    </row>
    <row r="39802" spans="54:54" x14ac:dyDescent="0.2">
      <c r="BB39802" s="5"/>
    </row>
    <row r="39803" spans="54:54" x14ac:dyDescent="0.2">
      <c r="BB39803" s="5"/>
    </row>
    <row r="39804" spans="54:54" x14ac:dyDescent="0.2">
      <c r="BB39804" s="5"/>
    </row>
    <row r="39805" spans="54:54" x14ac:dyDescent="0.2">
      <c r="BB39805" s="5"/>
    </row>
    <row r="39806" spans="54:54" x14ac:dyDescent="0.2">
      <c r="BB39806" s="5"/>
    </row>
    <row r="39807" spans="54:54" x14ac:dyDescent="0.2">
      <c r="BB39807" s="5"/>
    </row>
    <row r="39808" spans="54:54" x14ac:dyDescent="0.2">
      <c r="BB39808" s="5"/>
    </row>
    <row r="39809" spans="54:54" x14ac:dyDescent="0.2">
      <c r="BB39809" s="5"/>
    </row>
    <row r="39810" spans="54:54" x14ac:dyDescent="0.2">
      <c r="BB39810" s="5"/>
    </row>
    <row r="39811" spans="54:54" x14ac:dyDescent="0.2">
      <c r="BB39811" s="5"/>
    </row>
    <row r="39812" spans="54:54" x14ac:dyDescent="0.2">
      <c r="BB39812" s="5"/>
    </row>
    <row r="39813" spans="54:54" x14ac:dyDescent="0.2">
      <c r="BB39813" s="5"/>
    </row>
    <row r="39814" spans="54:54" x14ac:dyDescent="0.2">
      <c r="BB39814" s="5"/>
    </row>
    <row r="39815" spans="54:54" x14ac:dyDescent="0.2">
      <c r="BB39815" s="5"/>
    </row>
    <row r="39816" spans="54:54" x14ac:dyDescent="0.2">
      <c r="BB39816" s="5"/>
    </row>
    <row r="39817" spans="54:54" x14ac:dyDescent="0.2">
      <c r="BB39817" s="5"/>
    </row>
    <row r="39818" spans="54:54" x14ac:dyDescent="0.2">
      <c r="BB39818" s="5"/>
    </row>
    <row r="39819" spans="54:54" x14ac:dyDescent="0.2">
      <c r="BB39819" s="5"/>
    </row>
    <row r="39820" spans="54:54" x14ac:dyDescent="0.2">
      <c r="BB39820" s="5"/>
    </row>
    <row r="39821" spans="54:54" x14ac:dyDescent="0.2">
      <c r="BB39821" s="5"/>
    </row>
    <row r="39822" spans="54:54" x14ac:dyDescent="0.2">
      <c r="BB39822" s="5"/>
    </row>
    <row r="39823" spans="54:54" x14ac:dyDescent="0.2">
      <c r="BB39823" s="5"/>
    </row>
    <row r="39824" spans="54:54" x14ac:dyDescent="0.2">
      <c r="BB39824" s="5"/>
    </row>
    <row r="39825" spans="54:54" x14ac:dyDescent="0.2">
      <c r="BB39825" s="5"/>
    </row>
    <row r="39826" spans="54:54" x14ac:dyDescent="0.2">
      <c r="BB39826" s="5"/>
    </row>
    <row r="39827" spans="54:54" x14ac:dyDescent="0.2">
      <c r="BB39827" s="5"/>
    </row>
    <row r="39828" spans="54:54" x14ac:dyDescent="0.2">
      <c r="BB39828" s="5"/>
    </row>
    <row r="39829" spans="54:54" x14ac:dyDescent="0.2">
      <c r="BB39829" s="5"/>
    </row>
    <row r="39830" spans="54:54" x14ac:dyDescent="0.2">
      <c r="BB39830" s="5"/>
    </row>
    <row r="39831" spans="54:54" x14ac:dyDescent="0.2">
      <c r="BB39831" s="5"/>
    </row>
    <row r="39832" spans="54:54" x14ac:dyDescent="0.2">
      <c r="BB39832" s="5"/>
    </row>
    <row r="39833" spans="54:54" x14ac:dyDescent="0.2">
      <c r="BB39833" s="5"/>
    </row>
    <row r="39834" spans="54:54" x14ac:dyDescent="0.2">
      <c r="BB39834" s="5"/>
    </row>
    <row r="39835" spans="54:54" x14ac:dyDescent="0.2">
      <c r="BB39835" s="5"/>
    </row>
    <row r="39836" spans="54:54" x14ac:dyDescent="0.2">
      <c r="BB39836" s="5"/>
    </row>
    <row r="39837" spans="54:54" x14ac:dyDescent="0.2">
      <c r="BB39837" s="5"/>
    </row>
    <row r="39838" spans="54:54" x14ac:dyDescent="0.2">
      <c r="BB39838" s="5"/>
    </row>
    <row r="39839" spans="54:54" x14ac:dyDescent="0.2">
      <c r="BB39839" s="5"/>
    </row>
    <row r="39840" spans="54:54" x14ac:dyDescent="0.2">
      <c r="BB39840" s="5"/>
    </row>
    <row r="39841" spans="54:54" x14ac:dyDescent="0.2">
      <c r="BB39841" s="5"/>
    </row>
    <row r="39842" spans="54:54" x14ac:dyDescent="0.2">
      <c r="BB39842" s="5"/>
    </row>
    <row r="39843" spans="54:54" x14ac:dyDescent="0.2">
      <c r="BB39843" s="5"/>
    </row>
    <row r="39844" spans="54:54" x14ac:dyDescent="0.2">
      <c r="BB39844" s="5"/>
    </row>
    <row r="39845" spans="54:54" x14ac:dyDescent="0.2">
      <c r="BB39845" s="5"/>
    </row>
    <row r="39846" spans="54:54" x14ac:dyDescent="0.2">
      <c r="BB39846" s="5"/>
    </row>
    <row r="39847" spans="54:54" x14ac:dyDescent="0.2">
      <c r="BB39847" s="5"/>
    </row>
    <row r="39848" spans="54:54" x14ac:dyDescent="0.2">
      <c r="BB39848" s="5"/>
    </row>
    <row r="39849" spans="54:54" x14ac:dyDescent="0.2">
      <c r="BB39849" s="5"/>
    </row>
    <row r="39850" spans="54:54" x14ac:dyDescent="0.2">
      <c r="BB39850" s="5"/>
    </row>
    <row r="39851" spans="54:54" x14ac:dyDescent="0.2">
      <c r="BB39851" s="5"/>
    </row>
    <row r="39852" spans="54:54" x14ac:dyDescent="0.2">
      <c r="BB39852" s="5"/>
    </row>
    <row r="39853" spans="54:54" x14ac:dyDescent="0.2">
      <c r="BB39853" s="5"/>
    </row>
    <row r="39854" spans="54:54" x14ac:dyDescent="0.2">
      <c r="BB39854" s="5"/>
    </row>
    <row r="39855" spans="54:54" x14ac:dyDescent="0.2">
      <c r="BB39855" s="5"/>
    </row>
    <row r="39856" spans="54:54" x14ac:dyDescent="0.2">
      <c r="BB39856" s="5"/>
    </row>
    <row r="39857" spans="54:54" x14ac:dyDescent="0.2">
      <c r="BB39857" s="5"/>
    </row>
    <row r="39858" spans="54:54" x14ac:dyDescent="0.2">
      <c r="BB39858" s="5"/>
    </row>
    <row r="39859" spans="54:54" x14ac:dyDescent="0.2">
      <c r="BB39859" s="5"/>
    </row>
    <row r="39860" spans="54:54" x14ac:dyDescent="0.2">
      <c r="BB39860" s="5"/>
    </row>
    <row r="39861" spans="54:54" x14ac:dyDescent="0.2">
      <c r="BB39861" s="5"/>
    </row>
    <row r="39862" spans="54:54" x14ac:dyDescent="0.2">
      <c r="BB39862" s="5"/>
    </row>
    <row r="39863" spans="54:54" x14ac:dyDescent="0.2">
      <c r="BB39863" s="5"/>
    </row>
    <row r="39864" spans="54:54" x14ac:dyDescent="0.2">
      <c r="BB39864" s="5"/>
    </row>
    <row r="39865" spans="54:54" x14ac:dyDescent="0.2">
      <c r="BB39865" s="5"/>
    </row>
    <row r="39866" spans="54:54" x14ac:dyDescent="0.2">
      <c r="BB39866" s="5"/>
    </row>
    <row r="39867" spans="54:54" x14ac:dyDescent="0.2">
      <c r="BB39867" s="5"/>
    </row>
    <row r="39868" spans="54:54" x14ac:dyDescent="0.2">
      <c r="BB39868" s="5"/>
    </row>
    <row r="39869" spans="54:54" x14ac:dyDescent="0.2">
      <c r="BB39869" s="5"/>
    </row>
    <row r="39870" spans="54:54" x14ac:dyDescent="0.2">
      <c r="BB39870" s="5"/>
    </row>
    <row r="39871" spans="54:54" x14ac:dyDescent="0.2">
      <c r="BB39871" s="5"/>
    </row>
    <row r="39872" spans="54:54" x14ac:dyDescent="0.2">
      <c r="BB39872" s="5"/>
    </row>
    <row r="39873" spans="54:54" x14ac:dyDescent="0.2">
      <c r="BB39873" s="5"/>
    </row>
    <row r="39874" spans="54:54" x14ac:dyDescent="0.2">
      <c r="BB39874" s="5"/>
    </row>
    <row r="39875" spans="54:54" x14ac:dyDescent="0.2">
      <c r="BB39875" s="5"/>
    </row>
    <row r="39876" spans="54:54" x14ac:dyDescent="0.2">
      <c r="BB39876" s="5"/>
    </row>
    <row r="39877" spans="54:54" x14ac:dyDescent="0.2">
      <c r="BB39877" s="5"/>
    </row>
    <row r="39878" spans="54:54" x14ac:dyDescent="0.2">
      <c r="BB39878" s="5"/>
    </row>
    <row r="39879" spans="54:54" x14ac:dyDescent="0.2">
      <c r="BB39879" s="5"/>
    </row>
    <row r="39880" spans="54:54" x14ac:dyDescent="0.2">
      <c r="BB39880" s="5"/>
    </row>
    <row r="39881" spans="54:54" x14ac:dyDescent="0.2">
      <c r="BB39881" s="5"/>
    </row>
    <row r="39882" spans="54:54" x14ac:dyDescent="0.2">
      <c r="BB39882" s="5"/>
    </row>
    <row r="39883" spans="54:54" x14ac:dyDescent="0.2">
      <c r="BB39883" s="5"/>
    </row>
    <row r="39884" spans="54:54" x14ac:dyDescent="0.2">
      <c r="BB39884" s="5"/>
    </row>
    <row r="39885" spans="54:54" x14ac:dyDescent="0.2">
      <c r="BB39885" s="5"/>
    </row>
    <row r="39886" spans="54:54" x14ac:dyDescent="0.2">
      <c r="BB39886" s="5"/>
    </row>
    <row r="39887" spans="54:54" x14ac:dyDescent="0.2">
      <c r="BB39887" s="5"/>
    </row>
    <row r="39888" spans="54:54" x14ac:dyDescent="0.2">
      <c r="BB39888" s="5"/>
    </row>
    <row r="39889" spans="54:54" x14ac:dyDescent="0.2">
      <c r="BB39889" s="5"/>
    </row>
    <row r="39890" spans="54:54" x14ac:dyDescent="0.2">
      <c r="BB39890" s="5"/>
    </row>
    <row r="39891" spans="54:54" x14ac:dyDescent="0.2">
      <c r="BB39891" s="5"/>
    </row>
    <row r="39892" spans="54:54" x14ac:dyDescent="0.2">
      <c r="BB39892" s="5"/>
    </row>
    <row r="39893" spans="54:54" x14ac:dyDescent="0.2">
      <c r="BB39893" s="5"/>
    </row>
    <row r="39894" spans="54:54" x14ac:dyDescent="0.2">
      <c r="BB39894" s="5"/>
    </row>
    <row r="39895" spans="54:54" x14ac:dyDescent="0.2">
      <c r="BB39895" s="5"/>
    </row>
    <row r="39896" spans="54:54" x14ac:dyDescent="0.2">
      <c r="BB39896" s="5"/>
    </row>
    <row r="39897" spans="54:54" x14ac:dyDescent="0.2">
      <c r="BB39897" s="5"/>
    </row>
    <row r="39898" spans="54:54" x14ac:dyDescent="0.2">
      <c r="BB39898" s="5"/>
    </row>
    <row r="39899" spans="54:54" x14ac:dyDescent="0.2">
      <c r="BB39899" s="5"/>
    </row>
    <row r="39900" spans="54:54" x14ac:dyDescent="0.2">
      <c r="BB39900" s="5"/>
    </row>
    <row r="39901" spans="54:54" x14ac:dyDescent="0.2">
      <c r="BB39901" s="5"/>
    </row>
    <row r="39902" spans="54:54" x14ac:dyDescent="0.2">
      <c r="BB39902" s="5"/>
    </row>
    <row r="39903" spans="54:54" x14ac:dyDescent="0.2">
      <c r="BB39903" s="5"/>
    </row>
    <row r="39904" spans="54:54" x14ac:dyDescent="0.2">
      <c r="BB39904" s="5"/>
    </row>
    <row r="39905" spans="54:54" x14ac:dyDescent="0.2">
      <c r="BB39905" s="5"/>
    </row>
    <row r="39906" spans="54:54" x14ac:dyDescent="0.2">
      <c r="BB39906" s="5"/>
    </row>
    <row r="39907" spans="54:54" x14ac:dyDescent="0.2">
      <c r="BB39907" s="5"/>
    </row>
    <row r="39908" spans="54:54" x14ac:dyDescent="0.2">
      <c r="BB39908" s="5"/>
    </row>
    <row r="39909" spans="54:54" x14ac:dyDescent="0.2">
      <c r="BB39909" s="5"/>
    </row>
    <row r="39910" spans="54:54" x14ac:dyDescent="0.2">
      <c r="BB39910" s="5"/>
    </row>
    <row r="39911" spans="54:54" x14ac:dyDescent="0.2">
      <c r="BB39911" s="5"/>
    </row>
    <row r="39912" spans="54:54" x14ac:dyDescent="0.2">
      <c r="BB39912" s="5"/>
    </row>
    <row r="39913" spans="54:54" x14ac:dyDescent="0.2">
      <c r="BB39913" s="5"/>
    </row>
    <row r="39914" spans="54:54" x14ac:dyDescent="0.2">
      <c r="BB39914" s="5"/>
    </row>
    <row r="39915" spans="54:54" x14ac:dyDescent="0.2">
      <c r="BB39915" s="5"/>
    </row>
    <row r="39916" spans="54:54" x14ac:dyDescent="0.2">
      <c r="BB39916" s="5"/>
    </row>
    <row r="39917" spans="54:54" x14ac:dyDescent="0.2">
      <c r="BB39917" s="5"/>
    </row>
    <row r="39918" spans="54:54" x14ac:dyDescent="0.2">
      <c r="BB39918" s="5"/>
    </row>
    <row r="39919" spans="54:54" x14ac:dyDescent="0.2">
      <c r="BB39919" s="5"/>
    </row>
    <row r="39920" spans="54:54" x14ac:dyDescent="0.2">
      <c r="BB39920" s="5"/>
    </row>
    <row r="39921" spans="54:54" x14ac:dyDescent="0.2">
      <c r="BB39921" s="5"/>
    </row>
    <row r="39922" spans="54:54" x14ac:dyDescent="0.2">
      <c r="BB39922" s="5"/>
    </row>
    <row r="39923" spans="54:54" x14ac:dyDescent="0.2">
      <c r="BB39923" s="5"/>
    </row>
    <row r="39924" spans="54:54" x14ac:dyDescent="0.2">
      <c r="BB39924" s="5"/>
    </row>
    <row r="39925" spans="54:54" x14ac:dyDescent="0.2">
      <c r="BB39925" s="5"/>
    </row>
    <row r="39926" spans="54:54" x14ac:dyDescent="0.2">
      <c r="BB39926" s="5"/>
    </row>
    <row r="39927" spans="54:54" x14ac:dyDescent="0.2">
      <c r="BB39927" s="5"/>
    </row>
    <row r="39928" spans="54:54" x14ac:dyDescent="0.2">
      <c r="BB39928" s="5"/>
    </row>
    <row r="39929" spans="54:54" x14ac:dyDescent="0.2">
      <c r="BB39929" s="5"/>
    </row>
    <row r="39930" spans="54:54" x14ac:dyDescent="0.2">
      <c r="BB39930" s="5"/>
    </row>
    <row r="39931" spans="54:54" x14ac:dyDescent="0.2">
      <c r="BB39931" s="5"/>
    </row>
    <row r="39932" spans="54:54" x14ac:dyDescent="0.2">
      <c r="BB39932" s="5"/>
    </row>
    <row r="39933" spans="54:54" x14ac:dyDescent="0.2">
      <c r="BB39933" s="5"/>
    </row>
    <row r="39934" spans="54:54" x14ac:dyDescent="0.2">
      <c r="BB39934" s="5"/>
    </row>
    <row r="39935" spans="54:54" x14ac:dyDescent="0.2">
      <c r="BB39935" s="5"/>
    </row>
    <row r="39936" spans="54:54" x14ac:dyDescent="0.2">
      <c r="BB39936" s="5"/>
    </row>
    <row r="39937" spans="54:54" x14ac:dyDescent="0.2">
      <c r="BB39937" s="5"/>
    </row>
    <row r="39938" spans="54:54" x14ac:dyDescent="0.2">
      <c r="BB39938" s="5"/>
    </row>
    <row r="39939" spans="54:54" x14ac:dyDescent="0.2">
      <c r="BB39939" s="5"/>
    </row>
    <row r="39940" spans="54:54" x14ac:dyDescent="0.2">
      <c r="BB39940" s="5"/>
    </row>
    <row r="39941" spans="54:54" x14ac:dyDescent="0.2">
      <c r="BB39941" s="5"/>
    </row>
    <row r="39942" spans="54:54" x14ac:dyDescent="0.2">
      <c r="BB39942" s="5"/>
    </row>
    <row r="39943" spans="54:54" x14ac:dyDescent="0.2">
      <c r="BB39943" s="5"/>
    </row>
    <row r="39944" spans="54:54" x14ac:dyDescent="0.2">
      <c r="BB39944" s="5"/>
    </row>
    <row r="39945" spans="54:54" x14ac:dyDescent="0.2">
      <c r="BB39945" s="5"/>
    </row>
    <row r="39946" spans="54:54" x14ac:dyDescent="0.2">
      <c r="BB39946" s="5"/>
    </row>
    <row r="39947" spans="54:54" x14ac:dyDescent="0.2">
      <c r="BB39947" s="5"/>
    </row>
    <row r="39948" spans="54:54" x14ac:dyDescent="0.2">
      <c r="BB39948" s="5"/>
    </row>
    <row r="39949" spans="54:54" x14ac:dyDescent="0.2">
      <c r="BB39949" s="5"/>
    </row>
    <row r="39950" spans="54:54" x14ac:dyDescent="0.2">
      <c r="BB39950" s="5"/>
    </row>
    <row r="39951" spans="54:54" x14ac:dyDescent="0.2">
      <c r="BB39951" s="5"/>
    </row>
    <row r="39952" spans="54:54" x14ac:dyDescent="0.2">
      <c r="BB39952" s="5"/>
    </row>
    <row r="39953" spans="54:54" x14ac:dyDescent="0.2">
      <c r="BB39953" s="5"/>
    </row>
    <row r="39954" spans="54:54" x14ac:dyDescent="0.2">
      <c r="BB39954" s="5"/>
    </row>
    <row r="39955" spans="54:54" x14ac:dyDescent="0.2">
      <c r="BB39955" s="5"/>
    </row>
    <row r="39956" spans="54:54" x14ac:dyDescent="0.2">
      <c r="BB39956" s="5"/>
    </row>
    <row r="39957" spans="54:54" x14ac:dyDescent="0.2">
      <c r="BB39957" s="5"/>
    </row>
    <row r="39958" spans="54:54" x14ac:dyDescent="0.2">
      <c r="BB39958" s="5"/>
    </row>
    <row r="39959" spans="54:54" x14ac:dyDescent="0.2">
      <c r="BB39959" s="5"/>
    </row>
    <row r="39960" spans="54:54" x14ac:dyDescent="0.2">
      <c r="BB39960" s="5"/>
    </row>
    <row r="39961" spans="54:54" x14ac:dyDescent="0.2">
      <c r="BB39961" s="5"/>
    </row>
    <row r="39962" spans="54:54" x14ac:dyDescent="0.2">
      <c r="BB39962" s="5"/>
    </row>
    <row r="39963" spans="54:54" x14ac:dyDescent="0.2">
      <c r="BB39963" s="5"/>
    </row>
    <row r="39964" spans="54:54" x14ac:dyDescent="0.2">
      <c r="BB39964" s="5"/>
    </row>
    <row r="39965" spans="54:54" x14ac:dyDescent="0.2">
      <c r="BB39965" s="5"/>
    </row>
    <row r="39966" spans="54:54" x14ac:dyDescent="0.2">
      <c r="BB39966" s="5"/>
    </row>
    <row r="39967" spans="54:54" x14ac:dyDescent="0.2">
      <c r="BB39967" s="5"/>
    </row>
    <row r="39968" spans="54:54" x14ac:dyDescent="0.2">
      <c r="BB39968" s="5"/>
    </row>
    <row r="39969" spans="54:54" x14ac:dyDescent="0.2">
      <c r="BB39969" s="5"/>
    </row>
    <row r="39970" spans="54:54" x14ac:dyDescent="0.2">
      <c r="BB39970" s="5"/>
    </row>
    <row r="39971" spans="54:54" x14ac:dyDescent="0.2">
      <c r="BB39971" s="5"/>
    </row>
    <row r="39972" spans="54:54" x14ac:dyDescent="0.2">
      <c r="BB39972" s="5"/>
    </row>
    <row r="39973" spans="54:54" x14ac:dyDescent="0.2">
      <c r="BB39973" s="5"/>
    </row>
    <row r="39974" spans="54:54" x14ac:dyDescent="0.2">
      <c r="BB39974" s="5"/>
    </row>
    <row r="39975" spans="54:54" x14ac:dyDescent="0.2">
      <c r="BB39975" s="5"/>
    </row>
    <row r="39976" spans="54:54" x14ac:dyDescent="0.2">
      <c r="BB39976" s="5"/>
    </row>
    <row r="39977" spans="54:54" x14ac:dyDescent="0.2">
      <c r="BB39977" s="5"/>
    </row>
    <row r="39978" spans="54:54" x14ac:dyDescent="0.2">
      <c r="BB39978" s="5"/>
    </row>
    <row r="39979" spans="54:54" x14ac:dyDescent="0.2">
      <c r="BB39979" s="5"/>
    </row>
    <row r="39980" spans="54:54" x14ac:dyDescent="0.2">
      <c r="BB39980" s="5"/>
    </row>
    <row r="39981" spans="54:54" x14ac:dyDescent="0.2">
      <c r="BB39981" s="5"/>
    </row>
    <row r="39982" spans="54:54" x14ac:dyDescent="0.2">
      <c r="BB39982" s="5"/>
    </row>
    <row r="39983" spans="54:54" x14ac:dyDescent="0.2">
      <c r="BB39983" s="5"/>
    </row>
    <row r="39984" spans="54:54" x14ac:dyDescent="0.2">
      <c r="BB39984" s="5"/>
    </row>
    <row r="39985" spans="54:54" x14ac:dyDescent="0.2">
      <c r="BB39985" s="5"/>
    </row>
    <row r="39986" spans="54:54" x14ac:dyDescent="0.2">
      <c r="BB39986" s="5"/>
    </row>
    <row r="39987" spans="54:54" x14ac:dyDescent="0.2">
      <c r="BB39987" s="5"/>
    </row>
    <row r="39988" spans="54:54" x14ac:dyDescent="0.2">
      <c r="BB39988" s="5"/>
    </row>
    <row r="39989" spans="54:54" x14ac:dyDescent="0.2">
      <c r="BB39989" s="5"/>
    </row>
    <row r="39990" spans="54:54" x14ac:dyDescent="0.2">
      <c r="BB39990" s="5"/>
    </row>
    <row r="39991" spans="54:54" x14ac:dyDescent="0.2">
      <c r="BB39991" s="5"/>
    </row>
    <row r="39992" spans="54:54" x14ac:dyDescent="0.2">
      <c r="BB39992" s="5"/>
    </row>
    <row r="39993" spans="54:54" x14ac:dyDescent="0.2">
      <c r="BB39993" s="5"/>
    </row>
    <row r="39994" spans="54:54" x14ac:dyDescent="0.2">
      <c r="BB39994" s="5"/>
    </row>
    <row r="39995" spans="54:54" x14ac:dyDescent="0.2">
      <c r="BB39995" s="5"/>
    </row>
    <row r="39996" spans="54:54" x14ac:dyDescent="0.2">
      <c r="BB39996" s="5"/>
    </row>
    <row r="39997" spans="54:54" x14ac:dyDescent="0.2">
      <c r="BB39997" s="5"/>
    </row>
    <row r="39998" spans="54:54" x14ac:dyDescent="0.2">
      <c r="BB39998" s="5"/>
    </row>
    <row r="39999" spans="54:54" x14ac:dyDescent="0.2">
      <c r="BB39999" s="5"/>
    </row>
    <row r="40000" spans="54:54" x14ac:dyDescent="0.2">
      <c r="BB40000" s="5"/>
    </row>
    <row r="40001" spans="54:54" x14ac:dyDescent="0.2">
      <c r="BB40001" s="5"/>
    </row>
    <row r="40002" spans="54:54" x14ac:dyDescent="0.2">
      <c r="BB40002" s="5"/>
    </row>
    <row r="40003" spans="54:54" x14ac:dyDescent="0.2">
      <c r="BB40003" s="5"/>
    </row>
    <row r="40004" spans="54:54" x14ac:dyDescent="0.2">
      <c r="BB40004" s="5"/>
    </row>
    <row r="40005" spans="54:54" x14ac:dyDescent="0.2">
      <c r="BB40005" s="5"/>
    </row>
    <row r="40006" spans="54:54" x14ac:dyDescent="0.2">
      <c r="BB40006" s="5"/>
    </row>
    <row r="40007" spans="54:54" x14ac:dyDescent="0.2">
      <c r="BB40007" s="5"/>
    </row>
    <row r="40008" spans="54:54" x14ac:dyDescent="0.2">
      <c r="BB40008" s="5"/>
    </row>
    <row r="40009" spans="54:54" x14ac:dyDescent="0.2">
      <c r="BB40009" s="5"/>
    </row>
    <row r="40010" spans="54:54" x14ac:dyDescent="0.2">
      <c r="BB40010" s="5"/>
    </row>
    <row r="40011" spans="54:54" x14ac:dyDescent="0.2">
      <c r="BB40011" s="5"/>
    </row>
    <row r="40012" spans="54:54" x14ac:dyDescent="0.2">
      <c r="BB40012" s="5"/>
    </row>
    <row r="40013" spans="54:54" x14ac:dyDescent="0.2">
      <c r="BB40013" s="5"/>
    </row>
    <row r="40014" spans="54:54" x14ac:dyDescent="0.2">
      <c r="BB40014" s="5"/>
    </row>
    <row r="40015" spans="54:54" x14ac:dyDescent="0.2">
      <c r="BB40015" s="5"/>
    </row>
    <row r="40016" spans="54:54" x14ac:dyDescent="0.2">
      <c r="BB40016" s="5"/>
    </row>
    <row r="40017" spans="54:54" x14ac:dyDescent="0.2">
      <c r="BB40017" s="5"/>
    </row>
    <row r="40018" spans="54:54" x14ac:dyDescent="0.2">
      <c r="BB40018" s="5"/>
    </row>
    <row r="40019" spans="54:54" x14ac:dyDescent="0.2">
      <c r="BB40019" s="5"/>
    </row>
    <row r="40020" spans="54:54" x14ac:dyDescent="0.2">
      <c r="BB40020" s="5"/>
    </row>
    <row r="40021" spans="54:54" x14ac:dyDescent="0.2">
      <c r="BB40021" s="5"/>
    </row>
    <row r="40022" spans="54:54" x14ac:dyDescent="0.2">
      <c r="BB40022" s="5"/>
    </row>
    <row r="40023" spans="54:54" x14ac:dyDescent="0.2">
      <c r="BB40023" s="5"/>
    </row>
    <row r="40024" spans="54:54" x14ac:dyDescent="0.2">
      <c r="BB40024" s="5"/>
    </row>
    <row r="40025" spans="54:54" x14ac:dyDescent="0.2">
      <c r="BB40025" s="5"/>
    </row>
    <row r="40026" spans="54:54" x14ac:dyDescent="0.2">
      <c r="BB40026" s="5"/>
    </row>
    <row r="40027" spans="54:54" x14ac:dyDescent="0.2">
      <c r="BB40027" s="5"/>
    </row>
    <row r="40028" spans="54:54" x14ac:dyDescent="0.2">
      <c r="BB40028" s="5"/>
    </row>
    <row r="40029" spans="54:54" x14ac:dyDescent="0.2">
      <c r="BB40029" s="5"/>
    </row>
    <row r="40030" spans="54:54" x14ac:dyDescent="0.2">
      <c r="BB40030" s="5"/>
    </row>
    <row r="40031" spans="54:54" x14ac:dyDescent="0.2">
      <c r="BB40031" s="5"/>
    </row>
    <row r="40032" spans="54:54" x14ac:dyDescent="0.2">
      <c r="BB40032" s="5"/>
    </row>
    <row r="40033" spans="54:54" x14ac:dyDescent="0.2">
      <c r="BB40033" s="5"/>
    </row>
    <row r="40034" spans="54:54" x14ac:dyDescent="0.2">
      <c r="BB40034" s="5"/>
    </row>
    <row r="40035" spans="54:54" x14ac:dyDescent="0.2">
      <c r="BB40035" s="5"/>
    </row>
    <row r="40036" spans="54:54" x14ac:dyDescent="0.2">
      <c r="BB40036" s="5"/>
    </row>
    <row r="40037" spans="54:54" x14ac:dyDescent="0.2">
      <c r="BB40037" s="5"/>
    </row>
    <row r="40038" spans="54:54" x14ac:dyDescent="0.2">
      <c r="BB40038" s="5"/>
    </row>
    <row r="40039" spans="54:54" x14ac:dyDescent="0.2">
      <c r="BB40039" s="5"/>
    </row>
    <row r="40040" spans="54:54" x14ac:dyDescent="0.2">
      <c r="BB40040" s="5"/>
    </row>
    <row r="40041" spans="54:54" x14ac:dyDescent="0.2">
      <c r="BB40041" s="5"/>
    </row>
    <row r="40042" spans="54:54" x14ac:dyDescent="0.2">
      <c r="BB40042" s="5"/>
    </row>
    <row r="40043" spans="54:54" x14ac:dyDescent="0.2">
      <c r="BB40043" s="5"/>
    </row>
    <row r="40044" spans="54:54" x14ac:dyDescent="0.2">
      <c r="BB40044" s="5"/>
    </row>
    <row r="40045" spans="54:54" x14ac:dyDescent="0.2">
      <c r="BB40045" s="5"/>
    </row>
    <row r="40046" spans="54:54" x14ac:dyDescent="0.2">
      <c r="BB40046" s="5"/>
    </row>
    <row r="40047" spans="54:54" x14ac:dyDescent="0.2">
      <c r="BB40047" s="5"/>
    </row>
    <row r="40048" spans="54:54" x14ac:dyDescent="0.2">
      <c r="BB40048" s="5"/>
    </row>
    <row r="40049" spans="54:54" x14ac:dyDescent="0.2">
      <c r="BB40049" s="5"/>
    </row>
    <row r="40050" spans="54:54" x14ac:dyDescent="0.2">
      <c r="BB40050" s="5"/>
    </row>
    <row r="40051" spans="54:54" x14ac:dyDescent="0.2">
      <c r="BB40051" s="5"/>
    </row>
    <row r="40052" spans="54:54" x14ac:dyDescent="0.2">
      <c r="BB40052" s="5"/>
    </row>
    <row r="40053" spans="54:54" x14ac:dyDescent="0.2">
      <c r="BB40053" s="5"/>
    </row>
    <row r="40054" spans="54:54" x14ac:dyDescent="0.2">
      <c r="BB40054" s="5"/>
    </row>
    <row r="40055" spans="54:54" x14ac:dyDescent="0.2">
      <c r="BB40055" s="5"/>
    </row>
    <row r="40056" spans="54:54" x14ac:dyDescent="0.2">
      <c r="BB40056" s="5"/>
    </row>
    <row r="40057" spans="54:54" x14ac:dyDescent="0.2">
      <c r="BB40057" s="5"/>
    </row>
    <row r="40058" spans="54:54" x14ac:dyDescent="0.2">
      <c r="BB40058" s="5"/>
    </row>
    <row r="40059" spans="54:54" x14ac:dyDescent="0.2">
      <c r="BB40059" s="5"/>
    </row>
    <row r="40060" spans="54:54" x14ac:dyDescent="0.2">
      <c r="BB40060" s="5"/>
    </row>
    <row r="40061" spans="54:54" x14ac:dyDescent="0.2">
      <c r="BB40061" s="5"/>
    </row>
    <row r="40062" spans="54:54" x14ac:dyDescent="0.2">
      <c r="BB40062" s="5"/>
    </row>
    <row r="40063" spans="54:54" x14ac:dyDescent="0.2">
      <c r="BB40063" s="5"/>
    </row>
    <row r="40064" spans="54:54" x14ac:dyDescent="0.2">
      <c r="BB40064" s="5"/>
    </row>
    <row r="40065" spans="54:54" x14ac:dyDescent="0.2">
      <c r="BB40065" s="5"/>
    </row>
    <row r="40066" spans="54:54" x14ac:dyDescent="0.2">
      <c r="BB40066" s="5"/>
    </row>
    <row r="40067" spans="54:54" x14ac:dyDescent="0.2">
      <c r="BB40067" s="5"/>
    </row>
    <row r="40068" spans="54:54" x14ac:dyDescent="0.2">
      <c r="BB40068" s="5"/>
    </row>
    <row r="40069" spans="54:54" x14ac:dyDescent="0.2">
      <c r="BB40069" s="5"/>
    </row>
    <row r="40070" spans="54:54" x14ac:dyDescent="0.2">
      <c r="BB40070" s="5"/>
    </row>
    <row r="40071" spans="54:54" x14ac:dyDescent="0.2">
      <c r="BB40071" s="5"/>
    </row>
    <row r="40072" spans="54:54" x14ac:dyDescent="0.2">
      <c r="BB40072" s="5"/>
    </row>
    <row r="40073" spans="54:54" x14ac:dyDescent="0.2">
      <c r="BB40073" s="5"/>
    </row>
    <row r="40074" spans="54:54" x14ac:dyDescent="0.2">
      <c r="BB40074" s="5"/>
    </row>
    <row r="40075" spans="54:54" x14ac:dyDescent="0.2">
      <c r="BB40075" s="5"/>
    </row>
    <row r="40076" spans="54:54" x14ac:dyDescent="0.2">
      <c r="BB40076" s="5"/>
    </row>
    <row r="40077" spans="54:54" x14ac:dyDescent="0.2">
      <c r="BB40077" s="5"/>
    </row>
    <row r="40078" spans="54:54" x14ac:dyDescent="0.2">
      <c r="BB40078" s="5"/>
    </row>
    <row r="40079" spans="54:54" x14ac:dyDescent="0.2">
      <c r="BB40079" s="5"/>
    </row>
    <row r="40080" spans="54:54" x14ac:dyDescent="0.2">
      <c r="BB40080" s="5"/>
    </row>
    <row r="40081" spans="54:54" x14ac:dyDescent="0.2">
      <c r="BB40081" s="5"/>
    </row>
    <row r="40082" spans="54:54" x14ac:dyDescent="0.2">
      <c r="BB40082" s="5"/>
    </row>
    <row r="40083" spans="54:54" x14ac:dyDescent="0.2">
      <c r="BB40083" s="5"/>
    </row>
    <row r="40084" spans="54:54" x14ac:dyDescent="0.2">
      <c r="BB40084" s="5"/>
    </row>
    <row r="40085" spans="54:54" x14ac:dyDescent="0.2">
      <c r="BB40085" s="5"/>
    </row>
    <row r="40086" spans="54:54" x14ac:dyDescent="0.2">
      <c r="BB40086" s="5"/>
    </row>
    <row r="40087" spans="54:54" x14ac:dyDescent="0.2">
      <c r="BB40087" s="5"/>
    </row>
    <row r="40088" spans="54:54" x14ac:dyDescent="0.2">
      <c r="BB40088" s="5"/>
    </row>
    <row r="40089" spans="54:54" x14ac:dyDescent="0.2">
      <c r="BB40089" s="5"/>
    </row>
    <row r="40090" spans="54:54" x14ac:dyDescent="0.2">
      <c r="BB40090" s="5"/>
    </row>
    <row r="40091" spans="54:54" x14ac:dyDescent="0.2">
      <c r="BB40091" s="5"/>
    </row>
    <row r="40092" spans="54:54" x14ac:dyDescent="0.2">
      <c r="BB40092" s="5"/>
    </row>
    <row r="40093" spans="54:54" x14ac:dyDescent="0.2">
      <c r="BB40093" s="5"/>
    </row>
    <row r="40094" spans="54:54" x14ac:dyDescent="0.2">
      <c r="BB40094" s="5"/>
    </row>
    <row r="40095" spans="54:54" x14ac:dyDescent="0.2">
      <c r="BB40095" s="5"/>
    </row>
    <row r="40096" spans="54:54" x14ac:dyDescent="0.2">
      <c r="BB40096" s="5"/>
    </row>
    <row r="40097" spans="54:54" x14ac:dyDescent="0.2">
      <c r="BB40097" s="5"/>
    </row>
    <row r="40098" spans="54:54" x14ac:dyDescent="0.2">
      <c r="BB40098" s="5"/>
    </row>
    <row r="40099" spans="54:54" x14ac:dyDescent="0.2">
      <c r="BB40099" s="5"/>
    </row>
    <row r="40100" spans="54:54" x14ac:dyDescent="0.2">
      <c r="BB40100" s="5"/>
    </row>
    <row r="40101" spans="54:54" x14ac:dyDescent="0.2">
      <c r="BB40101" s="5"/>
    </row>
    <row r="40102" spans="54:54" x14ac:dyDescent="0.2">
      <c r="BB40102" s="5"/>
    </row>
    <row r="40103" spans="54:54" x14ac:dyDescent="0.2">
      <c r="BB40103" s="5"/>
    </row>
    <row r="40104" spans="54:54" x14ac:dyDescent="0.2">
      <c r="BB40104" s="5"/>
    </row>
    <row r="40105" spans="54:54" x14ac:dyDescent="0.2">
      <c r="BB40105" s="5"/>
    </row>
    <row r="40106" spans="54:54" x14ac:dyDescent="0.2">
      <c r="BB40106" s="5"/>
    </row>
    <row r="40107" spans="54:54" x14ac:dyDescent="0.2">
      <c r="BB40107" s="5"/>
    </row>
    <row r="40108" spans="54:54" x14ac:dyDescent="0.2">
      <c r="BB40108" s="5"/>
    </row>
    <row r="40109" spans="54:54" x14ac:dyDescent="0.2">
      <c r="BB40109" s="5"/>
    </row>
    <row r="40110" spans="54:54" x14ac:dyDescent="0.2">
      <c r="BB40110" s="5"/>
    </row>
    <row r="40111" spans="54:54" x14ac:dyDescent="0.2">
      <c r="BB40111" s="5"/>
    </row>
    <row r="40112" spans="54:54" x14ac:dyDescent="0.2">
      <c r="BB40112" s="5"/>
    </row>
    <row r="40113" spans="54:54" x14ac:dyDescent="0.2">
      <c r="BB40113" s="5"/>
    </row>
    <row r="40114" spans="54:54" x14ac:dyDescent="0.2">
      <c r="BB40114" s="5"/>
    </row>
    <row r="40115" spans="54:54" x14ac:dyDescent="0.2">
      <c r="BB40115" s="5"/>
    </row>
    <row r="40116" spans="54:54" x14ac:dyDescent="0.2">
      <c r="BB40116" s="5"/>
    </row>
    <row r="40117" spans="54:54" x14ac:dyDescent="0.2">
      <c r="BB40117" s="5"/>
    </row>
    <row r="40118" spans="54:54" x14ac:dyDescent="0.2">
      <c r="BB40118" s="5"/>
    </row>
    <row r="40119" spans="54:54" x14ac:dyDescent="0.2">
      <c r="BB40119" s="5"/>
    </row>
    <row r="40120" spans="54:54" x14ac:dyDescent="0.2">
      <c r="BB40120" s="5"/>
    </row>
    <row r="40121" spans="54:54" x14ac:dyDescent="0.2">
      <c r="BB40121" s="5"/>
    </row>
    <row r="40122" spans="54:54" x14ac:dyDescent="0.2">
      <c r="BB40122" s="5"/>
    </row>
    <row r="40123" spans="54:54" x14ac:dyDescent="0.2">
      <c r="BB40123" s="5"/>
    </row>
    <row r="40124" spans="54:54" x14ac:dyDescent="0.2">
      <c r="BB40124" s="5"/>
    </row>
    <row r="40125" spans="54:54" x14ac:dyDescent="0.2">
      <c r="BB40125" s="5"/>
    </row>
    <row r="40126" spans="54:54" x14ac:dyDescent="0.2">
      <c r="BB40126" s="5"/>
    </row>
    <row r="40127" spans="54:54" x14ac:dyDescent="0.2">
      <c r="BB40127" s="5"/>
    </row>
    <row r="40128" spans="54:54" x14ac:dyDescent="0.2">
      <c r="BB40128" s="5"/>
    </row>
    <row r="40129" spans="54:54" x14ac:dyDescent="0.2">
      <c r="BB40129" s="5"/>
    </row>
    <row r="40130" spans="54:54" x14ac:dyDescent="0.2">
      <c r="BB40130" s="5"/>
    </row>
    <row r="40131" spans="54:54" x14ac:dyDescent="0.2">
      <c r="BB40131" s="5"/>
    </row>
    <row r="40132" spans="54:54" x14ac:dyDescent="0.2">
      <c r="BB40132" s="5"/>
    </row>
    <row r="40133" spans="54:54" x14ac:dyDescent="0.2">
      <c r="BB40133" s="5"/>
    </row>
    <row r="40134" spans="54:54" x14ac:dyDescent="0.2">
      <c r="BB40134" s="5"/>
    </row>
    <row r="40135" spans="54:54" x14ac:dyDescent="0.2">
      <c r="BB40135" s="5"/>
    </row>
    <row r="40136" spans="54:54" x14ac:dyDescent="0.2">
      <c r="BB40136" s="5"/>
    </row>
    <row r="40137" spans="54:54" x14ac:dyDescent="0.2">
      <c r="BB40137" s="5"/>
    </row>
    <row r="40138" spans="54:54" x14ac:dyDescent="0.2">
      <c r="BB40138" s="5"/>
    </row>
    <row r="40139" spans="54:54" x14ac:dyDescent="0.2">
      <c r="BB40139" s="5"/>
    </row>
    <row r="40140" spans="54:54" x14ac:dyDescent="0.2">
      <c r="BB40140" s="5"/>
    </row>
    <row r="40141" spans="54:54" x14ac:dyDescent="0.2">
      <c r="BB40141" s="5"/>
    </row>
    <row r="40142" spans="54:54" x14ac:dyDescent="0.2">
      <c r="BB40142" s="5"/>
    </row>
    <row r="40143" spans="54:54" x14ac:dyDescent="0.2">
      <c r="BB40143" s="5"/>
    </row>
    <row r="40144" spans="54:54" x14ac:dyDescent="0.2">
      <c r="BB40144" s="5"/>
    </row>
    <row r="40145" spans="54:54" x14ac:dyDescent="0.2">
      <c r="BB40145" s="5"/>
    </row>
    <row r="40146" spans="54:54" x14ac:dyDescent="0.2">
      <c r="BB40146" s="5"/>
    </row>
    <row r="40147" spans="54:54" x14ac:dyDescent="0.2">
      <c r="BB40147" s="5"/>
    </row>
    <row r="40148" spans="54:54" x14ac:dyDescent="0.2">
      <c r="BB40148" s="5"/>
    </row>
    <row r="40149" spans="54:54" x14ac:dyDescent="0.2">
      <c r="BB40149" s="5"/>
    </row>
    <row r="40150" spans="54:54" x14ac:dyDescent="0.2">
      <c r="BB40150" s="5"/>
    </row>
    <row r="40151" spans="54:54" x14ac:dyDescent="0.2">
      <c r="BB40151" s="5"/>
    </row>
    <row r="40152" spans="54:54" x14ac:dyDescent="0.2">
      <c r="BB40152" s="5"/>
    </row>
    <row r="40153" spans="54:54" x14ac:dyDescent="0.2">
      <c r="BB40153" s="5"/>
    </row>
    <row r="40154" spans="54:54" x14ac:dyDescent="0.2">
      <c r="BB40154" s="5"/>
    </row>
    <row r="40155" spans="54:54" x14ac:dyDescent="0.2">
      <c r="BB40155" s="5"/>
    </row>
    <row r="40156" spans="54:54" x14ac:dyDescent="0.2">
      <c r="BB40156" s="5"/>
    </row>
    <row r="40157" spans="54:54" x14ac:dyDescent="0.2">
      <c r="BB40157" s="5"/>
    </row>
    <row r="40158" spans="54:54" x14ac:dyDescent="0.2">
      <c r="BB40158" s="5"/>
    </row>
    <row r="40159" spans="54:54" x14ac:dyDescent="0.2">
      <c r="BB40159" s="5"/>
    </row>
    <row r="40160" spans="54:54" x14ac:dyDescent="0.2">
      <c r="BB40160" s="5"/>
    </row>
    <row r="40161" spans="54:54" x14ac:dyDescent="0.2">
      <c r="BB40161" s="5"/>
    </row>
    <row r="40162" spans="54:54" x14ac:dyDescent="0.2">
      <c r="BB40162" s="5"/>
    </row>
    <row r="40163" spans="54:54" x14ac:dyDescent="0.2">
      <c r="BB40163" s="5"/>
    </row>
    <row r="40164" spans="54:54" x14ac:dyDescent="0.2">
      <c r="BB40164" s="5"/>
    </row>
    <row r="40165" spans="54:54" x14ac:dyDescent="0.2">
      <c r="BB40165" s="5"/>
    </row>
    <row r="40166" spans="54:54" x14ac:dyDescent="0.2">
      <c r="BB40166" s="5"/>
    </row>
    <row r="40167" spans="54:54" x14ac:dyDescent="0.2">
      <c r="BB40167" s="5"/>
    </row>
    <row r="40168" spans="54:54" x14ac:dyDescent="0.2">
      <c r="BB40168" s="5"/>
    </row>
    <row r="40169" spans="54:54" x14ac:dyDescent="0.2">
      <c r="BB40169" s="5"/>
    </row>
    <row r="40170" spans="54:54" x14ac:dyDescent="0.2">
      <c r="BB40170" s="5"/>
    </row>
    <row r="40171" spans="54:54" x14ac:dyDescent="0.2">
      <c r="BB40171" s="5"/>
    </row>
    <row r="40172" spans="54:54" x14ac:dyDescent="0.2">
      <c r="BB40172" s="5"/>
    </row>
    <row r="40173" spans="54:54" x14ac:dyDescent="0.2">
      <c r="BB40173" s="5"/>
    </row>
    <row r="40174" spans="54:54" x14ac:dyDescent="0.2">
      <c r="BB40174" s="5"/>
    </row>
    <row r="40175" spans="54:54" x14ac:dyDescent="0.2">
      <c r="BB40175" s="5"/>
    </row>
    <row r="40176" spans="54:54" x14ac:dyDescent="0.2">
      <c r="BB40176" s="5"/>
    </row>
    <row r="40177" spans="54:54" x14ac:dyDescent="0.2">
      <c r="BB40177" s="5"/>
    </row>
    <row r="40178" spans="54:54" x14ac:dyDescent="0.2">
      <c r="BB40178" s="5"/>
    </row>
    <row r="40179" spans="54:54" x14ac:dyDescent="0.2">
      <c r="BB40179" s="5"/>
    </row>
    <row r="40180" spans="54:54" x14ac:dyDescent="0.2">
      <c r="BB40180" s="5"/>
    </row>
    <row r="40181" spans="54:54" x14ac:dyDescent="0.2">
      <c r="BB40181" s="5"/>
    </row>
    <row r="40182" spans="54:54" x14ac:dyDescent="0.2">
      <c r="BB40182" s="5"/>
    </row>
    <row r="40183" spans="54:54" x14ac:dyDescent="0.2">
      <c r="BB40183" s="5"/>
    </row>
    <row r="40184" spans="54:54" x14ac:dyDescent="0.2">
      <c r="BB40184" s="5"/>
    </row>
    <row r="40185" spans="54:54" x14ac:dyDescent="0.2">
      <c r="BB40185" s="5"/>
    </row>
    <row r="40186" spans="54:54" x14ac:dyDescent="0.2">
      <c r="BB40186" s="5"/>
    </row>
    <row r="40187" spans="54:54" x14ac:dyDescent="0.2">
      <c r="BB40187" s="5"/>
    </row>
    <row r="40188" spans="54:54" x14ac:dyDescent="0.2">
      <c r="BB40188" s="5"/>
    </row>
    <row r="40189" spans="54:54" x14ac:dyDescent="0.2">
      <c r="BB40189" s="5"/>
    </row>
    <row r="40190" spans="54:54" x14ac:dyDescent="0.2">
      <c r="BB40190" s="5"/>
    </row>
    <row r="40191" spans="54:54" x14ac:dyDescent="0.2">
      <c r="BB40191" s="5"/>
    </row>
    <row r="40192" spans="54:54" x14ac:dyDescent="0.2">
      <c r="BB40192" s="5"/>
    </row>
    <row r="40193" spans="54:54" x14ac:dyDescent="0.2">
      <c r="BB40193" s="5"/>
    </row>
    <row r="40194" spans="54:54" x14ac:dyDescent="0.2">
      <c r="BB40194" s="5"/>
    </row>
    <row r="40195" spans="54:54" x14ac:dyDescent="0.2">
      <c r="BB40195" s="5"/>
    </row>
    <row r="40196" spans="54:54" x14ac:dyDescent="0.2">
      <c r="BB40196" s="5"/>
    </row>
    <row r="40197" spans="54:54" x14ac:dyDescent="0.2">
      <c r="BB40197" s="5"/>
    </row>
    <row r="40198" spans="54:54" x14ac:dyDescent="0.2">
      <c r="BB40198" s="5"/>
    </row>
    <row r="40199" spans="54:54" x14ac:dyDescent="0.2">
      <c r="BB40199" s="5"/>
    </row>
    <row r="40200" spans="54:54" x14ac:dyDescent="0.2">
      <c r="BB40200" s="5"/>
    </row>
    <row r="40201" spans="54:54" x14ac:dyDescent="0.2">
      <c r="BB40201" s="5"/>
    </row>
    <row r="40202" spans="54:54" x14ac:dyDescent="0.2">
      <c r="BB40202" s="5"/>
    </row>
    <row r="40203" spans="54:54" x14ac:dyDescent="0.2">
      <c r="BB40203" s="5"/>
    </row>
    <row r="40204" spans="54:54" x14ac:dyDescent="0.2">
      <c r="BB40204" s="5"/>
    </row>
    <row r="40205" spans="54:54" x14ac:dyDescent="0.2">
      <c r="BB40205" s="5"/>
    </row>
    <row r="40206" spans="54:54" x14ac:dyDescent="0.2">
      <c r="BB40206" s="5"/>
    </row>
    <row r="40207" spans="54:54" x14ac:dyDescent="0.2">
      <c r="BB40207" s="5"/>
    </row>
    <row r="40208" spans="54:54" x14ac:dyDescent="0.2">
      <c r="BB40208" s="5"/>
    </row>
    <row r="40209" spans="54:54" x14ac:dyDescent="0.2">
      <c r="BB40209" s="5"/>
    </row>
    <row r="40210" spans="54:54" x14ac:dyDescent="0.2">
      <c r="BB40210" s="5"/>
    </row>
    <row r="40211" spans="54:54" x14ac:dyDescent="0.2">
      <c r="BB40211" s="5"/>
    </row>
    <row r="40212" spans="54:54" x14ac:dyDescent="0.2">
      <c r="BB40212" s="5"/>
    </row>
    <row r="40213" spans="54:54" x14ac:dyDescent="0.2">
      <c r="BB40213" s="5"/>
    </row>
    <row r="40214" spans="54:54" x14ac:dyDescent="0.2">
      <c r="BB40214" s="5"/>
    </row>
    <row r="40215" spans="54:54" x14ac:dyDescent="0.2">
      <c r="BB40215" s="5"/>
    </row>
    <row r="40216" spans="54:54" x14ac:dyDescent="0.2">
      <c r="BB40216" s="5"/>
    </row>
    <row r="40217" spans="54:54" x14ac:dyDescent="0.2">
      <c r="BB40217" s="5"/>
    </row>
    <row r="40218" spans="54:54" x14ac:dyDescent="0.2">
      <c r="BB40218" s="5"/>
    </row>
    <row r="40219" spans="54:54" x14ac:dyDescent="0.2">
      <c r="BB40219" s="5"/>
    </row>
    <row r="40220" spans="54:54" x14ac:dyDescent="0.2">
      <c r="BB40220" s="5"/>
    </row>
    <row r="40221" spans="54:54" x14ac:dyDescent="0.2">
      <c r="BB40221" s="5"/>
    </row>
    <row r="40222" spans="54:54" x14ac:dyDescent="0.2">
      <c r="BB40222" s="5"/>
    </row>
    <row r="40223" spans="54:54" x14ac:dyDescent="0.2">
      <c r="BB40223" s="5"/>
    </row>
    <row r="40224" spans="54:54" x14ac:dyDescent="0.2">
      <c r="BB40224" s="5"/>
    </row>
    <row r="40225" spans="54:54" x14ac:dyDescent="0.2">
      <c r="BB40225" s="5"/>
    </row>
    <row r="40226" spans="54:54" x14ac:dyDescent="0.2">
      <c r="BB40226" s="5"/>
    </row>
    <row r="40227" spans="54:54" x14ac:dyDescent="0.2">
      <c r="BB40227" s="5"/>
    </row>
    <row r="40228" spans="54:54" x14ac:dyDescent="0.2">
      <c r="BB40228" s="5"/>
    </row>
    <row r="40229" spans="54:54" x14ac:dyDescent="0.2">
      <c r="BB40229" s="5"/>
    </row>
    <row r="40230" spans="54:54" x14ac:dyDescent="0.2">
      <c r="BB40230" s="5"/>
    </row>
    <row r="40231" spans="54:54" x14ac:dyDescent="0.2">
      <c r="BB40231" s="5"/>
    </row>
    <row r="40232" spans="54:54" x14ac:dyDescent="0.2">
      <c r="BB40232" s="5"/>
    </row>
    <row r="40233" spans="54:54" x14ac:dyDescent="0.2">
      <c r="BB40233" s="5"/>
    </row>
    <row r="40234" spans="54:54" x14ac:dyDescent="0.2">
      <c r="BB40234" s="5"/>
    </row>
    <row r="40235" spans="54:54" x14ac:dyDescent="0.2">
      <c r="BB40235" s="5"/>
    </row>
    <row r="40236" spans="54:54" x14ac:dyDescent="0.2">
      <c r="BB40236" s="5"/>
    </row>
    <row r="40237" spans="54:54" x14ac:dyDescent="0.2">
      <c r="BB40237" s="5"/>
    </row>
    <row r="40238" spans="54:54" x14ac:dyDescent="0.2">
      <c r="BB40238" s="5"/>
    </row>
    <row r="40239" spans="54:54" x14ac:dyDescent="0.2">
      <c r="BB40239" s="5"/>
    </row>
    <row r="40240" spans="54:54" x14ac:dyDescent="0.2">
      <c r="BB40240" s="5"/>
    </row>
    <row r="40241" spans="54:54" x14ac:dyDescent="0.2">
      <c r="BB40241" s="5"/>
    </row>
    <row r="40242" spans="54:54" x14ac:dyDescent="0.2">
      <c r="BB40242" s="5"/>
    </row>
    <row r="40243" spans="54:54" x14ac:dyDescent="0.2">
      <c r="BB40243" s="5"/>
    </row>
    <row r="40244" spans="54:54" x14ac:dyDescent="0.2">
      <c r="BB40244" s="5"/>
    </row>
    <row r="40245" spans="54:54" x14ac:dyDescent="0.2">
      <c r="BB40245" s="5"/>
    </row>
    <row r="40246" spans="54:54" x14ac:dyDescent="0.2">
      <c r="BB40246" s="5"/>
    </row>
    <row r="40247" spans="54:54" x14ac:dyDescent="0.2">
      <c r="BB40247" s="5"/>
    </row>
    <row r="40248" spans="54:54" x14ac:dyDescent="0.2">
      <c r="BB40248" s="5"/>
    </row>
    <row r="40249" spans="54:54" x14ac:dyDescent="0.2">
      <c r="BB40249" s="5"/>
    </row>
    <row r="40250" spans="54:54" x14ac:dyDescent="0.2">
      <c r="BB40250" s="5"/>
    </row>
    <row r="40251" spans="54:54" x14ac:dyDescent="0.2">
      <c r="BB40251" s="5"/>
    </row>
    <row r="40252" spans="54:54" x14ac:dyDescent="0.2">
      <c r="BB40252" s="5"/>
    </row>
    <row r="40253" spans="54:54" x14ac:dyDescent="0.2">
      <c r="BB40253" s="5"/>
    </row>
    <row r="40254" spans="54:54" x14ac:dyDescent="0.2">
      <c r="BB40254" s="5"/>
    </row>
    <row r="40255" spans="54:54" x14ac:dyDescent="0.2">
      <c r="BB40255" s="5"/>
    </row>
    <row r="40256" spans="54:54" x14ac:dyDescent="0.2">
      <c r="BB40256" s="5"/>
    </row>
    <row r="40257" spans="54:54" x14ac:dyDescent="0.2">
      <c r="BB40257" s="5"/>
    </row>
    <row r="40258" spans="54:54" x14ac:dyDescent="0.2">
      <c r="BB40258" s="5"/>
    </row>
    <row r="40259" spans="54:54" x14ac:dyDescent="0.2">
      <c r="BB40259" s="5"/>
    </row>
    <row r="40260" spans="54:54" x14ac:dyDescent="0.2">
      <c r="BB40260" s="5"/>
    </row>
    <row r="40261" spans="54:54" x14ac:dyDescent="0.2">
      <c r="BB40261" s="5"/>
    </row>
    <row r="40262" spans="54:54" x14ac:dyDescent="0.2">
      <c r="BB40262" s="5"/>
    </row>
    <row r="40263" spans="54:54" x14ac:dyDescent="0.2">
      <c r="BB40263" s="5"/>
    </row>
    <row r="40264" spans="54:54" x14ac:dyDescent="0.2">
      <c r="BB40264" s="5"/>
    </row>
    <row r="40265" spans="54:54" x14ac:dyDescent="0.2">
      <c r="BB40265" s="5"/>
    </row>
    <row r="40266" spans="54:54" x14ac:dyDescent="0.2">
      <c r="BB40266" s="5"/>
    </row>
    <row r="40267" spans="54:54" x14ac:dyDescent="0.2">
      <c r="BB40267" s="5"/>
    </row>
    <row r="40268" spans="54:54" x14ac:dyDescent="0.2">
      <c r="BB40268" s="5"/>
    </row>
    <row r="40269" spans="54:54" x14ac:dyDescent="0.2">
      <c r="BB40269" s="5"/>
    </row>
    <row r="40270" spans="54:54" x14ac:dyDescent="0.2">
      <c r="BB40270" s="5"/>
    </row>
    <row r="40271" spans="54:54" x14ac:dyDescent="0.2">
      <c r="BB40271" s="5"/>
    </row>
    <row r="40272" spans="54:54" x14ac:dyDescent="0.2">
      <c r="BB40272" s="5"/>
    </row>
    <row r="40273" spans="54:54" x14ac:dyDescent="0.2">
      <c r="BB40273" s="5"/>
    </row>
    <row r="40274" spans="54:54" x14ac:dyDescent="0.2">
      <c r="BB40274" s="5"/>
    </row>
    <row r="40275" spans="54:54" x14ac:dyDescent="0.2">
      <c r="BB40275" s="5"/>
    </row>
    <row r="40276" spans="54:54" x14ac:dyDescent="0.2">
      <c r="BB40276" s="5"/>
    </row>
    <row r="40277" spans="54:54" x14ac:dyDescent="0.2">
      <c r="BB40277" s="5"/>
    </row>
    <row r="40278" spans="54:54" x14ac:dyDescent="0.2">
      <c r="BB40278" s="5"/>
    </row>
    <row r="40279" spans="54:54" x14ac:dyDescent="0.2">
      <c r="BB40279" s="5"/>
    </row>
    <row r="40280" spans="54:54" x14ac:dyDescent="0.2">
      <c r="BB40280" s="5"/>
    </row>
    <row r="40281" spans="54:54" x14ac:dyDescent="0.2">
      <c r="BB40281" s="5"/>
    </row>
    <row r="40282" spans="54:54" x14ac:dyDescent="0.2">
      <c r="BB40282" s="5"/>
    </row>
    <row r="40283" spans="54:54" x14ac:dyDescent="0.2">
      <c r="BB40283" s="5"/>
    </row>
    <row r="40284" spans="54:54" x14ac:dyDescent="0.2">
      <c r="BB40284" s="5"/>
    </row>
    <row r="40285" spans="54:54" x14ac:dyDescent="0.2">
      <c r="BB40285" s="5"/>
    </row>
    <row r="40286" spans="54:54" x14ac:dyDescent="0.2">
      <c r="BB40286" s="5"/>
    </row>
    <row r="40287" spans="54:54" x14ac:dyDescent="0.2">
      <c r="BB40287" s="5"/>
    </row>
    <row r="40288" spans="54:54" x14ac:dyDescent="0.2">
      <c r="BB40288" s="5"/>
    </row>
    <row r="40289" spans="54:54" x14ac:dyDescent="0.2">
      <c r="BB40289" s="5"/>
    </row>
    <row r="40290" spans="54:54" x14ac:dyDescent="0.2">
      <c r="BB40290" s="5"/>
    </row>
    <row r="40291" spans="54:54" x14ac:dyDescent="0.2">
      <c r="BB40291" s="5"/>
    </row>
    <row r="40292" spans="54:54" x14ac:dyDescent="0.2">
      <c r="BB40292" s="5"/>
    </row>
    <row r="40293" spans="54:54" x14ac:dyDescent="0.2">
      <c r="BB40293" s="5"/>
    </row>
    <row r="40294" spans="54:54" x14ac:dyDescent="0.2">
      <c r="BB40294" s="5"/>
    </row>
    <row r="40295" spans="54:54" x14ac:dyDescent="0.2">
      <c r="BB40295" s="5"/>
    </row>
    <row r="40296" spans="54:54" x14ac:dyDescent="0.2">
      <c r="BB40296" s="5"/>
    </row>
    <row r="40297" spans="54:54" x14ac:dyDescent="0.2">
      <c r="BB40297" s="5"/>
    </row>
    <row r="40298" spans="54:54" x14ac:dyDescent="0.2">
      <c r="BB40298" s="5"/>
    </row>
    <row r="40299" spans="54:54" x14ac:dyDescent="0.2">
      <c r="BB40299" s="5"/>
    </row>
    <row r="40300" spans="54:54" x14ac:dyDescent="0.2">
      <c r="BB40300" s="5"/>
    </row>
    <row r="40301" spans="54:54" x14ac:dyDescent="0.2">
      <c r="BB40301" s="5"/>
    </row>
    <row r="40302" spans="54:54" x14ac:dyDescent="0.2">
      <c r="BB40302" s="5"/>
    </row>
    <row r="40303" spans="54:54" x14ac:dyDescent="0.2">
      <c r="BB40303" s="5"/>
    </row>
    <row r="40304" spans="54:54" x14ac:dyDescent="0.2">
      <c r="BB40304" s="5"/>
    </row>
    <row r="40305" spans="54:54" x14ac:dyDescent="0.2">
      <c r="BB40305" s="5"/>
    </row>
    <row r="40306" spans="54:54" x14ac:dyDescent="0.2">
      <c r="BB40306" s="5"/>
    </row>
    <row r="40307" spans="54:54" x14ac:dyDescent="0.2">
      <c r="BB40307" s="5"/>
    </row>
    <row r="40308" spans="54:54" x14ac:dyDescent="0.2">
      <c r="BB40308" s="5"/>
    </row>
    <row r="40309" spans="54:54" x14ac:dyDescent="0.2">
      <c r="BB40309" s="5"/>
    </row>
    <row r="40310" spans="54:54" x14ac:dyDescent="0.2">
      <c r="BB40310" s="5"/>
    </row>
    <row r="40311" spans="54:54" x14ac:dyDescent="0.2">
      <c r="BB40311" s="5"/>
    </row>
    <row r="40312" spans="54:54" x14ac:dyDescent="0.2">
      <c r="BB40312" s="5"/>
    </row>
    <row r="40313" spans="54:54" x14ac:dyDescent="0.2">
      <c r="BB40313" s="5"/>
    </row>
    <row r="40314" spans="54:54" x14ac:dyDescent="0.2">
      <c r="BB40314" s="5"/>
    </row>
    <row r="40315" spans="54:54" x14ac:dyDescent="0.2">
      <c r="BB40315" s="5"/>
    </row>
    <row r="40316" spans="54:54" x14ac:dyDescent="0.2">
      <c r="BB40316" s="5"/>
    </row>
    <row r="40317" spans="54:54" x14ac:dyDescent="0.2">
      <c r="BB40317" s="5"/>
    </row>
    <row r="40318" spans="54:54" x14ac:dyDescent="0.2">
      <c r="BB40318" s="5"/>
    </row>
    <row r="40319" spans="54:54" x14ac:dyDescent="0.2">
      <c r="BB40319" s="5"/>
    </row>
    <row r="40320" spans="54:54" x14ac:dyDescent="0.2">
      <c r="BB40320" s="5"/>
    </row>
    <row r="40321" spans="54:54" x14ac:dyDescent="0.2">
      <c r="BB40321" s="5"/>
    </row>
    <row r="40322" spans="54:54" x14ac:dyDescent="0.2">
      <c r="BB40322" s="5"/>
    </row>
    <row r="40323" spans="54:54" x14ac:dyDescent="0.2">
      <c r="BB40323" s="5"/>
    </row>
    <row r="40324" spans="54:54" x14ac:dyDescent="0.2">
      <c r="BB40324" s="5"/>
    </row>
    <row r="40325" spans="54:54" x14ac:dyDescent="0.2">
      <c r="BB40325" s="5"/>
    </row>
    <row r="40326" spans="54:54" x14ac:dyDescent="0.2">
      <c r="BB40326" s="5"/>
    </row>
    <row r="40327" spans="54:54" x14ac:dyDescent="0.2">
      <c r="BB40327" s="5"/>
    </row>
    <row r="40328" spans="54:54" x14ac:dyDescent="0.2">
      <c r="BB40328" s="5"/>
    </row>
    <row r="40329" spans="54:54" x14ac:dyDescent="0.2">
      <c r="BB40329" s="5"/>
    </row>
    <row r="40330" spans="54:54" x14ac:dyDescent="0.2">
      <c r="BB40330" s="5"/>
    </row>
    <row r="40331" spans="54:54" x14ac:dyDescent="0.2">
      <c r="BB40331" s="5"/>
    </row>
    <row r="40332" spans="54:54" x14ac:dyDescent="0.2">
      <c r="BB40332" s="5"/>
    </row>
    <row r="40333" spans="54:54" x14ac:dyDescent="0.2">
      <c r="BB40333" s="5"/>
    </row>
    <row r="40334" spans="54:54" x14ac:dyDescent="0.2">
      <c r="BB40334" s="5"/>
    </row>
    <row r="40335" spans="54:54" x14ac:dyDescent="0.2">
      <c r="BB40335" s="5"/>
    </row>
    <row r="40336" spans="54:54" x14ac:dyDescent="0.2">
      <c r="BB40336" s="5"/>
    </row>
    <row r="40337" spans="54:54" x14ac:dyDescent="0.2">
      <c r="BB40337" s="5"/>
    </row>
    <row r="40338" spans="54:54" x14ac:dyDescent="0.2">
      <c r="BB40338" s="5"/>
    </row>
    <row r="40339" spans="54:54" x14ac:dyDescent="0.2">
      <c r="BB40339" s="5"/>
    </row>
    <row r="40340" spans="54:54" x14ac:dyDescent="0.2">
      <c r="BB40340" s="5"/>
    </row>
    <row r="40341" spans="54:54" x14ac:dyDescent="0.2">
      <c r="BB40341" s="5"/>
    </row>
    <row r="40342" spans="54:54" x14ac:dyDescent="0.2">
      <c r="BB40342" s="5"/>
    </row>
    <row r="40343" spans="54:54" x14ac:dyDescent="0.2">
      <c r="BB40343" s="5"/>
    </row>
    <row r="40344" spans="54:54" x14ac:dyDescent="0.2">
      <c r="BB40344" s="5"/>
    </row>
    <row r="40345" spans="54:54" x14ac:dyDescent="0.2">
      <c r="BB40345" s="5"/>
    </row>
    <row r="40346" spans="54:54" x14ac:dyDescent="0.2">
      <c r="BB40346" s="5"/>
    </row>
    <row r="40347" spans="54:54" x14ac:dyDescent="0.2">
      <c r="BB40347" s="5"/>
    </row>
    <row r="40348" spans="54:54" x14ac:dyDescent="0.2">
      <c r="BB40348" s="5"/>
    </row>
    <row r="40349" spans="54:54" x14ac:dyDescent="0.2">
      <c r="BB40349" s="5"/>
    </row>
    <row r="40350" spans="54:54" x14ac:dyDescent="0.2">
      <c r="BB40350" s="5"/>
    </row>
    <row r="40351" spans="54:54" x14ac:dyDescent="0.2">
      <c r="BB40351" s="5"/>
    </row>
    <row r="40352" spans="54:54" x14ac:dyDescent="0.2">
      <c r="BB40352" s="5"/>
    </row>
    <row r="40353" spans="54:54" x14ac:dyDescent="0.2">
      <c r="BB40353" s="5"/>
    </row>
    <row r="40354" spans="54:54" x14ac:dyDescent="0.2">
      <c r="BB40354" s="5"/>
    </row>
    <row r="40355" spans="54:54" x14ac:dyDescent="0.2">
      <c r="BB40355" s="5"/>
    </row>
    <row r="40356" spans="54:54" x14ac:dyDescent="0.2">
      <c r="BB40356" s="5"/>
    </row>
    <row r="40357" spans="54:54" x14ac:dyDescent="0.2">
      <c r="BB40357" s="5"/>
    </row>
    <row r="40358" spans="54:54" x14ac:dyDescent="0.2">
      <c r="BB40358" s="5"/>
    </row>
    <row r="40359" spans="54:54" x14ac:dyDescent="0.2">
      <c r="BB40359" s="5"/>
    </row>
    <row r="40360" spans="54:54" x14ac:dyDescent="0.2">
      <c r="BB40360" s="5"/>
    </row>
    <row r="40361" spans="54:54" x14ac:dyDescent="0.2">
      <c r="BB40361" s="5"/>
    </row>
    <row r="40362" spans="54:54" x14ac:dyDescent="0.2">
      <c r="BB40362" s="5"/>
    </row>
    <row r="40363" spans="54:54" x14ac:dyDescent="0.2">
      <c r="BB40363" s="5"/>
    </row>
    <row r="40364" spans="54:54" x14ac:dyDescent="0.2">
      <c r="BB40364" s="5"/>
    </row>
    <row r="40365" spans="54:54" x14ac:dyDescent="0.2">
      <c r="BB40365" s="5"/>
    </row>
    <row r="40366" spans="54:54" x14ac:dyDescent="0.2">
      <c r="BB40366" s="5"/>
    </row>
    <row r="40367" spans="54:54" x14ac:dyDescent="0.2">
      <c r="BB40367" s="5"/>
    </row>
    <row r="40368" spans="54:54" x14ac:dyDescent="0.2">
      <c r="BB40368" s="5"/>
    </row>
    <row r="40369" spans="54:54" x14ac:dyDescent="0.2">
      <c r="BB40369" s="5"/>
    </row>
    <row r="40370" spans="54:54" x14ac:dyDescent="0.2">
      <c r="BB40370" s="5"/>
    </row>
    <row r="40371" spans="54:54" x14ac:dyDescent="0.2">
      <c r="BB40371" s="5"/>
    </row>
    <row r="40372" spans="54:54" x14ac:dyDescent="0.2">
      <c r="BB40372" s="5"/>
    </row>
    <row r="40373" spans="54:54" x14ac:dyDescent="0.2">
      <c r="BB40373" s="5"/>
    </row>
    <row r="40374" spans="54:54" x14ac:dyDescent="0.2">
      <c r="BB40374" s="5"/>
    </row>
    <row r="40375" spans="54:54" x14ac:dyDescent="0.2">
      <c r="BB40375" s="5"/>
    </row>
    <row r="40376" spans="54:54" x14ac:dyDescent="0.2">
      <c r="BB40376" s="5"/>
    </row>
    <row r="40377" spans="54:54" x14ac:dyDescent="0.2">
      <c r="BB40377" s="5"/>
    </row>
    <row r="40378" spans="54:54" x14ac:dyDescent="0.2">
      <c r="BB40378" s="5"/>
    </row>
    <row r="40379" spans="54:54" x14ac:dyDescent="0.2">
      <c r="BB40379" s="5"/>
    </row>
    <row r="40380" spans="54:54" x14ac:dyDescent="0.2">
      <c r="BB40380" s="5"/>
    </row>
    <row r="40381" spans="54:54" x14ac:dyDescent="0.2">
      <c r="BB40381" s="5"/>
    </row>
    <row r="40382" spans="54:54" x14ac:dyDescent="0.2">
      <c r="BB40382" s="5"/>
    </row>
    <row r="40383" spans="54:54" x14ac:dyDescent="0.2">
      <c r="BB40383" s="5"/>
    </row>
    <row r="40384" spans="54:54" x14ac:dyDescent="0.2">
      <c r="BB40384" s="5"/>
    </row>
    <row r="40385" spans="54:54" x14ac:dyDescent="0.2">
      <c r="BB40385" s="5"/>
    </row>
    <row r="40386" spans="54:54" x14ac:dyDescent="0.2">
      <c r="BB40386" s="5"/>
    </row>
    <row r="40387" spans="54:54" x14ac:dyDescent="0.2">
      <c r="BB40387" s="5"/>
    </row>
    <row r="40388" spans="54:54" x14ac:dyDescent="0.2">
      <c r="BB40388" s="5"/>
    </row>
    <row r="40389" spans="54:54" x14ac:dyDescent="0.2">
      <c r="BB40389" s="5"/>
    </row>
    <row r="40390" spans="54:54" x14ac:dyDescent="0.2">
      <c r="BB40390" s="5"/>
    </row>
    <row r="40391" spans="54:54" x14ac:dyDescent="0.2">
      <c r="BB40391" s="5"/>
    </row>
    <row r="40392" spans="54:54" x14ac:dyDescent="0.2">
      <c r="BB40392" s="5"/>
    </row>
    <row r="40393" spans="54:54" x14ac:dyDescent="0.2">
      <c r="BB40393" s="5"/>
    </row>
    <row r="40394" spans="54:54" x14ac:dyDescent="0.2">
      <c r="BB40394" s="5"/>
    </row>
    <row r="40395" spans="54:54" x14ac:dyDescent="0.2">
      <c r="BB40395" s="5"/>
    </row>
    <row r="40396" spans="54:54" x14ac:dyDescent="0.2">
      <c r="BB40396" s="5"/>
    </row>
    <row r="40397" spans="54:54" x14ac:dyDescent="0.2">
      <c r="BB40397" s="5"/>
    </row>
    <row r="40398" spans="54:54" x14ac:dyDescent="0.2">
      <c r="BB40398" s="5"/>
    </row>
    <row r="40399" spans="54:54" x14ac:dyDescent="0.2">
      <c r="BB40399" s="5"/>
    </row>
    <row r="40400" spans="54:54" x14ac:dyDescent="0.2">
      <c r="BB40400" s="5"/>
    </row>
    <row r="40401" spans="54:54" x14ac:dyDescent="0.2">
      <c r="BB40401" s="5"/>
    </row>
    <row r="40402" spans="54:54" x14ac:dyDescent="0.2">
      <c r="BB40402" s="5"/>
    </row>
    <row r="40403" spans="54:54" x14ac:dyDescent="0.2">
      <c r="BB40403" s="5"/>
    </row>
    <row r="40404" spans="54:54" x14ac:dyDescent="0.2">
      <c r="BB40404" s="5"/>
    </row>
    <row r="40405" spans="54:54" x14ac:dyDescent="0.2">
      <c r="BB40405" s="5"/>
    </row>
    <row r="40406" spans="54:54" x14ac:dyDescent="0.2">
      <c r="BB40406" s="5"/>
    </row>
    <row r="40407" spans="54:54" x14ac:dyDescent="0.2">
      <c r="BB40407" s="5"/>
    </row>
    <row r="40408" spans="54:54" x14ac:dyDescent="0.2">
      <c r="BB40408" s="5"/>
    </row>
    <row r="40409" spans="54:54" x14ac:dyDescent="0.2">
      <c r="BB40409" s="5"/>
    </row>
    <row r="40410" spans="54:54" x14ac:dyDescent="0.2">
      <c r="BB40410" s="5"/>
    </row>
    <row r="40411" spans="54:54" x14ac:dyDescent="0.2">
      <c r="BB40411" s="5"/>
    </row>
    <row r="40412" spans="54:54" x14ac:dyDescent="0.2">
      <c r="BB40412" s="5"/>
    </row>
    <row r="40413" spans="54:54" x14ac:dyDescent="0.2">
      <c r="BB40413" s="5"/>
    </row>
    <row r="40414" spans="54:54" x14ac:dyDescent="0.2">
      <c r="BB40414" s="5"/>
    </row>
    <row r="40415" spans="54:54" x14ac:dyDescent="0.2">
      <c r="BB40415" s="5"/>
    </row>
    <row r="40416" spans="54:54" x14ac:dyDescent="0.2">
      <c r="BB40416" s="5"/>
    </row>
    <row r="40417" spans="54:54" x14ac:dyDescent="0.2">
      <c r="BB40417" s="5"/>
    </row>
    <row r="40418" spans="54:54" x14ac:dyDescent="0.2">
      <c r="BB40418" s="5"/>
    </row>
    <row r="40419" spans="54:54" x14ac:dyDescent="0.2">
      <c r="BB40419" s="5"/>
    </row>
    <row r="40420" spans="54:54" x14ac:dyDescent="0.2">
      <c r="BB40420" s="5"/>
    </row>
    <row r="40421" spans="54:54" x14ac:dyDescent="0.2">
      <c r="BB40421" s="5"/>
    </row>
    <row r="40422" spans="54:54" x14ac:dyDescent="0.2">
      <c r="BB40422" s="5"/>
    </row>
    <row r="40423" spans="54:54" x14ac:dyDescent="0.2">
      <c r="BB40423" s="5"/>
    </row>
    <row r="40424" spans="54:54" x14ac:dyDescent="0.2">
      <c r="BB40424" s="5"/>
    </row>
    <row r="40425" spans="54:54" x14ac:dyDescent="0.2">
      <c r="BB40425" s="5"/>
    </row>
    <row r="40426" spans="54:54" x14ac:dyDescent="0.2">
      <c r="BB40426" s="5"/>
    </row>
    <row r="40427" spans="54:54" x14ac:dyDescent="0.2">
      <c r="BB40427" s="5"/>
    </row>
    <row r="40428" spans="54:54" x14ac:dyDescent="0.2">
      <c r="BB40428" s="5"/>
    </row>
    <row r="40429" spans="54:54" x14ac:dyDescent="0.2">
      <c r="BB40429" s="5"/>
    </row>
    <row r="40430" spans="54:54" x14ac:dyDescent="0.2">
      <c r="BB40430" s="5"/>
    </row>
    <row r="40431" spans="54:54" x14ac:dyDescent="0.2">
      <c r="BB40431" s="5"/>
    </row>
    <row r="40432" spans="54:54" x14ac:dyDescent="0.2">
      <c r="BB40432" s="5"/>
    </row>
    <row r="40433" spans="54:54" x14ac:dyDescent="0.2">
      <c r="BB40433" s="5"/>
    </row>
    <row r="40434" spans="54:54" x14ac:dyDescent="0.2">
      <c r="BB40434" s="5"/>
    </row>
    <row r="40435" spans="54:54" x14ac:dyDescent="0.2">
      <c r="BB40435" s="5"/>
    </row>
    <row r="40436" spans="54:54" x14ac:dyDescent="0.2">
      <c r="BB40436" s="5"/>
    </row>
    <row r="40437" spans="54:54" x14ac:dyDescent="0.2">
      <c r="BB40437" s="5"/>
    </row>
    <row r="40438" spans="54:54" x14ac:dyDescent="0.2">
      <c r="BB40438" s="5"/>
    </row>
    <row r="40439" spans="54:54" x14ac:dyDescent="0.2">
      <c r="BB40439" s="5"/>
    </row>
    <row r="40440" spans="54:54" x14ac:dyDescent="0.2">
      <c r="BB40440" s="5"/>
    </row>
    <row r="40441" spans="54:54" x14ac:dyDescent="0.2">
      <c r="BB40441" s="5"/>
    </row>
    <row r="40442" spans="54:54" x14ac:dyDescent="0.2">
      <c r="BB40442" s="5"/>
    </row>
    <row r="40443" spans="54:54" x14ac:dyDescent="0.2">
      <c r="BB40443" s="5"/>
    </row>
    <row r="40444" spans="54:54" x14ac:dyDescent="0.2">
      <c r="BB40444" s="5"/>
    </row>
    <row r="40445" spans="54:54" x14ac:dyDescent="0.2">
      <c r="BB40445" s="5"/>
    </row>
    <row r="40446" spans="54:54" x14ac:dyDescent="0.2">
      <c r="BB40446" s="5"/>
    </row>
    <row r="40447" spans="54:54" x14ac:dyDescent="0.2">
      <c r="BB40447" s="5"/>
    </row>
    <row r="40448" spans="54:54" x14ac:dyDescent="0.2">
      <c r="BB40448" s="5"/>
    </row>
    <row r="40449" spans="54:54" x14ac:dyDescent="0.2">
      <c r="BB40449" s="5"/>
    </row>
    <row r="40450" spans="54:54" x14ac:dyDescent="0.2">
      <c r="BB40450" s="5"/>
    </row>
    <row r="40451" spans="54:54" x14ac:dyDescent="0.2">
      <c r="BB40451" s="5"/>
    </row>
    <row r="40452" spans="54:54" x14ac:dyDescent="0.2">
      <c r="BB40452" s="5"/>
    </row>
    <row r="40453" spans="54:54" x14ac:dyDescent="0.2">
      <c r="BB40453" s="5"/>
    </row>
    <row r="40454" spans="54:54" x14ac:dyDescent="0.2">
      <c r="BB40454" s="5"/>
    </row>
    <row r="40455" spans="54:54" x14ac:dyDescent="0.2">
      <c r="BB40455" s="5"/>
    </row>
    <row r="40456" spans="54:54" x14ac:dyDescent="0.2">
      <c r="BB40456" s="5"/>
    </row>
    <row r="40457" spans="54:54" x14ac:dyDescent="0.2">
      <c r="BB40457" s="5"/>
    </row>
    <row r="40458" spans="54:54" x14ac:dyDescent="0.2">
      <c r="BB40458" s="5"/>
    </row>
    <row r="40459" spans="54:54" x14ac:dyDescent="0.2">
      <c r="BB40459" s="5"/>
    </row>
    <row r="40460" spans="54:54" x14ac:dyDescent="0.2">
      <c r="BB40460" s="5"/>
    </row>
    <row r="40461" spans="54:54" x14ac:dyDescent="0.2">
      <c r="BB40461" s="5"/>
    </row>
    <row r="40462" spans="54:54" x14ac:dyDescent="0.2">
      <c r="BB40462" s="5"/>
    </row>
    <row r="40463" spans="54:54" x14ac:dyDescent="0.2">
      <c r="BB40463" s="5"/>
    </row>
    <row r="40464" spans="54:54" x14ac:dyDescent="0.2">
      <c r="BB40464" s="5"/>
    </row>
    <row r="40465" spans="54:54" x14ac:dyDescent="0.2">
      <c r="BB40465" s="5"/>
    </row>
    <row r="40466" spans="54:54" x14ac:dyDescent="0.2">
      <c r="BB40466" s="5"/>
    </row>
    <row r="40467" spans="54:54" x14ac:dyDescent="0.2">
      <c r="BB40467" s="5"/>
    </row>
    <row r="40468" spans="54:54" x14ac:dyDescent="0.2">
      <c r="BB40468" s="5"/>
    </row>
    <row r="40469" spans="54:54" x14ac:dyDescent="0.2">
      <c r="BB40469" s="5"/>
    </row>
    <row r="40470" spans="54:54" x14ac:dyDescent="0.2">
      <c r="BB40470" s="5"/>
    </row>
    <row r="40471" spans="54:54" x14ac:dyDescent="0.2">
      <c r="BB40471" s="5"/>
    </row>
    <row r="40472" spans="54:54" x14ac:dyDescent="0.2">
      <c r="BB40472" s="5"/>
    </row>
    <row r="40473" spans="54:54" x14ac:dyDescent="0.2">
      <c r="BB40473" s="5"/>
    </row>
    <row r="40474" spans="54:54" x14ac:dyDescent="0.2">
      <c r="BB40474" s="5"/>
    </row>
    <row r="40475" spans="54:54" x14ac:dyDescent="0.2">
      <c r="BB40475" s="5"/>
    </row>
    <row r="40476" spans="54:54" x14ac:dyDescent="0.2">
      <c r="BB40476" s="5"/>
    </row>
    <row r="40477" spans="54:54" x14ac:dyDescent="0.2">
      <c r="BB40477" s="5"/>
    </row>
    <row r="40478" spans="54:54" x14ac:dyDescent="0.2">
      <c r="BB40478" s="5"/>
    </row>
    <row r="40479" spans="54:54" x14ac:dyDescent="0.2">
      <c r="BB40479" s="5"/>
    </row>
    <row r="40480" spans="54:54" x14ac:dyDescent="0.2">
      <c r="BB40480" s="5"/>
    </row>
    <row r="40481" spans="54:54" x14ac:dyDescent="0.2">
      <c r="BB40481" s="5"/>
    </row>
    <row r="40482" spans="54:54" x14ac:dyDescent="0.2">
      <c r="BB40482" s="5"/>
    </row>
    <row r="40483" spans="54:54" x14ac:dyDescent="0.2">
      <c r="BB40483" s="5"/>
    </row>
    <row r="40484" spans="54:54" x14ac:dyDescent="0.2">
      <c r="BB40484" s="5"/>
    </row>
    <row r="40485" spans="54:54" x14ac:dyDescent="0.2">
      <c r="BB40485" s="5"/>
    </row>
    <row r="40486" spans="54:54" x14ac:dyDescent="0.2">
      <c r="BB40486" s="5"/>
    </row>
    <row r="40487" spans="54:54" x14ac:dyDescent="0.2">
      <c r="BB40487" s="5"/>
    </row>
    <row r="40488" spans="54:54" x14ac:dyDescent="0.2">
      <c r="BB40488" s="5"/>
    </row>
    <row r="40489" spans="54:54" x14ac:dyDescent="0.2">
      <c r="BB40489" s="5"/>
    </row>
    <row r="40490" spans="54:54" x14ac:dyDescent="0.2">
      <c r="BB40490" s="5"/>
    </row>
    <row r="40491" spans="54:54" x14ac:dyDescent="0.2">
      <c r="BB40491" s="5"/>
    </row>
    <row r="40492" spans="54:54" x14ac:dyDescent="0.2">
      <c r="BB40492" s="5"/>
    </row>
    <row r="40493" spans="54:54" x14ac:dyDescent="0.2">
      <c r="BB40493" s="5"/>
    </row>
    <row r="40494" spans="54:54" x14ac:dyDescent="0.2">
      <c r="BB40494" s="5"/>
    </row>
    <row r="40495" spans="54:54" x14ac:dyDescent="0.2">
      <c r="BB40495" s="5"/>
    </row>
    <row r="40496" spans="54:54" x14ac:dyDescent="0.2">
      <c r="BB40496" s="5"/>
    </row>
    <row r="40497" spans="54:54" x14ac:dyDescent="0.2">
      <c r="BB40497" s="5"/>
    </row>
    <row r="40498" spans="54:54" x14ac:dyDescent="0.2">
      <c r="BB40498" s="5"/>
    </row>
    <row r="40499" spans="54:54" x14ac:dyDescent="0.2">
      <c r="BB40499" s="5"/>
    </row>
    <row r="40500" spans="54:54" x14ac:dyDescent="0.2">
      <c r="BB40500" s="5"/>
    </row>
    <row r="40501" spans="54:54" x14ac:dyDescent="0.2">
      <c r="BB40501" s="5"/>
    </row>
    <row r="40502" spans="54:54" x14ac:dyDescent="0.2">
      <c r="BB40502" s="5"/>
    </row>
    <row r="40503" spans="54:54" x14ac:dyDescent="0.2">
      <c r="BB40503" s="5"/>
    </row>
    <row r="40504" spans="54:54" x14ac:dyDescent="0.2">
      <c r="BB40504" s="5"/>
    </row>
    <row r="40505" spans="54:54" x14ac:dyDescent="0.2">
      <c r="BB40505" s="5"/>
    </row>
    <row r="40506" spans="54:54" x14ac:dyDescent="0.2">
      <c r="BB40506" s="5"/>
    </row>
    <row r="40507" spans="54:54" x14ac:dyDescent="0.2">
      <c r="BB40507" s="5"/>
    </row>
    <row r="40508" spans="54:54" x14ac:dyDescent="0.2">
      <c r="BB40508" s="5"/>
    </row>
    <row r="40509" spans="54:54" x14ac:dyDescent="0.2">
      <c r="BB40509" s="5"/>
    </row>
    <row r="40510" spans="54:54" x14ac:dyDescent="0.2">
      <c r="BB40510" s="5"/>
    </row>
    <row r="40511" spans="54:54" x14ac:dyDescent="0.2">
      <c r="BB40511" s="5"/>
    </row>
    <row r="40512" spans="54:54" x14ac:dyDescent="0.2">
      <c r="BB40512" s="5"/>
    </row>
    <row r="40513" spans="54:54" x14ac:dyDescent="0.2">
      <c r="BB40513" s="5"/>
    </row>
    <row r="40514" spans="54:54" x14ac:dyDescent="0.2">
      <c r="BB40514" s="5"/>
    </row>
    <row r="40515" spans="54:54" x14ac:dyDescent="0.2">
      <c r="BB40515" s="5"/>
    </row>
    <row r="40516" spans="54:54" x14ac:dyDescent="0.2">
      <c r="BB40516" s="5"/>
    </row>
    <row r="40517" spans="54:54" x14ac:dyDescent="0.2">
      <c r="BB40517" s="5"/>
    </row>
    <row r="40518" spans="54:54" x14ac:dyDescent="0.2">
      <c r="BB40518" s="5"/>
    </row>
    <row r="40519" spans="54:54" x14ac:dyDescent="0.2">
      <c r="BB40519" s="5"/>
    </row>
    <row r="40520" spans="54:54" x14ac:dyDescent="0.2">
      <c r="BB40520" s="5"/>
    </row>
    <row r="40521" spans="54:54" x14ac:dyDescent="0.2">
      <c r="BB40521" s="5"/>
    </row>
    <row r="40522" spans="54:54" x14ac:dyDescent="0.2">
      <c r="BB40522" s="5"/>
    </row>
    <row r="40523" spans="54:54" x14ac:dyDescent="0.2">
      <c r="BB40523" s="5"/>
    </row>
    <row r="40524" spans="54:54" x14ac:dyDescent="0.2">
      <c r="BB40524" s="5"/>
    </row>
    <row r="40525" spans="54:54" x14ac:dyDescent="0.2">
      <c r="BB40525" s="5"/>
    </row>
    <row r="40526" spans="54:54" x14ac:dyDescent="0.2">
      <c r="BB40526" s="5"/>
    </row>
    <row r="40527" spans="54:54" x14ac:dyDescent="0.2">
      <c r="BB40527" s="5"/>
    </row>
    <row r="40528" spans="54:54" x14ac:dyDescent="0.2">
      <c r="BB40528" s="5"/>
    </row>
    <row r="40529" spans="54:54" x14ac:dyDescent="0.2">
      <c r="BB40529" s="5"/>
    </row>
    <row r="40530" spans="54:54" x14ac:dyDescent="0.2">
      <c r="BB40530" s="5"/>
    </row>
    <row r="40531" spans="54:54" x14ac:dyDescent="0.2">
      <c r="BB40531" s="5"/>
    </row>
    <row r="40532" spans="54:54" x14ac:dyDescent="0.2">
      <c r="BB40532" s="5"/>
    </row>
    <row r="40533" spans="54:54" x14ac:dyDescent="0.2">
      <c r="BB40533" s="5"/>
    </row>
    <row r="40534" spans="54:54" x14ac:dyDescent="0.2">
      <c r="BB40534" s="5"/>
    </row>
    <row r="40535" spans="54:54" x14ac:dyDescent="0.2">
      <c r="BB40535" s="5"/>
    </row>
    <row r="40536" spans="54:54" x14ac:dyDescent="0.2">
      <c r="BB40536" s="5"/>
    </row>
    <row r="40537" spans="54:54" x14ac:dyDescent="0.2">
      <c r="BB40537" s="5"/>
    </row>
    <row r="40538" spans="54:54" x14ac:dyDescent="0.2">
      <c r="BB40538" s="5"/>
    </row>
    <row r="40539" spans="54:54" x14ac:dyDescent="0.2">
      <c r="BB40539" s="5"/>
    </row>
    <row r="40540" spans="54:54" x14ac:dyDescent="0.2">
      <c r="BB40540" s="5"/>
    </row>
    <row r="40541" spans="54:54" x14ac:dyDescent="0.2">
      <c r="BB40541" s="5"/>
    </row>
    <row r="40542" spans="54:54" x14ac:dyDescent="0.2">
      <c r="BB40542" s="5"/>
    </row>
    <row r="40543" spans="54:54" x14ac:dyDescent="0.2">
      <c r="BB40543" s="5"/>
    </row>
    <row r="40544" spans="54:54" x14ac:dyDescent="0.2">
      <c r="BB40544" s="5"/>
    </row>
    <row r="40545" spans="54:54" x14ac:dyDescent="0.2">
      <c r="BB40545" s="5"/>
    </row>
    <row r="40546" spans="54:54" x14ac:dyDescent="0.2">
      <c r="BB40546" s="5"/>
    </row>
    <row r="40547" spans="54:54" x14ac:dyDescent="0.2">
      <c r="BB40547" s="5"/>
    </row>
    <row r="40548" spans="54:54" x14ac:dyDescent="0.2">
      <c r="BB40548" s="5"/>
    </row>
    <row r="40549" spans="54:54" x14ac:dyDescent="0.2">
      <c r="BB40549" s="5"/>
    </row>
    <row r="40550" spans="54:54" x14ac:dyDescent="0.2">
      <c r="BB40550" s="5"/>
    </row>
    <row r="40551" spans="54:54" x14ac:dyDescent="0.2">
      <c r="BB40551" s="5"/>
    </row>
    <row r="40552" spans="54:54" x14ac:dyDescent="0.2">
      <c r="BB40552" s="5"/>
    </row>
    <row r="40553" spans="54:54" x14ac:dyDescent="0.2">
      <c r="BB40553" s="5"/>
    </row>
    <row r="40554" spans="54:54" x14ac:dyDescent="0.2">
      <c r="BB40554" s="5"/>
    </row>
    <row r="40555" spans="54:54" x14ac:dyDescent="0.2">
      <c r="BB40555" s="5"/>
    </row>
    <row r="40556" spans="54:54" x14ac:dyDescent="0.2">
      <c r="BB40556" s="5"/>
    </row>
    <row r="40557" spans="54:54" x14ac:dyDescent="0.2">
      <c r="BB40557" s="5"/>
    </row>
    <row r="40558" spans="54:54" x14ac:dyDescent="0.2">
      <c r="BB40558" s="5"/>
    </row>
    <row r="40559" spans="54:54" x14ac:dyDescent="0.2">
      <c r="BB40559" s="5"/>
    </row>
    <row r="40560" spans="54:54" x14ac:dyDescent="0.2">
      <c r="BB40560" s="5"/>
    </row>
    <row r="40561" spans="54:54" x14ac:dyDescent="0.2">
      <c r="BB40561" s="5"/>
    </row>
    <row r="40562" spans="54:54" x14ac:dyDescent="0.2">
      <c r="BB40562" s="5"/>
    </row>
    <row r="40563" spans="54:54" x14ac:dyDescent="0.2">
      <c r="BB40563" s="5"/>
    </row>
    <row r="40564" spans="54:54" x14ac:dyDescent="0.2">
      <c r="BB40564" s="5"/>
    </row>
    <row r="40565" spans="54:54" x14ac:dyDescent="0.2">
      <c r="BB40565" s="5"/>
    </row>
    <row r="40566" spans="54:54" x14ac:dyDescent="0.2">
      <c r="BB40566" s="5"/>
    </row>
    <row r="40567" spans="54:54" x14ac:dyDescent="0.2">
      <c r="BB40567" s="5"/>
    </row>
    <row r="40568" spans="54:54" x14ac:dyDescent="0.2">
      <c r="BB40568" s="5"/>
    </row>
    <row r="40569" spans="54:54" x14ac:dyDescent="0.2">
      <c r="BB40569" s="5"/>
    </row>
    <row r="40570" spans="54:54" x14ac:dyDescent="0.2">
      <c r="BB40570" s="5"/>
    </row>
    <row r="40571" spans="54:54" x14ac:dyDescent="0.2">
      <c r="BB40571" s="5"/>
    </row>
    <row r="40572" spans="54:54" x14ac:dyDescent="0.2">
      <c r="BB40572" s="5"/>
    </row>
    <row r="40573" spans="54:54" x14ac:dyDescent="0.2">
      <c r="BB40573" s="5"/>
    </row>
    <row r="40574" spans="54:54" x14ac:dyDescent="0.2">
      <c r="BB40574" s="5"/>
    </row>
    <row r="40575" spans="54:54" x14ac:dyDescent="0.2">
      <c r="BB40575" s="5"/>
    </row>
    <row r="40576" spans="54:54" x14ac:dyDescent="0.2">
      <c r="BB40576" s="5"/>
    </row>
    <row r="40577" spans="54:54" x14ac:dyDescent="0.2">
      <c r="BB40577" s="5"/>
    </row>
    <row r="40578" spans="54:54" x14ac:dyDescent="0.2">
      <c r="BB40578" s="5"/>
    </row>
    <row r="40579" spans="54:54" x14ac:dyDescent="0.2">
      <c r="BB40579" s="5"/>
    </row>
    <row r="40580" spans="54:54" x14ac:dyDescent="0.2">
      <c r="BB40580" s="5"/>
    </row>
    <row r="40581" spans="54:54" x14ac:dyDescent="0.2">
      <c r="BB40581" s="5"/>
    </row>
    <row r="40582" spans="54:54" x14ac:dyDescent="0.2">
      <c r="BB40582" s="5"/>
    </row>
    <row r="40583" spans="54:54" x14ac:dyDescent="0.2">
      <c r="BB40583" s="5"/>
    </row>
    <row r="40584" spans="54:54" x14ac:dyDescent="0.2">
      <c r="BB40584" s="5"/>
    </row>
    <row r="40585" spans="54:54" x14ac:dyDescent="0.2">
      <c r="BB40585" s="5"/>
    </row>
    <row r="40586" spans="54:54" x14ac:dyDescent="0.2">
      <c r="BB40586" s="5"/>
    </row>
    <row r="40587" spans="54:54" x14ac:dyDescent="0.2">
      <c r="BB40587" s="5"/>
    </row>
    <row r="40588" spans="54:54" x14ac:dyDescent="0.2">
      <c r="BB40588" s="5"/>
    </row>
    <row r="40589" spans="54:54" x14ac:dyDescent="0.2">
      <c r="BB40589" s="5"/>
    </row>
    <row r="40590" spans="54:54" x14ac:dyDescent="0.2">
      <c r="BB40590" s="5"/>
    </row>
    <row r="40591" spans="54:54" x14ac:dyDescent="0.2">
      <c r="BB40591" s="5"/>
    </row>
    <row r="40592" spans="54:54" x14ac:dyDescent="0.2">
      <c r="BB40592" s="5"/>
    </row>
    <row r="40593" spans="54:54" x14ac:dyDescent="0.2">
      <c r="BB40593" s="5"/>
    </row>
    <row r="40594" spans="54:54" x14ac:dyDescent="0.2">
      <c r="BB40594" s="5"/>
    </row>
    <row r="40595" spans="54:54" x14ac:dyDescent="0.2">
      <c r="BB40595" s="5"/>
    </row>
    <row r="40596" spans="54:54" x14ac:dyDescent="0.2">
      <c r="BB40596" s="5"/>
    </row>
    <row r="40597" spans="54:54" x14ac:dyDescent="0.2">
      <c r="BB40597" s="5"/>
    </row>
    <row r="40598" spans="54:54" x14ac:dyDescent="0.2">
      <c r="BB40598" s="5"/>
    </row>
    <row r="40599" spans="54:54" x14ac:dyDescent="0.2">
      <c r="BB40599" s="5"/>
    </row>
    <row r="40600" spans="54:54" x14ac:dyDescent="0.2">
      <c r="BB40600" s="5"/>
    </row>
    <row r="40601" spans="54:54" x14ac:dyDescent="0.2">
      <c r="BB40601" s="5"/>
    </row>
    <row r="40602" spans="54:54" x14ac:dyDescent="0.2">
      <c r="BB40602" s="5"/>
    </row>
    <row r="40603" spans="54:54" x14ac:dyDescent="0.2">
      <c r="BB40603" s="5"/>
    </row>
    <row r="40604" spans="54:54" x14ac:dyDescent="0.2">
      <c r="BB40604" s="5"/>
    </row>
    <row r="40605" spans="54:54" x14ac:dyDescent="0.2">
      <c r="BB40605" s="5"/>
    </row>
    <row r="40606" spans="54:54" x14ac:dyDescent="0.2">
      <c r="BB40606" s="5"/>
    </row>
    <row r="40607" spans="54:54" x14ac:dyDescent="0.2">
      <c r="BB40607" s="5"/>
    </row>
    <row r="40608" spans="54:54" x14ac:dyDescent="0.2">
      <c r="BB40608" s="5"/>
    </row>
    <row r="40609" spans="54:54" x14ac:dyDescent="0.2">
      <c r="BB40609" s="5"/>
    </row>
    <row r="40610" spans="54:54" x14ac:dyDescent="0.2">
      <c r="BB40610" s="5"/>
    </row>
    <row r="40611" spans="54:54" x14ac:dyDescent="0.2">
      <c r="BB40611" s="5"/>
    </row>
    <row r="40612" spans="54:54" x14ac:dyDescent="0.2">
      <c r="BB40612" s="5"/>
    </row>
    <row r="40613" spans="54:54" x14ac:dyDescent="0.2">
      <c r="BB40613" s="5"/>
    </row>
    <row r="40614" spans="54:54" x14ac:dyDescent="0.2">
      <c r="BB40614" s="5"/>
    </row>
    <row r="40615" spans="54:54" x14ac:dyDescent="0.2">
      <c r="BB40615" s="5"/>
    </row>
    <row r="40616" spans="54:54" x14ac:dyDescent="0.2">
      <c r="BB40616" s="5"/>
    </row>
    <row r="40617" spans="54:54" x14ac:dyDescent="0.2">
      <c r="BB40617" s="5"/>
    </row>
    <row r="40618" spans="54:54" x14ac:dyDescent="0.2">
      <c r="BB40618" s="5"/>
    </row>
    <row r="40619" spans="54:54" x14ac:dyDescent="0.2">
      <c r="BB40619" s="5"/>
    </row>
    <row r="40620" spans="54:54" x14ac:dyDescent="0.2">
      <c r="BB40620" s="5"/>
    </row>
    <row r="40621" spans="54:54" x14ac:dyDescent="0.2">
      <c r="BB40621" s="5"/>
    </row>
    <row r="40622" spans="54:54" x14ac:dyDescent="0.2">
      <c r="BB40622" s="5"/>
    </row>
    <row r="40623" spans="54:54" x14ac:dyDescent="0.2">
      <c r="BB40623" s="5"/>
    </row>
    <row r="40624" spans="54:54" x14ac:dyDescent="0.2">
      <c r="BB40624" s="5"/>
    </row>
    <row r="40625" spans="54:54" x14ac:dyDescent="0.2">
      <c r="BB40625" s="5"/>
    </row>
    <row r="40626" spans="54:54" x14ac:dyDescent="0.2">
      <c r="BB40626" s="5"/>
    </row>
    <row r="40627" spans="54:54" x14ac:dyDescent="0.2">
      <c r="BB40627" s="5"/>
    </row>
    <row r="40628" spans="54:54" x14ac:dyDescent="0.2">
      <c r="BB40628" s="5"/>
    </row>
    <row r="40629" spans="54:54" x14ac:dyDescent="0.2">
      <c r="BB40629" s="5"/>
    </row>
    <row r="40630" spans="54:54" x14ac:dyDescent="0.2">
      <c r="BB40630" s="5"/>
    </row>
    <row r="40631" spans="54:54" x14ac:dyDescent="0.2">
      <c r="BB40631" s="5"/>
    </row>
    <row r="40632" spans="54:54" x14ac:dyDescent="0.2">
      <c r="BB40632" s="5"/>
    </row>
    <row r="40633" spans="54:54" x14ac:dyDescent="0.2">
      <c r="BB40633" s="5"/>
    </row>
    <row r="40634" spans="54:54" x14ac:dyDescent="0.2">
      <c r="BB40634" s="5"/>
    </row>
    <row r="40635" spans="54:54" x14ac:dyDescent="0.2">
      <c r="BB40635" s="5"/>
    </row>
    <row r="40636" spans="54:54" x14ac:dyDescent="0.2">
      <c r="BB40636" s="5"/>
    </row>
    <row r="40637" spans="54:54" x14ac:dyDescent="0.2">
      <c r="BB40637" s="5"/>
    </row>
    <row r="40638" spans="54:54" x14ac:dyDescent="0.2">
      <c r="BB40638" s="5"/>
    </row>
    <row r="40639" spans="54:54" x14ac:dyDescent="0.2">
      <c r="BB40639" s="5"/>
    </row>
    <row r="40640" spans="54:54" x14ac:dyDescent="0.2">
      <c r="BB40640" s="5"/>
    </row>
    <row r="40641" spans="54:54" x14ac:dyDescent="0.2">
      <c r="BB40641" s="5"/>
    </row>
    <row r="40642" spans="54:54" x14ac:dyDescent="0.2">
      <c r="BB40642" s="5"/>
    </row>
    <row r="40643" spans="54:54" x14ac:dyDescent="0.2">
      <c r="BB40643" s="5"/>
    </row>
    <row r="40644" spans="54:54" x14ac:dyDescent="0.2">
      <c r="BB40644" s="5"/>
    </row>
    <row r="40645" spans="54:54" x14ac:dyDescent="0.2">
      <c r="BB40645" s="5"/>
    </row>
    <row r="40646" spans="54:54" x14ac:dyDescent="0.2">
      <c r="BB40646" s="5"/>
    </row>
    <row r="40647" spans="54:54" x14ac:dyDescent="0.2">
      <c r="BB40647" s="5"/>
    </row>
    <row r="40648" spans="54:54" x14ac:dyDescent="0.2">
      <c r="BB40648" s="5"/>
    </row>
    <row r="40649" spans="54:54" x14ac:dyDescent="0.2">
      <c r="BB40649" s="5"/>
    </row>
    <row r="40650" spans="54:54" x14ac:dyDescent="0.2">
      <c r="BB40650" s="5"/>
    </row>
    <row r="40651" spans="54:54" x14ac:dyDescent="0.2">
      <c r="BB40651" s="5"/>
    </row>
    <row r="40652" spans="54:54" x14ac:dyDescent="0.2">
      <c r="BB40652" s="5"/>
    </row>
    <row r="40653" spans="54:54" x14ac:dyDescent="0.2">
      <c r="BB40653" s="5"/>
    </row>
    <row r="40654" spans="54:54" x14ac:dyDescent="0.2">
      <c r="BB40654" s="5"/>
    </row>
    <row r="40655" spans="54:54" x14ac:dyDescent="0.2">
      <c r="BB40655" s="5"/>
    </row>
    <row r="40656" spans="54:54" x14ac:dyDescent="0.2">
      <c r="BB40656" s="5"/>
    </row>
    <row r="40657" spans="54:54" x14ac:dyDescent="0.2">
      <c r="BB40657" s="5"/>
    </row>
    <row r="40658" spans="54:54" x14ac:dyDescent="0.2">
      <c r="BB40658" s="5"/>
    </row>
    <row r="40659" spans="54:54" x14ac:dyDescent="0.2">
      <c r="BB40659" s="5"/>
    </row>
    <row r="40660" spans="54:54" x14ac:dyDescent="0.2">
      <c r="BB40660" s="5"/>
    </row>
    <row r="40661" spans="54:54" x14ac:dyDescent="0.2">
      <c r="BB40661" s="5"/>
    </row>
    <row r="40662" spans="54:54" x14ac:dyDescent="0.2">
      <c r="BB40662" s="5"/>
    </row>
    <row r="40663" spans="54:54" x14ac:dyDescent="0.2">
      <c r="BB40663" s="5"/>
    </row>
    <row r="40664" spans="54:54" x14ac:dyDescent="0.2">
      <c r="BB40664" s="5"/>
    </row>
    <row r="40665" spans="54:54" x14ac:dyDescent="0.2">
      <c r="BB40665" s="5"/>
    </row>
    <row r="40666" spans="54:54" x14ac:dyDescent="0.2">
      <c r="BB40666" s="5"/>
    </row>
    <row r="40667" spans="54:54" x14ac:dyDescent="0.2">
      <c r="BB40667" s="5"/>
    </row>
    <row r="40668" spans="54:54" x14ac:dyDescent="0.2">
      <c r="BB40668" s="5"/>
    </row>
    <row r="40669" spans="54:54" x14ac:dyDescent="0.2">
      <c r="BB40669" s="5"/>
    </row>
    <row r="40670" spans="54:54" x14ac:dyDescent="0.2">
      <c r="BB40670" s="5"/>
    </row>
    <row r="40671" spans="54:54" x14ac:dyDescent="0.2">
      <c r="BB40671" s="5"/>
    </row>
    <row r="40672" spans="54:54" x14ac:dyDescent="0.2">
      <c r="BB40672" s="5"/>
    </row>
    <row r="40673" spans="54:54" x14ac:dyDescent="0.2">
      <c r="BB40673" s="5"/>
    </row>
    <row r="40674" spans="54:54" x14ac:dyDescent="0.2">
      <c r="BB40674" s="5"/>
    </row>
    <row r="40675" spans="54:54" x14ac:dyDescent="0.2">
      <c r="BB40675" s="5"/>
    </row>
    <row r="40676" spans="54:54" x14ac:dyDescent="0.2">
      <c r="BB40676" s="5"/>
    </row>
    <row r="40677" spans="54:54" x14ac:dyDescent="0.2">
      <c r="BB40677" s="5"/>
    </row>
    <row r="40678" spans="54:54" x14ac:dyDescent="0.2">
      <c r="BB40678" s="5"/>
    </row>
    <row r="40679" spans="54:54" x14ac:dyDescent="0.2">
      <c r="BB40679" s="5"/>
    </row>
    <row r="40680" spans="54:54" x14ac:dyDescent="0.2">
      <c r="BB40680" s="5"/>
    </row>
    <row r="40681" spans="54:54" x14ac:dyDescent="0.2">
      <c r="BB40681" s="5"/>
    </row>
    <row r="40682" spans="54:54" x14ac:dyDescent="0.2">
      <c r="BB40682" s="5"/>
    </row>
    <row r="40683" spans="54:54" x14ac:dyDescent="0.2">
      <c r="BB40683" s="5"/>
    </row>
    <row r="40684" spans="54:54" x14ac:dyDescent="0.2">
      <c r="BB40684" s="5"/>
    </row>
    <row r="40685" spans="54:54" x14ac:dyDescent="0.2">
      <c r="BB40685" s="5"/>
    </row>
    <row r="40686" spans="54:54" x14ac:dyDescent="0.2">
      <c r="BB40686" s="5"/>
    </row>
    <row r="40687" spans="54:54" x14ac:dyDescent="0.2">
      <c r="BB40687" s="5"/>
    </row>
    <row r="40688" spans="54:54" x14ac:dyDescent="0.2">
      <c r="BB40688" s="5"/>
    </row>
    <row r="40689" spans="54:54" x14ac:dyDescent="0.2">
      <c r="BB40689" s="5"/>
    </row>
    <row r="40690" spans="54:54" x14ac:dyDescent="0.2">
      <c r="BB40690" s="5"/>
    </row>
    <row r="40691" spans="54:54" x14ac:dyDescent="0.2">
      <c r="BB40691" s="5"/>
    </row>
    <row r="40692" spans="54:54" x14ac:dyDescent="0.2">
      <c r="BB40692" s="5"/>
    </row>
    <row r="40693" spans="54:54" x14ac:dyDescent="0.2">
      <c r="BB40693" s="5"/>
    </row>
    <row r="40694" spans="54:54" x14ac:dyDescent="0.2">
      <c r="BB40694" s="5"/>
    </row>
    <row r="40695" spans="54:54" x14ac:dyDescent="0.2">
      <c r="BB40695" s="5"/>
    </row>
    <row r="40696" spans="54:54" x14ac:dyDescent="0.2">
      <c r="BB40696" s="5"/>
    </row>
    <row r="40697" spans="54:54" x14ac:dyDescent="0.2">
      <c r="BB40697" s="5"/>
    </row>
    <row r="40698" spans="54:54" x14ac:dyDescent="0.2">
      <c r="BB40698" s="5"/>
    </row>
    <row r="40699" spans="54:54" x14ac:dyDescent="0.2">
      <c r="BB40699" s="5"/>
    </row>
    <row r="40700" spans="54:54" x14ac:dyDescent="0.2">
      <c r="BB40700" s="5"/>
    </row>
    <row r="40701" spans="54:54" x14ac:dyDescent="0.2">
      <c r="BB40701" s="5"/>
    </row>
    <row r="40702" spans="54:54" x14ac:dyDescent="0.2">
      <c r="BB40702" s="5"/>
    </row>
    <row r="40703" spans="54:54" x14ac:dyDescent="0.2">
      <c r="BB40703" s="5"/>
    </row>
    <row r="40704" spans="54:54" x14ac:dyDescent="0.2">
      <c r="BB40704" s="5"/>
    </row>
    <row r="40705" spans="54:54" x14ac:dyDescent="0.2">
      <c r="BB40705" s="5"/>
    </row>
    <row r="40706" spans="54:54" x14ac:dyDescent="0.2">
      <c r="BB40706" s="5"/>
    </row>
    <row r="40707" spans="54:54" x14ac:dyDescent="0.2">
      <c r="BB40707" s="5"/>
    </row>
    <row r="40708" spans="54:54" x14ac:dyDescent="0.2">
      <c r="BB40708" s="5"/>
    </row>
    <row r="40709" spans="54:54" x14ac:dyDescent="0.2">
      <c r="BB40709" s="5"/>
    </row>
    <row r="40710" spans="54:54" x14ac:dyDescent="0.2">
      <c r="BB40710" s="5"/>
    </row>
    <row r="40711" spans="54:54" x14ac:dyDescent="0.2">
      <c r="BB40711" s="5"/>
    </row>
    <row r="40712" spans="54:54" x14ac:dyDescent="0.2">
      <c r="BB40712" s="5"/>
    </row>
    <row r="40713" spans="54:54" x14ac:dyDescent="0.2">
      <c r="BB40713" s="5"/>
    </row>
    <row r="40714" spans="54:54" x14ac:dyDescent="0.2">
      <c r="BB40714" s="5"/>
    </row>
    <row r="40715" spans="54:54" x14ac:dyDescent="0.2">
      <c r="BB40715" s="5"/>
    </row>
    <row r="40716" spans="54:54" x14ac:dyDescent="0.2">
      <c r="BB40716" s="5"/>
    </row>
    <row r="40717" spans="54:54" x14ac:dyDescent="0.2">
      <c r="BB40717" s="5"/>
    </row>
    <row r="40718" spans="54:54" x14ac:dyDescent="0.2">
      <c r="BB40718" s="5"/>
    </row>
    <row r="40719" spans="54:54" x14ac:dyDescent="0.2">
      <c r="BB40719" s="5"/>
    </row>
    <row r="40720" spans="54:54" x14ac:dyDescent="0.2">
      <c r="BB40720" s="5"/>
    </row>
    <row r="40721" spans="54:54" x14ac:dyDescent="0.2">
      <c r="BB40721" s="5"/>
    </row>
    <row r="40722" spans="54:54" x14ac:dyDescent="0.2">
      <c r="BB40722" s="5"/>
    </row>
    <row r="40723" spans="54:54" x14ac:dyDescent="0.2">
      <c r="BB40723" s="5"/>
    </row>
    <row r="40724" spans="54:54" x14ac:dyDescent="0.2">
      <c r="BB40724" s="5"/>
    </row>
    <row r="40725" spans="54:54" x14ac:dyDescent="0.2">
      <c r="BB40725" s="5"/>
    </row>
    <row r="40726" spans="54:54" x14ac:dyDescent="0.2">
      <c r="BB40726" s="5"/>
    </row>
    <row r="40727" spans="54:54" x14ac:dyDescent="0.2">
      <c r="BB40727" s="5"/>
    </row>
    <row r="40728" spans="54:54" x14ac:dyDescent="0.2">
      <c r="BB40728" s="5"/>
    </row>
    <row r="40729" spans="54:54" x14ac:dyDescent="0.2">
      <c r="BB40729" s="5"/>
    </row>
    <row r="40730" spans="54:54" x14ac:dyDescent="0.2">
      <c r="BB40730" s="5"/>
    </row>
    <row r="40731" spans="54:54" x14ac:dyDescent="0.2">
      <c r="BB40731" s="5"/>
    </row>
    <row r="40732" spans="54:54" x14ac:dyDescent="0.2">
      <c r="BB40732" s="5"/>
    </row>
    <row r="40733" spans="54:54" x14ac:dyDescent="0.2">
      <c r="BB40733" s="5"/>
    </row>
    <row r="40734" spans="54:54" x14ac:dyDescent="0.2">
      <c r="BB40734" s="5"/>
    </row>
    <row r="40735" spans="54:54" x14ac:dyDescent="0.2">
      <c r="BB40735" s="5"/>
    </row>
    <row r="40736" spans="54:54" x14ac:dyDescent="0.2">
      <c r="BB40736" s="5"/>
    </row>
    <row r="40737" spans="54:54" x14ac:dyDescent="0.2">
      <c r="BB40737" s="5"/>
    </row>
    <row r="40738" spans="54:54" x14ac:dyDescent="0.2">
      <c r="BB40738" s="5"/>
    </row>
    <row r="40739" spans="54:54" x14ac:dyDescent="0.2">
      <c r="BB40739" s="5"/>
    </row>
    <row r="40740" spans="54:54" x14ac:dyDescent="0.2">
      <c r="BB40740" s="5"/>
    </row>
    <row r="40741" spans="54:54" x14ac:dyDescent="0.2">
      <c r="BB40741" s="5"/>
    </row>
    <row r="40742" spans="54:54" x14ac:dyDescent="0.2">
      <c r="BB40742" s="5"/>
    </row>
    <row r="40743" spans="54:54" x14ac:dyDescent="0.2">
      <c r="BB40743" s="5"/>
    </row>
    <row r="40744" spans="54:54" x14ac:dyDescent="0.2">
      <c r="BB40744" s="5"/>
    </row>
    <row r="40745" spans="54:54" x14ac:dyDescent="0.2">
      <c r="BB40745" s="5"/>
    </row>
    <row r="40746" spans="54:54" x14ac:dyDescent="0.2">
      <c r="BB40746" s="5"/>
    </row>
    <row r="40747" spans="54:54" x14ac:dyDescent="0.2">
      <c r="BB40747" s="5"/>
    </row>
    <row r="40748" spans="54:54" x14ac:dyDescent="0.2">
      <c r="BB40748" s="5"/>
    </row>
    <row r="40749" spans="54:54" x14ac:dyDescent="0.2">
      <c r="BB40749" s="5"/>
    </row>
    <row r="40750" spans="54:54" x14ac:dyDescent="0.2">
      <c r="BB40750" s="5"/>
    </row>
    <row r="40751" spans="54:54" x14ac:dyDescent="0.2">
      <c r="BB40751" s="5"/>
    </row>
    <row r="40752" spans="54:54" x14ac:dyDescent="0.2">
      <c r="BB40752" s="5"/>
    </row>
    <row r="40753" spans="54:54" x14ac:dyDescent="0.2">
      <c r="BB40753" s="5"/>
    </row>
    <row r="40754" spans="54:54" x14ac:dyDescent="0.2">
      <c r="BB40754" s="5"/>
    </row>
    <row r="40755" spans="54:54" x14ac:dyDescent="0.2">
      <c r="BB40755" s="5"/>
    </row>
    <row r="40756" spans="54:54" x14ac:dyDescent="0.2">
      <c r="BB40756" s="5"/>
    </row>
    <row r="40757" spans="54:54" x14ac:dyDescent="0.2">
      <c r="BB40757" s="5"/>
    </row>
    <row r="40758" spans="54:54" x14ac:dyDescent="0.2">
      <c r="BB40758" s="5"/>
    </row>
    <row r="40759" spans="54:54" x14ac:dyDescent="0.2">
      <c r="BB40759" s="5"/>
    </row>
    <row r="40760" spans="54:54" x14ac:dyDescent="0.2">
      <c r="BB40760" s="5"/>
    </row>
    <row r="40761" spans="54:54" x14ac:dyDescent="0.2">
      <c r="BB40761" s="5"/>
    </row>
    <row r="40762" spans="54:54" x14ac:dyDescent="0.2">
      <c r="BB40762" s="5"/>
    </row>
    <row r="40763" spans="54:54" x14ac:dyDescent="0.2">
      <c r="BB40763" s="5"/>
    </row>
    <row r="40764" spans="54:54" x14ac:dyDescent="0.2">
      <c r="BB40764" s="5"/>
    </row>
    <row r="40765" spans="54:54" x14ac:dyDescent="0.2">
      <c r="BB40765" s="5"/>
    </row>
    <row r="40766" spans="54:54" x14ac:dyDescent="0.2">
      <c r="BB40766" s="5"/>
    </row>
    <row r="40767" spans="54:54" x14ac:dyDescent="0.2">
      <c r="BB40767" s="5"/>
    </row>
    <row r="40768" spans="54:54" x14ac:dyDescent="0.2">
      <c r="BB40768" s="5"/>
    </row>
    <row r="40769" spans="54:54" x14ac:dyDescent="0.2">
      <c r="BB40769" s="5"/>
    </row>
    <row r="40770" spans="54:54" x14ac:dyDescent="0.2">
      <c r="BB40770" s="5"/>
    </row>
    <row r="40771" spans="54:54" x14ac:dyDescent="0.2">
      <c r="BB40771" s="5"/>
    </row>
    <row r="40772" spans="54:54" x14ac:dyDescent="0.2">
      <c r="BB40772" s="5"/>
    </row>
    <row r="40773" spans="54:54" x14ac:dyDescent="0.2">
      <c r="BB40773" s="5"/>
    </row>
    <row r="40774" spans="54:54" x14ac:dyDescent="0.2">
      <c r="BB40774" s="5"/>
    </row>
    <row r="40775" spans="54:54" x14ac:dyDescent="0.2">
      <c r="BB40775" s="5"/>
    </row>
    <row r="40776" spans="54:54" x14ac:dyDescent="0.2">
      <c r="BB40776" s="5"/>
    </row>
    <row r="40777" spans="54:54" x14ac:dyDescent="0.2">
      <c r="BB40777" s="5"/>
    </row>
    <row r="40778" spans="54:54" x14ac:dyDescent="0.2">
      <c r="BB40778" s="5"/>
    </row>
    <row r="40779" spans="54:54" x14ac:dyDescent="0.2">
      <c r="BB40779" s="5"/>
    </row>
    <row r="40780" spans="54:54" x14ac:dyDescent="0.2">
      <c r="BB40780" s="5"/>
    </row>
    <row r="40781" spans="54:54" x14ac:dyDescent="0.2">
      <c r="BB40781" s="5"/>
    </row>
    <row r="40782" spans="54:54" x14ac:dyDescent="0.2">
      <c r="BB40782" s="5"/>
    </row>
    <row r="40783" spans="54:54" x14ac:dyDescent="0.2">
      <c r="BB40783" s="5"/>
    </row>
    <row r="40784" spans="54:54" x14ac:dyDescent="0.2">
      <c r="BB40784" s="5"/>
    </row>
    <row r="40785" spans="54:54" x14ac:dyDescent="0.2">
      <c r="BB40785" s="5"/>
    </row>
    <row r="40786" spans="54:54" x14ac:dyDescent="0.2">
      <c r="BB40786" s="5"/>
    </row>
    <row r="40787" spans="54:54" x14ac:dyDescent="0.2">
      <c r="BB40787" s="5"/>
    </row>
    <row r="40788" spans="54:54" x14ac:dyDescent="0.2">
      <c r="BB40788" s="5"/>
    </row>
    <row r="40789" spans="54:54" x14ac:dyDescent="0.2">
      <c r="BB40789" s="5"/>
    </row>
    <row r="40790" spans="54:54" x14ac:dyDescent="0.2">
      <c r="BB40790" s="5"/>
    </row>
    <row r="40791" spans="54:54" x14ac:dyDescent="0.2">
      <c r="BB40791" s="5"/>
    </row>
    <row r="40792" spans="54:54" x14ac:dyDescent="0.2">
      <c r="BB40792" s="5"/>
    </row>
    <row r="40793" spans="54:54" x14ac:dyDescent="0.2">
      <c r="BB40793" s="5"/>
    </row>
    <row r="40794" spans="54:54" x14ac:dyDescent="0.2">
      <c r="BB40794" s="5"/>
    </row>
    <row r="40795" spans="54:54" x14ac:dyDescent="0.2">
      <c r="BB40795" s="5"/>
    </row>
    <row r="40796" spans="54:54" x14ac:dyDescent="0.2">
      <c r="BB40796" s="5"/>
    </row>
    <row r="40797" spans="54:54" x14ac:dyDescent="0.2">
      <c r="BB40797" s="5"/>
    </row>
    <row r="40798" spans="54:54" x14ac:dyDescent="0.2">
      <c r="BB40798" s="5"/>
    </row>
    <row r="40799" spans="54:54" x14ac:dyDescent="0.2">
      <c r="BB40799" s="5"/>
    </row>
    <row r="40800" spans="54:54" x14ac:dyDescent="0.2">
      <c r="BB40800" s="5"/>
    </row>
    <row r="40801" spans="54:54" x14ac:dyDescent="0.2">
      <c r="BB40801" s="5"/>
    </row>
    <row r="40802" spans="54:54" x14ac:dyDescent="0.2">
      <c r="BB40802" s="5"/>
    </row>
    <row r="40803" spans="54:54" x14ac:dyDescent="0.2">
      <c r="BB40803" s="5"/>
    </row>
    <row r="40804" spans="54:54" x14ac:dyDescent="0.2">
      <c r="BB40804" s="5"/>
    </row>
    <row r="40805" spans="54:54" x14ac:dyDescent="0.2">
      <c r="BB40805" s="5"/>
    </row>
    <row r="40806" spans="54:54" x14ac:dyDescent="0.2">
      <c r="BB40806" s="5"/>
    </row>
    <row r="40807" spans="54:54" x14ac:dyDescent="0.2">
      <c r="BB40807" s="5"/>
    </row>
    <row r="40808" spans="54:54" x14ac:dyDescent="0.2">
      <c r="BB40808" s="5"/>
    </row>
    <row r="40809" spans="54:54" x14ac:dyDescent="0.2">
      <c r="BB40809" s="5"/>
    </row>
    <row r="40810" spans="54:54" x14ac:dyDescent="0.2">
      <c r="BB40810" s="5"/>
    </row>
    <row r="40811" spans="54:54" x14ac:dyDescent="0.2">
      <c r="BB40811" s="5"/>
    </row>
    <row r="40812" spans="54:54" x14ac:dyDescent="0.2">
      <c r="BB40812" s="5"/>
    </row>
    <row r="40813" spans="54:54" x14ac:dyDescent="0.2">
      <c r="BB40813" s="5"/>
    </row>
    <row r="40814" spans="54:54" x14ac:dyDescent="0.2">
      <c r="BB40814" s="5"/>
    </row>
    <row r="40815" spans="54:54" x14ac:dyDescent="0.2">
      <c r="BB40815" s="5"/>
    </row>
    <row r="40816" spans="54:54" x14ac:dyDescent="0.2">
      <c r="BB40816" s="5"/>
    </row>
    <row r="40817" spans="54:54" x14ac:dyDescent="0.2">
      <c r="BB40817" s="5"/>
    </row>
    <row r="40818" spans="54:54" x14ac:dyDescent="0.2">
      <c r="BB40818" s="5"/>
    </row>
    <row r="40819" spans="54:54" x14ac:dyDescent="0.2">
      <c r="BB40819" s="5"/>
    </row>
    <row r="40820" spans="54:54" x14ac:dyDescent="0.2">
      <c r="BB40820" s="5"/>
    </row>
    <row r="40821" spans="54:54" x14ac:dyDescent="0.2">
      <c r="BB40821" s="5"/>
    </row>
    <row r="40822" spans="54:54" x14ac:dyDescent="0.2">
      <c r="BB40822" s="5"/>
    </row>
    <row r="40823" spans="54:54" x14ac:dyDescent="0.2">
      <c r="BB40823" s="5"/>
    </row>
    <row r="40824" spans="54:54" x14ac:dyDescent="0.2">
      <c r="BB40824" s="5"/>
    </row>
    <row r="40825" spans="54:54" x14ac:dyDescent="0.2">
      <c r="BB40825" s="5"/>
    </row>
    <row r="40826" spans="54:54" x14ac:dyDescent="0.2">
      <c r="BB40826" s="5"/>
    </row>
    <row r="40827" spans="54:54" x14ac:dyDescent="0.2">
      <c r="BB40827" s="5"/>
    </row>
    <row r="40828" spans="54:54" x14ac:dyDescent="0.2">
      <c r="BB40828" s="5"/>
    </row>
    <row r="40829" spans="54:54" x14ac:dyDescent="0.2">
      <c r="BB40829" s="5"/>
    </row>
    <row r="40830" spans="54:54" x14ac:dyDescent="0.2">
      <c r="BB40830" s="5"/>
    </row>
    <row r="40831" spans="54:54" x14ac:dyDescent="0.2">
      <c r="BB40831" s="5"/>
    </row>
    <row r="40832" spans="54:54" x14ac:dyDescent="0.2">
      <c r="BB40832" s="5"/>
    </row>
    <row r="40833" spans="54:54" x14ac:dyDescent="0.2">
      <c r="BB40833" s="5"/>
    </row>
    <row r="40834" spans="54:54" x14ac:dyDescent="0.2">
      <c r="BB40834" s="5"/>
    </row>
    <row r="40835" spans="54:54" x14ac:dyDescent="0.2">
      <c r="BB40835" s="5"/>
    </row>
    <row r="40836" spans="54:54" x14ac:dyDescent="0.2">
      <c r="BB40836" s="5"/>
    </row>
    <row r="40837" spans="54:54" x14ac:dyDescent="0.2">
      <c r="BB40837" s="5"/>
    </row>
    <row r="40838" spans="54:54" x14ac:dyDescent="0.2">
      <c r="BB40838" s="5"/>
    </row>
    <row r="40839" spans="54:54" x14ac:dyDescent="0.2">
      <c r="BB40839" s="5"/>
    </row>
    <row r="40840" spans="54:54" x14ac:dyDescent="0.2">
      <c r="BB40840" s="5"/>
    </row>
    <row r="40841" spans="54:54" x14ac:dyDescent="0.2">
      <c r="BB40841" s="5"/>
    </row>
    <row r="40842" spans="54:54" x14ac:dyDescent="0.2">
      <c r="BB40842" s="5"/>
    </row>
    <row r="40843" spans="54:54" x14ac:dyDescent="0.2">
      <c r="BB40843" s="5"/>
    </row>
    <row r="40844" spans="54:54" x14ac:dyDescent="0.2">
      <c r="BB40844" s="5"/>
    </row>
    <row r="40845" spans="54:54" x14ac:dyDescent="0.2">
      <c r="BB40845" s="5"/>
    </row>
    <row r="40846" spans="54:54" x14ac:dyDescent="0.2">
      <c r="BB40846" s="5"/>
    </row>
    <row r="40847" spans="54:54" x14ac:dyDescent="0.2">
      <c r="BB40847" s="5"/>
    </row>
    <row r="40848" spans="54:54" x14ac:dyDescent="0.2">
      <c r="BB40848" s="5"/>
    </row>
    <row r="40849" spans="54:54" x14ac:dyDescent="0.2">
      <c r="BB40849" s="5"/>
    </row>
    <row r="40850" spans="54:54" x14ac:dyDescent="0.2">
      <c r="BB40850" s="5"/>
    </row>
    <row r="40851" spans="54:54" x14ac:dyDescent="0.2">
      <c r="BB40851" s="5"/>
    </row>
    <row r="40852" spans="54:54" x14ac:dyDescent="0.2">
      <c r="BB40852" s="5"/>
    </row>
    <row r="40853" spans="54:54" x14ac:dyDescent="0.2">
      <c r="BB40853" s="5"/>
    </row>
    <row r="40854" spans="54:54" x14ac:dyDescent="0.2">
      <c r="BB40854" s="5"/>
    </row>
    <row r="40855" spans="54:54" x14ac:dyDescent="0.2">
      <c r="BB40855" s="5"/>
    </row>
    <row r="40856" spans="54:54" x14ac:dyDescent="0.2">
      <c r="BB40856" s="5"/>
    </row>
    <row r="40857" spans="54:54" x14ac:dyDescent="0.2">
      <c r="BB40857" s="5"/>
    </row>
    <row r="40858" spans="54:54" x14ac:dyDescent="0.2">
      <c r="BB40858" s="5"/>
    </row>
    <row r="40859" spans="54:54" x14ac:dyDescent="0.2">
      <c r="BB40859" s="5"/>
    </row>
    <row r="40860" spans="54:54" x14ac:dyDescent="0.2">
      <c r="BB40860" s="5"/>
    </row>
    <row r="40861" spans="54:54" x14ac:dyDescent="0.2">
      <c r="BB40861" s="5"/>
    </row>
    <row r="40862" spans="54:54" x14ac:dyDescent="0.2">
      <c r="BB40862" s="5"/>
    </row>
    <row r="40863" spans="54:54" x14ac:dyDescent="0.2">
      <c r="BB40863" s="5"/>
    </row>
    <row r="40864" spans="54:54" x14ac:dyDescent="0.2">
      <c r="BB40864" s="5"/>
    </row>
    <row r="40865" spans="54:54" x14ac:dyDescent="0.2">
      <c r="BB40865" s="5"/>
    </row>
    <row r="40866" spans="54:54" x14ac:dyDescent="0.2">
      <c r="BB40866" s="5"/>
    </row>
    <row r="40867" spans="54:54" x14ac:dyDescent="0.2">
      <c r="BB40867" s="5"/>
    </row>
    <row r="40868" spans="54:54" x14ac:dyDescent="0.2">
      <c r="BB40868" s="5"/>
    </row>
    <row r="40869" spans="54:54" x14ac:dyDescent="0.2">
      <c r="BB40869" s="5"/>
    </row>
    <row r="40870" spans="54:54" x14ac:dyDescent="0.2">
      <c r="BB40870" s="5"/>
    </row>
    <row r="40871" spans="54:54" x14ac:dyDescent="0.2">
      <c r="BB40871" s="5"/>
    </row>
    <row r="40872" spans="54:54" x14ac:dyDescent="0.2">
      <c r="BB40872" s="5"/>
    </row>
    <row r="40873" spans="54:54" x14ac:dyDescent="0.2">
      <c r="BB40873" s="5"/>
    </row>
    <row r="40874" spans="54:54" x14ac:dyDescent="0.2">
      <c r="BB40874" s="5"/>
    </row>
    <row r="40875" spans="54:54" x14ac:dyDescent="0.2">
      <c r="BB40875" s="5"/>
    </row>
    <row r="40876" spans="54:54" x14ac:dyDescent="0.2">
      <c r="BB40876" s="5"/>
    </row>
    <row r="40877" spans="54:54" x14ac:dyDescent="0.2">
      <c r="BB40877" s="5"/>
    </row>
    <row r="40878" spans="54:54" x14ac:dyDescent="0.2">
      <c r="BB40878" s="5"/>
    </row>
    <row r="40879" spans="54:54" x14ac:dyDescent="0.2">
      <c r="BB40879" s="5"/>
    </row>
    <row r="40880" spans="54:54" x14ac:dyDescent="0.2">
      <c r="BB40880" s="5"/>
    </row>
    <row r="40881" spans="54:54" x14ac:dyDescent="0.2">
      <c r="BB40881" s="5"/>
    </row>
    <row r="40882" spans="54:54" x14ac:dyDescent="0.2">
      <c r="BB40882" s="5"/>
    </row>
    <row r="40883" spans="54:54" x14ac:dyDescent="0.2">
      <c r="BB40883" s="5"/>
    </row>
    <row r="40884" spans="54:54" x14ac:dyDescent="0.2">
      <c r="BB40884" s="5"/>
    </row>
    <row r="40885" spans="54:54" x14ac:dyDescent="0.2">
      <c r="BB40885" s="5"/>
    </row>
    <row r="40886" spans="54:54" x14ac:dyDescent="0.2">
      <c r="BB40886" s="5"/>
    </row>
    <row r="40887" spans="54:54" x14ac:dyDescent="0.2">
      <c r="BB40887" s="5"/>
    </row>
    <row r="40888" spans="54:54" x14ac:dyDescent="0.2">
      <c r="BB40888" s="5"/>
    </row>
    <row r="40889" spans="54:54" x14ac:dyDescent="0.2">
      <c r="BB40889" s="5"/>
    </row>
    <row r="40890" spans="54:54" x14ac:dyDescent="0.2">
      <c r="BB40890" s="5"/>
    </row>
    <row r="40891" spans="54:54" x14ac:dyDescent="0.2">
      <c r="BB40891" s="5"/>
    </row>
    <row r="40892" spans="54:54" x14ac:dyDescent="0.2">
      <c r="BB40892" s="5"/>
    </row>
    <row r="40893" spans="54:54" x14ac:dyDescent="0.2">
      <c r="BB40893" s="5"/>
    </row>
    <row r="40894" spans="54:54" x14ac:dyDescent="0.2">
      <c r="BB40894" s="5"/>
    </row>
    <row r="40895" spans="54:54" x14ac:dyDescent="0.2">
      <c r="BB40895" s="5"/>
    </row>
    <row r="40896" spans="54:54" x14ac:dyDescent="0.2">
      <c r="BB40896" s="5"/>
    </row>
    <row r="40897" spans="54:54" x14ac:dyDescent="0.2">
      <c r="BB40897" s="5"/>
    </row>
    <row r="40898" spans="54:54" x14ac:dyDescent="0.2">
      <c r="BB40898" s="5"/>
    </row>
    <row r="40899" spans="54:54" x14ac:dyDescent="0.2">
      <c r="BB40899" s="5"/>
    </row>
    <row r="40900" spans="54:54" x14ac:dyDescent="0.2">
      <c r="BB40900" s="5"/>
    </row>
    <row r="40901" spans="54:54" x14ac:dyDescent="0.2">
      <c r="BB40901" s="5"/>
    </row>
    <row r="40902" spans="54:54" x14ac:dyDescent="0.2">
      <c r="BB40902" s="5"/>
    </row>
    <row r="40903" spans="54:54" x14ac:dyDescent="0.2">
      <c r="BB40903" s="5"/>
    </row>
    <row r="40904" spans="54:54" x14ac:dyDescent="0.2">
      <c r="BB40904" s="5"/>
    </row>
    <row r="40905" spans="54:54" x14ac:dyDescent="0.2">
      <c r="BB40905" s="5"/>
    </row>
    <row r="40906" spans="54:54" x14ac:dyDescent="0.2">
      <c r="BB40906" s="5"/>
    </row>
    <row r="40907" spans="54:54" x14ac:dyDescent="0.2">
      <c r="BB40907" s="5"/>
    </row>
    <row r="40908" spans="54:54" x14ac:dyDescent="0.2">
      <c r="BB40908" s="5"/>
    </row>
    <row r="40909" spans="54:54" x14ac:dyDescent="0.2">
      <c r="BB40909" s="5"/>
    </row>
    <row r="40910" spans="54:54" x14ac:dyDescent="0.2">
      <c r="BB40910" s="5"/>
    </row>
    <row r="40911" spans="54:54" x14ac:dyDescent="0.2">
      <c r="BB40911" s="5"/>
    </row>
    <row r="40912" spans="54:54" x14ac:dyDescent="0.2">
      <c r="BB40912" s="5"/>
    </row>
    <row r="40913" spans="54:54" x14ac:dyDescent="0.2">
      <c r="BB40913" s="5"/>
    </row>
    <row r="40914" spans="54:54" x14ac:dyDescent="0.2">
      <c r="BB40914" s="5"/>
    </row>
    <row r="40915" spans="54:54" x14ac:dyDescent="0.2">
      <c r="BB40915" s="5"/>
    </row>
    <row r="40916" spans="54:54" x14ac:dyDescent="0.2">
      <c r="BB40916" s="5"/>
    </row>
    <row r="40917" spans="54:54" x14ac:dyDescent="0.2">
      <c r="BB40917" s="5"/>
    </row>
    <row r="40918" spans="54:54" x14ac:dyDescent="0.2">
      <c r="BB40918" s="5"/>
    </row>
    <row r="40919" spans="54:54" x14ac:dyDescent="0.2">
      <c r="BB40919" s="5"/>
    </row>
    <row r="40920" spans="54:54" x14ac:dyDescent="0.2">
      <c r="BB40920" s="5"/>
    </row>
    <row r="40921" spans="54:54" x14ac:dyDescent="0.2">
      <c r="BB40921" s="5"/>
    </row>
    <row r="40922" spans="54:54" x14ac:dyDescent="0.2">
      <c r="BB40922" s="5"/>
    </row>
    <row r="40923" spans="54:54" x14ac:dyDescent="0.2">
      <c r="BB40923" s="5"/>
    </row>
    <row r="40924" spans="54:54" x14ac:dyDescent="0.2">
      <c r="BB40924" s="5"/>
    </row>
    <row r="40925" spans="54:54" x14ac:dyDescent="0.2">
      <c r="BB40925" s="5"/>
    </row>
    <row r="40926" spans="54:54" x14ac:dyDescent="0.2">
      <c r="BB40926" s="5"/>
    </row>
    <row r="40927" spans="54:54" x14ac:dyDescent="0.2">
      <c r="BB40927" s="5"/>
    </row>
    <row r="40928" spans="54:54" x14ac:dyDescent="0.2">
      <c r="BB40928" s="5"/>
    </row>
    <row r="40929" spans="54:54" x14ac:dyDescent="0.2">
      <c r="BB40929" s="5"/>
    </row>
    <row r="40930" spans="54:54" x14ac:dyDescent="0.2">
      <c r="BB40930" s="5"/>
    </row>
    <row r="40931" spans="54:54" x14ac:dyDescent="0.2">
      <c r="BB40931" s="5"/>
    </row>
    <row r="40932" spans="54:54" x14ac:dyDescent="0.2">
      <c r="BB40932" s="5"/>
    </row>
    <row r="40933" spans="54:54" x14ac:dyDescent="0.2">
      <c r="BB40933" s="5"/>
    </row>
    <row r="40934" spans="54:54" x14ac:dyDescent="0.2">
      <c r="BB40934" s="5"/>
    </row>
    <row r="40935" spans="54:54" x14ac:dyDescent="0.2">
      <c r="BB40935" s="5"/>
    </row>
    <row r="40936" spans="54:54" x14ac:dyDescent="0.2">
      <c r="BB40936" s="5"/>
    </row>
    <row r="40937" spans="54:54" x14ac:dyDescent="0.2">
      <c r="BB40937" s="5"/>
    </row>
    <row r="40938" spans="54:54" x14ac:dyDescent="0.2">
      <c r="BB40938" s="5"/>
    </row>
    <row r="40939" spans="54:54" x14ac:dyDescent="0.2">
      <c r="BB40939" s="5"/>
    </row>
    <row r="40940" spans="54:54" x14ac:dyDescent="0.2">
      <c r="BB40940" s="5"/>
    </row>
    <row r="40941" spans="54:54" x14ac:dyDescent="0.2">
      <c r="BB40941" s="5"/>
    </row>
    <row r="40942" spans="54:54" x14ac:dyDescent="0.2">
      <c r="BB40942" s="5"/>
    </row>
    <row r="40943" spans="54:54" x14ac:dyDescent="0.2">
      <c r="BB40943" s="5"/>
    </row>
    <row r="40944" spans="54:54" x14ac:dyDescent="0.2">
      <c r="BB40944" s="5"/>
    </row>
    <row r="40945" spans="54:54" x14ac:dyDescent="0.2">
      <c r="BB40945" s="5"/>
    </row>
    <row r="40946" spans="54:54" x14ac:dyDescent="0.2">
      <c r="BB40946" s="5"/>
    </row>
    <row r="40947" spans="54:54" x14ac:dyDescent="0.2">
      <c r="BB40947" s="5"/>
    </row>
    <row r="40948" spans="54:54" x14ac:dyDescent="0.2">
      <c r="BB40948" s="5"/>
    </row>
    <row r="40949" spans="54:54" x14ac:dyDescent="0.2">
      <c r="BB40949" s="5"/>
    </row>
    <row r="40950" spans="54:54" x14ac:dyDescent="0.2">
      <c r="BB40950" s="5"/>
    </row>
    <row r="40951" spans="54:54" x14ac:dyDescent="0.2">
      <c r="BB40951" s="5"/>
    </row>
    <row r="40952" spans="54:54" x14ac:dyDescent="0.2">
      <c r="BB40952" s="5"/>
    </row>
    <row r="40953" spans="54:54" x14ac:dyDescent="0.2">
      <c r="BB40953" s="5"/>
    </row>
    <row r="40954" spans="54:54" x14ac:dyDescent="0.2">
      <c r="BB40954" s="5"/>
    </row>
    <row r="40955" spans="54:54" x14ac:dyDescent="0.2">
      <c r="BB40955" s="5"/>
    </row>
    <row r="40956" spans="54:54" x14ac:dyDescent="0.2">
      <c r="BB40956" s="5"/>
    </row>
    <row r="40957" spans="54:54" x14ac:dyDescent="0.2">
      <c r="BB40957" s="5"/>
    </row>
    <row r="40958" spans="54:54" x14ac:dyDescent="0.2">
      <c r="BB40958" s="5"/>
    </row>
    <row r="40959" spans="54:54" x14ac:dyDescent="0.2">
      <c r="BB40959" s="5"/>
    </row>
    <row r="40960" spans="54:54" x14ac:dyDescent="0.2">
      <c r="BB40960" s="5"/>
    </row>
    <row r="40961" spans="54:54" x14ac:dyDescent="0.2">
      <c r="BB40961" s="5"/>
    </row>
    <row r="40962" spans="54:54" x14ac:dyDescent="0.2">
      <c r="BB40962" s="5"/>
    </row>
    <row r="40963" spans="54:54" x14ac:dyDescent="0.2">
      <c r="BB40963" s="5"/>
    </row>
    <row r="40964" spans="54:54" x14ac:dyDescent="0.2">
      <c r="BB40964" s="5"/>
    </row>
    <row r="40965" spans="54:54" x14ac:dyDescent="0.2">
      <c r="BB40965" s="5"/>
    </row>
    <row r="40966" spans="54:54" x14ac:dyDescent="0.2">
      <c r="BB40966" s="5"/>
    </row>
    <row r="40967" spans="54:54" x14ac:dyDescent="0.2">
      <c r="BB40967" s="5"/>
    </row>
    <row r="40968" spans="54:54" x14ac:dyDescent="0.2">
      <c r="BB40968" s="5"/>
    </row>
    <row r="40969" spans="54:54" x14ac:dyDescent="0.2">
      <c r="BB40969" s="5"/>
    </row>
    <row r="40970" spans="54:54" x14ac:dyDescent="0.2">
      <c r="BB40970" s="5"/>
    </row>
    <row r="40971" spans="54:54" x14ac:dyDescent="0.2">
      <c r="BB40971" s="5"/>
    </row>
    <row r="40972" spans="54:54" x14ac:dyDescent="0.2">
      <c r="BB40972" s="5"/>
    </row>
    <row r="40973" spans="54:54" x14ac:dyDescent="0.2">
      <c r="BB40973" s="5"/>
    </row>
    <row r="40974" spans="54:54" x14ac:dyDescent="0.2">
      <c r="BB40974" s="5"/>
    </row>
    <row r="40975" spans="54:54" x14ac:dyDescent="0.2">
      <c r="BB40975" s="5"/>
    </row>
    <row r="40976" spans="54:54" x14ac:dyDescent="0.2">
      <c r="BB40976" s="5"/>
    </row>
    <row r="40977" spans="54:54" x14ac:dyDescent="0.2">
      <c r="BB40977" s="5"/>
    </row>
    <row r="40978" spans="54:54" x14ac:dyDescent="0.2">
      <c r="BB40978" s="5"/>
    </row>
    <row r="40979" spans="54:54" x14ac:dyDescent="0.2">
      <c r="BB40979" s="5"/>
    </row>
    <row r="40980" spans="54:54" x14ac:dyDescent="0.2">
      <c r="BB40980" s="5"/>
    </row>
    <row r="40981" spans="54:54" x14ac:dyDescent="0.2">
      <c r="BB40981" s="5"/>
    </row>
    <row r="40982" spans="54:54" x14ac:dyDescent="0.2">
      <c r="BB40982" s="5"/>
    </row>
    <row r="40983" spans="54:54" x14ac:dyDescent="0.2">
      <c r="BB40983" s="5"/>
    </row>
    <row r="40984" spans="54:54" x14ac:dyDescent="0.2">
      <c r="BB40984" s="5"/>
    </row>
    <row r="40985" spans="54:54" x14ac:dyDescent="0.2">
      <c r="BB40985" s="5"/>
    </row>
    <row r="40986" spans="54:54" x14ac:dyDescent="0.2">
      <c r="BB40986" s="5"/>
    </row>
    <row r="40987" spans="54:54" x14ac:dyDescent="0.2">
      <c r="BB40987" s="5"/>
    </row>
    <row r="40988" spans="54:54" x14ac:dyDescent="0.2">
      <c r="BB40988" s="5"/>
    </row>
    <row r="40989" spans="54:54" x14ac:dyDescent="0.2">
      <c r="BB40989" s="5"/>
    </row>
    <row r="40990" spans="54:54" x14ac:dyDescent="0.2">
      <c r="BB40990" s="5"/>
    </row>
    <row r="40991" spans="54:54" x14ac:dyDescent="0.2">
      <c r="BB40991" s="5"/>
    </row>
    <row r="40992" spans="54:54" x14ac:dyDescent="0.2">
      <c r="BB40992" s="5"/>
    </row>
    <row r="40993" spans="54:54" x14ac:dyDescent="0.2">
      <c r="BB40993" s="5"/>
    </row>
    <row r="40994" spans="54:54" x14ac:dyDescent="0.2">
      <c r="BB40994" s="5"/>
    </row>
    <row r="40995" spans="54:54" x14ac:dyDescent="0.2">
      <c r="BB40995" s="5"/>
    </row>
    <row r="40996" spans="54:54" x14ac:dyDescent="0.2">
      <c r="BB40996" s="5"/>
    </row>
    <row r="40997" spans="54:54" x14ac:dyDescent="0.2">
      <c r="BB40997" s="5"/>
    </row>
    <row r="40998" spans="54:54" x14ac:dyDescent="0.2">
      <c r="BB40998" s="5"/>
    </row>
    <row r="40999" spans="54:54" x14ac:dyDescent="0.2">
      <c r="BB40999" s="5"/>
    </row>
    <row r="41000" spans="54:54" x14ac:dyDescent="0.2">
      <c r="BB41000" s="5"/>
    </row>
    <row r="41001" spans="54:54" x14ac:dyDescent="0.2">
      <c r="BB41001" s="5"/>
    </row>
    <row r="41002" spans="54:54" x14ac:dyDescent="0.2">
      <c r="BB41002" s="5"/>
    </row>
    <row r="41003" spans="54:54" x14ac:dyDescent="0.2">
      <c r="BB41003" s="5"/>
    </row>
    <row r="41004" spans="54:54" x14ac:dyDescent="0.2">
      <c r="BB41004" s="5"/>
    </row>
    <row r="41005" spans="54:54" x14ac:dyDescent="0.2">
      <c r="BB41005" s="5"/>
    </row>
    <row r="41006" spans="54:54" x14ac:dyDescent="0.2">
      <c r="BB41006" s="5"/>
    </row>
    <row r="41007" spans="54:54" x14ac:dyDescent="0.2">
      <c r="BB41007" s="5"/>
    </row>
    <row r="41008" spans="54:54" x14ac:dyDescent="0.2">
      <c r="BB41008" s="5"/>
    </row>
    <row r="41009" spans="54:54" x14ac:dyDescent="0.2">
      <c r="BB41009" s="5"/>
    </row>
    <row r="41010" spans="54:54" x14ac:dyDescent="0.2">
      <c r="BB41010" s="5"/>
    </row>
    <row r="41011" spans="54:54" x14ac:dyDescent="0.2">
      <c r="BB41011" s="5"/>
    </row>
    <row r="41012" spans="54:54" x14ac:dyDescent="0.2">
      <c r="BB41012" s="5"/>
    </row>
    <row r="41013" spans="54:54" x14ac:dyDescent="0.2">
      <c r="BB41013" s="5"/>
    </row>
    <row r="41014" spans="54:54" x14ac:dyDescent="0.2">
      <c r="BB41014" s="5"/>
    </row>
    <row r="41015" spans="54:54" x14ac:dyDescent="0.2">
      <c r="BB41015" s="5"/>
    </row>
    <row r="41016" spans="54:54" x14ac:dyDescent="0.2">
      <c r="BB41016" s="5"/>
    </row>
    <row r="41017" spans="54:54" x14ac:dyDescent="0.2">
      <c r="BB41017" s="5"/>
    </row>
    <row r="41018" spans="54:54" x14ac:dyDescent="0.2">
      <c r="BB41018" s="5"/>
    </row>
    <row r="41019" spans="54:54" x14ac:dyDescent="0.2">
      <c r="BB41019" s="5"/>
    </row>
    <row r="41020" spans="54:54" x14ac:dyDescent="0.2">
      <c r="BB41020" s="5"/>
    </row>
    <row r="41021" spans="54:54" x14ac:dyDescent="0.2">
      <c r="BB41021" s="5"/>
    </row>
    <row r="41022" spans="54:54" x14ac:dyDescent="0.2">
      <c r="BB41022" s="5"/>
    </row>
    <row r="41023" spans="54:54" x14ac:dyDescent="0.2">
      <c r="BB41023" s="5"/>
    </row>
    <row r="41024" spans="54:54" x14ac:dyDescent="0.2">
      <c r="BB41024" s="5"/>
    </row>
    <row r="41025" spans="54:54" x14ac:dyDescent="0.2">
      <c r="BB41025" s="5"/>
    </row>
    <row r="41026" spans="54:54" x14ac:dyDescent="0.2">
      <c r="BB41026" s="5"/>
    </row>
    <row r="41027" spans="54:54" x14ac:dyDescent="0.2">
      <c r="BB41027" s="5"/>
    </row>
    <row r="41028" spans="54:54" x14ac:dyDescent="0.2">
      <c r="BB41028" s="5"/>
    </row>
    <row r="41029" spans="54:54" x14ac:dyDescent="0.2">
      <c r="BB41029" s="5"/>
    </row>
    <row r="41030" spans="54:54" x14ac:dyDescent="0.2">
      <c r="BB41030" s="5"/>
    </row>
    <row r="41031" spans="54:54" x14ac:dyDescent="0.2">
      <c r="BB41031" s="5"/>
    </row>
    <row r="41032" spans="54:54" x14ac:dyDescent="0.2">
      <c r="BB41032" s="5"/>
    </row>
    <row r="41033" spans="54:54" x14ac:dyDescent="0.2">
      <c r="BB41033" s="5"/>
    </row>
    <row r="41034" spans="54:54" x14ac:dyDescent="0.2">
      <c r="BB41034" s="5"/>
    </row>
    <row r="41035" spans="54:54" x14ac:dyDescent="0.2">
      <c r="BB41035" s="5"/>
    </row>
    <row r="41036" spans="54:54" x14ac:dyDescent="0.2">
      <c r="BB41036" s="5"/>
    </row>
    <row r="41037" spans="54:54" x14ac:dyDescent="0.2">
      <c r="BB41037" s="5"/>
    </row>
    <row r="41038" spans="54:54" x14ac:dyDescent="0.2">
      <c r="BB41038" s="5"/>
    </row>
    <row r="41039" spans="54:54" x14ac:dyDescent="0.2">
      <c r="BB41039" s="5"/>
    </row>
    <row r="41040" spans="54:54" x14ac:dyDescent="0.2">
      <c r="BB41040" s="5"/>
    </row>
    <row r="41041" spans="54:54" x14ac:dyDescent="0.2">
      <c r="BB41041" s="5"/>
    </row>
    <row r="41042" spans="54:54" x14ac:dyDescent="0.2">
      <c r="BB41042" s="5"/>
    </row>
    <row r="41043" spans="54:54" x14ac:dyDescent="0.2">
      <c r="BB41043" s="5"/>
    </row>
    <row r="41044" spans="54:54" x14ac:dyDescent="0.2">
      <c r="BB41044" s="5"/>
    </row>
    <row r="41045" spans="54:54" x14ac:dyDescent="0.2">
      <c r="BB41045" s="5"/>
    </row>
    <row r="41046" spans="54:54" x14ac:dyDescent="0.2">
      <c r="BB41046" s="5"/>
    </row>
    <row r="41047" spans="54:54" x14ac:dyDescent="0.2">
      <c r="BB41047" s="5"/>
    </row>
    <row r="41048" spans="54:54" x14ac:dyDescent="0.2">
      <c r="BB41048" s="5"/>
    </row>
    <row r="41049" spans="54:54" x14ac:dyDescent="0.2">
      <c r="BB41049" s="5"/>
    </row>
    <row r="41050" spans="54:54" x14ac:dyDescent="0.2">
      <c r="BB41050" s="5"/>
    </row>
    <row r="41051" spans="54:54" x14ac:dyDescent="0.2">
      <c r="BB41051" s="5"/>
    </row>
    <row r="41052" spans="54:54" x14ac:dyDescent="0.2">
      <c r="BB41052" s="5"/>
    </row>
    <row r="41053" spans="54:54" x14ac:dyDescent="0.2">
      <c r="BB41053" s="5"/>
    </row>
    <row r="41054" spans="54:54" x14ac:dyDescent="0.2">
      <c r="BB41054" s="5"/>
    </row>
    <row r="41055" spans="54:54" x14ac:dyDescent="0.2">
      <c r="BB41055" s="5"/>
    </row>
    <row r="41056" spans="54:54" x14ac:dyDescent="0.2">
      <c r="BB41056" s="5"/>
    </row>
    <row r="41057" spans="54:54" x14ac:dyDescent="0.2">
      <c r="BB41057" s="5"/>
    </row>
    <row r="41058" spans="54:54" x14ac:dyDescent="0.2">
      <c r="BB41058" s="5"/>
    </row>
    <row r="41059" spans="54:54" x14ac:dyDescent="0.2">
      <c r="BB41059" s="5"/>
    </row>
    <row r="41060" spans="54:54" x14ac:dyDescent="0.2">
      <c r="BB41060" s="5"/>
    </row>
    <row r="41061" spans="54:54" x14ac:dyDescent="0.2">
      <c r="BB41061" s="5"/>
    </row>
    <row r="41062" spans="54:54" x14ac:dyDescent="0.2">
      <c r="BB41062" s="5"/>
    </row>
    <row r="41063" spans="54:54" x14ac:dyDescent="0.2">
      <c r="BB41063" s="5"/>
    </row>
    <row r="41064" spans="54:54" x14ac:dyDescent="0.2">
      <c r="BB41064" s="5"/>
    </row>
    <row r="41065" spans="54:54" x14ac:dyDescent="0.2">
      <c r="BB41065" s="5"/>
    </row>
    <row r="41066" spans="54:54" x14ac:dyDescent="0.2">
      <c r="BB41066" s="5"/>
    </row>
    <row r="41067" spans="54:54" x14ac:dyDescent="0.2">
      <c r="BB41067" s="5"/>
    </row>
    <row r="41068" spans="54:54" x14ac:dyDescent="0.2">
      <c r="BB41068" s="5"/>
    </row>
    <row r="41069" spans="54:54" x14ac:dyDescent="0.2">
      <c r="BB41069" s="5"/>
    </row>
    <row r="41070" spans="54:54" x14ac:dyDescent="0.2">
      <c r="BB41070" s="5"/>
    </row>
    <row r="41071" spans="54:54" x14ac:dyDescent="0.2">
      <c r="BB41071" s="5"/>
    </row>
    <row r="41072" spans="54:54" x14ac:dyDescent="0.2">
      <c r="BB41072" s="5"/>
    </row>
    <row r="41073" spans="54:54" x14ac:dyDescent="0.2">
      <c r="BB41073" s="5"/>
    </row>
    <row r="41074" spans="54:54" x14ac:dyDescent="0.2">
      <c r="BB41074" s="5"/>
    </row>
    <row r="41075" spans="54:54" x14ac:dyDescent="0.2">
      <c r="BB41075" s="5"/>
    </row>
    <row r="41076" spans="54:54" x14ac:dyDescent="0.2">
      <c r="BB41076" s="5"/>
    </row>
    <row r="41077" spans="54:54" x14ac:dyDescent="0.2">
      <c r="BB41077" s="5"/>
    </row>
    <row r="41078" spans="54:54" x14ac:dyDescent="0.2">
      <c r="BB41078" s="5"/>
    </row>
    <row r="41079" spans="54:54" x14ac:dyDescent="0.2">
      <c r="BB41079" s="5"/>
    </row>
    <row r="41080" spans="54:54" x14ac:dyDescent="0.2">
      <c r="BB41080" s="5"/>
    </row>
    <row r="41081" spans="54:54" x14ac:dyDescent="0.2">
      <c r="BB41081" s="5"/>
    </row>
    <row r="41082" spans="54:54" x14ac:dyDescent="0.2">
      <c r="BB41082" s="5"/>
    </row>
    <row r="41083" spans="54:54" x14ac:dyDescent="0.2">
      <c r="BB41083" s="5"/>
    </row>
    <row r="41084" spans="54:54" x14ac:dyDescent="0.2">
      <c r="BB41084" s="5"/>
    </row>
    <row r="41085" spans="54:54" x14ac:dyDescent="0.2">
      <c r="BB41085" s="5"/>
    </row>
    <row r="41086" spans="54:54" x14ac:dyDescent="0.2">
      <c r="BB41086" s="5"/>
    </row>
    <row r="41087" spans="54:54" x14ac:dyDescent="0.2">
      <c r="BB41087" s="5"/>
    </row>
    <row r="41088" spans="54:54" x14ac:dyDescent="0.2">
      <c r="BB41088" s="5"/>
    </row>
    <row r="41089" spans="54:54" x14ac:dyDescent="0.2">
      <c r="BB41089" s="5"/>
    </row>
    <row r="41090" spans="54:54" x14ac:dyDescent="0.2">
      <c r="BB41090" s="5"/>
    </row>
    <row r="41091" spans="54:54" x14ac:dyDescent="0.2">
      <c r="BB41091" s="5"/>
    </row>
    <row r="41092" spans="54:54" x14ac:dyDescent="0.2">
      <c r="BB41092" s="5"/>
    </row>
    <row r="41093" spans="54:54" x14ac:dyDescent="0.2">
      <c r="BB41093" s="5"/>
    </row>
    <row r="41094" spans="54:54" x14ac:dyDescent="0.2">
      <c r="BB41094" s="5"/>
    </row>
    <row r="41095" spans="54:54" x14ac:dyDescent="0.2">
      <c r="BB41095" s="5"/>
    </row>
    <row r="41096" spans="54:54" x14ac:dyDescent="0.2">
      <c r="BB41096" s="5"/>
    </row>
    <row r="41097" spans="54:54" x14ac:dyDescent="0.2">
      <c r="BB41097" s="5"/>
    </row>
    <row r="41098" spans="54:54" x14ac:dyDescent="0.2">
      <c r="BB41098" s="5"/>
    </row>
    <row r="41099" spans="54:54" x14ac:dyDescent="0.2">
      <c r="BB41099" s="5"/>
    </row>
    <row r="41100" spans="54:54" x14ac:dyDescent="0.2">
      <c r="BB41100" s="5"/>
    </row>
    <row r="41101" spans="54:54" x14ac:dyDescent="0.2">
      <c r="BB41101" s="5"/>
    </row>
    <row r="41102" spans="54:54" x14ac:dyDescent="0.2">
      <c r="BB41102" s="5"/>
    </row>
    <row r="41103" spans="54:54" x14ac:dyDescent="0.2">
      <c r="BB41103" s="5"/>
    </row>
    <row r="41104" spans="54:54" x14ac:dyDescent="0.2">
      <c r="BB41104" s="5"/>
    </row>
    <row r="41105" spans="54:54" x14ac:dyDescent="0.2">
      <c r="BB41105" s="5"/>
    </row>
    <row r="41106" spans="54:54" x14ac:dyDescent="0.2">
      <c r="BB41106" s="5"/>
    </row>
    <row r="41107" spans="54:54" x14ac:dyDescent="0.2">
      <c r="BB41107" s="5"/>
    </row>
    <row r="41108" spans="54:54" x14ac:dyDescent="0.2">
      <c r="BB41108" s="5"/>
    </row>
    <row r="41109" spans="54:54" x14ac:dyDescent="0.2">
      <c r="BB41109" s="5"/>
    </row>
    <row r="41110" spans="54:54" x14ac:dyDescent="0.2">
      <c r="BB41110" s="5"/>
    </row>
    <row r="41111" spans="54:54" x14ac:dyDescent="0.2">
      <c r="BB41111" s="5"/>
    </row>
    <row r="41112" spans="54:54" x14ac:dyDescent="0.2">
      <c r="BB41112" s="5"/>
    </row>
    <row r="41113" spans="54:54" x14ac:dyDescent="0.2">
      <c r="BB41113" s="5"/>
    </row>
    <row r="41114" spans="54:54" x14ac:dyDescent="0.2">
      <c r="BB41114" s="5"/>
    </row>
    <row r="41115" spans="54:54" x14ac:dyDescent="0.2">
      <c r="BB41115" s="5"/>
    </row>
    <row r="41116" spans="54:54" x14ac:dyDescent="0.2">
      <c r="BB41116" s="5"/>
    </row>
    <row r="41117" spans="54:54" x14ac:dyDescent="0.2">
      <c r="BB41117" s="5"/>
    </row>
    <row r="41118" spans="54:54" x14ac:dyDescent="0.2">
      <c r="BB41118" s="5"/>
    </row>
    <row r="41119" spans="54:54" x14ac:dyDescent="0.2">
      <c r="BB41119" s="5"/>
    </row>
    <row r="41120" spans="54:54" x14ac:dyDescent="0.2">
      <c r="BB41120" s="5"/>
    </row>
    <row r="41121" spans="54:54" x14ac:dyDescent="0.2">
      <c r="BB41121" s="5"/>
    </row>
    <row r="41122" spans="54:54" x14ac:dyDescent="0.2">
      <c r="BB41122" s="5"/>
    </row>
    <row r="41123" spans="54:54" x14ac:dyDescent="0.2">
      <c r="BB41123" s="5"/>
    </row>
    <row r="41124" spans="54:54" x14ac:dyDescent="0.2">
      <c r="BB41124" s="5"/>
    </row>
    <row r="41125" spans="54:54" x14ac:dyDescent="0.2">
      <c r="BB41125" s="5"/>
    </row>
    <row r="41126" spans="54:54" x14ac:dyDescent="0.2">
      <c r="BB41126" s="5"/>
    </row>
    <row r="41127" spans="54:54" x14ac:dyDescent="0.2">
      <c r="BB41127" s="5"/>
    </row>
    <row r="41128" spans="54:54" x14ac:dyDescent="0.2">
      <c r="BB41128" s="5"/>
    </row>
    <row r="41129" spans="54:54" x14ac:dyDescent="0.2">
      <c r="BB41129" s="5"/>
    </row>
    <row r="41130" spans="54:54" x14ac:dyDescent="0.2">
      <c r="BB41130" s="5"/>
    </row>
    <row r="41131" spans="54:54" x14ac:dyDescent="0.2">
      <c r="BB41131" s="5"/>
    </row>
    <row r="41132" spans="54:54" x14ac:dyDescent="0.2">
      <c r="BB41132" s="5"/>
    </row>
    <row r="41133" spans="54:54" x14ac:dyDescent="0.2">
      <c r="BB41133" s="5"/>
    </row>
    <row r="41134" spans="54:54" x14ac:dyDescent="0.2">
      <c r="BB41134" s="5"/>
    </row>
    <row r="41135" spans="54:54" x14ac:dyDescent="0.2">
      <c r="BB41135" s="5"/>
    </row>
    <row r="41136" spans="54:54" x14ac:dyDescent="0.2">
      <c r="BB41136" s="5"/>
    </row>
    <row r="41137" spans="54:54" x14ac:dyDescent="0.2">
      <c r="BB41137" s="5"/>
    </row>
    <row r="41138" spans="54:54" x14ac:dyDescent="0.2">
      <c r="BB41138" s="5"/>
    </row>
    <row r="41139" spans="54:54" x14ac:dyDescent="0.2">
      <c r="BB41139" s="5"/>
    </row>
    <row r="41140" spans="54:54" x14ac:dyDescent="0.2">
      <c r="BB41140" s="5"/>
    </row>
    <row r="41141" spans="54:54" x14ac:dyDescent="0.2">
      <c r="BB41141" s="5"/>
    </row>
    <row r="41142" spans="54:54" x14ac:dyDescent="0.2">
      <c r="BB41142" s="5"/>
    </row>
    <row r="41143" spans="54:54" x14ac:dyDescent="0.2">
      <c r="BB41143" s="5"/>
    </row>
    <row r="41144" spans="54:54" x14ac:dyDescent="0.2">
      <c r="BB41144" s="5"/>
    </row>
    <row r="41145" spans="54:54" x14ac:dyDescent="0.2">
      <c r="BB41145" s="5"/>
    </row>
    <row r="41146" spans="54:54" x14ac:dyDescent="0.2">
      <c r="BB41146" s="5"/>
    </row>
    <row r="41147" spans="54:54" x14ac:dyDescent="0.2">
      <c r="BB41147" s="5"/>
    </row>
    <row r="41148" spans="54:54" x14ac:dyDescent="0.2">
      <c r="BB41148" s="5"/>
    </row>
    <row r="41149" spans="54:54" x14ac:dyDescent="0.2">
      <c r="BB41149" s="5"/>
    </row>
    <row r="41150" spans="54:54" x14ac:dyDescent="0.2">
      <c r="BB41150" s="5"/>
    </row>
    <row r="41151" spans="54:54" x14ac:dyDescent="0.2">
      <c r="BB41151" s="5"/>
    </row>
    <row r="41152" spans="54:54" x14ac:dyDescent="0.2">
      <c r="BB41152" s="5"/>
    </row>
    <row r="41153" spans="54:54" x14ac:dyDescent="0.2">
      <c r="BB41153" s="5"/>
    </row>
    <row r="41154" spans="54:54" x14ac:dyDescent="0.2">
      <c r="BB41154" s="5"/>
    </row>
    <row r="41155" spans="54:54" x14ac:dyDescent="0.2">
      <c r="BB41155" s="5"/>
    </row>
    <row r="41156" spans="54:54" x14ac:dyDescent="0.2">
      <c r="BB41156" s="5"/>
    </row>
    <row r="41157" spans="54:54" x14ac:dyDescent="0.2">
      <c r="BB41157" s="5"/>
    </row>
    <row r="41158" spans="54:54" x14ac:dyDescent="0.2">
      <c r="BB41158" s="5"/>
    </row>
    <row r="41159" spans="54:54" x14ac:dyDescent="0.2">
      <c r="BB41159" s="5"/>
    </row>
    <row r="41160" spans="54:54" x14ac:dyDescent="0.2">
      <c r="BB41160" s="5"/>
    </row>
    <row r="41161" spans="54:54" x14ac:dyDescent="0.2">
      <c r="BB41161" s="5"/>
    </row>
    <row r="41162" spans="54:54" x14ac:dyDescent="0.2">
      <c r="BB41162" s="5"/>
    </row>
    <row r="41163" spans="54:54" x14ac:dyDescent="0.2">
      <c r="BB41163" s="5"/>
    </row>
    <row r="41164" spans="54:54" x14ac:dyDescent="0.2">
      <c r="BB41164" s="5"/>
    </row>
    <row r="41165" spans="54:54" x14ac:dyDescent="0.2">
      <c r="BB41165" s="5"/>
    </row>
    <row r="41166" spans="54:54" x14ac:dyDescent="0.2">
      <c r="BB41166" s="5"/>
    </row>
    <row r="41167" spans="54:54" x14ac:dyDescent="0.2">
      <c r="BB41167" s="5"/>
    </row>
    <row r="41168" spans="54:54" x14ac:dyDescent="0.2">
      <c r="BB41168" s="5"/>
    </row>
    <row r="41169" spans="54:54" x14ac:dyDescent="0.2">
      <c r="BB41169" s="5"/>
    </row>
    <row r="41170" spans="54:54" x14ac:dyDescent="0.2">
      <c r="BB41170" s="5"/>
    </row>
    <row r="41171" spans="54:54" x14ac:dyDescent="0.2">
      <c r="BB41171" s="5"/>
    </row>
    <row r="41172" spans="54:54" x14ac:dyDescent="0.2">
      <c r="BB41172" s="5"/>
    </row>
    <row r="41173" spans="54:54" x14ac:dyDescent="0.2">
      <c r="BB41173" s="5"/>
    </row>
    <row r="41174" spans="54:54" x14ac:dyDescent="0.2">
      <c r="BB41174" s="5"/>
    </row>
    <row r="41175" spans="54:54" x14ac:dyDescent="0.2">
      <c r="BB41175" s="5"/>
    </row>
    <row r="41176" spans="54:54" x14ac:dyDescent="0.2">
      <c r="BB41176" s="5"/>
    </row>
    <row r="41177" spans="54:54" x14ac:dyDescent="0.2">
      <c r="BB41177" s="5"/>
    </row>
    <row r="41178" spans="54:54" x14ac:dyDescent="0.2">
      <c r="BB41178" s="5"/>
    </row>
    <row r="41179" spans="54:54" x14ac:dyDescent="0.2">
      <c r="BB41179" s="5"/>
    </row>
    <row r="41180" spans="54:54" x14ac:dyDescent="0.2">
      <c r="BB41180" s="5"/>
    </row>
    <row r="41181" spans="54:54" x14ac:dyDescent="0.2">
      <c r="BB41181" s="5"/>
    </row>
    <row r="41182" spans="54:54" x14ac:dyDescent="0.2">
      <c r="BB41182" s="5"/>
    </row>
    <row r="41183" spans="54:54" x14ac:dyDescent="0.2">
      <c r="BB41183" s="5"/>
    </row>
    <row r="41184" spans="54:54" x14ac:dyDescent="0.2">
      <c r="BB41184" s="5"/>
    </row>
    <row r="41185" spans="54:54" x14ac:dyDescent="0.2">
      <c r="BB41185" s="5"/>
    </row>
    <row r="41186" spans="54:54" x14ac:dyDescent="0.2">
      <c r="BB41186" s="5"/>
    </row>
    <row r="41187" spans="54:54" x14ac:dyDescent="0.2">
      <c r="BB41187" s="5"/>
    </row>
    <row r="41188" spans="54:54" x14ac:dyDescent="0.2">
      <c r="BB41188" s="5"/>
    </row>
    <row r="41189" spans="54:54" x14ac:dyDescent="0.2">
      <c r="BB41189" s="5"/>
    </row>
    <row r="41190" spans="54:54" x14ac:dyDescent="0.2">
      <c r="BB41190" s="5"/>
    </row>
    <row r="41191" spans="54:54" x14ac:dyDescent="0.2">
      <c r="BB41191" s="5"/>
    </row>
    <row r="41192" spans="54:54" x14ac:dyDescent="0.2">
      <c r="BB41192" s="5"/>
    </row>
    <row r="41193" spans="54:54" x14ac:dyDescent="0.2">
      <c r="BB41193" s="5"/>
    </row>
    <row r="41194" spans="54:54" x14ac:dyDescent="0.2">
      <c r="BB41194" s="5"/>
    </row>
    <row r="41195" spans="54:54" x14ac:dyDescent="0.2">
      <c r="BB41195" s="5"/>
    </row>
    <row r="41196" spans="54:54" x14ac:dyDescent="0.2">
      <c r="BB41196" s="5"/>
    </row>
    <row r="41197" spans="54:54" x14ac:dyDescent="0.2">
      <c r="BB41197" s="5"/>
    </row>
    <row r="41198" spans="54:54" x14ac:dyDescent="0.2">
      <c r="BB41198" s="5"/>
    </row>
    <row r="41199" spans="54:54" x14ac:dyDescent="0.2">
      <c r="BB41199" s="5"/>
    </row>
    <row r="41200" spans="54:54" x14ac:dyDescent="0.2">
      <c r="BB41200" s="5"/>
    </row>
    <row r="41201" spans="54:54" x14ac:dyDescent="0.2">
      <c r="BB41201" s="5"/>
    </row>
    <row r="41202" spans="54:54" x14ac:dyDescent="0.2">
      <c r="BB41202" s="5"/>
    </row>
    <row r="41203" spans="54:54" x14ac:dyDescent="0.2">
      <c r="BB41203" s="5"/>
    </row>
    <row r="41204" spans="54:54" x14ac:dyDescent="0.2">
      <c r="BB41204" s="5"/>
    </row>
    <row r="41205" spans="54:54" x14ac:dyDescent="0.2">
      <c r="BB41205" s="5"/>
    </row>
    <row r="41206" spans="54:54" x14ac:dyDescent="0.2">
      <c r="BB41206" s="5"/>
    </row>
    <row r="41207" spans="54:54" x14ac:dyDescent="0.2">
      <c r="BB41207" s="5"/>
    </row>
    <row r="41208" spans="54:54" x14ac:dyDescent="0.2">
      <c r="BB41208" s="5"/>
    </row>
    <row r="41209" spans="54:54" x14ac:dyDescent="0.2">
      <c r="BB41209" s="5"/>
    </row>
    <row r="41210" spans="54:54" x14ac:dyDescent="0.2">
      <c r="BB41210" s="5"/>
    </row>
    <row r="41211" spans="54:54" x14ac:dyDescent="0.2">
      <c r="BB41211" s="5"/>
    </row>
    <row r="41212" spans="54:54" x14ac:dyDescent="0.2">
      <c r="BB41212" s="5"/>
    </row>
    <row r="41213" spans="54:54" x14ac:dyDescent="0.2">
      <c r="BB41213" s="5"/>
    </row>
    <row r="41214" spans="54:54" x14ac:dyDescent="0.2">
      <c r="BB41214" s="5"/>
    </row>
    <row r="41215" spans="54:54" x14ac:dyDescent="0.2">
      <c r="BB41215" s="5"/>
    </row>
    <row r="41216" spans="54:54" x14ac:dyDescent="0.2">
      <c r="BB41216" s="5"/>
    </row>
    <row r="41217" spans="54:54" x14ac:dyDescent="0.2">
      <c r="BB41217" s="5"/>
    </row>
    <row r="41218" spans="54:54" x14ac:dyDescent="0.2">
      <c r="BB41218" s="5"/>
    </row>
    <row r="41219" spans="54:54" x14ac:dyDescent="0.2">
      <c r="BB41219" s="5"/>
    </row>
    <row r="41220" spans="54:54" x14ac:dyDescent="0.2">
      <c r="BB41220" s="5"/>
    </row>
    <row r="41221" spans="54:54" x14ac:dyDescent="0.2">
      <c r="BB41221" s="5"/>
    </row>
    <row r="41222" spans="54:54" x14ac:dyDescent="0.2">
      <c r="BB41222" s="5"/>
    </row>
    <row r="41223" spans="54:54" x14ac:dyDescent="0.2">
      <c r="BB41223" s="5"/>
    </row>
    <row r="41224" spans="54:54" x14ac:dyDescent="0.2">
      <c r="BB41224" s="5"/>
    </row>
    <row r="41225" spans="54:54" x14ac:dyDescent="0.2">
      <c r="BB41225" s="5"/>
    </row>
    <row r="41226" spans="54:54" x14ac:dyDescent="0.2">
      <c r="BB41226" s="5"/>
    </row>
    <row r="41227" spans="54:54" x14ac:dyDescent="0.2">
      <c r="BB41227" s="5"/>
    </row>
    <row r="41228" spans="54:54" x14ac:dyDescent="0.2">
      <c r="BB41228" s="5"/>
    </row>
    <row r="41229" spans="54:54" x14ac:dyDescent="0.2">
      <c r="BB41229" s="5"/>
    </row>
    <row r="41230" spans="54:54" x14ac:dyDescent="0.2">
      <c r="BB41230" s="5"/>
    </row>
    <row r="41231" spans="54:54" x14ac:dyDescent="0.2">
      <c r="BB41231" s="5"/>
    </row>
    <row r="41232" spans="54:54" x14ac:dyDescent="0.2">
      <c r="BB41232" s="5"/>
    </row>
    <row r="41233" spans="54:54" x14ac:dyDescent="0.2">
      <c r="BB41233" s="5"/>
    </row>
    <row r="41234" spans="54:54" x14ac:dyDescent="0.2">
      <c r="BB41234" s="5"/>
    </row>
    <row r="41235" spans="54:54" x14ac:dyDescent="0.2">
      <c r="BB41235" s="5"/>
    </row>
    <row r="41236" spans="54:54" x14ac:dyDescent="0.2">
      <c r="BB41236" s="5"/>
    </row>
    <row r="41237" spans="54:54" x14ac:dyDescent="0.2">
      <c r="BB41237" s="5"/>
    </row>
    <row r="41238" spans="54:54" x14ac:dyDescent="0.2">
      <c r="BB41238" s="5"/>
    </row>
    <row r="41239" spans="54:54" x14ac:dyDescent="0.2">
      <c r="BB41239" s="5"/>
    </row>
    <row r="41240" spans="54:54" x14ac:dyDescent="0.2">
      <c r="BB41240" s="5"/>
    </row>
    <row r="41241" spans="54:54" x14ac:dyDescent="0.2">
      <c r="BB41241" s="5"/>
    </row>
    <row r="41242" spans="54:54" x14ac:dyDescent="0.2">
      <c r="BB41242" s="5"/>
    </row>
    <row r="41243" spans="54:54" x14ac:dyDescent="0.2">
      <c r="BB41243" s="5"/>
    </row>
    <row r="41244" spans="54:54" x14ac:dyDescent="0.2">
      <c r="BB41244" s="5"/>
    </row>
    <row r="41245" spans="54:54" x14ac:dyDescent="0.2">
      <c r="BB41245" s="5"/>
    </row>
    <row r="41246" spans="54:54" x14ac:dyDescent="0.2">
      <c r="BB41246" s="5"/>
    </row>
    <row r="41247" spans="54:54" x14ac:dyDescent="0.2">
      <c r="BB41247" s="5"/>
    </row>
    <row r="41248" spans="54:54" x14ac:dyDescent="0.2">
      <c r="BB41248" s="5"/>
    </row>
    <row r="41249" spans="54:54" x14ac:dyDescent="0.2">
      <c r="BB41249" s="5"/>
    </row>
    <row r="41250" spans="54:54" x14ac:dyDescent="0.2">
      <c r="BB41250" s="5"/>
    </row>
    <row r="41251" spans="54:54" x14ac:dyDescent="0.2">
      <c r="BB41251" s="5"/>
    </row>
    <row r="41252" spans="54:54" x14ac:dyDescent="0.2">
      <c r="BB41252" s="5"/>
    </row>
    <row r="41253" spans="54:54" x14ac:dyDescent="0.2">
      <c r="BB41253" s="5"/>
    </row>
    <row r="41254" spans="54:54" x14ac:dyDescent="0.2">
      <c r="BB41254" s="5"/>
    </row>
    <row r="41255" spans="54:54" x14ac:dyDescent="0.2">
      <c r="BB41255" s="5"/>
    </row>
    <row r="41256" spans="54:54" x14ac:dyDescent="0.2">
      <c r="BB41256" s="5"/>
    </row>
    <row r="41257" spans="54:54" x14ac:dyDescent="0.2">
      <c r="BB41257" s="5"/>
    </row>
    <row r="41258" spans="54:54" x14ac:dyDescent="0.2">
      <c r="BB41258" s="5"/>
    </row>
    <row r="41259" spans="54:54" x14ac:dyDescent="0.2">
      <c r="BB41259" s="5"/>
    </row>
    <row r="41260" spans="54:54" x14ac:dyDescent="0.2">
      <c r="BB41260" s="5"/>
    </row>
    <row r="41261" spans="54:54" x14ac:dyDescent="0.2">
      <c r="BB41261" s="5"/>
    </row>
    <row r="41262" spans="54:54" x14ac:dyDescent="0.2">
      <c r="BB41262" s="5"/>
    </row>
    <row r="41263" spans="54:54" x14ac:dyDescent="0.2">
      <c r="BB41263" s="5"/>
    </row>
    <row r="41264" spans="54:54" x14ac:dyDescent="0.2">
      <c r="BB41264" s="5"/>
    </row>
    <row r="41265" spans="54:54" x14ac:dyDescent="0.2">
      <c r="BB41265" s="5"/>
    </row>
    <row r="41266" spans="54:54" x14ac:dyDescent="0.2">
      <c r="BB41266" s="5"/>
    </row>
    <row r="41267" spans="54:54" x14ac:dyDescent="0.2">
      <c r="BB41267" s="5"/>
    </row>
    <row r="41268" spans="54:54" x14ac:dyDescent="0.2">
      <c r="BB41268" s="5"/>
    </row>
    <row r="41269" spans="54:54" x14ac:dyDescent="0.2">
      <c r="BB41269" s="5"/>
    </row>
    <row r="41270" spans="54:54" x14ac:dyDescent="0.2">
      <c r="BB41270" s="5"/>
    </row>
    <row r="41271" spans="54:54" x14ac:dyDescent="0.2">
      <c r="BB41271" s="5"/>
    </row>
    <row r="41272" spans="54:54" x14ac:dyDescent="0.2">
      <c r="BB41272" s="5"/>
    </row>
    <row r="41273" spans="54:54" x14ac:dyDescent="0.2">
      <c r="BB41273" s="5"/>
    </row>
    <row r="41274" spans="54:54" x14ac:dyDescent="0.2">
      <c r="BB41274" s="5"/>
    </row>
    <row r="41275" spans="54:54" x14ac:dyDescent="0.2">
      <c r="BB41275" s="5"/>
    </row>
    <row r="41276" spans="54:54" x14ac:dyDescent="0.2">
      <c r="BB41276" s="5"/>
    </row>
    <row r="41277" spans="54:54" x14ac:dyDescent="0.2">
      <c r="BB41277" s="5"/>
    </row>
    <row r="41278" spans="54:54" x14ac:dyDescent="0.2">
      <c r="BB41278" s="5"/>
    </row>
    <row r="41279" spans="54:54" x14ac:dyDescent="0.2">
      <c r="BB41279" s="5"/>
    </row>
    <row r="41280" spans="54:54" x14ac:dyDescent="0.2">
      <c r="BB41280" s="5"/>
    </row>
    <row r="41281" spans="54:54" x14ac:dyDescent="0.2">
      <c r="BB41281" s="5"/>
    </row>
    <row r="41282" spans="54:54" x14ac:dyDescent="0.2">
      <c r="BB41282" s="5"/>
    </row>
    <row r="41283" spans="54:54" x14ac:dyDescent="0.2">
      <c r="BB41283" s="5"/>
    </row>
    <row r="41284" spans="54:54" x14ac:dyDescent="0.2">
      <c r="BB41284" s="5"/>
    </row>
    <row r="41285" spans="54:54" x14ac:dyDescent="0.2">
      <c r="BB41285" s="5"/>
    </row>
    <row r="41286" spans="54:54" x14ac:dyDescent="0.2">
      <c r="BB41286" s="5"/>
    </row>
    <row r="41287" spans="54:54" x14ac:dyDescent="0.2">
      <c r="BB41287" s="5"/>
    </row>
    <row r="41288" spans="54:54" x14ac:dyDescent="0.2">
      <c r="BB41288" s="5"/>
    </row>
    <row r="41289" spans="54:54" x14ac:dyDescent="0.2">
      <c r="BB41289" s="5"/>
    </row>
    <row r="41290" spans="54:54" x14ac:dyDescent="0.2">
      <c r="BB41290" s="5"/>
    </row>
    <row r="41291" spans="54:54" x14ac:dyDescent="0.2">
      <c r="BB41291" s="5"/>
    </row>
    <row r="41292" spans="54:54" x14ac:dyDescent="0.2">
      <c r="BB41292" s="5"/>
    </row>
    <row r="41293" spans="54:54" x14ac:dyDescent="0.2">
      <c r="BB41293" s="5"/>
    </row>
    <row r="41294" spans="54:54" x14ac:dyDescent="0.2">
      <c r="BB41294" s="5"/>
    </row>
    <row r="41295" spans="54:54" x14ac:dyDescent="0.2">
      <c r="BB41295" s="5"/>
    </row>
    <row r="41296" spans="54:54" x14ac:dyDescent="0.2">
      <c r="BB41296" s="5"/>
    </row>
    <row r="41297" spans="54:54" x14ac:dyDescent="0.2">
      <c r="BB41297" s="5"/>
    </row>
    <row r="41298" spans="54:54" x14ac:dyDescent="0.2">
      <c r="BB41298" s="5"/>
    </row>
    <row r="41299" spans="54:54" x14ac:dyDescent="0.2">
      <c r="BB41299" s="5"/>
    </row>
    <row r="41300" spans="54:54" x14ac:dyDescent="0.2">
      <c r="BB41300" s="5"/>
    </row>
    <row r="41301" spans="54:54" x14ac:dyDescent="0.2">
      <c r="BB41301" s="5"/>
    </row>
    <row r="41302" spans="54:54" x14ac:dyDescent="0.2">
      <c r="BB41302" s="5"/>
    </row>
    <row r="41303" spans="54:54" x14ac:dyDescent="0.2">
      <c r="BB41303" s="5"/>
    </row>
    <row r="41304" spans="54:54" x14ac:dyDescent="0.2">
      <c r="BB41304" s="5"/>
    </row>
    <row r="41305" spans="54:54" x14ac:dyDescent="0.2">
      <c r="BB41305" s="5"/>
    </row>
    <row r="41306" spans="54:54" x14ac:dyDescent="0.2">
      <c r="BB41306" s="5"/>
    </row>
    <row r="41307" spans="54:54" x14ac:dyDescent="0.2">
      <c r="BB41307" s="5"/>
    </row>
    <row r="41308" spans="54:54" x14ac:dyDescent="0.2">
      <c r="BB41308" s="5"/>
    </row>
    <row r="41309" spans="54:54" x14ac:dyDescent="0.2">
      <c r="BB41309" s="5"/>
    </row>
    <row r="41310" spans="54:54" x14ac:dyDescent="0.2">
      <c r="BB41310" s="5"/>
    </row>
    <row r="41311" spans="54:54" x14ac:dyDescent="0.2">
      <c r="BB41311" s="5"/>
    </row>
    <row r="41312" spans="54:54" x14ac:dyDescent="0.2">
      <c r="BB41312" s="5"/>
    </row>
    <row r="41313" spans="54:54" x14ac:dyDescent="0.2">
      <c r="BB41313" s="5"/>
    </row>
    <row r="41314" spans="54:54" x14ac:dyDescent="0.2">
      <c r="BB41314" s="5"/>
    </row>
    <row r="41315" spans="54:54" x14ac:dyDescent="0.2">
      <c r="BB41315" s="5"/>
    </row>
    <row r="41316" spans="54:54" x14ac:dyDescent="0.2">
      <c r="BB41316" s="5"/>
    </row>
    <row r="41317" spans="54:54" x14ac:dyDescent="0.2">
      <c r="BB41317" s="5"/>
    </row>
    <row r="41318" spans="54:54" x14ac:dyDescent="0.2">
      <c r="BB41318" s="5"/>
    </row>
    <row r="41319" spans="54:54" x14ac:dyDescent="0.2">
      <c r="BB41319" s="5"/>
    </row>
    <row r="41320" spans="54:54" x14ac:dyDescent="0.2">
      <c r="BB41320" s="5"/>
    </row>
    <row r="41321" spans="54:54" x14ac:dyDescent="0.2">
      <c r="BB41321" s="5"/>
    </row>
    <row r="41322" spans="54:54" x14ac:dyDescent="0.2">
      <c r="BB41322" s="5"/>
    </row>
    <row r="41323" spans="54:54" x14ac:dyDescent="0.2">
      <c r="BB41323" s="5"/>
    </row>
    <row r="41324" spans="54:54" x14ac:dyDescent="0.2">
      <c r="BB41324" s="5"/>
    </row>
    <row r="41325" spans="54:54" x14ac:dyDescent="0.2">
      <c r="BB41325" s="5"/>
    </row>
    <row r="41326" spans="54:54" x14ac:dyDescent="0.2">
      <c r="BB41326" s="5"/>
    </row>
    <row r="41327" spans="54:54" x14ac:dyDescent="0.2">
      <c r="BB41327" s="5"/>
    </row>
    <row r="41328" spans="54:54" x14ac:dyDescent="0.2">
      <c r="BB41328" s="5"/>
    </row>
    <row r="41329" spans="54:54" x14ac:dyDescent="0.2">
      <c r="BB41329" s="5"/>
    </row>
    <row r="41330" spans="54:54" x14ac:dyDescent="0.2">
      <c r="BB41330" s="5"/>
    </row>
    <row r="41331" spans="54:54" x14ac:dyDescent="0.2">
      <c r="BB41331" s="5"/>
    </row>
    <row r="41332" spans="54:54" x14ac:dyDescent="0.2">
      <c r="BB41332" s="5"/>
    </row>
    <row r="41333" spans="54:54" x14ac:dyDescent="0.2">
      <c r="BB41333" s="5"/>
    </row>
    <row r="41334" spans="54:54" x14ac:dyDescent="0.2">
      <c r="BB41334" s="5"/>
    </row>
    <row r="41335" spans="54:54" x14ac:dyDescent="0.2">
      <c r="BB41335" s="5"/>
    </row>
    <row r="41336" spans="54:54" x14ac:dyDescent="0.2">
      <c r="BB41336" s="5"/>
    </row>
    <row r="41337" spans="54:54" x14ac:dyDescent="0.2">
      <c r="BB41337" s="5"/>
    </row>
    <row r="41338" spans="54:54" x14ac:dyDescent="0.2">
      <c r="BB41338" s="5"/>
    </row>
    <row r="41339" spans="54:54" x14ac:dyDescent="0.2">
      <c r="BB41339" s="5"/>
    </row>
    <row r="41340" spans="54:54" x14ac:dyDescent="0.2">
      <c r="BB41340" s="5"/>
    </row>
    <row r="41341" spans="54:54" x14ac:dyDescent="0.2">
      <c r="BB41341" s="5"/>
    </row>
    <row r="41342" spans="54:54" x14ac:dyDescent="0.2">
      <c r="BB41342" s="5"/>
    </row>
    <row r="41343" spans="54:54" x14ac:dyDescent="0.2">
      <c r="BB41343" s="5"/>
    </row>
    <row r="41344" spans="54:54" x14ac:dyDescent="0.2">
      <c r="BB41344" s="5"/>
    </row>
    <row r="41345" spans="54:54" x14ac:dyDescent="0.2">
      <c r="BB41345" s="5"/>
    </row>
    <row r="41346" spans="54:54" x14ac:dyDescent="0.2">
      <c r="BB41346" s="5"/>
    </row>
    <row r="41347" spans="54:54" x14ac:dyDescent="0.2">
      <c r="BB41347" s="5"/>
    </row>
    <row r="41348" spans="54:54" x14ac:dyDescent="0.2">
      <c r="BB41348" s="5"/>
    </row>
    <row r="41349" spans="54:54" x14ac:dyDescent="0.2">
      <c r="BB41349" s="5"/>
    </row>
    <row r="41350" spans="54:54" x14ac:dyDescent="0.2">
      <c r="BB41350" s="5"/>
    </row>
    <row r="41351" spans="54:54" x14ac:dyDescent="0.2">
      <c r="BB41351" s="5"/>
    </row>
    <row r="41352" spans="54:54" x14ac:dyDescent="0.2">
      <c r="BB41352" s="5"/>
    </row>
    <row r="41353" spans="54:54" x14ac:dyDescent="0.2">
      <c r="BB41353" s="5"/>
    </row>
    <row r="41354" spans="54:54" x14ac:dyDescent="0.2">
      <c r="BB41354" s="5"/>
    </row>
    <row r="41355" spans="54:54" x14ac:dyDescent="0.2">
      <c r="BB41355" s="5"/>
    </row>
    <row r="41356" spans="54:54" x14ac:dyDescent="0.2">
      <c r="BB41356" s="5"/>
    </row>
    <row r="41357" spans="54:54" x14ac:dyDescent="0.2">
      <c r="BB41357" s="5"/>
    </row>
    <row r="41358" spans="54:54" x14ac:dyDescent="0.2">
      <c r="BB41358" s="5"/>
    </row>
    <row r="41359" spans="54:54" x14ac:dyDescent="0.2">
      <c r="BB41359" s="5"/>
    </row>
    <row r="41360" spans="54:54" x14ac:dyDescent="0.2">
      <c r="BB41360" s="5"/>
    </row>
    <row r="41361" spans="54:54" x14ac:dyDescent="0.2">
      <c r="BB41361" s="5"/>
    </row>
    <row r="41362" spans="54:54" x14ac:dyDescent="0.2">
      <c r="BB41362" s="5"/>
    </row>
    <row r="41363" spans="54:54" x14ac:dyDescent="0.2">
      <c r="BB41363" s="5"/>
    </row>
    <row r="41364" spans="54:54" x14ac:dyDescent="0.2">
      <c r="BB41364" s="5"/>
    </row>
    <row r="41365" spans="54:54" x14ac:dyDescent="0.2">
      <c r="BB41365" s="5"/>
    </row>
    <row r="41366" spans="54:54" x14ac:dyDescent="0.2">
      <c r="BB41366" s="5"/>
    </row>
    <row r="41367" spans="54:54" x14ac:dyDescent="0.2">
      <c r="BB41367" s="5"/>
    </row>
    <row r="41368" spans="54:54" x14ac:dyDescent="0.2">
      <c r="BB41368" s="5"/>
    </row>
    <row r="41369" spans="54:54" x14ac:dyDescent="0.2">
      <c r="BB41369" s="5"/>
    </row>
    <row r="41370" spans="54:54" x14ac:dyDescent="0.2">
      <c r="BB41370" s="5"/>
    </row>
    <row r="41371" spans="54:54" x14ac:dyDescent="0.2">
      <c r="BB41371" s="5"/>
    </row>
    <row r="41372" spans="54:54" x14ac:dyDescent="0.2">
      <c r="BB41372" s="5"/>
    </row>
    <row r="41373" spans="54:54" x14ac:dyDescent="0.2">
      <c r="BB41373" s="5"/>
    </row>
    <row r="41374" spans="54:54" x14ac:dyDescent="0.2">
      <c r="BB41374" s="5"/>
    </row>
    <row r="41375" spans="54:54" x14ac:dyDescent="0.2">
      <c r="BB41375" s="5"/>
    </row>
    <row r="41376" spans="54:54" x14ac:dyDescent="0.2">
      <c r="BB41376" s="5"/>
    </row>
    <row r="41377" spans="54:54" x14ac:dyDescent="0.2">
      <c r="BB41377" s="5"/>
    </row>
    <row r="41378" spans="54:54" x14ac:dyDescent="0.2">
      <c r="BB41378" s="5"/>
    </row>
    <row r="41379" spans="54:54" x14ac:dyDescent="0.2">
      <c r="BB41379" s="5"/>
    </row>
    <row r="41380" spans="54:54" x14ac:dyDescent="0.2">
      <c r="BB41380" s="5"/>
    </row>
    <row r="41381" spans="54:54" x14ac:dyDescent="0.2">
      <c r="BB41381" s="5"/>
    </row>
    <row r="41382" spans="54:54" x14ac:dyDescent="0.2">
      <c r="BB41382" s="5"/>
    </row>
    <row r="41383" spans="54:54" x14ac:dyDescent="0.2">
      <c r="BB41383" s="5"/>
    </row>
    <row r="41384" spans="54:54" x14ac:dyDescent="0.2">
      <c r="BB41384" s="5"/>
    </row>
    <row r="41385" spans="54:54" x14ac:dyDescent="0.2">
      <c r="BB41385" s="5"/>
    </row>
    <row r="41386" spans="54:54" x14ac:dyDescent="0.2">
      <c r="BB41386" s="5"/>
    </row>
    <row r="41387" spans="54:54" x14ac:dyDescent="0.2">
      <c r="BB41387" s="5"/>
    </row>
    <row r="41388" spans="54:54" x14ac:dyDescent="0.2">
      <c r="BB41388" s="5"/>
    </row>
    <row r="41389" spans="54:54" x14ac:dyDescent="0.2">
      <c r="BB41389" s="5"/>
    </row>
    <row r="41390" spans="54:54" x14ac:dyDescent="0.2">
      <c r="BB41390" s="5"/>
    </row>
    <row r="41391" spans="54:54" x14ac:dyDescent="0.2">
      <c r="BB41391" s="5"/>
    </row>
    <row r="41392" spans="54:54" x14ac:dyDescent="0.2">
      <c r="BB41392" s="5"/>
    </row>
    <row r="41393" spans="54:54" x14ac:dyDescent="0.2">
      <c r="BB41393" s="5"/>
    </row>
    <row r="41394" spans="54:54" x14ac:dyDescent="0.2">
      <c r="BB41394" s="5"/>
    </row>
    <row r="41395" spans="54:54" x14ac:dyDescent="0.2">
      <c r="BB41395" s="5"/>
    </row>
    <row r="41396" spans="54:54" x14ac:dyDescent="0.2">
      <c r="BB41396" s="5"/>
    </row>
    <row r="41397" spans="54:54" x14ac:dyDescent="0.2">
      <c r="BB41397" s="5"/>
    </row>
    <row r="41398" spans="54:54" x14ac:dyDescent="0.2">
      <c r="BB41398" s="5"/>
    </row>
    <row r="41399" spans="54:54" x14ac:dyDescent="0.2">
      <c r="BB41399" s="5"/>
    </row>
    <row r="41400" spans="54:54" x14ac:dyDescent="0.2">
      <c r="BB41400" s="5"/>
    </row>
    <row r="41401" spans="54:54" x14ac:dyDescent="0.2">
      <c r="BB41401" s="5"/>
    </row>
    <row r="41402" spans="54:54" x14ac:dyDescent="0.2">
      <c r="BB41402" s="5"/>
    </row>
    <row r="41403" spans="54:54" x14ac:dyDescent="0.2">
      <c r="BB41403" s="5"/>
    </row>
    <row r="41404" spans="54:54" x14ac:dyDescent="0.2">
      <c r="BB41404" s="5"/>
    </row>
    <row r="41405" spans="54:54" x14ac:dyDescent="0.2">
      <c r="BB41405" s="5"/>
    </row>
    <row r="41406" spans="54:54" x14ac:dyDescent="0.2">
      <c r="BB41406" s="5"/>
    </row>
    <row r="41407" spans="54:54" x14ac:dyDescent="0.2">
      <c r="BB41407" s="5"/>
    </row>
    <row r="41408" spans="54:54" x14ac:dyDescent="0.2">
      <c r="BB41408" s="5"/>
    </row>
    <row r="41409" spans="54:54" x14ac:dyDescent="0.2">
      <c r="BB41409" s="5"/>
    </row>
    <row r="41410" spans="54:54" x14ac:dyDescent="0.2">
      <c r="BB41410" s="5"/>
    </row>
    <row r="41411" spans="54:54" x14ac:dyDescent="0.2">
      <c r="BB41411" s="5"/>
    </row>
    <row r="41412" spans="54:54" x14ac:dyDescent="0.2">
      <c r="BB41412" s="5"/>
    </row>
    <row r="41413" spans="54:54" x14ac:dyDescent="0.2">
      <c r="BB41413" s="5"/>
    </row>
    <row r="41414" spans="54:54" x14ac:dyDescent="0.2">
      <c r="BB41414" s="5"/>
    </row>
    <row r="41415" spans="54:54" x14ac:dyDescent="0.2">
      <c r="BB41415" s="5"/>
    </row>
    <row r="41416" spans="54:54" x14ac:dyDescent="0.2">
      <c r="BB41416" s="5"/>
    </row>
    <row r="41417" spans="54:54" x14ac:dyDescent="0.2">
      <c r="BB41417" s="5"/>
    </row>
    <row r="41418" spans="54:54" x14ac:dyDescent="0.2">
      <c r="BB41418" s="5"/>
    </row>
    <row r="41419" spans="54:54" x14ac:dyDescent="0.2">
      <c r="BB41419" s="5"/>
    </row>
    <row r="41420" spans="54:54" x14ac:dyDescent="0.2">
      <c r="BB41420" s="5"/>
    </row>
    <row r="41421" spans="54:54" x14ac:dyDescent="0.2">
      <c r="BB41421" s="5"/>
    </row>
    <row r="41422" spans="54:54" x14ac:dyDescent="0.2">
      <c r="BB41422" s="5"/>
    </row>
    <row r="41423" spans="54:54" x14ac:dyDescent="0.2">
      <c r="BB41423" s="5"/>
    </row>
    <row r="41424" spans="54:54" x14ac:dyDescent="0.2">
      <c r="BB41424" s="5"/>
    </row>
    <row r="41425" spans="54:54" x14ac:dyDescent="0.2">
      <c r="BB41425" s="5"/>
    </row>
    <row r="41426" spans="54:54" x14ac:dyDescent="0.2">
      <c r="BB41426" s="5"/>
    </row>
    <row r="41427" spans="54:54" x14ac:dyDescent="0.2">
      <c r="BB41427" s="5"/>
    </row>
    <row r="41428" spans="54:54" x14ac:dyDescent="0.2">
      <c r="BB41428" s="5"/>
    </row>
    <row r="41429" spans="54:54" x14ac:dyDescent="0.2">
      <c r="BB41429" s="5"/>
    </row>
    <row r="41430" spans="54:54" x14ac:dyDescent="0.2">
      <c r="BB41430" s="5"/>
    </row>
    <row r="41431" spans="54:54" x14ac:dyDescent="0.2">
      <c r="BB41431" s="5"/>
    </row>
    <row r="41432" spans="54:54" x14ac:dyDescent="0.2">
      <c r="BB41432" s="5"/>
    </row>
    <row r="41433" spans="54:54" x14ac:dyDescent="0.2">
      <c r="BB41433" s="5"/>
    </row>
    <row r="41434" spans="54:54" x14ac:dyDescent="0.2">
      <c r="BB41434" s="5"/>
    </row>
    <row r="41435" spans="54:54" x14ac:dyDescent="0.2">
      <c r="BB41435" s="5"/>
    </row>
    <row r="41436" spans="54:54" x14ac:dyDescent="0.2">
      <c r="BB41436" s="5"/>
    </row>
    <row r="41437" spans="54:54" x14ac:dyDescent="0.2">
      <c r="BB41437" s="5"/>
    </row>
    <row r="41438" spans="54:54" x14ac:dyDescent="0.2">
      <c r="BB41438" s="5"/>
    </row>
    <row r="41439" spans="54:54" x14ac:dyDescent="0.2">
      <c r="BB41439" s="5"/>
    </row>
    <row r="41440" spans="54:54" x14ac:dyDescent="0.2">
      <c r="BB41440" s="5"/>
    </row>
    <row r="41441" spans="54:54" x14ac:dyDescent="0.2">
      <c r="BB41441" s="5"/>
    </row>
    <row r="41442" spans="54:54" x14ac:dyDescent="0.2">
      <c r="BB41442" s="5"/>
    </row>
    <row r="41443" spans="54:54" x14ac:dyDescent="0.2">
      <c r="BB41443" s="5"/>
    </row>
    <row r="41444" spans="54:54" x14ac:dyDescent="0.2">
      <c r="BB41444" s="5"/>
    </row>
    <row r="41445" spans="54:54" x14ac:dyDescent="0.2">
      <c r="BB41445" s="5"/>
    </row>
    <row r="41446" spans="54:54" x14ac:dyDescent="0.2">
      <c r="BB41446" s="5"/>
    </row>
    <row r="41447" spans="54:54" x14ac:dyDescent="0.2">
      <c r="BB41447" s="5"/>
    </row>
    <row r="41448" spans="54:54" x14ac:dyDescent="0.2">
      <c r="BB41448" s="5"/>
    </row>
    <row r="41449" spans="54:54" x14ac:dyDescent="0.2">
      <c r="BB41449" s="5"/>
    </row>
    <row r="41450" spans="54:54" x14ac:dyDescent="0.2">
      <c r="BB41450" s="5"/>
    </row>
    <row r="41451" spans="54:54" x14ac:dyDescent="0.2">
      <c r="BB41451" s="5"/>
    </row>
    <row r="41452" spans="54:54" x14ac:dyDescent="0.2">
      <c r="BB41452" s="5"/>
    </row>
    <row r="41453" spans="54:54" x14ac:dyDescent="0.2">
      <c r="BB41453" s="5"/>
    </row>
    <row r="41454" spans="54:54" x14ac:dyDescent="0.2">
      <c r="BB41454" s="5"/>
    </row>
    <row r="41455" spans="54:54" x14ac:dyDescent="0.2">
      <c r="BB41455" s="5"/>
    </row>
    <row r="41456" spans="54:54" x14ac:dyDescent="0.2">
      <c r="BB41456" s="5"/>
    </row>
    <row r="41457" spans="54:54" x14ac:dyDescent="0.2">
      <c r="BB41457" s="5"/>
    </row>
    <row r="41458" spans="54:54" x14ac:dyDescent="0.2">
      <c r="BB41458" s="5"/>
    </row>
    <row r="41459" spans="54:54" x14ac:dyDescent="0.2">
      <c r="BB41459" s="5"/>
    </row>
    <row r="41460" spans="54:54" x14ac:dyDescent="0.2">
      <c r="BB41460" s="5"/>
    </row>
    <row r="41461" spans="54:54" x14ac:dyDescent="0.2">
      <c r="BB41461" s="5"/>
    </row>
    <row r="41462" spans="54:54" x14ac:dyDescent="0.2">
      <c r="BB41462" s="5"/>
    </row>
    <row r="41463" spans="54:54" x14ac:dyDescent="0.2">
      <c r="BB41463" s="5"/>
    </row>
    <row r="41464" spans="54:54" x14ac:dyDescent="0.2">
      <c r="BB41464" s="5"/>
    </row>
    <row r="41465" spans="54:54" x14ac:dyDescent="0.2">
      <c r="BB41465" s="5"/>
    </row>
    <row r="41466" spans="54:54" x14ac:dyDescent="0.2">
      <c r="BB41466" s="5"/>
    </row>
    <row r="41467" spans="54:54" x14ac:dyDescent="0.2">
      <c r="BB41467" s="5"/>
    </row>
    <row r="41468" spans="54:54" x14ac:dyDescent="0.2">
      <c r="BB41468" s="5"/>
    </row>
    <row r="41469" spans="54:54" x14ac:dyDescent="0.2">
      <c r="BB41469" s="5"/>
    </row>
    <row r="41470" spans="54:54" x14ac:dyDescent="0.2">
      <c r="BB41470" s="5"/>
    </row>
    <row r="41471" spans="54:54" x14ac:dyDescent="0.2">
      <c r="BB41471" s="5"/>
    </row>
    <row r="41472" spans="54:54" x14ac:dyDescent="0.2">
      <c r="BB41472" s="5"/>
    </row>
    <row r="41473" spans="54:54" x14ac:dyDescent="0.2">
      <c r="BB41473" s="5"/>
    </row>
    <row r="41474" spans="54:54" x14ac:dyDescent="0.2">
      <c r="BB41474" s="5"/>
    </row>
    <row r="41475" spans="54:54" x14ac:dyDescent="0.2">
      <c r="BB41475" s="5"/>
    </row>
    <row r="41476" spans="54:54" x14ac:dyDescent="0.2">
      <c r="BB41476" s="5"/>
    </row>
    <row r="41477" spans="54:54" x14ac:dyDescent="0.2">
      <c r="BB41477" s="5"/>
    </row>
    <row r="41478" spans="54:54" x14ac:dyDescent="0.2">
      <c r="BB41478" s="5"/>
    </row>
    <row r="41479" spans="54:54" x14ac:dyDescent="0.2">
      <c r="BB41479" s="5"/>
    </row>
    <row r="41480" spans="54:54" x14ac:dyDescent="0.2">
      <c r="BB41480" s="5"/>
    </row>
    <row r="41481" spans="54:54" x14ac:dyDescent="0.2">
      <c r="BB41481" s="5"/>
    </row>
    <row r="41482" spans="54:54" x14ac:dyDescent="0.2">
      <c r="BB41482" s="5"/>
    </row>
    <row r="41483" spans="54:54" x14ac:dyDescent="0.2">
      <c r="BB41483" s="5"/>
    </row>
    <row r="41484" spans="54:54" x14ac:dyDescent="0.2">
      <c r="BB41484" s="5"/>
    </row>
    <row r="41485" spans="54:54" x14ac:dyDescent="0.2">
      <c r="BB41485" s="5"/>
    </row>
    <row r="41486" spans="54:54" x14ac:dyDescent="0.2">
      <c r="BB41486" s="5"/>
    </row>
    <row r="41487" spans="54:54" x14ac:dyDescent="0.2">
      <c r="BB41487" s="5"/>
    </row>
    <row r="41488" spans="54:54" x14ac:dyDescent="0.2">
      <c r="BB41488" s="5"/>
    </row>
    <row r="41489" spans="54:54" x14ac:dyDescent="0.2">
      <c r="BB41489" s="5"/>
    </row>
    <row r="41490" spans="54:54" x14ac:dyDescent="0.2">
      <c r="BB41490" s="5"/>
    </row>
    <row r="41491" spans="54:54" x14ac:dyDescent="0.2">
      <c r="BB41491" s="5"/>
    </row>
    <row r="41492" spans="54:54" x14ac:dyDescent="0.2">
      <c r="BB41492" s="5"/>
    </row>
    <row r="41493" spans="54:54" x14ac:dyDescent="0.2">
      <c r="BB41493" s="5"/>
    </row>
    <row r="41494" spans="54:54" x14ac:dyDescent="0.2">
      <c r="BB41494" s="5"/>
    </row>
    <row r="41495" spans="54:54" x14ac:dyDescent="0.2">
      <c r="BB41495" s="5"/>
    </row>
    <row r="41496" spans="54:54" x14ac:dyDescent="0.2">
      <c r="BB41496" s="5"/>
    </row>
    <row r="41497" spans="54:54" x14ac:dyDescent="0.2">
      <c r="BB41497" s="5"/>
    </row>
    <row r="41498" spans="54:54" x14ac:dyDescent="0.2">
      <c r="BB41498" s="5"/>
    </row>
    <row r="41499" spans="54:54" x14ac:dyDescent="0.2">
      <c r="BB41499" s="5"/>
    </row>
    <row r="41500" spans="54:54" x14ac:dyDescent="0.2">
      <c r="BB41500" s="5"/>
    </row>
    <row r="41501" spans="54:54" x14ac:dyDescent="0.2">
      <c r="BB41501" s="5"/>
    </row>
    <row r="41502" spans="54:54" x14ac:dyDescent="0.2">
      <c r="BB41502" s="5"/>
    </row>
    <row r="41503" spans="54:54" x14ac:dyDescent="0.2">
      <c r="BB41503" s="5"/>
    </row>
    <row r="41504" spans="54:54" x14ac:dyDescent="0.2">
      <c r="BB41504" s="5"/>
    </row>
    <row r="41505" spans="54:54" x14ac:dyDescent="0.2">
      <c r="BB41505" s="5"/>
    </row>
    <row r="41506" spans="54:54" x14ac:dyDescent="0.2">
      <c r="BB41506" s="5"/>
    </row>
    <row r="41507" spans="54:54" x14ac:dyDescent="0.2">
      <c r="BB41507" s="5"/>
    </row>
    <row r="41508" spans="54:54" x14ac:dyDescent="0.2">
      <c r="BB41508" s="5"/>
    </row>
    <row r="41509" spans="54:54" x14ac:dyDescent="0.2">
      <c r="BB41509" s="5"/>
    </row>
    <row r="41510" spans="54:54" x14ac:dyDescent="0.2">
      <c r="BB41510" s="5"/>
    </row>
    <row r="41511" spans="54:54" x14ac:dyDescent="0.2">
      <c r="BB41511" s="5"/>
    </row>
    <row r="41512" spans="54:54" x14ac:dyDescent="0.2">
      <c r="BB41512" s="5"/>
    </row>
    <row r="41513" spans="54:54" x14ac:dyDescent="0.2">
      <c r="BB41513" s="5"/>
    </row>
    <row r="41514" spans="54:54" x14ac:dyDescent="0.2">
      <c r="BB41514" s="5"/>
    </row>
    <row r="41515" spans="54:54" x14ac:dyDescent="0.2">
      <c r="BB41515" s="5"/>
    </row>
    <row r="41516" spans="54:54" x14ac:dyDescent="0.2">
      <c r="BB41516" s="5"/>
    </row>
    <row r="41517" spans="54:54" x14ac:dyDescent="0.2">
      <c r="BB41517" s="5"/>
    </row>
    <row r="41518" spans="54:54" x14ac:dyDescent="0.2">
      <c r="BB41518" s="5"/>
    </row>
    <row r="41519" spans="54:54" x14ac:dyDescent="0.2">
      <c r="BB41519" s="5"/>
    </row>
    <row r="41520" spans="54:54" x14ac:dyDescent="0.2">
      <c r="BB41520" s="5"/>
    </row>
    <row r="41521" spans="54:54" x14ac:dyDescent="0.2">
      <c r="BB41521" s="5"/>
    </row>
    <row r="41522" spans="54:54" x14ac:dyDescent="0.2">
      <c r="BB41522" s="5"/>
    </row>
    <row r="41523" spans="54:54" x14ac:dyDescent="0.2">
      <c r="BB41523" s="5"/>
    </row>
    <row r="41524" spans="54:54" x14ac:dyDescent="0.2">
      <c r="BB41524" s="5"/>
    </row>
    <row r="41525" spans="54:54" x14ac:dyDescent="0.2">
      <c r="BB41525" s="5"/>
    </row>
    <row r="41526" spans="54:54" x14ac:dyDescent="0.2">
      <c r="BB41526" s="5"/>
    </row>
    <row r="41527" spans="54:54" x14ac:dyDescent="0.2">
      <c r="BB41527" s="5"/>
    </row>
    <row r="41528" spans="54:54" x14ac:dyDescent="0.2">
      <c r="BB41528" s="5"/>
    </row>
    <row r="41529" spans="54:54" x14ac:dyDescent="0.2">
      <c r="BB41529" s="5"/>
    </row>
    <row r="41530" spans="54:54" x14ac:dyDescent="0.2">
      <c r="BB41530" s="5"/>
    </row>
    <row r="41531" spans="54:54" x14ac:dyDescent="0.2">
      <c r="BB41531" s="5"/>
    </row>
    <row r="41532" spans="54:54" x14ac:dyDescent="0.2">
      <c r="BB41532" s="5"/>
    </row>
    <row r="41533" spans="54:54" x14ac:dyDescent="0.2">
      <c r="BB41533" s="5"/>
    </row>
    <row r="41534" spans="54:54" x14ac:dyDescent="0.2">
      <c r="BB41534" s="5"/>
    </row>
    <row r="41535" spans="54:54" x14ac:dyDescent="0.2">
      <c r="BB41535" s="5"/>
    </row>
    <row r="41536" spans="54:54" x14ac:dyDescent="0.2">
      <c r="BB41536" s="5"/>
    </row>
    <row r="41537" spans="54:54" x14ac:dyDescent="0.2">
      <c r="BB41537" s="5"/>
    </row>
    <row r="41538" spans="54:54" x14ac:dyDescent="0.2">
      <c r="BB41538" s="5"/>
    </row>
    <row r="41539" spans="54:54" x14ac:dyDescent="0.2">
      <c r="BB41539" s="5"/>
    </row>
    <row r="41540" spans="54:54" x14ac:dyDescent="0.2">
      <c r="BB41540" s="5"/>
    </row>
    <row r="41541" spans="54:54" x14ac:dyDescent="0.2">
      <c r="BB41541" s="5"/>
    </row>
    <row r="41542" spans="54:54" x14ac:dyDescent="0.2">
      <c r="BB41542" s="5"/>
    </row>
    <row r="41543" spans="54:54" x14ac:dyDescent="0.2">
      <c r="BB41543" s="5"/>
    </row>
    <row r="41544" spans="54:54" x14ac:dyDescent="0.2">
      <c r="BB41544" s="5"/>
    </row>
    <row r="41545" spans="54:54" x14ac:dyDescent="0.2">
      <c r="BB41545" s="5"/>
    </row>
    <row r="41546" spans="54:54" x14ac:dyDescent="0.2">
      <c r="BB41546" s="5"/>
    </row>
    <row r="41547" spans="54:54" x14ac:dyDescent="0.2">
      <c r="BB41547" s="5"/>
    </row>
    <row r="41548" spans="54:54" x14ac:dyDescent="0.2">
      <c r="BB41548" s="5"/>
    </row>
    <row r="41549" spans="54:54" x14ac:dyDescent="0.2">
      <c r="BB41549" s="5"/>
    </row>
    <row r="41550" spans="54:54" x14ac:dyDescent="0.2">
      <c r="BB41550" s="5"/>
    </row>
    <row r="41551" spans="54:54" x14ac:dyDescent="0.2">
      <c r="BB41551" s="5"/>
    </row>
    <row r="41552" spans="54:54" x14ac:dyDescent="0.2">
      <c r="BB41552" s="5"/>
    </row>
    <row r="41553" spans="54:54" x14ac:dyDescent="0.2">
      <c r="BB41553" s="5"/>
    </row>
    <row r="41554" spans="54:54" x14ac:dyDescent="0.2">
      <c r="BB41554" s="5"/>
    </row>
    <row r="41555" spans="54:54" x14ac:dyDescent="0.2">
      <c r="BB41555" s="5"/>
    </row>
    <row r="41556" spans="54:54" x14ac:dyDescent="0.2">
      <c r="BB41556" s="5"/>
    </row>
    <row r="41557" spans="54:54" x14ac:dyDescent="0.2">
      <c r="BB41557" s="5"/>
    </row>
    <row r="41558" spans="54:54" x14ac:dyDescent="0.2">
      <c r="BB41558" s="5"/>
    </row>
    <row r="41559" spans="54:54" x14ac:dyDescent="0.2">
      <c r="BB41559" s="5"/>
    </row>
    <row r="41560" spans="54:54" x14ac:dyDescent="0.2">
      <c r="BB41560" s="5"/>
    </row>
    <row r="41561" spans="54:54" x14ac:dyDescent="0.2">
      <c r="BB41561" s="5"/>
    </row>
    <row r="41562" spans="54:54" x14ac:dyDescent="0.2">
      <c r="BB41562" s="5"/>
    </row>
    <row r="41563" spans="54:54" x14ac:dyDescent="0.2">
      <c r="BB41563" s="5"/>
    </row>
    <row r="41564" spans="54:54" x14ac:dyDescent="0.2">
      <c r="BB41564" s="5"/>
    </row>
    <row r="41565" spans="54:54" x14ac:dyDescent="0.2">
      <c r="BB41565" s="5"/>
    </row>
    <row r="41566" spans="54:54" x14ac:dyDescent="0.2">
      <c r="BB41566" s="5"/>
    </row>
    <row r="41567" spans="54:54" x14ac:dyDescent="0.2">
      <c r="BB41567" s="5"/>
    </row>
    <row r="41568" spans="54:54" x14ac:dyDescent="0.2">
      <c r="BB41568" s="5"/>
    </row>
    <row r="41569" spans="54:54" x14ac:dyDescent="0.2">
      <c r="BB41569" s="5"/>
    </row>
    <row r="41570" spans="54:54" x14ac:dyDescent="0.2">
      <c r="BB41570" s="5"/>
    </row>
    <row r="41571" spans="54:54" x14ac:dyDescent="0.2">
      <c r="BB41571" s="5"/>
    </row>
    <row r="41572" spans="54:54" x14ac:dyDescent="0.2">
      <c r="BB41572" s="5"/>
    </row>
    <row r="41573" spans="54:54" x14ac:dyDescent="0.2">
      <c r="BB41573" s="5"/>
    </row>
    <row r="41574" spans="54:54" x14ac:dyDescent="0.2">
      <c r="BB41574" s="5"/>
    </row>
    <row r="41575" spans="54:54" x14ac:dyDescent="0.2">
      <c r="BB41575" s="5"/>
    </row>
    <row r="41576" spans="54:54" x14ac:dyDescent="0.2">
      <c r="BB41576" s="5"/>
    </row>
    <row r="41577" spans="54:54" x14ac:dyDescent="0.2">
      <c r="BB41577" s="5"/>
    </row>
    <row r="41578" spans="54:54" x14ac:dyDescent="0.2">
      <c r="BB41578" s="5"/>
    </row>
    <row r="41579" spans="54:54" x14ac:dyDescent="0.2">
      <c r="BB41579" s="5"/>
    </row>
    <row r="41580" spans="54:54" x14ac:dyDescent="0.2">
      <c r="BB41580" s="5"/>
    </row>
    <row r="41581" spans="54:54" x14ac:dyDescent="0.2">
      <c r="BB41581" s="5"/>
    </row>
    <row r="41582" spans="54:54" x14ac:dyDescent="0.2">
      <c r="BB41582" s="5"/>
    </row>
    <row r="41583" spans="54:54" x14ac:dyDescent="0.2">
      <c r="BB41583" s="5"/>
    </row>
    <row r="41584" spans="54:54" x14ac:dyDescent="0.2">
      <c r="BB41584" s="5"/>
    </row>
    <row r="41585" spans="54:54" x14ac:dyDescent="0.2">
      <c r="BB41585" s="5"/>
    </row>
    <row r="41586" spans="54:54" x14ac:dyDescent="0.2">
      <c r="BB41586" s="5"/>
    </row>
    <row r="41587" spans="54:54" x14ac:dyDescent="0.2">
      <c r="BB41587" s="5"/>
    </row>
    <row r="41588" spans="54:54" x14ac:dyDescent="0.2">
      <c r="BB41588" s="5"/>
    </row>
    <row r="41589" spans="54:54" x14ac:dyDescent="0.2">
      <c r="BB41589" s="5"/>
    </row>
    <row r="41590" spans="54:54" x14ac:dyDescent="0.2">
      <c r="BB41590" s="5"/>
    </row>
    <row r="41591" spans="54:54" x14ac:dyDescent="0.2">
      <c r="BB41591" s="5"/>
    </row>
    <row r="41592" spans="54:54" x14ac:dyDescent="0.2">
      <c r="BB41592" s="5"/>
    </row>
    <row r="41593" spans="54:54" x14ac:dyDescent="0.2">
      <c r="BB41593" s="5"/>
    </row>
    <row r="41594" spans="54:54" x14ac:dyDescent="0.2">
      <c r="BB41594" s="5"/>
    </row>
    <row r="41595" spans="54:54" x14ac:dyDescent="0.2">
      <c r="BB41595" s="5"/>
    </row>
    <row r="41596" spans="54:54" x14ac:dyDescent="0.2">
      <c r="BB41596" s="5"/>
    </row>
    <row r="41597" spans="54:54" x14ac:dyDescent="0.2">
      <c r="BB41597" s="5"/>
    </row>
    <row r="41598" spans="54:54" x14ac:dyDescent="0.2">
      <c r="BB41598" s="5"/>
    </row>
    <row r="41599" spans="54:54" x14ac:dyDescent="0.2">
      <c r="BB41599" s="5"/>
    </row>
    <row r="41600" spans="54:54" x14ac:dyDescent="0.2">
      <c r="BB41600" s="5"/>
    </row>
    <row r="41601" spans="54:54" x14ac:dyDescent="0.2">
      <c r="BB41601" s="5"/>
    </row>
    <row r="41602" spans="54:54" x14ac:dyDescent="0.2">
      <c r="BB41602" s="5"/>
    </row>
    <row r="41603" spans="54:54" x14ac:dyDescent="0.2">
      <c r="BB41603" s="5"/>
    </row>
    <row r="41604" spans="54:54" x14ac:dyDescent="0.2">
      <c r="BB41604" s="5"/>
    </row>
    <row r="41605" spans="54:54" x14ac:dyDescent="0.2">
      <c r="BB41605" s="5"/>
    </row>
    <row r="41606" spans="54:54" x14ac:dyDescent="0.2">
      <c r="BB41606" s="5"/>
    </row>
    <row r="41607" spans="54:54" x14ac:dyDescent="0.2">
      <c r="BB41607" s="5"/>
    </row>
    <row r="41608" spans="54:54" x14ac:dyDescent="0.2">
      <c r="BB41608" s="5"/>
    </row>
    <row r="41609" spans="54:54" x14ac:dyDescent="0.2">
      <c r="BB41609" s="5"/>
    </row>
    <row r="41610" spans="54:54" x14ac:dyDescent="0.2">
      <c r="BB41610" s="5"/>
    </row>
    <row r="41611" spans="54:54" x14ac:dyDescent="0.2">
      <c r="BB41611" s="5"/>
    </row>
    <row r="41612" spans="54:54" x14ac:dyDescent="0.2">
      <c r="BB41612" s="5"/>
    </row>
    <row r="41613" spans="54:54" x14ac:dyDescent="0.2">
      <c r="BB41613" s="5"/>
    </row>
    <row r="41614" spans="54:54" x14ac:dyDescent="0.2">
      <c r="BB41614" s="5"/>
    </row>
    <row r="41615" spans="54:54" x14ac:dyDescent="0.2">
      <c r="BB41615" s="5"/>
    </row>
    <row r="41616" spans="54:54" x14ac:dyDescent="0.2">
      <c r="BB41616" s="5"/>
    </row>
    <row r="41617" spans="54:54" x14ac:dyDescent="0.2">
      <c r="BB41617" s="5"/>
    </row>
    <row r="41618" spans="54:54" x14ac:dyDescent="0.2">
      <c r="BB41618" s="5"/>
    </row>
    <row r="41619" spans="54:54" x14ac:dyDescent="0.2">
      <c r="BB41619" s="5"/>
    </row>
    <row r="41620" spans="54:54" x14ac:dyDescent="0.2">
      <c r="BB41620" s="5"/>
    </row>
    <row r="41621" spans="54:54" x14ac:dyDescent="0.2">
      <c r="BB41621" s="5"/>
    </row>
    <row r="41622" spans="54:54" x14ac:dyDescent="0.2">
      <c r="BB41622" s="5"/>
    </row>
    <row r="41623" spans="54:54" x14ac:dyDescent="0.2">
      <c r="BB41623" s="5"/>
    </row>
    <row r="41624" spans="54:54" x14ac:dyDescent="0.2">
      <c r="BB41624" s="5"/>
    </row>
    <row r="41625" spans="54:54" x14ac:dyDescent="0.2">
      <c r="BB41625" s="5"/>
    </row>
    <row r="41626" spans="54:54" x14ac:dyDescent="0.2">
      <c r="BB41626" s="5"/>
    </row>
    <row r="41627" spans="54:54" x14ac:dyDescent="0.2">
      <c r="BB41627" s="5"/>
    </row>
    <row r="41628" spans="54:54" x14ac:dyDescent="0.2">
      <c r="BB41628" s="5"/>
    </row>
    <row r="41629" spans="54:54" x14ac:dyDescent="0.2">
      <c r="BB41629" s="5"/>
    </row>
    <row r="41630" spans="54:54" x14ac:dyDescent="0.2">
      <c r="BB41630" s="5"/>
    </row>
    <row r="41631" spans="54:54" x14ac:dyDescent="0.2">
      <c r="BB41631" s="5"/>
    </row>
    <row r="41632" spans="54:54" x14ac:dyDescent="0.2">
      <c r="BB41632" s="5"/>
    </row>
    <row r="41633" spans="54:54" x14ac:dyDescent="0.2">
      <c r="BB41633" s="5"/>
    </row>
    <row r="41634" spans="54:54" x14ac:dyDescent="0.2">
      <c r="BB41634" s="5"/>
    </row>
    <row r="41635" spans="54:54" x14ac:dyDescent="0.2">
      <c r="BB41635" s="5"/>
    </row>
    <row r="41636" spans="54:54" x14ac:dyDescent="0.2">
      <c r="BB41636" s="5"/>
    </row>
    <row r="41637" spans="54:54" x14ac:dyDescent="0.2">
      <c r="BB41637" s="5"/>
    </row>
    <row r="41638" spans="54:54" x14ac:dyDescent="0.2">
      <c r="BB41638" s="5"/>
    </row>
    <row r="41639" spans="54:54" x14ac:dyDescent="0.2">
      <c r="BB41639" s="5"/>
    </row>
    <row r="41640" spans="54:54" x14ac:dyDescent="0.2">
      <c r="BB41640" s="5"/>
    </row>
    <row r="41641" spans="54:54" x14ac:dyDescent="0.2">
      <c r="BB41641" s="5"/>
    </row>
    <row r="41642" spans="54:54" x14ac:dyDescent="0.2">
      <c r="BB41642" s="5"/>
    </row>
    <row r="41643" spans="54:54" x14ac:dyDescent="0.2">
      <c r="BB41643" s="5"/>
    </row>
    <row r="41644" spans="54:54" x14ac:dyDescent="0.2">
      <c r="BB41644" s="5"/>
    </row>
    <row r="41645" spans="54:54" x14ac:dyDescent="0.2">
      <c r="BB41645" s="5"/>
    </row>
    <row r="41646" spans="54:54" x14ac:dyDescent="0.2">
      <c r="BB41646" s="5"/>
    </row>
    <row r="41647" spans="54:54" x14ac:dyDescent="0.2">
      <c r="BB41647" s="5"/>
    </row>
    <row r="41648" spans="54:54" x14ac:dyDescent="0.2">
      <c r="BB41648" s="5"/>
    </row>
    <row r="41649" spans="54:54" x14ac:dyDescent="0.2">
      <c r="BB41649" s="5"/>
    </row>
    <row r="41650" spans="54:54" x14ac:dyDescent="0.2">
      <c r="BB41650" s="5"/>
    </row>
    <row r="41651" spans="54:54" x14ac:dyDescent="0.2">
      <c r="BB41651" s="5"/>
    </row>
    <row r="41652" spans="54:54" x14ac:dyDescent="0.2">
      <c r="BB41652" s="5"/>
    </row>
    <row r="41653" spans="54:54" x14ac:dyDescent="0.2">
      <c r="BB41653" s="5"/>
    </row>
    <row r="41654" spans="54:54" x14ac:dyDescent="0.2">
      <c r="BB41654" s="5"/>
    </row>
    <row r="41655" spans="54:54" x14ac:dyDescent="0.2">
      <c r="BB41655" s="5"/>
    </row>
    <row r="41656" spans="54:54" x14ac:dyDescent="0.2">
      <c r="BB41656" s="5"/>
    </row>
    <row r="41657" spans="54:54" x14ac:dyDescent="0.2">
      <c r="BB41657" s="5"/>
    </row>
    <row r="41658" spans="54:54" x14ac:dyDescent="0.2">
      <c r="BB41658" s="5"/>
    </row>
    <row r="41659" spans="54:54" x14ac:dyDescent="0.2">
      <c r="BB41659" s="5"/>
    </row>
    <row r="41660" spans="54:54" x14ac:dyDescent="0.2">
      <c r="BB41660" s="5"/>
    </row>
    <row r="41661" spans="54:54" x14ac:dyDescent="0.2">
      <c r="BB41661" s="5"/>
    </row>
    <row r="41662" spans="54:54" x14ac:dyDescent="0.2">
      <c r="BB41662" s="5"/>
    </row>
    <row r="41663" spans="54:54" x14ac:dyDescent="0.2">
      <c r="BB41663" s="5"/>
    </row>
    <row r="41664" spans="54:54" x14ac:dyDescent="0.2">
      <c r="BB41664" s="5"/>
    </row>
    <row r="41665" spans="54:54" x14ac:dyDescent="0.2">
      <c r="BB41665" s="5"/>
    </row>
    <row r="41666" spans="54:54" x14ac:dyDescent="0.2">
      <c r="BB41666" s="5"/>
    </row>
    <row r="41667" spans="54:54" x14ac:dyDescent="0.2">
      <c r="BB41667" s="5"/>
    </row>
    <row r="41668" spans="54:54" x14ac:dyDescent="0.2">
      <c r="BB41668" s="5"/>
    </row>
    <row r="41669" spans="54:54" x14ac:dyDescent="0.2">
      <c r="BB41669" s="5"/>
    </row>
    <row r="41670" spans="54:54" x14ac:dyDescent="0.2">
      <c r="BB41670" s="5"/>
    </row>
    <row r="41671" spans="54:54" x14ac:dyDescent="0.2">
      <c r="BB41671" s="5"/>
    </row>
    <row r="41672" spans="54:54" x14ac:dyDescent="0.2">
      <c r="BB41672" s="5"/>
    </row>
    <row r="41673" spans="54:54" x14ac:dyDescent="0.2">
      <c r="BB41673" s="5"/>
    </row>
    <row r="41674" spans="54:54" x14ac:dyDescent="0.2">
      <c r="BB41674" s="5"/>
    </row>
    <row r="41675" spans="54:54" x14ac:dyDescent="0.2">
      <c r="BB41675" s="5"/>
    </row>
    <row r="41676" spans="54:54" x14ac:dyDescent="0.2">
      <c r="BB41676" s="5"/>
    </row>
    <row r="41677" spans="54:54" x14ac:dyDescent="0.2">
      <c r="BB41677" s="5"/>
    </row>
    <row r="41678" spans="54:54" x14ac:dyDescent="0.2">
      <c r="BB41678" s="5"/>
    </row>
    <row r="41679" spans="54:54" x14ac:dyDescent="0.2">
      <c r="BB41679" s="5"/>
    </row>
    <row r="41680" spans="54:54" x14ac:dyDescent="0.2">
      <c r="BB41680" s="5"/>
    </row>
    <row r="41681" spans="54:54" x14ac:dyDescent="0.2">
      <c r="BB41681" s="5"/>
    </row>
    <row r="41682" spans="54:54" x14ac:dyDescent="0.2">
      <c r="BB41682" s="5"/>
    </row>
    <row r="41683" spans="54:54" x14ac:dyDescent="0.2">
      <c r="BB41683" s="5"/>
    </row>
    <row r="41684" spans="54:54" x14ac:dyDescent="0.2">
      <c r="BB41684" s="5"/>
    </row>
    <row r="41685" spans="54:54" x14ac:dyDescent="0.2">
      <c r="BB41685" s="5"/>
    </row>
    <row r="41686" spans="54:54" x14ac:dyDescent="0.2">
      <c r="BB41686" s="5"/>
    </row>
    <row r="41687" spans="54:54" x14ac:dyDescent="0.2">
      <c r="BB41687" s="5"/>
    </row>
    <row r="41688" spans="54:54" x14ac:dyDescent="0.2">
      <c r="BB41688" s="5"/>
    </row>
    <row r="41689" spans="54:54" x14ac:dyDescent="0.2">
      <c r="BB41689" s="5"/>
    </row>
    <row r="41690" spans="54:54" x14ac:dyDescent="0.2">
      <c r="BB41690" s="5"/>
    </row>
    <row r="41691" spans="54:54" x14ac:dyDescent="0.2">
      <c r="BB41691" s="5"/>
    </row>
    <row r="41692" spans="54:54" x14ac:dyDescent="0.2">
      <c r="BB41692" s="5"/>
    </row>
    <row r="41693" spans="54:54" x14ac:dyDescent="0.2">
      <c r="BB41693" s="5"/>
    </row>
    <row r="41694" spans="54:54" x14ac:dyDescent="0.2">
      <c r="BB41694" s="5"/>
    </row>
    <row r="41695" spans="54:54" x14ac:dyDescent="0.2">
      <c r="BB41695" s="5"/>
    </row>
    <row r="41696" spans="54:54" x14ac:dyDescent="0.2">
      <c r="BB41696" s="5"/>
    </row>
    <row r="41697" spans="54:54" x14ac:dyDescent="0.2">
      <c r="BB41697" s="5"/>
    </row>
    <row r="41698" spans="54:54" x14ac:dyDescent="0.2">
      <c r="BB41698" s="5"/>
    </row>
    <row r="41699" spans="54:54" x14ac:dyDescent="0.2">
      <c r="BB41699" s="5"/>
    </row>
    <row r="41700" spans="54:54" x14ac:dyDescent="0.2">
      <c r="BB41700" s="5"/>
    </row>
    <row r="41701" spans="54:54" x14ac:dyDescent="0.2">
      <c r="BB41701" s="5"/>
    </row>
    <row r="41702" spans="54:54" x14ac:dyDescent="0.2">
      <c r="BB41702" s="5"/>
    </row>
    <row r="41703" spans="54:54" x14ac:dyDescent="0.2">
      <c r="BB41703" s="5"/>
    </row>
    <row r="41704" spans="54:54" x14ac:dyDescent="0.2">
      <c r="BB41704" s="5"/>
    </row>
    <row r="41705" spans="54:54" x14ac:dyDescent="0.2">
      <c r="BB41705" s="5"/>
    </row>
    <row r="41706" spans="54:54" x14ac:dyDescent="0.2">
      <c r="BB41706" s="5"/>
    </row>
    <row r="41707" spans="54:54" x14ac:dyDescent="0.2">
      <c r="BB41707" s="5"/>
    </row>
    <row r="41708" spans="54:54" x14ac:dyDescent="0.2">
      <c r="BB41708" s="5"/>
    </row>
    <row r="41709" spans="54:54" x14ac:dyDescent="0.2">
      <c r="BB41709" s="5"/>
    </row>
    <row r="41710" spans="54:54" x14ac:dyDescent="0.2">
      <c r="BB41710" s="5"/>
    </row>
    <row r="41711" spans="54:54" x14ac:dyDescent="0.2">
      <c r="BB41711" s="5"/>
    </row>
    <row r="41712" spans="54:54" x14ac:dyDescent="0.2">
      <c r="BB41712" s="5"/>
    </row>
    <row r="41713" spans="54:54" x14ac:dyDescent="0.2">
      <c r="BB41713" s="5"/>
    </row>
    <row r="41714" spans="54:54" x14ac:dyDescent="0.2">
      <c r="BB41714" s="5"/>
    </row>
    <row r="41715" spans="54:54" x14ac:dyDescent="0.2">
      <c r="BB41715" s="5"/>
    </row>
    <row r="41716" spans="54:54" x14ac:dyDescent="0.2">
      <c r="BB41716" s="5"/>
    </row>
    <row r="41717" spans="54:54" x14ac:dyDescent="0.2">
      <c r="BB41717" s="5"/>
    </row>
    <row r="41718" spans="54:54" x14ac:dyDescent="0.2">
      <c r="BB41718" s="5"/>
    </row>
    <row r="41719" spans="54:54" x14ac:dyDescent="0.2">
      <c r="BB41719" s="5"/>
    </row>
    <row r="41720" spans="54:54" x14ac:dyDescent="0.2">
      <c r="BB41720" s="5"/>
    </row>
    <row r="41721" spans="54:54" x14ac:dyDescent="0.2">
      <c r="BB41721" s="5"/>
    </row>
    <row r="41722" spans="54:54" x14ac:dyDescent="0.2">
      <c r="BB41722" s="5"/>
    </row>
    <row r="41723" spans="54:54" x14ac:dyDescent="0.2">
      <c r="BB41723" s="5"/>
    </row>
    <row r="41724" spans="54:54" x14ac:dyDescent="0.2">
      <c r="BB41724" s="5"/>
    </row>
    <row r="41725" spans="54:54" x14ac:dyDescent="0.2">
      <c r="BB41725" s="5"/>
    </row>
    <row r="41726" spans="54:54" x14ac:dyDescent="0.2">
      <c r="BB41726" s="5"/>
    </row>
    <row r="41727" spans="54:54" x14ac:dyDescent="0.2">
      <c r="BB41727" s="5"/>
    </row>
    <row r="41728" spans="54:54" x14ac:dyDescent="0.2">
      <c r="BB41728" s="5"/>
    </row>
    <row r="41729" spans="54:54" x14ac:dyDescent="0.2">
      <c r="BB41729" s="5"/>
    </row>
    <row r="41730" spans="54:54" x14ac:dyDescent="0.2">
      <c r="BB41730" s="5"/>
    </row>
    <row r="41731" spans="54:54" x14ac:dyDescent="0.2">
      <c r="BB41731" s="5"/>
    </row>
    <row r="41732" spans="54:54" x14ac:dyDescent="0.2">
      <c r="BB41732" s="5"/>
    </row>
    <row r="41733" spans="54:54" x14ac:dyDescent="0.2">
      <c r="BB41733" s="5"/>
    </row>
    <row r="41734" spans="54:54" x14ac:dyDescent="0.2">
      <c r="BB41734" s="5"/>
    </row>
    <row r="41735" spans="54:54" x14ac:dyDescent="0.2">
      <c r="BB41735" s="5"/>
    </row>
    <row r="41736" spans="54:54" x14ac:dyDescent="0.2">
      <c r="BB41736" s="5"/>
    </row>
    <row r="41737" spans="54:54" x14ac:dyDescent="0.2">
      <c r="BB41737" s="5"/>
    </row>
    <row r="41738" spans="54:54" x14ac:dyDescent="0.2">
      <c r="BB41738" s="5"/>
    </row>
    <row r="41739" spans="54:54" x14ac:dyDescent="0.2">
      <c r="BB41739" s="5"/>
    </row>
    <row r="41740" spans="54:54" x14ac:dyDescent="0.2">
      <c r="BB41740" s="5"/>
    </row>
    <row r="41741" spans="54:54" x14ac:dyDescent="0.2">
      <c r="BB41741" s="5"/>
    </row>
    <row r="41742" spans="54:54" x14ac:dyDescent="0.2">
      <c r="BB41742" s="5"/>
    </row>
    <row r="41743" spans="54:54" x14ac:dyDescent="0.2">
      <c r="BB41743" s="5"/>
    </row>
    <row r="41744" spans="54:54" x14ac:dyDescent="0.2">
      <c r="BB41744" s="5"/>
    </row>
    <row r="41745" spans="54:54" x14ac:dyDescent="0.2">
      <c r="BB41745" s="5"/>
    </row>
    <row r="41746" spans="54:54" x14ac:dyDescent="0.2">
      <c r="BB41746" s="5"/>
    </row>
    <row r="41747" spans="54:54" x14ac:dyDescent="0.2">
      <c r="BB41747" s="5"/>
    </row>
    <row r="41748" spans="54:54" x14ac:dyDescent="0.2">
      <c r="BB41748" s="5"/>
    </row>
    <row r="41749" spans="54:54" x14ac:dyDescent="0.2">
      <c r="BB41749" s="5"/>
    </row>
    <row r="41750" spans="54:54" x14ac:dyDescent="0.2">
      <c r="BB41750" s="5"/>
    </row>
    <row r="41751" spans="54:54" x14ac:dyDescent="0.2">
      <c r="BB41751" s="5"/>
    </row>
    <row r="41752" spans="54:54" x14ac:dyDescent="0.2">
      <c r="BB41752" s="5"/>
    </row>
    <row r="41753" spans="54:54" x14ac:dyDescent="0.2">
      <c r="BB41753" s="5"/>
    </row>
    <row r="41754" spans="54:54" x14ac:dyDescent="0.2">
      <c r="BB41754" s="5"/>
    </row>
    <row r="41755" spans="54:54" x14ac:dyDescent="0.2">
      <c r="BB41755" s="5"/>
    </row>
    <row r="41756" spans="54:54" x14ac:dyDescent="0.2">
      <c r="BB41756" s="5"/>
    </row>
    <row r="41757" spans="54:54" x14ac:dyDescent="0.2">
      <c r="BB41757" s="5"/>
    </row>
    <row r="41758" spans="54:54" x14ac:dyDescent="0.2">
      <c r="BB41758" s="5"/>
    </row>
    <row r="41759" spans="54:54" x14ac:dyDescent="0.2">
      <c r="BB41759" s="5"/>
    </row>
    <row r="41760" spans="54:54" x14ac:dyDescent="0.2">
      <c r="BB41760" s="5"/>
    </row>
    <row r="41761" spans="54:54" x14ac:dyDescent="0.2">
      <c r="BB41761" s="5"/>
    </row>
    <row r="41762" spans="54:54" x14ac:dyDescent="0.2">
      <c r="BB41762" s="5"/>
    </row>
    <row r="41763" spans="54:54" x14ac:dyDescent="0.2">
      <c r="BB41763" s="5"/>
    </row>
    <row r="41764" spans="54:54" x14ac:dyDescent="0.2">
      <c r="BB41764" s="5"/>
    </row>
    <row r="41765" spans="54:54" x14ac:dyDescent="0.2">
      <c r="BB41765" s="5"/>
    </row>
    <row r="41766" spans="54:54" x14ac:dyDescent="0.2">
      <c r="BB41766" s="5"/>
    </row>
    <row r="41767" spans="54:54" x14ac:dyDescent="0.2">
      <c r="BB41767" s="5"/>
    </row>
    <row r="41768" spans="54:54" x14ac:dyDescent="0.2">
      <c r="BB41768" s="5"/>
    </row>
    <row r="41769" spans="54:54" x14ac:dyDescent="0.2">
      <c r="BB41769" s="5"/>
    </row>
    <row r="41770" spans="54:54" x14ac:dyDescent="0.2">
      <c r="BB41770" s="5"/>
    </row>
    <row r="41771" spans="54:54" x14ac:dyDescent="0.2">
      <c r="BB41771" s="5"/>
    </row>
    <row r="41772" spans="54:54" x14ac:dyDescent="0.2">
      <c r="BB41772" s="5"/>
    </row>
    <row r="41773" spans="54:54" x14ac:dyDescent="0.2">
      <c r="BB41773" s="5"/>
    </row>
    <row r="41774" spans="54:54" x14ac:dyDescent="0.2">
      <c r="BB41774" s="5"/>
    </row>
    <row r="41775" spans="54:54" x14ac:dyDescent="0.2">
      <c r="BB41775" s="5"/>
    </row>
    <row r="41776" spans="54:54" x14ac:dyDescent="0.2">
      <c r="BB41776" s="5"/>
    </row>
    <row r="41777" spans="54:54" x14ac:dyDescent="0.2">
      <c r="BB41777" s="5"/>
    </row>
    <row r="41778" spans="54:54" x14ac:dyDescent="0.2">
      <c r="BB41778" s="5"/>
    </row>
    <row r="41779" spans="54:54" x14ac:dyDescent="0.2">
      <c r="BB41779" s="5"/>
    </row>
    <row r="41780" spans="54:54" x14ac:dyDescent="0.2">
      <c r="BB41780" s="5"/>
    </row>
    <row r="41781" spans="54:54" x14ac:dyDescent="0.2">
      <c r="BB41781" s="5"/>
    </row>
    <row r="41782" spans="54:54" x14ac:dyDescent="0.2">
      <c r="BB41782" s="5"/>
    </row>
    <row r="41783" spans="54:54" x14ac:dyDescent="0.2">
      <c r="BB41783" s="5"/>
    </row>
    <row r="41784" spans="54:54" x14ac:dyDescent="0.2">
      <c r="BB41784" s="5"/>
    </row>
    <row r="41785" spans="54:54" x14ac:dyDescent="0.2">
      <c r="BB41785" s="5"/>
    </row>
    <row r="41786" spans="54:54" x14ac:dyDescent="0.2">
      <c r="BB41786" s="5"/>
    </row>
    <row r="41787" spans="54:54" x14ac:dyDescent="0.2">
      <c r="BB41787" s="5"/>
    </row>
    <row r="41788" spans="54:54" x14ac:dyDescent="0.2">
      <c r="BB41788" s="5"/>
    </row>
    <row r="41789" spans="54:54" x14ac:dyDescent="0.2">
      <c r="BB41789" s="5"/>
    </row>
    <row r="41790" spans="54:54" x14ac:dyDescent="0.2">
      <c r="BB41790" s="5"/>
    </row>
    <row r="41791" spans="54:54" x14ac:dyDescent="0.2">
      <c r="BB41791" s="5"/>
    </row>
    <row r="41792" spans="54:54" x14ac:dyDescent="0.2">
      <c r="BB41792" s="5"/>
    </row>
    <row r="41793" spans="54:54" x14ac:dyDescent="0.2">
      <c r="BB41793" s="5"/>
    </row>
    <row r="41794" spans="54:54" x14ac:dyDescent="0.2">
      <c r="BB41794" s="5"/>
    </row>
    <row r="41795" spans="54:54" x14ac:dyDescent="0.2">
      <c r="BB41795" s="5"/>
    </row>
    <row r="41796" spans="54:54" x14ac:dyDescent="0.2">
      <c r="BB41796" s="5"/>
    </row>
    <row r="41797" spans="54:54" x14ac:dyDescent="0.2">
      <c r="BB41797" s="5"/>
    </row>
    <row r="41798" spans="54:54" x14ac:dyDescent="0.2">
      <c r="BB41798" s="5"/>
    </row>
    <row r="41799" spans="54:54" x14ac:dyDescent="0.2">
      <c r="BB41799" s="5"/>
    </row>
    <row r="41800" spans="54:54" x14ac:dyDescent="0.2">
      <c r="BB41800" s="5"/>
    </row>
    <row r="41801" spans="54:54" x14ac:dyDescent="0.2">
      <c r="BB41801" s="5"/>
    </row>
    <row r="41802" spans="54:54" x14ac:dyDescent="0.2">
      <c r="BB41802" s="5"/>
    </row>
    <row r="41803" spans="54:54" x14ac:dyDescent="0.2">
      <c r="BB41803" s="5"/>
    </row>
    <row r="41804" spans="54:54" x14ac:dyDescent="0.2">
      <c r="BB41804" s="5"/>
    </row>
    <row r="41805" spans="54:54" x14ac:dyDescent="0.2">
      <c r="BB41805" s="5"/>
    </row>
    <row r="41806" spans="54:54" x14ac:dyDescent="0.2">
      <c r="BB41806" s="5"/>
    </row>
    <row r="41807" spans="54:54" x14ac:dyDescent="0.2">
      <c r="BB41807" s="5"/>
    </row>
    <row r="41808" spans="54:54" x14ac:dyDescent="0.2">
      <c r="BB41808" s="5"/>
    </row>
    <row r="41809" spans="54:54" x14ac:dyDescent="0.2">
      <c r="BB41809" s="5"/>
    </row>
    <row r="41810" spans="54:54" x14ac:dyDescent="0.2">
      <c r="BB41810" s="5"/>
    </row>
    <row r="41811" spans="54:54" x14ac:dyDescent="0.2">
      <c r="BB41811" s="5"/>
    </row>
    <row r="41812" spans="54:54" x14ac:dyDescent="0.2">
      <c r="BB41812" s="5"/>
    </row>
    <row r="41813" spans="54:54" x14ac:dyDescent="0.2">
      <c r="BB41813" s="5"/>
    </row>
    <row r="41814" spans="54:54" x14ac:dyDescent="0.2">
      <c r="BB41814" s="5"/>
    </row>
    <row r="41815" spans="54:54" x14ac:dyDescent="0.2">
      <c r="BB41815" s="5"/>
    </row>
    <row r="41816" spans="54:54" x14ac:dyDescent="0.2">
      <c r="BB41816" s="5"/>
    </row>
    <row r="41817" spans="54:54" x14ac:dyDescent="0.2">
      <c r="BB41817" s="5"/>
    </row>
    <row r="41818" spans="54:54" x14ac:dyDescent="0.2">
      <c r="BB41818" s="5"/>
    </row>
    <row r="41819" spans="54:54" x14ac:dyDescent="0.2">
      <c r="BB41819" s="5"/>
    </row>
    <row r="41820" spans="54:54" x14ac:dyDescent="0.2">
      <c r="BB41820" s="5"/>
    </row>
    <row r="41821" spans="54:54" x14ac:dyDescent="0.2">
      <c r="BB41821" s="5"/>
    </row>
    <row r="41822" spans="54:54" x14ac:dyDescent="0.2">
      <c r="BB41822" s="5"/>
    </row>
    <row r="41823" spans="54:54" x14ac:dyDescent="0.2">
      <c r="BB41823" s="5"/>
    </row>
    <row r="41824" spans="54:54" x14ac:dyDescent="0.2">
      <c r="BB41824" s="5"/>
    </row>
    <row r="41825" spans="54:54" x14ac:dyDescent="0.2">
      <c r="BB41825" s="5"/>
    </row>
    <row r="41826" spans="54:54" x14ac:dyDescent="0.2">
      <c r="BB41826" s="5"/>
    </row>
    <row r="41827" spans="54:54" x14ac:dyDescent="0.2">
      <c r="BB41827" s="5"/>
    </row>
    <row r="41828" spans="54:54" x14ac:dyDescent="0.2">
      <c r="BB41828" s="5"/>
    </row>
    <row r="41829" spans="54:54" x14ac:dyDescent="0.2">
      <c r="BB41829" s="5"/>
    </row>
    <row r="41830" spans="54:54" x14ac:dyDescent="0.2">
      <c r="BB41830" s="5"/>
    </row>
    <row r="41831" spans="54:54" x14ac:dyDescent="0.2">
      <c r="BB41831" s="5"/>
    </row>
    <row r="41832" spans="54:54" x14ac:dyDescent="0.2">
      <c r="BB41832" s="5"/>
    </row>
    <row r="41833" spans="54:54" x14ac:dyDescent="0.2">
      <c r="BB41833" s="5"/>
    </row>
    <row r="41834" spans="54:54" x14ac:dyDescent="0.2">
      <c r="BB41834" s="5"/>
    </row>
    <row r="41835" spans="54:54" x14ac:dyDescent="0.2">
      <c r="BB41835" s="5"/>
    </row>
    <row r="41836" spans="54:54" x14ac:dyDescent="0.2">
      <c r="BB41836" s="5"/>
    </row>
    <row r="41837" spans="54:54" x14ac:dyDescent="0.2">
      <c r="BB41837" s="5"/>
    </row>
    <row r="41838" spans="54:54" x14ac:dyDescent="0.2">
      <c r="BB41838" s="5"/>
    </row>
    <row r="41839" spans="54:54" x14ac:dyDescent="0.2">
      <c r="BB41839" s="5"/>
    </row>
    <row r="41840" spans="54:54" x14ac:dyDescent="0.2">
      <c r="BB41840" s="5"/>
    </row>
    <row r="41841" spans="54:54" x14ac:dyDescent="0.2">
      <c r="BB41841" s="5"/>
    </row>
    <row r="41842" spans="54:54" x14ac:dyDescent="0.2">
      <c r="BB41842" s="5"/>
    </row>
    <row r="41843" spans="54:54" x14ac:dyDescent="0.2">
      <c r="BB41843" s="5"/>
    </row>
    <row r="41844" spans="54:54" x14ac:dyDescent="0.2">
      <c r="BB41844" s="5"/>
    </row>
    <row r="41845" spans="54:54" x14ac:dyDescent="0.2">
      <c r="BB41845" s="5"/>
    </row>
    <row r="41846" spans="54:54" x14ac:dyDescent="0.2">
      <c r="BB41846" s="5"/>
    </row>
    <row r="41847" spans="54:54" x14ac:dyDescent="0.2">
      <c r="BB41847" s="5"/>
    </row>
    <row r="41848" spans="54:54" x14ac:dyDescent="0.2">
      <c r="BB41848" s="5"/>
    </row>
    <row r="41849" spans="54:54" x14ac:dyDescent="0.2">
      <c r="BB41849" s="5"/>
    </row>
    <row r="41850" spans="54:54" x14ac:dyDescent="0.2">
      <c r="BB41850" s="5"/>
    </row>
    <row r="41851" spans="54:54" x14ac:dyDescent="0.2">
      <c r="BB41851" s="5"/>
    </row>
    <row r="41852" spans="54:54" x14ac:dyDescent="0.2">
      <c r="BB41852" s="5"/>
    </row>
    <row r="41853" spans="54:54" x14ac:dyDescent="0.2">
      <c r="BB41853" s="5"/>
    </row>
    <row r="41854" spans="54:54" x14ac:dyDescent="0.2">
      <c r="BB41854" s="5"/>
    </row>
    <row r="41855" spans="54:54" x14ac:dyDescent="0.2">
      <c r="BB41855" s="5"/>
    </row>
    <row r="41856" spans="54:54" x14ac:dyDescent="0.2">
      <c r="BB41856" s="5"/>
    </row>
    <row r="41857" spans="54:54" x14ac:dyDescent="0.2">
      <c r="BB41857" s="5"/>
    </row>
    <row r="41858" spans="54:54" x14ac:dyDescent="0.2">
      <c r="BB41858" s="5"/>
    </row>
    <row r="41859" spans="54:54" x14ac:dyDescent="0.2">
      <c r="BB41859" s="5"/>
    </row>
    <row r="41860" spans="54:54" x14ac:dyDescent="0.2">
      <c r="BB41860" s="5"/>
    </row>
    <row r="41861" spans="54:54" x14ac:dyDescent="0.2">
      <c r="BB41861" s="5"/>
    </row>
    <row r="41862" spans="54:54" x14ac:dyDescent="0.2">
      <c r="BB41862" s="5"/>
    </row>
    <row r="41863" spans="54:54" x14ac:dyDescent="0.2">
      <c r="BB41863" s="5"/>
    </row>
    <row r="41864" spans="54:54" x14ac:dyDescent="0.2">
      <c r="BB41864" s="5"/>
    </row>
    <row r="41865" spans="54:54" x14ac:dyDescent="0.2">
      <c r="BB41865" s="5"/>
    </row>
    <row r="41866" spans="54:54" x14ac:dyDescent="0.2">
      <c r="BB41866" s="5"/>
    </row>
    <row r="41867" spans="54:54" x14ac:dyDescent="0.2">
      <c r="BB41867" s="5"/>
    </row>
    <row r="41868" spans="54:54" x14ac:dyDescent="0.2">
      <c r="BB41868" s="5"/>
    </row>
    <row r="41869" spans="54:54" x14ac:dyDescent="0.2">
      <c r="BB41869" s="5"/>
    </row>
    <row r="41870" spans="54:54" x14ac:dyDescent="0.2">
      <c r="BB41870" s="5"/>
    </row>
    <row r="41871" spans="54:54" x14ac:dyDescent="0.2">
      <c r="BB41871" s="5"/>
    </row>
    <row r="41872" spans="54:54" x14ac:dyDescent="0.2">
      <c r="BB41872" s="5"/>
    </row>
    <row r="41873" spans="54:54" x14ac:dyDescent="0.2">
      <c r="BB41873" s="5"/>
    </row>
    <row r="41874" spans="54:54" x14ac:dyDescent="0.2">
      <c r="BB41874" s="5"/>
    </row>
    <row r="41875" spans="54:54" x14ac:dyDescent="0.2">
      <c r="BB41875" s="5"/>
    </row>
    <row r="41876" spans="54:54" x14ac:dyDescent="0.2">
      <c r="BB41876" s="5"/>
    </row>
    <row r="41877" spans="54:54" x14ac:dyDescent="0.2">
      <c r="BB41877" s="5"/>
    </row>
    <row r="41878" spans="54:54" x14ac:dyDescent="0.2">
      <c r="BB41878" s="5"/>
    </row>
    <row r="41879" spans="54:54" x14ac:dyDescent="0.2">
      <c r="BB41879" s="5"/>
    </row>
    <row r="41880" spans="54:54" x14ac:dyDescent="0.2">
      <c r="BB41880" s="5"/>
    </row>
    <row r="41881" spans="54:54" x14ac:dyDescent="0.2">
      <c r="BB41881" s="5"/>
    </row>
    <row r="41882" spans="54:54" x14ac:dyDescent="0.2">
      <c r="BB41882" s="5"/>
    </row>
    <row r="41883" spans="54:54" x14ac:dyDescent="0.2">
      <c r="BB41883" s="5"/>
    </row>
    <row r="41884" spans="54:54" x14ac:dyDescent="0.2">
      <c r="BB41884" s="5"/>
    </row>
    <row r="41885" spans="54:54" x14ac:dyDescent="0.2">
      <c r="BB41885" s="5"/>
    </row>
    <row r="41886" spans="54:54" x14ac:dyDescent="0.2">
      <c r="BB41886" s="5"/>
    </row>
    <row r="41887" spans="54:54" x14ac:dyDescent="0.2">
      <c r="BB41887" s="5"/>
    </row>
    <row r="41888" spans="54:54" x14ac:dyDescent="0.2">
      <c r="BB41888" s="5"/>
    </row>
    <row r="41889" spans="54:54" x14ac:dyDescent="0.2">
      <c r="BB41889" s="5"/>
    </row>
    <row r="41890" spans="54:54" x14ac:dyDescent="0.2">
      <c r="BB41890" s="5"/>
    </row>
    <row r="41891" spans="54:54" x14ac:dyDescent="0.2">
      <c r="BB41891" s="5"/>
    </row>
    <row r="41892" spans="54:54" x14ac:dyDescent="0.2">
      <c r="BB41892" s="5"/>
    </row>
    <row r="41893" spans="54:54" x14ac:dyDescent="0.2">
      <c r="BB41893" s="5"/>
    </row>
    <row r="41894" spans="54:54" x14ac:dyDescent="0.2">
      <c r="BB41894" s="5"/>
    </row>
    <row r="41895" spans="54:54" x14ac:dyDescent="0.2">
      <c r="BB41895" s="5"/>
    </row>
    <row r="41896" spans="54:54" x14ac:dyDescent="0.2">
      <c r="BB41896" s="5"/>
    </row>
    <row r="41897" spans="54:54" x14ac:dyDescent="0.2">
      <c r="BB41897" s="5"/>
    </row>
    <row r="41898" spans="54:54" x14ac:dyDescent="0.2">
      <c r="BB41898" s="5"/>
    </row>
    <row r="41899" spans="54:54" x14ac:dyDescent="0.2">
      <c r="BB41899" s="5"/>
    </row>
    <row r="41900" spans="54:54" x14ac:dyDescent="0.2">
      <c r="BB41900" s="5"/>
    </row>
    <row r="41901" spans="54:54" x14ac:dyDescent="0.2">
      <c r="BB41901" s="5"/>
    </row>
    <row r="41902" spans="54:54" x14ac:dyDescent="0.2">
      <c r="BB41902" s="5"/>
    </row>
    <row r="41903" spans="54:54" x14ac:dyDescent="0.2">
      <c r="BB41903" s="5"/>
    </row>
    <row r="41904" spans="54:54" x14ac:dyDescent="0.2">
      <c r="BB41904" s="5"/>
    </row>
    <row r="41905" spans="54:54" x14ac:dyDescent="0.2">
      <c r="BB41905" s="5"/>
    </row>
    <row r="41906" spans="54:54" x14ac:dyDescent="0.2">
      <c r="BB41906" s="5"/>
    </row>
    <row r="41907" spans="54:54" x14ac:dyDescent="0.2">
      <c r="BB41907" s="5"/>
    </row>
    <row r="41908" spans="54:54" x14ac:dyDescent="0.2">
      <c r="BB41908" s="5"/>
    </row>
    <row r="41909" spans="54:54" x14ac:dyDescent="0.2">
      <c r="BB41909" s="5"/>
    </row>
    <row r="41910" spans="54:54" x14ac:dyDescent="0.2">
      <c r="BB41910" s="5"/>
    </row>
    <row r="41911" spans="54:54" x14ac:dyDescent="0.2">
      <c r="BB41911" s="5"/>
    </row>
    <row r="41912" spans="54:54" x14ac:dyDescent="0.2">
      <c r="BB41912" s="5"/>
    </row>
    <row r="41913" spans="54:54" x14ac:dyDescent="0.2">
      <c r="BB41913" s="5"/>
    </row>
    <row r="41914" spans="54:54" x14ac:dyDescent="0.2">
      <c r="BB41914" s="5"/>
    </row>
    <row r="41915" spans="54:54" x14ac:dyDescent="0.2">
      <c r="BB41915" s="5"/>
    </row>
    <row r="41916" spans="54:54" x14ac:dyDescent="0.2">
      <c r="BB41916" s="5"/>
    </row>
    <row r="41917" spans="54:54" x14ac:dyDescent="0.2">
      <c r="BB41917" s="5"/>
    </row>
    <row r="41918" spans="54:54" x14ac:dyDescent="0.2">
      <c r="BB41918" s="5"/>
    </row>
    <row r="41919" spans="54:54" x14ac:dyDescent="0.2">
      <c r="BB41919" s="5"/>
    </row>
    <row r="41920" spans="54:54" x14ac:dyDescent="0.2">
      <c r="BB41920" s="5"/>
    </row>
    <row r="41921" spans="54:54" x14ac:dyDescent="0.2">
      <c r="BB41921" s="5"/>
    </row>
    <row r="41922" spans="54:54" x14ac:dyDescent="0.2">
      <c r="BB41922" s="5"/>
    </row>
    <row r="41923" spans="54:54" x14ac:dyDescent="0.2">
      <c r="BB41923" s="5"/>
    </row>
    <row r="41924" spans="54:54" x14ac:dyDescent="0.2">
      <c r="BB41924" s="5"/>
    </row>
    <row r="41925" spans="54:54" x14ac:dyDescent="0.2">
      <c r="BB41925" s="5"/>
    </row>
    <row r="41926" spans="54:54" x14ac:dyDescent="0.2">
      <c r="BB41926" s="5"/>
    </row>
    <row r="41927" spans="54:54" x14ac:dyDescent="0.2">
      <c r="BB41927" s="5"/>
    </row>
    <row r="41928" spans="54:54" x14ac:dyDescent="0.2">
      <c r="BB41928" s="5"/>
    </row>
    <row r="41929" spans="54:54" x14ac:dyDescent="0.2">
      <c r="BB41929" s="5"/>
    </row>
    <row r="41930" spans="54:54" x14ac:dyDescent="0.2">
      <c r="BB41930" s="5"/>
    </row>
    <row r="41931" spans="54:54" x14ac:dyDescent="0.2">
      <c r="BB41931" s="5"/>
    </row>
    <row r="41932" spans="54:54" x14ac:dyDescent="0.2">
      <c r="BB41932" s="5"/>
    </row>
    <row r="41933" spans="54:54" x14ac:dyDescent="0.2">
      <c r="BB41933" s="5"/>
    </row>
    <row r="41934" spans="54:54" x14ac:dyDescent="0.2">
      <c r="BB41934" s="5"/>
    </row>
    <row r="41935" spans="54:54" x14ac:dyDescent="0.2">
      <c r="BB41935" s="5"/>
    </row>
    <row r="41936" spans="54:54" x14ac:dyDescent="0.2">
      <c r="BB41936" s="5"/>
    </row>
    <row r="41937" spans="54:54" x14ac:dyDescent="0.2">
      <c r="BB41937" s="5"/>
    </row>
    <row r="41938" spans="54:54" x14ac:dyDescent="0.2">
      <c r="BB41938" s="5"/>
    </row>
    <row r="41939" spans="54:54" x14ac:dyDescent="0.2">
      <c r="BB41939" s="5"/>
    </row>
    <row r="41940" spans="54:54" x14ac:dyDescent="0.2">
      <c r="BB41940" s="5"/>
    </row>
    <row r="41941" spans="54:54" x14ac:dyDescent="0.2">
      <c r="BB41941" s="5"/>
    </row>
    <row r="41942" spans="54:54" x14ac:dyDescent="0.2">
      <c r="BB41942" s="5"/>
    </row>
    <row r="41943" spans="54:54" x14ac:dyDescent="0.2">
      <c r="BB41943" s="5"/>
    </row>
    <row r="41944" spans="54:54" x14ac:dyDescent="0.2">
      <c r="BB41944" s="5"/>
    </row>
    <row r="41945" spans="54:54" x14ac:dyDescent="0.2">
      <c r="BB41945" s="5"/>
    </row>
    <row r="41946" spans="54:54" x14ac:dyDescent="0.2">
      <c r="BB41946" s="5"/>
    </row>
    <row r="41947" spans="54:54" x14ac:dyDescent="0.2">
      <c r="BB41947" s="5"/>
    </row>
    <row r="41948" spans="54:54" x14ac:dyDescent="0.2">
      <c r="BB41948" s="5"/>
    </row>
    <row r="41949" spans="54:54" x14ac:dyDescent="0.2">
      <c r="BB41949" s="5"/>
    </row>
    <row r="41950" spans="54:54" x14ac:dyDescent="0.2">
      <c r="BB41950" s="5"/>
    </row>
    <row r="41951" spans="54:54" x14ac:dyDescent="0.2">
      <c r="BB41951" s="5"/>
    </row>
    <row r="41952" spans="54:54" x14ac:dyDescent="0.2">
      <c r="BB41952" s="5"/>
    </row>
    <row r="41953" spans="54:54" x14ac:dyDescent="0.2">
      <c r="BB41953" s="5"/>
    </row>
    <row r="41954" spans="54:54" x14ac:dyDescent="0.2">
      <c r="BB41954" s="5"/>
    </row>
    <row r="41955" spans="54:54" x14ac:dyDescent="0.2">
      <c r="BB41955" s="5"/>
    </row>
    <row r="41956" spans="54:54" x14ac:dyDescent="0.2">
      <c r="BB41956" s="5"/>
    </row>
    <row r="41957" spans="54:54" x14ac:dyDescent="0.2">
      <c r="BB41957" s="5"/>
    </row>
    <row r="41958" spans="54:54" x14ac:dyDescent="0.2">
      <c r="BB41958" s="5"/>
    </row>
    <row r="41959" spans="54:54" x14ac:dyDescent="0.2">
      <c r="BB41959" s="5"/>
    </row>
    <row r="41960" spans="54:54" x14ac:dyDescent="0.2">
      <c r="BB41960" s="5"/>
    </row>
    <row r="41961" spans="54:54" x14ac:dyDescent="0.2">
      <c r="BB41961" s="5"/>
    </row>
    <row r="41962" spans="54:54" x14ac:dyDescent="0.2">
      <c r="BB41962" s="5"/>
    </row>
    <row r="41963" spans="54:54" x14ac:dyDescent="0.2">
      <c r="BB41963" s="5"/>
    </row>
    <row r="41964" spans="54:54" x14ac:dyDescent="0.2">
      <c r="BB41964" s="5"/>
    </row>
    <row r="41965" spans="54:54" x14ac:dyDescent="0.2">
      <c r="BB41965" s="5"/>
    </row>
    <row r="41966" spans="54:54" x14ac:dyDescent="0.2">
      <c r="BB41966" s="5"/>
    </row>
    <row r="41967" spans="54:54" x14ac:dyDescent="0.2">
      <c r="BB41967" s="5"/>
    </row>
    <row r="41968" spans="54:54" x14ac:dyDescent="0.2">
      <c r="BB41968" s="5"/>
    </row>
    <row r="41969" spans="54:54" x14ac:dyDescent="0.2">
      <c r="BB41969" s="5"/>
    </row>
    <row r="41970" spans="54:54" x14ac:dyDescent="0.2">
      <c r="BB41970" s="5"/>
    </row>
    <row r="41971" spans="54:54" x14ac:dyDescent="0.2">
      <c r="BB41971" s="5"/>
    </row>
    <row r="41972" spans="54:54" x14ac:dyDescent="0.2">
      <c r="BB41972" s="5"/>
    </row>
    <row r="41973" spans="54:54" x14ac:dyDescent="0.2">
      <c r="BB41973" s="5"/>
    </row>
    <row r="41974" spans="54:54" x14ac:dyDescent="0.2">
      <c r="BB41974" s="5"/>
    </row>
    <row r="41975" spans="54:54" x14ac:dyDescent="0.2">
      <c r="BB41975" s="5"/>
    </row>
    <row r="41976" spans="54:54" x14ac:dyDescent="0.2">
      <c r="BB41976" s="5"/>
    </row>
    <row r="41977" spans="54:54" x14ac:dyDescent="0.2">
      <c r="BB41977" s="5"/>
    </row>
    <row r="41978" spans="54:54" x14ac:dyDescent="0.2">
      <c r="BB41978" s="5"/>
    </row>
    <row r="41979" spans="54:54" x14ac:dyDescent="0.2">
      <c r="BB41979" s="5"/>
    </row>
    <row r="41980" spans="54:54" x14ac:dyDescent="0.2">
      <c r="BB41980" s="5"/>
    </row>
    <row r="41981" spans="54:54" x14ac:dyDescent="0.2">
      <c r="BB41981" s="5"/>
    </row>
    <row r="41982" spans="54:54" x14ac:dyDescent="0.2">
      <c r="BB41982" s="5"/>
    </row>
    <row r="41983" spans="54:54" x14ac:dyDescent="0.2">
      <c r="BB41983" s="5"/>
    </row>
    <row r="41984" spans="54:54" x14ac:dyDescent="0.2">
      <c r="BB41984" s="5"/>
    </row>
    <row r="41985" spans="54:54" x14ac:dyDescent="0.2">
      <c r="BB41985" s="5"/>
    </row>
    <row r="41986" spans="54:54" x14ac:dyDescent="0.2">
      <c r="BB41986" s="5"/>
    </row>
    <row r="41987" spans="54:54" x14ac:dyDescent="0.2">
      <c r="BB41987" s="5"/>
    </row>
    <row r="41988" spans="54:54" x14ac:dyDescent="0.2">
      <c r="BB41988" s="5"/>
    </row>
    <row r="41989" spans="54:54" x14ac:dyDescent="0.2">
      <c r="BB41989" s="5"/>
    </row>
    <row r="41990" spans="54:54" x14ac:dyDescent="0.2">
      <c r="BB41990" s="5"/>
    </row>
    <row r="41991" spans="54:54" x14ac:dyDescent="0.2">
      <c r="BB41991" s="5"/>
    </row>
    <row r="41992" spans="54:54" x14ac:dyDescent="0.2">
      <c r="BB41992" s="5"/>
    </row>
    <row r="41993" spans="54:54" x14ac:dyDescent="0.2">
      <c r="BB41993" s="5"/>
    </row>
    <row r="41994" spans="54:54" x14ac:dyDescent="0.2">
      <c r="BB41994" s="5"/>
    </row>
    <row r="41995" spans="54:54" x14ac:dyDescent="0.2">
      <c r="BB41995" s="5"/>
    </row>
    <row r="41996" spans="54:54" x14ac:dyDescent="0.2">
      <c r="BB41996" s="5"/>
    </row>
    <row r="41997" spans="54:54" x14ac:dyDescent="0.2">
      <c r="BB41997" s="5"/>
    </row>
    <row r="41998" spans="54:54" x14ac:dyDescent="0.2">
      <c r="BB41998" s="5"/>
    </row>
    <row r="41999" spans="54:54" x14ac:dyDescent="0.2">
      <c r="BB41999" s="5"/>
    </row>
    <row r="42000" spans="54:54" x14ac:dyDescent="0.2">
      <c r="BB42000" s="5"/>
    </row>
    <row r="42001" spans="54:54" x14ac:dyDescent="0.2">
      <c r="BB42001" s="5"/>
    </row>
    <row r="42002" spans="54:54" x14ac:dyDescent="0.2">
      <c r="BB42002" s="5"/>
    </row>
    <row r="42003" spans="54:54" x14ac:dyDescent="0.2">
      <c r="BB42003" s="5"/>
    </row>
    <row r="42004" spans="54:54" x14ac:dyDescent="0.2">
      <c r="BB42004" s="5"/>
    </row>
    <row r="42005" spans="54:54" x14ac:dyDescent="0.2">
      <c r="BB42005" s="5"/>
    </row>
    <row r="42006" spans="54:54" x14ac:dyDescent="0.2">
      <c r="BB42006" s="5"/>
    </row>
    <row r="42007" spans="54:54" x14ac:dyDescent="0.2">
      <c r="BB42007" s="5"/>
    </row>
    <row r="42008" spans="54:54" x14ac:dyDescent="0.2">
      <c r="BB42008" s="5"/>
    </row>
    <row r="42009" spans="54:54" x14ac:dyDescent="0.2">
      <c r="BB42009" s="5"/>
    </row>
    <row r="42010" spans="54:54" x14ac:dyDescent="0.2">
      <c r="BB42010" s="5"/>
    </row>
    <row r="42011" spans="54:54" x14ac:dyDescent="0.2">
      <c r="BB42011" s="5"/>
    </row>
    <row r="42012" spans="54:54" x14ac:dyDescent="0.2">
      <c r="BB42012" s="5"/>
    </row>
    <row r="42013" spans="54:54" x14ac:dyDescent="0.2">
      <c r="BB42013" s="5"/>
    </row>
    <row r="42014" spans="54:54" x14ac:dyDescent="0.2">
      <c r="BB42014" s="5"/>
    </row>
    <row r="42015" spans="54:54" x14ac:dyDescent="0.2">
      <c r="BB42015" s="5"/>
    </row>
    <row r="42016" spans="54:54" x14ac:dyDescent="0.2">
      <c r="BB42016" s="5"/>
    </row>
    <row r="42017" spans="54:54" x14ac:dyDescent="0.2">
      <c r="BB42017" s="5"/>
    </row>
    <row r="42018" spans="54:54" x14ac:dyDescent="0.2">
      <c r="BB42018" s="5"/>
    </row>
    <row r="42019" spans="54:54" x14ac:dyDescent="0.2">
      <c r="BB42019" s="5"/>
    </row>
    <row r="42020" spans="54:54" x14ac:dyDescent="0.2">
      <c r="BB42020" s="5"/>
    </row>
    <row r="42021" spans="54:54" x14ac:dyDescent="0.2">
      <c r="BB42021" s="5"/>
    </row>
    <row r="42022" spans="54:54" x14ac:dyDescent="0.2">
      <c r="BB42022" s="5"/>
    </row>
    <row r="42023" spans="54:54" x14ac:dyDescent="0.2">
      <c r="BB42023" s="5"/>
    </row>
    <row r="42024" spans="54:54" x14ac:dyDescent="0.2">
      <c r="BB42024" s="5"/>
    </row>
    <row r="42025" spans="54:54" x14ac:dyDescent="0.2">
      <c r="BB42025" s="5"/>
    </row>
    <row r="42026" spans="54:54" x14ac:dyDescent="0.2">
      <c r="BB42026" s="5"/>
    </row>
    <row r="42027" spans="54:54" x14ac:dyDescent="0.2">
      <c r="BB42027" s="5"/>
    </row>
    <row r="42028" spans="54:54" x14ac:dyDescent="0.2">
      <c r="BB42028" s="5"/>
    </row>
    <row r="42029" spans="54:54" x14ac:dyDescent="0.2">
      <c r="BB42029" s="5"/>
    </row>
    <row r="42030" spans="54:54" x14ac:dyDescent="0.2">
      <c r="BB42030" s="5"/>
    </row>
    <row r="42031" spans="54:54" x14ac:dyDescent="0.2">
      <c r="BB42031" s="5"/>
    </row>
    <row r="42032" spans="54:54" x14ac:dyDescent="0.2">
      <c r="BB42032" s="5"/>
    </row>
    <row r="42033" spans="54:54" x14ac:dyDescent="0.2">
      <c r="BB42033" s="5"/>
    </row>
    <row r="42034" spans="54:54" x14ac:dyDescent="0.2">
      <c r="BB42034" s="5"/>
    </row>
    <row r="42035" spans="54:54" x14ac:dyDescent="0.2">
      <c r="BB42035" s="5"/>
    </row>
    <row r="42036" spans="54:54" x14ac:dyDescent="0.2">
      <c r="BB42036" s="5"/>
    </row>
    <row r="42037" spans="54:54" x14ac:dyDescent="0.2">
      <c r="BB42037" s="5"/>
    </row>
    <row r="42038" spans="54:54" x14ac:dyDescent="0.2">
      <c r="BB42038" s="5"/>
    </row>
    <row r="42039" spans="54:54" x14ac:dyDescent="0.2">
      <c r="BB42039" s="5"/>
    </row>
    <row r="42040" spans="54:54" x14ac:dyDescent="0.2">
      <c r="BB42040" s="5"/>
    </row>
    <row r="42041" spans="54:54" x14ac:dyDescent="0.2">
      <c r="BB42041" s="5"/>
    </row>
    <row r="42042" spans="54:54" x14ac:dyDescent="0.2">
      <c r="BB42042" s="5"/>
    </row>
    <row r="42043" spans="54:54" x14ac:dyDescent="0.2">
      <c r="BB42043" s="5"/>
    </row>
    <row r="42044" spans="54:54" x14ac:dyDescent="0.2">
      <c r="BB42044" s="5"/>
    </row>
    <row r="42045" spans="54:54" x14ac:dyDescent="0.2">
      <c r="BB42045" s="5"/>
    </row>
    <row r="42046" spans="54:54" x14ac:dyDescent="0.2">
      <c r="BB42046" s="5"/>
    </row>
    <row r="42047" spans="54:54" x14ac:dyDescent="0.2">
      <c r="BB42047" s="5"/>
    </row>
    <row r="42048" spans="54:54" x14ac:dyDescent="0.2">
      <c r="BB42048" s="5"/>
    </row>
    <row r="42049" spans="54:54" x14ac:dyDescent="0.2">
      <c r="BB42049" s="5"/>
    </row>
    <row r="42050" spans="54:54" x14ac:dyDescent="0.2">
      <c r="BB42050" s="5"/>
    </row>
    <row r="42051" spans="54:54" x14ac:dyDescent="0.2">
      <c r="BB42051" s="5"/>
    </row>
    <row r="42052" spans="54:54" x14ac:dyDescent="0.2">
      <c r="BB42052" s="5"/>
    </row>
    <row r="42053" spans="54:54" x14ac:dyDescent="0.2">
      <c r="BB42053" s="5"/>
    </row>
    <row r="42054" spans="54:54" x14ac:dyDescent="0.2">
      <c r="BB42054" s="5"/>
    </row>
    <row r="42055" spans="54:54" x14ac:dyDescent="0.2">
      <c r="BB42055" s="5"/>
    </row>
    <row r="42056" spans="54:54" x14ac:dyDescent="0.2">
      <c r="BB42056" s="5"/>
    </row>
    <row r="42057" spans="54:54" x14ac:dyDescent="0.2">
      <c r="BB42057" s="5"/>
    </row>
    <row r="42058" spans="54:54" x14ac:dyDescent="0.2">
      <c r="BB42058" s="5"/>
    </row>
    <row r="42059" spans="54:54" x14ac:dyDescent="0.2">
      <c r="BB42059" s="5"/>
    </row>
    <row r="42060" spans="54:54" x14ac:dyDescent="0.2">
      <c r="BB42060" s="5"/>
    </row>
    <row r="42061" spans="54:54" x14ac:dyDescent="0.2">
      <c r="BB42061" s="5"/>
    </row>
    <row r="42062" spans="54:54" x14ac:dyDescent="0.2">
      <c r="BB42062" s="5"/>
    </row>
    <row r="42063" spans="54:54" x14ac:dyDescent="0.2">
      <c r="BB42063" s="5"/>
    </row>
    <row r="42064" spans="54:54" x14ac:dyDescent="0.2">
      <c r="BB42064" s="5"/>
    </row>
    <row r="42065" spans="54:54" x14ac:dyDescent="0.2">
      <c r="BB42065" s="5"/>
    </row>
    <row r="42066" spans="54:54" x14ac:dyDescent="0.2">
      <c r="BB42066" s="5"/>
    </row>
    <row r="42067" spans="54:54" x14ac:dyDescent="0.2">
      <c r="BB42067" s="5"/>
    </row>
    <row r="42068" spans="54:54" x14ac:dyDescent="0.2">
      <c r="BB42068" s="5"/>
    </row>
    <row r="42069" spans="54:54" x14ac:dyDescent="0.2">
      <c r="BB42069" s="5"/>
    </row>
    <row r="42070" spans="54:54" x14ac:dyDescent="0.2">
      <c r="BB42070" s="5"/>
    </row>
    <row r="42071" spans="54:54" x14ac:dyDescent="0.2">
      <c r="BB42071" s="5"/>
    </row>
    <row r="42072" spans="54:54" x14ac:dyDescent="0.2">
      <c r="BB42072" s="5"/>
    </row>
    <row r="42073" spans="54:54" x14ac:dyDescent="0.2">
      <c r="BB42073" s="5"/>
    </row>
    <row r="42074" spans="54:54" x14ac:dyDescent="0.2">
      <c r="BB42074" s="5"/>
    </row>
    <row r="42075" spans="54:54" x14ac:dyDescent="0.2">
      <c r="BB42075" s="5"/>
    </row>
    <row r="42076" spans="54:54" x14ac:dyDescent="0.2">
      <c r="BB42076" s="5"/>
    </row>
    <row r="42077" spans="54:54" x14ac:dyDescent="0.2">
      <c r="BB42077" s="5"/>
    </row>
    <row r="42078" spans="54:54" x14ac:dyDescent="0.2">
      <c r="BB42078" s="5"/>
    </row>
    <row r="42079" spans="54:54" x14ac:dyDescent="0.2">
      <c r="BB42079" s="5"/>
    </row>
    <row r="42080" spans="54:54" x14ac:dyDescent="0.2">
      <c r="BB42080" s="5"/>
    </row>
    <row r="42081" spans="54:54" x14ac:dyDescent="0.2">
      <c r="BB42081" s="5"/>
    </row>
    <row r="42082" spans="54:54" x14ac:dyDescent="0.2">
      <c r="BB42082" s="5"/>
    </row>
    <row r="42083" spans="54:54" x14ac:dyDescent="0.2">
      <c r="BB42083" s="5"/>
    </row>
    <row r="42084" spans="54:54" x14ac:dyDescent="0.2">
      <c r="BB42084" s="5"/>
    </row>
    <row r="42085" spans="54:54" x14ac:dyDescent="0.2">
      <c r="BB42085" s="5"/>
    </row>
    <row r="42086" spans="54:54" x14ac:dyDescent="0.2">
      <c r="BB42086" s="5"/>
    </row>
    <row r="42087" spans="54:54" x14ac:dyDescent="0.2">
      <c r="BB42087" s="5"/>
    </row>
    <row r="42088" spans="54:54" x14ac:dyDescent="0.2">
      <c r="BB42088" s="5"/>
    </row>
    <row r="42089" spans="54:54" x14ac:dyDescent="0.2">
      <c r="BB42089" s="5"/>
    </row>
    <row r="42090" spans="54:54" x14ac:dyDescent="0.2">
      <c r="BB42090" s="5"/>
    </row>
    <row r="42091" spans="54:54" x14ac:dyDescent="0.2">
      <c r="BB42091" s="5"/>
    </row>
    <row r="42092" spans="54:54" x14ac:dyDescent="0.2">
      <c r="BB42092" s="5"/>
    </row>
    <row r="42093" spans="54:54" x14ac:dyDescent="0.2">
      <c r="BB42093" s="5"/>
    </row>
    <row r="42094" spans="54:54" x14ac:dyDescent="0.2">
      <c r="BB42094" s="5"/>
    </row>
    <row r="42095" spans="54:54" x14ac:dyDescent="0.2">
      <c r="BB42095" s="5"/>
    </row>
    <row r="42096" spans="54:54" x14ac:dyDescent="0.2">
      <c r="BB42096" s="5"/>
    </row>
    <row r="42097" spans="54:54" x14ac:dyDescent="0.2">
      <c r="BB42097" s="5"/>
    </row>
    <row r="42098" spans="54:54" x14ac:dyDescent="0.2">
      <c r="BB42098" s="5"/>
    </row>
    <row r="42099" spans="54:54" x14ac:dyDescent="0.2">
      <c r="BB42099" s="5"/>
    </row>
    <row r="42100" spans="54:54" x14ac:dyDescent="0.2">
      <c r="BB42100" s="5"/>
    </row>
    <row r="42101" spans="54:54" x14ac:dyDescent="0.2">
      <c r="BB42101" s="5"/>
    </row>
    <row r="42102" spans="54:54" x14ac:dyDescent="0.2">
      <c r="BB42102" s="5"/>
    </row>
    <row r="42103" spans="54:54" x14ac:dyDescent="0.2">
      <c r="BB42103" s="5"/>
    </row>
    <row r="42104" spans="54:54" x14ac:dyDescent="0.2">
      <c r="BB42104" s="5"/>
    </row>
    <row r="42105" spans="54:54" x14ac:dyDescent="0.2">
      <c r="BB42105" s="5"/>
    </row>
    <row r="42106" spans="54:54" x14ac:dyDescent="0.2">
      <c r="BB42106" s="5"/>
    </row>
    <row r="42107" spans="54:54" x14ac:dyDescent="0.2">
      <c r="BB42107" s="5"/>
    </row>
    <row r="42108" spans="54:54" x14ac:dyDescent="0.2">
      <c r="BB42108" s="5"/>
    </row>
    <row r="42109" spans="54:54" x14ac:dyDescent="0.2">
      <c r="BB42109" s="5"/>
    </row>
    <row r="42110" spans="54:54" x14ac:dyDescent="0.2">
      <c r="BB42110" s="5"/>
    </row>
    <row r="42111" spans="54:54" x14ac:dyDescent="0.2">
      <c r="BB42111" s="5"/>
    </row>
    <row r="42112" spans="54:54" x14ac:dyDescent="0.2">
      <c r="BB42112" s="5"/>
    </row>
    <row r="42113" spans="54:54" x14ac:dyDescent="0.2">
      <c r="BB42113" s="5"/>
    </row>
    <row r="42114" spans="54:54" x14ac:dyDescent="0.2">
      <c r="BB42114" s="5"/>
    </row>
    <row r="42115" spans="54:54" x14ac:dyDescent="0.2">
      <c r="BB42115" s="5"/>
    </row>
    <row r="42116" spans="54:54" x14ac:dyDescent="0.2">
      <c r="BB42116" s="5"/>
    </row>
    <row r="42117" spans="54:54" x14ac:dyDescent="0.2">
      <c r="BB42117" s="5"/>
    </row>
    <row r="42118" spans="54:54" x14ac:dyDescent="0.2">
      <c r="BB42118" s="5"/>
    </row>
    <row r="42119" spans="54:54" x14ac:dyDescent="0.2">
      <c r="BB42119" s="5"/>
    </row>
    <row r="42120" spans="54:54" x14ac:dyDescent="0.2">
      <c r="BB42120" s="5"/>
    </row>
    <row r="42121" spans="54:54" x14ac:dyDescent="0.2">
      <c r="BB42121" s="5"/>
    </row>
    <row r="42122" spans="54:54" x14ac:dyDescent="0.2">
      <c r="BB42122" s="5"/>
    </row>
    <row r="42123" spans="54:54" x14ac:dyDescent="0.2">
      <c r="BB42123" s="5"/>
    </row>
    <row r="42124" spans="54:54" x14ac:dyDescent="0.2">
      <c r="BB42124" s="5"/>
    </row>
    <row r="42125" spans="54:54" x14ac:dyDescent="0.2">
      <c r="BB42125" s="5"/>
    </row>
    <row r="42126" spans="54:54" x14ac:dyDescent="0.2">
      <c r="BB42126" s="5"/>
    </row>
    <row r="42127" spans="54:54" x14ac:dyDescent="0.2">
      <c r="BB42127" s="5"/>
    </row>
    <row r="42128" spans="54:54" x14ac:dyDescent="0.2">
      <c r="BB42128" s="5"/>
    </row>
    <row r="42129" spans="54:54" x14ac:dyDescent="0.2">
      <c r="BB42129" s="5"/>
    </row>
    <row r="42130" spans="54:54" x14ac:dyDescent="0.2">
      <c r="BB42130" s="5"/>
    </row>
    <row r="42131" spans="54:54" x14ac:dyDescent="0.2">
      <c r="BB42131" s="5"/>
    </row>
    <row r="42132" spans="54:54" x14ac:dyDescent="0.2">
      <c r="BB42132" s="5"/>
    </row>
    <row r="42133" spans="54:54" x14ac:dyDescent="0.2">
      <c r="BB42133" s="5"/>
    </row>
    <row r="42134" spans="54:54" x14ac:dyDescent="0.2">
      <c r="BB42134" s="5"/>
    </row>
    <row r="42135" spans="54:54" x14ac:dyDescent="0.2">
      <c r="BB42135" s="5"/>
    </row>
    <row r="42136" spans="54:54" x14ac:dyDescent="0.2">
      <c r="BB42136" s="5"/>
    </row>
    <row r="42137" spans="54:54" x14ac:dyDescent="0.2">
      <c r="BB42137" s="5"/>
    </row>
    <row r="42138" spans="54:54" x14ac:dyDescent="0.2">
      <c r="BB42138" s="5"/>
    </row>
    <row r="42139" spans="54:54" x14ac:dyDescent="0.2">
      <c r="BB42139" s="5"/>
    </row>
    <row r="42140" spans="54:54" x14ac:dyDescent="0.2">
      <c r="BB42140" s="5"/>
    </row>
    <row r="42141" spans="54:54" x14ac:dyDescent="0.2">
      <c r="BB42141" s="5"/>
    </row>
    <row r="42142" spans="54:54" x14ac:dyDescent="0.2">
      <c r="BB42142" s="5"/>
    </row>
    <row r="42143" spans="54:54" x14ac:dyDescent="0.2">
      <c r="BB42143" s="5"/>
    </row>
    <row r="42144" spans="54:54" x14ac:dyDescent="0.2">
      <c r="BB42144" s="5"/>
    </row>
    <row r="42145" spans="54:54" x14ac:dyDescent="0.2">
      <c r="BB42145" s="5"/>
    </row>
    <row r="42146" spans="54:54" x14ac:dyDescent="0.2">
      <c r="BB42146" s="5"/>
    </row>
    <row r="42147" spans="54:54" x14ac:dyDescent="0.2">
      <c r="BB42147" s="5"/>
    </row>
    <row r="42148" spans="54:54" x14ac:dyDescent="0.2">
      <c r="BB42148" s="5"/>
    </row>
    <row r="42149" spans="54:54" x14ac:dyDescent="0.2">
      <c r="BB42149" s="5"/>
    </row>
    <row r="42150" spans="54:54" x14ac:dyDescent="0.2">
      <c r="BB42150" s="5"/>
    </row>
    <row r="42151" spans="54:54" x14ac:dyDescent="0.2">
      <c r="BB42151" s="5"/>
    </row>
    <row r="42152" spans="54:54" x14ac:dyDescent="0.2">
      <c r="BB42152" s="5"/>
    </row>
    <row r="42153" spans="54:54" x14ac:dyDescent="0.2">
      <c r="BB42153" s="5"/>
    </row>
    <row r="42154" spans="54:54" x14ac:dyDescent="0.2">
      <c r="BB42154" s="5"/>
    </row>
    <row r="42155" spans="54:54" x14ac:dyDescent="0.2">
      <c r="BB42155" s="5"/>
    </row>
    <row r="42156" spans="54:54" x14ac:dyDescent="0.2">
      <c r="BB42156" s="5"/>
    </row>
    <row r="42157" spans="54:54" x14ac:dyDescent="0.2">
      <c r="BB42157" s="5"/>
    </row>
    <row r="42158" spans="54:54" x14ac:dyDescent="0.2">
      <c r="BB42158" s="5"/>
    </row>
    <row r="42159" spans="54:54" x14ac:dyDescent="0.2">
      <c r="BB42159" s="5"/>
    </row>
    <row r="42160" spans="54:54" x14ac:dyDescent="0.2">
      <c r="BB42160" s="5"/>
    </row>
    <row r="42161" spans="54:54" x14ac:dyDescent="0.2">
      <c r="BB42161" s="5"/>
    </row>
    <row r="42162" spans="54:54" x14ac:dyDescent="0.2">
      <c r="BB42162" s="5"/>
    </row>
    <row r="42163" spans="54:54" x14ac:dyDescent="0.2">
      <c r="BB42163" s="5"/>
    </row>
    <row r="42164" spans="54:54" x14ac:dyDescent="0.2">
      <c r="BB42164" s="5"/>
    </row>
    <row r="42165" spans="54:54" x14ac:dyDescent="0.2">
      <c r="BB42165" s="5"/>
    </row>
    <row r="42166" spans="54:54" x14ac:dyDescent="0.2">
      <c r="BB42166" s="5"/>
    </row>
    <row r="42167" spans="54:54" x14ac:dyDescent="0.2">
      <c r="BB42167" s="5"/>
    </row>
    <row r="42168" spans="54:54" x14ac:dyDescent="0.2">
      <c r="BB42168" s="5"/>
    </row>
    <row r="42169" spans="54:54" x14ac:dyDescent="0.2">
      <c r="BB42169" s="5"/>
    </row>
    <row r="42170" spans="54:54" x14ac:dyDescent="0.2">
      <c r="BB42170" s="5"/>
    </row>
    <row r="42171" spans="54:54" x14ac:dyDescent="0.2">
      <c r="BB42171" s="5"/>
    </row>
    <row r="42172" spans="54:54" x14ac:dyDescent="0.2">
      <c r="BB42172" s="5"/>
    </row>
    <row r="42173" spans="54:54" x14ac:dyDescent="0.2">
      <c r="BB42173" s="5"/>
    </row>
    <row r="42174" spans="54:54" x14ac:dyDescent="0.2">
      <c r="BB42174" s="5"/>
    </row>
    <row r="42175" spans="54:54" x14ac:dyDescent="0.2">
      <c r="BB42175" s="5"/>
    </row>
    <row r="42176" spans="54:54" x14ac:dyDescent="0.2">
      <c r="BB42176" s="5"/>
    </row>
    <row r="42177" spans="54:54" x14ac:dyDescent="0.2">
      <c r="BB42177" s="5"/>
    </row>
    <row r="42178" spans="54:54" x14ac:dyDescent="0.2">
      <c r="BB42178" s="5"/>
    </row>
    <row r="42179" spans="54:54" x14ac:dyDescent="0.2">
      <c r="BB42179" s="5"/>
    </row>
    <row r="42180" spans="54:54" x14ac:dyDescent="0.2">
      <c r="BB42180" s="5"/>
    </row>
    <row r="42181" spans="54:54" x14ac:dyDescent="0.2">
      <c r="BB42181" s="5"/>
    </row>
    <row r="42182" spans="54:54" x14ac:dyDescent="0.2">
      <c r="BB42182" s="5"/>
    </row>
    <row r="42183" spans="54:54" x14ac:dyDescent="0.2">
      <c r="BB42183" s="5"/>
    </row>
    <row r="42184" spans="54:54" x14ac:dyDescent="0.2">
      <c r="BB42184" s="5"/>
    </row>
    <row r="42185" spans="54:54" x14ac:dyDescent="0.2">
      <c r="BB42185" s="5"/>
    </row>
    <row r="42186" spans="54:54" x14ac:dyDescent="0.2">
      <c r="BB42186" s="5"/>
    </row>
    <row r="42187" spans="54:54" x14ac:dyDescent="0.2">
      <c r="BB42187" s="5"/>
    </row>
    <row r="42188" spans="54:54" x14ac:dyDescent="0.2">
      <c r="BB42188" s="5"/>
    </row>
    <row r="42189" spans="54:54" x14ac:dyDescent="0.2">
      <c r="BB42189" s="5"/>
    </row>
    <row r="42190" spans="54:54" x14ac:dyDescent="0.2">
      <c r="BB42190" s="5"/>
    </row>
    <row r="42191" spans="54:54" x14ac:dyDescent="0.2">
      <c r="BB42191" s="5"/>
    </row>
    <row r="42192" spans="54:54" x14ac:dyDescent="0.2">
      <c r="BB42192" s="5"/>
    </row>
    <row r="42193" spans="54:54" x14ac:dyDescent="0.2">
      <c r="BB42193" s="5"/>
    </row>
    <row r="42194" spans="54:54" x14ac:dyDescent="0.2">
      <c r="BB42194" s="5"/>
    </row>
    <row r="42195" spans="54:54" x14ac:dyDescent="0.2">
      <c r="BB42195" s="5"/>
    </row>
    <row r="42196" spans="54:54" x14ac:dyDescent="0.2">
      <c r="BB42196" s="5"/>
    </row>
    <row r="42197" spans="54:54" x14ac:dyDescent="0.2">
      <c r="BB42197" s="5"/>
    </row>
    <row r="42198" spans="54:54" x14ac:dyDescent="0.2">
      <c r="BB42198" s="5"/>
    </row>
    <row r="42199" spans="54:54" x14ac:dyDescent="0.2">
      <c r="BB42199" s="5"/>
    </row>
    <row r="42200" spans="54:54" x14ac:dyDescent="0.2">
      <c r="BB42200" s="5"/>
    </row>
    <row r="42201" spans="54:54" x14ac:dyDescent="0.2">
      <c r="BB42201" s="5"/>
    </row>
    <row r="42202" spans="54:54" x14ac:dyDescent="0.2">
      <c r="BB42202" s="5"/>
    </row>
    <row r="42203" spans="54:54" x14ac:dyDescent="0.2">
      <c r="BB42203" s="5"/>
    </row>
    <row r="42204" spans="54:54" x14ac:dyDescent="0.2">
      <c r="BB42204" s="5"/>
    </row>
    <row r="42205" spans="54:54" x14ac:dyDescent="0.2">
      <c r="BB42205" s="5"/>
    </row>
    <row r="42206" spans="54:54" x14ac:dyDescent="0.2">
      <c r="BB42206" s="5"/>
    </row>
    <row r="42207" spans="54:54" x14ac:dyDescent="0.2">
      <c r="BB42207" s="5"/>
    </row>
    <row r="42208" spans="54:54" x14ac:dyDescent="0.2">
      <c r="BB42208" s="5"/>
    </row>
    <row r="42209" spans="54:54" x14ac:dyDescent="0.2">
      <c r="BB42209" s="5"/>
    </row>
    <row r="42210" spans="54:54" x14ac:dyDescent="0.2">
      <c r="BB42210" s="5"/>
    </row>
    <row r="42211" spans="54:54" x14ac:dyDescent="0.2">
      <c r="BB42211" s="5"/>
    </row>
    <row r="42212" spans="54:54" x14ac:dyDescent="0.2">
      <c r="BB42212" s="5"/>
    </row>
    <row r="42213" spans="54:54" x14ac:dyDescent="0.2">
      <c r="BB42213" s="5"/>
    </row>
    <row r="42214" spans="54:54" x14ac:dyDescent="0.2">
      <c r="BB42214" s="5"/>
    </row>
    <row r="42215" spans="54:54" x14ac:dyDescent="0.2">
      <c r="BB42215" s="5"/>
    </row>
    <row r="42216" spans="54:54" x14ac:dyDescent="0.2">
      <c r="BB42216" s="5"/>
    </row>
    <row r="42217" spans="54:54" x14ac:dyDescent="0.2">
      <c r="BB42217" s="5"/>
    </row>
    <row r="42218" spans="54:54" x14ac:dyDescent="0.2">
      <c r="BB42218" s="5"/>
    </row>
    <row r="42219" spans="54:54" x14ac:dyDescent="0.2">
      <c r="BB42219" s="5"/>
    </row>
    <row r="42220" spans="54:54" x14ac:dyDescent="0.2">
      <c r="BB42220" s="5"/>
    </row>
    <row r="42221" spans="54:54" x14ac:dyDescent="0.2">
      <c r="BB42221" s="5"/>
    </row>
    <row r="42222" spans="54:54" x14ac:dyDescent="0.2">
      <c r="BB42222" s="5"/>
    </row>
    <row r="42223" spans="54:54" x14ac:dyDescent="0.2">
      <c r="BB42223" s="5"/>
    </row>
    <row r="42224" spans="54:54" x14ac:dyDescent="0.2">
      <c r="BB42224" s="5"/>
    </row>
    <row r="42225" spans="54:54" x14ac:dyDescent="0.2">
      <c r="BB42225" s="5"/>
    </row>
    <row r="42226" spans="54:54" x14ac:dyDescent="0.2">
      <c r="BB42226" s="5"/>
    </row>
    <row r="42227" spans="54:54" x14ac:dyDescent="0.2">
      <c r="BB42227" s="5"/>
    </row>
    <row r="42228" spans="54:54" x14ac:dyDescent="0.2">
      <c r="BB42228" s="5"/>
    </row>
    <row r="42229" spans="54:54" x14ac:dyDescent="0.2">
      <c r="BB42229" s="5"/>
    </row>
    <row r="42230" spans="54:54" x14ac:dyDescent="0.2">
      <c r="BB42230" s="5"/>
    </row>
    <row r="42231" spans="54:54" x14ac:dyDescent="0.2">
      <c r="BB42231" s="5"/>
    </row>
    <row r="42232" spans="54:54" x14ac:dyDescent="0.2">
      <c r="BB42232" s="5"/>
    </row>
    <row r="42233" spans="54:54" x14ac:dyDescent="0.2">
      <c r="BB42233" s="5"/>
    </row>
    <row r="42234" spans="54:54" x14ac:dyDescent="0.2">
      <c r="BB42234" s="5"/>
    </row>
    <row r="42235" spans="54:54" x14ac:dyDescent="0.2">
      <c r="BB42235" s="5"/>
    </row>
    <row r="42236" spans="54:54" x14ac:dyDescent="0.2">
      <c r="BB42236" s="5"/>
    </row>
    <row r="42237" spans="54:54" x14ac:dyDescent="0.2">
      <c r="BB42237" s="5"/>
    </row>
    <row r="42238" spans="54:54" x14ac:dyDescent="0.2">
      <c r="BB42238" s="5"/>
    </row>
    <row r="42239" spans="54:54" x14ac:dyDescent="0.2">
      <c r="BB42239" s="5"/>
    </row>
    <row r="42240" spans="54:54" x14ac:dyDescent="0.2">
      <c r="BB42240" s="5"/>
    </row>
    <row r="42241" spans="54:54" x14ac:dyDescent="0.2">
      <c r="BB42241" s="5"/>
    </row>
    <row r="42242" spans="54:54" x14ac:dyDescent="0.2">
      <c r="BB42242" s="5"/>
    </row>
    <row r="42243" spans="54:54" x14ac:dyDescent="0.2">
      <c r="BB42243" s="5"/>
    </row>
    <row r="42244" spans="54:54" x14ac:dyDescent="0.2">
      <c r="BB42244" s="5"/>
    </row>
    <row r="42245" spans="54:54" x14ac:dyDescent="0.2">
      <c r="BB42245" s="5"/>
    </row>
    <row r="42246" spans="54:54" x14ac:dyDescent="0.2">
      <c r="BB42246" s="5"/>
    </row>
    <row r="42247" spans="54:54" x14ac:dyDescent="0.2">
      <c r="BB42247" s="5"/>
    </row>
    <row r="42248" spans="54:54" x14ac:dyDescent="0.2">
      <c r="BB42248" s="5"/>
    </row>
    <row r="42249" spans="54:54" x14ac:dyDescent="0.2">
      <c r="BB42249" s="5"/>
    </row>
    <row r="42250" spans="54:54" x14ac:dyDescent="0.2">
      <c r="BB42250" s="5"/>
    </row>
    <row r="42251" spans="54:54" x14ac:dyDescent="0.2">
      <c r="BB42251" s="5"/>
    </row>
    <row r="42252" spans="54:54" x14ac:dyDescent="0.2">
      <c r="BB42252" s="5"/>
    </row>
    <row r="42253" spans="54:54" x14ac:dyDescent="0.2">
      <c r="BB42253" s="5"/>
    </row>
    <row r="42254" spans="54:54" x14ac:dyDescent="0.2">
      <c r="BB42254" s="5"/>
    </row>
    <row r="42255" spans="54:54" x14ac:dyDescent="0.2">
      <c r="BB42255" s="5"/>
    </row>
    <row r="42256" spans="54:54" x14ac:dyDescent="0.2">
      <c r="BB42256" s="5"/>
    </row>
    <row r="42257" spans="54:54" x14ac:dyDescent="0.2">
      <c r="BB42257" s="5"/>
    </row>
    <row r="42258" spans="54:54" x14ac:dyDescent="0.2">
      <c r="BB42258" s="5"/>
    </row>
    <row r="42259" spans="54:54" x14ac:dyDescent="0.2">
      <c r="BB42259" s="5"/>
    </row>
    <row r="42260" spans="54:54" x14ac:dyDescent="0.2">
      <c r="BB42260" s="5"/>
    </row>
    <row r="42261" spans="54:54" x14ac:dyDescent="0.2">
      <c r="BB42261" s="5"/>
    </row>
    <row r="42262" spans="54:54" x14ac:dyDescent="0.2">
      <c r="BB42262" s="5"/>
    </row>
    <row r="42263" spans="54:54" x14ac:dyDescent="0.2">
      <c r="BB42263" s="5"/>
    </row>
    <row r="42264" spans="54:54" x14ac:dyDescent="0.2">
      <c r="BB42264" s="5"/>
    </row>
    <row r="42265" spans="54:54" x14ac:dyDescent="0.2">
      <c r="BB42265" s="5"/>
    </row>
    <row r="42266" spans="54:54" x14ac:dyDescent="0.2">
      <c r="BB42266" s="5"/>
    </row>
    <row r="42267" spans="54:54" x14ac:dyDescent="0.2">
      <c r="BB42267" s="5"/>
    </row>
    <row r="42268" spans="54:54" x14ac:dyDescent="0.2">
      <c r="BB42268" s="5"/>
    </row>
    <row r="42269" spans="54:54" x14ac:dyDescent="0.2">
      <c r="BB42269" s="5"/>
    </row>
    <row r="42270" spans="54:54" x14ac:dyDescent="0.2">
      <c r="BB42270" s="5"/>
    </row>
    <row r="42271" spans="54:54" x14ac:dyDescent="0.2">
      <c r="BB42271" s="5"/>
    </row>
    <row r="42272" spans="54:54" x14ac:dyDescent="0.2">
      <c r="BB42272" s="5"/>
    </row>
    <row r="42273" spans="54:54" x14ac:dyDescent="0.2">
      <c r="BB42273" s="5"/>
    </row>
    <row r="42274" spans="54:54" x14ac:dyDescent="0.2">
      <c r="BB42274" s="5"/>
    </row>
    <row r="42275" spans="54:54" x14ac:dyDescent="0.2">
      <c r="BB42275" s="5"/>
    </row>
    <row r="42276" spans="54:54" x14ac:dyDescent="0.2">
      <c r="BB42276" s="5"/>
    </row>
    <row r="42277" spans="54:54" x14ac:dyDescent="0.2">
      <c r="BB42277" s="5"/>
    </row>
    <row r="42278" spans="54:54" x14ac:dyDescent="0.2">
      <c r="BB42278" s="5"/>
    </row>
    <row r="42279" spans="54:54" x14ac:dyDescent="0.2">
      <c r="BB42279" s="5"/>
    </row>
    <row r="42280" spans="54:54" x14ac:dyDescent="0.2">
      <c r="BB42280" s="5"/>
    </row>
    <row r="42281" spans="54:54" x14ac:dyDescent="0.2">
      <c r="BB42281" s="5"/>
    </row>
    <row r="42282" spans="54:54" x14ac:dyDescent="0.2">
      <c r="BB42282" s="5"/>
    </row>
    <row r="42283" spans="54:54" x14ac:dyDescent="0.2">
      <c r="BB42283" s="5"/>
    </row>
    <row r="42284" spans="54:54" x14ac:dyDescent="0.2">
      <c r="BB42284" s="5"/>
    </row>
    <row r="42285" spans="54:54" x14ac:dyDescent="0.2">
      <c r="BB42285" s="5"/>
    </row>
    <row r="42286" spans="54:54" x14ac:dyDescent="0.2">
      <c r="BB42286" s="5"/>
    </row>
    <row r="42287" spans="54:54" x14ac:dyDescent="0.2">
      <c r="BB42287" s="5"/>
    </row>
    <row r="42288" spans="54:54" x14ac:dyDescent="0.2">
      <c r="BB42288" s="5"/>
    </row>
    <row r="42289" spans="54:54" x14ac:dyDescent="0.2">
      <c r="BB42289" s="5"/>
    </row>
    <row r="42290" spans="54:54" x14ac:dyDescent="0.2">
      <c r="BB42290" s="5"/>
    </row>
    <row r="42291" spans="54:54" x14ac:dyDescent="0.2">
      <c r="BB42291" s="5"/>
    </row>
    <row r="42292" spans="54:54" x14ac:dyDescent="0.2">
      <c r="BB42292" s="5"/>
    </row>
    <row r="42293" spans="54:54" x14ac:dyDescent="0.2">
      <c r="BB42293" s="5"/>
    </row>
    <row r="42294" spans="54:54" x14ac:dyDescent="0.2">
      <c r="BB42294" s="5"/>
    </row>
    <row r="42295" spans="54:54" x14ac:dyDescent="0.2">
      <c r="BB42295" s="5"/>
    </row>
    <row r="42296" spans="54:54" x14ac:dyDescent="0.2">
      <c r="BB42296" s="5"/>
    </row>
    <row r="42297" spans="54:54" x14ac:dyDescent="0.2">
      <c r="BB42297" s="5"/>
    </row>
    <row r="42298" spans="54:54" x14ac:dyDescent="0.2">
      <c r="BB42298" s="5"/>
    </row>
    <row r="42299" spans="54:54" x14ac:dyDescent="0.2">
      <c r="BB42299" s="5"/>
    </row>
    <row r="42300" spans="54:54" x14ac:dyDescent="0.2">
      <c r="BB42300" s="5"/>
    </row>
    <row r="42301" spans="54:54" x14ac:dyDescent="0.2">
      <c r="BB42301" s="5"/>
    </row>
    <row r="42302" spans="54:54" x14ac:dyDescent="0.2">
      <c r="BB42302" s="5"/>
    </row>
    <row r="42303" spans="54:54" x14ac:dyDescent="0.2">
      <c r="BB42303" s="5"/>
    </row>
    <row r="42304" spans="54:54" x14ac:dyDescent="0.2">
      <c r="BB42304" s="5"/>
    </row>
    <row r="42305" spans="54:54" x14ac:dyDescent="0.2">
      <c r="BB42305" s="5"/>
    </row>
    <row r="42306" spans="54:54" x14ac:dyDescent="0.2">
      <c r="BB42306" s="5"/>
    </row>
    <row r="42307" spans="54:54" x14ac:dyDescent="0.2">
      <c r="BB42307" s="5"/>
    </row>
    <row r="42308" spans="54:54" x14ac:dyDescent="0.2">
      <c r="BB42308" s="5"/>
    </row>
    <row r="42309" spans="54:54" x14ac:dyDescent="0.2">
      <c r="BB42309" s="5"/>
    </row>
    <row r="42310" spans="54:54" x14ac:dyDescent="0.2">
      <c r="BB42310" s="5"/>
    </row>
    <row r="42311" spans="54:54" x14ac:dyDescent="0.2">
      <c r="BB42311" s="5"/>
    </row>
    <row r="42312" spans="54:54" x14ac:dyDescent="0.2">
      <c r="BB42312" s="5"/>
    </row>
    <row r="42313" spans="54:54" x14ac:dyDescent="0.2">
      <c r="BB42313" s="5"/>
    </row>
    <row r="42314" spans="54:54" x14ac:dyDescent="0.2">
      <c r="BB42314" s="5"/>
    </row>
    <row r="42315" spans="54:54" x14ac:dyDescent="0.2">
      <c r="BB42315" s="5"/>
    </row>
    <row r="42316" spans="54:54" x14ac:dyDescent="0.2">
      <c r="BB42316" s="5"/>
    </row>
    <row r="42317" spans="54:54" x14ac:dyDescent="0.2">
      <c r="BB42317" s="5"/>
    </row>
    <row r="42318" spans="54:54" x14ac:dyDescent="0.2">
      <c r="BB42318" s="5"/>
    </row>
    <row r="42319" spans="54:54" x14ac:dyDescent="0.2">
      <c r="BB42319" s="5"/>
    </row>
    <row r="42320" spans="54:54" x14ac:dyDescent="0.2">
      <c r="BB42320" s="5"/>
    </row>
    <row r="42321" spans="54:54" x14ac:dyDescent="0.2">
      <c r="BB42321" s="5"/>
    </row>
    <row r="42322" spans="54:54" x14ac:dyDescent="0.2">
      <c r="BB42322" s="5"/>
    </row>
    <row r="42323" spans="54:54" x14ac:dyDescent="0.2">
      <c r="BB42323" s="5"/>
    </row>
    <row r="42324" spans="54:54" x14ac:dyDescent="0.2">
      <c r="BB42324" s="5"/>
    </row>
    <row r="42325" spans="54:54" x14ac:dyDescent="0.2">
      <c r="BB42325" s="5"/>
    </row>
    <row r="42326" spans="54:54" x14ac:dyDescent="0.2">
      <c r="BB42326" s="5"/>
    </row>
    <row r="42327" spans="54:54" x14ac:dyDescent="0.2">
      <c r="BB42327" s="5"/>
    </row>
    <row r="42328" spans="54:54" x14ac:dyDescent="0.2">
      <c r="BB42328" s="5"/>
    </row>
    <row r="42329" spans="54:54" x14ac:dyDescent="0.2">
      <c r="BB42329" s="5"/>
    </row>
    <row r="42330" spans="54:54" x14ac:dyDescent="0.2">
      <c r="BB42330" s="5"/>
    </row>
    <row r="42331" spans="54:54" x14ac:dyDescent="0.2">
      <c r="BB42331" s="5"/>
    </row>
    <row r="42332" spans="54:54" x14ac:dyDescent="0.2">
      <c r="BB42332" s="5"/>
    </row>
    <row r="42333" spans="54:54" x14ac:dyDescent="0.2">
      <c r="BB42333" s="5"/>
    </row>
    <row r="42334" spans="54:54" x14ac:dyDescent="0.2">
      <c r="BB42334" s="5"/>
    </row>
    <row r="42335" spans="54:54" x14ac:dyDescent="0.2">
      <c r="BB42335" s="5"/>
    </row>
    <row r="42336" spans="54:54" x14ac:dyDescent="0.2">
      <c r="BB42336" s="5"/>
    </row>
    <row r="42337" spans="54:54" x14ac:dyDescent="0.2">
      <c r="BB42337" s="5"/>
    </row>
    <row r="42338" spans="54:54" x14ac:dyDescent="0.2">
      <c r="BB42338" s="5"/>
    </row>
    <row r="42339" spans="54:54" x14ac:dyDescent="0.2">
      <c r="BB42339" s="5"/>
    </row>
    <row r="42340" spans="54:54" x14ac:dyDescent="0.2">
      <c r="BB42340" s="5"/>
    </row>
    <row r="42341" spans="54:54" x14ac:dyDescent="0.2">
      <c r="BB42341" s="5"/>
    </row>
    <row r="42342" spans="54:54" x14ac:dyDescent="0.2">
      <c r="BB42342" s="5"/>
    </row>
    <row r="42343" spans="54:54" x14ac:dyDescent="0.2">
      <c r="BB42343" s="5"/>
    </row>
    <row r="42344" spans="54:54" x14ac:dyDescent="0.2">
      <c r="BB42344" s="5"/>
    </row>
    <row r="42345" spans="54:54" x14ac:dyDescent="0.2">
      <c r="BB42345" s="5"/>
    </row>
    <row r="42346" spans="54:54" x14ac:dyDescent="0.2">
      <c r="BB42346" s="5"/>
    </row>
    <row r="42347" spans="54:54" x14ac:dyDescent="0.2">
      <c r="BB42347" s="5"/>
    </row>
    <row r="42348" spans="54:54" x14ac:dyDescent="0.2">
      <c r="BB42348" s="5"/>
    </row>
    <row r="42349" spans="54:54" x14ac:dyDescent="0.2">
      <c r="BB42349" s="5"/>
    </row>
    <row r="42350" spans="54:54" x14ac:dyDescent="0.2">
      <c r="BB42350" s="5"/>
    </row>
    <row r="42351" spans="54:54" x14ac:dyDescent="0.2">
      <c r="BB42351" s="5"/>
    </row>
    <row r="42352" spans="54:54" x14ac:dyDescent="0.2">
      <c r="BB42352" s="5"/>
    </row>
    <row r="42353" spans="54:54" x14ac:dyDescent="0.2">
      <c r="BB42353" s="5"/>
    </row>
    <row r="42354" spans="54:54" x14ac:dyDescent="0.2">
      <c r="BB42354" s="5"/>
    </row>
    <row r="42355" spans="54:54" x14ac:dyDescent="0.2">
      <c r="BB42355" s="5"/>
    </row>
    <row r="42356" spans="54:54" x14ac:dyDescent="0.2">
      <c r="BB42356" s="5"/>
    </row>
    <row r="42357" spans="54:54" x14ac:dyDescent="0.2">
      <c r="BB42357" s="5"/>
    </row>
    <row r="42358" spans="54:54" x14ac:dyDescent="0.2">
      <c r="BB42358" s="5"/>
    </row>
    <row r="42359" spans="54:54" x14ac:dyDescent="0.2">
      <c r="BB42359" s="5"/>
    </row>
    <row r="42360" spans="54:54" x14ac:dyDescent="0.2">
      <c r="BB42360" s="5"/>
    </row>
    <row r="42361" spans="54:54" x14ac:dyDescent="0.2">
      <c r="BB42361" s="5"/>
    </row>
    <row r="42362" spans="54:54" x14ac:dyDescent="0.2">
      <c r="BB42362" s="5"/>
    </row>
    <row r="42363" spans="54:54" x14ac:dyDescent="0.2">
      <c r="BB42363" s="5"/>
    </row>
    <row r="42364" spans="54:54" x14ac:dyDescent="0.2">
      <c r="BB42364" s="5"/>
    </row>
    <row r="42365" spans="54:54" x14ac:dyDescent="0.2">
      <c r="BB42365" s="5"/>
    </row>
    <row r="42366" spans="54:54" x14ac:dyDescent="0.2">
      <c r="BB42366" s="5"/>
    </row>
    <row r="42367" spans="54:54" x14ac:dyDescent="0.2">
      <c r="BB42367" s="5"/>
    </row>
    <row r="42368" spans="54:54" x14ac:dyDescent="0.2">
      <c r="BB42368" s="5"/>
    </row>
    <row r="42369" spans="54:54" x14ac:dyDescent="0.2">
      <c r="BB42369" s="5"/>
    </row>
    <row r="42370" spans="54:54" x14ac:dyDescent="0.2">
      <c r="BB42370" s="5"/>
    </row>
    <row r="42371" spans="54:54" x14ac:dyDescent="0.2">
      <c r="BB42371" s="5"/>
    </row>
    <row r="42372" spans="54:54" x14ac:dyDescent="0.2">
      <c r="BB42372" s="5"/>
    </row>
    <row r="42373" spans="54:54" x14ac:dyDescent="0.2">
      <c r="BB42373" s="5"/>
    </row>
    <row r="42374" spans="54:54" x14ac:dyDescent="0.2">
      <c r="BB42374" s="5"/>
    </row>
    <row r="42375" spans="54:54" x14ac:dyDescent="0.2">
      <c r="BB42375" s="5"/>
    </row>
    <row r="42376" spans="54:54" x14ac:dyDescent="0.2">
      <c r="BB42376" s="5"/>
    </row>
    <row r="42377" spans="54:54" x14ac:dyDescent="0.2">
      <c r="BB42377" s="5"/>
    </row>
    <row r="42378" spans="54:54" x14ac:dyDescent="0.2">
      <c r="BB42378" s="5"/>
    </row>
    <row r="42379" spans="54:54" x14ac:dyDescent="0.2">
      <c r="BB42379" s="5"/>
    </row>
    <row r="42380" spans="54:54" x14ac:dyDescent="0.2">
      <c r="BB42380" s="5"/>
    </row>
    <row r="42381" spans="54:54" x14ac:dyDescent="0.2">
      <c r="BB42381" s="5"/>
    </row>
    <row r="42382" spans="54:54" x14ac:dyDescent="0.2">
      <c r="BB42382" s="5"/>
    </row>
    <row r="42383" spans="54:54" x14ac:dyDescent="0.2">
      <c r="BB42383" s="5"/>
    </row>
    <row r="42384" spans="54:54" x14ac:dyDescent="0.2">
      <c r="BB42384" s="5"/>
    </row>
    <row r="42385" spans="54:54" x14ac:dyDescent="0.2">
      <c r="BB42385" s="5"/>
    </row>
    <row r="42386" spans="54:54" x14ac:dyDescent="0.2">
      <c r="BB42386" s="5"/>
    </row>
    <row r="42387" spans="54:54" x14ac:dyDescent="0.2">
      <c r="BB42387" s="5"/>
    </row>
    <row r="42388" spans="54:54" x14ac:dyDescent="0.2">
      <c r="BB42388" s="5"/>
    </row>
    <row r="42389" spans="54:54" x14ac:dyDescent="0.2">
      <c r="BB42389" s="5"/>
    </row>
    <row r="42390" spans="54:54" x14ac:dyDescent="0.2">
      <c r="BB42390" s="5"/>
    </row>
    <row r="42391" spans="54:54" x14ac:dyDescent="0.2">
      <c r="BB42391" s="5"/>
    </row>
    <row r="42392" spans="54:54" x14ac:dyDescent="0.2">
      <c r="BB42392" s="5"/>
    </row>
    <row r="42393" spans="54:54" x14ac:dyDescent="0.2">
      <c r="BB42393" s="5"/>
    </row>
    <row r="42394" spans="54:54" x14ac:dyDescent="0.2">
      <c r="BB42394" s="5"/>
    </row>
    <row r="42395" spans="54:54" x14ac:dyDescent="0.2">
      <c r="BB42395" s="5"/>
    </row>
    <row r="42396" spans="54:54" x14ac:dyDescent="0.2">
      <c r="BB42396" s="5"/>
    </row>
    <row r="42397" spans="54:54" x14ac:dyDescent="0.2">
      <c r="BB42397" s="5"/>
    </row>
    <row r="42398" spans="54:54" x14ac:dyDescent="0.2">
      <c r="BB42398" s="5"/>
    </row>
    <row r="42399" spans="54:54" x14ac:dyDescent="0.2">
      <c r="BB42399" s="5"/>
    </row>
    <row r="42400" spans="54:54" x14ac:dyDescent="0.2">
      <c r="BB42400" s="5"/>
    </row>
    <row r="42401" spans="54:54" x14ac:dyDescent="0.2">
      <c r="BB42401" s="5"/>
    </row>
    <row r="42402" spans="54:54" x14ac:dyDescent="0.2">
      <c r="BB42402" s="5"/>
    </row>
    <row r="42403" spans="54:54" x14ac:dyDescent="0.2">
      <c r="BB42403" s="5"/>
    </row>
    <row r="42404" spans="54:54" x14ac:dyDescent="0.2">
      <c r="BB42404" s="5"/>
    </row>
    <row r="42405" spans="54:54" x14ac:dyDescent="0.2">
      <c r="BB42405" s="5"/>
    </row>
    <row r="42406" spans="54:54" x14ac:dyDescent="0.2">
      <c r="BB42406" s="5"/>
    </row>
    <row r="42407" spans="54:54" x14ac:dyDescent="0.2">
      <c r="BB42407" s="5"/>
    </row>
    <row r="42408" spans="54:54" x14ac:dyDescent="0.2">
      <c r="BB42408" s="5"/>
    </row>
    <row r="42409" spans="54:54" x14ac:dyDescent="0.2">
      <c r="BB42409" s="5"/>
    </row>
    <row r="42410" spans="54:54" x14ac:dyDescent="0.2">
      <c r="BB42410" s="5"/>
    </row>
    <row r="42411" spans="54:54" x14ac:dyDescent="0.2">
      <c r="BB42411" s="5"/>
    </row>
    <row r="42412" spans="54:54" x14ac:dyDescent="0.2">
      <c r="BB42412" s="5"/>
    </row>
    <row r="42413" spans="54:54" x14ac:dyDescent="0.2">
      <c r="BB42413" s="5"/>
    </row>
    <row r="42414" spans="54:54" x14ac:dyDescent="0.2">
      <c r="BB42414" s="5"/>
    </row>
    <row r="42415" spans="54:54" x14ac:dyDescent="0.2">
      <c r="BB42415" s="5"/>
    </row>
    <row r="42416" spans="54:54" x14ac:dyDescent="0.2">
      <c r="BB42416" s="5"/>
    </row>
    <row r="42417" spans="54:54" x14ac:dyDescent="0.2">
      <c r="BB42417" s="5"/>
    </row>
    <row r="42418" spans="54:54" x14ac:dyDescent="0.2">
      <c r="BB42418" s="5"/>
    </row>
    <row r="42419" spans="54:54" x14ac:dyDescent="0.2">
      <c r="BB42419" s="5"/>
    </row>
    <row r="42420" spans="54:54" x14ac:dyDescent="0.2">
      <c r="BB42420" s="5"/>
    </row>
    <row r="42421" spans="54:54" x14ac:dyDescent="0.2">
      <c r="BB42421" s="5"/>
    </row>
    <row r="42422" spans="54:54" x14ac:dyDescent="0.2">
      <c r="BB42422" s="5"/>
    </row>
    <row r="42423" spans="54:54" x14ac:dyDescent="0.2">
      <c r="BB42423" s="5"/>
    </row>
    <row r="42424" spans="54:54" x14ac:dyDescent="0.2">
      <c r="BB42424" s="5"/>
    </row>
    <row r="42425" spans="54:54" x14ac:dyDescent="0.2">
      <c r="BB42425" s="5"/>
    </row>
    <row r="42426" spans="54:54" x14ac:dyDescent="0.2">
      <c r="BB42426" s="5"/>
    </row>
    <row r="42427" spans="54:54" x14ac:dyDescent="0.2">
      <c r="BB42427" s="5"/>
    </row>
    <row r="42428" spans="54:54" x14ac:dyDescent="0.2">
      <c r="BB42428" s="5"/>
    </row>
    <row r="42429" spans="54:54" x14ac:dyDescent="0.2">
      <c r="BB42429" s="5"/>
    </row>
    <row r="42430" spans="54:54" x14ac:dyDescent="0.2">
      <c r="BB42430" s="5"/>
    </row>
    <row r="42431" spans="54:54" x14ac:dyDescent="0.2">
      <c r="BB42431" s="5"/>
    </row>
    <row r="42432" spans="54:54" x14ac:dyDescent="0.2">
      <c r="BB42432" s="5"/>
    </row>
    <row r="42433" spans="54:54" x14ac:dyDescent="0.2">
      <c r="BB42433" s="5"/>
    </row>
    <row r="42434" spans="54:54" x14ac:dyDescent="0.2">
      <c r="BB42434" s="5"/>
    </row>
    <row r="42435" spans="54:54" x14ac:dyDescent="0.2">
      <c r="BB42435" s="5"/>
    </row>
    <row r="42436" spans="54:54" x14ac:dyDescent="0.2">
      <c r="BB42436" s="5"/>
    </row>
    <row r="42437" spans="54:54" x14ac:dyDescent="0.2">
      <c r="BB42437" s="5"/>
    </row>
    <row r="42438" spans="54:54" x14ac:dyDescent="0.2">
      <c r="BB42438" s="5"/>
    </row>
    <row r="42439" spans="54:54" x14ac:dyDescent="0.2">
      <c r="BB42439" s="5"/>
    </row>
    <row r="42440" spans="54:54" x14ac:dyDescent="0.2">
      <c r="BB42440" s="5"/>
    </row>
    <row r="42441" spans="54:54" x14ac:dyDescent="0.2">
      <c r="BB42441" s="5"/>
    </row>
    <row r="42442" spans="54:54" x14ac:dyDescent="0.2">
      <c r="BB42442" s="5"/>
    </row>
    <row r="42443" spans="54:54" x14ac:dyDescent="0.2">
      <c r="BB42443" s="5"/>
    </row>
    <row r="42444" spans="54:54" x14ac:dyDescent="0.2">
      <c r="BB42444" s="5"/>
    </row>
    <row r="42445" spans="54:54" x14ac:dyDescent="0.2">
      <c r="BB42445" s="5"/>
    </row>
    <row r="42446" spans="54:54" x14ac:dyDescent="0.2">
      <c r="BB42446" s="5"/>
    </row>
    <row r="42447" spans="54:54" x14ac:dyDescent="0.2">
      <c r="BB42447" s="5"/>
    </row>
    <row r="42448" spans="54:54" x14ac:dyDescent="0.2">
      <c r="BB42448" s="5"/>
    </row>
    <row r="42449" spans="54:54" x14ac:dyDescent="0.2">
      <c r="BB42449" s="5"/>
    </row>
    <row r="42450" spans="54:54" x14ac:dyDescent="0.2">
      <c r="BB42450" s="5"/>
    </row>
    <row r="42451" spans="54:54" x14ac:dyDescent="0.2">
      <c r="BB42451" s="5"/>
    </row>
    <row r="42452" spans="54:54" x14ac:dyDescent="0.2">
      <c r="BB42452" s="5"/>
    </row>
    <row r="42453" spans="54:54" x14ac:dyDescent="0.2">
      <c r="BB42453" s="5"/>
    </row>
    <row r="42454" spans="54:54" x14ac:dyDescent="0.2">
      <c r="BB42454" s="5"/>
    </row>
    <row r="42455" spans="54:54" x14ac:dyDescent="0.2">
      <c r="BB42455" s="5"/>
    </row>
    <row r="42456" spans="54:54" x14ac:dyDescent="0.2">
      <c r="BB42456" s="5"/>
    </row>
    <row r="42457" spans="54:54" x14ac:dyDescent="0.2">
      <c r="BB42457" s="5"/>
    </row>
    <row r="42458" spans="54:54" x14ac:dyDescent="0.2">
      <c r="BB42458" s="5"/>
    </row>
    <row r="42459" spans="54:54" x14ac:dyDescent="0.2">
      <c r="BB42459" s="5"/>
    </row>
    <row r="42460" spans="54:54" x14ac:dyDescent="0.2">
      <c r="BB42460" s="5"/>
    </row>
    <row r="42461" spans="54:54" x14ac:dyDescent="0.2">
      <c r="BB42461" s="5"/>
    </row>
    <row r="42462" spans="54:54" x14ac:dyDescent="0.2">
      <c r="BB42462" s="5"/>
    </row>
    <row r="42463" spans="54:54" x14ac:dyDescent="0.2">
      <c r="BB42463" s="5"/>
    </row>
    <row r="42464" spans="54:54" x14ac:dyDescent="0.2">
      <c r="BB42464" s="5"/>
    </row>
    <row r="42465" spans="54:54" x14ac:dyDescent="0.2">
      <c r="BB42465" s="5"/>
    </row>
    <row r="42466" spans="54:54" x14ac:dyDescent="0.2">
      <c r="BB42466" s="5"/>
    </row>
    <row r="42467" spans="54:54" x14ac:dyDescent="0.2">
      <c r="BB42467" s="5"/>
    </row>
    <row r="42468" spans="54:54" x14ac:dyDescent="0.2">
      <c r="BB42468" s="5"/>
    </row>
    <row r="42469" spans="54:54" x14ac:dyDescent="0.2">
      <c r="BB42469" s="5"/>
    </row>
    <row r="42470" spans="54:54" x14ac:dyDescent="0.2">
      <c r="BB42470" s="5"/>
    </row>
    <row r="42471" spans="54:54" x14ac:dyDescent="0.2">
      <c r="BB42471" s="5"/>
    </row>
    <row r="42472" spans="54:54" x14ac:dyDescent="0.2">
      <c r="BB42472" s="5"/>
    </row>
    <row r="42473" spans="54:54" x14ac:dyDescent="0.2">
      <c r="BB42473" s="5"/>
    </row>
    <row r="42474" spans="54:54" x14ac:dyDescent="0.2">
      <c r="BB42474" s="5"/>
    </row>
    <row r="42475" spans="54:54" x14ac:dyDescent="0.2">
      <c r="BB42475" s="5"/>
    </row>
    <row r="42476" spans="54:54" x14ac:dyDescent="0.2">
      <c r="BB42476" s="5"/>
    </row>
    <row r="42477" spans="54:54" x14ac:dyDescent="0.2">
      <c r="BB42477" s="5"/>
    </row>
    <row r="42478" spans="54:54" x14ac:dyDescent="0.2">
      <c r="BB42478" s="5"/>
    </row>
    <row r="42479" spans="54:54" x14ac:dyDescent="0.2">
      <c r="BB42479" s="5"/>
    </row>
    <row r="42480" spans="54:54" x14ac:dyDescent="0.2">
      <c r="BB42480" s="5"/>
    </row>
    <row r="42481" spans="54:54" x14ac:dyDescent="0.2">
      <c r="BB42481" s="5"/>
    </row>
    <row r="42482" spans="54:54" x14ac:dyDescent="0.2">
      <c r="BB42482" s="5"/>
    </row>
    <row r="42483" spans="54:54" x14ac:dyDescent="0.2">
      <c r="BB42483" s="5"/>
    </row>
    <row r="42484" spans="54:54" x14ac:dyDescent="0.2">
      <c r="BB42484" s="5"/>
    </row>
    <row r="42485" spans="54:54" x14ac:dyDescent="0.2">
      <c r="BB42485" s="5"/>
    </row>
    <row r="42486" spans="54:54" x14ac:dyDescent="0.2">
      <c r="BB42486" s="5"/>
    </row>
    <row r="42487" spans="54:54" x14ac:dyDescent="0.2">
      <c r="BB42487" s="5"/>
    </row>
    <row r="42488" spans="54:54" x14ac:dyDescent="0.2">
      <c r="BB42488" s="5"/>
    </row>
    <row r="42489" spans="54:54" x14ac:dyDescent="0.2">
      <c r="BB42489" s="5"/>
    </row>
    <row r="42490" spans="54:54" x14ac:dyDescent="0.2">
      <c r="BB42490" s="5"/>
    </row>
    <row r="42491" spans="54:54" x14ac:dyDescent="0.2">
      <c r="BB42491" s="5"/>
    </row>
    <row r="42492" spans="54:54" x14ac:dyDescent="0.2">
      <c r="BB42492" s="5"/>
    </row>
    <row r="42493" spans="54:54" x14ac:dyDescent="0.2">
      <c r="BB42493" s="5"/>
    </row>
    <row r="42494" spans="54:54" x14ac:dyDescent="0.2">
      <c r="BB42494" s="5"/>
    </row>
    <row r="42495" spans="54:54" x14ac:dyDescent="0.2">
      <c r="BB42495" s="5"/>
    </row>
    <row r="42496" spans="54:54" x14ac:dyDescent="0.2">
      <c r="BB42496" s="5"/>
    </row>
    <row r="42497" spans="54:54" x14ac:dyDescent="0.2">
      <c r="BB42497" s="5"/>
    </row>
    <row r="42498" spans="54:54" x14ac:dyDescent="0.2">
      <c r="BB42498" s="5"/>
    </row>
    <row r="42499" spans="54:54" x14ac:dyDescent="0.2">
      <c r="BB42499" s="5"/>
    </row>
    <row r="42500" spans="54:54" x14ac:dyDescent="0.2">
      <c r="BB42500" s="5"/>
    </row>
    <row r="42501" spans="54:54" x14ac:dyDescent="0.2">
      <c r="BB42501" s="5"/>
    </row>
    <row r="42502" spans="54:54" x14ac:dyDescent="0.2">
      <c r="BB42502" s="5"/>
    </row>
    <row r="42503" spans="54:54" x14ac:dyDescent="0.2">
      <c r="BB42503" s="5"/>
    </row>
    <row r="42504" spans="54:54" x14ac:dyDescent="0.2">
      <c r="BB42504" s="5"/>
    </row>
    <row r="42505" spans="54:54" x14ac:dyDescent="0.2">
      <c r="BB42505" s="5"/>
    </row>
    <row r="42506" spans="54:54" x14ac:dyDescent="0.2">
      <c r="BB42506" s="5"/>
    </row>
    <row r="42507" spans="54:54" x14ac:dyDescent="0.2">
      <c r="BB42507" s="5"/>
    </row>
    <row r="42508" spans="54:54" x14ac:dyDescent="0.2">
      <c r="BB42508" s="5"/>
    </row>
    <row r="42509" spans="54:54" x14ac:dyDescent="0.2">
      <c r="BB42509" s="5"/>
    </row>
    <row r="42510" spans="54:54" x14ac:dyDescent="0.2">
      <c r="BB42510" s="5"/>
    </row>
    <row r="42511" spans="54:54" x14ac:dyDescent="0.2">
      <c r="BB42511" s="5"/>
    </row>
    <row r="42512" spans="54:54" x14ac:dyDescent="0.2">
      <c r="BB42512" s="5"/>
    </row>
    <row r="42513" spans="54:54" x14ac:dyDescent="0.2">
      <c r="BB42513" s="5"/>
    </row>
    <row r="42514" spans="54:54" x14ac:dyDescent="0.2">
      <c r="BB42514" s="5"/>
    </row>
    <row r="42515" spans="54:54" x14ac:dyDescent="0.2">
      <c r="BB42515" s="5"/>
    </row>
    <row r="42516" spans="54:54" x14ac:dyDescent="0.2">
      <c r="BB42516" s="5"/>
    </row>
    <row r="42517" spans="54:54" x14ac:dyDescent="0.2">
      <c r="BB42517" s="5"/>
    </row>
    <row r="42518" spans="54:54" x14ac:dyDescent="0.2">
      <c r="BB42518" s="5"/>
    </row>
    <row r="42519" spans="54:54" x14ac:dyDescent="0.2">
      <c r="BB42519" s="5"/>
    </row>
    <row r="42520" spans="54:54" x14ac:dyDescent="0.2">
      <c r="BB42520" s="5"/>
    </row>
    <row r="42521" spans="54:54" x14ac:dyDescent="0.2">
      <c r="BB42521" s="5"/>
    </row>
    <row r="42522" spans="54:54" x14ac:dyDescent="0.2">
      <c r="BB42522" s="5"/>
    </row>
    <row r="42523" spans="54:54" x14ac:dyDescent="0.2">
      <c r="BB42523" s="5"/>
    </row>
    <row r="42524" spans="54:54" x14ac:dyDescent="0.2">
      <c r="BB42524" s="5"/>
    </row>
    <row r="42525" spans="54:54" x14ac:dyDescent="0.2">
      <c r="BB42525" s="5"/>
    </row>
    <row r="42526" spans="54:54" x14ac:dyDescent="0.2">
      <c r="BB42526" s="5"/>
    </row>
    <row r="42527" spans="54:54" x14ac:dyDescent="0.2">
      <c r="BB42527" s="5"/>
    </row>
    <row r="42528" spans="54:54" x14ac:dyDescent="0.2">
      <c r="BB42528" s="5"/>
    </row>
    <row r="42529" spans="54:54" x14ac:dyDescent="0.2">
      <c r="BB42529" s="5"/>
    </row>
    <row r="42530" spans="54:54" x14ac:dyDescent="0.2">
      <c r="BB42530" s="5"/>
    </row>
    <row r="42531" spans="54:54" x14ac:dyDescent="0.2">
      <c r="BB42531" s="5"/>
    </row>
    <row r="42532" spans="54:54" x14ac:dyDescent="0.2">
      <c r="BB42532" s="5"/>
    </row>
    <row r="42533" spans="54:54" x14ac:dyDescent="0.2">
      <c r="BB42533" s="5"/>
    </row>
    <row r="42534" spans="54:54" x14ac:dyDescent="0.2">
      <c r="BB42534" s="5"/>
    </row>
    <row r="42535" spans="54:54" x14ac:dyDescent="0.2">
      <c r="BB42535" s="5"/>
    </row>
    <row r="42536" spans="54:54" x14ac:dyDescent="0.2">
      <c r="BB42536" s="5"/>
    </row>
    <row r="42537" spans="54:54" x14ac:dyDescent="0.2">
      <c r="BB42537" s="5"/>
    </row>
    <row r="42538" spans="54:54" x14ac:dyDescent="0.2">
      <c r="BB42538" s="5"/>
    </row>
    <row r="42539" spans="54:54" x14ac:dyDescent="0.2">
      <c r="BB42539" s="5"/>
    </row>
    <row r="42540" spans="54:54" x14ac:dyDescent="0.2">
      <c r="BB42540" s="5"/>
    </row>
    <row r="42541" spans="54:54" x14ac:dyDescent="0.2">
      <c r="BB42541" s="5"/>
    </row>
    <row r="42542" spans="54:54" x14ac:dyDescent="0.2">
      <c r="BB42542" s="5"/>
    </row>
    <row r="42543" spans="54:54" x14ac:dyDescent="0.2">
      <c r="BB42543" s="5"/>
    </row>
    <row r="42544" spans="54:54" x14ac:dyDescent="0.2">
      <c r="BB42544" s="5"/>
    </row>
    <row r="42545" spans="54:54" x14ac:dyDescent="0.2">
      <c r="BB42545" s="5"/>
    </row>
    <row r="42546" spans="54:54" x14ac:dyDescent="0.2">
      <c r="BB42546" s="5"/>
    </row>
    <row r="42547" spans="54:54" x14ac:dyDescent="0.2">
      <c r="BB42547" s="5"/>
    </row>
    <row r="42548" spans="54:54" x14ac:dyDescent="0.2">
      <c r="BB42548" s="5"/>
    </row>
    <row r="42549" spans="54:54" x14ac:dyDescent="0.2">
      <c r="BB42549" s="5"/>
    </row>
    <row r="42550" spans="54:54" x14ac:dyDescent="0.2">
      <c r="BB42550" s="5"/>
    </row>
    <row r="42551" spans="54:54" x14ac:dyDescent="0.2">
      <c r="BB42551" s="5"/>
    </row>
    <row r="42552" spans="54:54" x14ac:dyDescent="0.2">
      <c r="BB42552" s="5"/>
    </row>
    <row r="42553" spans="54:54" x14ac:dyDescent="0.2">
      <c r="BB42553" s="5"/>
    </row>
    <row r="42554" spans="54:54" x14ac:dyDescent="0.2">
      <c r="BB42554" s="5"/>
    </row>
    <row r="42555" spans="54:54" x14ac:dyDescent="0.2">
      <c r="BB42555" s="5"/>
    </row>
    <row r="42556" spans="54:54" x14ac:dyDescent="0.2">
      <c r="BB42556" s="5"/>
    </row>
    <row r="42557" spans="54:54" x14ac:dyDescent="0.2">
      <c r="BB42557" s="5"/>
    </row>
    <row r="42558" spans="54:54" x14ac:dyDescent="0.2">
      <c r="BB42558" s="5"/>
    </row>
    <row r="42559" spans="54:54" x14ac:dyDescent="0.2">
      <c r="BB42559" s="5"/>
    </row>
    <row r="42560" spans="54:54" x14ac:dyDescent="0.2">
      <c r="BB42560" s="5"/>
    </row>
    <row r="42561" spans="54:54" x14ac:dyDescent="0.2">
      <c r="BB42561" s="5"/>
    </row>
    <row r="42562" spans="54:54" x14ac:dyDescent="0.2">
      <c r="BB42562" s="5"/>
    </row>
    <row r="42563" spans="54:54" x14ac:dyDescent="0.2">
      <c r="BB42563" s="5"/>
    </row>
    <row r="42564" spans="54:54" x14ac:dyDescent="0.2">
      <c r="BB42564" s="5"/>
    </row>
    <row r="42565" spans="54:54" x14ac:dyDescent="0.2">
      <c r="BB42565" s="5"/>
    </row>
    <row r="42566" spans="54:54" x14ac:dyDescent="0.2">
      <c r="BB42566" s="5"/>
    </row>
    <row r="42567" spans="54:54" x14ac:dyDescent="0.2">
      <c r="BB42567" s="5"/>
    </row>
    <row r="42568" spans="54:54" x14ac:dyDescent="0.2">
      <c r="BB42568" s="5"/>
    </row>
    <row r="42569" spans="54:54" x14ac:dyDescent="0.2">
      <c r="BB42569" s="5"/>
    </row>
    <row r="42570" spans="54:54" x14ac:dyDescent="0.2">
      <c r="BB42570" s="5"/>
    </row>
    <row r="42571" spans="54:54" x14ac:dyDescent="0.2">
      <c r="BB42571" s="5"/>
    </row>
    <row r="42572" spans="54:54" x14ac:dyDescent="0.2">
      <c r="BB42572" s="5"/>
    </row>
    <row r="42573" spans="54:54" x14ac:dyDescent="0.2">
      <c r="BB42573" s="5"/>
    </row>
    <row r="42574" spans="54:54" x14ac:dyDescent="0.2">
      <c r="BB42574" s="5"/>
    </row>
    <row r="42575" spans="54:54" x14ac:dyDescent="0.2">
      <c r="BB42575" s="5"/>
    </row>
    <row r="42576" spans="54:54" x14ac:dyDescent="0.2">
      <c r="BB42576" s="5"/>
    </row>
    <row r="42577" spans="54:54" x14ac:dyDescent="0.2">
      <c r="BB42577" s="5"/>
    </row>
    <row r="42578" spans="54:54" x14ac:dyDescent="0.2">
      <c r="BB42578" s="5"/>
    </row>
    <row r="42579" spans="54:54" x14ac:dyDescent="0.2">
      <c r="BB42579" s="5"/>
    </row>
    <row r="42580" spans="54:54" x14ac:dyDescent="0.2">
      <c r="BB42580" s="5"/>
    </row>
    <row r="42581" spans="54:54" x14ac:dyDescent="0.2">
      <c r="BB42581" s="5"/>
    </row>
    <row r="42582" spans="54:54" x14ac:dyDescent="0.2">
      <c r="BB42582" s="5"/>
    </row>
    <row r="42583" spans="54:54" x14ac:dyDescent="0.2">
      <c r="BB42583" s="5"/>
    </row>
    <row r="42584" spans="54:54" x14ac:dyDescent="0.2">
      <c r="BB42584" s="5"/>
    </row>
    <row r="42585" spans="54:54" x14ac:dyDescent="0.2">
      <c r="BB42585" s="5"/>
    </row>
    <row r="42586" spans="54:54" x14ac:dyDescent="0.2">
      <c r="BB42586" s="5"/>
    </row>
    <row r="42587" spans="54:54" x14ac:dyDescent="0.2">
      <c r="BB42587" s="5"/>
    </row>
    <row r="42588" spans="54:54" x14ac:dyDescent="0.2">
      <c r="BB42588" s="5"/>
    </row>
    <row r="42589" spans="54:54" x14ac:dyDescent="0.2">
      <c r="BB42589" s="5"/>
    </row>
    <row r="42590" spans="54:54" x14ac:dyDescent="0.2">
      <c r="BB42590" s="5"/>
    </row>
    <row r="42591" spans="54:54" x14ac:dyDescent="0.2">
      <c r="BB42591" s="5"/>
    </row>
    <row r="42592" spans="54:54" x14ac:dyDescent="0.2">
      <c r="BB42592" s="5"/>
    </row>
    <row r="42593" spans="54:54" x14ac:dyDescent="0.2">
      <c r="BB42593" s="5"/>
    </row>
    <row r="42594" spans="54:54" x14ac:dyDescent="0.2">
      <c r="BB42594" s="5"/>
    </row>
    <row r="42595" spans="54:54" x14ac:dyDescent="0.2">
      <c r="BB42595" s="5"/>
    </row>
    <row r="42596" spans="54:54" x14ac:dyDescent="0.2">
      <c r="BB42596" s="5"/>
    </row>
    <row r="42597" spans="54:54" x14ac:dyDescent="0.2">
      <c r="BB42597" s="5"/>
    </row>
    <row r="42598" spans="54:54" x14ac:dyDescent="0.2">
      <c r="BB42598" s="5"/>
    </row>
    <row r="42599" spans="54:54" x14ac:dyDescent="0.2">
      <c r="BB42599" s="5"/>
    </row>
    <row r="42600" spans="54:54" x14ac:dyDescent="0.2">
      <c r="BB42600" s="5"/>
    </row>
    <row r="42601" spans="54:54" x14ac:dyDescent="0.2">
      <c r="BB42601" s="5"/>
    </row>
    <row r="42602" spans="54:54" x14ac:dyDescent="0.2">
      <c r="BB42602" s="5"/>
    </row>
    <row r="42603" spans="54:54" x14ac:dyDescent="0.2">
      <c r="BB42603" s="5"/>
    </row>
    <row r="42604" spans="54:54" x14ac:dyDescent="0.2">
      <c r="BB42604" s="5"/>
    </row>
    <row r="42605" spans="54:54" x14ac:dyDescent="0.2">
      <c r="BB42605" s="5"/>
    </row>
    <row r="42606" spans="54:54" x14ac:dyDescent="0.2">
      <c r="BB42606" s="5"/>
    </row>
    <row r="42607" spans="54:54" x14ac:dyDescent="0.2">
      <c r="BB42607" s="5"/>
    </row>
    <row r="42608" spans="54:54" x14ac:dyDescent="0.2">
      <c r="BB42608" s="5"/>
    </row>
    <row r="42609" spans="54:54" x14ac:dyDescent="0.2">
      <c r="BB42609" s="5"/>
    </row>
    <row r="42610" spans="54:54" x14ac:dyDescent="0.2">
      <c r="BB42610" s="5"/>
    </row>
    <row r="42611" spans="54:54" x14ac:dyDescent="0.2">
      <c r="BB42611" s="5"/>
    </row>
    <row r="42612" spans="54:54" x14ac:dyDescent="0.2">
      <c r="BB42612" s="5"/>
    </row>
    <row r="42613" spans="54:54" x14ac:dyDescent="0.2">
      <c r="BB42613" s="5"/>
    </row>
    <row r="42614" spans="54:54" x14ac:dyDescent="0.2">
      <c r="BB42614" s="5"/>
    </row>
    <row r="42615" spans="54:54" x14ac:dyDescent="0.2">
      <c r="BB42615" s="5"/>
    </row>
    <row r="42616" spans="54:54" x14ac:dyDescent="0.2">
      <c r="BB42616" s="5"/>
    </row>
    <row r="42617" spans="54:54" x14ac:dyDescent="0.2">
      <c r="BB42617" s="5"/>
    </row>
    <row r="42618" spans="54:54" x14ac:dyDescent="0.2">
      <c r="BB42618" s="5"/>
    </row>
    <row r="42619" spans="54:54" x14ac:dyDescent="0.2">
      <c r="BB42619" s="5"/>
    </row>
    <row r="42620" spans="54:54" x14ac:dyDescent="0.2">
      <c r="BB42620" s="5"/>
    </row>
    <row r="42621" spans="54:54" x14ac:dyDescent="0.2">
      <c r="BB42621" s="5"/>
    </row>
    <row r="42622" spans="54:54" x14ac:dyDescent="0.2">
      <c r="BB42622" s="5"/>
    </row>
    <row r="42623" spans="54:54" x14ac:dyDescent="0.2">
      <c r="BB42623" s="5"/>
    </row>
    <row r="42624" spans="54:54" x14ac:dyDescent="0.2">
      <c r="BB42624" s="5"/>
    </row>
    <row r="42625" spans="54:54" x14ac:dyDescent="0.2">
      <c r="BB42625" s="5"/>
    </row>
    <row r="42626" spans="54:54" x14ac:dyDescent="0.2">
      <c r="BB42626" s="5"/>
    </row>
    <row r="42627" spans="54:54" x14ac:dyDescent="0.2">
      <c r="BB42627" s="5"/>
    </row>
    <row r="42628" spans="54:54" x14ac:dyDescent="0.2">
      <c r="BB42628" s="5"/>
    </row>
    <row r="42629" spans="54:54" x14ac:dyDescent="0.2">
      <c r="BB42629" s="5"/>
    </row>
    <row r="42630" spans="54:54" x14ac:dyDescent="0.2">
      <c r="BB42630" s="5"/>
    </row>
    <row r="42631" spans="54:54" x14ac:dyDescent="0.2">
      <c r="BB42631" s="5"/>
    </row>
    <row r="42632" spans="54:54" x14ac:dyDescent="0.2">
      <c r="BB42632" s="5"/>
    </row>
    <row r="42633" spans="54:54" x14ac:dyDescent="0.2">
      <c r="BB42633" s="5"/>
    </row>
    <row r="42634" spans="54:54" x14ac:dyDescent="0.2">
      <c r="BB42634" s="5"/>
    </row>
    <row r="42635" spans="54:54" x14ac:dyDescent="0.2">
      <c r="BB42635" s="5"/>
    </row>
    <row r="42636" spans="54:54" x14ac:dyDescent="0.2">
      <c r="BB42636" s="5"/>
    </row>
    <row r="42637" spans="54:54" x14ac:dyDescent="0.2">
      <c r="BB42637" s="5"/>
    </row>
    <row r="42638" spans="54:54" x14ac:dyDescent="0.2">
      <c r="BB42638" s="5"/>
    </row>
    <row r="42639" spans="54:54" x14ac:dyDescent="0.2">
      <c r="BB42639" s="5"/>
    </row>
    <row r="42640" spans="54:54" x14ac:dyDescent="0.2">
      <c r="BB42640" s="5"/>
    </row>
    <row r="42641" spans="54:54" x14ac:dyDescent="0.2">
      <c r="BB42641" s="5"/>
    </row>
    <row r="42642" spans="54:54" x14ac:dyDescent="0.2">
      <c r="BB42642" s="5"/>
    </row>
    <row r="42643" spans="54:54" x14ac:dyDescent="0.2">
      <c r="BB42643" s="5"/>
    </row>
    <row r="42644" spans="54:54" x14ac:dyDescent="0.2">
      <c r="BB42644" s="5"/>
    </row>
    <row r="42645" spans="54:54" x14ac:dyDescent="0.2">
      <c r="BB42645" s="5"/>
    </row>
    <row r="42646" spans="54:54" x14ac:dyDescent="0.2">
      <c r="BB42646" s="5"/>
    </row>
    <row r="42647" spans="54:54" x14ac:dyDescent="0.2">
      <c r="BB42647" s="5"/>
    </row>
    <row r="42648" spans="54:54" x14ac:dyDescent="0.2">
      <c r="BB42648" s="5"/>
    </row>
    <row r="42649" spans="54:54" x14ac:dyDescent="0.2">
      <c r="BB42649" s="5"/>
    </row>
    <row r="42650" spans="54:54" x14ac:dyDescent="0.2">
      <c r="BB42650" s="5"/>
    </row>
    <row r="42651" spans="54:54" x14ac:dyDescent="0.2">
      <c r="BB42651" s="5"/>
    </row>
    <row r="42652" spans="54:54" x14ac:dyDescent="0.2">
      <c r="BB42652" s="5"/>
    </row>
    <row r="42653" spans="54:54" x14ac:dyDescent="0.2">
      <c r="BB42653" s="5"/>
    </row>
    <row r="42654" spans="54:54" x14ac:dyDescent="0.2">
      <c r="BB42654" s="5"/>
    </row>
    <row r="42655" spans="54:54" x14ac:dyDescent="0.2">
      <c r="BB42655" s="5"/>
    </row>
    <row r="42656" spans="54:54" x14ac:dyDescent="0.2">
      <c r="BB42656" s="5"/>
    </row>
    <row r="42657" spans="54:54" x14ac:dyDescent="0.2">
      <c r="BB42657" s="5"/>
    </row>
    <row r="42658" spans="54:54" x14ac:dyDescent="0.2">
      <c r="BB42658" s="5"/>
    </row>
    <row r="42659" spans="54:54" x14ac:dyDescent="0.2">
      <c r="BB42659" s="5"/>
    </row>
    <row r="42660" spans="54:54" x14ac:dyDescent="0.2">
      <c r="BB42660" s="5"/>
    </row>
    <row r="42661" spans="54:54" x14ac:dyDescent="0.2">
      <c r="BB42661" s="5"/>
    </row>
    <row r="42662" spans="54:54" x14ac:dyDescent="0.2">
      <c r="BB42662" s="5"/>
    </row>
    <row r="42663" spans="54:54" x14ac:dyDescent="0.2">
      <c r="BB42663" s="5"/>
    </row>
    <row r="42664" spans="54:54" x14ac:dyDescent="0.2">
      <c r="BB42664" s="5"/>
    </row>
    <row r="42665" spans="54:54" x14ac:dyDescent="0.2">
      <c r="BB42665" s="5"/>
    </row>
    <row r="42666" spans="54:54" x14ac:dyDescent="0.2">
      <c r="BB42666" s="5"/>
    </row>
    <row r="42667" spans="54:54" x14ac:dyDescent="0.2">
      <c r="BB42667" s="5"/>
    </row>
    <row r="42668" spans="54:54" x14ac:dyDescent="0.2">
      <c r="BB42668" s="5"/>
    </row>
    <row r="42669" spans="54:54" x14ac:dyDescent="0.2">
      <c r="BB42669" s="5"/>
    </row>
    <row r="42670" spans="54:54" x14ac:dyDescent="0.2">
      <c r="BB42670" s="5"/>
    </row>
    <row r="42671" spans="54:54" x14ac:dyDescent="0.2">
      <c r="BB42671" s="5"/>
    </row>
    <row r="42672" spans="54:54" x14ac:dyDescent="0.2">
      <c r="BB42672" s="5"/>
    </row>
    <row r="42673" spans="54:54" x14ac:dyDescent="0.2">
      <c r="BB42673" s="5"/>
    </row>
    <row r="42674" spans="54:54" x14ac:dyDescent="0.2">
      <c r="BB42674" s="5"/>
    </row>
    <row r="42675" spans="54:54" x14ac:dyDescent="0.2">
      <c r="BB42675" s="5"/>
    </row>
    <row r="42676" spans="54:54" x14ac:dyDescent="0.2">
      <c r="BB42676" s="5"/>
    </row>
    <row r="42677" spans="54:54" x14ac:dyDescent="0.2">
      <c r="BB42677" s="5"/>
    </row>
    <row r="42678" spans="54:54" x14ac:dyDescent="0.2">
      <c r="BB42678" s="5"/>
    </row>
    <row r="42679" spans="54:54" x14ac:dyDescent="0.2">
      <c r="BB42679" s="5"/>
    </row>
    <row r="42680" spans="54:54" x14ac:dyDescent="0.2">
      <c r="BB42680" s="5"/>
    </row>
    <row r="42681" spans="54:54" x14ac:dyDescent="0.2">
      <c r="BB42681" s="5"/>
    </row>
    <row r="42682" spans="54:54" x14ac:dyDescent="0.2">
      <c r="BB42682" s="5"/>
    </row>
    <row r="42683" spans="54:54" x14ac:dyDescent="0.2">
      <c r="BB42683" s="5"/>
    </row>
    <row r="42684" spans="54:54" x14ac:dyDescent="0.2">
      <c r="BB42684" s="5"/>
    </row>
    <row r="42685" spans="54:54" x14ac:dyDescent="0.2">
      <c r="BB42685" s="5"/>
    </row>
    <row r="42686" spans="54:54" x14ac:dyDescent="0.2">
      <c r="BB42686" s="5"/>
    </row>
    <row r="42687" spans="54:54" x14ac:dyDescent="0.2">
      <c r="BB42687" s="5"/>
    </row>
    <row r="42688" spans="54:54" x14ac:dyDescent="0.2">
      <c r="BB42688" s="5"/>
    </row>
    <row r="42689" spans="54:54" x14ac:dyDescent="0.2">
      <c r="BB42689" s="5"/>
    </row>
    <row r="42690" spans="54:54" x14ac:dyDescent="0.2">
      <c r="BB42690" s="5"/>
    </row>
    <row r="42691" spans="54:54" x14ac:dyDescent="0.2">
      <c r="BB42691" s="5"/>
    </row>
    <row r="42692" spans="54:54" x14ac:dyDescent="0.2">
      <c r="BB42692" s="5"/>
    </row>
    <row r="42693" spans="54:54" x14ac:dyDescent="0.2">
      <c r="BB42693" s="5"/>
    </row>
    <row r="42694" spans="54:54" x14ac:dyDescent="0.2">
      <c r="BB42694" s="5"/>
    </row>
    <row r="42695" spans="54:54" x14ac:dyDescent="0.2">
      <c r="BB42695" s="5"/>
    </row>
    <row r="42696" spans="54:54" x14ac:dyDescent="0.2">
      <c r="BB42696" s="5"/>
    </row>
    <row r="42697" spans="54:54" x14ac:dyDescent="0.2">
      <c r="BB42697" s="5"/>
    </row>
    <row r="42698" spans="54:54" x14ac:dyDescent="0.2">
      <c r="BB42698" s="5"/>
    </row>
    <row r="42699" spans="54:54" x14ac:dyDescent="0.2">
      <c r="BB42699" s="5"/>
    </row>
    <row r="42700" spans="54:54" x14ac:dyDescent="0.2">
      <c r="BB42700" s="5"/>
    </row>
    <row r="42701" spans="54:54" x14ac:dyDescent="0.2">
      <c r="BB42701" s="5"/>
    </row>
    <row r="42702" spans="54:54" x14ac:dyDescent="0.2">
      <c r="BB42702" s="5"/>
    </row>
    <row r="42703" spans="54:54" x14ac:dyDescent="0.2">
      <c r="BB42703" s="5"/>
    </row>
    <row r="42704" spans="54:54" x14ac:dyDescent="0.2">
      <c r="BB42704" s="5"/>
    </row>
    <row r="42705" spans="54:54" x14ac:dyDescent="0.2">
      <c r="BB42705" s="5"/>
    </row>
    <row r="42706" spans="54:54" x14ac:dyDescent="0.2">
      <c r="BB42706" s="5"/>
    </row>
    <row r="42707" spans="54:54" x14ac:dyDescent="0.2">
      <c r="BB42707" s="5"/>
    </row>
    <row r="42708" spans="54:54" x14ac:dyDescent="0.2">
      <c r="BB42708" s="5"/>
    </row>
    <row r="42709" spans="54:54" x14ac:dyDescent="0.2">
      <c r="BB42709" s="5"/>
    </row>
    <row r="42710" spans="54:54" x14ac:dyDescent="0.2">
      <c r="BB42710" s="5"/>
    </row>
    <row r="42711" spans="54:54" x14ac:dyDescent="0.2">
      <c r="BB42711" s="5"/>
    </row>
    <row r="42712" spans="54:54" x14ac:dyDescent="0.2">
      <c r="BB42712" s="5"/>
    </row>
    <row r="42713" spans="54:54" x14ac:dyDescent="0.2">
      <c r="BB42713" s="5"/>
    </row>
    <row r="42714" spans="54:54" x14ac:dyDescent="0.2">
      <c r="BB42714" s="5"/>
    </row>
    <row r="42715" spans="54:54" x14ac:dyDescent="0.2">
      <c r="BB42715" s="5"/>
    </row>
    <row r="42716" spans="54:54" x14ac:dyDescent="0.2">
      <c r="BB42716" s="5"/>
    </row>
    <row r="42717" spans="54:54" x14ac:dyDescent="0.2">
      <c r="BB42717" s="5"/>
    </row>
    <row r="42718" spans="54:54" x14ac:dyDescent="0.2">
      <c r="BB42718" s="5"/>
    </row>
    <row r="42719" spans="54:54" x14ac:dyDescent="0.2">
      <c r="BB42719" s="5"/>
    </row>
    <row r="42720" spans="54:54" x14ac:dyDescent="0.2">
      <c r="BB42720" s="5"/>
    </row>
    <row r="42721" spans="54:54" x14ac:dyDescent="0.2">
      <c r="BB42721" s="5"/>
    </row>
    <row r="42722" spans="54:54" x14ac:dyDescent="0.2">
      <c r="BB42722" s="5"/>
    </row>
    <row r="42723" spans="54:54" x14ac:dyDescent="0.2">
      <c r="BB42723" s="5"/>
    </row>
    <row r="42724" spans="54:54" x14ac:dyDescent="0.2">
      <c r="BB42724" s="5"/>
    </row>
    <row r="42725" spans="54:54" x14ac:dyDescent="0.2">
      <c r="BB42725" s="5"/>
    </row>
    <row r="42726" spans="54:54" x14ac:dyDescent="0.2">
      <c r="BB42726" s="5"/>
    </row>
    <row r="42727" spans="54:54" x14ac:dyDescent="0.2">
      <c r="BB42727" s="5"/>
    </row>
    <row r="42728" spans="54:54" x14ac:dyDescent="0.2">
      <c r="BB42728" s="5"/>
    </row>
    <row r="42729" spans="54:54" x14ac:dyDescent="0.2">
      <c r="BB42729" s="5"/>
    </row>
    <row r="42730" spans="54:54" x14ac:dyDescent="0.2">
      <c r="BB42730" s="5"/>
    </row>
    <row r="42731" spans="54:54" x14ac:dyDescent="0.2">
      <c r="BB42731" s="5"/>
    </row>
    <row r="42732" spans="54:54" x14ac:dyDescent="0.2">
      <c r="BB42732" s="5"/>
    </row>
    <row r="42733" spans="54:54" x14ac:dyDescent="0.2">
      <c r="BB42733" s="5"/>
    </row>
    <row r="42734" spans="54:54" x14ac:dyDescent="0.2">
      <c r="BB42734" s="5"/>
    </row>
    <row r="42735" spans="54:54" x14ac:dyDescent="0.2">
      <c r="BB42735" s="5"/>
    </row>
    <row r="42736" spans="54:54" x14ac:dyDescent="0.2">
      <c r="BB42736" s="5"/>
    </row>
    <row r="42737" spans="54:54" x14ac:dyDescent="0.2">
      <c r="BB42737" s="5"/>
    </row>
    <row r="42738" spans="54:54" x14ac:dyDescent="0.2">
      <c r="BB42738" s="5"/>
    </row>
    <row r="42739" spans="54:54" x14ac:dyDescent="0.2">
      <c r="BB42739" s="5"/>
    </row>
    <row r="42740" spans="54:54" x14ac:dyDescent="0.2">
      <c r="BB42740" s="5"/>
    </row>
    <row r="42741" spans="54:54" x14ac:dyDescent="0.2">
      <c r="BB42741" s="5"/>
    </row>
    <row r="42742" spans="54:54" x14ac:dyDescent="0.2">
      <c r="BB42742" s="5"/>
    </row>
    <row r="42743" spans="54:54" x14ac:dyDescent="0.2">
      <c r="BB42743" s="5"/>
    </row>
    <row r="42744" spans="54:54" x14ac:dyDescent="0.2">
      <c r="BB42744" s="5"/>
    </row>
    <row r="42745" spans="54:54" x14ac:dyDescent="0.2">
      <c r="BB42745" s="5"/>
    </row>
    <row r="42746" spans="54:54" x14ac:dyDescent="0.2">
      <c r="BB42746" s="5"/>
    </row>
    <row r="42747" spans="54:54" x14ac:dyDescent="0.2">
      <c r="BB42747" s="5"/>
    </row>
    <row r="42748" spans="54:54" x14ac:dyDescent="0.2">
      <c r="BB42748" s="5"/>
    </row>
    <row r="42749" spans="54:54" x14ac:dyDescent="0.2">
      <c r="BB42749" s="5"/>
    </row>
    <row r="42750" spans="54:54" x14ac:dyDescent="0.2">
      <c r="BB42750" s="5"/>
    </row>
    <row r="42751" spans="54:54" x14ac:dyDescent="0.2">
      <c r="BB42751" s="5"/>
    </row>
    <row r="42752" spans="54:54" x14ac:dyDescent="0.2">
      <c r="BB42752" s="5"/>
    </row>
    <row r="42753" spans="54:54" x14ac:dyDescent="0.2">
      <c r="BB42753" s="5"/>
    </row>
    <row r="42754" spans="54:54" x14ac:dyDescent="0.2">
      <c r="BB42754" s="5"/>
    </row>
    <row r="42755" spans="54:54" x14ac:dyDescent="0.2">
      <c r="BB42755" s="5"/>
    </row>
    <row r="42756" spans="54:54" x14ac:dyDescent="0.2">
      <c r="BB42756" s="5"/>
    </row>
    <row r="42757" spans="54:54" x14ac:dyDescent="0.2">
      <c r="BB42757" s="5"/>
    </row>
    <row r="42758" spans="54:54" x14ac:dyDescent="0.2">
      <c r="BB42758" s="5"/>
    </row>
    <row r="42759" spans="54:54" x14ac:dyDescent="0.2">
      <c r="BB42759" s="5"/>
    </row>
    <row r="42760" spans="54:54" x14ac:dyDescent="0.2">
      <c r="BB42760" s="5"/>
    </row>
    <row r="42761" spans="54:54" x14ac:dyDescent="0.2">
      <c r="BB42761" s="5"/>
    </row>
    <row r="42762" spans="54:54" x14ac:dyDescent="0.2">
      <c r="BB42762" s="5"/>
    </row>
    <row r="42763" spans="54:54" x14ac:dyDescent="0.2">
      <c r="BB42763" s="5"/>
    </row>
    <row r="42764" spans="54:54" x14ac:dyDescent="0.2">
      <c r="BB42764" s="5"/>
    </row>
    <row r="42765" spans="54:54" x14ac:dyDescent="0.2">
      <c r="BB42765" s="5"/>
    </row>
    <row r="42766" spans="54:54" x14ac:dyDescent="0.2">
      <c r="BB42766" s="5"/>
    </row>
    <row r="42767" spans="54:54" x14ac:dyDescent="0.2">
      <c r="BB42767" s="5"/>
    </row>
    <row r="42768" spans="54:54" x14ac:dyDescent="0.2">
      <c r="BB42768" s="5"/>
    </row>
    <row r="42769" spans="54:54" x14ac:dyDescent="0.2">
      <c r="BB42769" s="5"/>
    </row>
    <row r="42770" spans="54:54" x14ac:dyDescent="0.2">
      <c r="BB42770" s="5"/>
    </row>
    <row r="42771" spans="54:54" x14ac:dyDescent="0.2">
      <c r="BB42771" s="5"/>
    </row>
    <row r="42772" spans="54:54" x14ac:dyDescent="0.2">
      <c r="BB42772" s="5"/>
    </row>
    <row r="42773" spans="54:54" x14ac:dyDescent="0.2">
      <c r="BB42773" s="5"/>
    </row>
    <row r="42774" spans="54:54" x14ac:dyDescent="0.2">
      <c r="BB42774" s="5"/>
    </row>
    <row r="42775" spans="54:54" x14ac:dyDescent="0.2">
      <c r="BB42775" s="5"/>
    </row>
    <row r="42776" spans="54:54" x14ac:dyDescent="0.2">
      <c r="BB42776" s="5"/>
    </row>
    <row r="42777" spans="54:54" x14ac:dyDescent="0.2">
      <c r="BB42777" s="5"/>
    </row>
    <row r="42778" spans="54:54" x14ac:dyDescent="0.2">
      <c r="BB42778" s="5"/>
    </row>
    <row r="42779" spans="54:54" x14ac:dyDescent="0.2">
      <c r="BB42779" s="5"/>
    </row>
    <row r="42780" spans="54:54" x14ac:dyDescent="0.2">
      <c r="BB42780" s="5"/>
    </row>
    <row r="42781" spans="54:54" x14ac:dyDescent="0.2">
      <c r="BB42781" s="5"/>
    </row>
    <row r="42782" spans="54:54" x14ac:dyDescent="0.2">
      <c r="BB42782" s="5"/>
    </row>
    <row r="42783" spans="54:54" x14ac:dyDescent="0.2">
      <c r="BB42783" s="5"/>
    </row>
    <row r="42784" spans="54:54" x14ac:dyDescent="0.2">
      <c r="BB42784" s="5"/>
    </row>
    <row r="42785" spans="54:54" x14ac:dyDescent="0.2">
      <c r="BB42785" s="5"/>
    </row>
    <row r="42786" spans="54:54" x14ac:dyDescent="0.2">
      <c r="BB42786" s="5"/>
    </row>
    <row r="42787" spans="54:54" x14ac:dyDescent="0.2">
      <c r="BB42787" s="5"/>
    </row>
    <row r="42788" spans="54:54" x14ac:dyDescent="0.2">
      <c r="BB42788" s="5"/>
    </row>
    <row r="42789" spans="54:54" x14ac:dyDescent="0.2">
      <c r="BB42789" s="5"/>
    </row>
    <row r="42790" spans="54:54" x14ac:dyDescent="0.2">
      <c r="BB42790" s="5"/>
    </row>
    <row r="42791" spans="54:54" x14ac:dyDescent="0.2">
      <c r="BB42791" s="5"/>
    </row>
    <row r="42792" spans="54:54" x14ac:dyDescent="0.2">
      <c r="BB42792" s="5"/>
    </row>
    <row r="42793" spans="54:54" x14ac:dyDescent="0.2">
      <c r="BB42793" s="5"/>
    </row>
    <row r="42794" spans="54:54" x14ac:dyDescent="0.2">
      <c r="BB42794" s="5"/>
    </row>
    <row r="42795" spans="54:54" x14ac:dyDescent="0.2">
      <c r="BB42795" s="5"/>
    </row>
    <row r="42796" spans="54:54" x14ac:dyDescent="0.2">
      <c r="BB42796" s="5"/>
    </row>
    <row r="42797" spans="54:54" x14ac:dyDescent="0.2">
      <c r="BB42797" s="5"/>
    </row>
    <row r="42798" spans="54:54" x14ac:dyDescent="0.2">
      <c r="BB42798" s="5"/>
    </row>
    <row r="42799" spans="54:54" x14ac:dyDescent="0.2">
      <c r="BB42799" s="5"/>
    </row>
    <row r="42800" spans="54:54" x14ac:dyDescent="0.2">
      <c r="BB42800" s="5"/>
    </row>
    <row r="42801" spans="54:54" x14ac:dyDescent="0.2">
      <c r="BB42801" s="5"/>
    </row>
    <row r="42802" spans="54:54" x14ac:dyDescent="0.2">
      <c r="BB42802" s="5"/>
    </row>
    <row r="42803" spans="54:54" x14ac:dyDescent="0.2">
      <c r="BB42803" s="5"/>
    </row>
    <row r="42804" spans="54:54" x14ac:dyDescent="0.2">
      <c r="BB42804" s="5"/>
    </row>
    <row r="42805" spans="54:54" x14ac:dyDescent="0.2">
      <c r="BB42805" s="5"/>
    </row>
    <row r="42806" spans="54:54" x14ac:dyDescent="0.2">
      <c r="BB42806" s="5"/>
    </row>
    <row r="42807" spans="54:54" x14ac:dyDescent="0.2">
      <c r="BB42807" s="5"/>
    </row>
    <row r="42808" spans="54:54" x14ac:dyDescent="0.2">
      <c r="BB42808" s="5"/>
    </row>
    <row r="42809" spans="54:54" x14ac:dyDescent="0.2">
      <c r="BB42809" s="5"/>
    </row>
    <row r="42810" spans="54:54" x14ac:dyDescent="0.2">
      <c r="BB42810" s="5"/>
    </row>
    <row r="42811" spans="54:54" x14ac:dyDescent="0.2">
      <c r="BB42811" s="5"/>
    </row>
    <row r="42812" spans="54:54" x14ac:dyDescent="0.2">
      <c r="BB42812" s="5"/>
    </row>
    <row r="42813" spans="54:54" x14ac:dyDescent="0.2">
      <c r="BB42813" s="5"/>
    </row>
    <row r="42814" spans="54:54" x14ac:dyDescent="0.2">
      <c r="BB42814" s="5"/>
    </row>
    <row r="42815" spans="54:54" x14ac:dyDescent="0.2">
      <c r="BB42815" s="5"/>
    </row>
    <row r="42816" spans="54:54" x14ac:dyDescent="0.2">
      <c r="BB42816" s="5"/>
    </row>
    <row r="42817" spans="54:54" x14ac:dyDescent="0.2">
      <c r="BB42817" s="5"/>
    </row>
    <row r="42818" spans="54:54" x14ac:dyDescent="0.2">
      <c r="BB42818" s="5"/>
    </row>
    <row r="42819" spans="54:54" x14ac:dyDescent="0.2">
      <c r="BB42819" s="5"/>
    </row>
    <row r="42820" spans="54:54" x14ac:dyDescent="0.2">
      <c r="BB42820" s="5"/>
    </row>
    <row r="42821" spans="54:54" x14ac:dyDescent="0.2">
      <c r="BB42821" s="5"/>
    </row>
    <row r="42822" spans="54:54" x14ac:dyDescent="0.2">
      <c r="BB42822" s="5"/>
    </row>
    <row r="42823" spans="54:54" x14ac:dyDescent="0.2">
      <c r="BB42823" s="5"/>
    </row>
    <row r="42824" spans="54:54" x14ac:dyDescent="0.2">
      <c r="BB42824" s="5"/>
    </row>
    <row r="42825" spans="54:54" x14ac:dyDescent="0.2">
      <c r="BB42825" s="5"/>
    </row>
    <row r="42826" spans="54:54" x14ac:dyDescent="0.2">
      <c r="BB42826" s="5"/>
    </row>
    <row r="42827" spans="54:54" x14ac:dyDescent="0.2">
      <c r="BB42827" s="5"/>
    </row>
    <row r="42828" spans="54:54" x14ac:dyDescent="0.2">
      <c r="BB42828" s="5"/>
    </row>
    <row r="42829" spans="54:54" x14ac:dyDescent="0.2">
      <c r="BB42829" s="5"/>
    </row>
    <row r="42830" spans="54:54" x14ac:dyDescent="0.2">
      <c r="BB42830" s="5"/>
    </row>
    <row r="42831" spans="54:54" x14ac:dyDescent="0.2">
      <c r="BB42831" s="5"/>
    </row>
    <row r="42832" spans="54:54" x14ac:dyDescent="0.2">
      <c r="BB42832" s="5"/>
    </row>
    <row r="42833" spans="54:54" x14ac:dyDescent="0.2">
      <c r="BB42833" s="5"/>
    </row>
    <row r="42834" spans="54:54" x14ac:dyDescent="0.2">
      <c r="BB42834" s="5"/>
    </row>
    <row r="42835" spans="54:54" x14ac:dyDescent="0.2">
      <c r="BB42835" s="5"/>
    </row>
    <row r="42836" spans="54:54" x14ac:dyDescent="0.2">
      <c r="BB42836" s="5"/>
    </row>
    <row r="42837" spans="54:54" x14ac:dyDescent="0.2">
      <c r="BB42837" s="5"/>
    </row>
    <row r="42838" spans="54:54" x14ac:dyDescent="0.2">
      <c r="BB42838" s="5"/>
    </row>
    <row r="42839" spans="54:54" x14ac:dyDescent="0.2">
      <c r="BB42839" s="5"/>
    </row>
    <row r="42840" spans="54:54" x14ac:dyDescent="0.2">
      <c r="BB42840" s="5"/>
    </row>
    <row r="42841" spans="54:54" x14ac:dyDescent="0.2">
      <c r="BB42841" s="5"/>
    </row>
    <row r="42842" spans="54:54" x14ac:dyDescent="0.2">
      <c r="BB42842" s="5"/>
    </row>
    <row r="42843" spans="54:54" x14ac:dyDescent="0.2">
      <c r="BB42843" s="5"/>
    </row>
    <row r="42844" spans="54:54" x14ac:dyDescent="0.2">
      <c r="BB42844" s="5"/>
    </row>
    <row r="42845" spans="54:54" x14ac:dyDescent="0.2">
      <c r="BB42845" s="5"/>
    </row>
    <row r="42846" spans="54:54" x14ac:dyDescent="0.2">
      <c r="BB42846" s="5"/>
    </row>
    <row r="42847" spans="54:54" x14ac:dyDescent="0.2">
      <c r="BB42847" s="5"/>
    </row>
    <row r="42848" spans="54:54" x14ac:dyDescent="0.2">
      <c r="BB42848" s="5"/>
    </row>
    <row r="42849" spans="54:54" x14ac:dyDescent="0.2">
      <c r="BB42849" s="5"/>
    </row>
    <row r="42850" spans="54:54" x14ac:dyDescent="0.2">
      <c r="BB42850" s="5"/>
    </row>
    <row r="42851" spans="54:54" x14ac:dyDescent="0.2">
      <c r="BB42851" s="5"/>
    </row>
    <row r="42852" spans="54:54" x14ac:dyDescent="0.2">
      <c r="BB42852" s="5"/>
    </row>
    <row r="42853" spans="54:54" x14ac:dyDescent="0.2">
      <c r="BB42853" s="5"/>
    </row>
    <row r="42854" spans="54:54" x14ac:dyDescent="0.2">
      <c r="BB42854" s="5"/>
    </row>
    <row r="42855" spans="54:54" x14ac:dyDescent="0.2">
      <c r="BB42855" s="5"/>
    </row>
    <row r="42856" spans="54:54" x14ac:dyDescent="0.2">
      <c r="BB42856" s="5"/>
    </row>
    <row r="42857" spans="54:54" x14ac:dyDescent="0.2">
      <c r="BB42857" s="5"/>
    </row>
    <row r="42858" spans="54:54" x14ac:dyDescent="0.2">
      <c r="BB42858" s="5"/>
    </row>
    <row r="42859" spans="54:54" x14ac:dyDescent="0.2">
      <c r="BB42859" s="5"/>
    </row>
    <row r="42860" spans="54:54" x14ac:dyDescent="0.2">
      <c r="BB42860" s="5"/>
    </row>
    <row r="42861" spans="54:54" x14ac:dyDescent="0.2">
      <c r="BB42861" s="5"/>
    </row>
    <row r="42862" spans="54:54" x14ac:dyDescent="0.2">
      <c r="BB42862" s="5"/>
    </row>
    <row r="42863" spans="54:54" x14ac:dyDescent="0.2">
      <c r="BB42863" s="5"/>
    </row>
    <row r="42864" spans="54:54" x14ac:dyDescent="0.2">
      <c r="BB42864" s="5"/>
    </row>
    <row r="42865" spans="54:54" x14ac:dyDescent="0.2">
      <c r="BB42865" s="5"/>
    </row>
    <row r="42866" spans="54:54" x14ac:dyDescent="0.2">
      <c r="BB42866" s="5"/>
    </row>
    <row r="42867" spans="54:54" x14ac:dyDescent="0.2">
      <c r="BB42867" s="5"/>
    </row>
    <row r="42868" spans="54:54" x14ac:dyDescent="0.2">
      <c r="BB42868" s="5"/>
    </row>
    <row r="42869" spans="54:54" x14ac:dyDescent="0.2">
      <c r="BB42869" s="5"/>
    </row>
    <row r="42870" spans="54:54" x14ac:dyDescent="0.2">
      <c r="BB42870" s="5"/>
    </row>
    <row r="42871" spans="54:54" x14ac:dyDescent="0.2">
      <c r="BB42871" s="5"/>
    </row>
    <row r="42872" spans="54:54" x14ac:dyDescent="0.2">
      <c r="BB42872" s="5"/>
    </row>
    <row r="42873" spans="54:54" x14ac:dyDescent="0.2">
      <c r="BB42873" s="5"/>
    </row>
    <row r="42874" spans="54:54" x14ac:dyDescent="0.2">
      <c r="BB42874" s="5"/>
    </row>
    <row r="42875" spans="54:54" x14ac:dyDescent="0.2">
      <c r="BB42875" s="5"/>
    </row>
    <row r="42876" spans="54:54" x14ac:dyDescent="0.2">
      <c r="BB42876" s="5"/>
    </row>
    <row r="42877" spans="54:54" x14ac:dyDescent="0.2">
      <c r="BB42877" s="5"/>
    </row>
    <row r="42878" spans="54:54" x14ac:dyDescent="0.2">
      <c r="BB42878" s="5"/>
    </row>
    <row r="42879" spans="54:54" x14ac:dyDescent="0.2">
      <c r="BB42879" s="5"/>
    </row>
    <row r="42880" spans="54:54" x14ac:dyDescent="0.2">
      <c r="BB42880" s="5"/>
    </row>
    <row r="42881" spans="54:54" x14ac:dyDescent="0.2">
      <c r="BB42881" s="5"/>
    </row>
    <row r="42882" spans="54:54" x14ac:dyDescent="0.2">
      <c r="BB42882" s="5"/>
    </row>
    <row r="42883" spans="54:54" x14ac:dyDescent="0.2">
      <c r="BB42883" s="5"/>
    </row>
    <row r="42884" spans="54:54" x14ac:dyDescent="0.2">
      <c r="BB42884" s="5"/>
    </row>
    <row r="42885" spans="54:54" x14ac:dyDescent="0.2">
      <c r="BB42885" s="5"/>
    </row>
    <row r="42886" spans="54:54" x14ac:dyDescent="0.2">
      <c r="BB42886" s="5"/>
    </row>
    <row r="42887" spans="54:54" x14ac:dyDescent="0.2">
      <c r="BB42887" s="5"/>
    </row>
    <row r="42888" spans="54:54" x14ac:dyDescent="0.2">
      <c r="BB42888" s="5"/>
    </row>
    <row r="42889" spans="54:54" x14ac:dyDescent="0.2">
      <c r="BB42889" s="5"/>
    </row>
    <row r="42890" spans="54:54" x14ac:dyDescent="0.2">
      <c r="BB42890" s="5"/>
    </row>
    <row r="42891" spans="54:54" x14ac:dyDescent="0.2">
      <c r="BB42891" s="5"/>
    </row>
    <row r="42892" spans="54:54" x14ac:dyDescent="0.2">
      <c r="BB42892" s="5"/>
    </row>
    <row r="42893" spans="54:54" x14ac:dyDescent="0.2">
      <c r="BB42893" s="5"/>
    </row>
    <row r="42894" spans="54:54" x14ac:dyDescent="0.2">
      <c r="BB42894" s="5"/>
    </row>
    <row r="42895" spans="54:54" x14ac:dyDescent="0.2">
      <c r="BB42895" s="5"/>
    </row>
    <row r="42896" spans="54:54" x14ac:dyDescent="0.2">
      <c r="BB42896" s="5"/>
    </row>
    <row r="42897" spans="54:54" x14ac:dyDescent="0.2">
      <c r="BB42897" s="5"/>
    </row>
    <row r="42898" spans="54:54" x14ac:dyDescent="0.2">
      <c r="BB42898" s="5"/>
    </row>
    <row r="42899" spans="54:54" x14ac:dyDescent="0.2">
      <c r="BB42899" s="5"/>
    </row>
    <row r="42900" spans="54:54" x14ac:dyDescent="0.2">
      <c r="BB42900" s="5"/>
    </row>
    <row r="42901" spans="54:54" x14ac:dyDescent="0.2">
      <c r="BB42901" s="5"/>
    </row>
    <row r="42902" spans="54:54" x14ac:dyDescent="0.2">
      <c r="BB42902" s="5"/>
    </row>
    <row r="42903" spans="54:54" x14ac:dyDescent="0.2">
      <c r="BB42903" s="5"/>
    </row>
    <row r="42904" spans="54:54" x14ac:dyDescent="0.2">
      <c r="BB42904" s="5"/>
    </row>
    <row r="42905" spans="54:54" x14ac:dyDescent="0.2">
      <c r="BB42905" s="5"/>
    </row>
    <row r="42906" spans="54:54" x14ac:dyDescent="0.2">
      <c r="BB42906" s="5"/>
    </row>
    <row r="42907" spans="54:54" x14ac:dyDescent="0.2">
      <c r="BB42907" s="5"/>
    </row>
    <row r="42908" spans="54:54" x14ac:dyDescent="0.2">
      <c r="BB42908" s="5"/>
    </row>
    <row r="42909" spans="54:54" x14ac:dyDescent="0.2">
      <c r="BB42909" s="5"/>
    </row>
    <row r="42910" spans="54:54" x14ac:dyDescent="0.2">
      <c r="BB42910" s="5"/>
    </row>
    <row r="42911" spans="54:54" x14ac:dyDescent="0.2">
      <c r="BB42911" s="5"/>
    </row>
    <row r="42912" spans="54:54" x14ac:dyDescent="0.2">
      <c r="BB42912" s="5"/>
    </row>
    <row r="42913" spans="54:54" x14ac:dyDescent="0.2">
      <c r="BB42913" s="5"/>
    </row>
    <row r="42914" spans="54:54" x14ac:dyDescent="0.2">
      <c r="BB42914" s="5"/>
    </row>
    <row r="42915" spans="54:54" x14ac:dyDescent="0.2">
      <c r="BB42915" s="5"/>
    </row>
    <row r="42916" spans="54:54" x14ac:dyDescent="0.2">
      <c r="BB42916" s="5"/>
    </row>
    <row r="42917" spans="54:54" x14ac:dyDescent="0.2">
      <c r="BB42917" s="5"/>
    </row>
    <row r="42918" spans="54:54" x14ac:dyDescent="0.2">
      <c r="BB42918" s="5"/>
    </row>
    <row r="42919" spans="54:54" x14ac:dyDescent="0.2">
      <c r="BB42919" s="5"/>
    </row>
    <row r="42920" spans="54:54" x14ac:dyDescent="0.2">
      <c r="BB42920" s="5"/>
    </row>
    <row r="42921" spans="54:54" x14ac:dyDescent="0.2">
      <c r="BB42921" s="5"/>
    </row>
    <row r="42922" spans="54:54" x14ac:dyDescent="0.2">
      <c r="BB42922" s="5"/>
    </row>
    <row r="42923" spans="54:54" x14ac:dyDescent="0.2">
      <c r="BB42923" s="5"/>
    </row>
    <row r="42924" spans="54:54" x14ac:dyDescent="0.2">
      <c r="BB42924" s="5"/>
    </row>
    <row r="42925" spans="54:54" x14ac:dyDescent="0.2">
      <c r="BB42925" s="5"/>
    </row>
    <row r="42926" spans="54:54" x14ac:dyDescent="0.2">
      <c r="BB42926" s="5"/>
    </row>
    <row r="42927" spans="54:54" x14ac:dyDescent="0.2">
      <c r="BB42927" s="5"/>
    </row>
    <row r="42928" spans="54:54" x14ac:dyDescent="0.2">
      <c r="BB42928" s="5"/>
    </row>
    <row r="42929" spans="54:54" x14ac:dyDescent="0.2">
      <c r="BB42929" s="5"/>
    </row>
    <row r="42930" spans="54:54" x14ac:dyDescent="0.2">
      <c r="BB42930" s="5"/>
    </row>
    <row r="42931" spans="54:54" x14ac:dyDescent="0.2">
      <c r="BB42931" s="5"/>
    </row>
    <row r="42932" spans="54:54" x14ac:dyDescent="0.2">
      <c r="BB42932" s="5"/>
    </row>
    <row r="42933" spans="54:54" x14ac:dyDescent="0.2">
      <c r="BB42933" s="5"/>
    </row>
    <row r="42934" spans="54:54" x14ac:dyDescent="0.2">
      <c r="BB42934" s="5"/>
    </row>
    <row r="42935" spans="54:54" x14ac:dyDescent="0.2">
      <c r="BB42935" s="5"/>
    </row>
    <row r="42936" spans="54:54" x14ac:dyDescent="0.2">
      <c r="BB42936" s="5"/>
    </row>
    <row r="42937" spans="54:54" x14ac:dyDescent="0.2">
      <c r="BB42937" s="5"/>
    </row>
    <row r="42938" spans="54:54" x14ac:dyDescent="0.2">
      <c r="BB42938" s="5"/>
    </row>
    <row r="42939" spans="54:54" x14ac:dyDescent="0.2">
      <c r="BB42939" s="5"/>
    </row>
    <row r="42940" spans="54:54" x14ac:dyDescent="0.2">
      <c r="BB42940" s="5"/>
    </row>
    <row r="42941" spans="54:54" x14ac:dyDescent="0.2">
      <c r="BB42941" s="5"/>
    </row>
    <row r="42942" spans="54:54" x14ac:dyDescent="0.2">
      <c r="BB42942" s="5"/>
    </row>
    <row r="42943" spans="54:54" x14ac:dyDescent="0.2">
      <c r="BB42943" s="5"/>
    </row>
    <row r="42944" spans="54:54" x14ac:dyDescent="0.2">
      <c r="BB42944" s="5"/>
    </row>
    <row r="42945" spans="54:54" x14ac:dyDescent="0.2">
      <c r="BB42945" s="5"/>
    </row>
    <row r="42946" spans="54:54" x14ac:dyDescent="0.2">
      <c r="BB42946" s="5"/>
    </row>
    <row r="42947" spans="54:54" x14ac:dyDescent="0.2">
      <c r="BB42947" s="5"/>
    </row>
    <row r="42948" spans="54:54" x14ac:dyDescent="0.2">
      <c r="BB42948" s="5"/>
    </row>
    <row r="42949" spans="54:54" x14ac:dyDescent="0.2">
      <c r="BB42949" s="5"/>
    </row>
    <row r="42950" spans="54:54" x14ac:dyDescent="0.2">
      <c r="BB42950" s="5"/>
    </row>
    <row r="42951" spans="54:54" x14ac:dyDescent="0.2">
      <c r="BB42951" s="5"/>
    </row>
    <row r="42952" spans="54:54" x14ac:dyDescent="0.2">
      <c r="BB42952" s="5"/>
    </row>
    <row r="42953" spans="54:54" x14ac:dyDescent="0.2">
      <c r="BB42953" s="5"/>
    </row>
    <row r="42954" spans="54:54" x14ac:dyDescent="0.2">
      <c r="BB42954" s="5"/>
    </row>
    <row r="42955" spans="54:54" x14ac:dyDescent="0.2">
      <c r="BB42955" s="5"/>
    </row>
    <row r="42956" spans="54:54" x14ac:dyDescent="0.2">
      <c r="BB42956" s="5"/>
    </row>
    <row r="42957" spans="54:54" x14ac:dyDescent="0.2">
      <c r="BB42957" s="5"/>
    </row>
    <row r="42958" spans="54:54" x14ac:dyDescent="0.2">
      <c r="BB42958" s="5"/>
    </row>
    <row r="42959" spans="54:54" x14ac:dyDescent="0.2">
      <c r="BB42959" s="5"/>
    </row>
    <row r="42960" spans="54:54" x14ac:dyDescent="0.2">
      <c r="BB42960" s="5"/>
    </row>
    <row r="42961" spans="54:54" x14ac:dyDescent="0.2">
      <c r="BB42961" s="5"/>
    </row>
    <row r="42962" spans="54:54" x14ac:dyDescent="0.2">
      <c r="BB42962" s="5"/>
    </row>
    <row r="42963" spans="54:54" x14ac:dyDescent="0.2">
      <c r="BB42963" s="5"/>
    </row>
    <row r="42964" spans="54:54" x14ac:dyDescent="0.2">
      <c r="BB42964" s="5"/>
    </row>
    <row r="42965" spans="54:54" x14ac:dyDescent="0.2">
      <c r="BB42965" s="5"/>
    </row>
    <row r="42966" spans="54:54" x14ac:dyDescent="0.2">
      <c r="BB42966" s="5"/>
    </row>
    <row r="42967" spans="54:54" x14ac:dyDescent="0.2">
      <c r="BB42967" s="5"/>
    </row>
    <row r="42968" spans="54:54" x14ac:dyDescent="0.2">
      <c r="BB42968" s="5"/>
    </row>
    <row r="42969" spans="54:54" x14ac:dyDescent="0.2">
      <c r="BB42969" s="5"/>
    </row>
    <row r="42970" spans="54:54" x14ac:dyDescent="0.2">
      <c r="BB42970" s="5"/>
    </row>
    <row r="42971" spans="54:54" x14ac:dyDescent="0.2">
      <c r="BB42971" s="5"/>
    </row>
    <row r="42972" spans="54:54" x14ac:dyDescent="0.2">
      <c r="BB42972" s="5"/>
    </row>
    <row r="42973" spans="54:54" x14ac:dyDescent="0.2">
      <c r="BB42973" s="5"/>
    </row>
    <row r="42974" spans="54:54" x14ac:dyDescent="0.2">
      <c r="BB42974" s="5"/>
    </row>
    <row r="42975" spans="54:54" x14ac:dyDescent="0.2">
      <c r="BB42975" s="5"/>
    </row>
    <row r="42976" spans="54:54" x14ac:dyDescent="0.2">
      <c r="BB42976" s="5"/>
    </row>
    <row r="42977" spans="54:54" x14ac:dyDescent="0.2">
      <c r="BB42977" s="5"/>
    </row>
    <row r="42978" spans="54:54" x14ac:dyDescent="0.2">
      <c r="BB42978" s="5"/>
    </row>
    <row r="42979" spans="54:54" x14ac:dyDescent="0.2">
      <c r="BB42979" s="5"/>
    </row>
    <row r="42980" spans="54:54" x14ac:dyDescent="0.2">
      <c r="BB42980" s="5"/>
    </row>
    <row r="42981" spans="54:54" x14ac:dyDescent="0.2">
      <c r="BB42981" s="5"/>
    </row>
    <row r="42982" spans="54:54" x14ac:dyDescent="0.2">
      <c r="BB42982" s="5"/>
    </row>
    <row r="42983" spans="54:54" x14ac:dyDescent="0.2">
      <c r="BB42983" s="5"/>
    </row>
    <row r="42984" spans="54:54" x14ac:dyDescent="0.2">
      <c r="BB42984" s="5"/>
    </row>
    <row r="42985" spans="54:54" x14ac:dyDescent="0.2">
      <c r="BB42985" s="5"/>
    </row>
    <row r="42986" spans="54:54" x14ac:dyDescent="0.2">
      <c r="BB42986" s="5"/>
    </row>
    <row r="42987" spans="54:54" x14ac:dyDescent="0.2">
      <c r="BB42987" s="5"/>
    </row>
    <row r="42988" spans="54:54" x14ac:dyDescent="0.2">
      <c r="BB42988" s="5"/>
    </row>
    <row r="42989" spans="54:54" x14ac:dyDescent="0.2">
      <c r="BB42989" s="5"/>
    </row>
    <row r="42990" spans="54:54" x14ac:dyDescent="0.2">
      <c r="BB42990" s="5"/>
    </row>
    <row r="42991" spans="54:54" x14ac:dyDescent="0.2">
      <c r="BB42991" s="5"/>
    </row>
    <row r="42992" spans="54:54" x14ac:dyDescent="0.2">
      <c r="BB42992" s="5"/>
    </row>
    <row r="42993" spans="54:54" x14ac:dyDescent="0.2">
      <c r="BB42993" s="5"/>
    </row>
    <row r="42994" spans="54:54" x14ac:dyDescent="0.2">
      <c r="BB42994" s="5"/>
    </row>
    <row r="42995" spans="54:54" x14ac:dyDescent="0.2">
      <c r="BB42995" s="5"/>
    </row>
    <row r="42996" spans="54:54" x14ac:dyDescent="0.2">
      <c r="BB42996" s="5"/>
    </row>
    <row r="42997" spans="54:54" x14ac:dyDescent="0.2">
      <c r="BB42997" s="5"/>
    </row>
    <row r="42998" spans="54:54" x14ac:dyDescent="0.2">
      <c r="BB42998" s="5"/>
    </row>
    <row r="42999" spans="54:54" x14ac:dyDescent="0.2">
      <c r="BB42999" s="5"/>
    </row>
    <row r="43000" spans="54:54" x14ac:dyDescent="0.2">
      <c r="BB43000" s="5"/>
    </row>
    <row r="43001" spans="54:54" x14ac:dyDescent="0.2">
      <c r="BB43001" s="5"/>
    </row>
    <row r="43002" spans="54:54" x14ac:dyDescent="0.2">
      <c r="BB43002" s="5"/>
    </row>
    <row r="43003" spans="54:54" x14ac:dyDescent="0.2">
      <c r="BB43003" s="5"/>
    </row>
    <row r="43004" spans="54:54" x14ac:dyDescent="0.2">
      <c r="BB43004" s="5"/>
    </row>
    <row r="43005" spans="54:54" x14ac:dyDescent="0.2">
      <c r="BB43005" s="5"/>
    </row>
    <row r="43006" spans="54:54" x14ac:dyDescent="0.2">
      <c r="BB43006" s="5"/>
    </row>
    <row r="43007" spans="54:54" x14ac:dyDescent="0.2">
      <c r="BB43007" s="5"/>
    </row>
    <row r="43008" spans="54:54" x14ac:dyDescent="0.2">
      <c r="BB43008" s="5"/>
    </row>
    <row r="43009" spans="54:54" x14ac:dyDescent="0.2">
      <c r="BB43009" s="5"/>
    </row>
    <row r="43010" spans="54:54" x14ac:dyDescent="0.2">
      <c r="BB43010" s="5"/>
    </row>
    <row r="43011" spans="54:54" x14ac:dyDescent="0.2">
      <c r="BB43011" s="5"/>
    </row>
    <row r="43012" spans="54:54" x14ac:dyDescent="0.2">
      <c r="BB43012" s="5"/>
    </row>
    <row r="43013" spans="54:54" x14ac:dyDescent="0.2">
      <c r="BB43013" s="5"/>
    </row>
    <row r="43014" spans="54:54" x14ac:dyDescent="0.2">
      <c r="BB43014" s="5"/>
    </row>
    <row r="43015" spans="54:54" x14ac:dyDescent="0.2">
      <c r="BB43015" s="5"/>
    </row>
    <row r="43016" spans="54:54" x14ac:dyDescent="0.2">
      <c r="BB43016" s="5"/>
    </row>
    <row r="43017" spans="54:54" x14ac:dyDescent="0.2">
      <c r="BB43017" s="5"/>
    </row>
    <row r="43018" spans="54:54" x14ac:dyDescent="0.2">
      <c r="BB43018" s="5"/>
    </row>
    <row r="43019" spans="54:54" x14ac:dyDescent="0.2">
      <c r="BB43019" s="5"/>
    </row>
    <row r="43020" spans="54:54" x14ac:dyDescent="0.2">
      <c r="BB43020" s="5"/>
    </row>
    <row r="43021" spans="54:54" x14ac:dyDescent="0.2">
      <c r="BB43021" s="5"/>
    </row>
    <row r="43022" spans="54:54" x14ac:dyDescent="0.2">
      <c r="BB43022" s="5"/>
    </row>
    <row r="43023" spans="54:54" x14ac:dyDescent="0.2">
      <c r="BB43023" s="5"/>
    </row>
    <row r="43024" spans="54:54" x14ac:dyDescent="0.2">
      <c r="BB43024" s="5"/>
    </row>
    <row r="43025" spans="54:54" x14ac:dyDescent="0.2">
      <c r="BB43025" s="5"/>
    </row>
    <row r="43026" spans="54:54" x14ac:dyDescent="0.2">
      <c r="BB43026" s="5"/>
    </row>
    <row r="43027" spans="54:54" x14ac:dyDescent="0.2">
      <c r="BB43027" s="5"/>
    </row>
    <row r="43028" spans="54:54" x14ac:dyDescent="0.2">
      <c r="BB43028" s="5"/>
    </row>
    <row r="43029" spans="54:54" x14ac:dyDescent="0.2">
      <c r="BB43029" s="5"/>
    </row>
    <row r="43030" spans="54:54" x14ac:dyDescent="0.2">
      <c r="BB43030" s="5"/>
    </row>
    <row r="43031" spans="54:54" x14ac:dyDescent="0.2">
      <c r="BB43031" s="5"/>
    </row>
    <row r="43032" spans="54:54" x14ac:dyDescent="0.2">
      <c r="BB43032" s="5"/>
    </row>
    <row r="43033" spans="54:54" x14ac:dyDescent="0.2">
      <c r="BB43033" s="5"/>
    </row>
    <row r="43034" spans="54:54" x14ac:dyDescent="0.2">
      <c r="BB43034" s="5"/>
    </row>
    <row r="43035" spans="54:54" x14ac:dyDescent="0.2">
      <c r="BB43035" s="5"/>
    </row>
    <row r="43036" spans="54:54" x14ac:dyDescent="0.2">
      <c r="BB43036" s="5"/>
    </row>
    <row r="43037" spans="54:54" x14ac:dyDescent="0.2">
      <c r="BB43037" s="5"/>
    </row>
    <row r="43038" spans="54:54" x14ac:dyDescent="0.2">
      <c r="BB43038" s="5"/>
    </row>
    <row r="43039" spans="54:54" x14ac:dyDescent="0.2">
      <c r="BB43039" s="5"/>
    </row>
    <row r="43040" spans="54:54" x14ac:dyDescent="0.2">
      <c r="BB43040" s="5"/>
    </row>
    <row r="43041" spans="54:54" x14ac:dyDescent="0.2">
      <c r="BB43041" s="5"/>
    </row>
    <row r="43042" spans="54:54" x14ac:dyDescent="0.2">
      <c r="BB43042" s="5"/>
    </row>
    <row r="43043" spans="54:54" x14ac:dyDescent="0.2">
      <c r="BB43043" s="5"/>
    </row>
    <row r="43044" spans="54:54" x14ac:dyDescent="0.2">
      <c r="BB43044" s="5"/>
    </row>
    <row r="43045" spans="54:54" x14ac:dyDescent="0.2">
      <c r="BB43045" s="5"/>
    </row>
    <row r="43046" spans="54:54" x14ac:dyDescent="0.2">
      <c r="BB43046" s="5"/>
    </row>
    <row r="43047" spans="54:54" x14ac:dyDescent="0.2">
      <c r="BB43047" s="5"/>
    </row>
    <row r="43048" spans="54:54" x14ac:dyDescent="0.2">
      <c r="BB43048" s="5"/>
    </row>
    <row r="43049" spans="54:54" x14ac:dyDescent="0.2">
      <c r="BB43049" s="5"/>
    </row>
    <row r="43050" spans="54:54" x14ac:dyDescent="0.2">
      <c r="BB43050" s="5"/>
    </row>
    <row r="43051" spans="54:54" x14ac:dyDescent="0.2">
      <c r="BB43051" s="5"/>
    </row>
    <row r="43052" spans="54:54" x14ac:dyDescent="0.2">
      <c r="BB43052" s="5"/>
    </row>
    <row r="43053" spans="54:54" x14ac:dyDescent="0.2">
      <c r="BB43053" s="5"/>
    </row>
    <row r="43054" spans="54:54" x14ac:dyDescent="0.2">
      <c r="BB43054" s="5"/>
    </row>
    <row r="43055" spans="54:54" x14ac:dyDescent="0.2">
      <c r="BB43055" s="5"/>
    </row>
    <row r="43056" spans="54:54" x14ac:dyDescent="0.2">
      <c r="BB43056" s="5"/>
    </row>
    <row r="43057" spans="54:54" x14ac:dyDescent="0.2">
      <c r="BB43057" s="5"/>
    </row>
    <row r="43058" spans="54:54" x14ac:dyDescent="0.2">
      <c r="BB43058" s="5"/>
    </row>
    <row r="43059" spans="54:54" x14ac:dyDescent="0.2">
      <c r="BB43059" s="5"/>
    </row>
    <row r="43060" spans="54:54" x14ac:dyDescent="0.2">
      <c r="BB43060" s="5"/>
    </row>
    <row r="43061" spans="54:54" x14ac:dyDescent="0.2">
      <c r="BB43061" s="5"/>
    </row>
    <row r="43062" spans="54:54" x14ac:dyDescent="0.2">
      <c r="BB43062" s="5"/>
    </row>
    <row r="43063" spans="54:54" x14ac:dyDescent="0.2">
      <c r="BB43063" s="5"/>
    </row>
    <row r="43064" spans="54:54" x14ac:dyDescent="0.2">
      <c r="BB43064" s="5"/>
    </row>
    <row r="43065" spans="54:54" x14ac:dyDescent="0.2">
      <c r="BB43065" s="5"/>
    </row>
    <row r="43066" spans="54:54" x14ac:dyDescent="0.2">
      <c r="BB43066" s="5"/>
    </row>
    <row r="43067" spans="54:54" x14ac:dyDescent="0.2">
      <c r="BB43067" s="5"/>
    </row>
    <row r="43068" spans="54:54" x14ac:dyDescent="0.2">
      <c r="BB43068" s="5"/>
    </row>
    <row r="43069" spans="54:54" x14ac:dyDescent="0.2">
      <c r="BB43069" s="5"/>
    </row>
    <row r="43070" spans="54:54" x14ac:dyDescent="0.2">
      <c r="BB43070" s="5"/>
    </row>
    <row r="43071" spans="54:54" x14ac:dyDescent="0.2">
      <c r="BB43071" s="5"/>
    </row>
    <row r="43072" spans="54:54" x14ac:dyDescent="0.2">
      <c r="BB43072" s="5"/>
    </row>
    <row r="43073" spans="54:54" x14ac:dyDescent="0.2">
      <c r="BB43073" s="5"/>
    </row>
    <row r="43074" spans="54:54" x14ac:dyDescent="0.2">
      <c r="BB43074" s="5"/>
    </row>
    <row r="43075" spans="54:54" x14ac:dyDescent="0.2">
      <c r="BB43075" s="5"/>
    </row>
    <row r="43076" spans="54:54" x14ac:dyDescent="0.2">
      <c r="BB43076" s="5"/>
    </row>
    <row r="43077" spans="54:54" x14ac:dyDescent="0.2">
      <c r="BB43077" s="5"/>
    </row>
    <row r="43078" spans="54:54" x14ac:dyDescent="0.2">
      <c r="BB43078" s="5"/>
    </row>
    <row r="43079" spans="54:54" x14ac:dyDescent="0.2">
      <c r="BB43079" s="5"/>
    </row>
    <row r="43080" spans="54:54" x14ac:dyDescent="0.2">
      <c r="BB43080" s="5"/>
    </row>
    <row r="43081" spans="54:54" x14ac:dyDescent="0.2">
      <c r="BB43081" s="5"/>
    </row>
    <row r="43082" spans="54:54" x14ac:dyDescent="0.2">
      <c r="BB43082" s="5"/>
    </row>
    <row r="43083" spans="54:54" x14ac:dyDescent="0.2">
      <c r="BB43083" s="5"/>
    </row>
    <row r="43084" spans="54:54" x14ac:dyDescent="0.2">
      <c r="BB43084" s="5"/>
    </row>
    <row r="43085" spans="54:54" x14ac:dyDescent="0.2">
      <c r="BB43085" s="5"/>
    </row>
    <row r="43086" spans="54:54" x14ac:dyDescent="0.2">
      <c r="BB43086" s="5"/>
    </row>
    <row r="43087" spans="54:54" x14ac:dyDescent="0.2">
      <c r="BB43087" s="5"/>
    </row>
    <row r="43088" spans="54:54" x14ac:dyDescent="0.2">
      <c r="BB43088" s="5"/>
    </row>
    <row r="43089" spans="54:54" x14ac:dyDescent="0.2">
      <c r="BB43089" s="5"/>
    </row>
    <row r="43090" spans="54:54" x14ac:dyDescent="0.2">
      <c r="BB43090" s="5"/>
    </row>
    <row r="43091" spans="54:54" x14ac:dyDescent="0.2">
      <c r="BB43091" s="5"/>
    </row>
    <row r="43092" spans="54:54" x14ac:dyDescent="0.2">
      <c r="BB43092" s="5"/>
    </row>
    <row r="43093" spans="54:54" x14ac:dyDescent="0.2">
      <c r="BB43093" s="5"/>
    </row>
    <row r="43094" spans="54:54" x14ac:dyDescent="0.2">
      <c r="BB43094" s="5"/>
    </row>
    <row r="43095" spans="54:54" x14ac:dyDescent="0.2">
      <c r="BB43095" s="5"/>
    </row>
    <row r="43096" spans="54:54" x14ac:dyDescent="0.2">
      <c r="BB43096" s="5"/>
    </row>
    <row r="43097" spans="54:54" x14ac:dyDescent="0.2">
      <c r="BB43097" s="5"/>
    </row>
    <row r="43098" spans="54:54" x14ac:dyDescent="0.2">
      <c r="BB43098" s="5"/>
    </row>
    <row r="43099" spans="54:54" x14ac:dyDescent="0.2">
      <c r="BB43099" s="5"/>
    </row>
    <row r="43100" spans="54:54" x14ac:dyDescent="0.2">
      <c r="BB43100" s="5"/>
    </row>
    <row r="43101" spans="54:54" x14ac:dyDescent="0.2">
      <c r="BB43101" s="5"/>
    </row>
    <row r="43102" spans="54:54" x14ac:dyDescent="0.2">
      <c r="BB43102" s="5"/>
    </row>
    <row r="43103" spans="54:54" x14ac:dyDescent="0.2">
      <c r="BB43103" s="5"/>
    </row>
    <row r="43104" spans="54:54" x14ac:dyDescent="0.2">
      <c r="BB43104" s="5"/>
    </row>
    <row r="43105" spans="54:54" x14ac:dyDescent="0.2">
      <c r="BB43105" s="5"/>
    </row>
    <row r="43106" spans="54:54" x14ac:dyDescent="0.2">
      <c r="BB43106" s="5"/>
    </row>
    <row r="43107" spans="54:54" x14ac:dyDescent="0.2">
      <c r="BB43107" s="5"/>
    </row>
    <row r="43108" spans="54:54" x14ac:dyDescent="0.2">
      <c r="BB43108" s="5"/>
    </row>
    <row r="43109" spans="54:54" x14ac:dyDescent="0.2">
      <c r="BB43109" s="5"/>
    </row>
    <row r="43110" spans="54:54" x14ac:dyDescent="0.2">
      <c r="BB43110" s="5"/>
    </row>
    <row r="43111" spans="54:54" x14ac:dyDescent="0.2">
      <c r="BB43111" s="5"/>
    </row>
    <row r="43112" spans="54:54" x14ac:dyDescent="0.2">
      <c r="BB43112" s="5"/>
    </row>
    <row r="43113" spans="54:54" x14ac:dyDescent="0.2">
      <c r="BB43113" s="5"/>
    </row>
    <row r="43114" spans="54:54" x14ac:dyDescent="0.2">
      <c r="BB43114" s="5"/>
    </row>
    <row r="43115" spans="54:54" x14ac:dyDescent="0.2">
      <c r="BB43115" s="5"/>
    </row>
    <row r="43116" spans="54:54" x14ac:dyDescent="0.2">
      <c r="BB43116" s="5"/>
    </row>
    <row r="43117" spans="54:54" x14ac:dyDescent="0.2">
      <c r="BB43117" s="5"/>
    </row>
    <row r="43118" spans="54:54" x14ac:dyDescent="0.2">
      <c r="BB43118" s="5"/>
    </row>
    <row r="43119" spans="54:54" x14ac:dyDescent="0.2">
      <c r="BB43119" s="5"/>
    </row>
    <row r="43120" spans="54:54" x14ac:dyDescent="0.2">
      <c r="BB43120" s="5"/>
    </row>
    <row r="43121" spans="54:54" x14ac:dyDescent="0.2">
      <c r="BB43121" s="5"/>
    </row>
    <row r="43122" spans="54:54" x14ac:dyDescent="0.2">
      <c r="BB43122" s="5"/>
    </row>
    <row r="43123" spans="54:54" x14ac:dyDescent="0.2">
      <c r="BB43123" s="5"/>
    </row>
    <row r="43124" spans="54:54" x14ac:dyDescent="0.2">
      <c r="BB43124" s="5"/>
    </row>
    <row r="43125" spans="54:54" x14ac:dyDescent="0.2">
      <c r="BB43125" s="5"/>
    </row>
    <row r="43126" spans="54:54" x14ac:dyDescent="0.2">
      <c r="BB43126" s="5"/>
    </row>
    <row r="43127" spans="54:54" x14ac:dyDescent="0.2">
      <c r="BB43127" s="5"/>
    </row>
    <row r="43128" spans="54:54" x14ac:dyDescent="0.2">
      <c r="BB43128" s="5"/>
    </row>
    <row r="43129" spans="54:54" x14ac:dyDescent="0.2">
      <c r="BB43129" s="5"/>
    </row>
    <row r="43130" spans="54:54" x14ac:dyDescent="0.2">
      <c r="BB43130" s="5"/>
    </row>
    <row r="43131" spans="54:54" x14ac:dyDescent="0.2">
      <c r="BB43131" s="5"/>
    </row>
    <row r="43132" spans="54:54" x14ac:dyDescent="0.2">
      <c r="BB43132" s="5"/>
    </row>
    <row r="43133" spans="54:54" x14ac:dyDescent="0.2">
      <c r="BB43133" s="5"/>
    </row>
    <row r="43134" spans="54:54" x14ac:dyDescent="0.2">
      <c r="BB43134" s="5"/>
    </row>
    <row r="43135" spans="54:54" x14ac:dyDescent="0.2">
      <c r="BB43135" s="5"/>
    </row>
    <row r="43136" spans="54:54" x14ac:dyDescent="0.2">
      <c r="BB43136" s="5"/>
    </row>
    <row r="43137" spans="54:54" x14ac:dyDescent="0.2">
      <c r="BB43137" s="5"/>
    </row>
    <row r="43138" spans="54:54" x14ac:dyDescent="0.2">
      <c r="BB43138" s="5"/>
    </row>
    <row r="43139" spans="54:54" x14ac:dyDescent="0.2">
      <c r="BB43139" s="5"/>
    </row>
    <row r="43140" spans="54:54" x14ac:dyDescent="0.2">
      <c r="BB43140" s="5"/>
    </row>
    <row r="43141" spans="54:54" x14ac:dyDescent="0.2">
      <c r="BB43141" s="5"/>
    </row>
    <row r="43142" spans="54:54" x14ac:dyDescent="0.2">
      <c r="BB43142" s="5"/>
    </row>
    <row r="43143" spans="54:54" x14ac:dyDescent="0.2">
      <c r="BB43143" s="5"/>
    </row>
    <row r="43144" spans="54:54" x14ac:dyDescent="0.2">
      <c r="BB43144" s="5"/>
    </row>
    <row r="43145" spans="54:54" x14ac:dyDescent="0.2">
      <c r="BB43145" s="5"/>
    </row>
    <row r="43146" spans="54:54" x14ac:dyDescent="0.2">
      <c r="BB43146" s="5"/>
    </row>
    <row r="43147" spans="54:54" x14ac:dyDescent="0.2">
      <c r="BB43147" s="5"/>
    </row>
    <row r="43148" spans="54:54" x14ac:dyDescent="0.2">
      <c r="BB43148" s="5"/>
    </row>
    <row r="43149" spans="54:54" x14ac:dyDescent="0.2">
      <c r="BB43149" s="5"/>
    </row>
    <row r="43150" spans="54:54" x14ac:dyDescent="0.2">
      <c r="BB43150" s="5"/>
    </row>
    <row r="43151" spans="54:54" x14ac:dyDescent="0.2">
      <c r="BB43151" s="5"/>
    </row>
    <row r="43152" spans="54:54" x14ac:dyDescent="0.2">
      <c r="BB43152" s="5"/>
    </row>
    <row r="43153" spans="54:54" x14ac:dyDescent="0.2">
      <c r="BB43153" s="5"/>
    </row>
    <row r="43154" spans="54:54" x14ac:dyDescent="0.2">
      <c r="BB43154" s="5"/>
    </row>
    <row r="43155" spans="54:54" x14ac:dyDescent="0.2">
      <c r="BB43155" s="5"/>
    </row>
    <row r="43156" spans="54:54" x14ac:dyDescent="0.2">
      <c r="BB43156" s="5"/>
    </row>
    <row r="43157" spans="54:54" x14ac:dyDescent="0.2">
      <c r="BB43157" s="5"/>
    </row>
    <row r="43158" spans="54:54" x14ac:dyDescent="0.2">
      <c r="BB43158" s="5"/>
    </row>
    <row r="43159" spans="54:54" x14ac:dyDescent="0.2">
      <c r="BB43159" s="5"/>
    </row>
    <row r="43160" spans="54:54" x14ac:dyDescent="0.2">
      <c r="BB43160" s="5"/>
    </row>
    <row r="43161" spans="54:54" x14ac:dyDescent="0.2">
      <c r="BB43161" s="5"/>
    </row>
    <row r="43162" spans="54:54" x14ac:dyDescent="0.2">
      <c r="BB43162" s="5"/>
    </row>
    <row r="43163" spans="54:54" x14ac:dyDescent="0.2">
      <c r="BB43163" s="5"/>
    </row>
    <row r="43164" spans="54:54" x14ac:dyDescent="0.2">
      <c r="BB43164" s="5"/>
    </row>
    <row r="43165" spans="54:54" x14ac:dyDescent="0.2">
      <c r="BB43165" s="5"/>
    </row>
    <row r="43166" spans="54:54" x14ac:dyDescent="0.2">
      <c r="BB43166" s="5"/>
    </row>
    <row r="43167" spans="54:54" x14ac:dyDescent="0.2">
      <c r="BB43167" s="5"/>
    </row>
    <row r="43168" spans="54:54" x14ac:dyDescent="0.2">
      <c r="BB43168" s="5"/>
    </row>
    <row r="43169" spans="54:54" x14ac:dyDescent="0.2">
      <c r="BB43169" s="5"/>
    </row>
    <row r="43170" spans="54:54" x14ac:dyDescent="0.2">
      <c r="BB43170" s="5"/>
    </row>
    <row r="43171" spans="54:54" x14ac:dyDescent="0.2">
      <c r="BB43171" s="5"/>
    </row>
    <row r="43172" spans="54:54" x14ac:dyDescent="0.2">
      <c r="BB43172" s="5"/>
    </row>
    <row r="43173" spans="54:54" x14ac:dyDescent="0.2">
      <c r="BB43173" s="5"/>
    </row>
    <row r="43174" spans="54:54" x14ac:dyDescent="0.2">
      <c r="BB43174" s="5"/>
    </row>
    <row r="43175" spans="54:54" x14ac:dyDescent="0.2">
      <c r="BB43175" s="5"/>
    </row>
    <row r="43176" spans="54:54" x14ac:dyDescent="0.2">
      <c r="BB43176" s="5"/>
    </row>
    <row r="43177" spans="54:54" x14ac:dyDescent="0.2">
      <c r="BB43177" s="5"/>
    </row>
    <row r="43178" spans="54:54" x14ac:dyDescent="0.2">
      <c r="BB43178" s="5"/>
    </row>
    <row r="43179" spans="54:54" x14ac:dyDescent="0.2">
      <c r="BB43179" s="5"/>
    </row>
    <row r="43180" spans="54:54" x14ac:dyDescent="0.2">
      <c r="BB43180" s="5"/>
    </row>
    <row r="43181" spans="54:54" x14ac:dyDescent="0.2">
      <c r="BB43181" s="5"/>
    </row>
    <row r="43182" spans="54:54" x14ac:dyDescent="0.2">
      <c r="BB43182" s="5"/>
    </row>
    <row r="43183" spans="54:54" x14ac:dyDescent="0.2">
      <c r="BB43183" s="5"/>
    </row>
    <row r="43184" spans="54:54" x14ac:dyDescent="0.2">
      <c r="BB43184" s="5"/>
    </row>
    <row r="43185" spans="54:54" x14ac:dyDescent="0.2">
      <c r="BB43185" s="5"/>
    </row>
    <row r="43186" spans="54:54" x14ac:dyDescent="0.2">
      <c r="BB43186" s="5"/>
    </row>
    <row r="43187" spans="54:54" x14ac:dyDescent="0.2">
      <c r="BB43187" s="5"/>
    </row>
    <row r="43188" spans="54:54" x14ac:dyDescent="0.2">
      <c r="BB43188" s="5"/>
    </row>
    <row r="43189" spans="54:54" x14ac:dyDescent="0.2">
      <c r="BB43189" s="5"/>
    </row>
    <row r="43190" spans="54:54" x14ac:dyDescent="0.2">
      <c r="BB43190" s="5"/>
    </row>
    <row r="43191" spans="54:54" x14ac:dyDescent="0.2">
      <c r="BB43191" s="5"/>
    </row>
    <row r="43192" spans="54:54" x14ac:dyDescent="0.2">
      <c r="BB43192" s="5"/>
    </row>
    <row r="43193" spans="54:54" x14ac:dyDescent="0.2">
      <c r="BB43193" s="5"/>
    </row>
    <row r="43194" spans="54:54" x14ac:dyDescent="0.2">
      <c r="BB43194" s="5"/>
    </row>
    <row r="43195" spans="54:54" x14ac:dyDescent="0.2">
      <c r="BB43195" s="5"/>
    </row>
    <row r="43196" spans="54:54" x14ac:dyDescent="0.2">
      <c r="BB43196" s="5"/>
    </row>
    <row r="43197" spans="54:54" x14ac:dyDescent="0.2">
      <c r="BB43197" s="5"/>
    </row>
    <row r="43198" spans="54:54" x14ac:dyDescent="0.2">
      <c r="BB43198" s="5"/>
    </row>
    <row r="43199" spans="54:54" x14ac:dyDescent="0.2">
      <c r="BB43199" s="5"/>
    </row>
    <row r="43200" spans="54:54" x14ac:dyDescent="0.2">
      <c r="BB43200" s="5"/>
    </row>
    <row r="43201" spans="54:54" x14ac:dyDescent="0.2">
      <c r="BB43201" s="5"/>
    </row>
    <row r="43202" spans="54:54" x14ac:dyDescent="0.2">
      <c r="BB43202" s="5"/>
    </row>
    <row r="43203" spans="54:54" x14ac:dyDescent="0.2">
      <c r="BB43203" s="5"/>
    </row>
    <row r="43204" spans="54:54" x14ac:dyDescent="0.2">
      <c r="BB43204" s="5"/>
    </row>
    <row r="43205" spans="54:54" x14ac:dyDescent="0.2">
      <c r="BB43205" s="5"/>
    </row>
    <row r="43206" spans="54:54" x14ac:dyDescent="0.2">
      <c r="BB43206" s="5"/>
    </row>
    <row r="43207" spans="54:54" x14ac:dyDescent="0.2">
      <c r="BB43207" s="5"/>
    </row>
    <row r="43208" spans="54:54" x14ac:dyDescent="0.2">
      <c r="BB43208" s="5"/>
    </row>
    <row r="43209" spans="54:54" x14ac:dyDescent="0.2">
      <c r="BB43209" s="5"/>
    </row>
    <row r="43210" spans="54:54" x14ac:dyDescent="0.2">
      <c r="BB43210" s="5"/>
    </row>
    <row r="43211" spans="54:54" x14ac:dyDescent="0.2">
      <c r="BB43211" s="5"/>
    </row>
    <row r="43212" spans="54:54" x14ac:dyDescent="0.2">
      <c r="BB43212" s="5"/>
    </row>
    <row r="43213" spans="54:54" x14ac:dyDescent="0.2">
      <c r="BB43213" s="5"/>
    </row>
    <row r="43214" spans="54:54" x14ac:dyDescent="0.2">
      <c r="BB43214" s="5"/>
    </row>
    <row r="43215" spans="54:54" x14ac:dyDescent="0.2">
      <c r="BB43215" s="5"/>
    </row>
    <row r="43216" spans="54:54" x14ac:dyDescent="0.2">
      <c r="BB43216" s="5"/>
    </row>
    <row r="43217" spans="54:54" x14ac:dyDescent="0.2">
      <c r="BB43217" s="5"/>
    </row>
    <row r="43218" spans="54:54" x14ac:dyDescent="0.2">
      <c r="BB43218" s="5"/>
    </row>
    <row r="43219" spans="54:54" x14ac:dyDescent="0.2">
      <c r="BB43219" s="5"/>
    </row>
    <row r="43220" spans="54:54" x14ac:dyDescent="0.2">
      <c r="BB43220" s="5"/>
    </row>
    <row r="43221" spans="54:54" x14ac:dyDescent="0.2">
      <c r="BB43221" s="5"/>
    </row>
    <row r="43222" spans="54:54" x14ac:dyDescent="0.2">
      <c r="BB43222" s="5"/>
    </row>
    <row r="43223" spans="54:54" x14ac:dyDescent="0.2">
      <c r="BB43223" s="5"/>
    </row>
    <row r="43224" spans="54:54" x14ac:dyDescent="0.2">
      <c r="BB43224" s="5"/>
    </row>
    <row r="43225" spans="54:54" x14ac:dyDescent="0.2">
      <c r="BB43225" s="5"/>
    </row>
    <row r="43226" spans="54:54" x14ac:dyDescent="0.2">
      <c r="BB43226" s="5"/>
    </row>
    <row r="43227" spans="54:54" x14ac:dyDescent="0.2">
      <c r="BB43227" s="5"/>
    </row>
    <row r="43228" spans="54:54" x14ac:dyDescent="0.2">
      <c r="BB43228" s="5"/>
    </row>
    <row r="43229" spans="54:54" x14ac:dyDescent="0.2">
      <c r="BB43229" s="5"/>
    </row>
    <row r="43230" spans="54:54" x14ac:dyDescent="0.2">
      <c r="BB43230" s="5"/>
    </row>
    <row r="43231" spans="54:54" x14ac:dyDescent="0.2">
      <c r="BB43231" s="5"/>
    </row>
    <row r="43232" spans="54:54" x14ac:dyDescent="0.2">
      <c r="BB43232" s="5"/>
    </row>
    <row r="43233" spans="54:54" x14ac:dyDescent="0.2">
      <c r="BB43233" s="5"/>
    </row>
    <row r="43234" spans="54:54" x14ac:dyDescent="0.2">
      <c r="BB43234" s="5"/>
    </row>
    <row r="43235" spans="54:54" x14ac:dyDescent="0.2">
      <c r="BB43235" s="5"/>
    </row>
    <row r="43236" spans="54:54" x14ac:dyDescent="0.2">
      <c r="BB43236" s="5"/>
    </row>
    <row r="43237" spans="54:54" x14ac:dyDescent="0.2">
      <c r="BB43237" s="5"/>
    </row>
    <row r="43238" spans="54:54" x14ac:dyDescent="0.2">
      <c r="BB43238" s="5"/>
    </row>
    <row r="43239" spans="54:54" x14ac:dyDescent="0.2">
      <c r="BB43239" s="5"/>
    </row>
    <row r="43240" spans="54:54" x14ac:dyDescent="0.2">
      <c r="BB43240" s="5"/>
    </row>
    <row r="43241" spans="54:54" x14ac:dyDescent="0.2">
      <c r="BB43241" s="5"/>
    </row>
    <row r="43242" spans="54:54" x14ac:dyDescent="0.2">
      <c r="BB43242" s="5"/>
    </row>
    <row r="43243" spans="54:54" x14ac:dyDescent="0.2">
      <c r="BB43243" s="5"/>
    </row>
    <row r="43244" spans="54:54" x14ac:dyDescent="0.2">
      <c r="BB43244" s="5"/>
    </row>
    <row r="43245" spans="54:54" x14ac:dyDescent="0.2">
      <c r="BB43245" s="5"/>
    </row>
    <row r="43246" spans="54:54" x14ac:dyDescent="0.2">
      <c r="BB43246" s="5"/>
    </row>
    <row r="43247" spans="54:54" x14ac:dyDescent="0.2">
      <c r="BB43247" s="5"/>
    </row>
    <row r="43248" spans="54:54" x14ac:dyDescent="0.2">
      <c r="BB43248" s="5"/>
    </row>
    <row r="43249" spans="54:54" x14ac:dyDescent="0.2">
      <c r="BB43249" s="5"/>
    </row>
    <row r="43250" spans="54:54" x14ac:dyDescent="0.2">
      <c r="BB43250" s="5"/>
    </row>
    <row r="43251" spans="54:54" x14ac:dyDescent="0.2">
      <c r="BB43251" s="5"/>
    </row>
    <row r="43252" spans="54:54" x14ac:dyDescent="0.2">
      <c r="BB43252" s="5"/>
    </row>
    <row r="43253" spans="54:54" x14ac:dyDescent="0.2">
      <c r="BB43253" s="5"/>
    </row>
    <row r="43254" spans="54:54" x14ac:dyDescent="0.2">
      <c r="BB43254" s="5"/>
    </row>
    <row r="43255" spans="54:54" x14ac:dyDescent="0.2">
      <c r="BB43255" s="5"/>
    </row>
    <row r="43256" spans="54:54" x14ac:dyDescent="0.2">
      <c r="BB43256" s="5"/>
    </row>
    <row r="43257" spans="54:54" x14ac:dyDescent="0.2">
      <c r="BB43257" s="5"/>
    </row>
    <row r="43258" spans="54:54" x14ac:dyDescent="0.2">
      <c r="BB43258" s="5"/>
    </row>
    <row r="43259" spans="54:54" x14ac:dyDescent="0.2">
      <c r="BB43259" s="5"/>
    </row>
    <row r="43260" spans="54:54" x14ac:dyDescent="0.2">
      <c r="BB43260" s="5"/>
    </row>
    <row r="43261" spans="54:54" x14ac:dyDescent="0.2">
      <c r="BB43261" s="5"/>
    </row>
    <row r="43262" spans="54:54" x14ac:dyDescent="0.2">
      <c r="BB43262" s="5"/>
    </row>
    <row r="43263" spans="54:54" x14ac:dyDescent="0.2">
      <c r="BB43263" s="5"/>
    </row>
    <row r="43264" spans="54:54" x14ac:dyDescent="0.2">
      <c r="BB43264" s="5"/>
    </row>
    <row r="43265" spans="54:54" x14ac:dyDescent="0.2">
      <c r="BB43265" s="5"/>
    </row>
    <row r="43266" spans="54:54" x14ac:dyDescent="0.2">
      <c r="BB43266" s="5"/>
    </row>
    <row r="43267" spans="54:54" x14ac:dyDescent="0.2">
      <c r="BB43267" s="5"/>
    </row>
    <row r="43268" spans="54:54" x14ac:dyDescent="0.2">
      <c r="BB43268" s="5"/>
    </row>
    <row r="43269" spans="54:54" x14ac:dyDescent="0.2">
      <c r="BB43269" s="5"/>
    </row>
    <row r="43270" spans="54:54" x14ac:dyDescent="0.2">
      <c r="BB43270" s="5"/>
    </row>
    <row r="43271" spans="54:54" x14ac:dyDescent="0.2">
      <c r="BB43271" s="5"/>
    </row>
    <row r="43272" spans="54:54" x14ac:dyDescent="0.2">
      <c r="BB43272" s="5"/>
    </row>
    <row r="43273" spans="54:54" x14ac:dyDescent="0.2">
      <c r="BB43273" s="5"/>
    </row>
    <row r="43274" spans="54:54" x14ac:dyDescent="0.2">
      <c r="BB43274" s="5"/>
    </row>
    <row r="43275" spans="54:54" x14ac:dyDescent="0.2">
      <c r="BB43275" s="5"/>
    </row>
    <row r="43276" spans="54:54" x14ac:dyDescent="0.2">
      <c r="BB43276" s="5"/>
    </row>
    <row r="43277" spans="54:54" x14ac:dyDescent="0.2">
      <c r="BB43277" s="5"/>
    </row>
    <row r="43278" spans="54:54" x14ac:dyDescent="0.2">
      <c r="BB43278" s="5"/>
    </row>
    <row r="43279" spans="54:54" x14ac:dyDescent="0.2">
      <c r="BB43279" s="5"/>
    </row>
    <row r="43280" spans="54:54" x14ac:dyDescent="0.2">
      <c r="BB43280" s="5"/>
    </row>
    <row r="43281" spans="54:54" x14ac:dyDescent="0.2">
      <c r="BB43281" s="5"/>
    </row>
    <row r="43282" spans="54:54" x14ac:dyDescent="0.2">
      <c r="BB43282" s="5"/>
    </row>
    <row r="43283" spans="54:54" x14ac:dyDescent="0.2">
      <c r="BB43283" s="5"/>
    </row>
    <row r="43284" spans="54:54" x14ac:dyDescent="0.2">
      <c r="BB43284" s="5"/>
    </row>
    <row r="43285" spans="54:54" x14ac:dyDescent="0.2">
      <c r="BB43285" s="5"/>
    </row>
    <row r="43286" spans="54:54" x14ac:dyDescent="0.2">
      <c r="BB43286" s="5"/>
    </row>
    <row r="43287" spans="54:54" x14ac:dyDescent="0.2">
      <c r="BB43287" s="5"/>
    </row>
    <row r="43288" spans="54:54" x14ac:dyDescent="0.2">
      <c r="BB43288" s="5"/>
    </row>
    <row r="43289" spans="54:54" x14ac:dyDescent="0.2">
      <c r="BB43289" s="5"/>
    </row>
    <row r="43290" spans="54:54" x14ac:dyDescent="0.2">
      <c r="BB43290" s="5"/>
    </row>
    <row r="43291" spans="54:54" x14ac:dyDescent="0.2">
      <c r="BB43291" s="5"/>
    </row>
    <row r="43292" spans="54:54" x14ac:dyDescent="0.2">
      <c r="BB43292" s="5"/>
    </row>
    <row r="43293" spans="54:54" x14ac:dyDescent="0.2">
      <c r="BB43293" s="5"/>
    </row>
    <row r="43294" spans="54:54" x14ac:dyDescent="0.2">
      <c r="BB43294" s="5"/>
    </row>
    <row r="43295" spans="54:54" x14ac:dyDescent="0.2">
      <c r="BB43295" s="5"/>
    </row>
    <row r="43296" spans="54:54" x14ac:dyDescent="0.2">
      <c r="BB43296" s="5"/>
    </row>
    <row r="43297" spans="54:54" x14ac:dyDescent="0.2">
      <c r="BB43297" s="5"/>
    </row>
    <row r="43298" spans="54:54" x14ac:dyDescent="0.2">
      <c r="BB43298" s="5"/>
    </row>
    <row r="43299" spans="54:54" x14ac:dyDescent="0.2">
      <c r="BB43299" s="5"/>
    </row>
    <row r="43300" spans="54:54" x14ac:dyDescent="0.2">
      <c r="BB43300" s="5"/>
    </row>
    <row r="43301" spans="54:54" x14ac:dyDescent="0.2">
      <c r="BB43301" s="5"/>
    </row>
    <row r="43302" spans="54:54" x14ac:dyDescent="0.2">
      <c r="BB43302" s="5"/>
    </row>
    <row r="43303" spans="54:54" x14ac:dyDescent="0.2">
      <c r="BB43303" s="5"/>
    </row>
    <row r="43304" spans="54:54" x14ac:dyDescent="0.2">
      <c r="BB43304" s="5"/>
    </row>
    <row r="43305" spans="54:54" x14ac:dyDescent="0.2">
      <c r="BB43305" s="5"/>
    </row>
    <row r="43306" spans="54:54" x14ac:dyDescent="0.2">
      <c r="BB43306" s="5"/>
    </row>
    <row r="43307" spans="54:54" x14ac:dyDescent="0.2">
      <c r="BB43307" s="5"/>
    </row>
    <row r="43308" spans="54:54" x14ac:dyDescent="0.2">
      <c r="BB43308" s="5"/>
    </row>
    <row r="43309" spans="54:54" x14ac:dyDescent="0.2">
      <c r="BB43309" s="5"/>
    </row>
    <row r="43310" spans="54:54" x14ac:dyDescent="0.2">
      <c r="BB43310" s="5"/>
    </row>
    <row r="43311" spans="54:54" x14ac:dyDescent="0.2">
      <c r="BB43311" s="5"/>
    </row>
    <row r="43312" spans="54:54" x14ac:dyDescent="0.2">
      <c r="BB43312" s="5"/>
    </row>
    <row r="43313" spans="54:54" x14ac:dyDescent="0.2">
      <c r="BB43313" s="5"/>
    </row>
    <row r="43314" spans="54:54" x14ac:dyDescent="0.2">
      <c r="BB43314" s="5"/>
    </row>
    <row r="43315" spans="54:54" x14ac:dyDescent="0.2">
      <c r="BB43315" s="5"/>
    </row>
    <row r="43316" spans="54:54" x14ac:dyDescent="0.2">
      <c r="BB43316" s="5"/>
    </row>
    <row r="43317" spans="54:54" x14ac:dyDescent="0.2">
      <c r="BB43317" s="5"/>
    </row>
    <row r="43318" spans="54:54" x14ac:dyDescent="0.2">
      <c r="BB43318" s="5"/>
    </row>
    <row r="43319" spans="54:54" x14ac:dyDescent="0.2">
      <c r="BB43319" s="5"/>
    </row>
    <row r="43320" spans="54:54" x14ac:dyDescent="0.2">
      <c r="BB43320" s="5"/>
    </row>
    <row r="43321" spans="54:54" x14ac:dyDescent="0.2">
      <c r="BB43321" s="5"/>
    </row>
    <row r="43322" spans="54:54" x14ac:dyDescent="0.2">
      <c r="BB43322" s="5"/>
    </row>
    <row r="43323" spans="54:54" x14ac:dyDescent="0.2">
      <c r="BB43323" s="5"/>
    </row>
    <row r="43324" spans="54:54" x14ac:dyDescent="0.2">
      <c r="BB43324" s="5"/>
    </row>
    <row r="43325" spans="54:54" x14ac:dyDescent="0.2">
      <c r="BB43325" s="5"/>
    </row>
    <row r="43326" spans="54:54" x14ac:dyDescent="0.2">
      <c r="BB43326" s="5"/>
    </row>
    <row r="43327" spans="54:54" x14ac:dyDescent="0.2">
      <c r="BB43327" s="5"/>
    </row>
    <row r="43328" spans="54:54" x14ac:dyDescent="0.2">
      <c r="BB43328" s="5"/>
    </row>
    <row r="43329" spans="54:54" x14ac:dyDescent="0.2">
      <c r="BB43329" s="5"/>
    </row>
    <row r="43330" spans="54:54" x14ac:dyDescent="0.2">
      <c r="BB43330" s="5"/>
    </row>
    <row r="43331" spans="54:54" x14ac:dyDescent="0.2">
      <c r="BB43331" s="5"/>
    </row>
    <row r="43332" spans="54:54" x14ac:dyDescent="0.2">
      <c r="BB43332" s="5"/>
    </row>
    <row r="43333" spans="54:54" x14ac:dyDescent="0.2">
      <c r="BB43333" s="5"/>
    </row>
    <row r="43334" spans="54:54" x14ac:dyDescent="0.2">
      <c r="BB43334" s="5"/>
    </row>
    <row r="43335" spans="54:54" x14ac:dyDescent="0.2">
      <c r="BB43335" s="5"/>
    </row>
    <row r="43336" spans="54:54" x14ac:dyDescent="0.2">
      <c r="BB43336" s="5"/>
    </row>
    <row r="43337" spans="54:54" x14ac:dyDescent="0.2">
      <c r="BB43337" s="5"/>
    </row>
    <row r="43338" spans="54:54" x14ac:dyDescent="0.2">
      <c r="BB43338" s="5"/>
    </row>
    <row r="43339" spans="54:54" x14ac:dyDescent="0.2">
      <c r="BB43339" s="5"/>
    </row>
    <row r="43340" spans="54:54" x14ac:dyDescent="0.2">
      <c r="BB43340" s="5"/>
    </row>
    <row r="43341" spans="54:54" x14ac:dyDescent="0.2">
      <c r="BB43341" s="5"/>
    </row>
    <row r="43342" spans="54:54" x14ac:dyDescent="0.2">
      <c r="BB43342" s="5"/>
    </row>
    <row r="43343" spans="54:54" x14ac:dyDescent="0.2">
      <c r="BB43343" s="5"/>
    </row>
    <row r="43344" spans="54:54" x14ac:dyDescent="0.2">
      <c r="BB43344" s="5"/>
    </row>
    <row r="43345" spans="54:54" x14ac:dyDescent="0.2">
      <c r="BB43345" s="5"/>
    </row>
    <row r="43346" spans="54:54" x14ac:dyDescent="0.2">
      <c r="BB43346" s="5"/>
    </row>
    <row r="43347" spans="54:54" x14ac:dyDescent="0.2">
      <c r="BB43347" s="5"/>
    </row>
    <row r="43348" spans="54:54" x14ac:dyDescent="0.2">
      <c r="BB43348" s="5"/>
    </row>
    <row r="43349" spans="54:54" x14ac:dyDescent="0.2">
      <c r="BB43349" s="5"/>
    </row>
    <row r="43350" spans="54:54" x14ac:dyDescent="0.2">
      <c r="BB43350" s="5"/>
    </row>
    <row r="43351" spans="54:54" x14ac:dyDescent="0.2">
      <c r="BB43351" s="5"/>
    </row>
    <row r="43352" spans="54:54" x14ac:dyDescent="0.2">
      <c r="BB43352" s="5"/>
    </row>
    <row r="43353" spans="54:54" x14ac:dyDescent="0.2">
      <c r="BB43353" s="5"/>
    </row>
    <row r="43354" spans="54:54" x14ac:dyDescent="0.2">
      <c r="BB43354" s="5"/>
    </row>
    <row r="43355" spans="54:54" x14ac:dyDescent="0.2">
      <c r="BB43355" s="5"/>
    </row>
    <row r="43356" spans="54:54" x14ac:dyDescent="0.2">
      <c r="BB43356" s="5"/>
    </row>
    <row r="43357" spans="54:54" x14ac:dyDescent="0.2">
      <c r="BB43357" s="5"/>
    </row>
    <row r="43358" spans="54:54" x14ac:dyDescent="0.2">
      <c r="BB43358" s="5"/>
    </row>
    <row r="43359" spans="54:54" x14ac:dyDescent="0.2">
      <c r="BB43359" s="5"/>
    </row>
    <row r="43360" spans="54:54" x14ac:dyDescent="0.2">
      <c r="BB43360" s="5"/>
    </row>
    <row r="43361" spans="54:54" x14ac:dyDescent="0.2">
      <c r="BB43361" s="5"/>
    </row>
    <row r="43362" spans="54:54" x14ac:dyDescent="0.2">
      <c r="BB43362" s="5"/>
    </row>
    <row r="43363" spans="54:54" x14ac:dyDescent="0.2">
      <c r="BB43363" s="5"/>
    </row>
    <row r="43364" spans="54:54" x14ac:dyDescent="0.2">
      <c r="BB43364" s="5"/>
    </row>
    <row r="43365" spans="54:54" x14ac:dyDescent="0.2">
      <c r="BB43365" s="5"/>
    </row>
    <row r="43366" spans="54:54" x14ac:dyDescent="0.2">
      <c r="BB43366" s="5"/>
    </row>
    <row r="43367" spans="54:54" x14ac:dyDescent="0.2">
      <c r="BB43367" s="5"/>
    </row>
    <row r="43368" spans="54:54" x14ac:dyDescent="0.2">
      <c r="BB43368" s="5"/>
    </row>
    <row r="43369" spans="54:54" x14ac:dyDescent="0.2">
      <c r="BB43369" s="5"/>
    </row>
    <row r="43370" spans="54:54" x14ac:dyDescent="0.2">
      <c r="BB43370" s="5"/>
    </row>
    <row r="43371" spans="54:54" x14ac:dyDescent="0.2">
      <c r="BB43371" s="5"/>
    </row>
    <row r="43372" spans="54:54" x14ac:dyDescent="0.2">
      <c r="BB43372" s="5"/>
    </row>
    <row r="43373" spans="54:54" x14ac:dyDescent="0.2">
      <c r="BB43373" s="5"/>
    </row>
    <row r="43374" spans="54:54" x14ac:dyDescent="0.2">
      <c r="BB43374" s="5"/>
    </row>
    <row r="43375" spans="54:54" x14ac:dyDescent="0.2">
      <c r="BB43375" s="5"/>
    </row>
    <row r="43376" spans="54:54" x14ac:dyDescent="0.2">
      <c r="BB43376" s="5"/>
    </row>
    <row r="43377" spans="54:54" x14ac:dyDescent="0.2">
      <c r="BB43377" s="5"/>
    </row>
    <row r="43378" spans="54:54" x14ac:dyDescent="0.2">
      <c r="BB43378" s="5"/>
    </row>
    <row r="43379" spans="54:54" x14ac:dyDescent="0.2">
      <c r="BB43379" s="5"/>
    </row>
    <row r="43380" spans="54:54" x14ac:dyDescent="0.2">
      <c r="BB43380" s="5"/>
    </row>
    <row r="43381" spans="54:54" x14ac:dyDescent="0.2">
      <c r="BB43381" s="5"/>
    </row>
    <row r="43382" spans="54:54" x14ac:dyDescent="0.2">
      <c r="BB43382" s="5"/>
    </row>
    <row r="43383" spans="54:54" x14ac:dyDescent="0.2">
      <c r="BB43383" s="5"/>
    </row>
    <row r="43384" spans="54:54" x14ac:dyDescent="0.2">
      <c r="BB43384" s="5"/>
    </row>
    <row r="43385" spans="54:54" x14ac:dyDescent="0.2">
      <c r="BB43385" s="5"/>
    </row>
    <row r="43386" spans="54:54" x14ac:dyDescent="0.2">
      <c r="BB43386" s="5"/>
    </row>
    <row r="43387" spans="54:54" x14ac:dyDescent="0.2">
      <c r="BB43387" s="5"/>
    </row>
    <row r="43388" spans="54:54" x14ac:dyDescent="0.2">
      <c r="BB43388" s="5"/>
    </row>
    <row r="43389" spans="54:54" x14ac:dyDescent="0.2">
      <c r="BB43389" s="5"/>
    </row>
    <row r="43390" spans="54:54" x14ac:dyDescent="0.2">
      <c r="BB43390" s="5"/>
    </row>
    <row r="43391" spans="54:54" x14ac:dyDescent="0.2">
      <c r="BB43391" s="5"/>
    </row>
    <row r="43392" spans="54:54" x14ac:dyDescent="0.2">
      <c r="BB43392" s="5"/>
    </row>
    <row r="43393" spans="54:54" x14ac:dyDescent="0.2">
      <c r="BB43393" s="5"/>
    </row>
    <row r="43394" spans="54:54" x14ac:dyDescent="0.2">
      <c r="BB43394" s="5"/>
    </row>
    <row r="43395" spans="54:54" x14ac:dyDescent="0.2">
      <c r="BB43395" s="5"/>
    </row>
    <row r="43396" spans="54:54" x14ac:dyDescent="0.2">
      <c r="BB43396" s="5"/>
    </row>
    <row r="43397" spans="54:54" x14ac:dyDescent="0.2">
      <c r="BB43397" s="5"/>
    </row>
    <row r="43398" spans="54:54" x14ac:dyDescent="0.2">
      <c r="BB43398" s="5"/>
    </row>
    <row r="43399" spans="54:54" x14ac:dyDescent="0.2">
      <c r="BB43399" s="5"/>
    </row>
    <row r="43400" spans="54:54" x14ac:dyDescent="0.2">
      <c r="BB43400" s="5"/>
    </row>
    <row r="43401" spans="54:54" x14ac:dyDescent="0.2">
      <c r="BB43401" s="5"/>
    </row>
    <row r="43402" spans="54:54" x14ac:dyDescent="0.2">
      <c r="BB43402" s="5"/>
    </row>
    <row r="43403" spans="54:54" x14ac:dyDescent="0.2">
      <c r="BB43403" s="5"/>
    </row>
    <row r="43404" spans="54:54" x14ac:dyDescent="0.2">
      <c r="BB43404" s="5"/>
    </row>
    <row r="43405" spans="54:54" x14ac:dyDescent="0.2">
      <c r="BB43405" s="5"/>
    </row>
    <row r="43406" spans="54:54" x14ac:dyDescent="0.2">
      <c r="BB43406" s="5"/>
    </row>
    <row r="43407" spans="54:54" x14ac:dyDescent="0.2">
      <c r="BB43407" s="5"/>
    </row>
    <row r="43408" spans="54:54" x14ac:dyDescent="0.2">
      <c r="BB43408" s="5"/>
    </row>
    <row r="43409" spans="54:54" x14ac:dyDescent="0.2">
      <c r="BB43409" s="5"/>
    </row>
    <row r="43410" spans="54:54" x14ac:dyDescent="0.2">
      <c r="BB43410" s="5"/>
    </row>
    <row r="43411" spans="54:54" x14ac:dyDescent="0.2">
      <c r="BB43411" s="5"/>
    </row>
    <row r="43412" spans="54:54" x14ac:dyDescent="0.2">
      <c r="BB43412" s="5"/>
    </row>
    <row r="43413" spans="54:54" x14ac:dyDescent="0.2">
      <c r="BB43413" s="5"/>
    </row>
    <row r="43414" spans="54:54" x14ac:dyDescent="0.2">
      <c r="BB43414" s="5"/>
    </row>
    <row r="43415" spans="54:54" x14ac:dyDescent="0.2">
      <c r="BB43415" s="5"/>
    </row>
    <row r="43416" spans="54:54" x14ac:dyDescent="0.2">
      <c r="BB43416" s="5"/>
    </row>
    <row r="43417" spans="54:54" x14ac:dyDescent="0.2">
      <c r="BB43417" s="5"/>
    </row>
    <row r="43418" spans="54:54" x14ac:dyDescent="0.2">
      <c r="BB43418" s="5"/>
    </row>
    <row r="43419" spans="54:54" x14ac:dyDescent="0.2">
      <c r="BB43419" s="5"/>
    </row>
    <row r="43420" spans="54:54" x14ac:dyDescent="0.2">
      <c r="BB43420" s="5"/>
    </row>
    <row r="43421" spans="54:54" x14ac:dyDescent="0.2">
      <c r="BB43421" s="5"/>
    </row>
    <row r="43422" spans="54:54" x14ac:dyDescent="0.2">
      <c r="BB43422" s="5"/>
    </row>
    <row r="43423" spans="54:54" x14ac:dyDescent="0.2">
      <c r="BB43423" s="5"/>
    </row>
    <row r="43424" spans="54:54" x14ac:dyDescent="0.2">
      <c r="BB43424" s="5"/>
    </row>
    <row r="43425" spans="54:54" x14ac:dyDescent="0.2">
      <c r="BB43425" s="5"/>
    </row>
    <row r="43426" spans="54:54" x14ac:dyDescent="0.2">
      <c r="BB43426" s="5"/>
    </row>
    <row r="43427" spans="54:54" x14ac:dyDescent="0.2">
      <c r="BB43427" s="5"/>
    </row>
    <row r="43428" spans="54:54" x14ac:dyDescent="0.2">
      <c r="BB43428" s="5"/>
    </row>
    <row r="43429" spans="54:54" x14ac:dyDescent="0.2">
      <c r="BB43429" s="5"/>
    </row>
    <row r="43430" spans="54:54" x14ac:dyDescent="0.2">
      <c r="BB43430" s="5"/>
    </row>
    <row r="43431" spans="54:54" x14ac:dyDescent="0.2">
      <c r="BB43431" s="5"/>
    </row>
    <row r="43432" spans="54:54" x14ac:dyDescent="0.2">
      <c r="BB43432" s="5"/>
    </row>
    <row r="43433" spans="54:54" x14ac:dyDescent="0.2">
      <c r="BB43433" s="5"/>
    </row>
    <row r="43434" spans="54:54" x14ac:dyDescent="0.2">
      <c r="BB43434" s="5"/>
    </row>
    <row r="43435" spans="54:54" x14ac:dyDescent="0.2">
      <c r="BB43435" s="5"/>
    </row>
    <row r="43436" spans="54:54" x14ac:dyDescent="0.2">
      <c r="BB43436" s="5"/>
    </row>
    <row r="43437" spans="54:54" x14ac:dyDescent="0.2">
      <c r="BB43437" s="5"/>
    </row>
    <row r="43438" spans="54:54" x14ac:dyDescent="0.2">
      <c r="BB43438" s="5"/>
    </row>
    <row r="43439" spans="54:54" x14ac:dyDescent="0.2">
      <c r="BB43439" s="5"/>
    </row>
    <row r="43440" spans="54:54" x14ac:dyDescent="0.2">
      <c r="BB43440" s="5"/>
    </row>
    <row r="43441" spans="54:54" x14ac:dyDescent="0.2">
      <c r="BB43441" s="5"/>
    </row>
    <row r="43442" spans="54:54" x14ac:dyDescent="0.2">
      <c r="BB43442" s="5"/>
    </row>
    <row r="43443" spans="54:54" x14ac:dyDescent="0.2">
      <c r="BB43443" s="5"/>
    </row>
    <row r="43444" spans="54:54" x14ac:dyDescent="0.2">
      <c r="BB43444" s="5"/>
    </row>
    <row r="43445" spans="54:54" x14ac:dyDescent="0.2">
      <c r="BB43445" s="5"/>
    </row>
    <row r="43446" spans="54:54" x14ac:dyDescent="0.2">
      <c r="BB43446" s="5"/>
    </row>
    <row r="43447" spans="54:54" x14ac:dyDescent="0.2">
      <c r="BB43447" s="5"/>
    </row>
    <row r="43448" spans="54:54" x14ac:dyDescent="0.2">
      <c r="BB43448" s="5"/>
    </row>
    <row r="43449" spans="54:54" x14ac:dyDescent="0.2">
      <c r="BB43449" s="5"/>
    </row>
    <row r="43450" spans="54:54" x14ac:dyDescent="0.2">
      <c r="BB43450" s="5"/>
    </row>
    <row r="43451" spans="54:54" x14ac:dyDescent="0.2">
      <c r="BB43451" s="5"/>
    </row>
    <row r="43452" spans="54:54" x14ac:dyDescent="0.2">
      <c r="BB43452" s="5"/>
    </row>
    <row r="43453" spans="54:54" x14ac:dyDescent="0.2">
      <c r="BB43453" s="5"/>
    </row>
    <row r="43454" spans="54:54" x14ac:dyDescent="0.2">
      <c r="BB43454" s="5"/>
    </row>
    <row r="43455" spans="54:54" x14ac:dyDescent="0.2">
      <c r="BB43455" s="5"/>
    </row>
    <row r="43456" spans="54:54" x14ac:dyDescent="0.2">
      <c r="BB43456" s="5"/>
    </row>
    <row r="43457" spans="54:54" x14ac:dyDescent="0.2">
      <c r="BB43457" s="5"/>
    </row>
    <row r="43458" spans="54:54" x14ac:dyDescent="0.2">
      <c r="BB43458" s="5"/>
    </row>
    <row r="43459" spans="54:54" x14ac:dyDescent="0.2">
      <c r="BB43459" s="5"/>
    </row>
    <row r="43460" spans="54:54" x14ac:dyDescent="0.2">
      <c r="BB43460" s="5"/>
    </row>
    <row r="43461" spans="54:54" x14ac:dyDescent="0.2">
      <c r="BB43461" s="5"/>
    </row>
    <row r="43462" spans="54:54" x14ac:dyDescent="0.2">
      <c r="BB43462" s="5"/>
    </row>
    <row r="43463" spans="54:54" x14ac:dyDescent="0.2">
      <c r="BB43463" s="5"/>
    </row>
    <row r="43464" spans="54:54" x14ac:dyDescent="0.2">
      <c r="BB43464" s="5"/>
    </row>
    <row r="43465" spans="54:54" x14ac:dyDescent="0.2">
      <c r="BB43465" s="5"/>
    </row>
    <row r="43466" spans="54:54" x14ac:dyDescent="0.2">
      <c r="BB43466" s="5"/>
    </row>
    <row r="43467" spans="54:54" x14ac:dyDescent="0.2">
      <c r="BB43467" s="5"/>
    </row>
    <row r="43468" spans="54:54" x14ac:dyDescent="0.2">
      <c r="BB43468" s="5"/>
    </row>
    <row r="43469" spans="54:54" x14ac:dyDescent="0.2">
      <c r="BB43469" s="5"/>
    </row>
    <row r="43470" spans="54:54" x14ac:dyDescent="0.2">
      <c r="BB43470" s="5"/>
    </row>
    <row r="43471" spans="54:54" x14ac:dyDescent="0.2">
      <c r="BB43471" s="5"/>
    </row>
    <row r="43472" spans="54:54" x14ac:dyDescent="0.2">
      <c r="BB43472" s="5"/>
    </row>
    <row r="43473" spans="54:54" x14ac:dyDescent="0.2">
      <c r="BB43473" s="5"/>
    </row>
    <row r="43474" spans="54:54" x14ac:dyDescent="0.2">
      <c r="BB43474" s="5"/>
    </row>
    <row r="43475" spans="54:54" x14ac:dyDescent="0.2">
      <c r="BB43475" s="5"/>
    </row>
    <row r="43476" spans="54:54" x14ac:dyDescent="0.2">
      <c r="BB43476" s="5"/>
    </row>
    <row r="43477" spans="54:54" x14ac:dyDescent="0.2">
      <c r="BB43477" s="5"/>
    </row>
    <row r="43478" spans="54:54" x14ac:dyDescent="0.2">
      <c r="BB43478" s="5"/>
    </row>
    <row r="43479" spans="54:54" x14ac:dyDescent="0.2">
      <c r="BB43479" s="5"/>
    </row>
    <row r="43480" spans="54:54" x14ac:dyDescent="0.2">
      <c r="BB43480" s="5"/>
    </row>
    <row r="43481" spans="54:54" x14ac:dyDescent="0.2">
      <c r="BB43481" s="5"/>
    </row>
    <row r="43482" spans="54:54" x14ac:dyDescent="0.2">
      <c r="BB43482" s="5"/>
    </row>
    <row r="43483" spans="54:54" x14ac:dyDescent="0.2">
      <c r="BB43483" s="5"/>
    </row>
    <row r="43484" spans="54:54" x14ac:dyDescent="0.2">
      <c r="BB43484" s="5"/>
    </row>
    <row r="43485" spans="54:54" x14ac:dyDescent="0.2">
      <c r="BB43485" s="5"/>
    </row>
    <row r="43486" spans="54:54" x14ac:dyDescent="0.2">
      <c r="BB43486" s="5"/>
    </row>
    <row r="43487" spans="54:54" x14ac:dyDescent="0.2">
      <c r="BB43487" s="5"/>
    </row>
    <row r="43488" spans="54:54" x14ac:dyDescent="0.2">
      <c r="BB43488" s="5"/>
    </row>
    <row r="43489" spans="54:54" x14ac:dyDescent="0.2">
      <c r="BB43489" s="5"/>
    </row>
    <row r="43490" spans="54:54" x14ac:dyDescent="0.2">
      <c r="BB43490" s="5"/>
    </row>
    <row r="43491" spans="54:54" x14ac:dyDescent="0.2">
      <c r="BB43491" s="5"/>
    </row>
    <row r="43492" spans="54:54" x14ac:dyDescent="0.2">
      <c r="BB43492" s="5"/>
    </row>
    <row r="43493" spans="54:54" x14ac:dyDescent="0.2">
      <c r="BB43493" s="5"/>
    </row>
    <row r="43494" spans="54:54" x14ac:dyDescent="0.2">
      <c r="BB43494" s="5"/>
    </row>
    <row r="43495" spans="54:54" x14ac:dyDescent="0.2">
      <c r="BB43495" s="5"/>
    </row>
    <row r="43496" spans="54:54" x14ac:dyDescent="0.2">
      <c r="BB43496" s="5"/>
    </row>
    <row r="43497" spans="54:54" x14ac:dyDescent="0.2">
      <c r="BB43497" s="5"/>
    </row>
    <row r="43498" spans="54:54" x14ac:dyDescent="0.2">
      <c r="BB43498" s="5"/>
    </row>
    <row r="43499" spans="54:54" x14ac:dyDescent="0.2">
      <c r="BB43499" s="5"/>
    </row>
    <row r="43500" spans="54:54" x14ac:dyDescent="0.2">
      <c r="BB43500" s="5"/>
    </row>
    <row r="43501" spans="54:54" x14ac:dyDescent="0.2">
      <c r="BB43501" s="5"/>
    </row>
    <row r="43502" spans="54:54" x14ac:dyDescent="0.2">
      <c r="BB43502" s="5"/>
    </row>
    <row r="43503" spans="54:54" x14ac:dyDescent="0.2">
      <c r="BB43503" s="5"/>
    </row>
    <row r="43504" spans="54:54" x14ac:dyDescent="0.2">
      <c r="BB43504" s="5"/>
    </row>
    <row r="43505" spans="54:54" x14ac:dyDescent="0.2">
      <c r="BB43505" s="5"/>
    </row>
    <row r="43506" spans="54:54" x14ac:dyDescent="0.2">
      <c r="BB43506" s="5"/>
    </row>
    <row r="43507" spans="54:54" x14ac:dyDescent="0.2">
      <c r="BB43507" s="5"/>
    </row>
    <row r="43508" spans="54:54" x14ac:dyDescent="0.2">
      <c r="BB43508" s="5"/>
    </row>
    <row r="43509" spans="54:54" x14ac:dyDescent="0.2">
      <c r="BB43509" s="5"/>
    </row>
    <row r="43510" spans="54:54" x14ac:dyDescent="0.2">
      <c r="BB43510" s="5"/>
    </row>
    <row r="43511" spans="54:54" x14ac:dyDescent="0.2">
      <c r="BB43511" s="5"/>
    </row>
    <row r="43512" spans="54:54" x14ac:dyDescent="0.2">
      <c r="BB43512" s="5"/>
    </row>
    <row r="43513" spans="54:54" x14ac:dyDescent="0.2">
      <c r="BB43513" s="5"/>
    </row>
    <row r="43514" spans="54:54" x14ac:dyDescent="0.2">
      <c r="BB43514" s="5"/>
    </row>
    <row r="43515" spans="54:54" x14ac:dyDescent="0.2">
      <c r="BB43515" s="5"/>
    </row>
    <row r="43516" spans="54:54" x14ac:dyDescent="0.2">
      <c r="BB43516" s="5"/>
    </row>
    <row r="43517" spans="54:54" x14ac:dyDescent="0.2">
      <c r="BB43517" s="5"/>
    </row>
    <row r="43518" spans="54:54" x14ac:dyDescent="0.2">
      <c r="BB43518" s="5"/>
    </row>
    <row r="43519" spans="54:54" x14ac:dyDescent="0.2">
      <c r="BB43519" s="5"/>
    </row>
    <row r="43520" spans="54:54" x14ac:dyDescent="0.2">
      <c r="BB43520" s="5"/>
    </row>
    <row r="43521" spans="54:54" x14ac:dyDescent="0.2">
      <c r="BB43521" s="5"/>
    </row>
    <row r="43522" spans="54:54" x14ac:dyDescent="0.2">
      <c r="BB43522" s="5"/>
    </row>
    <row r="43523" spans="54:54" x14ac:dyDescent="0.2">
      <c r="BB43523" s="5"/>
    </row>
    <row r="43524" spans="54:54" x14ac:dyDescent="0.2">
      <c r="BB43524" s="5"/>
    </row>
    <row r="43525" spans="54:54" x14ac:dyDescent="0.2">
      <c r="BB43525" s="5"/>
    </row>
    <row r="43526" spans="54:54" x14ac:dyDescent="0.2">
      <c r="BB43526" s="5"/>
    </row>
    <row r="43527" spans="54:54" x14ac:dyDescent="0.2">
      <c r="BB43527" s="5"/>
    </row>
    <row r="43528" spans="54:54" x14ac:dyDescent="0.2">
      <c r="BB43528" s="5"/>
    </row>
    <row r="43529" spans="54:54" x14ac:dyDescent="0.2">
      <c r="BB43529" s="5"/>
    </row>
    <row r="43530" spans="54:54" x14ac:dyDescent="0.2">
      <c r="BB43530" s="5"/>
    </row>
    <row r="43531" spans="54:54" x14ac:dyDescent="0.2">
      <c r="BB43531" s="5"/>
    </row>
    <row r="43532" spans="54:54" x14ac:dyDescent="0.2">
      <c r="BB43532" s="5"/>
    </row>
    <row r="43533" spans="54:54" x14ac:dyDescent="0.2">
      <c r="BB43533" s="5"/>
    </row>
    <row r="43534" spans="54:54" x14ac:dyDescent="0.2">
      <c r="BB43534" s="5"/>
    </row>
    <row r="43535" spans="54:54" x14ac:dyDescent="0.2">
      <c r="BB43535" s="5"/>
    </row>
    <row r="43536" spans="54:54" x14ac:dyDescent="0.2">
      <c r="BB43536" s="5"/>
    </row>
    <row r="43537" spans="54:54" x14ac:dyDescent="0.2">
      <c r="BB43537" s="5"/>
    </row>
    <row r="43538" spans="54:54" x14ac:dyDescent="0.2">
      <c r="BB43538" s="5"/>
    </row>
    <row r="43539" spans="54:54" x14ac:dyDescent="0.2">
      <c r="BB43539" s="5"/>
    </row>
    <row r="43540" spans="54:54" x14ac:dyDescent="0.2">
      <c r="BB43540" s="5"/>
    </row>
    <row r="43541" spans="54:54" x14ac:dyDescent="0.2">
      <c r="BB43541" s="5"/>
    </row>
    <row r="43542" spans="54:54" x14ac:dyDescent="0.2">
      <c r="BB43542" s="5"/>
    </row>
    <row r="43543" spans="54:54" x14ac:dyDescent="0.2">
      <c r="BB43543" s="5"/>
    </row>
    <row r="43544" spans="54:54" x14ac:dyDescent="0.2">
      <c r="BB43544" s="5"/>
    </row>
    <row r="43545" spans="54:54" x14ac:dyDescent="0.2">
      <c r="BB43545" s="5"/>
    </row>
    <row r="43546" spans="54:54" x14ac:dyDescent="0.2">
      <c r="BB43546" s="5"/>
    </row>
    <row r="43547" spans="54:54" x14ac:dyDescent="0.2">
      <c r="BB43547" s="5"/>
    </row>
    <row r="43548" spans="54:54" x14ac:dyDescent="0.2">
      <c r="BB43548" s="5"/>
    </row>
    <row r="43549" spans="54:54" x14ac:dyDescent="0.2">
      <c r="BB43549" s="5"/>
    </row>
    <row r="43550" spans="54:54" x14ac:dyDescent="0.2">
      <c r="BB43550" s="5"/>
    </row>
    <row r="43551" spans="54:54" x14ac:dyDescent="0.2">
      <c r="BB43551" s="5"/>
    </row>
    <row r="43552" spans="54:54" x14ac:dyDescent="0.2">
      <c r="BB43552" s="5"/>
    </row>
    <row r="43553" spans="54:54" x14ac:dyDescent="0.2">
      <c r="BB43553" s="5"/>
    </row>
    <row r="43554" spans="54:54" x14ac:dyDescent="0.2">
      <c r="BB43554" s="5"/>
    </row>
    <row r="43555" spans="54:54" x14ac:dyDescent="0.2">
      <c r="BB43555" s="5"/>
    </row>
    <row r="43556" spans="54:54" x14ac:dyDescent="0.2">
      <c r="BB43556" s="5"/>
    </row>
    <row r="43557" spans="54:54" x14ac:dyDescent="0.2">
      <c r="BB43557" s="5"/>
    </row>
    <row r="43558" spans="54:54" x14ac:dyDescent="0.2">
      <c r="BB43558" s="5"/>
    </row>
    <row r="43559" spans="54:54" x14ac:dyDescent="0.2">
      <c r="BB43559" s="5"/>
    </row>
    <row r="43560" spans="54:54" x14ac:dyDescent="0.2">
      <c r="BB43560" s="5"/>
    </row>
    <row r="43561" spans="54:54" x14ac:dyDescent="0.2">
      <c r="BB43561" s="5"/>
    </row>
    <row r="43562" spans="54:54" x14ac:dyDescent="0.2">
      <c r="BB43562" s="5"/>
    </row>
    <row r="43563" spans="54:54" x14ac:dyDescent="0.2">
      <c r="BB43563" s="5"/>
    </row>
    <row r="43564" spans="54:54" x14ac:dyDescent="0.2">
      <c r="BB43564" s="5"/>
    </row>
    <row r="43565" spans="54:54" x14ac:dyDescent="0.2">
      <c r="BB43565" s="5"/>
    </row>
    <row r="43566" spans="54:54" x14ac:dyDescent="0.2">
      <c r="BB43566" s="5"/>
    </row>
    <row r="43567" spans="54:54" x14ac:dyDescent="0.2">
      <c r="BB43567" s="5"/>
    </row>
    <row r="43568" spans="54:54" x14ac:dyDescent="0.2">
      <c r="BB43568" s="5"/>
    </row>
    <row r="43569" spans="54:54" x14ac:dyDescent="0.2">
      <c r="BB43569" s="5"/>
    </row>
    <row r="43570" spans="54:54" x14ac:dyDescent="0.2">
      <c r="BB43570" s="5"/>
    </row>
    <row r="43571" spans="54:54" x14ac:dyDescent="0.2">
      <c r="BB43571" s="5"/>
    </row>
    <row r="43572" spans="54:54" x14ac:dyDescent="0.2">
      <c r="BB43572" s="5"/>
    </row>
    <row r="43573" spans="54:54" x14ac:dyDescent="0.2">
      <c r="BB43573" s="5"/>
    </row>
    <row r="43574" spans="54:54" x14ac:dyDescent="0.2">
      <c r="BB43574" s="5"/>
    </row>
    <row r="43575" spans="54:54" x14ac:dyDescent="0.2">
      <c r="BB43575" s="5"/>
    </row>
    <row r="43576" spans="54:54" x14ac:dyDescent="0.2">
      <c r="BB43576" s="5"/>
    </row>
    <row r="43577" spans="54:54" x14ac:dyDescent="0.2">
      <c r="BB43577" s="5"/>
    </row>
    <row r="43578" spans="54:54" x14ac:dyDescent="0.2">
      <c r="BB43578" s="5"/>
    </row>
    <row r="43579" spans="54:54" x14ac:dyDescent="0.2">
      <c r="BB43579" s="5"/>
    </row>
    <row r="43580" spans="54:54" x14ac:dyDescent="0.2">
      <c r="BB43580" s="5"/>
    </row>
    <row r="43581" spans="54:54" x14ac:dyDescent="0.2">
      <c r="BB43581" s="5"/>
    </row>
    <row r="43582" spans="54:54" x14ac:dyDescent="0.2">
      <c r="BB43582" s="5"/>
    </row>
    <row r="43583" spans="54:54" x14ac:dyDescent="0.2">
      <c r="BB43583" s="5"/>
    </row>
    <row r="43584" spans="54:54" x14ac:dyDescent="0.2">
      <c r="BB43584" s="5"/>
    </row>
    <row r="43585" spans="54:54" x14ac:dyDescent="0.2">
      <c r="BB43585" s="5"/>
    </row>
    <row r="43586" spans="54:54" x14ac:dyDescent="0.2">
      <c r="BB43586" s="5"/>
    </row>
    <row r="43587" spans="54:54" x14ac:dyDescent="0.2">
      <c r="BB43587" s="5"/>
    </row>
    <row r="43588" spans="54:54" x14ac:dyDescent="0.2">
      <c r="BB43588" s="5"/>
    </row>
    <row r="43589" spans="54:54" x14ac:dyDescent="0.2">
      <c r="BB43589" s="5"/>
    </row>
    <row r="43590" spans="54:54" x14ac:dyDescent="0.2">
      <c r="BB43590" s="5"/>
    </row>
    <row r="43591" spans="54:54" x14ac:dyDescent="0.2">
      <c r="BB43591" s="5"/>
    </row>
    <row r="43592" spans="54:54" x14ac:dyDescent="0.2">
      <c r="BB43592" s="5"/>
    </row>
    <row r="43593" spans="54:54" x14ac:dyDescent="0.2">
      <c r="BB43593" s="5"/>
    </row>
    <row r="43594" spans="54:54" x14ac:dyDescent="0.2">
      <c r="BB43594" s="5"/>
    </row>
    <row r="43595" spans="54:54" x14ac:dyDescent="0.2">
      <c r="BB43595" s="5"/>
    </row>
    <row r="43596" spans="54:54" x14ac:dyDescent="0.2">
      <c r="BB43596" s="5"/>
    </row>
    <row r="43597" spans="54:54" x14ac:dyDescent="0.2">
      <c r="BB43597" s="5"/>
    </row>
    <row r="43598" spans="54:54" x14ac:dyDescent="0.2">
      <c r="BB43598" s="5"/>
    </row>
    <row r="43599" spans="54:54" x14ac:dyDescent="0.2">
      <c r="BB43599" s="5"/>
    </row>
    <row r="43600" spans="54:54" x14ac:dyDescent="0.2">
      <c r="BB43600" s="5"/>
    </row>
    <row r="43601" spans="54:54" x14ac:dyDescent="0.2">
      <c r="BB43601" s="5"/>
    </row>
    <row r="43602" spans="54:54" x14ac:dyDescent="0.2">
      <c r="BB43602" s="5"/>
    </row>
    <row r="43603" spans="54:54" x14ac:dyDescent="0.2">
      <c r="BB43603" s="5"/>
    </row>
    <row r="43604" spans="54:54" x14ac:dyDescent="0.2">
      <c r="BB43604" s="5"/>
    </row>
    <row r="43605" spans="54:54" x14ac:dyDescent="0.2">
      <c r="BB43605" s="5"/>
    </row>
    <row r="43606" spans="54:54" x14ac:dyDescent="0.2">
      <c r="BB43606" s="5"/>
    </row>
    <row r="43607" spans="54:54" x14ac:dyDescent="0.2">
      <c r="BB43607" s="5"/>
    </row>
    <row r="43608" spans="54:54" x14ac:dyDescent="0.2">
      <c r="BB43608" s="5"/>
    </row>
    <row r="43609" spans="54:54" x14ac:dyDescent="0.2">
      <c r="BB43609" s="5"/>
    </row>
    <row r="43610" spans="54:54" x14ac:dyDescent="0.2">
      <c r="BB43610" s="5"/>
    </row>
    <row r="43611" spans="54:54" x14ac:dyDescent="0.2">
      <c r="BB43611" s="5"/>
    </row>
    <row r="43612" spans="54:54" x14ac:dyDescent="0.2">
      <c r="BB43612" s="5"/>
    </row>
    <row r="43613" spans="54:54" x14ac:dyDescent="0.2">
      <c r="BB43613" s="5"/>
    </row>
    <row r="43614" spans="54:54" x14ac:dyDescent="0.2">
      <c r="BB43614" s="5"/>
    </row>
    <row r="43615" spans="54:54" x14ac:dyDescent="0.2">
      <c r="BB43615" s="5"/>
    </row>
    <row r="43616" spans="54:54" x14ac:dyDescent="0.2">
      <c r="BB43616" s="5"/>
    </row>
    <row r="43617" spans="54:54" x14ac:dyDescent="0.2">
      <c r="BB43617" s="5"/>
    </row>
    <row r="43618" spans="54:54" x14ac:dyDescent="0.2">
      <c r="BB43618" s="5"/>
    </row>
    <row r="43619" spans="54:54" x14ac:dyDescent="0.2">
      <c r="BB43619" s="5"/>
    </row>
    <row r="43620" spans="54:54" x14ac:dyDescent="0.2">
      <c r="BB43620" s="5"/>
    </row>
    <row r="43621" spans="54:54" x14ac:dyDescent="0.2">
      <c r="BB43621" s="5"/>
    </row>
    <row r="43622" spans="54:54" x14ac:dyDescent="0.2">
      <c r="BB43622" s="5"/>
    </row>
    <row r="43623" spans="54:54" x14ac:dyDescent="0.2">
      <c r="BB43623" s="5"/>
    </row>
    <row r="43624" spans="54:54" x14ac:dyDescent="0.2">
      <c r="BB43624" s="5"/>
    </row>
    <row r="43625" spans="54:54" x14ac:dyDescent="0.2">
      <c r="BB43625" s="5"/>
    </row>
    <row r="43626" spans="54:54" x14ac:dyDescent="0.2">
      <c r="BB43626" s="5"/>
    </row>
    <row r="43627" spans="54:54" x14ac:dyDescent="0.2">
      <c r="BB43627" s="5"/>
    </row>
    <row r="43628" spans="54:54" x14ac:dyDescent="0.2">
      <c r="BB43628" s="5"/>
    </row>
    <row r="43629" spans="54:54" x14ac:dyDescent="0.2">
      <c r="BB43629" s="5"/>
    </row>
    <row r="43630" spans="54:54" x14ac:dyDescent="0.2">
      <c r="BB43630" s="5"/>
    </row>
    <row r="43631" spans="54:54" x14ac:dyDescent="0.2">
      <c r="BB43631" s="5"/>
    </row>
    <row r="43632" spans="54:54" x14ac:dyDescent="0.2">
      <c r="BB43632" s="5"/>
    </row>
    <row r="43633" spans="54:54" x14ac:dyDescent="0.2">
      <c r="BB43633" s="5"/>
    </row>
    <row r="43634" spans="54:54" x14ac:dyDescent="0.2">
      <c r="BB43634" s="5"/>
    </row>
    <row r="43635" spans="54:54" x14ac:dyDescent="0.2">
      <c r="BB43635" s="5"/>
    </row>
    <row r="43636" spans="54:54" x14ac:dyDescent="0.2">
      <c r="BB43636" s="5"/>
    </row>
    <row r="43637" spans="54:54" x14ac:dyDescent="0.2">
      <c r="BB43637" s="5"/>
    </row>
    <row r="43638" spans="54:54" x14ac:dyDescent="0.2">
      <c r="BB43638" s="5"/>
    </row>
    <row r="43639" spans="54:54" x14ac:dyDescent="0.2">
      <c r="BB43639" s="5"/>
    </row>
    <row r="43640" spans="54:54" x14ac:dyDescent="0.2">
      <c r="BB43640" s="5"/>
    </row>
    <row r="43641" spans="54:54" x14ac:dyDescent="0.2">
      <c r="BB43641" s="5"/>
    </row>
    <row r="43642" spans="54:54" x14ac:dyDescent="0.2">
      <c r="BB43642" s="5"/>
    </row>
    <row r="43643" spans="54:54" x14ac:dyDescent="0.2">
      <c r="BB43643" s="5"/>
    </row>
    <row r="43644" spans="54:54" x14ac:dyDescent="0.2">
      <c r="BB43644" s="5"/>
    </row>
    <row r="43645" spans="54:54" x14ac:dyDescent="0.2">
      <c r="BB43645" s="5"/>
    </row>
    <row r="43646" spans="54:54" x14ac:dyDescent="0.2">
      <c r="BB43646" s="5"/>
    </row>
    <row r="43647" spans="54:54" x14ac:dyDescent="0.2">
      <c r="BB43647" s="5"/>
    </row>
    <row r="43648" spans="54:54" x14ac:dyDescent="0.2">
      <c r="BB43648" s="5"/>
    </row>
    <row r="43649" spans="54:54" x14ac:dyDescent="0.2">
      <c r="BB43649" s="5"/>
    </row>
    <row r="43650" spans="54:54" x14ac:dyDescent="0.2">
      <c r="BB43650" s="5"/>
    </row>
    <row r="43651" spans="54:54" x14ac:dyDescent="0.2">
      <c r="BB43651" s="5"/>
    </row>
    <row r="43652" spans="54:54" x14ac:dyDescent="0.2">
      <c r="BB43652" s="5"/>
    </row>
    <row r="43653" spans="54:54" x14ac:dyDescent="0.2">
      <c r="BB43653" s="5"/>
    </row>
    <row r="43654" spans="54:54" x14ac:dyDescent="0.2">
      <c r="BB43654" s="5"/>
    </row>
    <row r="43655" spans="54:54" x14ac:dyDescent="0.2">
      <c r="BB43655" s="5"/>
    </row>
    <row r="43656" spans="54:54" x14ac:dyDescent="0.2">
      <c r="BB43656" s="5"/>
    </row>
    <row r="43657" spans="54:54" x14ac:dyDescent="0.2">
      <c r="BB43657" s="5"/>
    </row>
    <row r="43658" spans="54:54" x14ac:dyDescent="0.2">
      <c r="BB43658" s="5"/>
    </row>
    <row r="43659" spans="54:54" x14ac:dyDescent="0.2">
      <c r="BB43659" s="5"/>
    </row>
    <row r="43660" spans="54:54" x14ac:dyDescent="0.2">
      <c r="BB43660" s="5"/>
    </row>
    <row r="43661" spans="54:54" x14ac:dyDescent="0.2">
      <c r="BB43661" s="5"/>
    </row>
    <row r="43662" spans="54:54" x14ac:dyDescent="0.2">
      <c r="BB43662" s="5"/>
    </row>
    <row r="43663" spans="54:54" x14ac:dyDescent="0.2">
      <c r="BB43663" s="5"/>
    </row>
    <row r="43664" spans="54:54" x14ac:dyDescent="0.2">
      <c r="BB43664" s="5"/>
    </row>
    <row r="43665" spans="54:54" x14ac:dyDescent="0.2">
      <c r="BB43665" s="5"/>
    </row>
    <row r="43666" spans="54:54" x14ac:dyDescent="0.2">
      <c r="BB43666" s="5"/>
    </row>
    <row r="43667" spans="54:54" x14ac:dyDescent="0.2">
      <c r="BB43667" s="5"/>
    </row>
    <row r="43668" spans="54:54" x14ac:dyDescent="0.2">
      <c r="BB43668" s="5"/>
    </row>
    <row r="43669" spans="54:54" x14ac:dyDescent="0.2">
      <c r="BB43669" s="5"/>
    </row>
    <row r="43670" spans="54:54" x14ac:dyDescent="0.2">
      <c r="BB43670" s="5"/>
    </row>
    <row r="43671" spans="54:54" x14ac:dyDescent="0.2">
      <c r="BB43671" s="5"/>
    </row>
    <row r="43672" spans="54:54" x14ac:dyDescent="0.2">
      <c r="BB43672" s="5"/>
    </row>
    <row r="43673" spans="54:54" x14ac:dyDescent="0.2">
      <c r="BB43673" s="5"/>
    </row>
    <row r="43674" spans="54:54" x14ac:dyDescent="0.2">
      <c r="BB43674" s="5"/>
    </row>
    <row r="43675" spans="54:54" x14ac:dyDescent="0.2">
      <c r="BB43675" s="5"/>
    </row>
    <row r="43676" spans="54:54" x14ac:dyDescent="0.2">
      <c r="BB43676" s="5"/>
    </row>
    <row r="43677" spans="54:54" x14ac:dyDescent="0.2">
      <c r="BB43677" s="5"/>
    </row>
    <row r="43678" spans="54:54" x14ac:dyDescent="0.2">
      <c r="BB43678" s="5"/>
    </row>
    <row r="43679" spans="54:54" x14ac:dyDescent="0.2">
      <c r="BB43679" s="5"/>
    </row>
    <row r="43680" spans="54:54" x14ac:dyDescent="0.2">
      <c r="BB43680" s="5"/>
    </row>
    <row r="43681" spans="54:54" x14ac:dyDescent="0.2">
      <c r="BB43681" s="5"/>
    </row>
    <row r="43682" spans="54:54" x14ac:dyDescent="0.2">
      <c r="BB43682" s="5"/>
    </row>
    <row r="43683" spans="54:54" x14ac:dyDescent="0.2">
      <c r="BB43683" s="5"/>
    </row>
    <row r="43684" spans="54:54" x14ac:dyDescent="0.2">
      <c r="BB43684" s="5"/>
    </row>
    <row r="43685" spans="54:54" x14ac:dyDescent="0.2">
      <c r="BB43685" s="5"/>
    </row>
    <row r="43686" spans="54:54" x14ac:dyDescent="0.2">
      <c r="BB43686" s="5"/>
    </row>
    <row r="43687" spans="54:54" x14ac:dyDescent="0.2">
      <c r="BB43687" s="5"/>
    </row>
    <row r="43688" spans="54:54" x14ac:dyDescent="0.2">
      <c r="BB43688" s="5"/>
    </row>
    <row r="43689" spans="54:54" x14ac:dyDescent="0.2">
      <c r="BB43689" s="5"/>
    </row>
    <row r="43690" spans="54:54" x14ac:dyDescent="0.2">
      <c r="BB43690" s="5"/>
    </row>
    <row r="43691" spans="54:54" x14ac:dyDescent="0.2">
      <c r="BB43691" s="5"/>
    </row>
    <row r="43692" spans="54:54" x14ac:dyDescent="0.2">
      <c r="BB43692" s="5"/>
    </row>
    <row r="43693" spans="54:54" x14ac:dyDescent="0.2">
      <c r="BB43693" s="5"/>
    </row>
    <row r="43694" spans="54:54" x14ac:dyDescent="0.2">
      <c r="BB43694" s="5"/>
    </row>
    <row r="43695" spans="54:54" x14ac:dyDescent="0.2">
      <c r="BB43695" s="5"/>
    </row>
    <row r="43696" spans="54:54" x14ac:dyDescent="0.2">
      <c r="BB43696" s="5"/>
    </row>
    <row r="43697" spans="54:54" x14ac:dyDescent="0.2">
      <c r="BB43697" s="5"/>
    </row>
    <row r="43698" spans="54:54" x14ac:dyDescent="0.2">
      <c r="BB43698" s="5"/>
    </row>
    <row r="43699" spans="54:54" x14ac:dyDescent="0.2">
      <c r="BB43699" s="5"/>
    </row>
    <row r="43700" spans="54:54" x14ac:dyDescent="0.2">
      <c r="BB43700" s="5"/>
    </row>
    <row r="43701" spans="54:54" x14ac:dyDescent="0.2">
      <c r="BB43701" s="5"/>
    </row>
    <row r="43702" spans="54:54" x14ac:dyDescent="0.2">
      <c r="BB43702" s="5"/>
    </row>
    <row r="43703" spans="54:54" x14ac:dyDescent="0.2">
      <c r="BB43703" s="5"/>
    </row>
    <row r="43704" spans="54:54" x14ac:dyDescent="0.2">
      <c r="BB43704" s="5"/>
    </row>
    <row r="43705" spans="54:54" x14ac:dyDescent="0.2">
      <c r="BB43705" s="5"/>
    </row>
    <row r="43706" spans="54:54" x14ac:dyDescent="0.2">
      <c r="BB43706" s="5"/>
    </row>
    <row r="43707" spans="54:54" x14ac:dyDescent="0.2">
      <c r="BB43707" s="5"/>
    </row>
    <row r="43708" spans="54:54" x14ac:dyDescent="0.2">
      <c r="BB43708" s="5"/>
    </row>
    <row r="43709" spans="54:54" x14ac:dyDescent="0.2">
      <c r="BB43709" s="5"/>
    </row>
    <row r="43710" spans="54:54" x14ac:dyDescent="0.2">
      <c r="BB43710" s="5"/>
    </row>
    <row r="43711" spans="54:54" x14ac:dyDescent="0.2">
      <c r="BB43711" s="5"/>
    </row>
    <row r="43712" spans="54:54" x14ac:dyDescent="0.2">
      <c r="BB43712" s="5"/>
    </row>
    <row r="43713" spans="54:54" x14ac:dyDescent="0.2">
      <c r="BB43713" s="5"/>
    </row>
    <row r="43714" spans="54:54" x14ac:dyDescent="0.2">
      <c r="BB43714" s="5"/>
    </row>
    <row r="43715" spans="54:54" x14ac:dyDescent="0.2">
      <c r="BB43715" s="5"/>
    </row>
    <row r="43716" spans="54:54" x14ac:dyDescent="0.2">
      <c r="BB43716" s="5"/>
    </row>
    <row r="43717" spans="54:54" x14ac:dyDescent="0.2">
      <c r="BB43717" s="5"/>
    </row>
    <row r="43718" spans="54:54" x14ac:dyDescent="0.2">
      <c r="BB43718" s="5"/>
    </row>
    <row r="43719" spans="54:54" x14ac:dyDescent="0.2">
      <c r="BB43719" s="5"/>
    </row>
    <row r="43720" spans="54:54" x14ac:dyDescent="0.2">
      <c r="BB43720" s="5"/>
    </row>
    <row r="43721" spans="54:54" x14ac:dyDescent="0.2">
      <c r="BB43721" s="5"/>
    </row>
    <row r="43722" spans="54:54" x14ac:dyDescent="0.2">
      <c r="BB43722" s="5"/>
    </row>
    <row r="43723" spans="54:54" x14ac:dyDescent="0.2">
      <c r="BB43723" s="5"/>
    </row>
    <row r="43724" spans="54:54" x14ac:dyDescent="0.2">
      <c r="BB43724" s="5"/>
    </row>
    <row r="43725" spans="54:54" x14ac:dyDescent="0.2">
      <c r="BB43725" s="5"/>
    </row>
    <row r="43726" spans="54:54" x14ac:dyDescent="0.2">
      <c r="BB43726" s="5"/>
    </row>
    <row r="43727" spans="54:54" x14ac:dyDescent="0.2">
      <c r="BB43727" s="5"/>
    </row>
    <row r="43728" spans="54:54" x14ac:dyDescent="0.2">
      <c r="BB43728" s="5"/>
    </row>
    <row r="43729" spans="54:54" x14ac:dyDescent="0.2">
      <c r="BB43729" s="5"/>
    </row>
    <row r="43730" spans="54:54" x14ac:dyDescent="0.2">
      <c r="BB43730" s="5"/>
    </row>
    <row r="43731" spans="54:54" x14ac:dyDescent="0.2">
      <c r="BB43731" s="5"/>
    </row>
    <row r="43732" spans="54:54" x14ac:dyDescent="0.2">
      <c r="BB43732" s="5"/>
    </row>
    <row r="43733" spans="54:54" x14ac:dyDescent="0.2">
      <c r="BB43733" s="5"/>
    </row>
    <row r="43734" spans="54:54" x14ac:dyDescent="0.2">
      <c r="BB43734" s="5"/>
    </row>
    <row r="43735" spans="54:54" x14ac:dyDescent="0.2">
      <c r="BB43735" s="5"/>
    </row>
    <row r="43736" spans="54:54" x14ac:dyDescent="0.2">
      <c r="BB43736" s="5"/>
    </row>
    <row r="43737" spans="54:54" x14ac:dyDescent="0.2">
      <c r="BB43737" s="5"/>
    </row>
    <row r="43738" spans="54:54" x14ac:dyDescent="0.2">
      <c r="BB43738" s="5"/>
    </row>
    <row r="43739" spans="54:54" x14ac:dyDescent="0.2">
      <c r="BB43739" s="5"/>
    </row>
    <row r="43740" spans="54:54" x14ac:dyDescent="0.2">
      <c r="BB43740" s="5"/>
    </row>
    <row r="43741" spans="54:54" x14ac:dyDescent="0.2">
      <c r="BB43741" s="5"/>
    </row>
    <row r="43742" spans="54:54" x14ac:dyDescent="0.2">
      <c r="BB43742" s="5"/>
    </row>
    <row r="43743" spans="54:54" x14ac:dyDescent="0.2">
      <c r="BB43743" s="5"/>
    </row>
    <row r="43744" spans="54:54" x14ac:dyDescent="0.2">
      <c r="BB43744" s="5"/>
    </row>
    <row r="43745" spans="54:54" x14ac:dyDescent="0.2">
      <c r="BB43745" s="5"/>
    </row>
    <row r="43746" spans="54:54" x14ac:dyDescent="0.2">
      <c r="BB43746" s="5"/>
    </row>
    <row r="43747" spans="54:54" x14ac:dyDescent="0.2">
      <c r="BB43747" s="5"/>
    </row>
    <row r="43748" spans="54:54" x14ac:dyDescent="0.2">
      <c r="BB43748" s="5"/>
    </row>
    <row r="43749" spans="54:54" x14ac:dyDescent="0.2">
      <c r="BB43749" s="5"/>
    </row>
    <row r="43750" spans="54:54" x14ac:dyDescent="0.2">
      <c r="BB43750" s="5"/>
    </row>
    <row r="43751" spans="54:54" x14ac:dyDescent="0.2">
      <c r="BB43751" s="5"/>
    </row>
    <row r="43752" spans="54:54" x14ac:dyDescent="0.2">
      <c r="BB43752" s="5"/>
    </row>
    <row r="43753" spans="54:54" x14ac:dyDescent="0.2">
      <c r="BB43753" s="5"/>
    </row>
    <row r="43754" spans="54:54" x14ac:dyDescent="0.2">
      <c r="BB43754" s="5"/>
    </row>
    <row r="43755" spans="54:54" x14ac:dyDescent="0.2">
      <c r="BB43755" s="5"/>
    </row>
    <row r="43756" spans="54:54" x14ac:dyDescent="0.2">
      <c r="BB43756" s="5"/>
    </row>
    <row r="43757" spans="54:54" x14ac:dyDescent="0.2">
      <c r="BB43757" s="5"/>
    </row>
    <row r="43758" spans="54:54" x14ac:dyDescent="0.2">
      <c r="BB43758" s="5"/>
    </row>
    <row r="43759" spans="54:54" x14ac:dyDescent="0.2">
      <c r="BB43759" s="5"/>
    </row>
    <row r="43760" spans="54:54" x14ac:dyDescent="0.2">
      <c r="BB43760" s="5"/>
    </row>
    <row r="43761" spans="54:54" x14ac:dyDescent="0.2">
      <c r="BB43761" s="5"/>
    </row>
    <row r="43762" spans="54:54" x14ac:dyDescent="0.2">
      <c r="BB43762" s="5"/>
    </row>
    <row r="43763" spans="54:54" x14ac:dyDescent="0.2">
      <c r="BB43763" s="5"/>
    </row>
    <row r="43764" spans="54:54" x14ac:dyDescent="0.2">
      <c r="BB43764" s="5"/>
    </row>
    <row r="43765" spans="54:54" x14ac:dyDescent="0.2">
      <c r="BB43765" s="5"/>
    </row>
    <row r="43766" spans="54:54" x14ac:dyDescent="0.2">
      <c r="BB43766" s="5"/>
    </row>
    <row r="43767" spans="54:54" x14ac:dyDescent="0.2">
      <c r="BB43767" s="5"/>
    </row>
    <row r="43768" spans="54:54" x14ac:dyDescent="0.2">
      <c r="BB43768" s="5"/>
    </row>
    <row r="43769" spans="54:54" x14ac:dyDescent="0.2">
      <c r="BB43769" s="5"/>
    </row>
    <row r="43770" spans="54:54" x14ac:dyDescent="0.2">
      <c r="BB43770" s="5"/>
    </row>
    <row r="43771" spans="54:54" x14ac:dyDescent="0.2">
      <c r="BB43771" s="5"/>
    </row>
    <row r="43772" spans="54:54" x14ac:dyDescent="0.2">
      <c r="BB43772" s="5"/>
    </row>
    <row r="43773" spans="54:54" x14ac:dyDescent="0.2">
      <c r="BB43773" s="5"/>
    </row>
    <row r="43774" spans="54:54" x14ac:dyDescent="0.2">
      <c r="BB43774" s="5"/>
    </row>
    <row r="43775" spans="54:54" x14ac:dyDescent="0.2">
      <c r="BB43775" s="5"/>
    </row>
    <row r="43776" spans="54:54" x14ac:dyDescent="0.2">
      <c r="BB43776" s="5"/>
    </row>
    <row r="43777" spans="54:54" x14ac:dyDescent="0.2">
      <c r="BB43777" s="5"/>
    </row>
    <row r="43778" spans="54:54" x14ac:dyDescent="0.2">
      <c r="BB43778" s="5"/>
    </row>
    <row r="43779" spans="54:54" x14ac:dyDescent="0.2">
      <c r="BB43779" s="5"/>
    </row>
    <row r="43780" spans="54:54" x14ac:dyDescent="0.2">
      <c r="BB43780" s="5"/>
    </row>
    <row r="43781" spans="54:54" x14ac:dyDescent="0.2">
      <c r="BB43781" s="5"/>
    </row>
    <row r="43782" spans="54:54" x14ac:dyDescent="0.2">
      <c r="BB43782" s="5"/>
    </row>
    <row r="43783" spans="54:54" x14ac:dyDescent="0.2">
      <c r="BB43783" s="5"/>
    </row>
    <row r="43784" spans="54:54" x14ac:dyDescent="0.2">
      <c r="BB43784" s="5"/>
    </row>
    <row r="43785" spans="54:54" x14ac:dyDescent="0.2">
      <c r="BB43785" s="5"/>
    </row>
    <row r="43786" spans="54:54" x14ac:dyDescent="0.2">
      <c r="BB43786" s="5"/>
    </row>
    <row r="43787" spans="54:54" x14ac:dyDescent="0.2">
      <c r="BB43787" s="5"/>
    </row>
    <row r="43788" spans="54:54" x14ac:dyDescent="0.2">
      <c r="BB43788" s="5"/>
    </row>
    <row r="43789" spans="54:54" x14ac:dyDescent="0.2">
      <c r="BB43789" s="5"/>
    </row>
    <row r="43790" spans="54:54" x14ac:dyDescent="0.2">
      <c r="BB43790" s="5"/>
    </row>
    <row r="43791" spans="54:54" x14ac:dyDescent="0.2">
      <c r="BB43791" s="5"/>
    </row>
    <row r="43792" spans="54:54" x14ac:dyDescent="0.2">
      <c r="BB43792" s="5"/>
    </row>
    <row r="43793" spans="54:54" x14ac:dyDescent="0.2">
      <c r="BB43793" s="5"/>
    </row>
    <row r="43794" spans="54:54" x14ac:dyDescent="0.2">
      <c r="BB43794" s="5"/>
    </row>
    <row r="43795" spans="54:54" x14ac:dyDescent="0.2">
      <c r="BB43795" s="5"/>
    </row>
    <row r="43796" spans="54:54" x14ac:dyDescent="0.2">
      <c r="BB43796" s="5"/>
    </row>
    <row r="43797" spans="54:54" x14ac:dyDescent="0.2">
      <c r="BB43797" s="5"/>
    </row>
    <row r="43798" spans="54:54" x14ac:dyDescent="0.2">
      <c r="BB43798" s="5"/>
    </row>
    <row r="43799" spans="54:54" x14ac:dyDescent="0.2">
      <c r="BB43799" s="5"/>
    </row>
    <row r="43800" spans="54:54" x14ac:dyDescent="0.2">
      <c r="BB43800" s="5"/>
    </row>
    <row r="43801" spans="54:54" x14ac:dyDescent="0.2">
      <c r="BB43801" s="5"/>
    </row>
    <row r="43802" spans="54:54" x14ac:dyDescent="0.2">
      <c r="BB43802" s="5"/>
    </row>
    <row r="43803" spans="54:54" x14ac:dyDescent="0.2">
      <c r="BB43803" s="5"/>
    </row>
    <row r="43804" spans="54:54" x14ac:dyDescent="0.2">
      <c r="BB43804" s="5"/>
    </row>
    <row r="43805" spans="54:54" x14ac:dyDescent="0.2">
      <c r="BB43805" s="5"/>
    </row>
    <row r="43806" spans="54:54" x14ac:dyDescent="0.2">
      <c r="BB43806" s="5"/>
    </row>
    <row r="43807" spans="54:54" x14ac:dyDescent="0.2">
      <c r="BB43807" s="5"/>
    </row>
    <row r="43808" spans="54:54" x14ac:dyDescent="0.2">
      <c r="BB43808" s="5"/>
    </row>
    <row r="43809" spans="54:54" x14ac:dyDescent="0.2">
      <c r="BB43809" s="5"/>
    </row>
    <row r="43810" spans="54:54" x14ac:dyDescent="0.2">
      <c r="BB43810" s="5"/>
    </row>
    <row r="43811" spans="54:54" x14ac:dyDescent="0.2">
      <c r="BB43811" s="5"/>
    </row>
    <row r="43812" spans="54:54" x14ac:dyDescent="0.2">
      <c r="BB43812" s="5"/>
    </row>
    <row r="43813" spans="54:54" x14ac:dyDescent="0.2">
      <c r="BB43813" s="5"/>
    </row>
    <row r="43814" spans="54:54" x14ac:dyDescent="0.2">
      <c r="BB43814" s="5"/>
    </row>
    <row r="43815" spans="54:54" x14ac:dyDescent="0.2">
      <c r="BB43815" s="5"/>
    </row>
    <row r="43816" spans="54:54" x14ac:dyDescent="0.2">
      <c r="BB43816" s="5"/>
    </row>
    <row r="43817" spans="54:54" x14ac:dyDescent="0.2">
      <c r="BB43817" s="5"/>
    </row>
    <row r="43818" spans="54:54" x14ac:dyDescent="0.2">
      <c r="BB43818" s="5"/>
    </row>
    <row r="43819" spans="54:54" x14ac:dyDescent="0.2">
      <c r="BB43819" s="5"/>
    </row>
    <row r="43820" spans="54:54" x14ac:dyDescent="0.2">
      <c r="BB43820" s="5"/>
    </row>
    <row r="43821" spans="54:54" x14ac:dyDescent="0.2">
      <c r="BB43821" s="5"/>
    </row>
    <row r="43822" spans="54:54" x14ac:dyDescent="0.2">
      <c r="BB43822" s="5"/>
    </row>
    <row r="43823" spans="54:54" x14ac:dyDescent="0.2">
      <c r="BB43823" s="5"/>
    </row>
    <row r="43824" spans="54:54" x14ac:dyDescent="0.2">
      <c r="BB43824" s="5"/>
    </row>
    <row r="43825" spans="54:54" x14ac:dyDescent="0.2">
      <c r="BB43825" s="5"/>
    </row>
    <row r="43826" spans="54:54" x14ac:dyDescent="0.2">
      <c r="BB43826" s="5"/>
    </row>
    <row r="43827" spans="54:54" x14ac:dyDescent="0.2">
      <c r="BB43827" s="5"/>
    </row>
    <row r="43828" spans="54:54" x14ac:dyDescent="0.2">
      <c r="BB43828" s="5"/>
    </row>
    <row r="43829" spans="54:54" x14ac:dyDescent="0.2">
      <c r="BB43829" s="5"/>
    </row>
    <row r="43830" spans="54:54" x14ac:dyDescent="0.2">
      <c r="BB43830" s="5"/>
    </row>
    <row r="43831" spans="54:54" x14ac:dyDescent="0.2">
      <c r="BB43831" s="5"/>
    </row>
    <row r="43832" spans="54:54" x14ac:dyDescent="0.2">
      <c r="BB43832" s="5"/>
    </row>
    <row r="43833" spans="54:54" x14ac:dyDescent="0.2">
      <c r="BB43833" s="5"/>
    </row>
    <row r="43834" spans="54:54" x14ac:dyDescent="0.2">
      <c r="BB43834" s="5"/>
    </row>
    <row r="43835" spans="54:54" x14ac:dyDescent="0.2">
      <c r="BB43835" s="5"/>
    </row>
    <row r="43836" spans="54:54" x14ac:dyDescent="0.2">
      <c r="BB43836" s="5"/>
    </row>
    <row r="43837" spans="54:54" x14ac:dyDescent="0.2">
      <c r="BB43837" s="5"/>
    </row>
    <row r="43838" spans="54:54" x14ac:dyDescent="0.2">
      <c r="BB43838" s="5"/>
    </row>
    <row r="43839" spans="54:54" x14ac:dyDescent="0.2">
      <c r="BB43839" s="5"/>
    </row>
    <row r="43840" spans="54:54" x14ac:dyDescent="0.2">
      <c r="BB43840" s="5"/>
    </row>
    <row r="43841" spans="54:54" x14ac:dyDescent="0.2">
      <c r="BB43841" s="5"/>
    </row>
    <row r="43842" spans="54:54" x14ac:dyDescent="0.2">
      <c r="BB43842" s="5"/>
    </row>
    <row r="43843" spans="54:54" x14ac:dyDescent="0.2">
      <c r="BB43843" s="5"/>
    </row>
    <row r="43844" spans="54:54" x14ac:dyDescent="0.2">
      <c r="BB43844" s="5"/>
    </row>
    <row r="43845" spans="54:54" x14ac:dyDescent="0.2">
      <c r="BB43845" s="5"/>
    </row>
    <row r="43846" spans="54:54" x14ac:dyDescent="0.2">
      <c r="BB43846" s="5"/>
    </row>
    <row r="43847" spans="54:54" x14ac:dyDescent="0.2">
      <c r="BB43847" s="5"/>
    </row>
    <row r="43848" spans="54:54" x14ac:dyDescent="0.2">
      <c r="BB43848" s="5"/>
    </row>
    <row r="43849" spans="54:54" x14ac:dyDescent="0.2">
      <c r="BB43849" s="5"/>
    </row>
    <row r="43850" spans="54:54" x14ac:dyDescent="0.2">
      <c r="BB43850" s="5"/>
    </row>
    <row r="43851" spans="54:54" x14ac:dyDescent="0.2">
      <c r="BB43851" s="5"/>
    </row>
    <row r="43852" spans="54:54" x14ac:dyDescent="0.2">
      <c r="BB43852" s="5"/>
    </row>
    <row r="43853" spans="54:54" x14ac:dyDescent="0.2">
      <c r="BB43853" s="5"/>
    </row>
    <row r="43854" spans="54:54" x14ac:dyDescent="0.2">
      <c r="BB43854" s="5"/>
    </row>
    <row r="43855" spans="54:54" x14ac:dyDescent="0.2">
      <c r="BB43855" s="5"/>
    </row>
    <row r="43856" spans="54:54" x14ac:dyDescent="0.2">
      <c r="BB43856" s="5"/>
    </row>
    <row r="43857" spans="54:54" x14ac:dyDescent="0.2">
      <c r="BB43857" s="5"/>
    </row>
    <row r="43858" spans="54:54" x14ac:dyDescent="0.2">
      <c r="BB43858" s="5"/>
    </row>
    <row r="43859" spans="54:54" x14ac:dyDescent="0.2">
      <c r="BB43859" s="5"/>
    </row>
    <row r="43860" spans="54:54" x14ac:dyDescent="0.2">
      <c r="BB43860" s="5"/>
    </row>
    <row r="43861" spans="54:54" x14ac:dyDescent="0.2">
      <c r="BB43861" s="5"/>
    </row>
    <row r="43862" spans="54:54" x14ac:dyDescent="0.2">
      <c r="BB43862" s="5"/>
    </row>
    <row r="43863" spans="54:54" x14ac:dyDescent="0.2">
      <c r="BB43863" s="5"/>
    </row>
    <row r="43864" spans="54:54" x14ac:dyDescent="0.2">
      <c r="BB43864" s="5"/>
    </row>
    <row r="43865" spans="54:54" x14ac:dyDescent="0.2">
      <c r="BB43865" s="5"/>
    </row>
    <row r="43866" spans="54:54" x14ac:dyDescent="0.2">
      <c r="BB43866" s="5"/>
    </row>
    <row r="43867" spans="54:54" x14ac:dyDescent="0.2">
      <c r="BB43867" s="5"/>
    </row>
    <row r="43868" spans="54:54" x14ac:dyDescent="0.2">
      <c r="BB43868" s="5"/>
    </row>
    <row r="43869" spans="54:54" x14ac:dyDescent="0.2">
      <c r="BB43869" s="5"/>
    </row>
    <row r="43870" spans="54:54" x14ac:dyDescent="0.2">
      <c r="BB43870" s="5"/>
    </row>
    <row r="43871" spans="54:54" x14ac:dyDescent="0.2">
      <c r="BB43871" s="5"/>
    </row>
    <row r="43872" spans="54:54" x14ac:dyDescent="0.2">
      <c r="BB43872" s="5"/>
    </row>
    <row r="43873" spans="54:54" x14ac:dyDescent="0.2">
      <c r="BB43873" s="5"/>
    </row>
    <row r="43874" spans="54:54" x14ac:dyDescent="0.2">
      <c r="BB43874" s="5"/>
    </row>
    <row r="43875" spans="54:54" x14ac:dyDescent="0.2">
      <c r="BB43875" s="5"/>
    </row>
    <row r="43876" spans="54:54" x14ac:dyDescent="0.2">
      <c r="BB43876" s="5"/>
    </row>
    <row r="43877" spans="54:54" x14ac:dyDescent="0.2">
      <c r="BB43877" s="5"/>
    </row>
    <row r="43878" spans="54:54" x14ac:dyDescent="0.2">
      <c r="BB43878" s="5"/>
    </row>
    <row r="43879" spans="54:54" x14ac:dyDescent="0.2">
      <c r="BB43879" s="5"/>
    </row>
    <row r="43880" spans="54:54" x14ac:dyDescent="0.2">
      <c r="BB43880" s="5"/>
    </row>
    <row r="43881" spans="54:54" x14ac:dyDescent="0.2">
      <c r="BB43881" s="5"/>
    </row>
    <row r="43882" spans="54:54" x14ac:dyDescent="0.2">
      <c r="BB43882" s="5"/>
    </row>
    <row r="43883" spans="54:54" x14ac:dyDescent="0.2">
      <c r="BB43883" s="5"/>
    </row>
    <row r="43884" spans="54:54" x14ac:dyDescent="0.2">
      <c r="BB43884" s="5"/>
    </row>
    <row r="43885" spans="54:54" x14ac:dyDescent="0.2">
      <c r="BB43885" s="5"/>
    </row>
    <row r="43886" spans="54:54" x14ac:dyDescent="0.2">
      <c r="BB43886" s="5"/>
    </row>
    <row r="43887" spans="54:54" x14ac:dyDescent="0.2">
      <c r="BB43887" s="5"/>
    </row>
    <row r="43888" spans="54:54" x14ac:dyDescent="0.2">
      <c r="BB43888" s="5"/>
    </row>
    <row r="43889" spans="54:54" x14ac:dyDescent="0.2">
      <c r="BB43889" s="5"/>
    </row>
    <row r="43890" spans="54:54" x14ac:dyDescent="0.2">
      <c r="BB43890" s="5"/>
    </row>
    <row r="43891" spans="54:54" x14ac:dyDescent="0.2">
      <c r="BB43891" s="5"/>
    </row>
    <row r="43892" spans="54:54" x14ac:dyDescent="0.2">
      <c r="BB43892" s="5"/>
    </row>
    <row r="43893" spans="54:54" x14ac:dyDescent="0.2">
      <c r="BB43893" s="5"/>
    </row>
    <row r="43894" spans="54:54" x14ac:dyDescent="0.2">
      <c r="BB43894" s="5"/>
    </row>
    <row r="43895" spans="54:54" x14ac:dyDescent="0.2">
      <c r="BB43895" s="5"/>
    </row>
    <row r="43896" spans="54:54" x14ac:dyDescent="0.2">
      <c r="BB43896" s="5"/>
    </row>
    <row r="43897" spans="54:54" x14ac:dyDescent="0.2">
      <c r="BB43897" s="5"/>
    </row>
    <row r="43898" spans="54:54" x14ac:dyDescent="0.2">
      <c r="BB43898" s="5"/>
    </row>
    <row r="43899" spans="54:54" x14ac:dyDescent="0.2">
      <c r="BB43899" s="5"/>
    </row>
    <row r="43900" spans="54:54" x14ac:dyDescent="0.2">
      <c r="BB43900" s="5"/>
    </row>
    <row r="43901" spans="54:54" x14ac:dyDescent="0.2">
      <c r="BB43901" s="5"/>
    </row>
    <row r="43902" spans="54:54" x14ac:dyDescent="0.2">
      <c r="BB43902" s="5"/>
    </row>
    <row r="43903" spans="54:54" x14ac:dyDescent="0.2">
      <c r="BB43903" s="5"/>
    </row>
    <row r="43904" spans="54:54" x14ac:dyDescent="0.2">
      <c r="BB43904" s="5"/>
    </row>
    <row r="43905" spans="54:54" x14ac:dyDescent="0.2">
      <c r="BB43905" s="5"/>
    </row>
    <row r="43906" spans="54:54" x14ac:dyDescent="0.2">
      <c r="BB43906" s="5"/>
    </row>
    <row r="43907" spans="54:54" x14ac:dyDescent="0.2">
      <c r="BB43907" s="5"/>
    </row>
    <row r="43908" spans="54:54" x14ac:dyDescent="0.2">
      <c r="BB43908" s="5"/>
    </row>
    <row r="43909" spans="54:54" x14ac:dyDescent="0.2">
      <c r="BB43909" s="5"/>
    </row>
    <row r="43910" spans="54:54" x14ac:dyDescent="0.2">
      <c r="BB43910" s="5"/>
    </row>
    <row r="43911" spans="54:54" x14ac:dyDescent="0.2">
      <c r="BB43911" s="5"/>
    </row>
    <row r="43912" spans="54:54" x14ac:dyDescent="0.2">
      <c r="BB43912" s="5"/>
    </row>
    <row r="43913" spans="54:54" x14ac:dyDescent="0.2">
      <c r="BB43913" s="5"/>
    </row>
    <row r="43914" spans="54:54" x14ac:dyDescent="0.2">
      <c r="BB43914" s="5"/>
    </row>
    <row r="43915" spans="54:54" x14ac:dyDescent="0.2">
      <c r="BB43915" s="5"/>
    </row>
    <row r="43916" spans="54:54" x14ac:dyDescent="0.2">
      <c r="BB43916" s="5"/>
    </row>
    <row r="43917" spans="54:54" x14ac:dyDescent="0.2">
      <c r="BB43917" s="5"/>
    </row>
    <row r="43918" spans="54:54" x14ac:dyDescent="0.2">
      <c r="BB43918" s="5"/>
    </row>
    <row r="43919" spans="54:54" x14ac:dyDescent="0.2">
      <c r="BB43919" s="5"/>
    </row>
    <row r="43920" spans="54:54" x14ac:dyDescent="0.2">
      <c r="BB43920" s="5"/>
    </row>
    <row r="43921" spans="54:54" x14ac:dyDescent="0.2">
      <c r="BB43921" s="5"/>
    </row>
    <row r="43922" spans="54:54" x14ac:dyDescent="0.2">
      <c r="BB43922" s="5"/>
    </row>
    <row r="43923" spans="54:54" x14ac:dyDescent="0.2">
      <c r="BB43923" s="5"/>
    </row>
    <row r="43924" spans="54:54" x14ac:dyDescent="0.2">
      <c r="BB43924" s="5"/>
    </row>
    <row r="43925" spans="54:54" x14ac:dyDescent="0.2">
      <c r="BB43925" s="5"/>
    </row>
    <row r="43926" spans="54:54" x14ac:dyDescent="0.2">
      <c r="BB43926" s="5"/>
    </row>
    <row r="43927" spans="54:54" x14ac:dyDescent="0.2">
      <c r="BB43927" s="5"/>
    </row>
    <row r="43928" spans="54:54" x14ac:dyDescent="0.2">
      <c r="BB43928" s="5"/>
    </row>
    <row r="43929" spans="54:54" x14ac:dyDescent="0.2">
      <c r="BB43929" s="5"/>
    </row>
    <row r="43930" spans="54:54" x14ac:dyDescent="0.2">
      <c r="BB43930" s="5"/>
    </row>
    <row r="43931" spans="54:54" x14ac:dyDescent="0.2">
      <c r="BB43931" s="5"/>
    </row>
    <row r="43932" spans="54:54" x14ac:dyDescent="0.2">
      <c r="BB43932" s="5"/>
    </row>
    <row r="43933" spans="54:54" x14ac:dyDescent="0.2">
      <c r="BB43933" s="5"/>
    </row>
    <row r="43934" spans="54:54" x14ac:dyDescent="0.2">
      <c r="BB43934" s="5"/>
    </row>
    <row r="43935" spans="54:54" x14ac:dyDescent="0.2">
      <c r="BB43935" s="5"/>
    </row>
    <row r="43936" spans="54:54" x14ac:dyDescent="0.2">
      <c r="BB43936" s="5"/>
    </row>
    <row r="43937" spans="54:54" x14ac:dyDescent="0.2">
      <c r="BB43937" s="5"/>
    </row>
    <row r="43938" spans="54:54" x14ac:dyDescent="0.2">
      <c r="BB43938" s="5"/>
    </row>
    <row r="43939" spans="54:54" x14ac:dyDescent="0.2">
      <c r="BB43939" s="5"/>
    </row>
    <row r="43940" spans="54:54" x14ac:dyDescent="0.2">
      <c r="BB43940" s="5"/>
    </row>
    <row r="43941" spans="54:54" x14ac:dyDescent="0.2">
      <c r="BB43941" s="5"/>
    </row>
    <row r="43942" spans="54:54" x14ac:dyDescent="0.2">
      <c r="BB43942" s="5"/>
    </row>
    <row r="43943" spans="54:54" x14ac:dyDescent="0.2">
      <c r="BB43943" s="5"/>
    </row>
    <row r="43944" spans="54:54" x14ac:dyDescent="0.2">
      <c r="BB43944" s="5"/>
    </row>
    <row r="43945" spans="54:54" x14ac:dyDescent="0.2">
      <c r="BB43945" s="5"/>
    </row>
    <row r="43946" spans="54:54" x14ac:dyDescent="0.2">
      <c r="BB43946" s="5"/>
    </row>
    <row r="43947" spans="54:54" x14ac:dyDescent="0.2">
      <c r="BB43947" s="5"/>
    </row>
    <row r="43948" spans="54:54" x14ac:dyDescent="0.2">
      <c r="BB43948" s="5"/>
    </row>
    <row r="43949" spans="54:54" x14ac:dyDescent="0.2">
      <c r="BB43949" s="5"/>
    </row>
    <row r="43950" spans="54:54" x14ac:dyDescent="0.2">
      <c r="BB43950" s="5"/>
    </row>
    <row r="43951" spans="54:54" x14ac:dyDescent="0.2">
      <c r="BB43951" s="5"/>
    </row>
    <row r="43952" spans="54:54" x14ac:dyDescent="0.2">
      <c r="BB43952" s="5"/>
    </row>
    <row r="43953" spans="54:54" x14ac:dyDescent="0.2">
      <c r="BB43953" s="5"/>
    </row>
    <row r="43954" spans="54:54" x14ac:dyDescent="0.2">
      <c r="BB43954" s="5"/>
    </row>
    <row r="43955" spans="54:54" x14ac:dyDescent="0.2">
      <c r="BB43955" s="5"/>
    </row>
    <row r="43956" spans="54:54" x14ac:dyDescent="0.2">
      <c r="BB43956" s="5"/>
    </row>
    <row r="43957" spans="54:54" x14ac:dyDescent="0.2">
      <c r="BB43957" s="5"/>
    </row>
    <row r="43958" spans="54:54" x14ac:dyDescent="0.2">
      <c r="BB43958" s="5"/>
    </row>
    <row r="43959" spans="54:54" x14ac:dyDescent="0.2">
      <c r="BB43959" s="5"/>
    </row>
    <row r="43960" spans="54:54" x14ac:dyDescent="0.2">
      <c r="BB43960" s="5"/>
    </row>
    <row r="43961" spans="54:54" x14ac:dyDescent="0.2">
      <c r="BB43961" s="5"/>
    </row>
    <row r="43962" spans="54:54" x14ac:dyDescent="0.2">
      <c r="BB43962" s="5"/>
    </row>
    <row r="43963" spans="54:54" x14ac:dyDescent="0.2">
      <c r="BB43963" s="5"/>
    </row>
    <row r="43964" spans="54:54" x14ac:dyDescent="0.2">
      <c r="BB43964" s="5"/>
    </row>
    <row r="43965" spans="54:54" x14ac:dyDescent="0.2">
      <c r="BB43965" s="5"/>
    </row>
    <row r="43966" spans="54:54" x14ac:dyDescent="0.2">
      <c r="BB43966" s="5"/>
    </row>
    <row r="43967" spans="54:54" x14ac:dyDescent="0.2">
      <c r="BB43967" s="5"/>
    </row>
    <row r="43968" spans="54:54" x14ac:dyDescent="0.2">
      <c r="BB43968" s="5"/>
    </row>
    <row r="43969" spans="54:54" x14ac:dyDescent="0.2">
      <c r="BB43969" s="5"/>
    </row>
    <row r="43970" spans="54:54" x14ac:dyDescent="0.2">
      <c r="BB43970" s="5"/>
    </row>
    <row r="43971" spans="54:54" x14ac:dyDescent="0.2">
      <c r="BB43971" s="5"/>
    </row>
    <row r="43972" spans="54:54" x14ac:dyDescent="0.2">
      <c r="BB43972" s="5"/>
    </row>
    <row r="43973" spans="54:54" x14ac:dyDescent="0.2">
      <c r="BB43973" s="5"/>
    </row>
    <row r="43974" spans="54:54" x14ac:dyDescent="0.2">
      <c r="BB43974" s="5"/>
    </row>
    <row r="43975" spans="54:54" x14ac:dyDescent="0.2">
      <c r="BB43975" s="5"/>
    </row>
    <row r="43976" spans="54:54" x14ac:dyDescent="0.2">
      <c r="BB43976" s="5"/>
    </row>
    <row r="43977" spans="54:54" x14ac:dyDescent="0.2">
      <c r="BB43977" s="5"/>
    </row>
    <row r="43978" spans="54:54" x14ac:dyDescent="0.2">
      <c r="BB43978" s="5"/>
    </row>
    <row r="43979" spans="54:54" x14ac:dyDescent="0.2">
      <c r="BB43979" s="5"/>
    </row>
    <row r="43980" spans="54:54" x14ac:dyDescent="0.2">
      <c r="BB43980" s="5"/>
    </row>
    <row r="43981" spans="54:54" x14ac:dyDescent="0.2">
      <c r="BB43981" s="5"/>
    </row>
    <row r="43982" spans="54:54" x14ac:dyDescent="0.2">
      <c r="BB43982" s="5"/>
    </row>
    <row r="43983" spans="54:54" x14ac:dyDescent="0.2">
      <c r="BB43983" s="5"/>
    </row>
    <row r="43984" spans="54:54" x14ac:dyDescent="0.2">
      <c r="BB43984" s="5"/>
    </row>
    <row r="43985" spans="54:54" x14ac:dyDescent="0.2">
      <c r="BB43985" s="5"/>
    </row>
    <row r="43986" spans="54:54" x14ac:dyDescent="0.2">
      <c r="BB43986" s="5"/>
    </row>
    <row r="43987" spans="54:54" x14ac:dyDescent="0.2">
      <c r="BB43987" s="5"/>
    </row>
    <row r="43988" spans="54:54" x14ac:dyDescent="0.2">
      <c r="BB43988" s="5"/>
    </row>
    <row r="43989" spans="54:54" x14ac:dyDescent="0.2">
      <c r="BB43989" s="5"/>
    </row>
    <row r="43990" spans="54:54" x14ac:dyDescent="0.2">
      <c r="BB43990" s="5"/>
    </row>
    <row r="43991" spans="54:54" x14ac:dyDescent="0.2">
      <c r="BB43991" s="5"/>
    </row>
    <row r="43992" spans="54:54" x14ac:dyDescent="0.2">
      <c r="BB43992" s="5"/>
    </row>
    <row r="43993" spans="54:54" x14ac:dyDescent="0.2">
      <c r="BB43993" s="5"/>
    </row>
    <row r="43994" spans="54:54" x14ac:dyDescent="0.2">
      <c r="BB43994" s="5"/>
    </row>
    <row r="43995" spans="54:54" x14ac:dyDescent="0.2">
      <c r="BB43995" s="5"/>
    </row>
    <row r="43996" spans="54:54" x14ac:dyDescent="0.2">
      <c r="BB43996" s="5"/>
    </row>
    <row r="43997" spans="54:54" x14ac:dyDescent="0.2">
      <c r="BB43997" s="5"/>
    </row>
    <row r="43998" spans="54:54" x14ac:dyDescent="0.2">
      <c r="BB43998" s="5"/>
    </row>
    <row r="43999" spans="54:54" x14ac:dyDescent="0.2">
      <c r="BB43999" s="5"/>
    </row>
    <row r="44000" spans="54:54" x14ac:dyDescent="0.2">
      <c r="BB44000" s="5"/>
    </row>
    <row r="44001" spans="54:54" x14ac:dyDescent="0.2">
      <c r="BB44001" s="5"/>
    </row>
    <row r="44002" spans="54:54" x14ac:dyDescent="0.2">
      <c r="BB44002" s="5"/>
    </row>
    <row r="44003" spans="54:54" x14ac:dyDescent="0.2">
      <c r="BB44003" s="5"/>
    </row>
    <row r="44004" spans="54:54" x14ac:dyDescent="0.2">
      <c r="BB44004" s="5"/>
    </row>
    <row r="44005" spans="54:54" x14ac:dyDescent="0.2">
      <c r="BB44005" s="5"/>
    </row>
    <row r="44006" spans="54:54" x14ac:dyDescent="0.2">
      <c r="BB44006" s="5"/>
    </row>
    <row r="44007" spans="54:54" x14ac:dyDescent="0.2">
      <c r="BB44007" s="5"/>
    </row>
    <row r="44008" spans="54:54" x14ac:dyDescent="0.2">
      <c r="BB44008" s="5"/>
    </row>
    <row r="44009" spans="54:54" x14ac:dyDescent="0.2">
      <c r="BB44009" s="5"/>
    </row>
    <row r="44010" spans="54:54" x14ac:dyDescent="0.2">
      <c r="BB44010" s="5"/>
    </row>
    <row r="44011" spans="54:54" x14ac:dyDescent="0.2">
      <c r="BB44011" s="5"/>
    </row>
    <row r="44012" spans="54:54" x14ac:dyDescent="0.2">
      <c r="BB44012" s="5"/>
    </row>
    <row r="44013" spans="54:54" x14ac:dyDescent="0.2">
      <c r="BB44013" s="5"/>
    </row>
    <row r="44014" spans="54:54" x14ac:dyDescent="0.2">
      <c r="BB44014" s="5"/>
    </row>
    <row r="44015" spans="54:54" x14ac:dyDescent="0.2">
      <c r="BB44015" s="5"/>
    </row>
    <row r="44016" spans="54:54" x14ac:dyDescent="0.2">
      <c r="BB44016" s="5"/>
    </row>
    <row r="44017" spans="54:54" x14ac:dyDescent="0.2">
      <c r="BB44017" s="5"/>
    </row>
    <row r="44018" spans="54:54" x14ac:dyDescent="0.2">
      <c r="BB44018" s="5"/>
    </row>
    <row r="44019" spans="54:54" x14ac:dyDescent="0.2">
      <c r="BB44019" s="5"/>
    </row>
    <row r="44020" spans="54:54" x14ac:dyDescent="0.2">
      <c r="BB44020" s="5"/>
    </row>
    <row r="44021" spans="54:54" x14ac:dyDescent="0.2">
      <c r="BB44021" s="5"/>
    </row>
    <row r="44022" spans="54:54" x14ac:dyDescent="0.2">
      <c r="BB44022" s="5"/>
    </row>
    <row r="44023" spans="54:54" x14ac:dyDescent="0.2">
      <c r="BB44023" s="5"/>
    </row>
    <row r="44024" spans="54:54" x14ac:dyDescent="0.2">
      <c r="BB44024" s="5"/>
    </row>
    <row r="44025" spans="54:54" x14ac:dyDescent="0.2">
      <c r="BB44025" s="5"/>
    </row>
    <row r="44026" spans="54:54" x14ac:dyDescent="0.2">
      <c r="BB44026" s="5"/>
    </row>
    <row r="44027" spans="54:54" x14ac:dyDescent="0.2">
      <c r="BB44027" s="5"/>
    </row>
    <row r="44028" spans="54:54" x14ac:dyDescent="0.2">
      <c r="BB44028" s="5"/>
    </row>
    <row r="44029" spans="54:54" x14ac:dyDescent="0.2">
      <c r="BB44029" s="5"/>
    </row>
    <row r="44030" spans="54:54" x14ac:dyDescent="0.2">
      <c r="BB44030" s="5"/>
    </row>
    <row r="44031" spans="54:54" x14ac:dyDescent="0.2">
      <c r="BB44031" s="5"/>
    </row>
    <row r="44032" spans="54:54" x14ac:dyDescent="0.2">
      <c r="BB44032" s="5"/>
    </row>
    <row r="44033" spans="54:54" x14ac:dyDescent="0.2">
      <c r="BB44033" s="5"/>
    </row>
    <row r="44034" spans="54:54" x14ac:dyDescent="0.2">
      <c r="BB44034" s="5"/>
    </row>
    <row r="44035" spans="54:54" x14ac:dyDescent="0.2">
      <c r="BB44035" s="5"/>
    </row>
    <row r="44036" spans="54:54" x14ac:dyDescent="0.2">
      <c r="BB44036" s="5"/>
    </row>
    <row r="44037" spans="54:54" x14ac:dyDescent="0.2">
      <c r="BB44037" s="5"/>
    </row>
    <row r="44038" spans="54:54" x14ac:dyDescent="0.2">
      <c r="BB44038" s="5"/>
    </row>
    <row r="44039" spans="54:54" x14ac:dyDescent="0.2">
      <c r="BB44039" s="5"/>
    </row>
    <row r="44040" spans="54:54" x14ac:dyDescent="0.2">
      <c r="BB44040" s="5"/>
    </row>
    <row r="44041" spans="54:54" x14ac:dyDescent="0.2">
      <c r="BB44041" s="5"/>
    </row>
    <row r="44042" spans="54:54" x14ac:dyDescent="0.2">
      <c r="BB44042" s="5"/>
    </row>
    <row r="44043" spans="54:54" x14ac:dyDescent="0.2">
      <c r="BB44043" s="5"/>
    </row>
    <row r="44044" spans="54:54" x14ac:dyDescent="0.2">
      <c r="BB44044" s="5"/>
    </row>
    <row r="44045" spans="54:54" x14ac:dyDescent="0.2">
      <c r="BB44045" s="5"/>
    </row>
    <row r="44046" spans="54:54" x14ac:dyDescent="0.2">
      <c r="BB44046" s="5"/>
    </row>
    <row r="44047" spans="54:54" x14ac:dyDescent="0.2">
      <c r="BB44047" s="5"/>
    </row>
    <row r="44048" spans="54:54" x14ac:dyDescent="0.2">
      <c r="BB44048" s="5"/>
    </row>
    <row r="44049" spans="54:54" x14ac:dyDescent="0.2">
      <c r="BB44049" s="5"/>
    </row>
    <row r="44050" spans="54:54" x14ac:dyDescent="0.2">
      <c r="BB44050" s="5"/>
    </row>
    <row r="44051" spans="54:54" x14ac:dyDescent="0.2">
      <c r="BB44051" s="5"/>
    </row>
    <row r="44052" spans="54:54" x14ac:dyDescent="0.2">
      <c r="BB44052" s="5"/>
    </row>
    <row r="44053" spans="54:54" x14ac:dyDescent="0.2">
      <c r="BB44053" s="5"/>
    </row>
    <row r="44054" spans="54:54" x14ac:dyDescent="0.2">
      <c r="BB44054" s="5"/>
    </row>
    <row r="44055" spans="54:54" x14ac:dyDescent="0.2">
      <c r="BB44055" s="5"/>
    </row>
    <row r="44056" spans="54:54" x14ac:dyDescent="0.2">
      <c r="BB44056" s="5"/>
    </row>
    <row r="44057" spans="54:54" x14ac:dyDescent="0.2">
      <c r="BB44057" s="5"/>
    </row>
    <row r="44058" spans="54:54" x14ac:dyDescent="0.2">
      <c r="BB44058" s="5"/>
    </row>
    <row r="44059" spans="54:54" x14ac:dyDescent="0.2">
      <c r="BB44059" s="5"/>
    </row>
    <row r="44060" spans="54:54" x14ac:dyDescent="0.2">
      <c r="BB44060" s="5"/>
    </row>
    <row r="44061" spans="54:54" x14ac:dyDescent="0.2">
      <c r="BB44061" s="5"/>
    </row>
    <row r="44062" spans="54:54" x14ac:dyDescent="0.2">
      <c r="BB44062" s="5"/>
    </row>
    <row r="44063" spans="54:54" x14ac:dyDescent="0.2">
      <c r="BB44063" s="5"/>
    </row>
    <row r="44064" spans="54:54" x14ac:dyDescent="0.2">
      <c r="BB44064" s="5"/>
    </row>
    <row r="44065" spans="54:54" x14ac:dyDescent="0.2">
      <c r="BB44065" s="5"/>
    </row>
    <row r="44066" spans="54:54" x14ac:dyDescent="0.2">
      <c r="BB44066" s="5"/>
    </row>
    <row r="44067" spans="54:54" x14ac:dyDescent="0.2">
      <c r="BB44067" s="5"/>
    </row>
    <row r="44068" spans="54:54" x14ac:dyDescent="0.2">
      <c r="BB44068" s="5"/>
    </row>
    <row r="44069" spans="54:54" x14ac:dyDescent="0.2">
      <c r="BB44069" s="5"/>
    </row>
    <row r="44070" spans="54:54" x14ac:dyDescent="0.2">
      <c r="BB44070" s="5"/>
    </row>
    <row r="44071" spans="54:54" x14ac:dyDescent="0.2">
      <c r="BB44071" s="5"/>
    </row>
    <row r="44072" spans="54:54" x14ac:dyDescent="0.2">
      <c r="BB44072" s="5"/>
    </row>
    <row r="44073" spans="54:54" x14ac:dyDescent="0.2">
      <c r="BB44073" s="5"/>
    </row>
    <row r="44074" spans="54:54" x14ac:dyDescent="0.2">
      <c r="BB44074" s="5"/>
    </row>
    <row r="44075" spans="54:54" x14ac:dyDescent="0.2">
      <c r="BB44075" s="5"/>
    </row>
    <row r="44076" spans="54:54" x14ac:dyDescent="0.2">
      <c r="BB44076" s="5"/>
    </row>
    <row r="44077" spans="54:54" x14ac:dyDescent="0.2">
      <c r="BB44077" s="5"/>
    </row>
    <row r="44078" spans="54:54" x14ac:dyDescent="0.2">
      <c r="BB44078" s="5"/>
    </row>
    <row r="44079" spans="54:54" x14ac:dyDescent="0.2">
      <c r="BB44079" s="5"/>
    </row>
    <row r="44080" spans="54:54" x14ac:dyDescent="0.2">
      <c r="BB44080" s="5"/>
    </row>
    <row r="44081" spans="54:54" x14ac:dyDescent="0.2">
      <c r="BB44081" s="5"/>
    </row>
    <row r="44082" spans="54:54" x14ac:dyDescent="0.2">
      <c r="BB44082" s="5"/>
    </row>
    <row r="44083" spans="54:54" x14ac:dyDescent="0.2">
      <c r="BB44083" s="5"/>
    </row>
    <row r="44084" spans="54:54" x14ac:dyDescent="0.2">
      <c r="BB44084" s="5"/>
    </row>
    <row r="44085" spans="54:54" x14ac:dyDescent="0.2">
      <c r="BB44085" s="5"/>
    </row>
    <row r="44086" spans="54:54" x14ac:dyDescent="0.2">
      <c r="BB44086" s="5"/>
    </row>
    <row r="44087" spans="54:54" x14ac:dyDescent="0.2">
      <c r="BB44087" s="5"/>
    </row>
    <row r="44088" spans="54:54" x14ac:dyDescent="0.2">
      <c r="BB44088" s="5"/>
    </row>
    <row r="44089" spans="54:54" x14ac:dyDescent="0.2">
      <c r="BB44089" s="5"/>
    </row>
    <row r="44090" spans="54:54" x14ac:dyDescent="0.2">
      <c r="BB44090" s="5"/>
    </row>
    <row r="44091" spans="54:54" x14ac:dyDescent="0.2">
      <c r="BB44091" s="5"/>
    </row>
    <row r="44092" spans="54:54" x14ac:dyDescent="0.2">
      <c r="BB44092" s="5"/>
    </row>
    <row r="44093" spans="54:54" x14ac:dyDescent="0.2">
      <c r="BB44093" s="5"/>
    </row>
    <row r="44094" spans="54:54" x14ac:dyDescent="0.2">
      <c r="BB44094" s="5"/>
    </row>
    <row r="44095" spans="54:54" x14ac:dyDescent="0.2">
      <c r="BB44095" s="5"/>
    </row>
    <row r="44096" spans="54:54" x14ac:dyDescent="0.2">
      <c r="BB44096" s="5"/>
    </row>
    <row r="44097" spans="54:54" x14ac:dyDescent="0.2">
      <c r="BB44097" s="5"/>
    </row>
    <row r="44098" spans="54:54" x14ac:dyDescent="0.2">
      <c r="BB44098" s="5"/>
    </row>
    <row r="44099" spans="54:54" x14ac:dyDescent="0.2">
      <c r="BB44099" s="5"/>
    </row>
    <row r="44100" spans="54:54" x14ac:dyDescent="0.2">
      <c r="BB44100" s="5"/>
    </row>
    <row r="44101" spans="54:54" x14ac:dyDescent="0.2">
      <c r="BB44101" s="5"/>
    </row>
    <row r="44102" spans="54:54" x14ac:dyDescent="0.2">
      <c r="BB44102" s="5"/>
    </row>
    <row r="44103" spans="54:54" x14ac:dyDescent="0.2">
      <c r="BB44103" s="5"/>
    </row>
    <row r="44104" spans="54:54" x14ac:dyDescent="0.2">
      <c r="BB44104" s="5"/>
    </row>
    <row r="44105" spans="54:54" x14ac:dyDescent="0.2">
      <c r="BB44105" s="5"/>
    </row>
    <row r="44106" spans="54:54" x14ac:dyDescent="0.2">
      <c r="BB44106" s="5"/>
    </row>
    <row r="44107" spans="54:54" x14ac:dyDescent="0.2">
      <c r="BB44107" s="5"/>
    </row>
    <row r="44108" spans="54:54" x14ac:dyDescent="0.2">
      <c r="BB44108" s="5"/>
    </row>
    <row r="44109" spans="54:54" x14ac:dyDescent="0.2">
      <c r="BB44109" s="5"/>
    </row>
    <row r="44110" spans="54:54" x14ac:dyDescent="0.2">
      <c r="BB44110" s="5"/>
    </row>
    <row r="44111" spans="54:54" x14ac:dyDescent="0.2">
      <c r="BB44111" s="5"/>
    </row>
    <row r="44112" spans="54:54" x14ac:dyDescent="0.2">
      <c r="BB44112" s="5"/>
    </row>
    <row r="44113" spans="54:54" x14ac:dyDescent="0.2">
      <c r="BB44113" s="5"/>
    </row>
    <row r="44114" spans="54:54" x14ac:dyDescent="0.2">
      <c r="BB44114" s="5"/>
    </row>
    <row r="44115" spans="54:54" x14ac:dyDescent="0.2">
      <c r="BB44115" s="5"/>
    </row>
    <row r="44116" spans="54:54" x14ac:dyDescent="0.2">
      <c r="BB44116" s="5"/>
    </row>
    <row r="44117" spans="54:54" x14ac:dyDescent="0.2">
      <c r="BB44117" s="5"/>
    </row>
    <row r="44118" spans="54:54" x14ac:dyDescent="0.2">
      <c r="BB44118" s="5"/>
    </row>
    <row r="44119" spans="54:54" x14ac:dyDescent="0.2">
      <c r="BB44119" s="5"/>
    </row>
    <row r="44120" spans="54:54" x14ac:dyDescent="0.2">
      <c r="BB44120" s="5"/>
    </row>
    <row r="44121" spans="54:54" x14ac:dyDescent="0.2">
      <c r="BB44121" s="5"/>
    </row>
    <row r="44122" spans="54:54" x14ac:dyDescent="0.2">
      <c r="BB44122" s="5"/>
    </row>
    <row r="44123" spans="54:54" x14ac:dyDescent="0.2">
      <c r="BB44123" s="5"/>
    </row>
    <row r="44124" spans="54:54" x14ac:dyDescent="0.2">
      <c r="BB44124" s="5"/>
    </row>
    <row r="44125" spans="54:54" x14ac:dyDescent="0.2">
      <c r="BB44125" s="5"/>
    </row>
    <row r="44126" spans="54:54" x14ac:dyDescent="0.2">
      <c r="BB44126" s="5"/>
    </row>
    <row r="44127" spans="54:54" x14ac:dyDescent="0.2">
      <c r="BB44127" s="5"/>
    </row>
    <row r="44128" spans="54:54" x14ac:dyDescent="0.2">
      <c r="BB44128" s="5"/>
    </row>
    <row r="44129" spans="54:54" x14ac:dyDescent="0.2">
      <c r="BB44129" s="5"/>
    </row>
    <row r="44130" spans="54:54" x14ac:dyDescent="0.2">
      <c r="BB44130" s="5"/>
    </row>
    <row r="44131" spans="54:54" x14ac:dyDescent="0.2">
      <c r="BB44131" s="5"/>
    </row>
    <row r="44132" spans="54:54" x14ac:dyDescent="0.2">
      <c r="BB44132" s="5"/>
    </row>
    <row r="44133" spans="54:54" x14ac:dyDescent="0.2">
      <c r="BB44133" s="5"/>
    </row>
    <row r="44134" spans="54:54" x14ac:dyDescent="0.2">
      <c r="BB44134" s="5"/>
    </row>
    <row r="44135" spans="54:54" x14ac:dyDescent="0.2">
      <c r="BB44135" s="5"/>
    </row>
    <row r="44136" spans="54:54" x14ac:dyDescent="0.2">
      <c r="BB44136" s="5"/>
    </row>
    <row r="44137" spans="54:54" x14ac:dyDescent="0.2">
      <c r="BB44137" s="5"/>
    </row>
    <row r="44138" spans="54:54" x14ac:dyDescent="0.2">
      <c r="BB44138" s="5"/>
    </row>
    <row r="44139" spans="54:54" x14ac:dyDescent="0.2">
      <c r="BB44139" s="5"/>
    </row>
    <row r="44140" spans="54:54" x14ac:dyDescent="0.2">
      <c r="BB44140" s="5"/>
    </row>
    <row r="44141" spans="54:54" x14ac:dyDescent="0.2">
      <c r="BB44141" s="5"/>
    </row>
    <row r="44142" spans="54:54" x14ac:dyDescent="0.2">
      <c r="BB44142" s="5"/>
    </row>
    <row r="44143" spans="54:54" x14ac:dyDescent="0.2">
      <c r="BB44143" s="5"/>
    </row>
    <row r="44144" spans="54:54" x14ac:dyDescent="0.2">
      <c r="BB44144" s="5"/>
    </row>
    <row r="44145" spans="54:54" x14ac:dyDescent="0.2">
      <c r="BB44145" s="5"/>
    </row>
    <row r="44146" spans="54:54" x14ac:dyDescent="0.2">
      <c r="BB44146" s="5"/>
    </row>
    <row r="44147" spans="54:54" x14ac:dyDescent="0.2">
      <c r="BB44147" s="5"/>
    </row>
    <row r="44148" spans="54:54" x14ac:dyDescent="0.2">
      <c r="BB44148" s="5"/>
    </row>
    <row r="44149" spans="54:54" x14ac:dyDescent="0.2">
      <c r="BB44149" s="5"/>
    </row>
    <row r="44150" spans="54:54" x14ac:dyDescent="0.2">
      <c r="BB44150" s="5"/>
    </row>
    <row r="44151" spans="54:54" x14ac:dyDescent="0.2">
      <c r="BB44151" s="5"/>
    </row>
    <row r="44152" spans="54:54" x14ac:dyDescent="0.2">
      <c r="BB44152" s="5"/>
    </row>
    <row r="44153" spans="54:54" x14ac:dyDescent="0.2">
      <c r="BB44153" s="5"/>
    </row>
    <row r="44154" spans="54:54" x14ac:dyDescent="0.2">
      <c r="BB44154" s="5"/>
    </row>
    <row r="44155" spans="54:54" x14ac:dyDescent="0.2">
      <c r="BB44155" s="5"/>
    </row>
    <row r="44156" spans="54:54" x14ac:dyDescent="0.2">
      <c r="BB44156" s="5"/>
    </row>
    <row r="44157" spans="54:54" x14ac:dyDescent="0.2">
      <c r="BB44157" s="5"/>
    </row>
    <row r="44158" spans="54:54" x14ac:dyDescent="0.2">
      <c r="BB44158" s="5"/>
    </row>
    <row r="44159" spans="54:54" x14ac:dyDescent="0.2">
      <c r="BB44159" s="5"/>
    </row>
    <row r="44160" spans="54:54" x14ac:dyDescent="0.2">
      <c r="BB44160" s="5"/>
    </row>
    <row r="44161" spans="54:54" x14ac:dyDescent="0.2">
      <c r="BB44161" s="5"/>
    </row>
    <row r="44162" spans="54:54" x14ac:dyDescent="0.2">
      <c r="BB44162" s="5"/>
    </row>
    <row r="44163" spans="54:54" x14ac:dyDescent="0.2">
      <c r="BB44163" s="5"/>
    </row>
    <row r="44164" spans="54:54" x14ac:dyDescent="0.2">
      <c r="BB44164" s="5"/>
    </row>
    <row r="44165" spans="54:54" x14ac:dyDescent="0.2">
      <c r="BB44165" s="5"/>
    </row>
    <row r="44166" spans="54:54" x14ac:dyDescent="0.2">
      <c r="BB44166" s="5"/>
    </row>
    <row r="44167" spans="54:54" x14ac:dyDescent="0.2">
      <c r="BB44167" s="5"/>
    </row>
    <row r="44168" spans="54:54" x14ac:dyDescent="0.2">
      <c r="BB44168" s="5"/>
    </row>
    <row r="44169" spans="54:54" x14ac:dyDescent="0.2">
      <c r="BB44169" s="5"/>
    </row>
    <row r="44170" spans="54:54" x14ac:dyDescent="0.2">
      <c r="BB44170" s="5"/>
    </row>
    <row r="44171" spans="54:54" x14ac:dyDescent="0.2">
      <c r="BB44171" s="5"/>
    </row>
    <row r="44172" spans="54:54" x14ac:dyDescent="0.2">
      <c r="BB44172" s="5"/>
    </row>
    <row r="44173" spans="54:54" x14ac:dyDescent="0.2">
      <c r="BB44173" s="5"/>
    </row>
    <row r="44174" spans="54:54" x14ac:dyDescent="0.2">
      <c r="BB44174" s="5"/>
    </row>
    <row r="44175" spans="54:54" x14ac:dyDescent="0.2">
      <c r="BB44175" s="5"/>
    </row>
    <row r="44176" spans="54:54" x14ac:dyDescent="0.2">
      <c r="BB44176" s="5"/>
    </row>
    <row r="44177" spans="54:54" x14ac:dyDescent="0.2">
      <c r="BB44177" s="5"/>
    </row>
    <row r="44178" spans="54:54" x14ac:dyDescent="0.2">
      <c r="BB44178" s="5"/>
    </row>
    <row r="44179" spans="54:54" x14ac:dyDescent="0.2">
      <c r="BB44179" s="5"/>
    </row>
    <row r="44180" spans="54:54" x14ac:dyDescent="0.2">
      <c r="BB44180" s="5"/>
    </row>
    <row r="44181" spans="54:54" x14ac:dyDescent="0.2">
      <c r="BB44181" s="5"/>
    </row>
    <row r="44182" spans="54:54" x14ac:dyDescent="0.2">
      <c r="BB44182" s="5"/>
    </row>
    <row r="44183" spans="54:54" x14ac:dyDescent="0.2">
      <c r="BB44183" s="5"/>
    </row>
    <row r="44184" spans="54:54" x14ac:dyDescent="0.2">
      <c r="BB44184" s="5"/>
    </row>
    <row r="44185" spans="54:54" x14ac:dyDescent="0.2">
      <c r="BB44185" s="5"/>
    </row>
    <row r="44186" spans="54:54" x14ac:dyDescent="0.2">
      <c r="BB44186" s="5"/>
    </row>
    <row r="44187" spans="54:54" x14ac:dyDescent="0.2">
      <c r="BB44187" s="5"/>
    </row>
    <row r="44188" spans="54:54" x14ac:dyDescent="0.2">
      <c r="BB44188" s="5"/>
    </row>
    <row r="44189" spans="54:54" x14ac:dyDescent="0.2">
      <c r="BB44189" s="5"/>
    </row>
    <row r="44190" spans="54:54" x14ac:dyDescent="0.2">
      <c r="BB44190" s="5"/>
    </row>
    <row r="44191" spans="54:54" x14ac:dyDescent="0.2">
      <c r="BB44191" s="5"/>
    </row>
    <row r="44192" spans="54:54" x14ac:dyDescent="0.2">
      <c r="BB44192" s="5"/>
    </row>
    <row r="44193" spans="54:54" x14ac:dyDescent="0.2">
      <c r="BB44193" s="5"/>
    </row>
    <row r="44194" spans="54:54" x14ac:dyDescent="0.2">
      <c r="BB44194" s="5"/>
    </row>
    <row r="44195" spans="54:54" x14ac:dyDescent="0.2">
      <c r="BB44195" s="5"/>
    </row>
    <row r="44196" spans="54:54" x14ac:dyDescent="0.2">
      <c r="BB44196" s="5"/>
    </row>
    <row r="44197" spans="54:54" x14ac:dyDescent="0.2">
      <c r="BB44197" s="5"/>
    </row>
    <row r="44198" spans="54:54" x14ac:dyDescent="0.2">
      <c r="BB44198" s="5"/>
    </row>
    <row r="44199" spans="54:54" x14ac:dyDescent="0.2">
      <c r="BB44199" s="5"/>
    </row>
    <row r="44200" spans="54:54" x14ac:dyDescent="0.2">
      <c r="BB44200" s="5"/>
    </row>
    <row r="44201" spans="54:54" x14ac:dyDescent="0.2">
      <c r="BB44201" s="5"/>
    </row>
    <row r="44202" spans="54:54" x14ac:dyDescent="0.2">
      <c r="BB44202" s="5"/>
    </row>
    <row r="44203" spans="54:54" x14ac:dyDescent="0.2">
      <c r="BB44203" s="5"/>
    </row>
    <row r="44204" spans="54:54" x14ac:dyDescent="0.2">
      <c r="BB44204" s="5"/>
    </row>
    <row r="44205" spans="54:54" x14ac:dyDescent="0.2">
      <c r="BB44205" s="5"/>
    </row>
    <row r="44206" spans="54:54" x14ac:dyDescent="0.2">
      <c r="BB44206" s="5"/>
    </row>
    <row r="44207" spans="54:54" x14ac:dyDescent="0.2">
      <c r="BB44207" s="5"/>
    </row>
    <row r="44208" spans="54:54" x14ac:dyDescent="0.2">
      <c r="BB44208" s="5"/>
    </row>
    <row r="44209" spans="54:54" x14ac:dyDescent="0.2">
      <c r="BB44209" s="5"/>
    </row>
    <row r="44210" spans="54:54" x14ac:dyDescent="0.2">
      <c r="BB44210" s="5"/>
    </row>
    <row r="44211" spans="54:54" x14ac:dyDescent="0.2">
      <c r="BB44211" s="5"/>
    </row>
    <row r="44212" spans="54:54" x14ac:dyDescent="0.2">
      <c r="BB44212" s="5"/>
    </row>
    <row r="44213" spans="54:54" x14ac:dyDescent="0.2">
      <c r="BB44213" s="5"/>
    </row>
    <row r="44214" spans="54:54" x14ac:dyDescent="0.2">
      <c r="BB44214" s="5"/>
    </row>
    <row r="44215" spans="54:54" x14ac:dyDescent="0.2">
      <c r="BB44215" s="5"/>
    </row>
    <row r="44216" spans="54:54" x14ac:dyDescent="0.2">
      <c r="BB44216" s="5"/>
    </row>
    <row r="44217" spans="54:54" x14ac:dyDescent="0.2">
      <c r="BB44217" s="5"/>
    </row>
    <row r="44218" spans="54:54" x14ac:dyDescent="0.2">
      <c r="BB44218" s="5"/>
    </row>
    <row r="44219" spans="54:54" x14ac:dyDescent="0.2">
      <c r="BB44219" s="5"/>
    </row>
    <row r="44220" spans="54:54" x14ac:dyDescent="0.2">
      <c r="BB44220" s="5"/>
    </row>
    <row r="44221" spans="54:54" x14ac:dyDescent="0.2">
      <c r="BB44221" s="5"/>
    </row>
    <row r="44222" spans="54:54" x14ac:dyDescent="0.2">
      <c r="BB44222" s="5"/>
    </row>
    <row r="44223" spans="54:54" x14ac:dyDescent="0.2">
      <c r="BB44223" s="5"/>
    </row>
    <row r="44224" spans="54:54" x14ac:dyDescent="0.2">
      <c r="BB44224" s="5"/>
    </row>
    <row r="44225" spans="54:54" x14ac:dyDescent="0.2">
      <c r="BB44225" s="5"/>
    </row>
    <row r="44226" spans="54:54" x14ac:dyDescent="0.2">
      <c r="BB44226" s="5"/>
    </row>
    <row r="44227" spans="54:54" x14ac:dyDescent="0.2">
      <c r="BB44227" s="5"/>
    </row>
    <row r="44228" spans="54:54" x14ac:dyDescent="0.2">
      <c r="BB44228" s="5"/>
    </row>
    <row r="44229" spans="54:54" x14ac:dyDescent="0.2">
      <c r="BB44229" s="5"/>
    </row>
    <row r="44230" spans="54:54" x14ac:dyDescent="0.2">
      <c r="BB44230" s="5"/>
    </row>
    <row r="44231" spans="54:54" x14ac:dyDescent="0.2">
      <c r="BB44231" s="5"/>
    </row>
    <row r="44232" spans="54:54" x14ac:dyDescent="0.2">
      <c r="BB44232" s="5"/>
    </row>
    <row r="44233" spans="54:54" x14ac:dyDescent="0.2">
      <c r="BB44233" s="5"/>
    </row>
    <row r="44234" spans="54:54" x14ac:dyDescent="0.2">
      <c r="BB44234" s="5"/>
    </row>
    <row r="44235" spans="54:54" x14ac:dyDescent="0.2">
      <c r="BB44235" s="5"/>
    </row>
    <row r="44236" spans="54:54" x14ac:dyDescent="0.2">
      <c r="BB44236" s="5"/>
    </row>
    <row r="44237" spans="54:54" x14ac:dyDescent="0.2">
      <c r="BB44237" s="5"/>
    </row>
    <row r="44238" spans="54:54" x14ac:dyDescent="0.2">
      <c r="BB44238" s="5"/>
    </row>
    <row r="44239" spans="54:54" x14ac:dyDescent="0.2">
      <c r="BB44239" s="5"/>
    </row>
    <row r="44240" spans="54:54" x14ac:dyDescent="0.2">
      <c r="BB44240" s="5"/>
    </row>
    <row r="44241" spans="54:54" x14ac:dyDescent="0.2">
      <c r="BB44241" s="5"/>
    </row>
    <row r="44242" spans="54:54" x14ac:dyDescent="0.2">
      <c r="BB44242" s="5"/>
    </row>
    <row r="44243" spans="54:54" x14ac:dyDescent="0.2">
      <c r="BB44243" s="5"/>
    </row>
    <row r="44244" spans="54:54" x14ac:dyDescent="0.2">
      <c r="BB44244" s="5"/>
    </row>
    <row r="44245" spans="54:54" x14ac:dyDescent="0.2">
      <c r="BB44245" s="5"/>
    </row>
    <row r="44246" spans="54:54" x14ac:dyDescent="0.2">
      <c r="BB44246" s="5"/>
    </row>
    <row r="44247" spans="54:54" x14ac:dyDescent="0.2">
      <c r="BB44247" s="5"/>
    </row>
    <row r="44248" spans="54:54" x14ac:dyDescent="0.2">
      <c r="BB44248" s="5"/>
    </row>
    <row r="44249" spans="54:54" x14ac:dyDescent="0.2">
      <c r="BB44249" s="5"/>
    </row>
    <row r="44250" spans="54:54" x14ac:dyDescent="0.2">
      <c r="BB44250" s="5"/>
    </row>
    <row r="44251" spans="54:54" x14ac:dyDescent="0.2">
      <c r="BB44251" s="5"/>
    </row>
    <row r="44252" spans="54:54" x14ac:dyDescent="0.2">
      <c r="BB44252" s="5"/>
    </row>
    <row r="44253" spans="54:54" x14ac:dyDescent="0.2">
      <c r="BB44253" s="5"/>
    </row>
    <row r="44254" spans="54:54" x14ac:dyDescent="0.2">
      <c r="BB44254" s="5"/>
    </row>
    <row r="44255" spans="54:54" x14ac:dyDescent="0.2">
      <c r="BB44255" s="5"/>
    </row>
    <row r="44256" spans="54:54" x14ac:dyDescent="0.2">
      <c r="BB44256" s="5"/>
    </row>
    <row r="44257" spans="54:54" x14ac:dyDescent="0.2">
      <c r="BB44257" s="5"/>
    </row>
    <row r="44258" spans="54:54" x14ac:dyDescent="0.2">
      <c r="BB44258" s="5"/>
    </row>
    <row r="44259" spans="54:54" x14ac:dyDescent="0.2">
      <c r="BB44259" s="5"/>
    </row>
    <row r="44260" spans="54:54" x14ac:dyDescent="0.2">
      <c r="BB44260" s="5"/>
    </row>
    <row r="44261" spans="54:54" x14ac:dyDescent="0.2">
      <c r="BB44261" s="5"/>
    </row>
    <row r="44262" spans="54:54" x14ac:dyDescent="0.2">
      <c r="BB44262" s="5"/>
    </row>
    <row r="44263" spans="54:54" x14ac:dyDescent="0.2">
      <c r="BB44263" s="5"/>
    </row>
    <row r="44264" spans="54:54" x14ac:dyDescent="0.2">
      <c r="BB44264" s="5"/>
    </row>
    <row r="44265" spans="54:54" x14ac:dyDescent="0.2">
      <c r="BB44265" s="5"/>
    </row>
    <row r="44266" spans="54:54" x14ac:dyDescent="0.2">
      <c r="BB44266" s="5"/>
    </row>
    <row r="44267" spans="54:54" x14ac:dyDescent="0.2">
      <c r="BB44267" s="5"/>
    </row>
    <row r="44268" spans="54:54" x14ac:dyDescent="0.2">
      <c r="BB44268" s="5"/>
    </row>
    <row r="44269" spans="54:54" x14ac:dyDescent="0.2">
      <c r="BB44269" s="5"/>
    </row>
    <row r="44270" spans="54:54" x14ac:dyDescent="0.2">
      <c r="BB44270" s="5"/>
    </row>
    <row r="44271" spans="54:54" x14ac:dyDescent="0.2">
      <c r="BB44271" s="5"/>
    </row>
    <row r="44272" spans="54:54" x14ac:dyDescent="0.2">
      <c r="BB44272" s="5"/>
    </row>
    <row r="44273" spans="54:54" x14ac:dyDescent="0.2">
      <c r="BB44273" s="5"/>
    </row>
    <row r="44274" spans="54:54" x14ac:dyDescent="0.2">
      <c r="BB44274" s="5"/>
    </row>
    <row r="44275" spans="54:54" x14ac:dyDescent="0.2">
      <c r="BB44275" s="5"/>
    </row>
    <row r="44276" spans="54:54" x14ac:dyDescent="0.2">
      <c r="BB44276" s="5"/>
    </row>
    <row r="44277" spans="54:54" x14ac:dyDescent="0.2">
      <c r="BB44277" s="5"/>
    </row>
    <row r="44278" spans="54:54" x14ac:dyDescent="0.2">
      <c r="BB44278" s="5"/>
    </row>
    <row r="44279" spans="54:54" x14ac:dyDescent="0.2">
      <c r="BB44279" s="5"/>
    </row>
    <row r="44280" spans="54:54" x14ac:dyDescent="0.2">
      <c r="BB44280" s="5"/>
    </row>
    <row r="44281" spans="54:54" x14ac:dyDescent="0.2">
      <c r="BB44281" s="5"/>
    </row>
    <row r="44282" spans="54:54" x14ac:dyDescent="0.2">
      <c r="BB44282" s="5"/>
    </row>
    <row r="44283" spans="54:54" x14ac:dyDescent="0.2">
      <c r="BB44283" s="5"/>
    </row>
    <row r="44284" spans="54:54" x14ac:dyDescent="0.2">
      <c r="BB44284" s="5"/>
    </row>
    <row r="44285" spans="54:54" x14ac:dyDescent="0.2">
      <c r="BB44285" s="5"/>
    </row>
    <row r="44286" spans="54:54" x14ac:dyDescent="0.2">
      <c r="BB44286" s="5"/>
    </row>
    <row r="44287" spans="54:54" x14ac:dyDescent="0.2">
      <c r="BB44287" s="5"/>
    </row>
    <row r="44288" spans="54:54" x14ac:dyDescent="0.2">
      <c r="BB44288" s="5"/>
    </row>
    <row r="44289" spans="54:54" x14ac:dyDescent="0.2">
      <c r="BB44289" s="5"/>
    </row>
    <row r="44290" spans="54:54" x14ac:dyDescent="0.2">
      <c r="BB44290" s="5"/>
    </row>
    <row r="44291" spans="54:54" x14ac:dyDescent="0.2">
      <c r="BB44291" s="5"/>
    </row>
    <row r="44292" spans="54:54" x14ac:dyDescent="0.2">
      <c r="BB44292" s="5"/>
    </row>
    <row r="44293" spans="54:54" x14ac:dyDescent="0.2">
      <c r="BB44293" s="5"/>
    </row>
    <row r="44294" spans="54:54" x14ac:dyDescent="0.2">
      <c r="BB44294" s="5"/>
    </row>
    <row r="44295" spans="54:54" x14ac:dyDescent="0.2">
      <c r="BB44295" s="5"/>
    </row>
    <row r="44296" spans="54:54" x14ac:dyDescent="0.2">
      <c r="BB44296" s="5"/>
    </row>
    <row r="44297" spans="54:54" x14ac:dyDescent="0.2">
      <c r="BB44297" s="5"/>
    </row>
    <row r="44298" spans="54:54" x14ac:dyDescent="0.2">
      <c r="BB44298" s="5"/>
    </row>
    <row r="44299" spans="54:54" x14ac:dyDescent="0.2">
      <c r="BB44299" s="5"/>
    </row>
    <row r="44300" spans="54:54" x14ac:dyDescent="0.2">
      <c r="BB44300" s="5"/>
    </row>
    <row r="44301" spans="54:54" x14ac:dyDescent="0.2">
      <c r="BB44301" s="5"/>
    </row>
    <row r="44302" spans="54:54" x14ac:dyDescent="0.2">
      <c r="BB44302" s="5"/>
    </row>
    <row r="44303" spans="54:54" x14ac:dyDescent="0.2">
      <c r="BB44303" s="5"/>
    </row>
    <row r="44304" spans="54:54" x14ac:dyDescent="0.2">
      <c r="BB44304" s="5"/>
    </row>
    <row r="44305" spans="54:54" x14ac:dyDescent="0.2">
      <c r="BB44305" s="5"/>
    </row>
    <row r="44306" spans="54:54" x14ac:dyDescent="0.2">
      <c r="BB44306" s="5"/>
    </row>
    <row r="44307" spans="54:54" x14ac:dyDescent="0.2">
      <c r="BB44307" s="5"/>
    </row>
    <row r="44308" spans="54:54" x14ac:dyDescent="0.2">
      <c r="BB44308" s="5"/>
    </row>
    <row r="44309" spans="54:54" x14ac:dyDescent="0.2">
      <c r="BB44309" s="5"/>
    </row>
    <row r="44310" spans="54:54" x14ac:dyDescent="0.2">
      <c r="BB44310" s="5"/>
    </row>
    <row r="44311" spans="54:54" x14ac:dyDescent="0.2">
      <c r="BB44311" s="5"/>
    </row>
    <row r="44312" spans="54:54" x14ac:dyDescent="0.2">
      <c r="BB44312" s="5"/>
    </row>
    <row r="44313" spans="54:54" x14ac:dyDescent="0.2">
      <c r="BB44313" s="5"/>
    </row>
    <row r="44314" spans="54:54" x14ac:dyDescent="0.2">
      <c r="BB44314" s="5"/>
    </row>
    <row r="44315" spans="54:54" x14ac:dyDescent="0.2">
      <c r="BB44315" s="5"/>
    </row>
    <row r="44316" spans="54:54" x14ac:dyDescent="0.2">
      <c r="BB44316" s="5"/>
    </row>
    <row r="44317" spans="54:54" x14ac:dyDescent="0.2">
      <c r="BB44317" s="5"/>
    </row>
    <row r="44318" spans="54:54" x14ac:dyDescent="0.2">
      <c r="BB44318" s="5"/>
    </row>
    <row r="44319" spans="54:54" x14ac:dyDescent="0.2">
      <c r="BB44319" s="5"/>
    </row>
    <row r="44320" spans="54:54" x14ac:dyDescent="0.2">
      <c r="BB44320" s="5"/>
    </row>
    <row r="44321" spans="54:54" x14ac:dyDescent="0.2">
      <c r="BB44321" s="5"/>
    </row>
    <row r="44322" spans="54:54" x14ac:dyDescent="0.2">
      <c r="BB44322" s="5"/>
    </row>
    <row r="44323" spans="54:54" x14ac:dyDescent="0.2">
      <c r="BB44323" s="5"/>
    </row>
    <row r="44324" spans="54:54" x14ac:dyDescent="0.2">
      <c r="BB44324" s="5"/>
    </row>
    <row r="44325" spans="54:54" x14ac:dyDescent="0.2">
      <c r="BB44325" s="5"/>
    </row>
    <row r="44326" spans="54:54" x14ac:dyDescent="0.2">
      <c r="BB44326" s="5"/>
    </row>
    <row r="44327" spans="54:54" x14ac:dyDescent="0.2">
      <c r="BB44327" s="5"/>
    </row>
    <row r="44328" spans="54:54" x14ac:dyDescent="0.2">
      <c r="BB44328" s="5"/>
    </row>
    <row r="44329" spans="54:54" x14ac:dyDescent="0.2">
      <c r="BB44329" s="5"/>
    </row>
    <row r="44330" spans="54:54" x14ac:dyDescent="0.2">
      <c r="BB44330" s="5"/>
    </row>
    <row r="44331" spans="54:54" x14ac:dyDescent="0.2">
      <c r="BB44331" s="5"/>
    </row>
    <row r="44332" spans="54:54" x14ac:dyDescent="0.2">
      <c r="BB44332" s="5"/>
    </row>
    <row r="44333" spans="54:54" x14ac:dyDescent="0.2">
      <c r="BB44333" s="5"/>
    </row>
    <row r="44334" spans="54:54" x14ac:dyDescent="0.2">
      <c r="BB44334" s="5"/>
    </row>
    <row r="44335" spans="54:54" x14ac:dyDescent="0.2">
      <c r="BB44335" s="5"/>
    </row>
    <row r="44336" spans="54:54" x14ac:dyDescent="0.2">
      <c r="BB44336" s="5"/>
    </row>
    <row r="44337" spans="54:54" x14ac:dyDescent="0.2">
      <c r="BB44337" s="5"/>
    </row>
    <row r="44338" spans="54:54" x14ac:dyDescent="0.2">
      <c r="BB44338" s="5"/>
    </row>
    <row r="44339" spans="54:54" x14ac:dyDescent="0.2">
      <c r="BB44339" s="5"/>
    </row>
    <row r="44340" spans="54:54" x14ac:dyDescent="0.2">
      <c r="BB44340" s="5"/>
    </row>
    <row r="44341" spans="54:54" x14ac:dyDescent="0.2">
      <c r="BB44341" s="5"/>
    </row>
    <row r="44342" spans="54:54" x14ac:dyDescent="0.2">
      <c r="BB44342" s="5"/>
    </row>
    <row r="44343" spans="54:54" x14ac:dyDescent="0.2">
      <c r="BB44343" s="5"/>
    </row>
    <row r="44344" spans="54:54" x14ac:dyDescent="0.2">
      <c r="BB44344" s="5"/>
    </row>
    <row r="44345" spans="54:54" x14ac:dyDescent="0.2">
      <c r="BB44345" s="5"/>
    </row>
    <row r="44346" spans="54:54" x14ac:dyDescent="0.2">
      <c r="BB44346" s="5"/>
    </row>
    <row r="44347" spans="54:54" x14ac:dyDescent="0.2">
      <c r="BB44347" s="5"/>
    </row>
    <row r="44348" spans="54:54" x14ac:dyDescent="0.2">
      <c r="BB44348" s="5"/>
    </row>
    <row r="44349" spans="54:54" x14ac:dyDescent="0.2">
      <c r="BB44349" s="5"/>
    </row>
    <row r="44350" spans="54:54" x14ac:dyDescent="0.2">
      <c r="BB44350" s="5"/>
    </row>
    <row r="44351" spans="54:54" x14ac:dyDescent="0.2">
      <c r="BB44351" s="5"/>
    </row>
    <row r="44352" spans="54:54" x14ac:dyDescent="0.2">
      <c r="BB44352" s="5"/>
    </row>
    <row r="44353" spans="54:54" x14ac:dyDescent="0.2">
      <c r="BB44353" s="5"/>
    </row>
    <row r="44354" spans="54:54" x14ac:dyDescent="0.2">
      <c r="BB44354" s="5"/>
    </row>
    <row r="44355" spans="54:54" x14ac:dyDescent="0.2">
      <c r="BB44355" s="5"/>
    </row>
    <row r="44356" spans="54:54" x14ac:dyDescent="0.2">
      <c r="BB44356" s="5"/>
    </row>
    <row r="44357" spans="54:54" x14ac:dyDescent="0.2">
      <c r="BB44357" s="5"/>
    </row>
    <row r="44358" spans="54:54" x14ac:dyDescent="0.2">
      <c r="BB44358" s="5"/>
    </row>
    <row r="44359" spans="54:54" x14ac:dyDescent="0.2">
      <c r="BB44359" s="5"/>
    </row>
    <row r="44360" spans="54:54" x14ac:dyDescent="0.2">
      <c r="BB44360" s="5"/>
    </row>
    <row r="44361" spans="54:54" x14ac:dyDescent="0.2">
      <c r="BB44361" s="5"/>
    </row>
    <row r="44362" spans="54:54" x14ac:dyDescent="0.2">
      <c r="BB44362" s="5"/>
    </row>
    <row r="44363" spans="54:54" x14ac:dyDescent="0.2">
      <c r="BB44363" s="5"/>
    </row>
    <row r="44364" spans="54:54" x14ac:dyDescent="0.2">
      <c r="BB44364" s="5"/>
    </row>
    <row r="44365" spans="54:54" x14ac:dyDescent="0.2">
      <c r="BB44365" s="5"/>
    </row>
    <row r="44366" spans="54:54" x14ac:dyDescent="0.2">
      <c r="BB44366" s="5"/>
    </row>
    <row r="44367" spans="54:54" x14ac:dyDescent="0.2">
      <c r="BB44367" s="5"/>
    </row>
    <row r="44368" spans="54:54" x14ac:dyDescent="0.2">
      <c r="BB44368" s="5"/>
    </row>
    <row r="44369" spans="54:54" x14ac:dyDescent="0.2">
      <c r="BB44369" s="5"/>
    </row>
    <row r="44370" spans="54:54" x14ac:dyDescent="0.2">
      <c r="BB44370" s="5"/>
    </row>
    <row r="44371" spans="54:54" x14ac:dyDescent="0.2">
      <c r="BB44371" s="5"/>
    </row>
    <row r="44372" spans="54:54" x14ac:dyDescent="0.2">
      <c r="BB44372" s="5"/>
    </row>
    <row r="44373" spans="54:54" x14ac:dyDescent="0.2">
      <c r="BB44373" s="5"/>
    </row>
    <row r="44374" spans="54:54" x14ac:dyDescent="0.2">
      <c r="BB44374" s="5"/>
    </row>
    <row r="44375" spans="54:54" x14ac:dyDescent="0.2">
      <c r="BB44375" s="5"/>
    </row>
    <row r="44376" spans="54:54" x14ac:dyDescent="0.2">
      <c r="BB44376" s="5"/>
    </row>
    <row r="44377" spans="54:54" x14ac:dyDescent="0.2">
      <c r="BB44377" s="5"/>
    </row>
    <row r="44378" spans="54:54" x14ac:dyDescent="0.2">
      <c r="BB44378" s="5"/>
    </row>
    <row r="44379" spans="54:54" x14ac:dyDescent="0.2">
      <c r="BB44379" s="5"/>
    </row>
    <row r="44380" spans="54:54" x14ac:dyDescent="0.2">
      <c r="BB44380" s="5"/>
    </row>
    <row r="44381" spans="54:54" x14ac:dyDescent="0.2">
      <c r="BB44381" s="5"/>
    </row>
    <row r="44382" spans="54:54" x14ac:dyDescent="0.2">
      <c r="BB44382" s="5"/>
    </row>
    <row r="44383" spans="54:54" x14ac:dyDescent="0.2">
      <c r="BB44383" s="5"/>
    </row>
    <row r="44384" spans="54:54" x14ac:dyDescent="0.2">
      <c r="BB44384" s="5"/>
    </row>
    <row r="44385" spans="54:54" x14ac:dyDescent="0.2">
      <c r="BB44385" s="5"/>
    </row>
    <row r="44386" spans="54:54" x14ac:dyDescent="0.2">
      <c r="BB44386" s="5"/>
    </row>
    <row r="44387" spans="54:54" x14ac:dyDescent="0.2">
      <c r="BB44387" s="5"/>
    </row>
    <row r="44388" spans="54:54" x14ac:dyDescent="0.2">
      <c r="BB44388" s="5"/>
    </row>
    <row r="44389" spans="54:54" x14ac:dyDescent="0.2">
      <c r="BB44389" s="5"/>
    </row>
    <row r="44390" spans="54:54" x14ac:dyDescent="0.2">
      <c r="BB44390" s="5"/>
    </row>
    <row r="44391" spans="54:54" x14ac:dyDescent="0.2">
      <c r="BB44391" s="5"/>
    </row>
    <row r="44392" spans="54:54" x14ac:dyDescent="0.2">
      <c r="BB44392" s="5"/>
    </row>
    <row r="44393" spans="54:54" x14ac:dyDescent="0.2">
      <c r="BB44393" s="5"/>
    </row>
    <row r="44394" spans="54:54" x14ac:dyDescent="0.2">
      <c r="BB44394" s="5"/>
    </row>
    <row r="44395" spans="54:54" x14ac:dyDescent="0.2">
      <c r="BB44395" s="5"/>
    </row>
    <row r="44396" spans="54:54" x14ac:dyDescent="0.2">
      <c r="BB44396" s="5"/>
    </row>
    <row r="44397" spans="54:54" x14ac:dyDescent="0.2">
      <c r="BB44397" s="5"/>
    </row>
    <row r="44398" spans="54:54" x14ac:dyDescent="0.2">
      <c r="BB44398" s="5"/>
    </row>
    <row r="44399" spans="54:54" x14ac:dyDescent="0.2">
      <c r="BB44399" s="5"/>
    </row>
    <row r="44400" spans="54:54" x14ac:dyDescent="0.2">
      <c r="BB44400" s="5"/>
    </row>
    <row r="44401" spans="54:54" x14ac:dyDescent="0.2">
      <c r="BB44401" s="5"/>
    </row>
    <row r="44402" spans="54:54" x14ac:dyDescent="0.2">
      <c r="BB44402" s="5"/>
    </row>
    <row r="44403" spans="54:54" x14ac:dyDescent="0.2">
      <c r="BB44403" s="5"/>
    </row>
    <row r="44404" spans="54:54" x14ac:dyDescent="0.2">
      <c r="BB44404" s="5"/>
    </row>
    <row r="44405" spans="54:54" x14ac:dyDescent="0.2">
      <c r="BB44405" s="5"/>
    </row>
    <row r="44406" spans="54:54" x14ac:dyDescent="0.2">
      <c r="BB44406" s="5"/>
    </row>
    <row r="44407" spans="54:54" x14ac:dyDescent="0.2">
      <c r="BB44407" s="5"/>
    </row>
    <row r="44408" spans="54:54" x14ac:dyDescent="0.2">
      <c r="BB44408" s="5"/>
    </row>
    <row r="44409" spans="54:54" x14ac:dyDescent="0.2">
      <c r="BB44409" s="5"/>
    </row>
    <row r="44410" spans="54:54" x14ac:dyDescent="0.2">
      <c r="BB44410" s="5"/>
    </row>
    <row r="44411" spans="54:54" x14ac:dyDescent="0.2">
      <c r="BB44411" s="5"/>
    </row>
    <row r="44412" spans="54:54" x14ac:dyDescent="0.2">
      <c r="BB44412" s="5"/>
    </row>
    <row r="44413" spans="54:54" x14ac:dyDescent="0.2">
      <c r="BB44413" s="5"/>
    </row>
    <row r="44414" spans="54:54" x14ac:dyDescent="0.2">
      <c r="BB44414" s="5"/>
    </row>
    <row r="44415" spans="54:54" x14ac:dyDescent="0.2">
      <c r="BB44415" s="5"/>
    </row>
    <row r="44416" spans="54:54" x14ac:dyDescent="0.2">
      <c r="BB44416" s="5"/>
    </row>
    <row r="44417" spans="54:54" x14ac:dyDescent="0.2">
      <c r="BB44417" s="5"/>
    </row>
    <row r="44418" spans="54:54" x14ac:dyDescent="0.2">
      <c r="BB44418" s="5"/>
    </row>
    <row r="44419" spans="54:54" x14ac:dyDescent="0.2">
      <c r="BB44419" s="5"/>
    </row>
    <row r="44420" spans="54:54" x14ac:dyDescent="0.2">
      <c r="BB44420" s="5"/>
    </row>
    <row r="44421" spans="54:54" x14ac:dyDescent="0.2">
      <c r="BB44421" s="5"/>
    </row>
    <row r="44422" spans="54:54" x14ac:dyDescent="0.2">
      <c r="BB44422" s="5"/>
    </row>
    <row r="44423" spans="54:54" x14ac:dyDescent="0.2">
      <c r="BB44423" s="5"/>
    </row>
    <row r="44424" spans="54:54" x14ac:dyDescent="0.2">
      <c r="BB44424" s="5"/>
    </row>
    <row r="44425" spans="54:54" x14ac:dyDescent="0.2">
      <c r="BB44425" s="5"/>
    </row>
    <row r="44426" spans="54:54" x14ac:dyDescent="0.2">
      <c r="BB44426" s="5"/>
    </row>
    <row r="44427" spans="54:54" x14ac:dyDescent="0.2">
      <c r="BB44427" s="5"/>
    </row>
    <row r="44428" spans="54:54" x14ac:dyDescent="0.2">
      <c r="BB44428" s="5"/>
    </row>
    <row r="44429" spans="54:54" x14ac:dyDescent="0.2">
      <c r="BB44429" s="5"/>
    </row>
    <row r="44430" spans="54:54" x14ac:dyDescent="0.2">
      <c r="BB44430" s="5"/>
    </row>
    <row r="44431" spans="54:54" x14ac:dyDescent="0.2">
      <c r="BB44431" s="5"/>
    </row>
    <row r="44432" spans="54:54" x14ac:dyDescent="0.2">
      <c r="BB44432" s="5"/>
    </row>
    <row r="44433" spans="54:54" x14ac:dyDescent="0.2">
      <c r="BB44433" s="5"/>
    </row>
    <row r="44434" spans="54:54" x14ac:dyDescent="0.2">
      <c r="BB44434" s="5"/>
    </row>
    <row r="44435" spans="54:54" x14ac:dyDescent="0.2">
      <c r="BB44435" s="5"/>
    </row>
    <row r="44436" spans="54:54" x14ac:dyDescent="0.2">
      <c r="BB44436" s="5"/>
    </row>
    <row r="44437" spans="54:54" x14ac:dyDescent="0.2">
      <c r="BB44437" s="5"/>
    </row>
    <row r="44438" spans="54:54" x14ac:dyDescent="0.2">
      <c r="BB44438" s="5"/>
    </row>
    <row r="44439" spans="54:54" x14ac:dyDescent="0.2">
      <c r="BB44439" s="5"/>
    </row>
    <row r="44440" spans="54:54" x14ac:dyDescent="0.2">
      <c r="BB44440" s="5"/>
    </row>
    <row r="44441" spans="54:54" x14ac:dyDescent="0.2">
      <c r="BB44441" s="5"/>
    </row>
    <row r="44442" spans="54:54" x14ac:dyDescent="0.2">
      <c r="BB44442" s="5"/>
    </row>
    <row r="44443" spans="54:54" x14ac:dyDescent="0.2">
      <c r="BB44443" s="5"/>
    </row>
    <row r="44444" spans="54:54" x14ac:dyDescent="0.2">
      <c r="BB44444" s="5"/>
    </row>
    <row r="44445" spans="54:54" x14ac:dyDescent="0.2">
      <c r="BB44445" s="5"/>
    </row>
    <row r="44446" spans="54:54" x14ac:dyDescent="0.2">
      <c r="BB44446" s="5"/>
    </row>
    <row r="44447" spans="54:54" x14ac:dyDescent="0.2">
      <c r="BB44447" s="5"/>
    </row>
    <row r="44448" spans="54:54" x14ac:dyDescent="0.2">
      <c r="BB44448" s="5"/>
    </row>
    <row r="44449" spans="54:54" x14ac:dyDescent="0.2">
      <c r="BB44449" s="5"/>
    </row>
    <row r="44450" spans="54:54" x14ac:dyDescent="0.2">
      <c r="BB44450" s="5"/>
    </row>
    <row r="44451" spans="54:54" x14ac:dyDescent="0.2">
      <c r="BB44451" s="5"/>
    </row>
    <row r="44452" spans="54:54" x14ac:dyDescent="0.2">
      <c r="BB44452" s="5"/>
    </row>
    <row r="44453" spans="54:54" x14ac:dyDescent="0.2">
      <c r="BB44453" s="5"/>
    </row>
    <row r="44454" spans="54:54" x14ac:dyDescent="0.2">
      <c r="BB44454" s="5"/>
    </row>
    <row r="44455" spans="54:54" x14ac:dyDescent="0.2">
      <c r="BB44455" s="5"/>
    </row>
    <row r="44456" spans="54:54" x14ac:dyDescent="0.2">
      <c r="BB44456" s="5"/>
    </row>
    <row r="44457" spans="54:54" x14ac:dyDescent="0.2">
      <c r="BB44457" s="5"/>
    </row>
    <row r="44458" spans="54:54" x14ac:dyDescent="0.2">
      <c r="BB44458" s="5"/>
    </row>
    <row r="44459" spans="54:54" x14ac:dyDescent="0.2">
      <c r="BB44459" s="5"/>
    </row>
    <row r="44460" spans="54:54" x14ac:dyDescent="0.2">
      <c r="BB44460" s="5"/>
    </row>
    <row r="44461" spans="54:54" x14ac:dyDescent="0.2">
      <c r="BB44461" s="5"/>
    </row>
    <row r="44462" spans="54:54" x14ac:dyDescent="0.2">
      <c r="BB44462" s="5"/>
    </row>
    <row r="44463" spans="54:54" x14ac:dyDescent="0.2">
      <c r="BB44463" s="5"/>
    </row>
    <row r="44464" spans="54:54" x14ac:dyDescent="0.2">
      <c r="BB44464" s="5"/>
    </row>
    <row r="44465" spans="54:54" x14ac:dyDescent="0.2">
      <c r="BB44465" s="5"/>
    </row>
    <row r="44466" spans="54:54" x14ac:dyDescent="0.2">
      <c r="BB44466" s="5"/>
    </row>
    <row r="44467" spans="54:54" x14ac:dyDescent="0.2">
      <c r="BB44467" s="5"/>
    </row>
    <row r="44468" spans="54:54" x14ac:dyDescent="0.2">
      <c r="BB44468" s="5"/>
    </row>
    <row r="44469" spans="54:54" x14ac:dyDescent="0.2">
      <c r="BB44469" s="5"/>
    </row>
    <row r="44470" spans="54:54" x14ac:dyDescent="0.2">
      <c r="BB44470" s="5"/>
    </row>
    <row r="44471" spans="54:54" x14ac:dyDescent="0.2">
      <c r="BB44471" s="5"/>
    </row>
    <row r="44472" spans="54:54" x14ac:dyDescent="0.2">
      <c r="BB44472" s="5"/>
    </row>
    <row r="44473" spans="54:54" x14ac:dyDescent="0.2">
      <c r="BB44473" s="5"/>
    </row>
    <row r="44474" spans="54:54" x14ac:dyDescent="0.2">
      <c r="BB44474" s="5"/>
    </row>
    <row r="44475" spans="54:54" x14ac:dyDescent="0.2">
      <c r="BB44475" s="5"/>
    </row>
    <row r="44476" spans="54:54" x14ac:dyDescent="0.2">
      <c r="BB44476" s="5"/>
    </row>
    <row r="44477" spans="54:54" x14ac:dyDescent="0.2">
      <c r="BB44477" s="5"/>
    </row>
    <row r="44478" spans="54:54" x14ac:dyDescent="0.2">
      <c r="BB44478" s="5"/>
    </row>
    <row r="44479" spans="54:54" x14ac:dyDescent="0.2">
      <c r="BB44479" s="5"/>
    </row>
    <row r="44480" spans="54:54" x14ac:dyDescent="0.2">
      <c r="BB44480" s="5"/>
    </row>
    <row r="44481" spans="54:54" x14ac:dyDescent="0.2">
      <c r="BB44481" s="5"/>
    </row>
    <row r="44482" spans="54:54" x14ac:dyDescent="0.2">
      <c r="BB44482" s="5"/>
    </row>
    <row r="44483" spans="54:54" x14ac:dyDescent="0.2">
      <c r="BB44483" s="5"/>
    </row>
    <row r="44484" spans="54:54" x14ac:dyDescent="0.2">
      <c r="BB44484" s="5"/>
    </row>
    <row r="44485" spans="54:54" x14ac:dyDescent="0.2">
      <c r="BB44485" s="5"/>
    </row>
    <row r="44486" spans="54:54" x14ac:dyDescent="0.2">
      <c r="BB44486" s="5"/>
    </row>
    <row r="44487" spans="54:54" x14ac:dyDescent="0.2">
      <c r="BB44487" s="5"/>
    </row>
    <row r="44488" spans="54:54" x14ac:dyDescent="0.2">
      <c r="BB44488" s="5"/>
    </row>
    <row r="44489" spans="54:54" x14ac:dyDescent="0.2">
      <c r="BB44489" s="5"/>
    </row>
    <row r="44490" spans="54:54" x14ac:dyDescent="0.2">
      <c r="BB44490" s="5"/>
    </row>
    <row r="44491" spans="54:54" x14ac:dyDescent="0.2">
      <c r="BB44491" s="5"/>
    </row>
    <row r="44492" spans="54:54" x14ac:dyDescent="0.2">
      <c r="BB44492" s="5"/>
    </row>
    <row r="44493" spans="54:54" x14ac:dyDescent="0.2">
      <c r="BB44493" s="5"/>
    </row>
    <row r="44494" spans="54:54" x14ac:dyDescent="0.2">
      <c r="BB44494" s="5"/>
    </row>
    <row r="44495" spans="54:54" x14ac:dyDescent="0.2">
      <c r="BB44495" s="5"/>
    </row>
    <row r="44496" spans="54:54" x14ac:dyDescent="0.2">
      <c r="BB44496" s="5"/>
    </row>
    <row r="44497" spans="54:54" x14ac:dyDescent="0.2">
      <c r="BB44497" s="5"/>
    </row>
    <row r="44498" spans="54:54" x14ac:dyDescent="0.2">
      <c r="BB44498" s="5"/>
    </row>
    <row r="44499" spans="54:54" x14ac:dyDescent="0.2">
      <c r="BB44499" s="5"/>
    </row>
    <row r="44500" spans="54:54" x14ac:dyDescent="0.2">
      <c r="BB44500" s="5"/>
    </row>
    <row r="44501" spans="54:54" x14ac:dyDescent="0.2">
      <c r="BB44501" s="5"/>
    </row>
    <row r="44502" spans="54:54" x14ac:dyDescent="0.2">
      <c r="BB44502" s="5"/>
    </row>
    <row r="44503" spans="54:54" x14ac:dyDescent="0.2">
      <c r="BB44503" s="5"/>
    </row>
    <row r="44504" spans="54:54" x14ac:dyDescent="0.2">
      <c r="BB44504" s="5"/>
    </row>
    <row r="44505" spans="54:54" x14ac:dyDescent="0.2">
      <c r="BB44505" s="5"/>
    </row>
    <row r="44506" spans="54:54" x14ac:dyDescent="0.2">
      <c r="BB44506" s="5"/>
    </row>
    <row r="44507" spans="54:54" x14ac:dyDescent="0.2">
      <c r="BB44507" s="5"/>
    </row>
    <row r="44508" spans="54:54" x14ac:dyDescent="0.2">
      <c r="BB44508" s="5"/>
    </row>
    <row r="44509" spans="54:54" x14ac:dyDescent="0.2">
      <c r="BB44509" s="5"/>
    </row>
    <row r="44510" spans="54:54" x14ac:dyDescent="0.2">
      <c r="BB44510" s="5"/>
    </row>
    <row r="44511" spans="54:54" x14ac:dyDescent="0.2">
      <c r="BB44511" s="5"/>
    </row>
    <row r="44512" spans="54:54" x14ac:dyDescent="0.2">
      <c r="BB44512" s="5"/>
    </row>
    <row r="44513" spans="54:54" x14ac:dyDescent="0.2">
      <c r="BB44513" s="5"/>
    </row>
    <row r="44514" spans="54:54" x14ac:dyDescent="0.2">
      <c r="BB44514" s="5"/>
    </row>
    <row r="44515" spans="54:54" x14ac:dyDescent="0.2">
      <c r="BB44515" s="5"/>
    </row>
    <row r="44516" spans="54:54" x14ac:dyDescent="0.2">
      <c r="BB44516" s="5"/>
    </row>
    <row r="44517" spans="54:54" x14ac:dyDescent="0.2">
      <c r="BB44517" s="5"/>
    </row>
    <row r="44518" spans="54:54" x14ac:dyDescent="0.2">
      <c r="BB44518" s="5"/>
    </row>
    <row r="44519" spans="54:54" x14ac:dyDescent="0.2">
      <c r="BB44519" s="5"/>
    </row>
    <row r="44520" spans="54:54" x14ac:dyDescent="0.2">
      <c r="BB44520" s="5"/>
    </row>
    <row r="44521" spans="54:54" x14ac:dyDescent="0.2">
      <c r="BB44521" s="5"/>
    </row>
    <row r="44522" spans="54:54" x14ac:dyDescent="0.2">
      <c r="BB44522" s="5"/>
    </row>
    <row r="44523" spans="54:54" x14ac:dyDescent="0.2">
      <c r="BB44523" s="5"/>
    </row>
    <row r="44524" spans="54:54" x14ac:dyDescent="0.2">
      <c r="BB44524" s="5"/>
    </row>
    <row r="44525" spans="54:54" x14ac:dyDescent="0.2">
      <c r="BB44525" s="5"/>
    </row>
    <row r="44526" spans="54:54" x14ac:dyDescent="0.2">
      <c r="BB44526" s="5"/>
    </row>
    <row r="44527" spans="54:54" x14ac:dyDescent="0.2">
      <c r="BB44527" s="5"/>
    </row>
    <row r="44528" spans="54:54" x14ac:dyDescent="0.2">
      <c r="BB44528" s="5"/>
    </row>
    <row r="44529" spans="54:54" x14ac:dyDescent="0.2">
      <c r="BB44529" s="5"/>
    </row>
    <row r="44530" spans="54:54" x14ac:dyDescent="0.2">
      <c r="BB44530" s="5"/>
    </row>
    <row r="44531" spans="54:54" x14ac:dyDescent="0.2">
      <c r="BB44531" s="5"/>
    </row>
    <row r="44532" spans="54:54" x14ac:dyDescent="0.2">
      <c r="BB44532" s="5"/>
    </row>
    <row r="44533" spans="54:54" x14ac:dyDescent="0.2">
      <c r="BB44533" s="5"/>
    </row>
    <row r="44534" spans="54:54" x14ac:dyDescent="0.2">
      <c r="BB44534" s="5"/>
    </row>
    <row r="44535" spans="54:54" x14ac:dyDescent="0.2">
      <c r="BB44535" s="5"/>
    </row>
    <row r="44536" spans="54:54" x14ac:dyDescent="0.2">
      <c r="BB44536" s="5"/>
    </row>
    <row r="44537" spans="54:54" x14ac:dyDescent="0.2">
      <c r="BB44537" s="5"/>
    </row>
    <row r="44538" spans="54:54" x14ac:dyDescent="0.2">
      <c r="BB44538" s="5"/>
    </row>
    <row r="44539" spans="54:54" x14ac:dyDescent="0.2">
      <c r="BB44539" s="5"/>
    </row>
    <row r="44540" spans="54:54" x14ac:dyDescent="0.2">
      <c r="BB44540" s="5"/>
    </row>
    <row r="44541" spans="54:54" x14ac:dyDescent="0.2">
      <c r="BB44541" s="5"/>
    </row>
    <row r="44542" spans="54:54" x14ac:dyDescent="0.2">
      <c r="BB44542" s="5"/>
    </row>
    <row r="44543" spans="54:54" x14ac:dyDescent="0.2">
      <c r="BB44543" s="5"/>
    </row>
    <row r="44544" spans="54:54" x14ac:dyDescent="0.2">
      <c r="BB44544" s="5"/>
    </row>
    <row r="44545" spans="54:54" x14ac:dyDescent="0.2">
      <c r="BB44545" s="5"/>
    </row>
    <row r="44546" spans="54:54" x14ac:dyDescent="0.2">
      <c r="BB44546" s="5"/>
    </row>
    <row r="44547" spans="54:54" x14ac:dyDescent="0.2">
      <c r="BB44547" s="5"/>
    </row>
    <row r="44548" spans="54:54" x14ac:dyDescent="0.2">
      <c r="BB44548" s="5"/>
    </row>
    <row r="44549" spans="54:54" x14ac:dyDescent="0.2">
      <c r="BB44549" s="5"/>
    </row>
    <row r="44550" spans="54:54" x14ac:dyDescent="0.2">
      <c r="BB44550" s="5"/>
    </row>
    <row r="44551" spans="54:54" x14ac:dyDescent="0.2">
      <c r="BB44551" s="5"/>
    </row>
    <row r="44552" spans="54:54" x14ac:dyDescent="0.2">
      <c r="BB44552" s="5"/>
    </row>
    <row r="44553" spans="54:54" x14ac:dyDescent="0.2">
      <c r="BB44553" s="5"/>
    </row>
    <row r="44554" spans="54:54" x14ac:dyDescent="0.2">
      <c r="BB44554" s="5"/>
    </row>
    <row r="44555" spans="54:54" x14ac:dyDescent="0.2">
      <c r="BB44555" s="5"/>
    </row>
    <row r="44556" spans="54:54" x14ac:dyDescent="0.2">
      <c r="BB44556" s="5"/>
    </row>
    <row r="44557" spans="54:54" x14ac:dyDescent="0.2">
      <c r="BB44557" s="5"/>
    </row>
    <row r="44558" spans="54:54" x14ac:dyDescent="0.2">
      <c r="BB44558" s="5"/>
    </row>
    <row r="44559" spans="54:54" x14ac:dyDescent="0.2">
      <c r="BB44559" s="5"/>
    </row>
    <row r="44560" spans="54:54" x14ac:dyDescent="0.2">
      <c r="BB44560" s="5"/>
    </row>
    <row r="44561" spans="54:54" x14ac:dyDescent="0.2">
      <c r="BB44561" s="5"/>
    </row>
    <row r="44562" spans="54:54" x14ac:dyDescent="0.2">
      <c r="BB44562" s="5"/>
    </row>
    <row r="44563" spans="54:54" x14ac:dyDescent="0.2">
      <c r="BB44563" s="5"/>
    </row>
    <row r="44564" spans="54:54" x14ac:dyDescent="0.2">
      <c r="BB44564" s="5"/>
    </row>
    <row r="44565" spans="54:54" x14ac:dyDescent="0.2">
      <c r="BB44565" s="5"/>
    </row>
    <row r="44566" spans="54:54" x14ac:dyDescent="0.2">
      <c r="BB44566" s="5"/>
    </row>
    <row r="44567" spans="54:54" x14ac:dyDescent="0.2">
      <c r="BB44567" s="5"/>
    </row>
    <row r="44568" spans="54:54" x14ac:dyDescent="0.2">
      <c r="BB44568" s="5"/>
    </row>
    <row r="44569" spans="54:54" x14ac:dyDescent="0.2">
      <c r="BB44569" s="5"/>
    </row>
    <row r="44570" spans="54:54" x14ac:dyDescent="0.2">
      <c r="BB44570" s="5"/>
    </row>
    <row r="44571" spans="54:54" x14ac:dyDescent="0.2">
      <c r="BB44571" s="5"/>
    </row>
    <row r="44572" spans="54:54" x14ac:dyDescent="0.2">
      <c r="BB44572" s="5"/>
    </row>
    <row r="44573" spans="54:54" x14ac:dyDescent="0.2">
      <c r="BB44573" s="5"/>
    </row>
    <row r="44574" spans="54:54" x14ac:dyDescent="0.2">
      <c r="BB44574" s="5"/>
    </row>
    <row r="44575" spans="54:54" x14ac:dyDescent="0.2">
      <c r="BB44575" s="5"/>
    </row>
    <row r="44576" spans="54:54" x14ac:dyDescent="0.2">
      <c r="BB44576" s="5"/>
    </row>
    <row r="44577" spans="54:54" x14ac:dyDescent="0.2">
      <c r="BB44577" s="5"/>
    </row>
    <row r="44578" spans="54:54" x14ac:dyDescent="0.2">
      <c r="BB44578" s="5"/>
    </row>
    <row r="44579" spans="54:54" x14ac:dyDescent="0.2">
      <c r="BB44579" s="5"/>
    </row>
    <row r="44580" spans="54:54" x14ac:dyDescent="0.2">
      <c r="BB44580" s="5"/>
    </row>
    <row r="44581" spans="54:54" x14ac:dyDescent="0.2">
      <c r="BB44581" s="5"/>
    </row>
    <row r="44582" spans="54:54" x14ac:dyDescent="0.2">
      <c r="BB44582" s="5"/>
    </row>
    <row r="44583" spans="54:54" x14ac:dyDescent="0.2">
      <c r="BB44583" s="5"/>
    </row>
    <row r="44584" spans="54:54" x14ac:dyDescent="0.2">
      <c r="BB44584" s="5"/>
    </row>
    <row r="44585" spans="54:54" x14ac:dyDescent="0.2">
      <c r="BB44585" s="5"/>
    </row>
    <row r="44586" spans="54:54" x14ac:dyDescent="0.2">
      <c r="BB44586" s="5"/>
    </row>
    <row r="44587" spans="54:54" x14ac:dyDescent="0.2">
      <c r="BB44587" s="5"/>
    </row>
    <row r="44588" spans="54:54" x14ac:dyDescent="0.2">
      <c r="BB44588" s="5"/>
    </row>
    <row r="44589" spans="54:54" x14ac:dyDescent="0.2">
      <c r="BB44589" s="5"/>
    </row>
    <row r="44590" spans="54:54" x14ac:dyDescent="0.2">
      <c r="BB44590" s="5"/>
    </row>
    <row r="44591" spans="54:54" x14ac:dyDescent="0.2">
      <c r="BB44591" s="5"/>
    </row>
    <row r="44592" spans="54:54" x14ac:dyDescent="0.2">
      <c r="BB44592" s="5"/>
    </row>
    <row r="44593" spans="54:54" x14ac:dyDescent="0.2">
      <c r="BB44593" s="5"/>
    </row>
    <row r="44594" spans="54:54" x14ac:dyDescent="0.2">
      <c r="BB44594" s="5"/>
    </row>
    <row r="44595" spans="54:54" x14ac:dyDescent="0.2">
      <c r="BB44595" s="5"/>
    </row>
    <row r="44596" spans="54:54" x14ac:dyDescent="0.2">
      <c r="BB44596" s="5"/>
    </row>
    <row r="44597" spans="54:54" x14ac:dyDescent="0.2">
      <c r="BB44597" s="5"/>
    </row>
    <row r="44598" spans="54:54" x14ac:dyDescent="0.2">
      <c r="BB44598" s="5"/>
    </row>
    <row r="44599" spans="54:54" x14ac:dyDescent="0.2">
      <c r="BB44599" s="5"/>
    </row>
    <row r="44600" spans="54:54" x14ac:dyDescent="0.2">
      <c r="BB44600" s="5"/>
    </row>
    <row r="44601" spans="54:54" x14ac:dyDescent="0.2">
      <c r="BB44601" s="5"/>
    </row>
    <row r="44602" spans="54:54" x14ac:dyDescent="0.2">
      <c r="BB44602" s="5"/>
    </row>
    <row r="44603" spans="54:54" x14ac:dyDescent="0.2">
      <c r="BB44603" s="5"/>
    </row>
    <row r="44604" spans="54:54" x14ac:dyDescent="0.2">
      <c r="BB44604" s="5"/>
    </row>
    <row r="44605" spans="54:54" x14ac:dyDescent="0.2">
      <c r="BB44605" s="5"/>
    </row>
    <row r="44606" spans="54:54" x14ac:dyDescent="0.2">
      <c r="BB44606" s="5"/>
    </row>
    <row r="44607" spans="54:54" x14ac:dyDescent="0.2">
      <c r="BB44607" s="5"/>
    </row>
    <row r="44608" spans="54:54" x14ac:dyDescent="0.2">
      <c r="BB44608" s="5"/>
    </row>
    <row r="44609" spans="54:54" x14ac:dyDescent="0.2">
      <c r="BB44609" s="5"/>
    </row>
    <row r="44610" spans="54:54" x14ac:dyDescent="0.2">
      <c r="BB44610" s="5"/>
    </row>
    <row r="44611" spans="54:54" x14ac:dyDescent="0.2">
      <c r="BB44611" s="5"/>
    </row>
    <row r="44612" spans="54:54" x14ac:dyDescent="0.2">
      <c r="BB44612" s="5"/>
    </row>
    <row r="44613" spans="54:54" x14ac:dyDescent="0.2">
      <c r="BB44613" s="5"/>
    </row>
    <row r="44614" spans="54:54" x14ac:dyDescent="0.2">
      <c r="BB44614" s="5"/>
    </row>
    <row r="44615" spans="54:54" x14ac:dyDescent="0.2">
      <c r="BB44615" s="5"/>
    </row>
    <row r="44616" spans="54:54" x14ac:dyDescent="0.2">
      <c r="BB44616" s="5"/>
    </row>
    <row r="44617" spans="54:54" x14ac:dyDescent="0.2">
      <c r="BB44617" s="5"/>
    </row>
    <row r="44618" spans="54:54" x14ac:dyDescent="0.2">
      <c r="BB44618" s="5"/>
    </row>
    <row r="44619" spans="54:54" x14ac:dyDescent="0.2">
      <c r="BB44619" s="5"/>
    </row>
    <row r="44620" spans="54:54" x14ac:dyDescent="0.2">
      <c r="BB44620" s="5"/>
    </row>
    <row r="44621" spans="54:54" x14ac:dyDescent="0.2">
      <c r="BB44621" s="5"/>
    </row>
    <row r="44622" spans="54:54" x14ac:dyDescent="0.2">
      <c r="BB44622" s="5"/>
    </row>
    <row r="44623" spans="54:54" x14ac:dyDescent="0.2">
      <c r="BB44623" s="5"/>
    </row>
    <row r="44624" spans="54:54" x14ac:dyDescent="0.2">
      <c r="BB44624" s="5"/>
    </row>
    <row r="44625" spans="54:54" x14ac:dyDescent="0.2">
      <c r="BB44625" s="5"/>
    </row>
    <row r="44626" spans="54:54" x14ac:dyDescent="0.2">
      <c r="BB44626" s="5"/>
    </row>
    <row r="44627" spans="54:54" x14ac:dyDescent="0.2">
      <c r="BB44627" s="5"/>
    </row>
    <row r="44628" spans="54:54" x14ac:dyDescent="0.2">
      <c r="BB44628" s="5"/>
    </row>
    <row r="44629" spans="54:54" x14ac:dyDescent="0.2">
      <c r="BB44629" s="5"/>
    </row>
    <row r="44630" spans="54:54" x14ac:dyDescent="0.2">
      <c r="BB44630" s="5"/>
    </row>
    <row r="44631" spans="54:54" x14ac:dyDescent="0.2">
      <c r="BB44631" s="5"/>
    </row>
    <row r="44632" spans="54:54" x14ac:dyDescent="0.2">
      <c r="BB44632" s="5"/>
    </row>
    <row r="44633" spans="54:54" x14ac:dyDescent="0.2">
      <c r="BB44633" s="5"/>
    </row>
    <row r="44634" spans="54:54" x14ac:dyDescent="0.2">
      <c r="BB44634" s="5"/>
    </row>
    <row r="44635" spans="54:54" x14ac:dyDescent="0.2">
      <c r="BB44635" s="5"/>
    </row>
    <row r="44636" spans="54:54" x14ac:dyDescent="0.2">
      <c r="BB44636" s="5"/>
    </row>
    <row r="44637" spans="54:54" x14ac:dyDescent="0.2">
      <c r="BB44637" s="5"/>
    </row>
    <row r="44638" spans="54:54" x14ac:dyDescent="0.2">
      <c r="BB44638" s="5"/>
    </row>
    <row r="44639" spans="54:54" x14ac:dyDescent="0.2">
      <c r="BB44639" s="5"/>
    </row>
    <row r="44640" spans="54:54" x14ac:dyDescent="0.2">
      <c r="BB44640" s="5"/>
    </row>
    <row r="44641" spans="54:54" x14ac:dyDescent="0.2">
      <c r="BB44641" s="5"/>
    </row>
    <row r="44642" spans="54:54" x14ac:dyDescent="0.2">
      <c r="BB44642" s="5"/>
    </row>
    <row r="44643" spans="54:54" x14ac:dyDescent="0.2">
      <c r="BB44643" s="5"/>
    </row>
    <row r="44644" spans="54:54" x14ac:dyDescent="0.2">
      <c r="BB44644" s="5"/>
    </row>
    <row r="44645" spans="54:54" x14ac:dyDescent="0.2">
      <c r="BB44645" s="5"/>
    </row>
    <row r="44646" spans="54:54" x14ac:dyDescent="0.2">
      <c r="BB44646" s="5"/>
    </row>
    <row r="44647" spans="54:54" x14ac:dyDescent="0.2">
      <c r="BB44647" s="5"/>
    </row>
    <row r="44648" spans="54:54" x14ac:dyDescent="0.2">
      <c r="BB44648" s="5"/>
    </row>
    <row r="44649" spans="54:54" x14ac:dyDescent="0.2">
      <c r="BB44649" s="5"/>
    </row>
    <row r="44650" spans="54:54" x14ac:dyDescent="0.2">
      <c r="BB44650" s="5"/>
    </row>
    <row r="44651" spans="54:54" x14ac:dyDescent="0.2">
      <c r="BB44651" s="5"/>
    </row>
    <row r="44652" spans="54:54" x14ac:dyDescent="0.2">
      <c r="BB44652" s="5"/>
    </row>
    <row r="44653" spans="54:54" x14ac:dyDescent="0.2">
      <c r="BB44653" s="5"/>
    </row>
    <row r="44654" spans="54:54" x14ac:dyDescent="0.2">
      <c r="BB44654" s="5"/>
    </row>
    <row r="44655" spans="54:54" x14ac:dyDescent="0.2">
      <c r="BB44655" s="5"/>
    </row>
    <row r="44656" spans="54:54" x14ac:dyDescent="0.2">
      <c r="BB44656" s="5"/>
    </row>
    <row r="44657" spans="54:54" x14ac:dyDescent="0.2">
      <c r="BB44657" s="5"/>
    </row>
    <row r="44658" spans="54:54" x14ac:dyDescent="0.2">
      <c r="BB44658" s="5"/>
    </row>
    <row r="44659" spans="54:54" x14ac:dyDescent="0.2">
      <c r="BB44659" s="5"/>
    </row>
    <row r="44660" spans="54:54" x14ac:dyDescent="0.2">
      <c r="BB44660" s="5"/>
    </row>
    <row r="44661" spans="54:54" x14ac:dyDescent="0.2">
      <c r="BB44661" s="5"/>
    </row>
    <row r="44662" spans="54:54" x14ac:dyDescent="0.2">
      <c r="BB44662" s="5"/>
    </row>
    <row r="44663" spans="54:54" x14ac:dyDescent="0.2">
      <c r="BB44663" s="5"/>
    </row>
    <row r="44664" spans="54:54" x14ac:dyDescent="0.2">
      <c r="BB44664" s="5"/>
    </row>
    <row r="44665" spans="54:54" x14ac:dyDescent="0.2">
      <c r="BB44665" s="5"/>
    </row>
    <row r="44666" spans="54:54" x14ac:dyDescent="0.2">
      <c r="BB44666" s="5"/>
    </row>
    <row r="44667" spans="54:54" x14ac:dyDescent="0.2">
      <c r="BB44667" s="5"/>
    </row>
    <row r="44668" spans="54:54" x14ac:dyDescent="0.2">
      <c r="BB44668" s="5"/>
    </row>
    <row r="44669" spans="54:54" x14ac:dyDescent="0.2">
      <c r="BB44669" s="5"/>
    </row>
    <row r="44670" spans="54:54" x14ac:dyDescent="0.2">
      <c r="BB44670" s="5"/>
    </row>
    <row r="44671" spans="54:54" x14ac:dyDescent="0.2">
      <c r="BB44671" s="5"/>
    </row>
    <row r="44672" spans="54:54" x14ac:dyDescent="0.2">
      <c r="BB44672" s="5"/>
    </row>
    <row r="44673" spans="54:54" x14ac:dyDescent="0.2">
      <c r="BB44673" s="5"/>
    </row>
    <row r="44674" spans="54:54" x14ac:dyDescent="0.2">
      <c r="BB44674" s="5"/>
    </row>
    <row r="44675" spans="54:54" x14ac:dyDescent="0.2">
      <c r="BB44675" s="5"/>
    </row>
    <row r="44676" spans="54:54" x14ac:dyDescent="0.2">
      <c r="BB44676" s="5"/>
    </row>
    <row r="44677" spans="54:54" x14ac:dyDescent="0.2">
      <c r="BB44677" s="5"/>
    </row>
    <row r="44678" spans="54:54" x14ac:dyDescent="0.2">
      <c r="BB44678" s="5"/>
    </row>
    <row r="44679" spans="54:54" x14ac:dyDescent="0.2">
      <c r="BB44679" s="5"/>
    </row>
    <row r="44680" spans="54:54" x14ac:dyDescent="0.2">
      <c r="BB44680" s="5"/>
    </row>
    <row r="44681" spans="54:54" x14ac:dyDescent="0.2">
      <c r="BB44681" s="5"/>
    </row>
    <row r="44682" spans="54:54" x14ac:dyDescent="0.2">
      <c r="BB44682" s="5"/>
    </row>
    <row r="44683" spans="54:54" x14ac:dyDescent="0.2">
      <c r="BB44683" s="5"/>
    </row>
    <row r="44684" spans="54:54" x14ac:dyDescent="0.2">
      <c r="BB44684" s="5"/>
    </row>
    <row r="44685" spans="54:54" x14ac:dyDescent="0.2">
      <c r="BB44685" s="5"/>
    </row>
    <row r="44686" spans="54:54" x14ac:dyDescent="0.2">
      <c r="BB44686" s="5"/>
    </row>
    <row r="44687" spans="54:54" x14ac:dyDescent="0.2">
      <c r="BB44687" s="5"/>
    </row>
    <row r="44688" spans="54:54" x14ac:dyDescent="0.2">
      <c r="BB44688" s="5"/>
    </row>
    <row r="44689" spans="54:54" x14ac:dyDescent="0.2">
      <c r="BB44689" s="5"/>
    </row>
    <row r="44690" spans="54:54" x14ac:dyDescent="0.2">
      <c r="BB44690" s="5"/>
    </row>
    <row r="44691" spans="54:54" x14ac:dyDescent="0.2">
      <c r="BB44691" s="5"/>
    </row>
    <row r="44692" spans="54:54" x14ac:dyDescent="0.2">
      <c r="BB44692" s="5"/>
    </row>
    <row r="44693" spans="54:54" x14ac:dyDescent="0.2">
      <c r="BB44693" s="5"/>
    </row>
    <row r="44694" spans="54:54" x14ac:dyDescent="0.2">
      <c r="BB44694" s="5"/>
    </row>
    <row r="44695" spans="54:54" x14ac:dyDescent="0.2">
      <c r="BB44695" s="5"/>
    </row>
    <row r="44696" spans="54:54" x14ac:dyDescent="0.2">
      <c r="BB44696" s="5"/>
    </row>
    <row r="44697" spans="54:54" x14ac:dyDescent="0.2">
      <c r="BB44697" s="5"/>
    </row>
    <row r="44698" spans="54:54" x14ac:dyDescent="0.2">
      <c r="BB44698" s="5"/>
    </row>
    <row r="44699" spans="54:54" x14ac:dyDescent="0.2">
      <c r="BB44699" s="5"/>
    </row>
    <row r="44700" spans="54:54" x14ac:dyDescent="0.2">
      <c r="BB44700" s="5"/>
    </row>
    <row r="44701" spans="54:54" x14ac:dyDescent="0.2">
      <c r="BB44701" s="5"/>
    </row>
    <row r="44702" spans="54:54" x14ac:dyDescent="0.2">
      <c r="BB44702" s="5"/>
    </row>
    <row r="44703" spans="54:54" x14ac:dyDescent="0.2">
      <c r="BB44703" s="5"/>
    </row>
    <row r="44704" spans="54:54" x14ac:dyDescent="0.2">
      <c r="BB44704" s="5"/>
    </row>
    <row r="44705" spans="54:54" x14ac:dyDescent="0.2">
      <c r="BB44705" s="5"/>
    </row>
    <row r="44706" spans="54:54" x14ac:dyDescent="0.2">
      <c r="BB44706" s="5"/>
    </row>
    <row r="44707" spans="54:54" x14ac:dyDescent="0.2">
      <c r="BB44707" s="5"/>
    </row>
    <row r="44708" spans="54:54" x14ac:dyDescent="0.2">
      <c r="BB44708" s="5"/>
    </row>
    <row r="44709" spans="54:54" x14ac:dyDescent="0.2">
      <c r="BB44709" s="5"/>
    </row>
    <row r="44710" spans="54:54" x14ac:dyDescent="0.2">
      <c r="BB44710" s="5"/>
    </row>
    <row r="44711" spans="54:54" x14ac:dyDescent="0.2">
      <c r="BB44711" s="5"/>
    </row>
    <row r="44712" spans="54:54" x14ac:dyDescent="0.2">
      <c r="BB44712" s="5"/>
    </row>
    <row r="44713" spans="54:54" x14ac:dyDescent="0.2">
      <c r="BB44713" s="5"/>
    </row>
    <row r="44714" spans="54:54" x14ac:dyDescent="0.2">
      <c r="BB44714" s="5"/>
    </row>
    <row r="44715" spans="54:54" x14ac:dyDescent="0.2">
      <c r="BB44715" s="5"/>
    </row>
    <row r="44716" spans="54:54" x14ac:dyDescent="0.2">
      <c r="BB44716" s="5"/>
    </row>
    <row r="44717" spans="54:54" x14ac:dyDescent="0.2">
      <c r="BB44717" s="5"/>
    </row>
    <row r="44718" spans="54:54" x14ac:dyDescent="0.2">
      <c r="BB44718" s="5"/>
    </row>
    <row r="44719" spans="54:54" x14ac:dyDescent="0.2">
      <c r="BB44719" s="5"/>
    </row>
    <row r="44720" spans="54:54" x14ac:dyDescent="0.2">
      <c r="BB44720" s="5"/>
    </row>
    <row r="44721" spans="54:54" x14ac:dyDescent="0.2">
      <c r="BB44721" s="5"/>
    </row>
    <row r="44722" spans="54:54" x14ac:dyDescent="0.2">
      <c r="BB44722" s="5"/>
    </row>
    <row r="44723" spans="54:54" x14ac:dyDescent="0.2">
      <c r="BB44723" s="5"/>
    </row>
    <row r="44724" spans="54:54" x14ac:dyDescent="0.2">
      <c r="BB44724" s="5"/>
    </row>
    <row r="44725" spans="54:54" x14ac:dyDescent="0.2">
      <c r="BB44725" s="5"/>
    </row>
    <row r="44726" spans="54:54" x14ac:dyDescent="0.2">
      <c r="BB44726" s="5"/>
    </row>
    <row r="44727" spans="54:54" x14ac:dyDescent="0.2">
      <c r="BB44727" s="5"/>
    </row>
    <row r="44728" spans="54:54" x14ac:dyDescent="0.2">
      <c r="BB44728" s="5"/>
    </row>
    <row r="44729" spans="54:54" x14ac:dyDescent="0.2">
      <c r="BB44729" s="5"/>
    </row>
    <row r="44730" spans="54:54" x14ac:dyDescent="0.2">
      <c r="BB44730" s="5"/>
    </row>
    <row r="44731" spans="54:54" x14ac:dyDescent="0.2">
      <c r="BB44731" s="5"/>
    </row>
    <row r="44732" spans="54:54" x14ac:dyDescent="0.2">
      <c r="BB44732" s="5"/>
    </row>
    <row r="44733" spans="54:54" x14ac:dyDescent="0.2">
      <c r="BB44733" s="5"/>
    </row>
    <row r="44734" spans="54:54" x14ac:dyDescent="0.2">
      <c r="BB44734" s="5"/>
    </row>
    <row r="44735" spans="54:54" x14ac:dyDescent="0.2">
      <c r="BB44735" s="5"/>
    </row>
    <row r="44736" spans="54:54" x14ac:dyDescent="0.2">
      <c r="BB44736" s="5"/>
    </row>
    <row r="44737" spans="54:54" x14ac:dyDescent="0.2">
      <c r="BB44737" s="5"/>
    </row>
    <row r="44738" spans="54:54" x14ac:dyDescent="0.2">
      <c r="BB44738" s="5"/>
    </row>
    <row r="44739" spans="54:54" x14ac:dyDescent="0.2">
      <c r="BB44739" s="5"/>
    </row>
    <row r="44740" spans="54:54" x14ac:dyDescent="0.2">
      <c r="BB44740" s="5"/>
    </row>
    <row r="44741" spans="54:54" x14ac:dyDescent="0.2">
      <c r="BB44741" s="5"/>
    </row>
    <row r="44742" spans="54:54" x14ac:dyDescent="0.2">
      <c r="BB44742" s="5"/>
    </row>
    <row r="44743" spans="54:54" x14ac:dyDescent="0.2">
      <c r="BB44743" s="5"/>
    </row>
    <row r="44744" spans="54:54" x14ac:dyDescent="0.2">
      <c r="BB44744" s="5"/>
    </row>
    <row r="44745" spans="54:54" x14ac:dyDescent="0.2">
      <c r="BB44745" s="5"/>
    </row>
    <row r="44746" spans="54:54" x14ac:dyDescent="0.2">
      <c r="BB44746" s="5"/>
    </row>
    <row r="44747" spans="54:54" x14ac:dyDescent="0.2">
      <c r="BB44747" s="5"/>
    </row>
    <row r="44748" spans="54:54" x14ac:dyDescent="0.2">
      <c r="BB44748" s="5"/>
    </row>
    <row r="44749" spans="54:54" x14ac:dyDescent="0.2">
      <c r="BB44749" s="5"/>
    </row>
    <row r="44750" spans="54:54" x14ac:dyDescent="0.2">
      <c r="BB44750" s="5"/>
    </row>
    <row r="44751" spans="54:54" x14ac:dyDescent="0.2">
      <c r="BB44751" s="5"/>
    </row>
    <row r="44752" spans="54:54" x14ac:dyDescent="0.2">
      <c r="BB44752" s="5"/>
    </row>
    <row r="44753" spans="54:54" x14ac:dyDescent="0.2">
      <c r="BB44753" s="5"/>
    </row>
    <row r="44754" spans="54:54" x14ac:dyDescent="0.2">
      <c r="BB44754" s="5"/>
    </row>
    <row r="44755" spans="54:54" x14ac:dyDescent="0.2">
      <c r="BB44755" s="5"/>
    </row>
    <row r="44756" spans="54:54" x14ac:dyDescent="0.2">
      <c r="BB44756" s="5"/>
    </row>
    <row r="44757" spans="54:54" x14ac:dyDescent="0.2">
      <c r="BB44757" s="5"/>
    </row>
    <row r="44758" spans="54:54" x14ac:dyDescent="0.2">
      <c r="BB44758" s="5"/>
    </row>
    <row r="44759" spans="54:54" x14ac:dyDescent="0.2">
      <c r="BB44759" s="5"/>
    </row>
    <row r="44760" spans="54:54" x14ac:dyDescent="0.2">
      <c r="BB44760" s="5"/>
    </row>
    <row r="44761" spans="54:54" x14ac:dyDescent="0.2">
      <c r="BB44761" s="5"/>
    </row>
    <row r="44762" spans="54:54" x14ac:dyDescent="0.2">
      <c r="BB44762" s="5"/>
    </row>
    <row r="44763" spans="54:54" x14ac:dyDescent="0.2">
      <c r="BB44763" s="5"/>
    </row>
    <row r="44764" spans="54:54" x14ac:dyDescent="0.2">
      <c r="BB44764" s="5"/>
    </row>
    <row r="44765" spans="54:54" x14ac:dyDescent="0.2">
      <c r="BB44765" s="5"/>
    </row>
    <row r="44766" spans="54:54" x14ac:dyDescent="0.2">
      <c r="BB44766" s="5"/>
    </row>
    <row r="44767" spans="54:54" x14ac:dyDescent="0.2">
      <c r="BB44767" s="5"/>
    </row>
    <row r="44768" spans="54:54" x14ac:dyDescent="0.2">
      <c r="BB44768" s="5"/>
    </row>
    <row r="44769" spans="54:54" x14ac:dyDescent="0.2">
      <c r="BB44769" s="5"/>
    </row>
    <row r="44770" spans="54:54" x14ac:dyDescent="0.2">
      <c r="BB44770" s="5"/>
    </row>
    <row r="44771" spans="54:54" x14ac:dyDescent="0.2">
      <c r="BB44771" s="5"/>
    </row>
    <row r="44772" spans="54:54" x14ac:dyDescent="0.2">
      <c r="BB44772" s="5"/>
    </row>
    <row r="44773" spans="54:54" x14ac:dyDescent="0.2">
      <c r="BB44773" s="5"/>
    </row>
    <row r="44774" spans="54:54" x14ac:dyDescent="0.2">
      <c r="BB44774" s="5"/>
    </row>
    <row r="44775" spans="54:54" x14ac:dyDescent="0.2">
      <c r="BB44775" s="5"/>
    </row>
    <row r="44776" spans="54:54" x14ac:dyDescent="0.2">
      <c r="BB44776" s="5"/>
    </row>
    <row r="44777" spans="54:54" x14ac:dyDescent="0.2">
      <c r="BB44777" s="5"/>
    </row>
    <row r="44778" spans="54:54" x14ac:dyDescent="0.2">
      <c r="BB44778" s="5"/>
    </row>
    <row r="44779" spans="54:54" x14ac:dyDescent="0.2">
      <c r="BB44779" s="5"/>
    </row>
    <row r="44780" spans="54:54" x14ac:dyDescent="0.2">
      <c r="BB44780" s="5"/>
    </row>
    <row r="44781" spans="54:54" x14ac:dyDescent="0.2">
      <c r="BB44781" s="5"/>
    </row>
    <row r="44782" spans="54:54" x14ac:dyDescent="0.2">
      <c r="BB44782" s="5"/>
    </row>
    <row r="44783" spans="54:54" x14ac:dyDescent="0.2">
      <c r="BB44783" s="5"/>
    </row>
    <row r="44784" spans="54:54" x14ac:dyDescent="0.2">
      <c r="BB44784" s="5"/>
    </row>
    <row r="44785" spans="54:54" x14ac:dyDescent="0.2">
      <c r="BB44785" s="5"/>
    </row>
    <row r="44786" spans="54:54" x14ac:dyDescent="0.2">
      <c r="BB44786" s="5"/>
    </row>
    <row r="44787" spans="54:54" x14ac:dyDescent="0.2">
      <c r="BB44787" s="5"/>
    </row>
    <row r="44788" spans="54:54" x14ac:dyDescent="0.2">
      <c r="BB44788" s="5"/>
    </row>
    <row r="44789" spans="54:54" x14ac:dyDescent="0.2">
      <c r="BB44789" s="5"/>
    </row>
    <row r="44790" spans="54:54" x14ac:dyDescent="0.2">
      <c r="BB44790" s="5"/>
    </row>
    <row r="44791" spans="54:54" x14ac:dyDescent="0.2">
      <c r="BB44791" s="5"/>
    </row>
    <row r="44792" spans="54:54" x14ac:dyDescent="0.2">
      <c r="BB44792" s="5"/>
    </row>
    <row r="44793" spans="54:54" x14ac:dyDescent="0.2">
      <c r="BB44793" s="5"/>
    </row>
    <row r="44794" spans="54:54" x14ac:dyDescent="0.2">
      <c r="BB44794" s="5"/>
    </row>
    <row r="44795" spans="54:54" x14ac:dyDescent="0.2">
      <c r="BB44795" s="5"/>
    </row>
    <row r="44796" spans="54:54" x14ac:dyDescent="0.2">
      <c r="BB44796" s="5"/>
    </row>
    <row r="44797" spans="54:54" x14ac:dyDescent="0.2">
      <c r="BB44797" s="5"/>
    </row>
    <row r="44798" spans="54:54" x14ac:dyDescent="0.2">
      <c r="BB44798" s="5"/>
    </row>
    <row r="44799" spans="54:54" x14ac:dyDescent="0.2">
      <c r="BB44799" s="5"/>
    </row>
    <row r="44800" spans="54:54" x14ac:dyDescent="0.2">
      <c r="BB44800" s="5"/>
    </row>
    <row r="44801" spans="54:54" x14ac:dyDescent="0.2">
      <c r="BB44801" s="5"/>
    </row>
    <row r="44802" spans="54:54" x14ac:dyDescent="0.2">
      <c r="BB44802" s="5"/>
    </row>
    <row r="44803" spans="54:54" x14ac:dyDescent="0.2">
      <c r="BB44803" s="5"/>
    </row>
    <row r="44804" spans="54:54" x14ac:dyDescent="0.2">
      <c r="BB44804" s="5"/>
    </row>
    <row r="44805" spans="54:54" x14ac:dyDescent="0.2">
      <c r="BB44805" s="5"/>
    </row>
    <row r="44806" spans="54:54" x14ac:dyDescent="0.2">
      <c r="BB44806" s="5"/>
    </row>
    <row r="44807" spans="54:54" x14ac:dyDescent="0.2">
      <c r="BB44807" s="5"/>
    </row>
    <row r="44808" spans="54:54" x14ac:dyDescent="0.2">
      <c r="BB44808" s="5"/>
    </row>
    <row r="44809" spans="54:54" x14ac:dyDescent="0.2">
      <c r="BB44809" s="5"/>
    </row>
    <row r="44810" spans="54:54" x14ac:dyDescent="0.2">
      <c r="BB44810" s="5"/>
    </row>
    <row r="44811" spans="54:54" x14ac:dyDescent="0.2">
      <c r="BB44811" s="5"/>
    </row>
    <row r="44812" spans="54:54" x14ac:dyDescent="0.2">
      <c r="BB44812" s="5"/>
    </row>
    <row r="44813" spans="54:54" x14ac:dyDescent="0.2">
      <c r="BB44813" s="5"/>
    </row>
    <row r="44814" spans="54:54" x14ac:dyDescent="0.2">
      <c r="BB44814" s="5"/>
    </row>
    <row r="44815" spans="54:54" x14ac:dyDescent="0.2">
      <c r="BB44815" s="5"/>
    </row>
    <row r="44816" spans="54:54" x14ac:dyDescent="0.2">
      <c r="BB44816" s="5"/>
    </row>
    <row r="44817" spans="54:54" x14ac:dyDescent="0.2">
      <c r="BB44817" s="5"/>
    </row>
    <row r="44818" spans="54:54" x14ac:dyDescent="0.2">
      <c r="BB44818" s="5"/>
    </row>
    <row r="44819" spans="54:54" x14ac:dyDescent="0.2">
      <c r="BB44819" s="5"/>
    </row>
    <row r="44820" spans="54:54" x14ac:dyDescent="0.2">
      <c r="BB44820" s="5"/>
    </row>
    <row r="44821" spans="54:54" x14ac:dyDescent="0.2">
      <c r="BB44821" s="5"/>
    </row>
    <row r="44822" spans="54:54" x14ac:dyDescent="0.2">
      <c r="BB44822" s="5"/>
    </row>
    <row r="44823" spans="54:54" x14ac:dyDescent="0.2">
      <c r="BB44823" s="5"/>
    </row>
    <row r="44824" spans="54:54" x14ac:dyDescent="0.2">
      <c r="BB44824" s="5"/>
    </row>
    <row r="44825" spans="54:54" x14ac:dyDescent="0.2">
      <c r="BB44825" s="5"/>
    </row>
    <row r="44826" spans="54:54" x14ac:dyDescent="0.2">
      <c r="BB44826" s="5"/>
    </row>
    <row r="44827" spans="54:54" x14ac:dyDescent="0.2">
      <c r="BB44827" s="5"/>
    </row>
    <row r="44828" spans="54:54" x14ac:dyDescent="0.2">
      <c r="BB44828" s="5"/>
    </row>
    <row r="44829" spans="54:54" x14ac:dyDescent="0.2">
      <c r="BB44829" s="5"/>
    </row>
    <row r="44830" spans="54:54" x14ac:dyDescent="0.2">
      <c r="BB44830" s="5"/>
    </row>
    <row r="44831" spans="54:54" x14ac:dyDescent="0.2">
      <c r="BB44831" s="5"/>
    </row>
    <row r="44832" spans="54:54" x14ac:dyDescent="0.2">
      <c r="BB44832" s="5"/>
    </row>
    <row r="44833" spans="54:54" x14ac:dyDescent="0.2">
      <c r="BB44833" s="5"/>
    </row>
    <row r="44834" spans="54:54" x14ac:dyDescent="0.2">
      <c r="BB44834" s="5"/>
    </row>
    <row r="44835" spans="54:54" x14ac:dyDescent="0.2">
      <c r="BB44835" s="5"/>
    </row>
    <row r="44836" spans="54:54" x14ac:dyDescent="0.2">
      <c r="BB44836" s="5"/>
    </row>
    <row r="44837" spans="54:54" x14ac:dyDescent="0.2">
      <c r="BB44837" s="5"/>
    </row>
    <row r="44838" spans="54:54" x14ac:dyDescent="0.2">
      <c r="BB44838" s="5"/>
    </row>
    <row r="44839" spans="54:54" x14ac:dyDescent="0.2">
      <c r="BB44839" s="5"/>
    </row>
    <row r="44840" spans="54:54" x14ac:dyDescent="0.2">
      <c r="BB44840" s="5"/>
    </row>
    <row r="44841" spans="54:54" x14ac:dyDescent="0.2">
      <c r="BB44841" s="5"/>
    </row>
    <row r="44842" spans="54:54" x14ac:dyDescent="0.2">
      <c r="BB44842" s="5"/>
    </row>
    <row r="44843" spans="54:54" x14ac:dyDescent="0.2">
      <c r="BB44843" s="5"/>
    </row>
    <row r="44844" spans="54:54" x14ac:dyDescent="0.2">
      <c r="BB44844" s="5"/>
    </row>
    <row r="44845" spans="54:54" x14ac:dyDescent="0.2">
      <c r="BB44845" s="5"/>
    </row>
    <row r="44846" spans="54:54" x14ac:dyDescent="0.2">
      <c r="BB44846" s="5"/>
    </row>
    <row r="44847" spans="54:54" x14ac:dyDescent="0.2">
      <c r="BB44847" s="5"/>
    </row>
    <row r="44848" spans="54:54" x14ac:dyDescent="0.2">
      <c r="BB44848" s="5"/>
    </row>
    <row r="44849" spans="54:54" x14ac:dyDescent="0.2">
      <c r="BB44849" s="5"/>
    </row>
    <row r="44850" spans="54:54" x14ac:dyDescent="0.2">
      <c r="BB44850" s="5"/>
    </row>
    <row r="44851" spans="54:54" x14ac:dyDescent="0.2">
      <c r="BB44851" s="5"/>
    </row>
    <row r="44852" spans="54:54" x14ac:dyDescent="0.2">
      <c r="BB44852" s="5"/>
    </row>
    <row r="44853" spans="54:54" x14ac:dyDescent="0.2">
      <c r="BB44853" s="5"/>
    </row>
    <row r="44854" spans="54:54" x14ac:dyDescent="0.2">
      <c r="BB44854" s="5"/>
    </row>
    <row r="44855" spans="54:54" x14ac:dyDescent="0.2">
      <c r="BB44855" s="5"/>
    </row>
    <row r="44856" spans="54:54" x14ac:dyDescent="0.2">
      <c r="BB44856" s="5"/>
    </row>
    <row r="44857" spans="54:54" x14ac:dyDescent="0.2">
      <c r="BB44857" s="5"/>
    </row>
    <row r="44858" spans="54:54" x14ac:dyDescent="0.2">
      <c r="BB44858" s="5"/>
    </row>
    <row r="44859" spans="54:54" x14ac:dyDescent="0.2">
      <c r="BB44859" s="5"/>
    </row>
    <row r="44860" spans="54:54" x14ac:dyDescent="0.2">
      <c r="BB44860" s="5"/>
    </row>
    <row r="44861" spans="54:54" x14ac:dyDescent="0.2">
      <c r="BB44861" s="5"/>
    </row>
    <row r="44862" spans="54:54" x14ac:dyDescent="0.2">
      <c r="BB44862" s="5"/>
    </row>
    <row r="44863" spans="54:54" x14ac:dyDescent="0.2">
      <c r="BB44863" s="5"/>
    </row>
    <row r="44864" spans="54:54" x14ac:dyDescent="0.2">
      <c r="BB44864" s="5"/>
    </row>
    <row r="44865" spans="54:54" x14ac:dyDescent="0.2">
      <c r="BB44865" s="5"/>
    </row>
    <row r="44866" spans="54:54" x14ac:dyDescent="0.2">
      <c r="BB44866" s="5"/>
    </row>
    <row r="44867" spans="54:54" x14ac:dyDescent="0.2">
      <c r="BB44867" s="5"/>
    </row>
    <row r="44868" spans="54:54" x14ac:dyDescent="0.2">
      <c r="BB44868" s="5"/>
    </row>
    <row r="44869" spans="54:54" x14ac:dyDescent="0.2">
      <c r="BB44869" s="5"/>
    </row>
    <row r="44870" spans="54:54" x14ac:dyDescent="0.2">
      <c r="BB44870" s="5"/>
    </row>
    <row r="44871" spans="54:54" x14ac:dyDescent="0.2">
      <c r="BB44871" s="5"/>
    </row>
    <row r="44872" spans="54:54" x14ac:dyDescent="0.2">
      <c r="BB44872" s="5"/>
    </row>
    <row r="44873" spans="54:54" x14ac:dyDescent="0.2">
      <c r="BB44873" s="5"/>
    </row>
    <row r="44874" spans="54:54" x14ac:dyDescent="0.2">
      <c r="BB44874" s="5"/>
    </row>
    <row r="44875" spans="54:54" x14ac:dyDescent="0.2">
      <c r="BB44875" s="5"/>
    </row>
    <row r="44876" spans="54:54" x14ac:dyDescent="0.2">
      <c r="BB44876" s="5"/>
    </row>
    <row r="44877" spans="54:54" x14ac:dyDescent="0.2">
      <c r="BB44877" s="5"/>
    </row>
    <row r="44878" spans="54:54" x14ac:dyDescent="0.2">
      <c r="BB44878" s="5"/>
    </row>
    <row r="44879" spans="54:54" x14ac:dyDescent="0.2">
      <c r="BB44879" s="5"/>
    </row>
    <row r="44880" spans="54:54" x14ac:dyDescent="0.2">
      <c r="BB44880" s="5"/>
    </row>
    <row r="44881" spans="54:54" x14ac:dyDescent="0.2">
      <c r="BB44881" s="5"/>
    </row>
    <row r="44882" spans="54:54" x14ac:dyDescent="0.2">
      <c r="BB44882" s="5"/>
    </row>
    <row r="44883" spans="54:54" x14ac:dyDescent="0.2">
      <c r="BB44883" s="5"/>
    </row>
    <row r="44884" spans="54:54" x14ac:dyDescent="0.2">
      <c r="BB44884" s="5"/>
    </row>
    <row r="44885" spans="54:54" x14ac:dyDescent="0.2">
      <c r="BB44885" s="5"/>
    </row>
    <row r="44886" spans="54:54" x14ac:dyDescent="0.2">
      <c r="BB44886" s="5"/>
    </row>
    <row r="44887" spans="54:54" x14ac:dyDescent="0.2">
      <c r="BB44887" s="5"/>
    </row>
    <row r="44888" spans="54:54" x14ac:dyDescent="0.2">
      <c r="BB44888" s="5"/>
    </row>
    <row r="44889" spans="54:54" x14ac:dyDescent="0.2">
      <c r="BB44889" s="5"/>
    </row>
    <row r="44890" spans="54:54" x14ac:dyDescent="0.2">
      <c r="BB44890" s="5"/>
    </row>
    <row r="44891" spans="54:54" x14ac:dyDescent="0.2">
      <c r="BB44891" s="5"/>
    </row>
    <row r="44892" spans="54:54" x14ac:dyDescent="0.2">
      <c r="BB44892" s="5"/>
    </row>
    <row r="44893" spans="54:54" x14ac:dyDescent="0.2">
      <c r="BB44893" s="5"/>
    </row>
    <row r="44894" spans="54:54" x14ac:dyDescent="0.2">
      <c r="BB44894" s="5"/>
    </row>
    <row r="44895" spans="54:54" x14ac:dyDescent="0.2">
      <c r="BB44895" s="5"/>
    </row>
    <row r="44896" spans="54:54" x14ac:dyDescent="0.2">
      <c r="BB44896" s="5"/>
    </row>
    <row r="44897" spans="54:54" x14ac:dyDescent="0.2">
      <c r="BB44897" s="5"/>
    </row>
    <row r="44898" spans="54:54" x14ac:dyDescent="0.2">
      <c r="BB44898" s="5"/>
    </row>
    <row r="44899" spans="54:54" x14ac:dyDescent="0.2">
      <c r="BB44899" s="5"/>
    </row>
    <row r="44900" spans="54:54" x14ac:dyDescent="0.2">
      <c r="BB44900" s="5"/>
    </row>
    <row r="44901" spans="54:54" x14ac:dyDescent="0.2">
      <c r="BB44901" s="5"/>
    </row>
    <row r="44902" spans="54:54" x14ac:dyDescent="0.2">
      <c r="BB44902" s="5"/>
    </row>
    <row r="44903" spans="54:54" x14ac:dyDescent="0.2">
      <c r="BB44903" s="5"/>
    </row>
    <row r="44904" spans="54:54" x14ac:dyDescent="0.2">
      <c r="BB44904" s="5"/>
    </row>
    <row r="44905" spans="54:54" x14ac:dyDescent="0.2">
      <c r="BB44905" s="5"/>
    </row>
    <row r="44906" spans="54:54" x14ac:dyDescent="0.2">
      <c r="BB44906" s="5"/>
    </row>
    <row r="44907" spans="54:54" x14ac:dyDescent="0.2">
      <c r="BB44907" s="5"/>
    </row>
    <row r="44908" spans="54:54" x14ac:dyDescent="0.2">
      <c r="BB44908" s="5"/>
    </row>
    <row r="44909" spans="54:54" x14ac:dyDescent="0.2">
      <c r="BB44909" s="5"/>
    </row>
    <row r="44910" spans="54:54" x14ac:dyDescent="0.2">
      <c r="BB44910" s="5"/>
    </row>
    <row r="44911" spans="54:54" x14ac:dyDescent="0.2">
      <c r="BB44911" s="5"/>
    </row>
    <row r="44912" spans="54:54" x14ac:dyDescent="0.2">
      <c r="BB44912" s="5"/>
    </row>
    <row r="44913" spans="54:54" x14ac:dyDescent="0.2">
      <c r="BB44913" s="5"/>
    </row>
    <row r="44914" spans="54:54" x14ac:dyDescent="0.2">
      <c r="BB44914" s="5"/>
    </row>
    <row r="44915" spans="54:54" x14ac:dyDescent="0.2">
      <c r="BB44915" s="5"/>
    </row>
    <row r="44916" spans="54:54" x14ac:dyDescent="0.2">
      <c r="BB44916" s="5"/>
    </row>
    <row r="44917" spans="54:54" x14ac:dyDescent="0.2">
      <c r="BB44917" s="5"/>
    </row>
    <row r="44918" spans="54:54" x14ac:dyDescent="0.2">
      <c r="BB44918" s="5"/>
    </row>
    <row r="44919" spans="54:54" x14ac:dyDescent="0.2">
      <c r="BB44919" s="5"/>
    </row>
    <row r="44920" spans="54:54" x14ac:dyDescent="0.2">
      <c r="BB44920" s="5"/>
    </row>
    <row r="44921" spans="54:54" x14ac:dyDescent="0.2">
      <c r="BB44921" s="5"/>
    </row>
    <row r="44922" spans="54:54" x14ac:dyDescent="0.2">
      <c r="BB44922" s="5"/>
    </row>
    <row r="44923" spans="54:54" x14ac:dyDescent="0.2">
      <c r="BB44923" s="5"/>
    </row>
    <row r="44924" spans="54:54" x14ac:dyDescent="0.2">
      <c r="BB44924" s="5"/>
    </row>
    <row r="44925" spans="54:54" x14ac:dyDescent="0.2">
      <c r="BB44925" s="5"/>
    </row>
    <row r="44926" spans="54:54" x14ac:dyDescent="0.2">
      <c r="BB44926" s="5"/>
    </row>
    <row r="44927" spans="54:54" x14ac:dyDescent="0.2">
      <c r="BB44927" s="5"/>
    </row>
    <row r="44928" spans="54:54" x14ac:dyDescent="0.2">
      <c r="BB44928" s="5"/>
    </row>
    <row r="44929" spans="54:54" x14ac:dyDescent="0.2">
      <c r="BB44929" s="5"/>
    </row>
    <row r="44930" spans="54:54" x14ac:dyDescent="0.2">
      <c r="BB44930" s="5"/>
    </row>
    <row r="44931" spans="54:54" x14ac:dyDescent="0.2">
      <c r="BB44931" s="5"/>
    </row>
    <row r="44932" spans="54:54" x14ac:dyDescent="0.2">
      <c r="BB44932" s="5"/>
    </row>
    <row r="44933" spans="54:54" x14ac:dyDescent="0.2">
      <c r="BB44933" s="5"/>
    </row>
    <row r="44934" spans="54:54" x14ac:dyDescent="0.2">
      <c r="BB44934" s="5"/>
    </row>
    <row r="44935" spans="54:54" x14ac:dyDescent="0.2">
      <c r="BB44935" s="5"/>
    </row>
    <row r="44936" spans="54:54" x14ac:dyDescent="0.2">
      <c r="BB44936" s="5"/>
    </row>
    <row r="44937" spans="54:54" x14ac:dyDescent="0.2">
      <c r="BB44937" s="5"/>
    </row>
    <row r="44938" spans="54:54" x14ac:dyDescent="0.2">
      <c r="BB44938" s="5"/>
    </row>
    <row r="44939" spans="54:54" x14ac:dyDescent="0.2">
      <c r="BB44939" s="5"/>
    </row>
    <row r="44940" spans="54:54" x14ac:dyDescent="0.2">
      <c r="BB44940" s="5"/>
    </row>
    <row r="44941" spans="54:54" x14ac:dyDescent="0.2">
      <c r="BB44941" s="5"/>
    </row>
    <row r="44942" spans="54:54" x14ac:dyDescent="0.2">
      <c r="BB44942" s="5"/>
    </row>
    <row r="44943" spans="54:54" x14ac:dyDescent="0.2">
      <c r="BB44943" s="5"/>
    </row>
    <row r="44944" spans="54:54" x14ac:dyDescent="0.2">
      <c r="BB44944" s="5"/>
    </row>
    <row r="44945" spans="54:54" x14ac:dyDescent="0.2">
      <c r="BB44945" s="5"/>
    </row>
    <row r="44946" spans="54:54" x14ac:dyDescent="0.2">
      <c r="BB44946" s="5"/>
    </row>
    <row r="44947" spans="54:54" x14ac:dyDescent="0.2">
      <c r="BB44947" s="5"/>
    </row>
    <row r="44948" spans="54:54" x14ac:dyDescent="0.2">
      <c r="BB44948" s="5"/>
    </row>
    <row r="44949" spans="54:54" x14ac:dyDescent="0.2">
      <c r="BB44949" s="5"/>
    </row>
    <row r="44950" spans="54:54" x14ac:dyDescent="0.2">
      <c r="BB44950" s="5"/>
    </row>
    <row r="44951" spans="54:54" x14ac:dyDescent="0.2">
      <c r="BB44951" s="5"/>
    </row>
    <row r="44952" spans="54:54" x14ac:dyDescent="0.2">
      <c r="BB44952" s="5"/>
    </row>
    <row r="44953" spans="54:54" x14ac:dyDescent="0.2">
      <c r="BB44953" s="5"/>
    </row>
    <row r="44954" spans="54:54" x14ac:dyDescent="0.2">
      <c r="BB44954" s="5"/>
    </row>
    <row r="44955" spans="54:54" x14ac:dyDescent="0.2">
      <c r="BB44955" s="5"/>
    </row>
    <row r="44956" spans="54:54" x14ac:dyDescent="0.2">
      <c r="BB44956" s="5"/>
    </row>
    <row r="44957" spans="54:54" x14ac:dyDescent="0.2">
      <c r="BB44957" s="5"/>
    </row>
    <row r="44958" spans="54:54" x14ac:dyDescent="0.2">
      <c r="BB44958" s="5"/>
    </row>
    <row r="44959" spans="54:54" x14ac:dyDescent="0.2">
      <c r="BB44959" s="5"/>
    </row>
    <row r="44960" spans="54:54" x14ac:dyDescent="0.2">
      <c r="BB44960" s="5"/>
    </row>
    <row r="44961" spans="54:54" x14ac:dyDescent="0.2">
      <c r="BB44961" s="5"/>
    </row>
    <row r="44962" spans="54:54" x14ac:dyDescent="0.2">
      <c r="BB44962" s="5"/>
    </row>
    <row r="44963" spans="54:54" x14ac:dyDescent="0.2">
      <c r="BB44963" s="5"/>
    </row>
    <row r="44964" spans="54:54" x14ac:dyDescent="0.2">
      <c r="BB44964" s="5"/>
    </row>
    <row r="44965" spans="54:54" x14ac:dyDescent="0.2">
      <c r="BB44965" s="5"/>
    </row>
    <row r="44966" spans="54:54" x14ac:dyDescent="0.2">
      <c r="BB44966" s="5"/>
    </row>
    <row r="44967" spans="54:54" x14ac:dyDescent="0.2">
      <c r="BB44967" s="5"/>
    </row>
    <row r="44968" spans="54:54" x14ac:dyDescent="0.2">
      <c r="BB44968" s="5"/>
    </row>
    <row r="44969" spans="54:54" x14ac:dyDescent="0.2">
      <c r="BB44969" s="5"/>
    </row>
    <row r="44970" spans="54:54" x14ac:dyDescent="0.2">
      <c r="BB44970" s="5"/>
    </row>
    <row r="44971" spans="54:54" x14ac:dyDescent="0.2">
      <c r="BB44971" s="5"/>
    </row>
    <row r="44972" spans="54:54" x14ac:dyDescent="0.2">
      <c r="BB44972" s="5"/>
    </row>
    <row r="44973" spans="54:54" x14ac:dyDescent="0.2">
      <c r="BB44973" s="5"/>
    </row>
    <row r="44974" spans="54:54" x14ac:dyDescent="0.2">
      <c r="BB44974" s="5"/>
    </row>
    <row r="44975" spans="54:54" x14ac:dyDescent="0.2">
      <c r="BB44975" s="5"/>
    </row>
    <row r="44976" spans="54:54" x14ac:dyDescent="0.2">
      <c r="BB44976" s="5"/>
    </row>
    <row r="44977" spans="54:54" x14ac:dyDescent="0.2">
      <c r="BB44977" s="5"/>
    </row>
    <row r="44978" spans="54:54" x14ac:dyDescent="0.2">
      <c r="BB44978" s="5"/>
    </row>
    <row r="44979" spans="54:54" x14ac:dyDescent="0.2">
      <c r="BB44979" s="5"/>
    </row>
    <row r="44980" spans="54:54" x14ac:dyDescent="0.2">
      <c r="BB44980" s="5"/>
    </row>
    <row r="44981" spans="54:54" x14ac:dyDescent="0.2">
      <c r="BB44981" s="5"/>
    </row>
    <row r="44982" spans="54:54" x14ac:dyDescent="0.2">
      <c r="BB44982" s="5"/>
    </row>
    <row r="44983" spans="54:54" x14ac:dyDescent="0.2">
      <c r="BB44983" s="5"/>
    </row>
    <row r="44984" spans="54:54" x14ac:dyDescent="0.2">
      <c r="BB44984" s="5"/>
    </row>
    <row r="44985" spans="54:54" x14ac:dyDescent="0.2">
      <c r="BB44985" s="5"/>
    </row>
    <row r="44986" spans="54:54" x14ac:dyDescent="0.2">
      <c r="BB44986" s="5"/>
    </row>
    <row r="44987" spans="54:54" x14ac:dyDescent="0.2">
      <c r="BB44987" s="5"/>
    </row>
    <row r="44988" spans="54:54" x14ac:dyDescent="0.2">
      <c r="BB44988" s="5"/>
    </row>
    <row r="44989" spans="54:54" x14ac:dyDescent="0.2">
      <c r="BB44989" s="5"/>
    </row>
    <row r="44990" spans="54:54" x14ac:dyDescent="0.2">
      <c r="BB44990" s="5"/>
    </row>
    <row r="44991" spans="54:54" x14ac:dyDescent="0.2">
      <c r="BB44991" s="5"/>
    </row>
    <row r="44992" spans="54:54" x14ac:dyDescent="0.2">
      <c r="BB44992" s="5"/>
    </row>
    <row r="44993" spans="54:54" x14ac:dyDescent="0.2">
      <c r="BB44993" s="5"/>
    </row>
    <row r="44994" spans="54:54" x14ac:dyDescent="0.2">
      <c r="BB44994" s="5"/>
    </row>
    <row r="44995" spans="54:54" x14ac:dyDescent="0.2">
      <c r="BB44995" s="5"/>
    </row>
    <row r="44996" spans="54:54" x14ac:dyDescent="0.2">
      <c r="BB44996" s="5"/>
    </row>
    <row r="44997" spans="54:54" x14ac:dyDescent="0.2">
      <c r="BB44997" s="5"/>
    </row>
    <row r="44998" spans="54:54" x14ac:dyDescent="0.2">
      <c r="BB44998" s="5"/>
    </row>
    <row r="44999" spans="54:54" x14ac:dyDescent="0.2">
      <c r="BB44999" s="5"/>
    </row>
    <row r="45000" spans="54:54" x14ac:dyDescent="0.2">
      <c r="BB45000" s="5"/>
    </row>
    <row r="45001" spans="54:54" x14ac:dyDescent="0.2">
      <c r="BB45001" s="5"/>
    </row>
    <row r="45002" spans="54:54" x14ac:dyDescent="0.2">
      <c r="BB45002" s="5"/>
    </row>
    <row r="45003" spans="54:54" x14ac:dyDescent="0.2">
      <c r="BB45003" s="5"/>
    </row>
    <row r="45004" spans="54:54" x14ac:dyDescent="0.2">
      <c r="BB45004" s="5"/>
    </row>
    <row r="45005" spans="54:54" x14ac:dyDescent="0.2">
      <c r="BB45005" s="5"/>
    </row>
    <row r="45006" spans="54:54" x14ac:dyDescent="0.2">
      <c r="BB45006" s="5"/>
    </row>
    <row r="45007" spans="54:54" x14ac:dyDescent="0.2">
      <c r="BB45007" s="5"/>
    </row>
    <row r="45008" spans="54:54" x14ac:dyDescent="0.2">
      <c r="BB45008" s="5"/>
    </row>
    <row r="45009" spans="54:54" x14ac:dyDescent="0.2">
      <c r="BB45009" s="5"/>
    </row>
    <row r="45010" spans="54:54" x14ac:dyDescent="0.2">
      <c r="BB45010" s="5"/>
    </row>
    <row r="45011" spans="54:54" x14ac:dyDescent="0.2">
      <c r="BB45011" s="5"/>
    </row>
    <row r="45012" spans="54:54" x14ac:dyDescent="0.2">
      <c r="BB45012" s="5"/>
    </row>
    <row r="45013" spans="54:54" x14ac:dyDescent="0.2">
      <c r="BB45013" s="5"/>
    </row>
    <row r="45014" spans="54:54" x14ac:dyDescent="0.2">
      <c r="BB45014" s="5"/>
    </row>
    <row r="45015" spans="54:54" x14ac:dyDescent="0.2">
      <c r="BB45015" s="5"/>
    </row>
    <row r="45016" spans="54:54" x14ac:dyDescent="0.2">
      <c r="BB45016" s="5"/>
    </row>
    <row r="45017" spans="54:54" x14ac:dyDescent="0.2">
      <c r="BB45017" s="5"/>
    </row>
    <row r="45018" spans="54:54" x14ac:dyDescent="0.2">
      <c r="BB45018" s="5"/>
    </row>
    <row r="45019" spans="54:54" x14ac:dyDescent="0.2">
      <c r="BB45019" s="5"/>
    </row>
    <row r="45020" spans="54:54" x14ac:dyDescent="0.2">
      <c r="BB45020" s="5"/>
    </row>
    <row r="45021" spans="54:54" x14ac:dyDescent="0.2">
      <c r="BB45021" s="5"/>
    </row>
    <row r="45022" spans="54:54" x14ac:dyDescent="0.2">
      <c r="BB45022" s="5"/>
    </row>
    <row r="45023" spans="54:54" x14ac:dyDescent="0.2">
      <c r="BB45023" s="5"/>
    </row>
    <row r="45024" spans="54:54" x14ac:dyDescent="0.2">
      <c r="BB45024" s="5"/>
    </row>
    <row r="45025" spans="54:54" x14ac:dyDescent="0.2">
      <c r="BB45025" s="5"/>
    </row>
    <row r="45026" spans="54:54" x14ac:dyDescent="0.2">
      <c r="BB45026" s="5"/>
    </row>
    <row r="45027" spans="54:54" x14ac:dyDescent="0.2">
      <c r="BB45027" s="5"/>
    </row>
    <row r="45028" spans="54:54" x14ac:dyDescent="0.2">
      <c r="BB45028" s="5"/>
    </row>
    <row r="45029" spans="54:54" x14ac:dyDescent="0.2">
      <c r="BB45029" s="5"/>
    </row>
    <row r="45030" spans="54:54" x14ac:dyDescent="0.2">
      <c r="BB45030" s="5"/>
    </row>
    <row r="45031" spans="54:54" x14ac:dyDescent="0.2">
      <c r="BB45031" s="5"/>
    </row>
    <row r="45032" spans="54:54" x14ac:dyDescent="0.2">
      <c r="BB45032" s="5"/>
    </row>
    <row r="45033" spans="54:54" x14ac:dyDescent="0.2">
      <c r="BB45033" s="5"/>
    </row>
    <row r="45034" spans="54:54" x14ac:dyDescent="0.2">
      <c r="BB45034" s="5"/>
    </row>
    <row r="45035" spans="54:54" x14ac:dyDescent="0.2">
      <c r="BB45035" s="5"/>
    </row>
    <row r="45036" spans="54:54" x14ac:dyDescent="0.2">
      <c r="BB45036" s="5"/>
    </row>
    <row r="45037" spans="54:54" x14ac:dyDescent="0.2">
      <c r="BB45037" s="5"/>
    </row>
    <row r="45038" spans="54:54" x14ac:dyDescent="0.2">
      <c r="BB45038" s="5"/>
    </row>
    <row r="45039" spans="54:54" x14ac:dyDescent="0.2">
      <c r="BB45039" s="5"/>
    </row>
    <row r="45040" spans="54:54" x14ac:dyDescent="0.2">
      <c r="BB45040" s="5"/>
    </row>
    <row r="45041" spans="54:54" x14ac:dyDescent="0.2">
      <c r="BB45041" s="5"/>
    </row>
    <row r="45042" spans="54:54" x14ac:dyDescent="0.2">
      <c r="BB45042" s="5"/>
    </row>
    <row r="45043" spans="54:54" x14ac:dyDescent="0.2">
      <c r="BB45043" s="5"/>
    </row>
    <row r="45044" spans="54:54" x14ac:dyDescent="0.2">
      <c r="BB45044" s="5"/>
    </row>
    <row r="45045" spans="54:54" x14ac:dyDescent="0.2">
      <c r="BB45045" s="5"/>
    </row>
    <row r="45046" spans="54:54" x14ac:dyDescent="0.2">
      <c r="BB45046" s="5"/>
    </row>
    <row r="45047" spans="54:54" x14ac:dyDescent="0.2">
      <c r="BB45047" s="5"/>
    </row>
    <row r="45048" spans="54:54" x14ac:dyDescent="0.2">
      <c r="BB45048" s="5"/>
    </row>
    <row r="45049" spans="54:54" x14ac:dyDescent="0.2">
      <c r="BB45049" s="5"/>
    </row>
    <row r="45050" spans="54:54" x14ac:dyDescent="0.2">
      <c r="BB45050" s="5"/>
    </row>
    <row r="45051" spans="54:54" x14ac:dyDescent="0.2">
      <c r="BB45051" s="5"/>
    </row>
    <row r="45052" spans="54:54" x14ac:dyDescent="0.2">
      <c r="BB45052" s="5"/>
    </row>
    <row r="45053" spans="54:54" x14ac:dyDescent="0.2">
      <c r="BB45053" s="5"/>
    </row>
    <row r="45054" spans="54:54" x14ac:dyDescent="0.2">
      <c r="BB45054" s="5"/>
    </row>
    <row r="45055" spans="54:54" x14ac:dyDescent="0.2">
      <c r="BB45055" s="5"/>
    </row>
    <row r="45056" spans="54:54" x14ac:dyDescent="0.2">
      <c r="BB45056" s="5"/>
    </row>
    <row r="45057" spans="54:54" x14ac:dyDescent="0.2">
      <c r="BB45057" s="5"/>
    </row>
    <row r="45058" spans="54:54" x14ac:dyDescent="0.2">
      <c r="BB45058" s="5"/>
    </row>
    <row r="45059" spans="54:54" x14ac:dyDescent="0.2">
      <c r="BB45059" s="5"/>
    </row>
    <row r="45060" spans="54:54" x14ac:dyDescent="0.2">
      <c r="BB45060" s="5"/>
    </row>
    <row r="45061" spans="54:54" x14ac:dyDescent="0.2">
      <c r="BB45061" s="5"/>
    </row>
    <row r="45062" spans="54:54" x14ac:dyDescent="0.2">
      <c r="BB45062" s="5"/>
    </row>
    <row r="45063" spans="54:54" x14ac:dyDescent="0.2">
      <c r="BB45063" s="5"/>
    </row>
    <row r="45064" spans="54:54" x14ac:dyDescent="0.2">
      <c r="BB45064" s="5"/>
    </row>
    <row r="45065" spans="54:54" x14ac:dyDescent="0.2">
      <c r="BB45065" s="5"/>
    </row>
    <row r="45066" spans="54:54" x14ac:dyDescent="0.2">
      <c r="BB45066" s="5"/>
    </row>
    <row r="45067" spans="54:54" x14ac:dyDescent="0.2">
      <c r="BB45067" s="5"/>
    </row>
    <row r="45068" spans="54:54" x14ac:dyDescent="0.2">
      <c r="BB45068" s="5"/>
    </row>
    <row r="45069" spans="54:54" x14ac:dyDescent="0.2">
      <c r="BB45069" s="5"/>
    </row>
    <row r="45070" spans="54:54" x14ac:dyDescent="0.2">
      <c r="BB45070" s="5"/>
    </row>
    <row r="45071" spans="54:54" x14ac:dyDescent="0.2">
      <c r="BB45071" s="5"/>
    </row>
    <row r="45072" spans="54:54" x14ac:dyDescent="0.2">
      <c r="BB45072" s="5"/>
    </row>
    <row r="45073" spans="54:54" x14ac:dyDescent="0.2">
      <c r="BB45073" s="5"/>
    </row>
    <row r="45074" spans="54:54" x14ac:dyDescent="0.2">
      <c r="BB45074" s="5"/>
    </row>
    <row r="45075" spans="54:54" x14ac:dyDescent="0.2">
      <c r="BB45075" s="5"/>
    </row>
    <row r="45076" spans="54:54" x14ac:dyDescent="0.2">
      <c r="BB45076" s="5"/>
    </row>
    <row r="45077" spans="54:54" x14ac:dyDescent="0.2">
      <c r="BB45077" s="5"/>
    </row>
    <row r="45078" spans="54:54" x14ac:dyDescent="0.2">
      <c r="BB45078" s="5"/>
    </row>
    <row r="45079" spans="54:54" x14ac:dyDescent="0.2">
      <c r="BB45079" s="5"/>
    </row>
    <row r="45080" spans="54:54" x14ac:dyDescent="0.2">
      <c r="BB45080" s="5"/>
    </row>
    <row r="45081" spans="54:54" x14ac:dyDescent="0.2">
      <c r="BB45081" s="5"/>
    </row>
    <row r="45082" spans="54:54" x14ac:dyDescent="0.2">
      <c r="BB45082" s="5"/>
    </row>
    <row r="45083" spans="54:54" x14ac:dyDescent="0.2">
      <c r="BB45083" s="5"/>
    </row>
    <row r="45084" spans="54:54" x14ac:dyDescent="0.2">
      <c r="BB45084" s="5"/>
    </row>
    <row r="45085" spans="54:54" x14ac:dyDescent="0.2">
      <c r="BB45085" s="5"/>
    </row>
    <row r="45086" spans="54:54" x14ac:dyDescent="0.2">
      <c r="BB45086" s="5"/>
    </row>
    <row r="45087" spans="54:54" x14ac:dyDescent="0.2">
      <c r="BB45087" s="5"/>
    </row>
    <row r="45088" spans="54:54" x14ac:dyDescent="0.2">
      <c r="BB45088" s="5"/>
    </row>
    <row r="45089" spans="54:54" x14ac:dyDescent="0.2">
      <c r="BB45089" s="5"/>
    </row>
    <row r="45090" spans="54:54" x14ac:dyDescent="0.2">
      <c r="BB45090" s="5"/>
    </row>
    <row r="45091" spans="54:54" x14ac:dyDescent="0.2">
      <c r="BB45091" s="5"/>
    </row>
    <row r="45092" spans="54:54" x14ac:dyDescent="0.2">
      <c r="BB45092" s="5"/>
    </row>
    <row r="45093" spans="54:54" x14ac:dyDescent="0.2">
      <c r="BB45093" s="5"/>
    </row>
    <row r="45094" spans="54:54" x14ac:dyDescent="0.2">
      <c r="BB45094" s="5"/>
    </row>
    <row r="45095" spans="54:54" x14ac:dyDescent="0.2">
      <c r="BB45095" s="5"/>
    </row>
    <row r="45096" spans="54:54" x14ac:dyDescent="0.2">
      <c r="BB45096" s="5"/>
    </row>
    <row r="45097" spans="54:54" x14ac:dyDescent="0.2">
      <c r="BB45097" s="5"/>
    </row>
    <row r="45098" spans="54:54" x14ac:dyDescent="0.2">
      <c r="BB45098" s="5"/>
    </row>
    <row r="45099" spans="54:54" x14ac:dyDescent="0.2">
      <c r="BB45099" s="5"/>
    </row>
    <row r="45100" spans="54:54" x14ac:dyDescent="0.2">
      <c r="BB45100" s="5"/>
    </row>
    <row r="45101" spans="54:54" x14ac:dyDescent="0.2">
      <c r="BB45101" s="5"/>
    </row>
    <row r="45102" spans="54:54" x14ac:dyDescent="0.2">
      <c r="BB45102" s="5"/>
    </row>
    <row r="45103" spans="54:54" x14ac:dyDescent="0.2">
      <c r="BB45103" s="5"/>
    </row>
    <row r="45104" spans="54:54" x14ac:dyDescent="0.2">
      <c r="BB45104" s="5"/>
    </row>
    <row r="45105" spans="54:54" x14ac:dyDescent="0.2">
      <c r="BB45105" s="5"/>
    </row>
    <row r="45106" spans="54:54" x14ac:dyDescent="0.2">
      <c r="BB45106" s="5"/>
    </row>
    <row r="45107" spans="54:54" x14ac:dyDescent="0.2">
      <c r="BB45107" s="5"/>
    </row>
    <row r="45108" spans="54:54" x14ac:dyDescent="0.2">
      <c r="BB45108" s="5"/>
    </row>
    <row r="45109" spans="54:54" x14ac:dyDescent="0.2">
      <c r="BB45109" s="5"/>
    </row>
    <row r="45110" spans="54:54" x14ac:dyDescent="0.2">
      <c r="BB45110" s="5"/>
    </row>
    <row r="45111" spans="54:54" x14ac:dyDescent="0.2">
      <c r="BB45111" s="5"/>
    </row>
    <row r="45112" spans="54:54" x14ac:dyDescent="0.2">
      <c r="BB45112" s="5"/>
    </row>
    <row r="45113" spans="54:54" x14ac:dyDescent="0.2">
      <c r="BB45113" s="5"/>
    </row>
    <row r="45114" spans="54:54" x14ac:dyDescent="0.2">
      <c r="BB45114" s="5"/>
    </row>
    <row r="45115" spans="54:54" x14ac:dyDescent="0.2">
      <c r="BB45115" s="5"/>
    </row>
    <row r="45116" spans="54:54" x14ac:dyDescent="0.2">
      <c r="BB45116" s="5"/>
    </row>
    <row r="45117" spans="54:54" x14ac:dyDescent="0.2">
      <c r="BB45117" s="5"/>
    </row>
    <row r="45118" spans="54:54" x14ac:dyDescent="0.2">
      <c r="BB45118" s="5"/>
    </row>
    <row r="45119" spans="54:54" x14ac:dyDescent="0.2">
      <c r="BB45119" s="5"/>
    </row>
    <row r="45120" spans="54:54" x14ac:dyDescent="0.2">
      <c r="BB45120" s="5"/>
    </row>
    <row r="45121" spans="54:54" x14ac:dyDescent="0.2">
      <c r="BB45121" s="5"/>
    </row>
    <row r="45122" spans="54:54" x14ac:dyDescent="0.2">
      <c r="BB45122" s="5"/>
    </row>
    <row r="45123" spans="54:54" x14ac:dyDescent="0.2">
      <c r="BB45123" s="5"/>
    </row>
    <row r="45124" spans="54:54" x14ac:dyDescent="0.2">
      <c r="BB45124" s="5"/>
    </row>
    <row r="45125" spans="54:54" x14ac:dyDescent="0.2">
      <c r="BB45125" s="5"/>
    </row>
    <row r="45126" spans="54:54" x14ac:dyDescent="0.2">
      <c r="BB45126" s="5"/>
    </row>
    <row r="45127" spans="54:54" x14ac:dyDescent="0.2">
      <c r="BB45127" s="5"/>
    </row>
    <row r="45128" spans="54:54" x14ac:dyDescent="0.2">
      <c r="BB45128" s="5"/>
    </row>
    <row r="45129" spans="54:54" x14ac:dyDescent="0.2">
      <c r="BB45129" s="5"/>
    </row>
    <row r="45130" spans="54:54" x14ac:dyDescent="0.2">
      <c r="BB45130" s="5"/>
    </row>
    <row r="45131" spans="54:54" x14ac:dyDescent="0.2">
      <c r="BB45131" s="5"/>
    </row>
    <row r="45132" spans="54:54" x14ac:dyDescent="0.2">
      <c r="BB45132" s="5"/>
    </row>
    <row r="45133" spans="54:54" x14ac:dyDescent="0.2">
      <c r="BB45133" s="5"/>
    </row>
    <row r="45134" spans="54:54" x14ac:dyDescent="0.2">
      <c r="BB45134" s="5"/>
    </row>
    <row r="45135" spans="54:54" x14ac:dyDescent="0.2">
      <c r="BB45135" s="5"/>
    </row>
    <row r="45136" spans="54:54" x14ac:dyDescent="0.2">
      <c r="BB45136" s="5"/>
    </row>
    <row r="45137" spans="54:54" x14ac:dyDescent="0.2">
      <c r="BB45137" s="5"/>
    </row>
    <row r="45138" spans="54:54" x14ac:dyDescent="0.2">
      <c r="BB45138" s="5"/>
    </row>
    <row r="45139" spans="54:54" x14ac:dyDescent="0.2">
      <c r="BB45139" s="5"/>
    </row>
    <row r="45140" spans="54:54" x14ac:dyDescent="0.2">
      <c r="BB45140" s="5"/>
    </row>
    <row r="45141" spans="54:54" x14ac:dyDescent="0.2">
      <c r="BB45141" s="5"/>
    </row>
    <row r="45142" spans="54:54" x14ac:dyDescent="0.2">
      <c r="BB45142" s="5"/>
    </row>
    <row r="45143" spans="54:54" x14ac:dyDescent="0.2">
      <c r="BB45143" s="5"/>
    </row>
    <row r="45144" spans="54:54" x14ac:dyDescent="0.2">
      <c r="BB45144" s="5"/>
    </row>
    <row r="45145" spans="54:54" x14ac:dyDescent="0.2">
      <c r="BB45145" s="5"/>
    </row>
    <row r="45146" spans="54:54" x14ac:dyDescent="0.2">
      <c r="BB45146" s="5"/>
    </row>
    <row r="45147" spans="54:54" x14ac:dyDescent="0.2">
      <c r="BB45147" s="5"/>
    </row>
    <row r="45148" spans="54:54" x14ac:dyDescent="0.2">
      <c r="BB45148" s="5"/>
    </row>
    <row r="45149" spans="54:54" x14ac:dyDescent="0.2">
      <c r="BB45149" s="5"/>
    </row>
    <row r="45150" spans="54:54" x14ac:dyDescent="0.2">
      <c r="BB45150" s="5"/>
    </row>
    <row r="45151" spans="54:54" x14ac:dyDescent="0.2">
      <c r="BB45151" s="5"/>
    </row>
    <row r="45152" spans="54:54" x14ac:dyDescent="0.2">
      <c r="BB45152" s="5"/>
    </row>
    <row r="45153" spans="54:54" x14ac:dyDescent="0.2">
      <c r="BB45153" s="5"/>
    </row>
    <row r="45154" spans="54:54" x14ac:dyDescent="0.2">
      <c r="BB45154" s="5"/>
    </row>
    <row r="45155" spans="54:54" x14ac:dyDescent="0.2">
      <c r="BB45155" s="5"/>
    </row>
    <row r="45156" spans="54:54" x14ac:dyDescent="0.2">
      <c r="BB45156" s="5"/>
    </row>
    <row r="45157" spans="54:54" x14ac:dyDescent="0.2">
      <c r="BB45157" s="5"/>
    </row>
    <row r="45158" spans="54:54" x14ac:dyDescent="0.2">
      <c r="BB45158" s="5"/>
    </row>
    <row r="45159" spans="54:54" x14ac:dyDescent="0.2">
      <c r="BB45159" s="5"/>
    </row>
    <row r="45160" spans="54:54" x14ac:dyDescent="0.2">
      <c r="BB45160" s="5"/>
    </row>
    <row r="45161" spans="54:54" x14ac:dyDescent="0.2">
      <c r="BB45161" s="5"/>
    </row>
    <row r="45162" spans="54:54" x14ac:dyDescent="0.2">
      <c r="BB45162" s="5"/>
    </row>
    <row r="45163" spans="54:54" x14ac:dyDescent="0.2">
      <c r="BB45163" s="5"/>
    </row>
    <row r="45164" spans="54:54" x14ac:dyDescent="0.2">
      <c r="BB45164" s="5"/>
    </row>
    <row r="45165" spans="54:54" x14ac:dyDescent="0.2">
      <c r="BB45165" s="5"/>
    </row>
    <row r="45166" spans="54:54" x14ac:dyDescent="0.2">
      <c r="BB45166" s="5"/>
    </row>
    <row r="45167" spans="54:54" x14ac:dyDescent="0.2">
      <c r="BB45167" s="5"/>
    </row>
    <row r="45168" spans="54:54" x14ac:dyDescent="0.2">
      <c r="BB45168" s="5"/>
    </row>
    <row r="45169" spans="54:54" x14ac:dyDescent="0.2">
      <c r="BB45169" s="5"/>
    </row>
    <row r="45170" spans="54:54" x14ac:dyDescent="0.2">
      <c r="BB45170" s="5"/>
    </row>
    <row r="45171" spans="54:54" x14ac:dyDescent="0.2">
      <c r="BB45171" s="5"/>
    </row>
    <row r="45172" spans="54:54" x14ac:dyDescent="0.2">
      <c r="BB45172" s="5"/>
    </row>
    <row r="45173" spans="54:54" x14ac:dyDescent="0.2">
      <c r="BB45173" s="5"/>
    </row>
    <row r="45174" spans="54:54" x14ac:dyDescent="0.2">
      <c r="BB45174" s="5"/>
    </row>
    <row r="45175" spans="54:54" x14ac:dyDescent="0.2">
      <c r="BB45175" s="5"/>
    </row>
    <row r="45176" spans="54:54" x14ac:dyDescent="0.2">
      <c r="BB45176" s="5"/>
    </row>
    <row r="45177" spans="54:54" x14ac:dyDescent="0.2">
      <c r="BB45177" s="5"/>
    </row>
    <row r="45178" spans="54:54" x14ac:dyDescent="0.2">
      <c r="BB45178" s="5"/>
    </row>
    <row r="45179" spans="54:54" x14ac:dyDescent="0.2">
      <c r="BB45179" s="5"/>
    </row>
    <row r="45180" spans="54:54" x14ac:dyDescent="0.2">
      <c r="BB45180" s="5"/>
    </row>
    <row r="45181" spans="54:54" x14ac:dyDescent="0.2">
      <c r="BB45181" s="5"/>
    </row>
    <row r="45182" spans="54:54" x14ac:dyDescent="0.2">
      <c r="BB45182" s="5"/>
    </row>
    <row r="45183" spans="54:54" x14ac:dyDescent="0.2">
      <c r="BB45183" s="5"/>
    </row>
    <row r="45184" spans="54:54" x14ac:dyDescent="0.2">
      <c r="BB45184" s="5"/>
    </row>
    <row r="45185" spans="54:54" x14ac:dyDescent="0.2">
      <c r="BB45185" s="5"/>
    </row>
    <row r="45186" spans="54:54" x14ac:dyDescent="0.2">
      <c r="BB45186" s="5"/>
    </row>
    <row r="45187" spans="54:54" x14ac:dyDescent="0.2">
      <c r="BB45187" s="5"/>
    </row>
    <row r="45188" spans="54:54" x14ac:dyDescent="0.2">
      <c r="BB45188" s="5"/>
    </row>
    <row r="45189" spans="54:54" x14ac:dyDescent="0.2">
      <c r="BB45189" s="5"/>
    </row>
    <row r="45190" spans="54:54" x14ac:dyDescent="0.2">
      <c r="BB45190" s="5"/>
    </row>
    <row r="45191" spans="54:54" x14ac:dyDescent="0.2">
      <c r="BB45191" s="5"/>
    </row>
    <row r="45192" spans="54:54" x14ac:dyDescent="0.2">
      <c r="BB45192" s="5"/>
    </row>
    <row r="45193" spans="54:54" x14ac:dyDescent="0.2">
      <c r="BB45193" s="5"/>
    </row>
    <row r="45194" spans="54:54" x14ac:dyDescent="0.2">
      <c r="BB45194" s="5"/>
    </row>
    <row r="45195" spans="54:54" x14ac:dyDescent="0.2">
      <c r="BB45195" s="5"/>
    </row>
    <row r="45196" spans="54:54" x14ac:dyDescent="0.2">
      <c r="BB45196" s="5"/>
    </row>
    <row r="45197" spans="54:54" x14ac:dyDescent="0.2">
      <c r="BB45197" s="5"/>
    </row>
    <row r="45198" spans="54:54" x14ac:dyDescent="0.2">
      <c r="BB45198" s="5"/>
    </row>
    <row r="45199" spans="54:54" x14ac:dyDescent="0.2">
      <c r="BB45199" s="5"/>
    </row>
    <row r="45200" spans="54:54" x14ac:dyDescent="0.2">
      <c r="BB45200" s="5"/>
    </row>
    <row r="45201" spans="54:54" x14ac:dyDescent="0.2">
      <c r="BB45201" s="5"/>
    </row>
    <row r="45202" spans="54:54" x14ac:dyDescent="0.2">
      <c r="BB45202" s="5"/>
    </row>
    <row r="45203" spans="54:54" x14ac:dyDescent="0.2">
      <c r="BB45203" s="5"/>
    </row>
    <row r="45204" spans="54:54" x14ac:dyDescent="0.2">
      <c r="BB45204" s="5"/>
    </row>
    <row r="45205" spans="54:54" x14ac:dyDescent="0.2">
      <c r="BB45205" s="5"/>
    </row>
    <row r="45206" spans="54:54" x14ac:dyDescent="0.2">
      <c r="BB45206" s="5"/>
    </row>
    <row r="45207" spans="54:54" x14ac:dyDescent="0.2">
      <c r="BB45207" s="5"/>
    </row>
    <row r="45208" spans="54:54" x14ac:dyDescent="0.2">
      <c r="BB45208" s="5"/>
    </row>
    <row r="45209" spans="54:54" x14ac:dyDescent="0.2">
      <c r="BB45209" s="5"/>
    </row>
    <row r="45210" spans="54:54" x14ac:dyDescent="0.2">
      <c r="BB45210" s="5"/>
    </row>
    <row r="45211" spans="54:54" x14ac:dyDescent="0.2">
      <c r="BB45211" s="5"/>
    </row>
    <row r="45212" spans="54:54" x14ac:dyDescent="0.2">
      <c r="BB45212" s="5"/>
    </row>
    <row r="45213" spans="54:54" x14ac:dyDescent="0.2">
      <c r="BB45213" s="5"/>
    </row>
    <row r="45214" spans="54:54" x14ac:dyDescent="0.2">
      <c r="BB45214" s="5"/>
    </row>
    <row r="45215" spans="54:54" x14ac:dyDescent="0.2">
      <c r="BB45215" s="5"/>
    </row>
    <row r="45216" spans="54:54" x14ac:dyDescent="0.2">
      <c r="BB45216" s="5"/>
    </row>
    <row r="45217" spans="54:54" x14ac:dyDescent="0.2">
      <c r="BB45217" s="5"/>
    </row>
    <row r="45218" spans="54:54" x14ac:dyDescent="0.2">
      <c r="BB45218" s="5"/>
    </row>
    <row r="45219" spans="54:54" x14ac:dyDescent="0.2">
      <c r="BB45219" s="5"/>
    </row>
    <row r="45220" spans="54:54" x14ac:dyDescent="0.2">
      <c r="BB45220" s="5"/>
    </row>
    <row r="45221" spans="54:54" x14ac:dyDescent="0.2">
      <c r="BB45221" s="5"/>
    </row>
    <row r="45222" spans="54:54" x14ac:dyDescent="0.2">
      <c r="BB45222" s="5"/>
    </row>
    <row r="45223" spans="54:54" x14ac:dyDescent="0.2">
      <c r="BB45223" s="5"/>
    </row>
    <row r="45224" spans="54:54" x14ac:dyDescent="0.2">
      <c r="BB45224" s="5"/>
    </row>
    <row r="45225" spans="54:54" x14ac:dyDescent="0.2">
      <c r="BB45225" s="5"/>
    </row>
    <row r="45226" spans="54:54" x14ac:dyDescent="0.2">
      <c r="BB45226" s="5"/>
    </row>
    <row r="45227" spans="54:54" x14ac:dyDescent="0.2">
      <c r="BB45227" s="5"/>
    </row>
    <row r="45228" spans="54:54" x14ac:dyDescent="0.2">
      <c r="BB45228" s="5"/>
    </row>
    <row r="45229" spans="54:54" x14ac:dyDescent="0.2">
      <c r="BB45229" s="5"/>
    </row>
    <row r="45230" spans="54:54" x14ac:dyDescent="0.2">
      <c r="BB45230" s="5"/>
    </row>
    <row r="45231" spans="54:54" x14ac:dyDescent="0.2">
      <c r="BB45231" s="5"/>
    </row>
    <row r="45232" spans="54:54" x14ac:dyDescent="0.2">
      <c r="BB45232" s="5"/>
    </row>
    <row r="45233" spans="54:54" x14ac:dyDescent="0.2">
      <c r="BB45233" s="5"/>
    </row>
    <row r="45234" spans="54:54" x14ac:dyDescent="0.2">
      <c r="BB45234" s="5"/>
    </row>
    <row r="45235" spans="54:54" x14ac:dyDescent="0.2">
      <c r="BB45235" s="5"/>
    </row>
    <row r="45236" spans="54:54" x14ac:dyDescent="0.2">
      <c r="BB45236" s="5"/>
    </row>
    <row r="45237" spans="54:54" x14ac:dyDescent="0.2">
      <c r="BB45237" s="5"/>
    </row>
    <row r="45238" spans="54:54" x14ac:dyDescent="0.2">
      <c r="BB45238" s="5"/>
    </row>
    <row r="45239" spans="54:54" x14ac:dyDescent="0.2">
      <c r="BB45239" s="5"/>
    </row>
    <row r="45240" spans="54:54" x14ac:dyDescent="0.2">
      <c r="BB45240" s="5"/>
    </row>
    <row r="45241" spans="54:54" x14ac:dyDescent="0.2">
      <c r="BB45241" s="5"/>
    </row>
    <row r="45242" spans="54:54" x14ac:dyDescent="0.2">
      <c r="BB45242" s="5"/>
    </row>
    <row r="45243" spans="54:54" x14ac:dyDescent="0.2">
      <c r="BB45243" s="5"/>
    </row>
    <row r="45244" spans="54:54" x14ac:dyDescent="0.2">
      <c r="BB45244" s="5"/>
    </row>
    <row r="45245" spans="54:54" x14ac:dyDescent="0.2">
      <c r="BB45245" s="5"/>
    </row>
    <row r="45246" spans="54:54" x14ac:dyDescent="0.2">
      <c r="BB45246" s="5"/>
    </row>
    <row r="45247" spans="54:54" x14ac:dyDescent="0.2">
      <c r="BB45247" s="5"/>
    </row>
    <row r="45248" spans="54:54" x14ac:dyDescent="0.2">
      <c r="BB45248" s="5"/>
    </row>
    <row r="45249" spans="54:54" x14ac:dyDescent="0.2">
      <c r="BB45249" s="5"/>
    </row>
    <row r="45250" spans="54:54" x14ac:dyDescent="0.2">
      <c r="BB45250" s="5"/>
    </row>
    <row r="45251" spans="54:54" x14ac:dyDescent="0.2">
      <c r="BB45251" s="5"/>
    </row>
    <row r="45252" spans="54:54" x14ac:dyDescent="0.2">
      <c r="BB45252" s="5"/>
    </row>
    <row r="45253" spans="54:54" x14ac:dyDescent="0.2">
      <c r="BB45253" s="5"/>
    </row>
    <row r="45254" spans="54:54" x14ac:dyDescent="0.2">
      <c r="BB45254" s="5"/>
    </row>
    <row r="45255" spans="54:54" x14ac:dyDescent="0.2">
      <c r="BB45255" s="5"/>
    </row>
    <row r="45256" spans="54:54" x14ac:dyDescent="0.2">
      <c r="BB45256" s="5"/>
    </row>
    <row r="45257" spans="54:54" x14ac:dyDescent="0.2">
      <c r="BB45257" s="5"/>
    </row>
    <row r="45258" spans="54:54" x14ac:dyDescent="0.2">
      <c r="BB45258" s="5"/>
    </row>
    <row r="45259" spans="54:54" x14ac:dyDescent="0.2">
      <c r="BB45259" s="5"/>
    </row>
    <row r="45260" spans="54:54" x14ac:dyDescent="0.2">
      <c r="BB45260" s="5"/>
    </row>
    <row r="45261" spans="54:54" x14ac:dyDescent="0.2">
      <c r="BB45261" s="5"/>
    </row>
    <row r="45262" spans="54:54" x14ac:dyDescent="0.2">
      <c r="BB45262" s="5"/>
    </row>
    <row r="45263" spans="54:54" x14ac:dyDescent="0.2">
      <c r="BB45263" s="5"/>
    </row>
    <row r="45264" spans="54:54" x14ac:dyDescent="0.2">
      <c r="BB45264" s="5"/>
    </row>
    <row r="45265" spans="54:54" x14ac:dyDescent="0.2">
      <c r="BB45265" s="5"/>
    </row>
    <row r="45266" spans="54:54" x14ac:dyDescent="0.2">
      <c r="BB45266" s="5"/>
    </row>
    <row r="45267" spans="54:54" x14ac:dyDescent="0.2">
      <c r="BB45267" s="5"/>
    </row>
    <row r="45268" spans="54:54" x14ac:dyDescent="0.2">
      <c r="BB45268" s="5"/>
    </row>
    <row r="45269" spans="54:54" x14ac:dyDescent="0.2">
      <c r="BB45269" s="5"/>
    </row>
    <row r="45270" spans="54:54" x14ac:dyDescent="0.2">
      <c r="BB45270" s="5"/>
    </row>
    <row r="45271" spans="54:54" x14ac:dyDescent="0.2">
      <c r="BB45271" s="5"/>
    </row>
    <row r="45272" spans="54:54" x14ac:dyDescent="0.2">
      <c r="BB45272" s="5"/>
    </row>
    <row r="45273" spans="54:54" x14ac:dyDescent="0.2">
      <c r="BB45273" s="5"/>
    </row>
    <row r="45274" spans="54:54" x14ac:dyDescent="0.2">
      <c r="BB45274" s="5"/>
    </row>
    <row r="45275" spans="54:54" x14ac:dyDescent="0.2">
      <c r="BB45275" s="5"/>
    </row>
    <row r="45276" spans="54:54" x14ac:dyDescent="0.2">
      <c r="BB45276" s="5"/>
    </row>
    <row r="45277" spans="54:54" x14ac:dyDescent="0.2">
      <c r="BB45277" s="5"/>
    </row>
    <row r="45278" spans="54:54" x14ac:dyDescent="0.2">
      <c r="BB45278" s="5"/>
    </row>
    <row r="45279" spans="54:54" x14ac:dyDescent="0.2">
      <c r="BB45279" s="5"/>
    </row>
    <row r="45280" spans="54:54" x14ac:dyDescent="0.2">
      <c r="BB45280" s="5"/>
    </row>
    <row r="45281" spans="54:54" x14ac:dyDescent="0.2">
      <c r="BB45281" s="5"/>
    </row>
    <row r="45282" spans="54:54" x14ac:dyDescent="0.2">
      <c r="BB45282" s="5"/>
    </row>
    <row r="45283" spans="54:54" x14ac:dyDescent="0.2">
      <c r="BB45283" s="5"/>
    </row>
    <row r="45284" spans="54:54" x14ac:dyDescent="0.2">
      <c r="BB45284" s="5"/>
    </row>
    <row r="45285" spans="54:54" x14ac:dyDescent="0.2">
      <c r="BB45285" s="5"/>
    </row>
    <row r="45286" spans="54:54" x14ac:dyDescent="0.2">
      <c r="BB45286" s="5"/>
    </row>
    <row r="45287" spans="54:54" x14ac:dyDescent="0.2">
      <c r="BB45287" s="5"/>
    </row>
    <row r="45288" spans="54:54" x14ac:dyDescent="0.2">
      <c r="BB45288" s="5"/>
    </row>
    <row r="45289" spans="54:54" x14ac:dyDescent="0.2">
      <c r="BB45289" s="5"/>
    </row>
    <row r="45290" spans="54:54" x14ac:dyDescent="0.2">
      <c r="BB45290" s="5"/>
    </row>
    <row r="45291" spans="54:54" x14ac:dyDescent="0.2">
      <c r="BB45291" s="5"/>
    </row>
    <row r="45292" spans="54:54" x14ac:dyDescent="0.2">
      <c r="BB45292" s="5"/>
    </row>
    <row r="45293" spans="54:54" x14ac:dyDescent="0.2">
      <c r="BB45293" s="5"/>
    </row>
    <row r="45294" spans="54:54" x14ac:dyDescent="0.2">
      <c r="BB45294" s="5"/>
    </row>
    <row r="45295" spans="54:54" x14ac:dyDescent="0.2">
      <c r="BB45295" s="5"/>
    </row>
    <row r="45296" spans="54:54" x14ac:dyDescent="0.2">
      <c r="BB45296" s="5"/>
    </row>
    <row r="45297" spans="54:54" x14ac:dyDescent="0.2">
      <c r="BB45297" s="5"/>
    </row>
    <row r="45298" spans="54:54" x14ac:dyDescent="0.2">
      <c r="BB45298" s="5"/>
    </row>
    <row r="45299" spans="54:54" x14ac:dyDescent="0.2">
      <c r="BB45299" s="5"/>
    </row>
    <row r="45300" spans="54:54" x14ac:dyDescent="0.2">
      <c r="BB45300" s="5"/>
    </row>
    <row r="45301" spans="54:54" x14ac:dyDescent="0.2">
      <c r="BB45301" s="5"/>
    </row>
    <row r="45302" spans="54:54" x14ac:dyDescent="0.2">
      <c r="BB45302" s="5"/>
    </row>
    <row r="45303" spans="54:54" x14ac:dyDescent="0.2">
      <c r="BB45303" s="5"/>
    </row>
    <row r="45304" spans="54:54" x14ac:dyDescent="0.2">
      <c r="BB45304" s="5"/>
    </row>
    <row r="45305" spans="54:54" x14ac:dyDescent="0.2">
      <c r="BB45305" s="5"/>
    </row>
    <row r="45306" spans="54:54" x14ac:dyDescent="0.2">
      <c r="BB45306" s="5"/>
    </row>
    <row r="45307" spans="54:54" x14ac:dyDescent="0.2">
      <c r="BB45307" s="5"/>
    </row>
    <row r="45308" spans="54:54" x14ac:dyDescent="0.2">
      <c r="BB45308" s="5"/>
    </row>
    <row r="45309" spans="54:54" x14ac:dyDescent="0.2">
      <c r="BB45309" s="5"/>
    </row>
    <row r="45310" spans="54:54" x14ac:dyDescent="0.2">
      <c r="BB45310" s="5"/>
    </row>
    <row r="45311" spans="54:54" x14ac:dyDescent="0.2">
      <c r="BB45311" s="5"/>
    </row>
    <row r="45312" spans="54:54" x14ac:dyDescent="0.2">
      <c r="BB45312" s="5"/>
    </row>
    <row r="45313" spans="54:54" x14ac:dyDescent="0.2">
      <c r="BB45313" s="5"/>
    </row>
    <row r="45314" spans="54:54" x14ac:dyDescent="0.2">
      <c r="BB45314" s="5"/>
    </row>
    <row r="45315" spans="54:54" x14ac:dyDescent="0.2">
      <c r="BB45315" s="5"/>
    </row>
    <row r="45316" spans="54:54" x14ac:dyDescent="0.2">
      <c r="BB45316" s="5"/>
    </row>
    <row r="45317" spans="54:54" x14ac:dyDescent="0.2">
      <c r="BB45317" s="5"/>
    </row>
    <row r="45318" spans="54:54" x14ac:dyDescent="0.2">
      <c r="BB45318" s="5"/>
    </row>
    <row r="45319" spans="54:54" x14ac:dyDescent="0.2">
      <c r="BB45319" s="5"/>
    </row>
    <row r="45320" spans="54:54" x14ac:dyDescent="0.2">
      <c r="BB45320" s="5"/>
    </row>
    <row r="45321" spans="54:54" x14ac:dyDescent="0.2">
      <c r="BB45321" s="5"/>
    </row>
    <row r="45322" spans="54:54" x14ac:dyDescent="0.2">
      <c r="BB45322" s="5"/>
    </row>
    <row r="45323" spans="54:54" x14ac:dyDescent="0.2">
      <c r="BB45323" s="5"/>
    </row>
    <row r="45324" spans="54:54" x14ac:dyDescent="0.2">
      <c r="BB45324" s="5"/>
    </row>
    <row r="45325" spans="54:54" x14ac:dyDescent="0.2">
      <c r="BB45325" s="5"/>
    </row>
    <row r="45326" spans="54:54" x14ac:dyDescent="0.2">
      <c r="BB45326" s="5"/>
    </row>
    <row r="45327" spans="54:54" x14ac:dyDescent="0.2">
      <c r="BB45327" s="5"/>
    </row>
    <row r="45328" spans="54:54" x14ac:dyDescent="0.2">
      <c r="BB45328" s="5"/>
    </row>
    <row r="45329" spans="54:54" x14ac:dyDescent="0.2">
      <c r="BB45329" s="5"/>
    </row>
    <row r="45330" spans="54:54" x14ac:dyDescent="0.2">
      <c r="BB45330" s="5"/>
    </row>
    <row r="45331" spans="54:54" x14ac:dyDescent="0.2">
      <c r="BB45331" s="5"/>
    </row>
    <row r="45332" spans="54:54" x14ac:dyDescent="0.2">
      <c r="BB45332" s="5"/>
    </row>
    <row r="45333" spans="54:54" x14ac:dyDescent="0.2">
      <c r="BB45333" s="5"/>
    </row>
    <row r="45334" spans="54:54" x14ac:dyDescent="0.2">
      <c r="BB45334" s="5"/>
    </row>
    <row r="45335" spans="54:54" x14ac:dyDescent="0.2">
      <c r="BB45335" s="5"/>
    </row>
    <row r="45336" spans="54:54" x14ac:dyDescent="0.2">
      <c r="BB45336" s="5"/>
    </row>
    <row r="45337" spans="54:54" x14ac:dyDescent="0.2">
      <c r="BB45337" s="5"/>
    </row>
    <row r="45338" spans="54:54" x14ac:dyDescent="0.2">
      <c r="BB45338" s="5"/>
    </row>
    <row r="45339" spans="54:54" x14ac:dyDescent="0.2">
      <c r="BB45339" s="5"/>
    </row>
    <row r="45340" spans="54:54" x14ac:dyDescent="0.2">
      <c r="BB45340" s="5"/>
    </row>
    <row r="45341" spans="54:54" x14ac:dyDescent="0.2">
      <c r="BB45341" s="5"/>
    </row>
    <row r="45342" spans="54:54" x14ac:dyDescent="0.2">
      <c r="BB45342" s="5"/>
    </row>
    <row r="45343" spans="54:54" x14ac:dyDescent="0.2">
      <c r="BB45343" s="5"/>
    </row>
    <row r="45344" spans="54:54" x14ac:dyDescent="0.2">
      <c r="BB45344" s="5"/>
    </row>
    <row r="45345" spans="54:54" x14ac:dyDescent="0.2">
      <c r="BB45345" s="5"/>
    </row>
    <row r="45346" spans="54:54" x14ac:dyDescent="0.2">
      <c r="BB45346" s="5"/>
    </row>
    <row r="45347" spans="54:54" x14ac:dyDescent="0.2">
      <c r="BB45347" s="5"/>
    </row>
    <row r="45348" spans="54:54" x14ac:dyDescent="0.2">
      <c r="BB45348" s="5"/>
    </row>
    <row r="45349" spans="54:54" x14ac:dyDescent="0.2">
      <c r="BB45349" s="5"/>
    </row>
    <row r="45350" spans="54:54" x14ac:dyDescent="0.2">
      <c r="BB45350" s="5"/>
    </row>
    <row r="45351" spans="54:54" x14ac:dyDescent="0.2">
      <c r="BB45351" s="5"/>
    </row>
    <row r="45352" spans="54:54" x14ac:dyDescent="0.2">
      <c r="BB45352" s="5"/>
    </row>
    <row r="45353" spans="54:54" x14ac:dyDescent="0.2">
      <c r="BB45353" s="5"/>
    </row>
    <row r="45354" spans="54:54" x14ac:dyDescent="0.2">
      <c r="BB45354" s="5"/>
    </row>
    <row r="45355" spans="54:54" x14ac:dyDescent="0.2">
      <c r="BB45355" s="5"/>
    </row>
    <row r="45356" spans="54:54" x14ac:dyDescent="0.2">
      <c r="BB45356" s="5"/>
    </row>
    <row r="45357" spans="54:54" x14ac:dyDescent="0.2">
      <c r="BB45357" s="5"/>
    </row>
    <row r="45358" spans="54:54" x14ac:dyDescent="0.2">
      <c r="BB45358" s="5"/>
    </row>
    <row r="45359" spans="54:54" x14ac:dyDescent="0.2">
      <c r="BB45359" s="5"/>
    </row>
    <row r="45360" spans="54:54" x14ac:dyDescent="0.2">
      <c r="BB45360" s="5"/>
    </row>
    <row r="45361" spans="54:54" x14ac:dyDescent="0.2">
      <c r="BB45361" s="5"/>
    </row>
    <row r="45362" spans="54:54" x14ac:dyDescent="0.2">
      <c r="BB45362" s="5"/>
    </row>
    <row r="45363" spans="54:54" x14ac:dyDescent="0.2">
      <c r="BB45363" s="5"/>
    </row>
    <row r="45364" spans="54:54" x14ac:dyDescent="0.2">
      <c r="BB45364" s="5"/>
    </row>
    <row r="45365" spans="54:54" x14ac:dyDescent="0.2">
      <c r="BB45365" s="5"/>
    </row>
    <row r="45366" spans="54:54" x14ac:dyDescent="0.2">
      <c r="BB45366" s="5"/>
    </row>
    <row r="45367" spans="54:54" x14ac:dyDescent="0.2">
      <c r="BB45367" s="5"/>
    </row>
    <row r="45368" spans="54:54" x14ac:dyDescent="0.2">
      <c r="BB45368" s="5"/>
    </row>
    <row r="45369" spans="54:54" x14ac:dyDescent="0.2">
      <c r="BB45369" s="5"/>
    </row>
    <row r="45370" spans="54:54" x14ac:dyDescent="0.2">
      <c r="BB45370" s="5"/>
    </row>
    <row r="45371" spans="54:54" x14ac:dyDescent="0.2">
      <c r="BB45371" s="5"/>
    </row>
    <row r="45372" spans="54:54" x14ac:dyDescent="0.2">
      <c r="BB45372" s="5"/>
    </row>
    <row r="45373" spans="54:54" x14ac:dyDescent="0.2">
      <c r="BB45373" s="5"/>
    </row>
    <row r="45374" spans="54:54" x14ac:dyDescent="0.2">
      <c r="BB45374" s="5"/>
    </row>
    <row r="45375" spans="54:54" x14ac:dyDescent="0.2">
      <c r="BB45375" s="5"/>
    </row>
    <row r="45376" spans="54:54" x14ac:dyDescent="0.2">
      <c r="BB45376" s="5"/>
    </row>
    <row r="45377" spans="54:54" x14ac:dyDescent="0.2">
      <c r="BB45377" s="5"/>
    </row>
    <row r="45378" spans="54:54" x14ac:dyDescent="0.2">
      <c r="BB45378" s="5"/>
    </row>
    <row r="45379" spans="54:54" x14ac:dyDescent="0.2">
      <c r="BB45379" s="5"/>
    </row>
    <row r="45380" spans="54:54" x14ac:dyDescent="0.2">
      <c r="BB45380" s="5"/>
    </row>
    <row r="45381" spans="54:54" x14ac:dyDescent="0.2">
      <c r="BB45381" s="5"/>
    </row>
    <row r="45382" spans="54:54" x14ac:dyDescent="0.2">
      <c r="BB45382" s="5"/>
    </row>
    <row r="45383" spans="54:54" x14ac:dyDescent="0.2">
      <c r="BB45383" s="5"/>
    </row>
    <row r="45384" spans="54:54" x14ac:dyDescent="0.2">
      <c r="BB45384" s="5"/>
    </row>
    <row r="45385" spans="54:54" x14ac:dyDescent="0.2">
      <c r="BB45385" s="5"/>
    </row>
    <row r="45386" spans="54:54" x14ac:dyDescent="0.2">
      <c r="BB45386" s="5"/>
    </row>
    <row r="45387" spans="54:54" x14ac:dyDescent="0.2">
      <c r="BB45387" s="5"/>
    </row>
    <row r="45388" spans="54:54" x14ac:dyDescent="0.2">
      <c r="BB45388" s="5"/>
    </row>
    <row r="45389" spans="54:54" x14ac:dyDescent="0.2">
      <c r="BB45389" s="5"/>
    </row>
    <row r="45390" spans="54:54" x14ac:dyDescent="0.2">
      <c r="BB45390" s="5"/>
    </row>
    <row r="45391" spans="54:54" x14ac:dyDescent="0.2">
      <c r="BB45391" s="5"/>
    </row>
    <row r="45392" spans="54:54" x14ac:dyDescent="0.2">
      <c r="BB45392" s="5"/>
    </row>
    <row r="45393" spans="54:54" x14ac:dyDescent="0.2">
      <c r="BB45393" s="5"/>
    </row>
    <row r="45394" spans="54:54" x14ac:dyDescent="0.2">
      <c r="BB45394" s="5"/>
    </row>
    <row r="45395" spans="54:54" x14ac:dyDescent="0.2">
      <c r="BB45395" s="5"/>
    </row>
    <row r="45396" spans="54:54" x14ac:dyDescent="0.2">
      <c r="BB45396" s="5"/>
    </row>
    <row r="45397" spans="54:54" x14ac:dyDescent="0.2">
      <c r="BB45397" s="5"/>
    </row>
    <row r="45398" spans="54:54" x14ac:dyDescent="0.2">
      <c r="BB45398" s="5"/>
    </row>
    <row r="45399" spans="54:54" x14ac:dyDescent="0.2">
      <c r="BB45399" s="5"/>
    </row>
    <row r="45400" spans="54:54" x14ac:dyDescent="0.2">
      <c r="BB45400" s="5"/>
    </row>
    <row r="45401" spans="54:54" x14ac:dyDescent="0.2">
      <c r="BB45401" s="5"/>
    </row>
    <row r="45402" spans="54:54" x14ac:dyDescent="0.2">
      <c r="BB45402" s="5"/>
    </row>
    <row r="45403" spans="54:54" x14ac:dyDescent="0.2">
      <c r="BB45403" s="5"/>
    </row>
    <row r="45404" spans="54:54" x14ac:dyDescent="0.2">
      <c r="BB45404" s="5"/>
    </row>
    <row r="45405" spans="54:54" x14ac:dyDescent="0.2">
      <c r="BB45405" s="5"/>
    </row>
    <row r="45406" spans="54:54" x14ac:dyDescent="0.2">
      <c r="BB45406" s="5"/>
    </row>
    <row r="45407" spans="54:54" x14ac:dyDescent="0.2">
      <c r="BB45407" s="5"/>
    </row>
    <row r="45408" spans="54:54" x14ac:dyDescent="0.2">
      <c r="BB45408" s="5"/>
    </row>
    <row r="45409" spans="54:54" x14ac:dyDescent="0.2">
      <c r="BB45409" s="5"/>
    </row>
    <row r="45410" spans="54:54" x14ac:dyDescent="0.2">
      <c r="BB45410" s="5"/>
    </row>
    <row r="45411" spans="54:54" x14ac:dyDescent="0.2">
      <c r="BB45411" s="5"/>
    </row>
    <row r="45412" spans="54:54" x14ac:dyDescent="0.2">
      <c r="BB45412" s="5"/>
    </row>
    <row r="45413" spans="54:54" x14ac:dyDescent="0.2">
      <c r="BB45413" s="5"/>
    </row>
    <row r="45414" spans="54:54" x14ac:dyDescent="0.2">
      <c r="BB45414" s="5"/>
    </row>
    <row r="45415" spans="54:54" x14ac:dyDescent="0.2">
      <c r="BB45415" s="5"/>
    </row>
    <row r="45416" spans="54:54" x14ac:dyDescent="0.2">
      <c r="BB45416" s="5"/>
    </row>
    <row r="45417" spans="54:54" x14ac:dyDescent="0.2">
      <c r="BB45417" s="5"/>
    </row>
    <row r="45418" spans="54:54" x14ac:dyDescent="0.2">
      <c r="BB45418" s="5"/>
    </row>
    <row r="45419" spans="54:54" x14ac:dyDescent="0.2">
      <c r="BB45419" s="5"/>
    </row>
    <row r="45420" spans="54:54" x14ac:dyDescent="0.2">
      <c r="BB45420" s="5"/>
    </row>
    <row r="45421" spans="54:54" x14ac:dyDescent="0.2">
      <c r="BB45421" s="5"/>
    </row>
    <row r="45422" spans="54:54" x14ac:dyDescent="0.2">
      <c r="BB45422" s="5"/>
    </row>
    <row r="45423" spans="54:54" x14ac:dyDescent="0.2">
      <c r="BB45423" s="5"/>
    </row>
    <row r="45424" spans="54:54" x14ac:dyDescent="0.2">
      <c r="BB45424" s="5"/>
    </row>
    <row r="45425" spans="54:54" x14ac:dyDescent="0.2">
      <c r="BB45425" s="5"/>
    </row>
    <row r="45426" spans="54:54" x14ac:dyDescent="0.2">
      <c r="BB45426" s="5"/>
    </row>
    <row r="45427" spans="54:54" x14ac:dyDescent="0.2">
      <c r="BB45427" s="5"/>
    </row>
    <row r="45428" spans="54:54" x14ac:dyDescent="0.2">
      <c r="BB45428" s="5"/>
    </row>
    <row r="45429" spans="54:54" x14ac:dyDescent="0.2">
      <c r="BB45429" s="5"/>
    </row>
    <row r="45430" spans="54:54" x14ac:dyDescent="0.2">
      <c r="BB45430" s="5"/>
    </row>
    <row r="45431" spans="54:54" x14ac:dyDescent="0.2">
      <c r="BB45431" s="5"/>
    </row>
    <row r="45432" spans="54:54" x14ac:dyDescent="0.2">
      <c r="BB45432" s="5"/>
    </row>
    <row r="45433" spans="54:54" x14ac:dyDescent="0.2">
      <c r="BB45433" s="5"/>
    </row>
    <row r="45434" spans="54:54" x14ac:dyDescent="0.2">
      <c r="BB45434" s="5"/>
    </row>
    <row r="45435" spans="54:54" x14ac:dyDescent="0.2">
      <c r="BB45435" s="5"/>
    </row>
    <row r="45436" spans="54:54" x14ac:dyDescent="0.2">
      <c r="BB45436" s="5"/>
    </row>
    <row r="45437" spans="54:54" x14ac:dyDescent="0.2">
      <c r="BB45437" s="5"/>
    </row>
    <row r="45438" spans="54:54" x14ac:dyDescent="0.2">
      <c r="BB45438" s="5"/>
    </row>
    <row r="45439" spans="54:54" x14ac:dyDescent="0.2">
      <c r="BB45439" s="5"/>
    </row>
    <row r="45440" spans="54:54" x14ac:dyDescent="0.2">
      <c r="BB45440" s="5"/>
    </row>
    <row r="45441" spans="54:54" x14ac:dyDescent="0.2">
      <c r="BB45441" s="5"/>
    </row>
    <row r="45442" spans="54:54" x14ac:dyDescent="0.2">
      <c r="BB45442" s="5"/>
    </row>
    <row r="45443" spans="54:54" x14ac:dyDescent="0.2">
      <c r="BB45443" s="5"/>
    </row>
    <row r="45444" spans="54:54" x14ac:dyDescent="0.2">
      <c r="BB45444" s="5"/>
    </row>
    <row r="45445" spans="54:54" x14ac:dyDescent="0.2">
      <c r="BB45445" s="5"/>
    </row>
    <row r="45446" spans="54:54" x14ac:dyDescent="0.2">
      <c r="BB45446" s="5"/>
    </row>
    <row r="45447" spans="54:54" x14ac:dyDescent="0.2">
      <c r="BB45447" s="5"/>
    </row>
    <row r="45448" spans="54:54" x14ac:dyDescent="0.2">
      <c r="BB45448" s="5"/>
    </row>
    <row r="45449" spans="54:54" x14ac:dyDescent="0.2">
      <c r="BB45449" s="5"/>
    </row>
    <row r="45450" spans="54:54" x14ac:dyDescent="0.2">
      <c r="BB45450" s="5"/>
    </row>
    <row r="45451" spans="54:54" x14ac:dyDescent="0.2">
      <c r="BB45451" s="5"/>
    </row>
    <row r="45452" spans="54:54" x14ac:dyDescent="0.2">
      <c r="BB45452" s="5"/>
    </row>
    <row r="45453" spans="54:54" x14ac:dyDescent="0.2">
      <c r="BB45453" s="5"/>
    </row>
    <row r="45454" spans="54:54" x14ac:dyDescent="0.2">
      <c r="BB45454" s="5"/>
    </row>
    <row r="45455" spans="54:54" x14ac:dyDescent="0.2">
      <c r="BB45455" s="5"/>
    </row>
    <row r="45456" spans="54:54" x14ac:dyDescent="0.2">
      <c r="BB45456" s="5"/>
    </row>
    <row r="45457" spans="54:54" x14ac:dyDescent="0.2">
      <c r="BB45457" s="5"/>
    </row>
    <row r="45458" spans="54:54" x14ac:dyDescent="0.2">
      <c r="BB45458" s="5"/>
    </row>
    <row r="45459" spans="54:54" x14ac:dyDescent="0.2">
      <c r="BB45459" s="5"/>
    </row>
    <row r="45460" spans="54:54" x14ac:dyDescent="0.2">
      <c r="BB45460" s="5"/>
    </row>
    <row r="45461" spans="54:54" x14ac:dyDescent="0.2">
      <c r="BB45461" s="5"/>
    </row>
    <row r="45462" spans="54:54" x14ac:dyDescent="0.2">
      <c r="BB45462" s="5"/>
    </row>
    <row r="45463" spans="54:54" x14ac:dyDescent="0.2">
      <c r="BB45463" s="5"/>
    </row>
    <row r="45464" spans="54:54" x14ac:dyDescent="0.2">
      <c r="BB45464" s="5"/>
    </row>
    <row r="45465" spans="54:54" x14ac:dyDescent="0.2">
      <c r="BB45465" s="5"/>
    </row>
    <row r="45466" spans="54:54" x14ac:dyDescent="0.2">
      <c r="BB45466" s="5"/>
    </row>
    <row r="45467" spans="54:54" x14ac:dyDescent="0.2">
      <c r="BB45467" s="5"/>
    </row>
    <row r="45468" spans="54:54" x14ac:dyDescent="0.2">
      <c r="BB45468" s="5"/>
    </row>
    <row r="45469" spans="54:54" x14ac:dyDescent="0.2">
      <c r="BB45469" s="5"/>
    </row>
    <row r="45470" spans="54:54" x14ac:dyDescent="0.2">
      <c r="BB45470" s="5"/>
    </row>
    <row r="45471" spans="54:54" x14ac:dyDescent="0.2">
      <c r="BB45471" s="5"/>
    </row>
    <row r="45472" spans="54:54" x14ac:dyDescent="0.2">
      <c r="BB45472" s="5"/>
    </row>
    <row r="45473" spans="54:54" x14ac:dyDescent="0.2">
      <c r="BB45473" s="5"/>
    </row>
    <row r="45474" spans="54:54" x14ac:dyDescent="0.2">
      <c r="BB45474" s="5"/>
    </row>
    <row r="45475" spans="54:54" x14ac:dyDescent="0.2">
      <c r="BB45475" s="5"/>
    </row>
    <row r="45476" spans="54:54" x14ac:dyDescent="0.2">
      <c r="BB45476" s="5"/>
    </row>
    <row r="45477" spans="54:54" x14ac:dyDescent="0.2">
      <c r="BB45477" s="5"/>
    </row>
    <row r="45478" spans="54:54" x14ac:dyDescent="0.2">
      <c r="BB45478" s="5"/>
    </row>
    <row r="45479" spans="54:54" x14ac:dyDescent="0.2">
      <c r="BB45479" s="5"/>
    </row>
    <row r="45480" spans="54:54" x14ac:dyDescent="0.2">
      <c r="BB45480" s="5"/>
    </row>
    <row r="45481" spans="54:54" x14ac:dyDescent="0.2">
      <c r="BB45481" s="5"/>
    </row>
    <row r="45482" spans="54:54" x14ac:dyDescent="0.2">
      <c r="BB45482" s="5"/>
    </row>
    <row r="45483" spans="54:54" x14ac:dyDescent="0.2">
      <c r="BB45483" s="5"/>
    </row>
    <row r="45484" spans="54:54" x14ac:dyDescent="0.2">
      <c r="BB45484" s="5"/>
    </row>
    <row r="45485" spans="54:54" x14ac:dyDescent="0.2">
      <c r="BB45485" s="5"/>
    </row>
    <row r="45486" spans="54:54" x14ac:dyDescent="0.2">
      <c r="BB45486" s="5"/>
    </row>
    <row r="45487" spans="54:54" x14ac:dyDescent="0.2">
      <c r="BB45487" s="5"/>
    </row>
    <row r="45488" spans="54:54" x14ac:dyDescent="0.2">
      <c r="BB45488" s="5"/>
    </row>
    <row r="45489" spans="54:54" x14ac:dyDescent="0.2">
      <c r="BB45489" s="5"/>
    </row>
    <row r="45490" spans="54:54" x14ac:dyDescent="0.2">
      <c r="BB45490" s="5"/>
    </row>
    <row r="45491" spans="54:54" x14ac:dyDescent="0.2">
      <c r="BB45491" s="5"/>
    </row>
    <row r="45492" spans="54:54" x14ac:dyDescent="0.2">
      <c r="BB45492" s="5"/>
    </row>
    <row r="45493" spans="54:54" x14ac:dyDescent="0.2">
      <c r="BB45493" s="5"/>
    </row>
    <row r="45494" spans="54:54" x14ac:dyDescent="0.2">
      <c r="BB45494" s="5"/>
    </row>
    <row r="45495" spans="54:54" x14ac:dyDescent="0.2">
      <c r="BB45495" s="5"/>
    </row>
    <row r="45496" spans="54:54" x14ac:dyDescent="0.2">
      <c r="BB45496" s="5"/>
    </row>
    <row r="45497" spans="54:54" x14ac:dyDescent="0.2">
      <c r="BB45497" s="5"/>
    </row>
    <row r="45498" spans="54:54" x14ac:dyDescent="0.2">
      <c r="BB45498" s="5"/>
    </row>
    <row r="45499" spans="54:54" x14ac:dyDescent="0.2">
      <c r="BB45499" s="5"/>
    </row>
    <row r="45500" spans="54:54" x14ac:dyDescent="0.2">
      <c r="BB45500" s="5"/>
    </row>
    <row r="45501" spans="54:54" x14ac:dyDescent="0.2">
      <c r="BB45501" s="5"/>
    </row>
    <row r="45502" spans="54:54" x14ac:dyDescent="0.2">
      <c r="BB45502" s="5"/>
    </row>
    <row r="45503" spans="54:54" x14ac:dyDescent="0.2">
      <c r="BB45503" s="5"/>
    </row>
    <row r="45504" spans="54:54" x14ac:dyDescent="0.2">
      <c r="BB45504" s="5"/>
    </row>
    <row r="45505" spans="54:54" x14ac:dyDescent="0.2">
      <c r="BB45505" s="5"/>
    </row>
    <row r="45506" spans="54:54" x14ac:dyDescent="0.2">
      <c r="BB45506" s="5"/>
    </row>
    <row r="45507" spans="54:54" x14ac:dyDescent="0.2">
      <c r="BB45507" s="5"/>
    </row>
    <row r="45508" spans="54:54" x14ac:dyDescent="0.2">
      <c r="BB45508" s="5"/>
    </row>
    <row r="45509" spans="54:54" x14ac:dyDescent="0.2">
      <c r="BB45509" s="5"/>
    </row>
    <row r="45510" spans="54:54" x14ac:dyDescent="0.2">
      <c r="BB45510" s="5"/>
    </row>
    <row r="45511" spans="54:54" x14ac:dyDescent="0.2">
      <c r="BB45511" s="5"/>
    </row>
    <row r="45512" spans="54:54" x14ac:dyDescent="0.2">
      <c r="BB45512" s="5"/>
    </row>
    <row r="45513" spans="54:54" x14ac:dyDescent="0.2">
      <c r="BB45513" s="5"/>
    </row>
    <row r="45514" spans="54:54" x14ac:dyDescent="0.2">
      <c r="BB45514" s="5"/>
    </row>
    <row r="45515" spans="54:54" x14ac:dyDescent="0.2">
      <c r="BB45515" s="5"/>
    </row>
    <row r="45516" spans="54:54" x14ac:dyDescent="0.2">
      <c r="BB45516" s="5"/>
    </row>
    <row r="45517" spans="54:54" x14ac:dyDescent="0.2">
      <c r="BB45517" s="5"/>
    </row>
    <row r="45518" spans="54:54" x14ac:dyDescent="0.2">
      <c r="BB45518" s="5"/>
    </row>
    <row r="45519" spans="54:54" x14ac:dyDescent="0.2">
      <c r="BB45519" s="5"/>
    </row>
    <row r="45520" spans="54:54" x14ac:dyDescent="0.2">
      <c r="BB45520" s="5"/>
    </row>
    <row r="45521" spans="54:54" x14ac:dyDescent="0.2">
      <c r="BB45521" s="5"/>
    </row>
    <row r="45522" spans="54:54" x14ac:dyDescent="0.2">
      <c r="BB45522" s="5"/>
    </row>
    <row r="45523" spans="54:54" x14ac:dyDescent="0.2">
      <c r="BB45523" s="5"/>
    </row>
    <row r="45524" spans="54:54" x14ac:dyDescent="0.2">
      <c r="BB45524" s="5"/>
    </row>
    <row r="45525" spans="54:54" x14ac:dyDescent="0.2">
      <c r="BB45525" s="5"/>
    </row>
    <row r="45526" spans="54:54" x14ac:dyDescent="0.2">
      <c r="BB45526" s="5"/>
    </row>
    <row r="45527" spans="54:54" x14ac:dyDescent="0.2">
      <c r="BB45527" s="5"/>
    </row>
    <row r="45528" spans="54:54" x14ac:dyDescent="0.2">
      <c r="BB45528" s="5"/>
    </row>
    <row r="45529" spans="54:54" x14ac:dyDescent="0.2">
      <c r="BB45529" s="5"/>
    </row>
    <row r="45530" spans="54:54" x14ac:dyDescent="0.2">
      <c r="BB45530" s="5"/>
    </row>
    <row r="45531" spans="54:54" x14ac:dyDescent="0.2">
      <c r="BB45531" s="5"/>
    </row>
    <row r="45532" spans="54:54" x14ac:dyDescent="0.2">
      <c r="BB45532" s="5"/>
    </row>
    <row r="45533" spans="54:54" x14ac:dyDescent="0.2">
      <c r="BB45533" s="5"/>
    </row>
    <row r="45534" spans="54:54" x14ac:dyDescent="0.2">
      <c r="BB45534" s="5"/>
    </row>
    <row r="45535" spans="54:54" x14ac:dyDescent="0.2">
      <c r="BB45535" s="5"/>
    </row>
    <row r="45536" spans="54:54" x14ac:dyDescent="0.2">
      <c r="BB45536" s="5"/>
    </row>
    <row r="45537" spans="54:54" x14ac:dyDescent="0.2">
      <c r="BB45537" s="5"/>
    </row>
    <row r="45538" spans="54:54" x14ac:dyDescent="0.2">
      <c r="BB45538" s="5"/>
    </row>
    <row r="45539" spans="54:54" x14ac:dyDescent="0.2">
      <c r="BB45539" s="5"/>
    </row>
    <row r="45540" spans="54:54" x14ac:dyDescent="0.2">
      <c r="BB45540" s="5"/>
    </row>
    <row r="45541" spans="54:54" x14ac:dyDescent="0.2">
      <c r="BB45541" s="5"/>
    </row>
    <row r="45542" spans="54:54" x14ac:dyDescent="0.2">
      <c r="BB45542" s="5"/>
    </row>
    <row r="45543" spans="54:54" x14ac:dyDescent="0.2">
      <c r="BB45543" s="5"/>
    </row>
    <row r="45544" spans="54:54" x14ac:dyDescent="0.2">
      <c r="BB45544" s="5"/>
    </row>
    <row r="45545" spans="54:54" x14ac:dyDescent="0.2">
      <c r="BB45545" s="5"/>
    </row>
    <row r="45546" spans="54:54" x14ac:dyDescent="0.2">
      <c r="BB45546" s="5"/>
    </row>
    <row r="45547" spans="54:54" x14ac:dyDescent="0.2">
      <c r="BB45547" s="5"/>
    </row>
    <row r="45548" spans="54:54" x14ac:dyDescent="0.2">
      <c r="BB45548" s="5"/>
    </row>
    <row r="45549" spans="54:54" x14ac:dyDescent="0.2">
      <c r="BB45549" s="5"/>
    </row>
    <row r="45550" spans="54:54" x14ac:dyDescent="0.2">
      <c r="BB45550" s="5"/>
    </row>
    <row r="45551" spans="54:54" x14ac:dyDescent="0.2">
      <c r="BB45551" s="5"/>
    </row>
    <row r="45552" spans="54:54" x14ac:dyDescent="0.2">
      <c r="BB45552" s="5"/>
    </row>
    <row r="45553" spans="54:54" x14ac:dyDescent="0.2">
      <c r="BB45553" s="5"/>
    </row>
    <row r="45554" spans="54:54" x14ac:dyDescent="0.2">
      <c r="BB45554" s="5"/>
    </row>
    <row r="45555" spans="54:54" x14ac:dyDescent="0.2">
      <c r="BB45555" s="5"/>
    </row>
    <row r="45556" spans="54:54" x14ac:dyDescent="0.2">
      <c r="BB45556" s="5"/>
    </row>
    <row r="45557" spans="54:54" x14ac:dyDescent="0.2">
      <c r="BB45557" s="5"/>
    </row>
    <row r="45558" spans="54:54" x14ac:dyDescent="0.2">
      <c r="BB45558" s="5"/>
    </row>
    <row r="45559" spans="54:54" x14ac:dyDescent="0.2">
      <c r="BB45559" s="5"/>
    </row>
    <row r="45560" spans="54:54" x14ac:dyDescent="0.2">
      <c r="BB45560" s="5"/>
    </row>
    <row r="45561" spans="54:54" x14ac:dyDescent="0.2">
      <c r="BB45561" s="5"/>
    </row>
    <row r="45562" spans="54:54" x14ac:dyDescent="0.2">
      <c r="BB45562" s="5"/>
    </row>
    <row r="45563" spans="54:54" x14ac:dyDescent="0.2">
      <c r="BB45563" s="5"/>
    </row>
    <row r="45564" spans="54:54" x14ac:dyDescent="0.2">
      <c r="BB45564" s="5"/>
    </row>
    <row r="45565" spans="54:54" x14ac:dyDescent="0.2">
      <c r="BB45565" s="5"/>
    </row>
    <row r="45566" spans="54:54" x14ac:dyDescent="0.2">
      <c r="BB45566" s="5"/>
    </row>
    <row r="45567" spans="54:54" x14ac:dyDescent="0.2">
      <c r="BB45567" s="5"/>
    </row>
    <row r="45568" spans="54:54" x14ac:dyDescent="0.2">
      <c r="BB45568" s="5"/>
    </row>
    <row r="45569" spans="54:54" x14ac:dyDescent="0.2">
      <c r="BB45569" s="5"/>
    </row>
    <row r="45570" spans="54:54" x14ac:dyDescent="0.2">
      <c r="BB45570" s="5"/>
    </row>
    <row r="45571" spans="54:54" x14ac:dyDescent="0.2">
      <c r="BB45571" s="5"/>
    </row>
    <row r="45572" spans="54:54" x14ac:dyDescent="0.2">
      <c r="BB45572" s="5"/>
    </row>
    <row r="45573" spans="54:54" x14ac:dyDescent="0.2">
      <c r="BB45573" s="5"/>
    </row>
    <row r="45574" spans="54:54" x14ac:dyDescent="0.2">
      <c r="BB45574" s="5"/>
    </row>
    <row r="45575" spans="54:54" x14ac:dyDescent="0.2">
      <c r="BB45575" s="5"/>
    </row>
    <row r="45576" spans="54:54" x14ac:dyDescent="0.2">
      <c r="BB45576" s="5"/>
    </row>
    <row r="45577" spans="54:54" x14ac:dyDescent="0.2">
      <c r="BB45577" s="5"/>
    </row>
    <row r="45578" spans="54:54" x14ac:dyDescent="0.2">
      <c r="BB45578" s="5"/>
    </row>
    <row r="45579" spans="54:54" x14ac:dyDescent="0.2">
      <c r="BB45579" s="5"/>
    </row>
    <row r="45580" spans="54:54" x14ac:dyDescent="0.2">
      <c r="BB45580" s="5"/>
    </row>
    <row r="45581" spans="54:54" x14ac:dyDescent="0.2">
      <c r="BB45581" s="5"/>
    </row>
    <row r="45582" spans="54:54" x14ac:dyDescent="0.2">
      <c r="BB45582" s="5"/>
    </row>
    <row r="45583" spans="54:54" x14ac:dyDescent="0.2">
      <c r="BB45583" s="5"/>
    </row>
    <row r="45584" spans="54:54" x14ac:dyDescent="0.2">
      <c r="BB45584" s="5"/>
    </row>
    <row r="45585" spans="54:54" x14ac:dyDescent="0.2">
      <c r="BB45585" s="5"/>
    </row>
    <row r="45586" spans="54:54" x14ac:dyDescent="0.2">
      <c r="BB45586" s="5"/>
    </row>
    <row r="45587" spans="54:54" x14ac:dyDescent="0.2">
      <c r="BB45587" s="5"/>
    </row>
    <row r="45588" spans="54:54" x14ac:dyDescent="0.2">
      <c r="BB45588" s="5"/>
    </row>
    <row r="45589" spans="54:54" x14ac:dyDescent="0.2">
      <c r="BB45589" s="5"/>
    </row>
    <row r="45590" spans="54:54" x14ac:dyDescent="0.2">
      <c r="BB45590" s="5"/>
    </row>
    <row r="45591" spans="54:54" x14ac:dyDescent="0.2">
      <c r="BB45591" s="5"/>
    </row>
    <row r="45592" spans="54:54" x14ac:dyDescent="0.2">
      <c r="BB45592" s="5"/>
    </row>
    <row r="45593" spans="54:54" x14ac:dyDescent="0.2">
      <c r="BB45593" s="5"/>
    </row>
    <row r="45594" spans="54:54" x14ac:dyDescent="0.2">
      <c r="BB45594" s="5"/>
    </row>
    <row r="45595" spans="54:54" x14ac:dyDescent="0.2">
      <c r="BB45595" s="5"/>
    </row>
    <row r="45596" spans="54:54" x14ac:dyDescent="0.2">
      <c r="BB45596" s="5"/>
    </row>
    <row r="45597" spans="54:54" x14ac:dyDescent="0.2">
      <c r="BB45597" s="5"/>
    </row>
    <row r="45598" spans="54:54" x14ac:dyDescent="0.2">
      <c r="BB45598" s="5"/>
    </row>
    <row r="45599" spans="54:54" x14ac:dyDescent="0.2">
      <c r="BB45599" s="5"/>
    </row>
    <row r="45600" spans="54:54" x14ac:dyDescent="0.2">
      <c r="BB45600" s="5"/>
    </row>
    <row r="45601" spans="54:54" x14ac:dyDescent="0.2">
      <c r="BB45601" s="5"/>
    </row>
    <row r="45602" spans="54:54" x14ac:dyDescent="0.2">
      <c r="BB45602" s="5"/>
    </row>
    <row r="45603" spans="54:54" x14ac:dyDescent="0.2">
      <c r="BB45603" s="5"/>
    </row>
    <row r="45604" spans="54:54" x14ac:dyDescent="0.2">
      <c r="BB45604" s="5"/>
    </row>
    <row r="45605" spans="54:54" x14ac:dyDescent="0.2">
      <c r="BB45605" s="5"/>
    </row>
    <row r="45606" spans="54:54" x14ac:dyDescent="0.2">
      <c r="BB45606" s="5"/>
    </row>
    <row r="45607" spans="54:54" x14ac:dyDescent="0.2">
      <c r="BB45607" s="5"/>
    </row>
    <row r="45608" spans="54:54" x14ac:dyDescent="0.2">
      <c r="BB45608" s="5"/>
    </row>
    <row r="45609" spans="54:54" x14ac:dyDescent="0.2">
      <c r="BB45609" s="5"/>
    </row>
    <row r="45610" spans="54:54" x14ac:dyDescent="0.2">
      <c r="BB45610" s="5"/>
    </row>
    <row r="45611" spans="54:54" x14ac:dyDescent="0.2">
      <c r="BB45611" s="5"/>
    </row>
    <row r="45612" spans="54:54" x14ac:dyDescent="0.2">
      <c r="BB45612" s="5"/>
    </row>
    <row r="45613" spans="54:54" x14ac:dyDescent="0.2">
      <c r="BB45613" s="5"/>
    </row>
    <row r="45614" spans="54:54" x14ac:dyDescent="0.2">
      <c r="BB45614" s="5"/>
    </row>
    <row r="45615" spans="54:54" x14ac:dyDescent="0.2">
      <c r="BB45615" s="5"/>
    </row>
    <row r="45616" spans="54:54" x14ac:dyDescent="0.2">
      <c r="BB45616" s="5"/>
    </row>
    <row r="45617" spans="54:54" x14ac:dyDescent="0.2">
      <c r="BB45617" s="5"/>
    </row>
    <row r="45618" spans="54:54" x14ac:dyDescent="0.2">
      <c r="BB45618" s="5"/>
    </row>
    <row r="45619" spans="54:54" x14ac:dyDescent="0.2">
      <c r="BB45619" s="5"/>
    </row>
    <row r="45620" spans="54:54" x14ac:dyDescent="0.2">
      <c r="BB45620" s="5"/>
    </row>
    <row r="45621" spans="54:54" x14ac:dyDescent="0.2">
      <c r="BB45621" s="5"/>
    </row>
    <row r="45622" spans="54:54" x14ac:dyDescent="0.2">
      <c r="BB45622" s="5"/>
    </row>
    <row r="45623" spans="54:54" x14ac:dyDescent="0.2">
      <c r="BB45623" s="5"/>
    </row>
    <row r="45624" spans="54:54" x14ac:dyDescent="0.2">
      <c r="BB45624" s="5"/>
    </row>
    <row r="45625" spans="54:54" x14ac:dyDescent="0.2">
      <c r="BB45625" s="5"/>
    </row>
    <row r="45626" spans="54:54" x14ac:dyDescent="0.2">
      <c r="BB45626" s="5"/>
    </row>
    <row r="45627" spans="54:54" x14ac:dyDescent="0.2">
      <c r="BB45627" s="5"/>
    </row>
    <row r="45628" spans="54:54" x14ac:dyDescent="0.2">
      <c r="BB45628" s="5"/>
    </row>
    <row r="45629" spans="54:54" x14ac:dyDescent="0.2">
      <c r="BB45629" s="5"/>
    </row>
    <row r="45630" spans="54:54" x14ac:dyDescent="0.2">
      <c r="BB45630" s="5"/>
    </row>
    <row r="45631" spans="54:54" x14ac:dyDescent="0.2">
      <c r="BB45631" s="5"/>
    </row>
    <row r="45632" spans="54:54" x14ac:dyDescent="0.2">
      <c r="BB45632" s="5"/>
    </row>
    <row r="45633" spans="54:54" x14ac:dyDescent="0.2">
      <c r="BB45633" s="5"/>
    </row>
    <row r="45634" spans="54:54" x14ac:dyDescent="0.2">
      <c r="BB45634" s="5"/>
    </row>
    <row r="45635" spans="54:54" x14ac:dyDescent="0.2">
      <c r="BB45635" s="5"/>
    </row>
    <row r="45636" spans="54:54" x14ac:dyDescent="0.2">
      <c r="BB45636" s="5"/>
    </row>
    <row r="45637" spans="54:54" x14ac:dyDescent="0.2">
      <c r="BB45637" s="5"/>
    </row>
    <row r="45638" spans="54:54" x14ac:dyDescent="0.2">
      <c r="BB45638" s="5"/>
    </row>
    <row r="45639" spans="54:54" x14ac:dyDescent="0.2">
      <c r="BB45639" s="5"/>
    </row>
    <row r="45640" spans="54:54" x14ac:dyDescent="0.2">
      <c r="BB45640" s="5"/>
    </row>
    <row r="45641" spans="54:54" x14ac:dyDescent="0.2">
      <c r="BB45641" s="5"/>
    </row>
    <row r="45642" spans="54:54" x14ac:dyDescent="0.2">
      <c r="BB45642" s="5"/>
    </row>
    <row r="45643" spans="54:54" x14ac:dyDescent="0.2">
      <c r="BB45643" s="5"/>
    </row>
    <row r="45644" spans="54:54" x14ac:dyDescent="0.2">
      <c r="BB45644" s="5"/>
    </row>
    <row r="45645" spans="54:54" x14ac:dyDescent="0.2">
      <c r="BB45645" s="5"/>
    </row>
    <row r="45646" spans="54:54" x14ac:dyDescent="0.2">
      <c r="BB45646" s="5"/>
    </row>
    <row r="45647" spans="54:54" x14ac:dyDescent="0.2">
      <c r="BB45647" s="5"/>
    </row>
    <row r="45648" spans="54:54" x14ac:dyDescent="0.2">
      <c r="BB45648" s="5"/>
    </row>
    <row r="45649" spans="54:54" x14ac:dyDescent="0.2">
      <c r="BB45649" s="5"/>
    </row>
    <row r="45650" spans="54:54" x14ac:dyDescent="0.2">
      <c r="BB45650" s="5"/>
    </row>
    <row r="45651" spans="54:54" x14ac:dyDescent="0.2">
      <c r="BB45651" s="5"/>
    </row>
    <row r="45652" spans="54:54" x14ac:dyDescent="0.2">
      <c r="BB45652" s="5"/>
    </row>
    <row r="45653" spans="54:54" x14ac:dyDescent="0.2">
      <c r="BB45653" s="5"/>
    </row>
    <row r="45654" spans="54:54" x14ac:dyDescent="0.2">
      <c r="BB45654" s="5"/>
    </row>
    <row r="45655" spans="54:54" x14ac:dyDescent="0.2">
      <c r="BB45655" s="5"/>
    </row>
    <row r="45656" spans="54:54" x14ac:dyDescent="0.2">
      <c r="BB45656" s="5"/>
    </row>
    <row r="45657" spans="54:54" x14ac:dyDescent="0.2">
      <c r="BB45657" s="5"/>
    </row>
    <row r="45658" spans="54:54" x14ac:dyDescent="0.2">
      <c r="BB45658" s="5"/>
    </row>
    <row r="45659" spans="54:54" x14ac:dyDescent="0.2">
      <c r="BB45659" s="5"/>
    </row>
    <row r="45660" spans="54:54" x14ac:dyDescent="0.2">
      <c r="BB45660" s="5"/>
    </row>
    <row r="45661" spans="54:54" x14ac:dyDescent="0.2">
      <c r="BB45661" s="5"/>
    </row>
    <row r="45662" spans="54:54" x14ac:dyDescent="0.2">
      <c r="BB45662" s="5"/>
    </row>
    <row r="45663" spans="54:54" x14ac:dyDescent="0.2">
      <c r="BB45663" s="5"/>
    </row>
    <row r="45664" spans="54:54" x14ac:dyDescent="0.2">
      <c r="BB45664" s="5"/>
    </row>
    <row r="45665" spans="54:54" x14ac:dyDescent="0.2">
      <c r="BB45665" s="5"/>
    </row>
    <row r="45666" spans="54:54" x14ac:dyDescent="0.2">
      <c r="BB45666" s="5"/>
    </row>
    <row r="45667" spans="54:54" x14ac:dyDescent="0.2">
      <c r="BB45667" s="5"/>
    </row>
    <row r="45668" spans="54:54" x14ac:dyDescent="0.2">
      <c r="BB45668" s="5"/>
    </row>
    <row r="45669" spans="54:54" x14ac:dyDescent="0.2">
      <c r="BB45669" s="5"/>
    </row>
    <row r="45670" spans="54:54" x14ac:dyDescent="0.2">
      <c r="BB45670" s="5"/>
    </row>
    <row r="45671" spans="54:54" x14ac:dyDescent="0.2">
      <c r="BB45671" s="5"/>
    </row>
    <row r="45672" spans="54:54" x14ac:dyDescent="0.2">
      <c r="BB45672" s="5"/>
    </row>
    <row r="45673" spans="54:54" x14ac:dyDescent="0.2">
      <c r="BB45673" s="5"/>
    </row>
    <row r="45674" spans="54:54" x14ac:dyDescent="0.2">
      <c r="BB45674" s="5"/>
    </row>
    <row r="45675" spans="54:54" x14ac:dyDescent="0.2">
      <c r="BB45675" s="5"/>
    </row>
    <row r="45676" spans="54:54" x14ac:dyDescent="0.2">
      <c r="BB45676" s="5"/>
    </row>
    <row r="45677" spans="54:54" x14ac:dyDescent="0.2">
      <c r="BB45677" s="5"/>
    </row>
    <row r="45678" spans="54:54" x14ac:dyDescent="0.2">
      <c r="BB45678" s="5"/>
    </row>
    <row r="45679" spans="54:54" x14ac:dyDescent="0.2">
      <c r="BB45679" s="5"/>
    </row>
    <row r="45680" spans="54:54" x14ac:dyDescent="0.2">
      <c r="BB45680" s="5"/>
    </row>
    <row r="45681" spans="54:54" x14ac:dyDescent="0.2">
      <c r="BB45681" s="5"/>
    </row>
    <row r="45682" spans="54:54" x14ac:dyDescent="0.2">
      <c r="BB45682" s="5"/>
    </row>
    <row r="45683" spans="54:54" x14ac:dyDescent="0.2">
      <c r="BB45683" s="5"/>
    </row>
    <row r="45684" spans="54:54" x14ac:dyDescent="0.2">
      <c r="BB45684" s="5"/>
    </row>
    <row r="45685" spans="54:54" x14ac:dyDescent="0.2">
      <c r="BB45685" s="5"/>
    </row>
    <row r="45686" spans="54:54" x14ac:dyDescent="0.2">
      <c r="BB45686" s="5"/>
    </row>
    <row r="45687" spans="54:54" x14ac:dyDescent="0.2">
      <c r="BB45687" s="5"/>
    </row>
    <row r="45688" spans="54:54" x14ac:dyDescent="0.2">
      <c r="BB45688" s="5"/>
    </row>
    <row r="45689" spans="54:54" x14ac:dyDescent="0.2">
      <c r="BB45689" s="5"/>
    </row>
    <row r="45690" spans="54:54" x14ac:dyDescent="0.2">
      <c r="BB45690" s="5"/>
    </row>
    <row r="45691" spans="54:54" x14ac:dyDescent="0.2">
      <c r="BB45691" s="5"/>
    </row>
    <row r="45692" spans="54:54" x14ac:dyDescent="0.2">
      <c r="BB45692" s="5"/>
    </row>
    <row r="45693" spans="54:54" x14ac:dyDescent="0.2">
      <c r="BB45693" s="5"/>
    </row>
    <row r="45694" spans="54:54" x14ac:dyDescent="0.2">
      <c r="BB45694" s="5"/>
    </row>
    <row r="45695" spans="54:54" x14ac:dyDescent="0.2">
      <c r="BB45695" s="5"/>
    </row>
    <row r="45696" spans="54:54" x14ac:dyDescent="0.2">
      <c r="BB45696" s="5"/>
    </row>
    <row r="45697" spans="54:54" x14ac:dyDescent="0.2">
      <c r="BB45697" s="5"/>
    </row>
    <row r="45698" spans="54:54" x14ac:dyDescent="0.2">
      <c r="BB45698" s="5"/>
    </row>
    <row r="45699" spans="54:54" x14ac:dyDescent="0.2">
      <c r="BB45699" s="5"/>
    </row>
    <row r="45700" spans="54:54" x14ac:dyDescent="0.2">
      <c r="BB45700" s="5"/>
    </row>
    <row r="45701" spans="54:54" x14ac:dyDescent="0.2">
      <c r="BB45701" s="5"/>
    </row>
    <row r="45702" spans="54:54" x14ac:dyDescent="0.2">
      <c r="BB45702" s="5"/>
    </row>
    <row r="45703" spans="54:54" x14ac:dyDescent="0.2">
      <c r="BB45703" s="5"/>
    </row>
    <row r="45704" spans="54:54" x14ac:dyDescent="0.2">
      <c r="BB45704" s="5"/>
    </row>
    <row r="45705" spans="54:54" x14ac:dyDescent="0.2">
      <c r="BB45705" s="5"/>
    </row>
    <row r="45706" spans="54:54" x14ac:dyDescent="0.2">
      <c r="BB45706" s="5"/>
    </row>
    <row r="45707" spans="54:54" x14ac:dyDescent="0.2">
      <c r="BB45707" s="5"/>
    </row>
    <row r="45708" spans="54:54" x14ac:dyDescent="0.2">
      <c r="BB45708" s="5"/>
    </row>
    <row r="45709" spans="54:54" x14ac:dyDescent="0.2">
      <c r="BB45709" s="5"/>
    </row>
    <row r="45710" spans="54:54" x14ac:dyDescent="0.2">
      <c r="BB45710" s="5"/>
    </row>
    <row r="45711" spans="54:54" x14ac:dyDescent="0.2">
      <c r="BB45711" s="5"/>
    </row>
    <row r="45712" spans="54:54" x14ac:dyDescent="0.2">
      <c r="BB45712" s="5"/>
    </row>
    <row r="45713" spans="54:54" x14ac:dyDescent="0.2">
      <c r="BB45713" s="5"/>
    </row>
    <row r="45714" spans="54:54" x14ac:dyDescent="0.2">
      <c r="BB45714" s="5"/>
    </row>
    <row r="45715" spans="54:54" x14ac:dyDescent="0.2">
      <c r="BB45715" s="5"/>
    </row>
    <row r="45716" spans="54:54" x14ac:dyDescent="0.2">
      <c r="BB45716" s="5"/>
    </row>
    <row r="45717" spans="54:54" x14ac:dyDescent="0.2">
      <c r="BB45717" s="5"/>
    </row>
    <row r="45718" spans="54:54" x14ac:dyDescent="0.2">
      <c r="BB45718" s="5"/>
    </row>
    <row r="45719" spans="54:54" x14ac:dyDescent="0.2">
      <c r="BB45719" s="5"/>
    </row>
    <row r="45720" spans="54:54" x14ac:dyDescent="0.2">
      <c r="BB45720" s="5"/>
    </row>
    <row r="45721" spans="54:54" x14ac:dyDescent="0.2">
      <c r="BB45721" s="5"/>
    </row>
    <row r="45722" spans="54:54" x14ac:dyDescent="0.2">
      <c r="BB45722" s="5"/>
    </row>
    <row r="45723" spans="54:54" x14ac:dyDescent="0.2">
      <c r="BB45723" s="5"/>
    </row>
    <row r="45724" spans="54:54" x14ac:dyDescent="0.2">
      <c r="BB45724" s="5"/>
    </row>
    <row r="45725" spans="54:54" x14ac:dyDescent="0.2">
      <c r="BB45725" s="5"/>
    </row>
    <row r="45726" spans="54:54" x14ac:dyDescent="0.2">
      <c r="BB45726" s="5"/>
    </row>
    <row r="45727" spans="54:54" x14ac:dyDescent="0.2">
      <c r="BB45727" s="5"/>
    </row>
    <row r="45728" spans="54:54" x14ac:dyDescent="0.2">
      <c r="BB45728" s="5"/>
    </row>
    <row r="45729" spans="54:54" x14ac:dyDescent="0.2">
      <c r="BB45729" s="5"/>
    </row>
    <row r="45730" spans="54:54" x14ac:dyDescent="0.2">
      <c r="BB45730" s="5"/>
    </row>
    <row r="45731" spans="54:54" x14ac:dyDescent="0.2">
      <c r="BB45731" s="5"/>
    </row>
    <row r="45732" spans="54:54" x14ac:dyDescent="0.2">
      <c r="BB45732" s="5"/>
    </row>
    <row r="45733" spans="54:54" x14ac:dyDescent="0.2">
      <c r="BB45733" s="5"/>
    </row>
    <row r="45734" spans="54:54" x14ac:dyDescent="0.2">
      <c r="BB45734" s="5"/>
    </row>
    <row r="45735" spans="54:54" x14ac:dyDescent="0.2">
      <c r="BB45735" s="5"/>
    </row>
    <row r="45736" spans="54:54" x14ac:dyDescent="0.2">
      <c r="BB45736" s="5"/>
    </row>
    <row r="45737" spans="54:54" x14ac:dyDescent="0.2">
      <c r="BB45737" s="5"/>
    </row>
    <row r="45738" spans="54:54" x14ac:dyDescent="0.2">
      <c r="BB45738" s="5"/>
    </row>
    <row r="45739" spans="54:54" x14ac:dyDescent="0.2">
      <c r="BB45739" s="5"/>
    </row>
    <row r="45740" spans="54:54" x14ac:dyDescent="0.2">
      <c r="BB45740" s="5"/>
    </row>
    <row r="45741" spans="54:54" x14ac:dyDescent="0.2">
      <c r="BB45741" s="5"/>
    </row>
    <row r="45742" spans="54:54" x14ac:dyDescent="0.2">
      <c r="BB45742" s="5"/>
    </row>
    <row r="45743" spans="54:54" x14ac:dyDescent="0.2">
      <c r="BB45743" s="5"/>
    </row>
    <row r="45744" spans="54:54" x14ac:dyDescent="0.2">
      <c r="BB45744" s="5"/>
    </row>
    <row r="45745" spans="54:54" x14ac:dyDescent="0.2">
      <c r="BB45745" s="5"/>
    </row>
    <row r="45746" spans="54:54" x14ac:dyDescent="0.2">
      <c r="BB45746" s="5"/>
    </row>
    <row r="45747" spans="54:54" x14ac:dyDescent="0.2">
      <c r="BB45747" s="5"/>
    </row>
    <row r="45748" spans="54:54" x14ac:dyDescent="0.2">
      <c r="BB45748" s="5"/>
    </row>
    <row r="45749" spans="54:54" x14ac:dyDescent="0.2">
      <c r="BB45749" s="5"/>
    </row>
    <row r="45750" spans="54:54" x14ac:dyDescent="0.2">
      <c r="BB45750" s="5"/>
    </row>
    <row r="45751" spans="54:54" x14ac:dyDescent="0.2">
      <c r="BB45751" s="5"/>
    </row>
    <row r="45752" spans="54:54" x14ac:dyDescent="0.2">
      <c r="BB45752" s="5"/>
    </row>
    <row r="45753" spans="54:54" x14ac:dyDescent="0.2">
      <c r="BB45753" s="5"/>
    </row>
    <row r="45754" spans="54:54" x14ac:dyDescent="0.2">
      <c r="BB45754" s="5"/>
    </row>
    <row r="45755" spans="54:54" x14ac:dyDescent="0.2">
      <c r="BB45755" s="5"/>
    </row>
    <row r="45756" spans="54:54" x14ac:dyDescent="0.2">
      <c r="BB45756" s="5"/>
    </row>
    <row r="45757" spans="54:54" x14ac:dyDescent="0.2">
      <c r="BB45757" s="5"/>
    </row>
    <row r="45758" spans="54:54" x14ac:dyDescent="0.2">
      <c r="BB45758" s="5"/>
    </row>
    <row r="45759" spans="54:54" x14ac:dyDescent="0.2">
      <c r="BB45759" s="5"/>
    </row>
    <row r="45760" spans="54:54" x14ac:dyDescent="0.2">
      <c r="BB45760" s="5"/>
    </row>
    <row r="45761" spans="54:54" x14ac:dyDescent="0.2">
      <c r="BB45761" s="5"/>
    </row>
    <row r="45762" spans="54:54" x14ac:dyDescent="0.2">
      <c r="BB45762" s="5"/>
    </row>
    <row r="45763" spans="54:54" x14ac:dyDescent="0.2">
      <c r="BB45763" s="5"/>
    </row>
    <row r="45764" spans="54:54" x14ac:dyDescent="0.2">
      <c r="BB45764" s="5"/>
    </row>
    <row r="45765" spans="54:54" x14ac:dyDescent="0.2">
      <c r="BB45765" s="5"/>
    </row>
    <row r="45766" spans="54:54" x14ac:dyDescent="0.2">
      <c r="BB45766" s="5"/>
    </row>
    <row r="45767" spans="54:54" x14ac:dyDescent="0.2">
      <c r="BB45767" s="5"/>
    </row>
    <row r="45768" spans="54:54" x14ac:dyDescent="0.2">
      <c r="BB45768" s="5"/>
    </row>
    <row r="45769" spans="54:54" x14ac:dyDescent="0.2">
      <c r="BB45769" s="5"/>
    </row>
    <row r="45770" spans="54:54" x14ac:dyDescent="0.2">
      <c r="BB45770" s="5"/>
    </row>
    <row r="45771" spans="54:54" x14ac:dyDescent="0.2">
      <c r="BB45771" s="5"/>
    </row>
    <row r="45772" spans="54:54" x14ac:dyDescent="0.2">
      <c r="BB45772" s="5"/>
    </row>
    <row r="45773" spans="54:54" x14ac:dyDescent="0.2">
      <c r="BB45773" s="5"/>
    </row>
    <row r="45774" spans="54:54" x14ac:dyDescent="0.2">
      <c r="BB45774" s="5"/>
    </row>
    <row r="45775" spans="54:54" x14ac:dyDescent="0.2">
      <c r="BB45775" s="5"/>
    </row>
    <row r="45776" spans="54:54" x14ac:dyDescent="0.2">
      <c r="BB45776" s="5"/>
    </row>
    <row r="45777" spans="54:54" x14ac:dyDescent="0.2">
      <c r="BB45777" s="5"/>
    </row>
    <row r="45778" spans="54:54" x14ac:dyDescent="0.2">
      <c r="BB45778" s="5"/>
    </row>
    <row r="45779" spans="54:54" x14ac:dyDescent="0.2">
      <c r="BB45779" s="5"/>
    </row>
    <row r="45780" spans="54:54" x14ac:dyDescent="0.2">
      <c r="BB45780" s="5"/>
    </row>
    <row r="45781" spans="54:54" x14ac:dyDescent="0.2">
      <c r="BB45781" s="5"/>
    </row>
    <row r="45782" spans="54:54" x14ac:dyDescent="0.2">
      <c r="BB45782" s="5"/>
    </row>
    <row r="45783" spans="54:54" x14ac:dyDescent="0.2">
      <c r="BB45783" s="5"/>
    </row>
    <row r="45784" spans="54:54" x14ac:dyDescent="0.2">
      <c r="BB45784" s="5"/>
    </row>
    <row r="45785" spans="54:54" x14ac:dyDescent="0.2">
      <c r="BB45785" s="5"/>
    </row>
    <row r="45786" spans="54:54" x14ac:dyDescent="0.2">
      <c r="BB45786" s="5"/>
    </row>
    <row r="45787" spans="54:54" x14ac:dyDescent="0.2">
      <c r="BB45787" s="5"/>
    </row>
    <row r="45788" spans="54:54" x14ac:dyDescent="0.2">
      <c r="BB45788" s="5"/>
    </row>
    <row r="45789" spans="54:54" x14ac:dyDescent="0.2">
      <c r="BB45789" s="5"/>
    </row>
    <row r="45790" spans="54:54" x14ac:dyDescent="0.2">
      <c r="BB45790" s="5"/>
    </row>
    <row r="45791" spans="54:54" x14ac:dyDescent="0.2">
      <c r="BB45791" s="5"/>
    </row>
    <row r="45792" spans="54:54" x14ac:dyDescent="0.2">
      <c r="BB45792" s="5"/>
    </row>
    <row r="45793" spans="54:54" x14ac:dyDescent="0.2">
      <c r="BB45793" s="5"/>
    </row>
    <row r="45794" spans="54:54" x14ac:dyDescent="0.2">
      <c r="BB45794" s="5"/>
    </row>
    <row r="45795" spans="54:54" x14ac:dyDescent="0.2">
      <c r="BB45795" s="5"/>
    </row>
    <row r="45796" spans="54:54" x14ac:dyDescent="0.2">
      <c r="BB45796" s="5"/>
    </row>
    <row r="45797" spans="54:54" x14ac:dyDescent="0.2">
      <c r="BB45797" s="5"/>
    </row>
    <row r="45798" spans="54:54" x14ac:dyDescent="0.2">
      <c r="BB45798" s="5"/>
    </row>
    <row r="45799" spans="54:54" x14ac:dyDescent="0.2">
      <c r="BB45799" s="5"/>
    </row>
    <row r="45800" spans="54:54" x14ac:dyDescent="0.2">
      <c r="BB45800" s="5"/>
    </row>
    <row r="45801" spans="54:54" x14ac:dyDescent="0.2">
      <c r="BB45801" s="5"/>
    </row>
    <row r="45802" spans="54:54" x14ac:dyDescent="0.2">
      <c r="BB45802" s="5"/>
    </row>
    <row r="45803" spans="54:54" x14ac:dyDescent="0.2">
      <c r="BB45803" s="5"/>
    </row>
    <row r="45804" spans="54:54" x14ac:dyDescent="0.2">
      <c r="BB45804" s="5"/>
    </row>
    <row r="45805" spans="54:54" x14ac:dyDescent="0.2">
      <c r="BB45805" s="5"/>
    </row>
    <row r="45806" spans="54:54" x14ac:dyDescent="0.2">
      <c r="BB45806" s="5"/>
    </row>
    <row r="45807" spans="54:54" x14ac:dyDescent="0.2">
      <c r="BB45807" s="5"/>
    </row>
    <row r="45808" spans="54:54" x14ac:dyDescent="0.2">
      <c r="BB45808" s="5"/>
    </row>
    <row r="45809" spans="54:54" x14ac:dyDescent="0.2">
      <c r="BB45809" s="5"/>
    </row>
    <row r="45810" spans="54:54" x14ac:dyDescent="0.2">
      <c r="BB45810" s="5"/>
    </row>
    <row r="45811" spans="54:54" x14ac:dyDescent="0.2">
      <c r="BB45811" s="5"/>
    </row>
    <row r="45812" spans="54:54" x14ac:dyDescent="0.2">
      <c r="BB45812" s="5"/>
    </row>
    <row r="45813" spans="54:54" x14ac:dyDescent="0.2">
      <c r="BB45813" s="5"/>
    </row>
    <row r="45814" spans="54:54" x14ac:dyDescent="0.2">
      <c r="BB45814" s="5"/>
    </row>
    <row r="45815" spans="54:54" x14ac:dyDescent="0.2">
      <c r="BB45815" s="5"/>
    </row>
    <row r="45816" spans="54:54" x14ac:dyDescent="0.2">
      <c r="BB45816" s="5"/>
    </row>
    <row r="45817" spans="54:54" x14ac:dyDescent="0.2">
      <c r="BB45817" s="5"/>
    </row>
    <row r="45818" spans="54:54" x14ac:dyDescent="0.2">
      <c r="BB45818" s="5"/>
    </row>
    <row r="45819" spans="54:54" x14ac:dyDescent="0.2">
      <c r="BB45819" s="5"/>
    </row>
    <row r="45820" spans="54:54" x14ac:dyDescent="0.2">
      <c r="BB45820" s="5"/>
    </row>
    <row r="45821" spans="54:54" x14ac:dyDescent="0.2">
      <c r="BB45821" s="5"/>
    </row>
    <row r="45822" spans="54:54" x14ac:dyDescent="0.2">
      <c r="BB45822" s="5"/>
    </row>
    <row r="45823" spans="54:54" x14ac:dyDescent="0.2">
      <c r="BB45823" s="5"/>
    </row>
    <row r="45824" spans="54:54" x14ac:dyDescent="0.2">
      <c r="BB45824" s="5"/>
    </row>
    <row r="45825" spans="54:54" x14ac:dyDescent="0.2">
      <c r="BB45825" s="5"/>
    </row>
    <row r="45826" spans="54:54" x14ac:dyDescent="0.2">
      <c r="BB45826" s="5"/>
    </row>
    <row r="45827" spans="54:54" x14ac:dyDescent="0.2">
      <c r="BB45827" s="5"/>
    </row>
    <row r="45828" spans="54:54" x14ac:dyDescent="0.2">
      <c r="BB45828" s="5"/>
    </row>
    <row r="45829" spans="54:54" x14ac:dyDescent="0.2">
      <c r="BB45829" s="5"/>
    </row>
    <row r="45830" spans="54:54" x14ac:dyDescent="0.2">
      <c r="BB45830" s="5"/>
    </row>
    <row r="45831" spans="54:54" x14ac:dyDescent="0.2">
      <c r="BB45831" s="5"/>
    </row>
    <row r="45832" spans="54:54" x14ac:dyDescent="0.2">
      <c r="BB45832" s="5"/>
    </row>
    <row r="45833" spans="54:54" x14ac:dyDescent="0.2">
      <c r="BB45833" s="5"/>
    </row>
    <row r="45834" spans="54:54" x14ac:dyDescent="0.2">
      <c r="BB45834" s="5"/>
    </row>
    <row r="45835" spans="54:54" x14ac:dyDescent="0.2">
      <c r="BB45835" s="5"/>
    </row>
    <row r="45836" spans="54:54" x14ac:dyDescent="0.2">
      <c r="BB45836" s="5"/>
    </row>
    <row r="45837" spans="54:54" x14ac:dyDescent="0.2">
      <c r="BB45837" s="5"/>
    </row>
    <row r="45838" spans="54:54" x14ac:dyDescent="0.2">
      <c r="BB45838" s="5"/>
    </row>
    <row r="45839" spans="54:54" x14ac:dyDescent="0.2">
      <c r="BB45839" s="5"/>
    </row>
    <row r="45840" spans="54:54" x14ac:dyDescent="0.2">
      <c r="BB45840" s="5"/>
    </row>
    <row r="45841" spans="54:54" x14ac:dyDescent="0.2">
      <c r="BB45841" s="5"/>
    </row>
    <row r="45842" spans="54:54" x14ac:dyDescent="0.2">
      <c r="BB45842" s="5"/>
    </row>
    <row r="45843" spans="54:54" x14ac:dyDescent="0.2">
      <c r="BB45843" s="5"/>
    </row>
    <row r="45844" spans="54:54" x14ac:dyDescent="0.2">
      <c r="BB45844" s="5"/>
    </row>
    <row r="45845" spans="54:54" x14ac:dyDescent="0.2">
      <c r="BB45845" s="5"/>
    </row>
    <row r="45846" spans="54:54" x14ac:dyDescent="0.2">
      <c r="BB45846" s="5"/>
    </row>
    <row r="45847" spans="54:54" x14ac:dyDescent="0.2">
      <c r="BB45847" s="5"/>
    </row>
    <row r="45848" spans="54:54" x14ac:dyDescent="0.2">
      <c r="BB45848" s="5"/>
    </row>
    <row r="45849" spans="54:54" x14ac:dyDescent="0.2">
      <c r="BB45849" s="5"/>
    </row>
    <row r="45850" spans="54:54" x14ac:dyDescent="0.2">
      <c r="BB45850" s="5"/>
    </row>
    <row r="45851" spans="54:54" x14ac:dyDescent="0.2">
      <c r="BB45851" s="5"/>
    </row>
    <row r="45852" spans="54:54" x14ac:dyDescent="0.2">
      <c r="BB45852" s="5"/>
    </row>
    <row r="45853" spans="54:54" x14ac:dyDescent="0.2">
      <c r="BB45853" s="5"/>
    </row>
    <row r="45854" spans="54:54" x14ac:dyDescent="0.2">
      <c r="BB45854" s="5"/>
    </row>
    <row r="45855" spans="54:54" x14ac:dyDescent="0.2">
      <c r="BB45855" s="5"/>
    </row>
    <row r="45856" spans="54:54" x14ac:dyDescent="0.2">
      <c r="BB45856" s="5"/>
    </row>
    <row r="45857" spans="54:54" x14ac:dyDescent="0.2">
      <c r="BB45857" s="5"/>
    </row>
    <row r="45858" spans="54:54" x14ac:dyDescent="0.2">
      <c r="BB45858" s="5"/>
    </row>
    <row r="45859" spans="54:54" x14ac:dyDescent="0.2">
      <c r="BB45859" s="5"/>
    </row>
    <row r="45860" spans="54:54" x14ac:dyDescent="0.2">
      <c r="BB45860" s="5"/>
    </row>
    <row r="45861" spans="54:54" x14ac:dyDescent="0.2">
      <c r="BB45861" s="5"/>
    </row>
    <row r="45862" spans="54:54" x14ac:dyDescent="0.2">
      <c r="BB45862" s="5"/>
    </row>
    <row r="45863" spans="54:54" x14ac:dyDescent="0.2">
      <c r="BB45863" s="5"/>
    </row>
    <row r="45864" spans="54:54" x14ac:dyDescent="0.2">
      <c r="BB45864" s="5"/>
    </row>
    <row r="45865" spans="54:54" x14ac:dyDescent="0.2">
      <c r="BB45865" s="5"/>
    </row>
    <row r="45866" spans="54:54" x14ac:dyDescent="0.2">
      <c r="BB45866" s="5"/>
    </row>
    <row r="45867" spans="54:54" x14ac:dyDescent="0.2">
      <c r="BB45867" s="5"/>
    </row>
    <row r="45868" spans="54:54" x14ac:dyDescent="0.2">
      <c r="BB45868" s="5"/>
    </row>
    <row r="45869" spans="54:54" x14ac:dyDescent="0.2">
      <c r="BB45869" s="5"/>
    </row>
    <row r="45870" spans="54:54" x14ac:dyDescent="0.2">
      <c r="BB45870" s="5"/>
    </row>
    <row r="45871" spans="54:54" x14ac:dyDescent="0.2">
      <c r="BB45871" s="5"/>
    </row>
    <row r="45872" spans="54:54" x14ac:dyDescent="0.2">
      <c r="BB45872" s="5"/>
    </row>
    <row r="45873" spans="54:54" x14ac:dyDescent="0.2">
      <c r="BB45873" s="5"/>
    </row>
    <row r="45874" spans="54:54" x14ac:dyDescent="0.2">
      <c r="BB45874" s="5"/>
    </row>
    <row r="45875" spans="54:54" x14ac:dyDescent="0.2">
      <c r="BB45875" s="5"/>
    </row>
    <row r="45876" spans="54:54" x14ac:dyDescent="0.2">
      <c r="BB45876" s="5"/>
    </row>
    <row r="45877" spans="54:54" x14ac:dyDescent="0.2">
      <c r="BB45877" s="5"/>
    </row>
    <row r="45878" spans="54:54" x14ac:dyDescent="0.2">
      <c r="BB45878" s="5"/>
    </row>
    <row r="45879" spans="54:54" x14ac:dyDescent="0.2">
      <c r="BB45879" s="5"/>
    </row>
    <row r="45880" spans="54:54" x14ac:dyDescent="0.2">
      <c r="BB45880" s="5"/>
    </row>
    <row r="45881" spans="54:54" x14ac:dyDescent="0.2">
      <c r="BB45881" s="5"/>
    </row>
    <row r="45882" spans="54:54" x14ac:dyDescent="0.2">
      <c r="BB45882" s="5"/>
    </row>
    <row r="45883" spans="54:54" x14ac:dyDescent="0.2">
      <c r="BB45883" s="5"/>
    </row>
    <row r="45884" spans="54:54" x14ac:dyDescent="0.2">
      <c r="BB45884" s="5"/>
    </row>
    <row r="45885" spans="54:54" x14ac:dyDescent="0.2">
      <c r="BB45885" s="5"/>
    </row>
    <row r="45886" spans="54:54" x14ac:dyDescent="0.2">
      <c r="BB45886" s="5"/>
    </row>
    <row r="45887" spans="54:54" x14ac:dyDescent="0.2">
      <c r="BB45887" s="5"/>
    </row>
    <row r="45888" spans="54:54" x14ac:dyDescent="0.2">
      <c r="BB45888" s="5"/>
    </row>
    <row r="45889" spans="54:54" x14ac:dyDescent="0.2">
      <c r="BB45889" s="5"/>
    </row>
    <row r="45890" spans="54:54" x14ac:dyDescent="0.2">
      <c r="BB45890" s="5"/>
    </row>
    <row r="45891" spans="54:54" x14ac:dyDescent="0.2">
      <c r="BB45891" s="5"/>
    </row>
    <row r="45892" spans="54:54" x14ac:dyDescent="0.2">
      <c r="BB45892" s="5"/>
    </row>
    <row r="45893" spans="54:54" x14ac:dyDescent="0.2">
      <c r="BB45893" s="5"/>
    </row>
    <row r="45894" spans="54:54" x14ac:dyDescent="0.2">
      <c r="BB45894" s="5"/>
    </row>
    <row r="45895" spans="54:54" x14ac:dyDescent="0.2">
      <c r="BB45895" s="5"/>
    </row>
    <row r="45896" spans="54:54" x14ac:dyDescent="0.2">
      <c r="BB45896" s="5"/>
    </row>
    <row r="45897" spans="54:54" x14ac:dyDescent="0.2">
      <c r="BB45897" s="5"/>
    </row>
    <row r="45898" spans="54:54" x14ac:dyDescent="0.2">
      <c r="BB45898" s="5"/>
    </row>
    <row r="45899" spans="54:54" x14ac:dyDescent="0.2">
      <c r="BB45899" s="5"/>
    </row>
    <row r="45900" spans="54:54" x14ac:dyDescent="0.2">
      <c r="BB45900" s="5"/>
    </row>
    <row r="45901" spans="54:54" x14ac:dyDescent="0.2">
      <c r="BB45901" s="5"/>
    </row>
    <row r="45902" spans="54:54" x14ac:dyDescent="0.2">
      <c r="BB45902" s="5"/>
    </row>
    <row r="45903" spans="54:54" x14ac:dyDescent="0.2">
      <c r="BB45903" s="5"/>
    </row>
    <row r="45904" spans="54:54" x14ac:dyDescent="0.2">
      <c r="BB45904" s="5"/>
    </row>
    <row r="45905" spans="54:54" x14ac:dyDescent="0.2">
      <c r="BB45905" s="5"/>
    </row>
    <row r="45906" spans="54:54" x14ac:dyDescent="0.2">
      <c r="BB45906" s="5"/>
    </row>
    <row r="45907" spans="54:54" x14ac:dyDescent="0.2">
      <c r="BB45907" s="5"/>
    </row>
    <row r="45908" spans="54:54" x14ac:dyDescent="0.2">
      <c r="BB45908" s="5"/>
    </row>
    <row r="45909" spans="54:54" x14ac:dyDescent="0.2">
      <c r="BB45909" s="5"/>
    </row>
    <row r="45910" spans="54:54" x14ac:dyDescent="0.2">
      <c r="BB45910" s="5"/>
    </row>
    <row r="45911" spans="54:54" x14ac:dyDescent="0.2">
      <c r="BB45911" s="5"/>
    </row>
    <row r="45912" spans="54:54" x14ac:dyDescent="0.2">
      <c r="BB45912" s="5"/>
    </row>
    <row r="45913" spans="54:54" x14ac:dyDescent="0.2">
      <c r="BB45913" s="5"/>
    </row>
    <row r="45914" spans="54:54" x14ac:dyDescent="0.2">
      <c r="BB45914" s="5"/>
    </row>
    <row r="45915" spans="54:54" x14ac:dyDescent="0.2">
      <c r="BB45915" s="5"/>
    </row>
    <row r="45916" spans="54:54" x14ac:dyDescent="0.2">
      <c r="BB45916" s="5"/>
    </row>
    <row r="45917" spans="54:54" x14ac:dyDescent="0.2">
      <c r="BB45917" s="5"/>
    </row>
    <row r="45918" spans="54:54" x14ac:dyDescent="0.2">
      <c r="BB45918" s="5"/>
    </row>
    <row r="45919" spans="54:54" x14ac:dyDescent="0.2">
      <c r="BB45919" s="5"/>
    </row>
    <row r="45920" spans="54:54" x14ac:dyDescent="0.2">
      <c r="BB45920" s="5"/>
    </row>
    <row r="45921" spans="54:54" x14ac:dyDescent="0.2">
      <c r="BB45921" s="5"/>
    </row>
    <row r="45922" spans="54:54" x14ac:dyDescent="0.2">
      <c r="BB45922" s="5"/>
    </row>
    <row r="45923" spans="54:54" x14ac:dyDescent="0.2">
      <c r="BB45923" s="5"/>
    </row>
    <row r="45924" spans="54:54" x14ac:dyDescent="0.2">
      <c r="BB45924" s="5"/>
    </row>
    <row r="45925" spans="54:54" x14ac:dyDescent="0.2">
      <c r="BB45925" s="5"/>
    </row>
    <row r="45926" spans="54:54" x14ac:dyDescent="0.2">
      <c r="BB45926" s="5"/>
    </row>
    <row r="45927" spans="54:54" x14ac:dyDescent="0.2">
      <c r="BB45927" s="5"/>
    </row>
    <row r="45928" spans="54:54" x14ac:dyDescent="0.2">
      <c r="BB45928" s="5"/>
    </row>
    <row r="45929" spans="54:54" x14ac:dyDescent="0.2">
      <c r="BB45929" s="5"/>
    </row>
    <row r="45930" spans="54:54" x14ac:dyDescent="0.2">
      <c r="BB45930" s="5"/>
    </row>
    <row r="45931" spans="54:54" x14ac:dyDescent="0.2">
      <c r="BB45931" s="5"/>
    </row>
    <row r="45932" spans="54:54" x14ac:dyDescent="0.2">
      <c r="BB45932" s="5"/>
    </row>
    <row r="45933" spans="54:54" x14ac:dyDescent="0.2">
      <c r="BB45933" s="5"/>
    </row>
    <row r="45934" spans="54:54" x14ac:dyDescent="0.2">
      <c r="BB45934" s="5"/>
    </row>
    <row r="45935" spans="54:54" x14ac:dyDescent="0.2">
      <c r="BB45935" s="5"/>
    </row>
    <row r="45936" spans="54:54" x14ac:dyDescent="0.2">
      <c r="BB45936" s="5"/>
    </row>
    <row r="45937" spans="54:54" x14ac:dyDescent="0.2">
      <c r="BB45937" s="5"/>
    </row>
    <row r="45938" spans="54:54" x14ac:dyDescent="0.2">
      <c r="BB45938" s="5"/>
    </row>
    <row r="45939" spans="54:54" x14ac:dyDescent="0.2">
      <c r="BB45939" s="5"/>
    </row>
    <row r="45940" spans="54:54" x14ac:dyDescent="0.2">
      <c r="BB45940" s="5"/>
    </row>
    <row r="45941" spans="54:54" x14ac:dyDescent="0.2">
      <c r="BB45941" s="5"/>
    </row>
    <row r="45942" spans="54:54" x14ac:dyDescent="0.2">
      <c r="BB45942" s="5"/>
    </row>
    <row r="45943" spans="54:54" x14ac:dyDescent="0.2">
      <c r="BB45943" s="5"/>
    </row>
    <row r="45944" spans="54:54" x14ac:dyDescent="0.2">
      <c r="BB45944" s="5"/>
    </row>
    <row r="45945" spans="54:54" x14ac:dyDescent="0.2">
      <c r="BB45945" s="5"/>
    </row>
    <row r="45946" spans="54:54" x14ac:dyDescent="0.2">
      <c r="BB45946" s="5"/>
    </row>
    <row r="45947" spans="54:54" x14ac:dyDescent="0.2">
      <c r="BB45947" s="5"/>
    </row>
    <row r="45948" spans="54:54" x14ac:dyDescent="0.2">
      <c r="BB45948" s="5"/>
    </row>
    <row r="45949" spans="54:54" x14ac:dyDescent="0.2">
      <c r="BB45949" s="5"/>
    </row>
    <row r="45950" spans="54:54" x14ac:dyDescent="0.2">
      <c r="BB45950" s="5"/>
    </row>
    <row r="45951" spans="54:54" x14ac:dyDescent="0.2">
      <c r="BB45951" s="5"/>
    </row>
    <row r="45952" spans="54:54" x14ac:dyDescent="0.2">
      <c r="BB45952" s="5"/>
    </row>
    <row r="45953" spans="54:54" x14ac:dyDescent="0.2">
      <c r="BB45953" s="5"/>
    </row>
    <row r="45954" spans="54:54" x14ac:dyDescent="0.2">
      <c r="BB45954" s="5"/>
    </row>
    <row r="45955" spans="54:54" x14ac:dyDescent="0.2">
      <c r="BB45955" s="5"/>
    </row>
    <row r="45956" spans="54:54" x14ac:dyDescent="0.2">
      <c r="BB45956" s="5"/>
    </row>
    <row r="45957" spans="54:54" x14ac:dyDescent="0.2">
      <c r="BB45957" s="5"/>
    </row>
    <row r="45958" spans="54:54" x14ac:dyDescent="0.2">
      <c r="BB45958" s="5"/>
    </row>
    <row r="45959" spans="54:54" x14ac:dyDescent="0.2">
      <c r="BB45959" s="5"/>
    </row>
    <row r="45960" spans="54:54" x14ac:dyDescent="0.2">
      <c r="BB45960" s="5"/>
    </row>
    <row r="45961" spans="54:54" x14ac:dyDescent="0.2">
      <c r="BB45961" s="5"/>
    </row>
    <row r="45962" spans="54:54" x14ac:dyDescent="0.2">
      <c r="BB45962" s="5"/>
    </row>
    <row r="45963" spans="54:54" x14ac:dyDescent="0.2">
      <c r="BB45963" s="5"/>
    </row>
    <row r="45964" spans="54:54" x14ac:dyDescent="0.2">
      <c r="BB45964" s="5"/>
    </row>
    <row r="45965" spans="54:54" x14ac:dyDescent="0.2">
      <c r="BB45965" s="5"/>
    </row>
    <row r="45966" spans="54:54" x14ac:dyDescent="0.2">
      <c r="BB45966" s="5"/>
    </row>
    <row r="45967" spans="54:54" x14ac:dyDescent="0.2">
      <c r="BB45967" s="5"/>
    </row>
    <row r="45968" spans="54:54" x14ac:dyDescent="0.2">
      <c r="BB45968" s="5"/>
    </row>
    <row r="45969" spans="54:54" x14ac:dyDescent="0.2">
      <c r="BB45969" s="5"/>
    </row>
    <row r="45970" spans="54:54" x14ac:dyDescent="0.2">
      <c r="BB45970" s="5"/>
    </row>
    <row r="45971" spans="54:54" x14ac:dyDescent="0.2">
      <c r="BB45971" s="5"/>
    </row>
    <row r="45972" spans="54:54" x14ac:dyDescent="0.2">
      <c r="BB45972" s="5"/>
    </row>
    <row r="45973" spans="54:54" x14ac:dyDescent="0.2">
      <c r="BB45973" s="5"/>
    </row>
    <row r="45974" spans="54:54" x14ac:dyDescent="0.2">
      <c r="BB45974" s="5"/>
    </row>
    <row r="45975" spans="54:54" x14ac:dyDescent="0.2">
      <c r="BB45975" s="5"/>
    </row>
    <row r="45976" spans="54:54" x14ac:dyDescent="0.2">
      <c r="BB45976" s="5"/>
    </row>
    <row r="45977" spans="54:54" x14ac:dyDescent="0.2">
      <c r="BB45977" s="5"/>
    </row>
    <row r="45978" spans="54:54" x14ac:dyDescent="0.2">
      <c r="BB45978" s="5"/>
    </row>
    <row r="45979" spans="54:54" x14ac:dyDescent="0.2">
      <c r="BB45979" s="5"/>
    </row>
    <row r="45980" spans="54:54" x14ac:dyDescent="0.2">
      <c r="BB45980" s="5"/>
    </row>
    <row r="45981" spans="54:54" x14ac:dyDescent="0.2">
      <c r="BB45981" s="5"/>
    </row>
    <row r="45982" spans="54:54" x14ac:dyDescent="0.2">
      <c r="BB45982" s="5"/>
    </row>
    <row r="45983" spans="54:54" x14ac:dyDescent="0.2">
      <c r="BB45983" s="5"/>
    </row>
    <row r="45984" spans="54:54" x14ac:dyDescent="0.2">
      <c r="BB45984" s="5"/>
    </row>
    <row r="45985" spans="54:54" x14ac:dyDescent="0.2">
      <c r="BB45985" s="5"/>
    </row>
    <row r="45986" spans="54:54" x14ac:dyDescent="0.2">
      <c r="BB45986" s="5"/>
    </row>
    <row r="45987" spans="54:54" x14ac:dyDescent="0.2">
      <c r="BB45987" s="5"/>
    </row>
    <row r="45988" spans="54:54" x14ac:dyDescent="0.2">
      <c r="BB45988" s="5"/>
    </row>
    <row r="45989" spans="54:54" x14ac:dyDescent="0.2">
      <c r="BB45989" s="5"/>
    </row>
    <row r="45990" spans="54:54" x14ac:dyDescent="0.2">
      <c r="BB45990" s="5"/>
    </row>
    <row r="45991" spans="54:54" x14ac:dyDescent="0.2">
      <c r="BB45991" s="5"/>
    </row>
    <row r="45992" spans="54:54" x14ac:dyDescent="0.2">
      <c r="BB45992" s="5"/>
    </row>
    <row r="45993" spans="54:54" x14ac:dyDescent="0.2">
      <c r="BB45993" s="5"/>
    </row>
    <row r="45994" spans="54:54" x14ac:dyDescent="0.2">
      <c r="BB45994" s="5"/>
    </row>
    <row r="45995" spans="54:54" x14ac:dyDescent="0.2">
      <c r="BB45995" s="5"/>
    </row>
    <row r="45996" spans="54:54" x14ac:dyDescent="0.2">
      <c r="BB45996" s="5"/>
    </row>
    <row r="45997" spans="54:54" x14ac:dyDescent="0.2">
      <c r="BB45997" s="5"/>
    </row>
    <row r="45998" spans="54:54" x14ac:dyDescent="0.2">
      <c r="BB45998" s="5"/>
    </row>
    <row r="45999" spans="54:54" x14ac:dyDescent="0.2">
      <c r="BB45999" s="5"/>
    </row>
    <row r="46000" spans="54:54" x14ac:dyDescent="0.2">
      <c r="BB46000" s="5"/>
    </row>
    <row r="46001" spans="54:54" x14ac:dyDescent="0.2">
      <c r="BB46001" s="5"/>
    </row>
    <row r="46002" spans="54:54" x14ac:dyDescent="0.2">
      <c r="BB46002" s="5"/>
    </row>
    <row r="46003" spans="54:54" x14ac:dyDescent="0.2">
      <c r="BB46003" s="5"/>
    </row>
    <row r="46004" spans="54:54" x14ac:dyDescent="0.2">
      <c r="BB46004" s="5"/>
    </row>
    <row r="46005" spans="54:54" x14ac:dyDescent="0.2">
      <c r="BB46005" s="5"/>
    </row>
    <row r="46006" spans="54:54" x14ac:dyDescent="0.2">
      <c r="BB46006" s="5"/>
    </row>
    <row r="46007" spans="54:54" x14ac:dyDescent="0.2">
      <c r="BB46007" s="5"/>
    </row>
    <row r="46008" spans="54:54" x14ac:dyDescent="0.2">
      <c r="BB46008" s="5"/>
    </row>
    <row r="46009" spans="54:54" x14ac:dyDescent="0.2">
      <c r="BB46009" s="5"/>
    </row>
    <row r="46010" spans="54:54" x14ac:dyDescent="0.2">
      <c r="BB46010" s="5"/>
    </row>
    <row r="46011" spans="54:54" x14ac:dyDescent="0.2">
      <c r="BB46011" s="5"/>
    </row>
    <row r="46012" spans="54:54" x14ac:dyDescent="0.2">
      <c r="BB46012" s="5"/>
    </row>
    <row r="46013" spans="54:54" x14ac:dyDescent="0.2">
      <c r="BB46013" s="5"/>
    </row>
    <row r="46014" spans="54:54" x14ac:dyDescent="0.2">
      <c r="BB46014" s="5"/>
    </row>
    <row r="46015" spans="54:54" x14ac:dyDescent="0.2">
      <c r="BB46015" s="5"/>
    </row>
    <row r="46016" spans="54:54" x14ac:dyDescent="0.2">
      <c r="BB46016" s="5"/>
    </row>
    <row r="46017" spans="54:54" x14ac:dyDescent="0.2">
      <c r="BB46017" s="5"/>
    </row>
    <row r="46018" spans="54:54" x14ac:dyDescent="0.2">
      <c r="BB46018" s="5"/>
    </row>
    <row r="46019" spans="54:54" x14ac:dyDescent="0.2">
      <c r="BB46019" s="5"/>
    </row>
    <row r="46020" spans="54:54" x14ac:dyDescent="0.2">
      <c r="BB46020" s="5"/>
    </row>
    <row r="46021" spans="54:54" x14ac:dyDescent="0.2">
      <c r="BB46021" s="5"/>
    </row>
    <row r="46022" spans="54:54" x14ac:dyDescent="0.2">
      <c r="BB46022" s="5"/>
    </row>
    <row r="46023" spans="54:54" x14ac:dyDescent="0.2">
      <c r="BB46023" s="5"/>
    </row>
    <row r="46024" spans="54:54" x14ac:dyDescent="0.2">
      <c r="BB46024" s="5"/>
    </row>
    <row r="46025" spans="54:54" x14ac:dyDescent="0.2">
      <c r="BB46025" s="5"/>
    </row>
    <row r="46026" spans="54:54" x14ac:dyDescent="0.2">
      <c r="BB46026" s="5"/>
    </row>
    <row r="46027" spans="54:54" x14ac:dyDescent="0.2">
      <c r="BB46027" s="5"/>
    </row>
    <row r="46028" spans="54:54" x14ac:dyDescent="0.2">
      <c r="BB46028" s="5"/>
    </row>
    <row r="46029" spans="54:54" x14ac:dyDescent="0.2">
      <c r="BB46029" s="5"/>
    </row>
    <row r="46030" spans="54:54" x14ac:dyDescent="0.2">
      <c r="BB46030" s="5"/>
    </row>
    <row r="46031" spans="54:54" x14ac:dyDescent="0.2">
      <c r="BB46031" s="5"/>
    </row>
    <row r="46032" spans="54:54" x14ac:dyDescent="0.2">
      <c r="BB46032" s="5"/>
    </row>
    <row r="46033" spans="54:54" x14ac:dyDescent="0.2">
      <c r="BB46033" s="5"/>
    </row>
    <row r="46034" spans="54:54" x14ac:dyDescent="0.2">
      <c r="BB46034" s="5"/>
    </row>
    <row r="46035" spans="54:54" x14ac:dyDescent="0.2">
      <c r="BB46035" s="5"/>
    </row>
    <row r="46036" spans="54:54" x14ac:dyDescent="0.2">
      <c r="BB46036" s="5"/>
    </row>
    <row r="46037" spans="54:54" x14ac:dyDescent="0.2">
      <c r="BB46037" s="5"/>
    </row>
    <row r="46038" spans="54:54" x14ac:dyDescent="0.2">
      <c r="BB46038" s="5"/>
    </row>
    <row r="46039" spans="54:54" x14ac:dyDescent="0.2">
      <c r="BB46039" s="5"/>
    </row>
    <row r="46040" spans="54:54" x14ac:dyDescent="0.2">
      <c r="BB46040" s="5"/>
    </row>
    <row r="46041" spans="54:54" x14ac:dyDescent="0.2">
      <c r="BB46041" s="5"/>
    </row>
    <row r="46042" spans="54:54" x14ac:dyDescent="0.2">
      <c r="BB46042" s="5"/>
    </row>
    <row r="46043" spans="54:54" x14ac:dyDescent="0.2">
      <c r="BB46043" s="5"/>
    </row>
    <row r="46044" spans="54:54" x14ac:dyDescent="0.2">
      <c r="BB46044" s="5"/>
    </row>
    <row r="46045" spans="54:54" x14ac:dyDescent="0.2">
      <c r="BB46045" s="5"/>
    </row>
    <row r="46046" spans="54:54" x14ac:dyDescent="0.2">
      <c r="BB46046" s="5"/>
    </row>
    <row r="46047" spans="54:54" x14ac:dyDescent="0.2">
      <c r="BB46047" s="5"/>
    </row>
    <row r="46048" spans="54:54" x14ac:dyDescent="0.2">
      <c r="BB46048" s="5"/>
    </row>
    <row r="46049" spans="54:54" x14ac:dyDescent="0.2">
      <c r="BB46049" s="5"/>
    </row>
    <row r="46050" spans="54:54" x14ac:dyDescent="0.2">
      <c r="BB46050" s="5"/>
    </row>
    <row r="46051" spans="54:54" x14ac:dyDescent="0.2">
      <c r="BB46051" s="5"/>
    </row>
    <row r="46052" spans="54:54" x14ac:dyDescent="0.2">
      <c r="BB46052" s="5"/>
    </row>
    <row r="46053" spans="54:54" x14ac:dyDescent="0.2">
      <c r="BB46053" s="5"/>
    </row>
    <row r="46054" spans="54:54" x14ac:dyDescent="0.2">
      <c r="BB46054" s="5"/>
    </row>
    <row r="46055" spans="54:54" x14ac:dyDescent="0.2">
      <c r="BB46055" s="5"/>
    </row>
    <row r="46056" spans="54:54" x14ac:dyDescent="0.2">
      <c r="BB46056" s="5"/>
    </row>
    <row r="46057" spans="54:54" x14ac:dyDescent="0.2">
      <c r="BB46057" s="5"/>
    </row>
    <row r="46058" spans="54:54" x14ac:dyDescent="0.2">
      <c r="BB46058" s="5"/>
    </row>
    <row r="46059" spans="54:54" x14ac:dyDescent="0.2">
      <c r="BB46059" s="5"/>
    </row>
    <row r="46060" spans="54:54" x14ac:dyDescent="0.2">
      <c r="BB46060" s="5"/>
    </row>
    <row r="46061" spans="54:54" x14ac:dyDescent="0.2">
      <c r="BB46061" s="5"/>
    </row>
    <row r="46062" spans="54:54" x14ac:dyDescent="0.2">
      <c r="BB46062" s="5"/>
    </row>
    <row r="46063" spans="54:54" x14ac:dyDescent="0.2">
      <c r="BB46063" s="5"/>
    </row>
    <row r="46064" spans="54:54" x14ac:dyDescent="0.2">
      <c r="BB46064" s="5"/>
    </row>
    <row r="46065" spans="54:54" x14ac:dyDescent="0.2">
      <c r="BB46065" s="5"/>
    </row>
    <row r="46066" spans="54:54" x14ac:dyDescent="0.2">
      <c r="BB46066" s="5"/>
    </row>
    <row r="46067" spans="54:54" x14ac:dyDescent="0.2">
      <c r="BB46067" s="5"/>
    </row>
    <row r="46068" spans="54:54" x14ac:dyDescent="0.2">
      <c r="BB46068" s="5"/>
    </row>
    <row r="46069" spans="54:54" x14ac:dyDescent="0.2">
      <c r="BB46069" s="5"/>
    </row>
    <row r="46070" spans="54:54" x14ac:dyDescent="0.2">
      <c r="BB46070" s="5"/>
    </row>
    <row r="46071" spans="54:54" x14ac:dyDescent="0.2">
      <c r="BB46071" s="5"/>
    </row>
    <row r="46072" spans="54:54" x14ac:dyDescent="0.2">
      <c r="BB46072" s="5"/>
    </row>
    <row r="46073" spans="54:54" x14ac:dyDescent="0.2">
      <c r="BB46073" s="5"/>
    </row>
    <row r="46074" spans="54:54" x14ac:dyDescent="0.2">
      <c r="BB46074" s="5"/>
    </row>
    <row r="46075" spans="54:54" x14ac:dyDescent="0.2">
      <c r="BB46075" s="5"/>
    </row>
    <row r="46076" spans="54:54" x14ac:dyDescent="0.2">
      <c r="BB46076" s="5"/>
    </row>
    <row r="46077" spans="54:54" x14ac:dyDescent="0.2">
      <c r="BB46077" s="5"/>
    </row>
    <row r="46078" spans="54:54" x14ac:dyDescent="0.2">
      <c r="BB46078" s="5"/>
    </row>
    <row r="46079" spans="54:54" x14ac:dyDescent="0.2">
      <c r="BB46079" s="5"/>
    </row>
    <row r="46080" spans="54:54" x14ac:dyDescent="0.2">
      <c r="BB46080" s="5"/>
    </row>
    <row r="46081" spans="54:54" x14ac:dyDescent="0.2">
      <c r="BB46081" s="5"/>
    </row>
    <row r="46082" spans="54:54" x14ac:dyDescent="0.2">
      <c r="BB46082" s="5"/>
    </row>
    <row r="46083" spans="54:54" x14ac:dyDescent="0.2">
      <c r="BB46083" s="5"/>
    </row>
    <row r="46084" spans="54:54" x14ac:dyDescent="0.2">
      <c r="BB46084" s="5"/>
    </row>
    <row r="46085" spans="54:54" x14ac:dyDescent="0.2">
      <c r="BB46085" s="5"/>
    </row>
    <row r="46086" spans="54:54" x14ac:dyDescent="0.2">
      <c r="BB46086" s="5"/>
    </row>
    <row r="46087" spans="54:54" x14ac:dyDescent="0.2">
      <c r="BB46087" s="5"/>
    </row>
    <row r="46088" spans="54:54" x14ac:dyDescent="0.2">
      <c r="BB46088" s="5"/>
    </row>
    <row r="46089" spans="54:54" x14ac:dyDescent="0.2">
      <c r="BB46089" s="5"/>
    </row>
    <row r="46090" spans="54:54" x14ac:dyDescent="0.2">
      <c r="BB46090" s="5"/>
    </row>
    <row r="46091" spans="54:54" x14ac:dyDescent="0.2">
      <c r="BB46091" s="5"/>
    </row>
    <row r="46092" spans="54:54" x14ac:dyDescent="0.2">
      <c r="BB46092" s="5"/>
    </row>
    <row r="46093" spans="54:54" x14ac:dyDescent="0.2">
      <c r="BB46093" s="5"/>
    </row>
    <row r="46094" spans="54:54" x14ac:dyDescent="0.2">
      <c r="BB46094" s="5"/>
    </row>
    <row r="46095" spans="54:54" x14ac:dyDescent="0.2">
      <c r="BB46095" s="5"/>
    </row>
    <row r="46096" spans="54:54" x14ac:dyDescent="0.2">
      <c r="BB46096" s="5"/>
    </row>
    <row r="46097" spans="54:54" x14ac:dyDescent="0.2">
      <c r="BB46097" s="5"/>
    </row>
    <row r="46098" spans="54:54" x14ac:dyDescent="0.2">
      <c r="BB46098" s="5"/>
    </row>
    <row r="46099" spans="54:54" x14ac:dyDescent="0.2">
      <c r="BB46099" s="5"/>
    </row>
    <row r="46100" spans="54:54" x14ac:dyDescent="0.2">
      <c r="BB46100" s="5"/>
    </row>
    <row r="46101" spans="54:54" x14ac:dyDescent="0.2">
      <c r="BB46101" s="5"/>
    </row>
    <row r="46102" spans="54:54" x14ac:dyDescent="0.2">
      <c r="BB46102" s="5"/>
    </row>
    <row r="46103" spans="54:54" x14ac:dyDescent="0.2">
      <c r="BB46103" s="5"/>
    </row>
    <row r="46104" spans="54:54" x14ac:dyDescent="0.2">
      <c r="BB46104" s="5"/>
    </row>
    <row r="46105" spans="54:54" x14ac:dyDescent="0.2">
      <c r="BB46105" s="5"/>
    </row>
    <row r="46106" spans="54:54" x14ac:dyDescent="0.2">
      <c r="BB46106" s="5"/>
    </row>
    <row r="46107" spans="54:54" x14ac:dyDescent="0.2">
      <c r="BB46107" s="5"/>
    </row>
    <row r="46108" spans="54:54" x14ac:dyDescent="0.2">
      <c r="BB46108" s="5"/>
    </row>
    <row r="46109" spans="54:54" x14ac:dyDescent="0.2">
      <c r="BB46109" s="5"/>
    </row>
    <row r="46110" spans="54:54" x14ac:dyDescent="0.2">
      <c r="BB46110" s="5"/>
    </row>
    <row r="46111" spans="54:54" x14ac:dyDescent="0.2">
      <c r="BB46111" s="5"/>
    </row>
    <row r="46112" spans="54:54" x14ac:dyDescent="0.2">
      <c r="BB46112" s="5"/>
    </row>
    <row r="46113" spans="54:54" x14ac:dyDescent="0.2">
      <c r="BB46113" s="5"/>
    </row>
    <row r="46114" spans="54:54" x14ac:dyDescent="0.2">
      <c r="BB46114" s="5"/>
    </row>
    <row r="46115" spans="54:54" x14ac:dyDescent="0.2">
      <c r="BB46115" s="5"/>
    </row>
    <row r="46116" spans="54:54" x14ac:dyDescent="0.2">
      <c r="BB46116" s="5"/>
    </row>
    <row r="46117" spans="54:54" x14ac:dyDescent="0.2">
      <c r="BB46117" s="5"/>
    </row>
    <row r="46118" spans="54:54" x14ac:dyDescent="0.2">
      <c r="BB46118" s="5"/>
    </row>
    <row r="46119" spans="54:54" x14ac:dyDescent="0.2">
      <c r="BB46119" s="5"/>
    </row>
    <row r="46120" spans="54:54" x14ac:dyDescent="0.2">
      <c r="BB46120" s="5"/>
    </row>
    <row r="46121" spans="54:54" x14ac:dyDescent="0.2">
      <c r="BB46121" s="5"/>
    </row>
    <row r="46122" spans="54:54" x14ac:dyDescent="0.2">
      <c r="BB46122" s="5"/>
    </row>
    <row r="46123" spans="54:54" x14ac:dyDescent="0.2">
      <c r="BB46123" s="5"/>
    </row>
    <row r="46124" spans="54:54" x14ac:dyDescent="0.2">
      <c r="BB46124" s="5"/>
    </row>
    <row r="46125" spans="54:54" x14ac:dyDescent="0.2">
      <c r="BB46125" s="5"/>
    </row>
    <row r="46126" spans="54:54" x14ac:dyDescent="0.2">
      <c r="BB46126" s="5"/>
    </row>
    <row r="46127" spans="54:54" x14ac:dyDescent="0.2">
      <c r="BB46127" s="5"/>
    </row>
    <row r="46128" spans="54:54" x14ac:dyDescent="0.2">
      <c r="BB46128" s="5"/>
    </row>
    <row r="46129" spans="54:54" x14ac:dyDescent="0.2">
      <c r="BB46129" s="5"/>
    </row>
    <row r="46130" spans="54:54" x14ac:dyDescent="0.2">
      <c r="BB46130" s="5"/>
    </row>
    <row r="46131" spans="54:54" x14ac:dyDescent="0.2">
      <c r="BB46131" s="5"/>
    </row>
    <row r="46132" spans="54:54" x14ac:dyDescent="0.2">
      <c r="BB46132" s="5"/>
    </row>
    <row r="46133" spans="54:54" x14ac:dyDescent="0.2">
      <c r="BB46133" s="5"/>
    </row>
    <row r="46134" spans="54:54" x14ac:dyDescent="0.2">
      <c r="BB46134" s="5"/>
    </row>
    <row r="46135" spans="54:54" x14ac:dyDescent="0.2">
      <c r="BB46135" s="5"/>
    </row>
    <row r="46136" spans="54:54" x14ac:dyDescent="0.2">
      <c r="BB46136" s="5"/>
    </row>
    <row r="46137" spans="54:54" x14ac:dyDescent="0.2">
      <c r="BB46137" s="5"/>
    </row>
    <row r="46138" spans="54:54" x14ac:dyDescent="0.2">
      <c r="BB46138" s="5"/>
    </row>
    <row r="46139" spans="54:54" x14ac:dyDescent="0.2">
      <c r="BB46139" s="5"/>
    </row>
    <row r="46140" spans="54:54" x14ac:dyDescent="0.2">
      <c r="BB46140" s="5"/>
    </row>
    <row r="46141" spans="54:54" x14ac:dyDescent="0.2">
      <c r="BB46141" s="5"/>
    </row>
    <row r="46142" spans="54:54" x14ac:dyDescent="0.2">
      <c r="BB46142" s="5"/>
    </row>
    <row r="46143" spans="54:54" x14ac:dyDescent="0.2">
      <c r="BB46143" s="5"/>
    </row>
    <row r="46144" spans="54:54" x14ac:dyDescent="0.2">
      <c r="BB46144" s="5"/>
    </row>
    <row r="46145" spans="54:54" x14ac:dyDescent="0.2">
      <c r="BB46145" s="5"/>
    </row>
    <row r="46146" spans="54:54" x14ac:dyDescent="0.2">
      <c r="BB46146" s="5"/>
    </row>
    <row r="46147" spans="54:54" x14ac:dyDescent="0.2">
      <c r="BB46147" s="5"/>
    </row>
    <row r="46148" spans="54:54" x14ac:dyDescent="0.2">
      <c r="BB46148" s="5"/>
    </row>
    <row r="46149" spans="54:54" x14ac:dyDescent="0.2">
      <c r="BB46149" s="5"/>
    </row>
    <row r="46150" spans="54:54" x14ac:dyDescent="0.2">
      <c r="BB46150" s="5"/>
    </row>
    <row r="46151" spans="54:54" x14ac:dyDescent="0.2">
      <c r="BB46151" s="5"/>
    </row>
    <row r="46152" spans="54:54" x14ac:dyDescent="0.2">
      <c r="BB46152" s="5"/>
    </row>
    <row r="46153" spans="54:54" x14ac:dyDescent="0.2">
      <c r="BB46153" s="5"/>
    </row>
    <row r="46154" spans="54:54" x14ac:dyDescent="0.2">
      <c r="BB46154" s="5"/>
    </row>
    <row r="46155" spans="54:54" x14ac:dyDescent="0.2">
      <c r="BB46155" s="5"/>
    </row>
    <row r="46156" spans="54:54" x14ac:dyDescent="0.2">
      <c r="BB46156" s="5"/>
    </row>
    <row r="46157" spans="54:54" x14ac:dyDescent="0.2">
      <c r="BB46157" s="5"/>
    </row>
    <row r="46158" spans="54:54" x14ac:dyDescent="0.2">
      <c r="BB46158" s="5"/>
    </row>
    <row r="46159" spans="54:54" x14ac:dyDescent="0.2">
      <c r="BB46159" s="5"/>
    </row>
    <row r="46160" spans="54:54" x14ac:dyDescent="0.2">
      <c r="BB46160" s="5"/>
    </row>
    <row r="46161" spans="54:54" x14ac:dyDescent="0.2">
      <c r="BB46161" s="5"/>
    </row>
    <row r="46162" spans="54:54" x14ac:dyDescent="0.2">
      <c r="BB46162" s="5"/>
    </row>
    <row r="46163" spans="54:54" x14ac:dyDescent="0.2">
      <c r="BB46163" s="5"/>
    </row>
    <row r="46164" spans="54:54" x14ac:dyDescent="0.2">
      <c r="BB46164" s="5"/>
    </row>
    <row r="46165" spans="54:54" x14ac:dyDescent="0.2">
      <c r="BB46165" s="5"/>
    </row>
    <row r="46166" spans="54:54" x14ac:dyDescent="0.2">
      <c r="BB46166" s="5"/>
    </row>
    <row r="46167" spans="54:54" x14ac:dyDescent="0.2">
      <c r="BB46167" s="5"/>
    </row>
    <row r="46168" spans="54:54" x14ac:dyDescent="0.2">
      <c r="BB46168" s="5"/>
    </row>
    <row r="46169" spans="54:54" x14ac:dyDescent="0.2">
      <c r="BB46169" s="5"/>
    </row>
    <row r="46170" spans="54:54" x14ac:dyDescent="0.2">
      <c r="BB46170" s="5"/>
    </row>
    <row r="46171" spans="54:54" x14ac:dyDescent="0.2">
      <c r="BB46171" s="5"/>
    </row>
    <row r="46172" spans="54:54" x14ac:dyDescent="0.2">
      <c r="BB46172" s="5"/>
    </row>
    <row r="46173" spans="54:54" x14ac:dyDescent="0.2">
      <c r="BB46173" s="5"/>
    </row>
    <row r="46174" spans="54:54" x14ac:dyDescent="0.2">
      <c r="BB46174" s="5"/>
    </row>
    <row r="46175" spans="54:54" x14ac:dyDescent="0.2">
      <c r="BB46175" s="5"/>
    </row>
    <row r="46176" spans="54:54" x14ac:dyDescent="0.2">
      <c r="BB46176" s="5"/>
    </row>
    <row r="46177" spans="54:54" x14ac:dyDescent="0.2">
      <c r="BB46177" s="5"/>
    </row>
    <row r="46178" spans="54:54" x14ac:dyDescent="0.2">
      <c r="BB46178" s="5"/>
    </row>
    <row r="46179" spans="54:54" x14ac:dyDescent="0.2">
      <c r="BB46179" s="5"/>
    </row>
    <row r="46180" spans="54:54" x14ac:dyDescent="0.2">
      <c r="BB46180" s="5"/>
    </row>
    <row r="46181" spans="54:54" x14ac:dyDescent="0.2">
      <c r="BB46181" s="5"/>
    </row>
    <row r="46182" spans="54:54" x14ac:dyDescent="0.2">
      <c r="BB46182" s="5"/>
    </row>
    <row r="46183" spans="54:54" x14ac:dyDescent="0.2">
      <c r="BB46183" s="5"/>
    </row>
    <row r="46184" spans="54:54" x14ac:dyDescent="0.2">
      <c r="BB46184" s="5"/>
    </row>
    <row r="46185" spans="54:54" x14ac:dyDescent="0.2">
      <c r="BB46185" s="5"/>
    </row>
    <row r="46186" spans="54:54" x14ac:dyDescent="0.2">
      <c r="BB46186" s="5"/>
    </row>
    <row r="46187" spans="54:54" x14ac:dyDescent="0.2">
      <c r="BB46187" s="5"/>
    </row>
    <row r="46188" spans="54:54" x14ac:dyDescent="0.2">
      <c r="BB46188" s="5"/>
    </row>
    <row r="46189" spans="54:54" x14ac:dyDescent="0.2">
      <c r="BB46189" s="5"/>
    </row>
    <row r="46190" spans="54:54" x14ac:dyDescent="0.2">
      <c r="BB46190" s="5"/>
    </row>
    <row r="46191" spans="54:54" x14ac:dyDescent="0.2">
      <c r="BB46191" s="5"/>
    </row>
    <row r="46192" spans="54:54" x14ac:dyDescent="0.2">
      <c r="BB46192" s="5"/>
    </row>
    <row r="46193" spans="54:54" x14ac:dyDescent="0.2">
      <c r="BB46193" s="5"/>
    </row>
    <row r="46194" spans="54:54" x14ac:dyDescent="0.2">
      <c r="BB46194" s="5"/>
    </row>
    <row r="46195" spans="54:54" x14ac:dyDescent="0.2">
      <c r="BB46195" s="5"/>
    </row>
    <row r="46196" spans="54:54" x14ac:dyDescent="0.2">
      <c r="BB46196" s="5"/>
    </row>
    <row r="46197" spans="54:54" x14ac:dyDescent="0.2">
      <c r="BB46197" s="5"/>
    </row>
    <row r="46198" spans="54:54" x14ac:dyDescent="0.2">
      <c r="BB46198" s="5"/>
    </row>
    <row r="46199" spans="54:54" x14ac:dyDescent="0.2">
      <c r="BB46199" s="5"/>
    </row>
    <row r="46200" spans="54:54" x14ac:dyDescent="0.2">
      <c r="BB46200" s="5"/>
    </row>
    <row r="46201" spans="54:54" x14ac:dyDescent="0.2">
      <c r="BB46201" s="5"/>
    </row>
    <row r="46202" spans="54:54" x14ac:dyDescent="0.2">
      <c r="BB46202" s="5"/>
    </row>
    <row r="46203" spans="54:54" x14ac:dyDescent="0.2">
      <c r="BB46203" s="5"/>
    </row>
    <row r="46204" spans="54:54" x14ac:dyDescent="0.2">
      <c r="BB46204" s="5"/>
    </row>
    <row r="46205" spans="54:54" x14ac:dyDescent="0.2">
      <c r="BB46205" s="5"/>
    </row>
    <row r="46206" spans="54:54" x14ac:dyDescent="0.2">
      <c r="BB46206" s="5"/>
    </row>
    <row r="46207" spans="54:54" x14ac:dyDescent="0.2">
      <c r="BB46207" s="5"/>
    </row>
    <row r="46208" spans="54:54" x14ac:dyDescent="0.2">
      <c r="BB46208" s="5"/>
    </row>
    <row r="46209" spans="54:54" x14ac:dyDescent="0.2">
      <c r="BB46209" s="5"/>
    </row>
    <row r="46210" spans="54:54" x14ac:dyDescent="0.2">
      <c r="BB46210" s="5"/>
    </row>
    <row r="46211" spans="54:54" x14ac:dyDescent="0.2">
      <c r="BB46211" s="5"/>
    </row>
    <row r="46212" spans="54:54" x14ac:dyDescent="0.2">
      <c r="BB46212" s="5"/>
    </row>
    <row r="46213" spans="54:54" x14ac:dyDescent="0.2">
      <c r="BB46213" s="5"/>
    </row>
    <row r="46214" spans="54:54" x14ac:dyDescent="0.2">
      <c r="BB46214" s="5"/>
    </row>
    <row r="46215" spans="54:54" x14ac:dyDescent="0.2">
      <c r="BB46215" s="5"/>
    </row>
    <row r="46216" spans="54:54" x14ac:dyDescent="0.2">
      <c r="BB46216" s="5"/>
    </row>
    <row r="46217" spans="54:54" x14ac:dyDescent="0.2">
      <c r="BB46217" s="5"/>
    </row>
    <row r="46218" spans="54:54" x14ac:dyDescent="0.2">
      <c r="BB46218" s="5"/>
    </row>
    <row r="46219" spans="54:54" x14ac:dyDescent="0.2">
      <c r="BB46219" s="5"/>
    </row>
    <row r="46220" spans="54:54" x14ac:dyDescent="0.2">
      <c r="BB46220" s="5"/>
    </row>
    <row r="46221" spans="54:54" x14ac:dyDescent="0.2">
      <c r="BB46221" s="5"/>
    </row>
    <row r="46222" spans="54:54" x14ac:dyDescent="0.2">
      <c r="BB46222" s="5"/>
    </row>
    <row r="46223" spans="54:54" x14ac:dyDescent="0.2">
      <c r="BB46223" s="5"/>
    </row>
    <row r="46224" spans="54:54" x14ac:dyDescent="0.2">
      <c r="BB46224" s="5"/>
    </row>
    <row r="46225" spans="54:54" x14ac:dyDescent="0.2">
      <c r="BB46225" s="5"/>
    </row>
    <row r="46226" spans="54:54" x14ac:dyDescent="0.2">
      <c r="BB46226" s="5"/>
    </row>
    <row r="46227" spans="54:54" x14ac:dyDescent="0.2">
      <c r="BB46227" s="5"/>
    </row>
    <row r="46228" spans="54:54" x14ac:dyDescent="0.2">
      <c r="BB46228" s="5"/>
    </row>
    <row r="46229" spans="54:54" x14ac:dyDescent="0.2">
      <c r="BB46229" s="5"/>
    </row>
    <row r="46230" spans="54:54" x14ac:dyDescent="0.2">
      <c r="BB46230" s="5"/>
    </row>
    <row r="46231" spans="54:54" x14ac:dyDescent="0.2">
      <c r="BB46231" s="5"/>
    </row>
    <row r="46232" spans="54:54" x14ac:dyDescent="0.2">
      <c r="BB46232" s="5"/>
    </row>
    <row r="46233" spans="54:54" x14ac:dyDescent="0.2">
      <c r="BB46233" s="5"/>
    </row>
    <row r="46234" spans="54:54" x14ac:dyDescent="0.2">
      <c r="BB46234" s="5"/>
    </row>
    <row r="46235" spans="54:54" x14ac:dyDescent="0.2">
      <c r="BB46235" s="5"/>
    </row>
    <row r="46236" spans="54:54" x14ac:dyDescent="0.2">
      <c r="BB46236" s="5"/>
    </row>
    <row r="46237" spans="54:54" x14ac:dyDescent="0.2">
      <c r="BB46237" s="5"/>
    </row>
    <row r="46238" spans="54:54" x14ac:dyDescent="0.2">
      <c r="BB46238" s="5"/>
    </row>
    <row r="46239" spans="54:54" x14ac:dyDescent="0.2">
      <c r="BB46239" s="5"/>
    </row>
    <row r="46240" spans="54:54" x14ac:dyDescent="0.2">
      <c r="BB46240" s="5"/>
    </row>
    <row r="46241" spans="54:54" x14ac:dyDescent="0.2">
      <c r="BB46241" s="5"/>
    </row>
    <row r="46242" spans="54:54" x14ac:dyDescent="0.2">
      <c r="BB46242" s="5"/>
    </row>
    <row r="46243" spans="54:54" x14ac:dyDescent="0.2">
      <c r="BB46243" s="5"/>
    </row>
    <row r="46244" spans="54:54" x14ac:dyDescent="0.2">
      <c r="BB46244" s="5"/>
    </row>
    <row r="46245" spans="54:54" x14ac:dyDescent="0.2">
      <c r="BB46245" s="5"/>
    </row>
    <row r="46246" spans="54:54" x14ac:dyDescent="0.2">
      <c r="BB46246" s="5"/>
    </row>
    <row r="46247" spans="54:54" x14ac:dyDescent="0.2">
      <c r="BB46247" s="5"/>
    </row>
    <row r="46248" spans="54:54" x14ac:dyDescent="0.2">
      <c r="BB46248" s="5"/>
    </row>
    <row r="46249" spans="54:54" x14ac:dyDescent="0.2">
      <c r="BB46249" s="5"/>
    </row>
    <row r="46250" spans="54:54" x14ac:dyDescent="0.2">
      <c r="BB46250" s="5"/>
    </row>
    <row r="46251" spans="54:54" x14ac:dyDescent="0.2">
      <c r="BB46251" s="5"/>
    </row>
    <row r="46252" spans="54:54" x14ac:dyDescent="0.2">
      <c r="BB46252" s="5"/>
    </row>
    <row r="46253" spans="54:54" x14ac:dyDescent="0.2">
      <c r="BB46253" s="5"/>
    </row>
    <row r="46254" spans="54:54" x14ac:dyDescent="0.2">
      <c r="BB46254" s="5"/>
    </row>
    <row r="46255" spans="54:54" x14ac:dyDescent="0.2">
      <c r="BB46255" s="5"/>
    </row>
    <row r="46256" spans="54:54" x14ac:dyDescent="0.2">
      <c r="BB46256" s="5"/>
    </row>
    <row r="46257" spans="54:54" x14ac:dyDescent="0.2">
      <c r="BB46257" s="5"/>
    </row>
    <row r="46258" spans="54:54" x14ac:dyDescent="0.2">
      <c r="BB46258" s="5"/>
    </row>
    <row r="46259" spans="54:54" x14ac:dyDescent="0.2">
      <c r="BB46259" s="5"/>
    </row>
    <row r="46260" spans="54:54" x14ac:dyDescent="0.2">
      <c r="BB46260" s="5"/>
    </row>
    <row r="46261" spans="54:54" x14ac:dyDescent="0.2">
      <c r="BB46261" s="5"/>
    </row>
    <row r="46262" spans="54:54" x14ac:dyDescent="0.2">
      <c r="BB46262" s="5"/>
    </row>
    <row r="46263" spans="54:54" x14ac:dyDescent="0.2">
      <c r="BB46263" s="5"/>
    </row>
    <row r="46264" spans="54:54" x14ac:dyDescent="0.2">
      <c r="BB46264" s="5"/>
    </row>
    <row r="46265" spans="54:54" x14ac:dyDescent="0.2">
      <c r="BB46265" s="5"/>
    </row>
    <row r="46266" spans="54:54" x14ac:dyDescent="0.2">
      <c r="BB46266" s="5"/>
    </row>
    <row r="46267" spans="54:54" x14ac:dyDescent="0.2">
      <c r="BB46267" s="5"/>
    </row>
    <row r="46268" spans="54:54" x14ac:dyDescent="0.2">
      <c r="BB46268" s="5"/>
    </row>
    <row r="46269" spans="54:54" x14ac:dyDescent="0.2">
      <c r="BB46269" s="5"/>
    </row>
    <row r="46270" spans="54:54" x14ac:dyDescent="0.2">
      <c r="BB46270" s="5"/>
    </row>
    <row r="46271" spans="54:54" x14ac:dyDescent="0.2">
      <c r="BB46271" s="5"/>
    </row>
    <row r="46272" spans="54:54" x14ac:dyDescent="0.2">
      <c r="BB46272" s="5"/>
    </row>
    <row r="46273" spans="54:54" x14ac:dyDescent="0.2">
      <c r="BB46273" s="5"/>
    </row>
    <row r="46274" spans="54:54" x14ac:dyDescent="0.2">
      <c r="BB46274" s="5"/>
    </row>
    <row r="46275" spans="54:54" x14ac:dyDescent="0.2">
      <c r="BB46275" s="5"/>
    </row>
    <row r="46276" spans="54:54" x14ac:dyDescent="0.2">
      <c r="BB46276" s="5"/>
    </row>
    <row r="46277" spans="54:54" x14ac:dyDescent="0.2">
      <c r="BB46277" s="5"/>
    </row>
    <row r="46278" spans="54:54" x14ac:dyDescent="0.2">
      <c r="BB46278" s="5"/>
    </row>
    <row r="46279" spans="54:54" x14ac:dyDescent="0.2">
      <c r="BB46279" s="5"/>
    </row>
    <row r="46280" spans="54:54" x14ac:dyDescent="0.2">
      <c r="BB46280" s="5"/>
    </row>
    <row r="46281" spans="54:54" x14ac:dyDescent="0.2">
      <c r="BB46281" s="5"/>
    </row>
    <row r="46282" spans="54:54" x14ac:dyDescent="0.2">
      <c r="BB46282" s="5"/>
    </row>
    <row r="46283" spans="54:54" x14ac:dyDescent="0.2">
      <c r="BB46283" s="5"/>
    </row>
    <row r="46284" spans="54:54" x14ac:dyDescent="0.2">
      <c r="BB46284" s="5"/>
    </row>
    <row r="46285" spans="54:54" x14ac:dyDescent="0.2">
      <c r="BB46285" s="5"/>
    </row>
    <row r="46286" spans="54:54" x14ac:dyDescent="0.2">
      <c r="BB46286" s="5"/>
    </row>
    <row r="46287" spans="54:54" x14ac:dyDescent="0.2">
      <c r="BB46287" s="5"/>
    </row>
    <row r="46288" spans="54:54" x14ac:dyDescent="0.2">
      <c r="BB46288" s="5"/>
    </row>
    <row r="46289" spans="54:54" x14ac:dyDescent="0.2">
      <c r="BB46289" s="5"/>
    </row>
    <row r="46290" spans="54:54" x14ac:dyDescent="0.2">
      <c r="BB46290" s="5"/>
    </row>
    <row r="46291" spans="54:54" x14ac:dyDescent="0.2">
      <c r="BB46291" s="5"/>
    </row>
    <row r="46292" spans="54:54" x14ac:dyDescent="0.2">
      <c r="BB46292" s="5"/>
    </row>
    <row r="46293" spans="54:54" x14ac:dyDescent="0.2">
      <c r="BB46293" s="5"/>
    </row>
    <row r="46294" spans="54:54" x14ac:dyDescent="0.2">
      <c r="BB46294" s="5"/>
    </row>
    <row r="46295" spans="54:54" x14ac:dyDescent="0.2">
      <c r="BB46295" s="5"/>
    </row>
    <row r="46296" spans="54:54" x14ac:dyDescent="0.2">
      <c r="BB46296" s="5"/>
    </row>
    <row r="46297" spans="54:54" x14ac:dyDescent="0.2">
      <c r="BB46297" s="5"/>
    </row>
    <row r="46298" spans="54:54" x14ac:dyDescent="0.2">
      <c r="BB46298" s="5"/>
    </row>
    <row r="46299" spans="54:54" x14ac:dyDescent="0.2">
      <c r="BB46299" s="5"/>
    </row>
    <row r="46300" spans="54:54" x14ac:dyDescent="0.2">
      <c r="BB46300" s="5"/>
    </row>
    <row r="46301" spans="54:54" x14ac:dyDescent="0.2">
      <c r="BB46301" s="5"/>
    </row>
    <row r="46302" spans="54:54" x14ac:dyDescent="0.2">
      <c r="BB46302" s="5"/>
    </row>
    <row r="46303" spans="54:54" x14ac:dyDescent="0.2">
      <c r="BB46303" s="5"/>
    </row>
    <row r="46304" spans="54:54" x14ac:dyDescent="0.2">
      <c r="BB46304" s="5"/>
    </row>
    <row r="46305" spans="54:54" x14ac:dyDescent="0.2">
      <c r="BB46305" s="5"/>
    </row>
    <row r="46306" spans="54:54" x14ac:dyDescent="0.2">
      <c r="BB46306" s="5"/>
    </row>
    <row r="46307" spans="54:54" x14ac:dyDescent="0.2">
      <c r="BB46307" s="5"/>
    </row>
    <row r="46308" spans="54:54" x14ac:dyDescent="0.2">
      <c r="BB46308" s="5"/>
    </row>
    <row r="46309" spans="54:54" x14ac:dyDescent="0.2">
      <c r="BB46309" s="5"/>
    </row>
    <row r="46310" spans="54:54" x14ac:dyDescent="0.2">
      <c r="BB46310" s="5"/>
    </row>
    <row r="46311" spans="54:54" x14ac:dyDescent="0.2">
      <c r="BB46311" s="5"/>
    </row>
    <row r="46312" spans="54:54" x14ac:dyDescent="0.2">
      <c r="BB46312" s="5"/>
    </row>
    <row r="46313" spans="54:54" x14ac:dyDescent="0.2">
      <c r="BB46313" s="5"/>
    </row>
    <row r="46314" spans="54:54" x14ac:dyDescent="0.2">
      <c r="BB46314" s="5"/>
    </row>
    <row r="46315" spans="54:54" x14ac:dyDescent="0.2">
      <c r="BB46315" s="5"/>
    </row>
    <row r="46316" spans="54:54" x14ac:dyDescent="0.2">
      <c r="BB46316" s="5"/>
    </row>
    <row r="46317" spans="54:54" x14ac:dyDescent="0.2">
      <c r="BB46317" s="5"/>
    </row>
    <row r="46318" spans="54:54" x14ac:dyDescent="0.2">
      <c r="BB46318" s="5"/>
    </row>
    <row r="46319" spans="54:54" x14ac:dyDescent="0.2">
      <c r="BB46319" s="5"/>
    </row>
    <row r="46320" spans="54:54" x14ac:dyDescent="0.2">
      <c r="BB46320" s="5"/>
    </row>
    <row r="46321" spans="54:54" x14ac:dyDescent="0.2">
      <c r="BB46321" s="5"/>
    </row>
    <row r="46322" spans="54:54" x14ac:dyDescent="0.2">
      <c r="BB46322" s="5"/>
    </row>
    <row r="46323" spans="54:54" x14ac:dyDescent="0.2">
      <c r="BB46323" s="5"/>
    </row>
    <row r="46324" spans="54:54" x14ac:dyDescent="0.2">
      <c r="BB46324" s="5"/>
    </row>
    <row r="46325" spans="54:54" x14ac:dyDescent="0.2">
      <c r="BB46325" s="5"/>
    </row>
    <row r="46326" spans="54:54" x14ac:dyDescent="0.2">
      <c r="BB46326" s="5"/>
    </row>
    <row r="46327" spans="54:54" x14ac:dyDescent="0.2">
      <c r="BB46327" s="5"/>
    </row>
    <row r="46328" spans="54:54" x14ac:dyDescent="0.2">
      <c r="BB46328" s="5"/>
    </row>
    <row r="46329" spans="54:54" x14ac:dyDescent="0.2">
      <c r="BB46329" s="5"/>
    </row>
    <row r="46330" spans="54:54" x14ac:dyDescent="0.2">
      <c r="BB46330" s="5"/>
    </row>
    <row r="46331" spans="54:54" x14ac:dyDescent="0.2">
      <c r="BB46331" s="5"/>
    </row>
    <row r="46332" spans="54:54" x14ac:dyDescent="0.2">
      <c r="BB46332" s="5"/>
    </row>
    <row r="46333" spans="54:54" x14ac:dyDescent="0.2">
      <c r="BB46333" s="5"/>
    </row>
    <row r="46334" spans="54:54" x14ac:dyDescent="0.2">
      <c r="BB46334" s="5"/>
    </row>
    <row r="46335" spans="54:54" x14ac:dyDescent="0.2">
      <c r="BB46335" s="5"/>
    </row>
    <row r="46336" spans="54:54" x14ac:dyDescent="0.2">
      <c r="BB46336" s="5"/>
    </row>
    <row r="46337" spans="54:54" x14ac:dyDescent="0.2">
      <c r="BB46337" s="5"/>
    </row>
    <row r="46338" spans="54:54" x14ac:dyDescent="0.2">
      <c r="BB46338" s="5"/>
    </row>
    <row r="46339" spans="54:54" x14ac:dyDescent="0.2">
      <c r="BB46339" s="5"/>
    </row>
    <row r="46340" spans="54:54" x14ac:dyDescent="0.2">
      <c r="BB46340" s="5"/>
    </row>
    <row r="46341" spans="54:54" x14ac:dyDescent="0.2">
      <c r="BB46341" s="5"/>
    </row>
    <row r="46342" spans="54:54" x14ac:dyDescent="0.2">
      <c r="BB46342" s="5"/>
    </row>
    <row r="46343" spans="54:54" x14ac:dyDescent="0.2">
      <c r="BB46343" s="5"/>
    </row>
    <row r="46344" spans="54:54" x14ac:dyDescent="0.2">
      <c r="BB46344" s="5"/>
    </row>
    <row r="46345" spans="54:54" x14ac:dyDescent="0.2">
      <c r="BB46345" s="5"/>
    </row>
    <row r="46346" spans="54:54" x14ac:dyDescent="0.2">
      <c r="BB46346" s="5"/>
    </row>
    <row r="46347" spans="54:54" x14ac:dyDescent="0.2">
      <c r="BB46347" s="5"/>
    </row>
    <row r="46348" spans="54:54" x14ac:dyDescent="0.2">
      <c r="BB46348" s="5"/>
    </row>
    <row r="46349" spans="54:54" x14ac:dyDescent="0.2">
      <c r="BB46349" s="5"/>
    </row>
    <row r="46350" spans="54:54" x14ac:dyDescent="0.2">
      <c r="BB46350" s="5"/>
    </row>
    <row r="46351" spans="54:54" x14ac:dyDescent="0.2">
      <c r="BB46351" s="5"/>
    </row>
    <row r="46352" spans="54:54" x14ac:dyDescent="0.2">
      <c r="BB46352" s="5"/>
    </row>
    <row r="46353" spans="54:54" x14ac:dyDescent="0.2">
      <c r="BB46353" s="5"/>
    </row>
    <row r="46354" spans="54:54" x14ac:dyDescent="0.2">
      <c r="BB46354" s="5"/>
    </row>
    <row r="46355" spans="54:54" x14ac:dyDescent="0.2">
      <c r="BB46355" s="5"/>
    </row>
    <row r="46356" spans="54:54" x14ac:dyDescent="0.2">
      <c r="BB46356" s="5"/>
    </row>
    <row r="46357" spans="54:54" x14ac:dyDescent="0.2">
      <c r="BB46357" s="5"/>
    </row>
    <row r="46358" spans="54:54" x14ac:dyDescent="0.2">
      <c r="BB46358" s="5"/>
    </row>
    <row r="46359" spans="54:54" x14ac:dyDescent="0.2">
      <c r="BB46359" s="5"/>
    </row>
    <row r="46360" spans="54:54" x14ac:dyDescent="0.2">
      <c r="BB46360" s="5"/>
    </row>
    <row r="46361" spans="54:54" x14ac:dyDescent="0.2">
      <c r="BB46361" s="5"/>
    </row>
    <row r="46362" spans="54:54" x14ac:dyDescent="0.2">
      <c r="BB46362" s="5"/>
    </row>
    <row r="46363" spans="54:54" x14ac:dyDescent="0.2">
      <c r="BB46363" s="5"/>
    </row>
    <row r="46364" spans="54:54" x14ac:dyDescent="0.2">
      <c r="BB46364" s="5"/>
    </row>
    <row r="46365" spans="54:54" x14ac:dyDescent="0.2">
      <c r="BB46365" s="5"/>
    </row>
    <row r="46366" spans="54:54" x14ac:dyDescent="0.2">
      <c r="BB46366" s="5"/>
    </row>
    <row r="46367" spans="54:54" x14ac:dyDescent="0.2">
      <c r="BB46367" s="5"/>
    </row>
    <row r="46368" spans="54:54" x14ac:dyDescent="0.2">
      <c r="BB46368" s="5"/>
    </row>
    <row r="46369" spans="54:54" x14ac:dyDescent="0.2">
      <c r="BB46369" s="5"/>
    </row>
    <row r="46370" spans="54:54" x14ac:dyDescent="0.2">
      <c r="BB46370" s="5"/>
    </row>
    <row r="46371" spans="54:54" x14ac:dyDescent="0.2">
      <c r="BB46371" s="5"/>
    </row>
    <row r="46372" spans="54:54" x14ac:dyDescent="0.2">
      <c r="BB46372" s="5"/>
    </row>
    <row r="46373" spans="54:54" x14ac:dyDescent="0.2">
      <c r="BB46373" s="5"/>
    </row>
    <row r="46374" spans="54:54" x14ac:dyDescent="0.2">
      <c r="BB46374" s="5"/>
    </row>
    <row r="46375" spans="54:54" x14ac:dyDescent="0.2">
      <c r="BB46375" s="5"/>
    </row>
    <row r="46376" spans="54:54" x14ac:dyDescent="0.2">
      <c r="BB46376" s="5"/>
    </row>
    <row r="46377" spans="54:54" x14ac:dyDescent="0.2">
      <c r="BB46377" s="5"/>
    </row>
    <row r="46378" spans="54:54" x14ac:dyDescent="0.2">
      <c r="BB46378" s="5"/>
    </row>
    <row r="46379" spans="54:54" x14ac:dyDescent="0.2">
      <c r="BB46379" s="5"/>
    </row>
    <row r="46380" spans="54:54" x14ac:dyDescent="0.2">
      <c r="BB46380" s="5"/>
    </row>
    <row r="46381" spans="54:54" x14ac:dyDescent="0.2">
      <c r="BB46381" s="5"/>
    </row>
    <row r="46382" spans="54:54" x14ac:dyDescent="0.2">
      <c r="BB46382" s="5"/>
    </row>
    <row r="46383" spans="54:54" x14ac:dyDescent="0.2">
      <c r="BB46383" s="5"/>
    </row>
    <row r="46384" spans="54:54" x14ac:dyDescent="0.2">
      <c r="BB46384" s="5"/>
    </row>
    <row r="46385" spans="54:54" x14ac:dyDescent="0.2">
      <c r="BB46385" s="5"/>
    </row>
    <row r="46386" spans="54:54" x14ac:dyDescent="0.2">
      <c r="BB46386" s="5"/>
    </row>
    <row r="46387" spans="54:54" x14ac:dyDescent="0.2">
      <c r="BB46387" s="5"/>
    </row>
    <row r="46388" spans="54:54" x14ac:dyDescent="0.2">
      <c r="BB46388" s="5"/>
    </row>
    <row r="46389" spans="54:54" x14ac:dyDescent="0.2">
      <c r="BB46389" s="5"/>
    </row>
    <row r="46390" spans="54:54" x14ac:dyDescent="0.2">
      <c r="BB46390" s="5"/>
    </row>
    <row r="46391" spans="54:54" x14ac:dyDescent="0.2">
      <c r="BB46391" s="5"/>
    </row>
    <row r="46392" spans="54:54" x14ac:dyDescent="0.2">
      <c r="BB46392" s="5"/>
    </row>
    <row r="46393" spans="54:54" x14ac:dyDescent="0.2">
      <c r="BB46393" s="5"/>
    </row>
    <row r="46394" spans="54:54" x14ac:dyDescent="0.2">
      <c r="BB46394" s="5"/>
    </row>
    <row r="46395" spans="54:54" x14ac:dyDescent="0.2">
      <c r="BB46395" s="5"/>
    </row>
    <row r="46396" spans="54:54" x14ac:dyDescent="0.2">
      <c r="BB46396" s="5"/>
    </row>
    <row r="46397" spans="54:54" x14ac:dyDescent="0.2">
      <c r="BB46397" s="5"/>
    </row>
    <row r="46398" spans="54:54" x14ac:dyDescent="0.2">
      <c r="BB46398" s="5"/>
    </row>
    <row r="46399" spans="54:54" x14ac:dyDescent="0.2">
      <c r="BB46399" s="5"/>
    </row>
    <row r="46400" spans="54:54" x14ac:dyDescent="0.2">
      <c r="BB46400" s="5"/>
    </row>
    <row r="46401" spans="54:54" x14ac:dyDescent="0.2">
      <c r="BB46401" s="5"/>
    </row>
    <row r="46402" spans="54:54" x14ac:dyDescent="0.2">
      <c r="BB46402" s="5"/>
    </row>
    <row r="46403" spans="54:54" x14ac:dyDescent="0.2">
      <c r="BB46403" s="5"/>
    </row>
    <row r="46404" spans="54:54" x14ac:dyDescent="0.2">
      <c r="BB46404" s="5"/>
    </row>
    <row r="46405" spans="54:54" x14ac:dyDescent="0.2">
      <c r="BB46405" s="5"/>
    </row>
    <row r="46406" spans="54:54" x14ac:dyDescent="0.2">
      <c r="BB46406" s="5"/>
    </row>
    <row r="46407" spans="54:54" x14ac:dyDescent="0.2">
      <c r="BB46407" s="5"/>
    </row>
    <row r="46408" spans="54:54" x14ac:dyDescent="0.2">
      <c r="BB46408" s="5"/>
    </row>
    <row r="46409" spans="54:54" x14ac:dyDescent="0.2">
      <c r="BB46409" s="5"/>
    </row>
    <row r="46410" spans="54:54" x14ac:dyDescent="0.2">
      <c r="BB46410" s="5"/>
    </row>
    <row r="46411" spans="54:54" x14ac:dyDescent="0.2">
      <c r="BB46411" s="5"/>
    </row>
    <row r="46412" spans="54:54" x14ac:dyDescent="0.2">
      <c r="BB46412" s="5"/>
    </row>
    <row r="46413" spans="54:54" x14ac:dyDescent="0.2">
      <c r="BB46413" s="5"/>
    </row>
    <row r="46414" spans="54:54" x14ac:dyDescent="0.2">
      <c r="BB46414" s="5"/>
    </row>
    <row r="46415" spans="54:54" x14ac:dyDescent="0.2">
      <c r="BB46415" s="5"/>
    </row>
    <row r="46416" spans="54:54" x14ac:dyDescent="0.2">
      <c r="BB46416" s="5"/>
    </row>
    <row r="46417" spans="54:54" x14ac:dyDescent="0.2">
      <c r="BB46417" s="5"/>
    </row>
    <row r="46418" spans="54:54" x14ac:dyDescent="0.2">
      <c r="BB46418" s="5"/>
    </row>
    <row r="46419" spans="54:54" x14ac:dyDescent="0.2">
      <c r="BB46419" s="5"/>
    </row>
    <row r="46420" spans="54:54" x14ac:dyDescent="0.2">
      <c r="BB46420" s="5"/>
    </row>
    <row r="46421" spans="54:54" x14ac:dyDescent="0.2">
      <c r="BB46421" s="5"/>
    </row>
    <row r="46422" spans="54:54" x14ac:dyDescent="0.2">
      <c r="BB46422" s="5"/>
    </row>
    <row r="46423" spans="54:54" x14ac:dyDescent="0.2">
      <c r="BB46423" s="5"/>
    </row>
    <row r="46424" spans="54:54" x14ac:dyDescent="0.2">
      <c r="BB46424" s="5"/>
    </row>
    <row r="46425" spans="54:54" x14ac:dyDescent="0.2">
      <c r="BB46425" s="5"/>
    </row>
    <row r="46426" spans="54:54" x14ac:dyDescent="0.2">
      <c r="BB46426" s="5"/>
    </row>
    <row r="46427" spans="54:54" x14ac:dyDescent="0.2">
      <c r="BB46427" s="5"/>
    </row>
    <row r="46428" spans="54:54" x14ac:dyDescent="0.2">
      <c r="BB46428" s="5"/>
    </row>
    <row r="46429" spans="54:54" x14ac:dyDescent="0.2">
      <c r="BB46429" s="5"/>
    </row>
    <row r="46430" spans="54:54" x14ac:dyDescent="0.2">
      <c r="BB46430" s="5"/>
    </row>
    <row r="46431" spans="54:54" x14ac:dyDescent="0.2">
      <c r="BB46431" s="5"/>
    </row>
    <row r="46432" spans="54:54" x14ac:dyDescent="0.2">
      <c r="BB46432" s="5"/>
    </row>
    <row r="46433" spans="54:54" x14ac:dyDescent="0.2">
      <c r="BB46433" s="5"/>
    </row>
    <row r="46434" spans="54:54" x14ac:dyDescent="0.2">
      <c r="BB46434" s="5"/>
    </row>
    <row r="46435" spans="54:54" x14ac:dyDescent="0.2">
      <c r="BB46435" s="5"/>
    </row>
    <row r="46436" spans="54:54" x14ac:dyDescent="0.2">
      <c r="BB46436" s="5"/>
    </row>
    <row r="46437" spans="54:54" x14ac:dyDescent="0.2">
      <c r="BB46437" s="5"/>
    </row>
    <row r="46438" spans="54:54" x14ac:dyDescent="0.2">
      <c r="BB46438" s="5"/>
    </row>
    <row r="46439" spans="54:54" x14ac:dyDescent="0.2">
      <c r="BB46439" s="5"/>
    </row>
    <row r="46440" spans="54:54" x14ac:dyDescent="0.2">
      <c r="BB46440" s="5"/>
    </row>
    <row r="46441" spans="54:54" x14ac:dyDescent="0.2">
      <c r="BB46441" s="5"/>
    </row>
    <row r="46442" spans="54:54" x14ac:dyDescent="0.2">
      <c r="BB46442" s="5"/>
    </row>
    <row r="46443" spans="54:54" x14ac:dyDescent="0.2">
      <c r="BB46443" s="5"/>
    </row>
    <row r="46444" spans="54:54" x14ac:dyDescent="0.2">
      <c r="BB46444" s="5"/>
    </row>
    <row r="46445" spans="54:54" x14ac:dyDescent="0.2">
      <c r="BB46445" s="5"/>
    </row>
    <row r="46446" spans="54:54" x14ac:dyDescent="0.2">
      <c r="BB46446" s="5"/>
    </row>
    <row r="46447" spans="54:54" x14ac:dyDescent="0.2">
      <c r="BB46447" s="5"/>
    </row>
    <row r="46448" spans="54:54" x14ac:dyDescent="0.2">
      <c r="BB46448" s="5"/>
    </row>
    <row r="46449" spans="54:54" x14ac:dyDescent="0.2">
      <c r="BB46449" s="5"/>
    </row>
    <row r="46450" spans="54:54" x14ac:dyDescent="0.2">
      <c r="BB46450" s="5"/>
    </row>
    <row r="46451" spans="54:54" x14ac:dyDescent="0.2">
      <c r="BB46451" s="5"/>
    </row>
    <row r="46452" spans="54:54" x14ac:dyDescent="0.2">
      <c r="BB46452" s="5"/>
    </row>
    <row r="46453" spans="54:54" x14ac:dyDescent="0.2">
      <c r="BB46453" s="5"/>
    </row>
    <row r="46454" spans="54:54" x14ac:dyDescent="0.2">
      <c r="BB46454" s="5"/>
    </row>
    <row r="46455" spans="54:54" x14ac:dyDescent="0.2">
      <c r="BB46455" s="5"/>
    </row>
    <row r="46456" spans="54:54" x14ac:dyDescent="0.2">
      <c r="BB46456" s="5"/>
    </row>
    <row r="46457" spans="54:54" x14ac:dyDescent="0.2">
      <c r="BB46457" s="5"/>
    </row>
    <row r="46458" spans="54:54" x14ac:dyDescent="0.2">
      <c r="BB46458" s="5"/>
    </row>
    <row r="46459" spans="54:54" x14ac:dyDescent="0.2">
      <c r="BB46459" s="5"/>
    </row>
    <row r="46460" spans="54:54" x14ac:dyDescent="0.2">
      <c r="BB46460" s="5"/>
    </row>
    <row r="46461" spans="54:54" x14ac:dyDescent="0.2">
      <c r="BB46461" s="5"/>
    </row>
    <row r="46462" spans="54:54" x14ac:dyDescent="0.2">
      <c r="BB46462" s="5"/>
    </row>
    <row r="46463" spans="54:54" x14ac:dyDescent="0.2">
      <c r="BB46463" s="5"/>
    </row>
    <row r="46464" spans="54:54" x14ac:dyDescent="0.2">
      <c r="BB46464" s="5"/>
    </row>
    <row r="46465" spans="54:54" x14ac:dyDescent="0.2">
      <c r="BB46465" s="5"/>
    </row>
    <row r="46466" spans="54:54" x14ac:dyDescent="0.2">
      <c r="BB46466" s="5"/>
    </row>
    <row r="46467" spans="54:54" x14ac:dyDescent="0.2">
      <c r="BB46467" s="5"/>
    </row>
    <row r="46468" spans="54:54" x14ac:dyDescent="0.2">
      <c r="BB46468" s="5"/>
    </row>
    <row r="46469" spans="54:54" x14ac:dyDescent="0.2">
      <c r="BB46469" s="5"/>
    </row>
    <row r="46470" spans="54:54" x14ac:dyDescent="0.2">
      <c r="BB46470" s="5"/>
    </row>
    <row r="46471" spans="54:54" x14ac:dyDescent="0.2">
      <c r="BB46471" s="5"/>
    </row>
    <row r="46472" spans="54:54" x14ac:dyDescent="0.2">
      <c r="BB46472" s="5"/>
    </row>
    <row r="46473" spans="54:54" x14ac:dyDescent="0.2">
      <c r="BB46473" s="5"/>
    </row>
    <row r="46474" spans="54:54" x14ac:dyDescent="0.2">
      <c r="BB46474" s="5"/>
    </row>
    <row r="46475" spans="54:54" x14ac:dyDescent="0.2">
      <c r="BB46475" s="5"/>
    </row>
    <row r="46476" spans="54:54" x14ac:dyDescent="0.2">
      <c r="BB46476" s="5"/>
    </row>
    <row r="46477" spans="54:54" x14ac:dyDescent="0.2">
      <c r="BB46477" s="5"/>
    </row>
    <row r="46478" spans="54:54" x14ac:dyDescent="0.2">
      <c r="BB46478" s="5"/>
    </row>
    <row r="46479" spans="54:54" x14ac:dyDescent="0.2">
      <c r="BB46479" s="5"/>
    </row>
    <row r="46480" spans="54:54" x14ac:dyDescent="0.2">
      <c r="BB46480" s="5"/>
    </row>
    <row r="46481" spans="54:54" x14ac:dyDescent="0.2">
      <c r="BB46481" s="5"/>
    </row>
    <row r="46482" spans="54:54" x14ac:dyDescent="0.2">
      <c r="BB46482" s="5"/>
    </row>
    <row r="46483" spans="54:54" x14ac:dyDescent="0.2">
      <c r="BB46483" s="5"/>
    </row>
    <row r="46484" spans="54:54" x14ac:dyDescent="0.2">
      <c r="BB46484" s="5"/>
    </row>
    <row r="46485" spans="54:54" x14ac:dyDescent="0.2">
      <c r="BB46485" s="5"/>
    </row>
    <row r="46486" spans="54:54" x14ac:dyDescent="0.2">
      <c r="BB46486" s="5"/>
    </row>
    <row r="46487" spans="54:54" x14ac:dyDescent="0.2">
      <c r="BB46487" s="5"/>
    </row>
    <row r="46488" spans="54:54" x14ac:dyDescent="0.2">
      <c r="BB46488" s="5"/>
    </row>
    <row r="46489" spans="54:54" x14ac:dyDescent="0.2">
      <c r="BB46489" s="5"/>
    </row>
    <row r="46490" spans="54:54" x14ac:dyDescent="0.2">
      <c r="BB46490" s="5"/>
    </row>
    <row r="46491" spans="54:54" x14ac:dyDescent="0.2">
      <c r="BB46491" s="5"/>
    </row>
    <row r="46492" spans="54:54" x14ac:dyDescent="0.2">
      <c r="BB46492" s="5"/>
    </row>
    <row r="46493" spans="54:54" x14ac:dyDescent="0.2">
      <c r="BB46493" s="5"/>
    </row>
    <row r="46494" spans="54:54" x14ac:dyDescent="0.2">
      <c r="BB46494" s="5"/>
    </row>
    <row r="46495" spans="54:54" x14ac:dyDescent="0.2">
      <c r="BB46495" s="5"/>
    </row>
    <row r="46496" spans="54:54" x14ac:dyDescent="0.2">
      <c r="BB46496" s="5"/>
    </row>
    <row r="46497" spans="54:54" x14ac:dyDescent="0.2">
      <c r="BB46497" s="5"/>
    </row>
    <row r="46498" spans="54:54" x14ac:dyDescent="0.2">
      <c r="BB46498" s="5"/>
    </row>
    <row r="46499" spans="54:54" x14ac:dyDescent="0.2">
      <c r="BB46499" s="5"/>
    </row>
    <row r="46500" spans="54:54" x14ac:dyDescent="0.2">
      <c r="BB46500" s="5"/>
    </row>
    <row r="46501" spans="54:54" x14ac:dyDescent="0.2">
      <c r="BB46501" s="5"/>
    </row>
    <row r="46502" spans="54:54" x14ac:dyDescent="0.2">
      <c r="BB46502" s="5"/>
    </row>
    <row r="46503" spans="54:54" x14ac:dyDescent="0.2">
      <c r="BB46503" s="5"/>
    </row>
    <row r="46504" spans="54:54" x14ac:dyDescent="0.2">
      <c r="BB46504" s="5"/>
    </row>
    <row r="46505" spans="54:54" x14ac:dyDescent="0.2">
      <c r="BB46505" s="5"/>
    </row>
    <row r="46506" spans="54:54" x14ac:dyDescent="0.2">
      <c r="BB46506" s="5"/>
    </row>
    <row r="46507" spans="54:54" x14ac:dyDescent="0.2">
      <c r="BB46507" s="5"/>
    </row>
    <row r="46508" spans="54:54" x14ac:dyDescent="0.2">
      <c r="BB46508" s="5"/>
    </row>
    <row r="46509" spans="54:54" x14ac:dyDescent="0.2">
      <c r="BB46509" s="5"/>
    </row>
    <row r="46510" spans="54:54" x14ac:dyDescent="0.2">
      <c r="BB46510" s="5"/>
    </row>
    <row r="46511" spans="54:54" x14ac:dyDescent="0.2">
      <c r="BB46511" s="5"/>
    </row>
    <row r="46512" spans="54:54" x14ac:dyDescent="0.2">
      <c r="BB46512" s="5"/>
    </row>
    <row r="46513" spans="54:54" x14ac:dyDescent="0.2">
      <c r="BB46513" s="5"/>
    </row>
    <row r="46514" spans="54:54" x14ac:dyDescent="0.2">
      <c r="BB46514" s="5"/>
    </row>
    <row r="46515" spans="54:54" x14ac:dyDescent="0.2">
      <c r="BB46515" s="5"/>
    </row>
    <row r="46516" spans="54:54" x14ac:dyDescent="0.2">
      <c r="BB46516" s="5"/>
    </row>
    <row r="46517" spans="54:54" x14ac:dyDescent="0.2">
      <c r="BB46517" s="5"/>
    </row>
    <row r="46518" spans="54:54" x14ac:dyDescent="0.2">
      <c r="BB46518" s="5"/>
    </row>
    <row r="46519" spans="54:54" x14ac:dyDescent="0.2">
      <c r="BB46519" s="5"/>
    </row>
    <row r="46520" spans="54:54" x14ac:dyDescent="0.2">
      <c r="BB46520" s="5"/>
    </row>
    <row r="46521" spans="54:54" x14ac:dyDescent="0.2">
      <c r="BB46521" s="5"/>
    </row>
    <row r="46522" spans="54:54" x14ac:dyDescent="0.2">
      <c r="BB46522" s="5"/>
    </row>
    <row r="46523" spans="54:54" x14ac:dyDescent="0.2">
      <c r="BB46523" s="5"/>
    </row>
    <row r="46524" spans="54:54" x14ac:dyDescent="0.2">
      <c r="BB46524" s="5"/>
    </row>
    <row r="46525" spans="54:54" x14ac:dyDescent="0.2">
      <c r="BB46525" s="5"/>
    </row>
    <row r="46526" spans="54:54" x14ac:dyDescent="0.2">
      <c r="BB46526" s="5"/>
    </row>
    <row r="46527" spans="54:54" x14ac:dyDescent="0.2">
      <c r="BB46527" s="5"/>
    </row>
    <row r="46528" spans="54:54" x14ac:dyDescent="0.2">
      <c r="BB46528" s="5"/>
    </row>
    <row r="46529" spans="54:54" x14ac:dyDescent="0.2">
      <c r="BB46529" s="5"/>
    </row>
    <row r="46530" spans="54:54" x14ac:dyDescent="0.2">
      <c r="BB46530" s="5"/>
    </row>
    <row r="46531" spans="54:54" x14ac:dyDescent="0.2">
      <c r="BB46531" s="5"/>
    </row>
    <row r="46532" spans="54:54" x14ac:dyDescent="0.2">
      <c r="BB46532" s="5"/>
    </row>
    <row r="46533" spans="54:54" x14ac:dyDescent="0.2">
      <c r="BB46533" s="5"/>
    </row>
    <row r="46534" spans="54:54" x14ac:dyDescent="0.2">
      <c r="BB46534" s="5"/>
    </row>
    <row r="46535" spans="54:54" x14ac:dyDescent="0.2">
      <c r="BB46535" s="5"/>
    </row>
    <row r="46536" spans="54:54" x14ac:dyDescent="0.2">
      <c r="BB46536" s="5"/>
    </row>
    <row r="46537" spans="54:54" x14ac:dyDescent="0.2">
      <c r="BB46537" s="5"/>
    </row>
    <row r="46538" spans="54:54" x14ac:dyDescent="0.2">
      <c r="BB46538" s="5"/>
    </row>
    <row r="46539" spans="54:54" x14ac:dyDescent="0.2">
      <c r="BB46539" s="5"/>
    </row>
    <row r="46540" spans="54:54" x14ac:dyDescent="0.2">
      <c r="BB46540" s="5"/>
    </row>
    <row r="46541" spans="54:54" x14ac:dyDescent="0.2">
      <c r="BB46541" s="5"/>
    </row>
    <row r="46542" spans="54:54" x14ac:dyDescent="0.2">
      <c r="BB46542" s="5"/>
    </row>
    <row r="46543" spans="54:54" x14ac:dyDescent="0.2">
      <c r="BB46543" s="5"/>
    </row>
    <row r="46544" spans="54:54" x14ac:dyDescent="0.2">
      <c r="BB46544" s="5"/>
    </row>
    <row r="46545" spans="54:54" x14ac:dyDescent="0.2">
      <c r="BB46545" s="5"/>
    </row>
    <row r="46546" spans="54:54" x14ac:dyDescent="0.2">
      <c r="BB46546" s="5"/>
    </row>
    <row r="46547" spans="54:54" x14ac:dyDescent="0.2">
      <c r="BB46547" s="5"/>
    </row>
    <row r="46548" spans="54:54" x14ac:dyDescent="0.2">
      <c r="BB46548" s="5"/>
    </row>
    <row r="46549" spans="54:54" x14ac:dyDescent="0.2">
      <c r="BB46549" s="5"/>
    </row>
    <row r="46550" spans="54:54" x14ac:dyDescent="0.2">
      <c r="BB46550" s="5"/>
    </row>
    <row r="46551" spans="54:54" x14ac:dyDescent="0.2">
      <c r="BB46551" s="5"/>
    </row>
    <row r="46552" spans="54:54" x14ac:dyDescent="0.2">
      <c r="BB46552" s="5"/>
    </row>
    <row r="46553" spans="54:54" x14ac:dyDescent="0.2">
      <c r="BB46553" s="5"/>
    </row>
    <row r="46554" spans="54:54" x14ac:dyDescent="0.2">
      <c r="BB46554" s="5"/>
    </row>
    <row r="46555" spans="54:54" x14ac:dyDescent="0.2">
      <c r="BB46555" s="5"/>
    </row>
    <row r="46556" spans="54:54" x14ac:dyDescent="0.2">
      <c r="BB46556" s="5"/>
    </row>
    <row r="46557" spans="54:54" x14ac:dyDescent="0.2">
      <c r="BB46557" s="5"/>
    </row>
    <row r="46558" spans="54:54" x14ac:dyDescent="0.2">
      <c r="BB46558" s="5"/>
    </row>
    <row r="46559" spans="54:54" x14ac:dyDescent="0.2">
      <c r="BB46559" s="5"/>
    </row>
    <row r="46560" spans="54:54" x14ac:dyDescent="0.2">
      <c r="BB46560" s="5"/>
    </row>
    <row r="46561" spans="54:54" x14ac:dyDescent="0.2">
      <c r="BB46561" s="5"/>
    </row>
    <row r="46562" spans="54:54" x14ac:dyDescent="0.2">
      <c r="BB46562" s="5"/>
    </row>
    <row r="46563" spans="54:54" x14ac:dyDescent="0.2">
      <c r="BB46563" s="5"/>
    </row>
    <row r="46564" spans="54:54" x14ac:dyDescent="0.2">
      <c r="BB46564" s="5"/>
    </row>
    <row r="46565" spans="54:54" x14ac:dyDescent="0.2">
      <c r="BB46565" s="5"/>
    </row>
    <row r="46566" spans="54:54" x14ac:dyDescent="0.2">
      <c r="BB46566" s="5"/>
    </row>
    <row r="46567" spans="54:54" x14ac:dyDescent="0.2">
      <c r="BB46567" s="5"/>
    </row>
    <row r="46568" spans="54:54" x14ac:dyDescent="0.2">
      <c r="BB46568" s="5"/>
    </row>
    <row r="46569" spans="54:54" x14ac:dyDescent="0.2">
      <c r="BB46569" s="5"/>
    </row>
    <row r="46570" spans="54:54" x14ac:dyDescent="0.2">
      <c r="BB46570" s="5"/>
    </row>
    <row r="46571" spans="54:54" x14ac:dyDescent="0.2">
      <c r="BB46571" s="5"/>
    </row>
    <row r="46572" spans="54:54" x14ac:dyDescent="0.2">
      <c r="BB46572" s="5"/>
    </row>
    <row r="46573" spans="54:54" x14ac:dyDescent="0.2">
      <c r="BB46573" s="5"/>
    </row>
    <row r="46574" spans="54:54" x14ac:dyDescent="0.2">
      <c r="BB46574" s="5"/>
    </row>
    <row r="46575" spans="54:54" x14ac:dyDescent="0.2">
      <c r="BB46575" s="5"/>
    </row>
    <row r="46576" spans="54:54" x14ac:dyDescent="0.2">
      <c r="BB46576" s="5"/>
    </row>
    <row r="46577" spans="54:54" x14ac:dyDescent="0.2">
      <c r="BB46577" s="5"/>
    </row>
    <row r="46578" spans="54:54" x14ac:dyDescent="0.2">
      <c r="BB46578" s="5"/>
    </row>
    <row r="46579" spans="54:54" x14ac:dyDescent="0.2">
      <c r="BB46579" s="5"/>
    </row>
    <row r="46580" spans="54:54" x14ac:dyDescent="0.2">
      <c r="BB46580" s="5"/>
    </row>
    <row r="46581" spans="54:54" x14ac:dyDescent="0.2">
      <c r="BB46581" s="5"/>
    </row>
    <row r="46582" spans="54:54" x14ac:dyDescent="0.2">
      <c r="BB46582" s="5"/>
    </row>
    <row r="46583" spans="54:54" x14ac:dyDescent="0.2">
      <c r="BB46583" s="5"/>
    </row>
    <row r="46584" spans="54:54" x14ac:dyDescent="0.2">
      <c r="BB46584" s="5"/>
    </row>
    <row r="46585" spans="54:54" x14ac:dyDescent="0.2">
      <c r="BB46585" s="5"/>
    </row>
    <row r="46586" spans="54:54" x14ac:dyDescent="0.2">
      <c r="BB46586" s="5"/>
    </row>
    <row r="46587" spans="54:54" x14ac:dyDescent="0.2">
      <c r="BB46587" s="5"/>
    </row>
    <row r="46588" spans="54:54" x14ac:dyDescent="0.2">
      <c r="BB46588" s="5"/>
    </row>
    <row r="46589" spans="54:54" x14ac:dyDescent="0.2">
      <c r="BB46589" s="5"/>
    </row>
    <row r="46590" spans="54:54" x14ac:dyDescent="0.2">
      <c r="BB46590" s="5"/>
    </row>
    <row r="46591" spans="54:54" x14ac:dyDescent="0.2">
      <c r="BB46591" s="5"/>
    </row>
    <row r="46592" spans="54:54" x14ac:dyDescent="0.2">
      <c r="BB46592" s="5"/>
    </row>
    <row r="46593" spans="54:54" x14ac:dyDescent="0.2">
      <c r="BB46593" s="5"/>
    </row>
    <row r="46594" spans="54:54" x14ac:dyDescent="0.2">
      <c r="BB46594" s="5"/>
    </row>
    <row r="46595" spans="54:54" x14ac:dyDescent="0.2">
      <c r="BB46595" s="5"/>
    </row>
    <row r="46596" spans="54:54" x14ac:dyDescent="0.2">
      <c r="BB46596" s="5"/>
    </row>
    <row r="46597" spans="54:54" x14ac:dyDescent="0.2">
      <c r="BB46597" s="5"/>
    </row>
    <row r="46598" spans="54:54" x14ac:dyDescent="0.2">
      <c r="BB46598" s="5"/>
    </row>
    <row r="46599" spans="54:54" x14ac:dyDescent="0.2">
      <c r="BB46599" s="5"/>
    </row>
    <row r="46600" spans="54:54" x14ac:dyDescent="0.2">
      <c r="BB46600" s="5"/>
    </row>
    <row r="46601" spans="54:54" x14ac:dyDescent="0.2">
      <c r="BB46601" s="5"/>
    </row>
    <row r="46602" spans="54:54" x14ac:dyDescent="0.2">
      <c r="BB46602" s="5"/>
    </row>
    <row r="46603" spans="54:54" x14ac:dyDescent="0.2">
      <c r="BB46603" s="5"/>
    </row>
    <row r="46604" spans="54:54" x14ac:dyDescent="0.2">
      <c r="BB46604" s="5"/>
    </row>
    <row r="46605" spans="54:54" x14ac:dyDescent="0.2">
      <c r="BB46605" s="5"/>
    </row>
    <row r="46606" spans="54:54" x14ac:dyDescent="0.2">
      <c r="BB46606" s="5"/>
    </row>
    <row r="46607" spans="54:54" x14ac:dyDescent="0.2">
      <c r="BB46607" s="5"/>
    </row>
    <row r="46608" spans="54:54" x14ac:dyDescent="0.2">
      <c r="BB46608" s="5"/>
    </row>
    <row r="46609" spans="54:54" x14ac:dyDescent="0.2">
      <c r="BB46609" s="5"/>
    </row>
    <row r="46610" spans="54:54" x14ac:dyDescent="0.2">
      <c r="BB46610" s="5"/>
    </row>
    <row r="46611" spans="54:54" x14ac:dyDescent="0.2">
      <c r="BB46611" s="5"/>
    </row>
    <row r="46612" spans="54:54" x14ac:dyDescent="0.2">
      <c r="BB46612" s="5"/>
    </row>
    <row r="46613" spans="54:54" x14ac:dyDescent="0.2">
      <c r="BB46613" s="5"/>
    </row>
    <row r="46614" spans="54:54" x14ac:dyDescent="0.2">
      <c r="BB46614" s="5"/>
    </row>
    <row r="46615" spans="54:54" x14ac:dyDescent="0.2">
      <c r="BB46615" s="5"/>
    </row>
    <row r="46616" spans="54:54" x14ac:dyDescent="0.2">
      <c r="BB46616" s="5"/>
    </row>
    <row r="46617" spans="54:54" x14ac:dyDescent="0.2">
      <c r="BB46617" s="5"/>
    </row>
    <row r="46618" spans="54:54" x14ac:dyDescent="0.2">
      <c r="BB46618" s="5"/>
    </row>
    <row r="46619" spans="54:54" x14ac:dyDescent="0.2">
      <c r="BB46619" s="5"/>
    </row>
    <row r="46620" spans="54:54" x14ac:dyDescent="0.2">
      <c r="BB46620" s="5"/>
    </row>
    <row r="46621" spans="54:54" x14ac:dyDescent="0.2">
      <c r="BB46621" s="5"/>
    </row>
    <row r="46622" spans="54:54" x14ac:dyDescent="0.2">
      <c r="BB46622" s="5"/>
    </row>
    <row r="46623" spans="54:54" x14ac:dyDescent="0.2">
      <c r="BB46623" s="5"/>
    </row>
    <row r="46624" spans="54:54" x14ac:dyDescent="0.2">
      <c r="BB46624" s="5"/>
    </row>
    <row r="46625" spans="54:54" x14ac:dyDescent="0.2">
      <c r="BB46625" s="5"/>
    </row>
    <row r="46626" spans="54:54" x14ac:dyDescent="0.2">
      <c r="BB46626" s="5"/>
    </row>
    <row r="46627" spans="54:54" x14ac:dyDescent="0.2">
      <c r="BB46627" s="5"/>
    </row>
    <row r="46628" spans="54:54" x14ac:dyDescent="0.2">
      <c r="BB46628" s="5"/>
    </row>
    <row r="46629" spans="54:54" x14ac:dyDescent="0.2">
      <c r="BB46629" s="5"/>
    </row>
    <row r="46630" spans="54:54" x14ac:dyDescent="0.2">
      <c r="BB46630" s="5"/>
    </row>
    <row r="46631" spans="54:54" x14ac:dyDescent="0.2">
      <c r="BB46631" s="5"/>
    </row>
    <row r="46632" spans="54:54" x14ac:dyDescent="0.2">
      <c r="BB46632" s="5"/>
    </row>
    <row r="46633" spans="54:54" x14ac:dyDescent="0.2">
      <c r="BB46633" s="5"/>
    </row>
    <row r="46634" spans="54:54" x14ac:dyDescent="0.2">
      <c r="BB46634" s="5"/>
    </row>
    <row r="46635" spans="54:54" x14ac:dyDescent="0.2">
      <c r="BB46635" s="5"/>
    </row>
    <row r="46636" spans="54:54" x14ac:dyDescent="0.2">
      <c r="BB46636" s="5"/>
    </row>
    <row r="46637" spans="54:54" x14ac:dyDescent="0.2">
      <c r="BB46637" s="5"/>
    </row>
    <row r="46638" spans="54:54" x14ac:dyDescent="0.2">
      <c r="BB46638" s="5"/>
    </row>
    <row r="46639" spans="54:54" x14ac:dyDescent="0.2">
      <c r="BB46639" s="5"/>
    </row>
    <row r="46640" spans="54:54" x14ac:dyDescent="0.2">
      <c r="BB46640" s="5"/>
    </row>
    <row r="46641" spans="54:54" x14ac:dyDescent="0.2">
      <c r="BB46641" s="5"/>
    </row>
    <row r="46642" spans="54:54" x14ac:dyDescent="0.2">
      <c r="BB46642" s="5"/>
    </row>
    <row r="46643" spans="54:54" x14ac:dyDescent="0.2">
      <c r="BB46643" s="5"/>
    </row>
    <row r="46644" spans="54:54" x14ac:dyDescent="0.2">
      <c r="BB46644" s="5"/>
    </row>
    <row r="46645" spans="54:54" x14ac:dyDescent="0.2">
      <c r="BB46645" s="5"/>
    </row>
    <row r="46646" spans="54:54" x14ac:dyDescent="0.2">
      <c r="BB46646" s="5"/>
    </row>
    <row r="46647" spans="54:54" x14ac:dyDescent="0.2">
      <c r="BB46647" s="5"/>
    </row>
    <row r="46648" spans="54:54" x14ac:dyDescent="0.2">
      <c r="BB46648" s="5"/>
    </row>
    <row r="46649" spans="54:54" x14ac:dyDescent="0.2">
      <c r="BB46649" s="5"/>
    </row>
    <row r="46650" spans="54:54" x14ac:dyDescent="0.2">
      <c r="BB46650" s="5"/>
    </row>
    <row r="46651" spans="54:54" x14ac:dyDescent="0.2">
      <c r="BB46651" s="5"/>
    </row>
    <row r="46652" spans="54:54" x14ac:dyDescent="0.2">
      <c r="BB46652" s="5"/>
    </row>
    <row r="46653" spans="54:54" x14ac:dyDescent="0.2">
      <c r="BB46653" s="5"/>
    </row>
    <row r="46654" spans="54:54" x14ac:dyDescent="0.2">
      <c r="BB46654" s="5"/>
    </row>
    <row r="46655" spans="54:54" x14ac:dyDescent="0.2">
      <c r="BB46655" s="5"/>
    </row>
    <row r="46656" spans="54:54" x14ac:dyDescent="0.2">
      <c r="BB46656" s="5"/>
    </row>
    <row r="46657" spans="54:54" x14ac:dyDescent="0.2">
      <c r="BB46657" s="5"/>
    </row>
    <row r="46658" spans="54:54" x14ac:dyDescent="0.2">
      <c r="BB46658" s="5"/>
    </row>
    <row r="46659" spans="54:54" x14ac:dyDescent="0.2">
      <c r="BB46659" s="5"/>
    </row>
    <row r="46660" spans="54:54" x14ac:dyDescent="0.2">
      <c r="BB46660" s="5"/>
    </row>
    <row r="46661" spans="54:54" x14ac:dyDescent="0.2">
      <c r="BB46661" s="5"/>
    </row>
    <row r="46662" spans="54:54" x14ac:dyDescent="0.2">
      <c r="BB46662" s="5"/>
    </row>
    <row r="46663" spans="54:54" x14ac:dyDescent="0.2">
      <c r="BB46663" s="5"/>
    </row>
    <row r="46664" spans="54:54" x14ac:dyDescent="0.2">
      <c r="BB46664" s="5"/>
    </row>
    <row r="46665" spans="54:54" x14ac:dyDescent="0.2">
      <c r="BB46665" s="5"/>
    </row>
    <row r="46666" spans="54:54" x14ac:dyDescent="0.2">
      <c r="BB46666" s="5"/>
    </row>
    <row r="46667" spans="54:54" x14ac:dyDescent="0.2">
      <c r="BB46667" s="5"/>
    </row>
    <row r="46668" spans="54:54" x14ac:dyDescent="0.2">
      <c r="BB46668" s="5"/>
    </row>
    <row r="46669" spans="54:54" x14ac:dyDescent="0.2">
      <c r="BB46669" s="5"/>
    </row>
    <row r="46670" spans="54:54" x14ac:dyDescent="0.2">
      <c r="BB46670" s="5"/>
    </row>
    <row r="46671" spans="54:54" x14ac:dyDescent="0.2">
      <c r="BB46671" s="5"/>
    </row>
    <row r="46672" spans="54:54" x14ac:dyDescent="0.2">
      <c r="BB46672" s="5"/>
    </row>
    <row r="46673" spans="54:54" x14ac:dyDescent="0.2">
      <c r="BB46673" s="5"/>
    </row>
    <row r="46674" spans="54:54" x14ac:dyDescent="0.2">
      <c r="BB46674" s="5"/>
    </row>
    <row r="46675" spans="54:54" x14ac:dyDescent="0.2">
      <c r="BB46675" s="5"/>
    </row>
    <row r="46676" spans="54:54" x14ac:dyDescent="0.2">
      <c r="BB46676" s="5"/>
    </row>
    <row r="46677" spans="54:54" x14ac:dyDescent="0.2">
      <c r="BB46677" s="5"/>
    </row>
    <row r="46678" spans="54:54" x14ac:dyDescent="0.2">
      <c r="BB46678" s="5"/>
    </row>
    <row r="46679" spans="54:54" x14ac:dyDescent="0.2">
      <c r="BB46679" s="5"/>
    </row>
    <row r="46680" spans="54:54" x14ac:dyDescent="0.2">
      <c r="BB46680" s="5"/>
    </row>
    <row r="46681" spans="54:54" x14ac:dyDescent="0.2">
      <c r="BB46681" s="5"/>
    </row>
    <row r="46682" spans="54:54" x14ac:dyDescent="0.2">
      <c r="BB46682" s="5"/>
    </row>
    <row r="46683" spans="54:54" x14ac:dyDescent="0.2">
      <c r="BB46683" s="5"/>
    </row>
    <row r="46684" spans="54:54" x14ac:dyDescent="0.2">
      <c r="BB46684" s="5"/>
    </row>
    <row r="46685" spans="54:54" x14ac:dyDescent="0.2">
      <c r="BB46685" s="5"/>
    </row>
    <row r="46686" spans="54:54" x14ac:dyDescent="0.2">
      <c r="BB46686" s="5"/>
    </row>
    <row r="46687" spans="54:54" x14ac:dyDescent="0.2">
      <c r="BB46687" s="5"/>
    </row>
    <row r="46688" spans="54:54" x14ac:dyDescent="0.2">
      <c r="BB46688" s="5"/>
    </row>
    <row r="46689" spans="54:54" x14ac:dyDescent="0.2">
      <c r="BB46689" s="5"/>
    </row>
    <row r="46690" spans="54:54" x14ac:dyDescent="0.2">
      <c r="BB46690" s="5"/>
    </row>
    <row r="46691" spans="54:54" x14ac:dyDescent="0.2">
      <c r="BB46691" s="5"/>
    </row>
    <row r="46692" spans="54:54" x14ac:dyDescent="0.2">
      <c r="BB46692" s="5"/>
    </row>
    <row r="46693" spans="54:54" x14ac:dyDescent="0.2">
      <c r="BB46693" s="5"/>
    </row>
    <row r="46694" spans="54:54" x14ac:dyDescent="0.2">
      <c r="BB46694" s="5"/>
    </row>
    <row r="46695" spans="54:54" x14ac:dyDescent="0.2">
      <c r="BB46695" s="5"/>
    </row>
    <row r="46696" spans="54:54" x14ac:dyDescent="0.2">
      <c r="BB46696" s="5"/>
    </row>
    <row r="46697" spans="54:54" x14ac:dyDescent="0.2">
      <c r="BB46697" s="5"/>
    </row>
    <row r="46698" spans="54:54" x14ac:dyDescent="0.2">
      <c r="BB46698" s="5"/>
    </row>
    <row r="46699" spans="54:54" x14ac:dyDescent="0.2">
      <c r="BB46699" s="5"/>
    </row>
    <row r="46700" spans="54:54" x14ac:dyDescent="0.2">
      <c r="BB46700" s="5"/>
    </row>
    <row r="46701" spans="54:54" x14ac:dyDescent="0.2">
      <c r="BB46701" s="5"/>
    </row>
    <row r="46702" spans="54:54" x14ac:dyDescent="0.2">
      <c r="BB46702" s="5"/>
    </row>
    <row r="46703" spans="54:54" x14ac:dyDescent="0.2">
      <c r="BB46703" s="5"/>
    </row>
    <row r="46704" spans="54:54" x14ac:dyDescent="0.2">
      <c r="BB46704" s="5"/>
    </row>
    <row r="46705" spans="54:54" x14ac:dyDescent="0.2">
      <c r="BB46705" s="5"/>
    </row>
    <row r="46706" spans="54:54" x14ac:dyDescent="0.2">
      <c r="BB46706" s="5"/>
    </row>
    <row r="46707" spans="54:54" x14ac:dyDescent="0.2">
      <c r="BB46707" s="5"/>
    </row>
    <row r="46708" spans="54:54" x14ac:dyDescent="0.2">
      <c r="BB46708" s="5"/>
    </row>
    <row r="46709" spans="54:54" x14ac:dyDescent="0.2">
      <c r="BB46709" s="5"/>
    </row>
    <row r="46710" spans="54:54" x14ac:dyDescent="0.2">
      <c r="BB46710" s="5"/>
    </row>
    <row r="46711" spans="54:54" x14ac:dyDescent="0.2">
      <c r="BB46711" s="5"/>
    </row>
    <row r="46712" spans="54:54" x14ac:dyDescent="0.2">
      <c r="BB46712" s="5"/>
    </row>
    <row r="46713" spans="54:54" x14ac:dyDescent="0.2">
      <c r="BB46713" s="5"/>
    </row>
    <row r="46714" spans="54:54" x14ac:dyDescent="0.2">
      <c r="BB46714" s="5"/>
    </row>
    <row r="46715" spans="54:54" x14ac:dyDescent="0.2">
      <c r="BB46715" s="5"/>
    </row>
    <row r="46716" spans="54:54" x14ac:dyDescent="0.2">
      <c r="BB46716" s="5"/>
    </row>
    <row r="46717" spans="54:54" x14ac:dyDescent="0.2">
      <c r="BB46717" s="5"/>
    </row>
    <row r="46718" spans="54:54" x14ac:dyDescent="0.2">
      <c r="BB46718" s="5"/>
    </row>
    <row r="46719" spans="54:54" x14ac:dyDescent="0.2">
      <c r="BB46719" s="5"/>
    </row>
    <row r="46720" spans="54:54" x14ac:dyDescent="0.2">
      <c r="BB46720" s="5"/>
    </row>
    <row r="46721" spans="54:54" x14ac:dyDescent="0.2">
      <c r="BB46721" s="5"/>
    </row>
    <row r="46722" spans="54:54" x14ac:dyDescent="0.2">
      <c r="BB46722" s="5"/>
    </row>
    <row r="46723" spans="54:54" x14ac:dyDescent="0.2">
      <c r="BB46723" s="5"/>
    </row>
    <row r="46724" spans="54:54" x14ac:dyDescent="0.2">
      <c r="BB46724" s="5"/>
    </row>
    <row r="46725" spans="54:54" x14ac:dyDescent="0.2">
      <c r="BB46725" s="5"/>
    </row>
    <row r="46726" spans="54:54" x14ac:dyDescent="0.2">
      <c r="BB46726" s="5"/>
    </row>
    <row r="46727" spans="54:54" x14ac:dyDescent="0.2">
      <c r="BB46727" s="5"/>
    </row>
    <row r="46728" spans="54:54" x14ac:dyDescent="0.2">
      <c r="BB46728" s="5"/>
    </row>
    <row r="46729" spans="54:54" x14ac:dyDescent="0.2">
      <c r="BB46729" s="5"/>
    </row>
    <row r="46730" spans="54:54" x14ac:dyDescent="0.2">
      <c r="BB46730" s="5"/>
    </row>
    <row r="46731" spans="54:54" x14ac:dyDescent="0.2">
      <c r="BB46731" s="5"/>
    </row>
    <row r="46732" spans="54:54" x14ac:dyDescent="0.2">
      <c r="BB46732" s="5"/>
    </row>
    <row r="46733" spans="54:54" x14ac:dyDescent="0.2">
      <c r="BB46733" s="5"/>
    </row>
    <row r="46734" spans="54:54" x14ac:dyDescent="0.2">
      <c r="BB46734" s="5"/>
    </row>
    <row r="46735" spans="54:54" x14ac:dyDescent="0.2">
      <c r="BB46735" s="5"/>
    </row>
    <row r="46736" spans="54:54" x14ac:dyDescent="0.2">
      <c r="BB46736" s="5"/>
    </row>
    <row r="46737" spans="54:54" x14ac:dyDescent="0.2">
      <c r="BB46737" s="5"/>
    </row>
    <row r="46738" spans="54:54" x14ac:dyDescent="0.2">
      <c r="BB46738" s="5"/>
    </row>
    <row r="46739" spans="54:54" x14ac:dyDescent="0.2">
      <c r="BB46739" s="5"/>
    </row>
    <row r="46740" spans="54:54" x14ac:dyDescent="0.2">
      <c r="BB46740" s="5"/>
    </row>
    <row r="46741" spans="54:54" x14ac:dyDescent="0.2">
      <c r="BB46741" s="5"/>
    </row>
    <row r="46742" spans="54:54" x14ac:dyDescent="0.2">
      <c r="BB46742" s="5"/>
    </row>
    <row r="46743" spans="54:54" x14ac:dyDescent="0.2">
      <c r="BB46743" s="5"/>
    </row>
    <row r="46744" spans="54:54" x14ac:dyDescent="0.2">
      <c r="BB46744" s="5"/>
    </row>
    <row r="46745" spans="54:54" x14ac:dyDescent="0.2">
      <c r="BB46745" s="5"/>
    </row>
    <row r="46746" spans="54:54" x14ac:dyDescent="0.2">
      <c r="BB46746" s="5"/>
    </row>
    <row r="46747" spans="54:54" x14ac:dyDescent="0.2">
      <c r="BB46747" s="5"/>
    </row>
    <row r="46748" spans="54:54" x14ac:dyDescent="0.2">
      <c r="BB46748" s="5"/>
    </row>
    <row r="46749" spans="54:54" x14ac:dyDescent="0.2">
      <c r="BB46749" s="5"/>
    </row>
    <row r="46750" spans="54:54" x14ac:dyDescent="0.2">
      <c r="BB46750" s="5"/>
    </row>
    <row r="46751" spans="54:54" x14ac:dyDescent="0.2">
      <c r="BB46751" s="5"/>
    </row>
    <row r="46752" spans="54:54" x14ac:dyDescent="0.2">
      <c r="BB46752" s="5"/>
    </row>
    <row r="46753" spans="54:54" x14ac:dyDescent="0.2">
      <c r="BB46753" s="5"/>
    </row>
    <row r="46754" spans="54:54" x14ac:dyDescent="0.2">
      <c r="BB46754" s="5"/>
    </row>
    <row r="46755" spans="54:54" x14ac:dyDescent="0.2">
      <c r="BB46755" s="5"/>
    </row>
    <row r="46756" spans="54:54" x14ac:dyDescent="0.2">
      <c r="BB46756" s="5"/>
    </row>
    <row r="46757" spans="54:54" x14ac:dyDescent="0.2">
      <c r="BB46757" s="5"/>
    </row>
    <row r="46758" spans="54:54" x14ac:dyDescent="0.2">
      <c r="BB46758" s="5"/>
    </row>
    <row r="46759" spans="54:54" x14ac:dyDescent="0.2">
      <c r="BB46759" s="5"/>
    </row>
    <row r="46760" spans="54:54" x14ac:dyDescent="0.2">
      <c r="BB46760" s="5"/>
    </row>
    <row r="46761" spans="54:54" x14ac:dyDescent="0.2">
      <c r="BB46761" s="5"/>
    </row>
    <row r="46762" spans="54:54" x14ac:dyDescent="0.2">
      <c r="BB46762" s="5"/>
    </row>
    <row r="46763" spans="54:54" x14ac:dyDescent="0.2">
      <c r="BB46763" s="5"/>
    </row>
    <row r="46764" spans="54:54" x14ac:dyDescent="0.2">
      <c r="BB46764" s="5"/>
    </row>
    <row r="46765" spans="54:54" x14ac:dyDescent="0.2">
      <c r="BB46765" s="5"/>
    </row>
    <row r="46766" spans="54:54" x14ac:dyDescent="0.2">
      <c r="BB46766" s="5"/>
    </row>
    <row r="46767" spans="54:54" x14ac:dyDescent="0.2">
      <c r="BB46767" s="5"/>
    </row>
    <row r="46768" spans="54:54" x14ac:dyDescent="0.2">
      <c r="BB46768" s="5"/>
    </row>
    <row r="46769" spans="54:54" x14ac:dyDescent="0.2">
      <c r="BB46769" s="5"/>
    </row>
    <row r="46770" spans="54:54" x14ac:dyDescent="0.2">
      <c r="BB46770" s="5"/>
    </row>
    <row r="46771" spans="54:54" x14ac:dyDescent="0.2">
      <c r="BB46771" s="5"/>
    </row>
    <row r="46772" spans="54:54" x14ac:dyDescent="0.2">
      <c r="BB46772" s="5"/>
    </row>
    <row r="46773" spans="54:54" x14ac:dyDescent="0.2">
      <c r="BB46773" s="5"/>
    </row>
    <row r="46774" spans="54:54" x14ac:dyDescent="0.2">
      <c r="BB46774" s="5"/>
    </row>
    <row r="46775" spans="54:54" x14ac:dyDescent="0.2">
      <c r="BB46775" s="5"/>
    </row>
    <row r="46776" spans="54:54" x14ac:dyDescent="0.2">
      <c r="BB46776" s="5"/>
    </row>
    <row r="46777" spans="54:54" x14ac:dyDescent="0.2">
      <c r="BB46777" s="5"/>
    </row>
    <row r="46778" spans="54:54" x14ac:dyDescent="0.2">
      <c r="BB46778" s="5"/>
    </row>
    <row r="46779" spans="54:54" x14ac:dyDescent="0.2">
      <c r="BB46779" s="5"/>
    </row>
    <row r="46780" spans="54:54" x14ac:dyDescent="0.2">
      <c r="BB46780" s="5"/>
    </row>
    <row r="46781" spans="54:54" x14ac:dyDescent="0.2">
      <c r="BB46781" s="5"/>
    </row>
    <row r="46782" spans="54:54" x14ac:dyDescent="0.2">
      <c r="BB46782" s="5"/>
    </row>
    <row r="46783" spans="54:54" x14ac:dyDescent="0.2">
      <c r="BB46783" s="5"/>
    </row>
    <row r="46784" spans="54:54" x14ac:dyDescent="0.2">
      <c r="BB46784" s="5"/>
    </row>
    <row r="46785" spans="54:54" x14ac:dyDescent="0.2">
      <c r="BB46785" s="5"/>
    </row>
    <row r="46786" spans="54:54" x14ac:dyDescent="0.2">
      <c r="BB46786" s="5"/>
    </row>
    <row r="46787" spans="54:54" x14ac:dyDescent="0.2">
      <c r="BB46787" s="5"/>
    </row>
    <row r="46788" spans="54:54" x14ac:dyDescent="0.2">
      <c r="BB46788" s="5"/>
    </row>
    <row r="46789" spans="54:54" x14ac:dyDescent="0.2">
      <c r="BB46789" s="5"/>
    </row>
    <row r="46790" spans="54:54" x14ac:dyDescent="0.2">
      <c r="BB46790" s="5"/>
    </row>
    <row r="46791" spans="54:54" x14ac:dyDescent="0.2">
      <c r="BB46791" s="5"/>
    </row>
    <row r="46792" spans="54:54" x14ac:dyDescent="0.2">
      <c r="BB46792" s="5"/>
    </row>
    <row r="46793" spans="54:54" x14ac:dyDescent="0.2">
      <c r="BB46793" s="5"/>
    </row>
    <row r="46794" spans="54:54" x14ac:dyDescent="0.2">
      <c r="BB46794" s="5"/>
    </row>
    <row r="46795" spans="54:54" x14ac:dyDescent="0.2">
      <c r="BB46795" s="5"/>
    </row>
    <row r="46796" spans="54:54" x14ac:dyDescent="0.2">
      <c r="BB46796" s="5"/>
    </row>
    <row r="46797" spans="54:54" x14ac:dyDescent="0.2">
      <c r="BB46797" s="5"/>
    </row>
    <row r="46798" spans="54:54" x14ac:dyDescent="0.2">
      <c r="BB46798" s="5"/>
    </row>
    <row r="46799" spans="54:54" x14ac:dyDescent="0.2">
      <c r="BB46799" s="5"/>
    </row>
    <row r="46800" spans="54:54" x14ac:dyDescent="0.2">
      <c r="BB46800" s="5"/>
    </row>
    <row r="46801" spans="54:54" x14ac:dyDescent="0.2">
      <c r="BB46801" s="5"/>
    </row>
    <row r="46802" spans="54:54" x14ac:dyDescent="0.2">
      <c r="BB46802" s="5"/>
    </row>
    <row r="46803" spans="54:54" x14ac:dyDescent="0.2">
      <c r="BB46803" s="5"/>
    </row>
    <row r="46804" spans="54:54" x14ac:dyDescent="0.2">
      <c r="BB46804" s="5"/>
    </row>
    <row r="46805" spans="54:54" x14ac:dyDescent="0.2">
      <c r="BB46805" s="5"/>
    </row>
    <row r="46806" spans="54:54" x14ac:dyDescent="0.2">
      <c r="BB46806" s="5"/>
    </row>
    <row r="46807" spans="54:54" x14ac:dyDescent="0.2">
      <c r="BB46807" s="5"/>
    </row>
    <row r="46808" spans="54:54" x14ac:dyDescent="0.2">
      <c r="BB46808" s="5"/>
    </row>
    <row r="46809" spans="54:54" x14ac:dyDescent="0.2">
      <c r="BB46809" s="5"/>
    </row>
    <row r="46810" spans="54:54" x14ac:dyDescent="0.2">
      <c r="BB46810" s="5"/>
    </row>
    <row r="46811" spans="54:54" x14ac:dyDescent="0.2">
      <c r="BB46811" s="5"/>
    </row>
    <row r="46812" spans="54:54" x14ac:dyDescent="0.2">
      <c r="BB46812" s="5"/>
    </row>
    <row r="46813" spans="54:54" x14ac:dyDescent="0.2">
      <c r="BB46813" s="5"/>
    </row>
    <row r="46814" spans="54:54" x14ac:dyDescent="0.2">
      <c r="BB46814" s="5"/>
    </row>
    <row r="46815" spans="54:54" x14ac:dyDescent="0.2">
      <c r="BB46815" s="5"/>
    </row>
    <row r="46816" spans="54:54" x14ac:dyDescent="0.2">
      <c r="BB46816" s="5"/>
    </row>
    <row r="46817" spans="54:54" x14ac:dyDescent="0.2">
      <c r="BB46817" s="5"/>
    </row>
    <row r="46818" spans="54:54" x14ac:dyDescent="0.2">
      <c r="BB46818" s="5"/>
    </row>
    <row r="46819" spans="54:54" x14ac:dyDescent="0.2">
      <c r="BB46819" s="5"/>
    </row>
    <row r="46820" spans="54:54" x14ac:dyDescent="0.2">
      <c r="BB46820" s="5"/>
    </row>
    <row r="46821" spans="54:54" x14ac:dyDescent="0.2">
      <c r="BB46821" s="5"/>
    </row>
    <row r="46822" spans="54:54" x14ac:dyDescent="0.2">
      <c r="BB46822" s="5"/>
    </row>
    <row r="46823" spans="54:54" x14ac:dyDescent="0.2">
      <c r="BB46823" s="5"/>
    </row>
    <row r="46824" spans="54:54" x14ac:dyDescent="0.2">
      <c r="BB46824" s="5"/>
    </row>
    <row r="46825" spans="54:54" x14ac:dyDescent="0.2">
      <c r="BB46825" s="5"/>
    </row>
    <row r="46826" spans="54:54" x14ac:dyDescent="0.2">
      <c r="BB46826" s="5"/>
    </row>
    <row r="46827" spans="54:54" x14ac:dyDescent="0.2">
      <c r="BB46827" s="5"/>
    </row>
    <row r="46828" spans="54:54" x14ac:dyDescent="0.2">
      <c r="BB46828" s="5"/>
    </row>
    <row r="46829" spans="54:54" x14ac:dyDescent="0.2">
      <c r="BB46829" s="5"/>
    </row>
    <row r="46830" spans="54:54" x14ac:dyDescent="0.2">
      <c r="BB46830" s="5"/>
    </row>
    <row r="46831" spans="54:54" x14ac:dyDescent="0.2">
      <c r="BB46831" s="5"/>
    </row>
    <row r="46832" spans="54:54" x14ac:dyDescent="0.2">
      <c r="BB46832" s="5"/>
    </row>
    <row r="46833" spans="54:54" x14ac:dyDescent="0.2">
      <c r="BB46833" s="5"/>
    </row>
    <row r="46834" spans="54:54" x14ac:dyDescent="0.2">
      <c r="BB46834" s="5"/>
    </row>
    <row r="46835" spans="54:54" x14ac:dyDescent="0.2">
      <c r="BB46835" s="5"/>
    </row>
    <row r="46836" spans="54:54" x14ac:dyDescent="0.2">
      <c r="BB46836" s="5"/>
    </row>
    <row r="46837" spans="54:54" x14ac:dyDescent="0.2">
      <c r="BB46837" s="5"/>
    </row>
    <row r="46838" spans="54:54" x14ac:dyDescent="0.2">
      <c r="BB46838" s="5"/>
    </row>
    <row r="46839" spans="54:54" x14ac:dyDescent="0.2">
      <c r="BB46839" s="5"/>
    </row>
    <row r="46840" spans="54:54" x14ac:dyDescent="0.2">
      <c r="BB46840" s="5"/>
    </row>
    <row r="46841" spans="54:54" x14ac:dyDescent="0.2">
      <c r="BB46841" s="5"/>
    </row>
    <row r="46842" spans="54:54" x14ac:dyDescent="0.2">
      <c r="BB46842" s="5"/>
    </row>
    <row r="46843" spans="54:54" x14ac:dyDescent="0.2">
      <c r="BB46843" s="5"/>
    </row>
    <row r="46844" spans="54:54" x14ac:dyDescent="0.2">
      <c r="BB46844" s="5"/>
    </row>
    <row r="46845" spans="54:54" x14ac:dyDescent="0.2">
      <c r="BB46845" s="5"/>
    </row>
    <row r="46846" spans="54:54" x14ac:dyDescent="0.2">
      <c r="BB46846" s="5"/>
    </row>
    <row r="46847" spans="54:54" x14ac:dyDescent="0.2">
      <c r="BB46847" s="5"/>
    </row>
    <row r="46848" spans="54:54" x14ac:dyDescent="0.2">
      <c r="BB46848" s="5"/>
    </row>
    <row r="46849" spans="54:54" x14ac:dyDescent="0.2">
      <c r="BB46849" s="5"/>
    </row>
    <row r="46850" spans="54:54" x14ac:dyDescent="0.2">
      <c r="BB46850" s="5"/>
    </row>
    <row r="46851" spans="54:54" x14ac:dyDescent="0.2">
      <c r="BB46851" s="5"/>
    </row>
    <row r="46852" spans="54:54" x14ac:dyDescent="0.2">
      <c r="BB46852" s="5"/>
    </row>
    <row r="46853" spans="54:54" x14ac:dyDescent="0.2">
      <c r="BB46853" s="5"/>
    </row>
    <row r="46854" spans="54:54" x14ac:dyDescent="0.2">
      <c r="BB46854" s="5"/>
    </row>
    <row r="46855" spans="54:54" x14ac:dyDescent="0.2">
      <c r="BB46855" s="5"/>
    </row>
    <row r="46856" spans="54:54" x14ac:dyDescent="0.2">
      <c r="BB46856" s="5"/>
    </row>
    <row r="46857" spans="54:54" x14ac:dyDescent="0.2">
      <c r="BB46857" s="5"/>
    </row>
    <row r="46858" spans="54:54" x14ac:dyDescent="0.2">
      <c r="BB46858" s="5"/>
    </row>
    <row r="46859" spans="54:54" x14ac:dyDescent="0.2">
      <c r="BB46859" s="5"/>
    </row>
    <row r="46860" spans="54:54" x14ac:dyDescent="0.2">
      <c r="BB46860" s="5"/>
    </row>
    <row r="46861" spans="54:54" x14ac:dyDescent="0.2">
      <c r="BB46861" s="5"/>
    </row>
    <row r="46862" spans="54:54" x14ac:dyDescent="0.2">
      <c r="BB46862" s="5"/>
    </row>
    <row r="46863" spans="54:54" x14ac:dyDescent="0.2">
      <c r="BB46863" s="5"/>
    </row>
    <row r="46864" spans="54:54" x14ac:dyDescent="0.2">
      <c r="BB46864" s="5"/>
    </row>
    <row r="46865" spans="54:54" x14ac:dyDescent="0.2">
      <c r="BB46865" s="5"/>
    </row>
    <row r="46866" spans="54:54" x14ac:dyDescent="0.2">
      <c r="BB46866" s="5"/>
    </row>
    <row r="46867" spans="54:54" x14ac:dyDescent="0.2">
      <c r="BB46867" s="5"/>
    </row>
    <row r="46868" spans="54:54" x14ac:dyDescent="0.2">
      <c r="BB46868" s="5"/>
    </row>
    <row r="46869" spans="54:54" x14ac:dyDescent="0.2">
      <c r="BB46869" s="5"/>
    </row>
    <row r="46870" spans="54:54" x14ac:dyDescent="0.2">
      <c r="BB46870" s="5"/>
    </row>
    <row r="46871" spans="54:54" x14ac:dyDescent="0.2">
      <c r="BB46871" s="5"/>
    </row>
    <row r="46872" spans="54:54" x14ac:dyDescent="0.2">
      <c r="BB46872" s="5"/>
    </row>
    <row r="46873" spans="54:54" x14ac:dyDescent="0.2">
      <c r="BB46873" s="5"/>
    </row>
    <row r="46874" spans="54:54" x14ac:dyDescent="0.2">
      <c r="BB46874" s="5"/>
    </row>
    <row r="46875" spans="54:54" x14ac:dyDescent="0.2">
      <c r="BB46875" s="5"/>
    </row>
    <row r="46876" spans="54:54" x14ac:dyDescent="0.2">
      <c r="BB46876" s="5"/>
    </row>
    <row r="46877" spans="54:54" x14ac:dyDescent="0.2">
      <c r="BB46877" s="5"/>
    </row>
    <row r="46878" spans="54:54" x14ac:dyDescent="0.2">
      <c r="BB46878" s="5"/>
    </row>
    <row r="46879" spans="54:54" x14ac:dyDescent="0.2">
      <c r="BB46879" s="5"/>
    </row>
    <row r="46880" spans="54:54" x14ac:dyDescent="0.2">
      <c r="BB46880" s="5"/>
    </row>
    <row r="46881" spans="54:54" x14ac:dyDescent="0.2">
      <c r="BB46881" s="5"/>
    </row>
    <row r="46882" spans="54:54" x14ac:dyDescent="0.2">
      <c r="BB46882" s="5"/>
    </row>
    <row r="46883" spans="54:54" x14ac:dyDescent="0.2">
      <c r="BB46883" s="5"/>
    </row>
    <row r="46884" spans="54:54" x14ac:dyDescent="0.2">
      <c r="BB46884" s="5"/>
    </row>
    <row r="46885" spans="54:54" x14ac:dyDescent="0.2">
      <c r="BB46885" s="5"/>
    </row>
    <row r="46886" spans="54:54" x14ac:dyDescent="0.2">
      <c r="BB46886" s="5"/>
    </row>
    <row r="46887" spans="54:54" x14ac:dyDescent="0.2">
      <c r="BB46887" s="5"/>
    </row>
    <row r="46888" spans="54:54" x14ac:dyDescent="0.2">
      <c r="BB46888" s="5"/>
    </row>
    <row r="46889" spans="54:54" x14ac:dyDescent="0.2">
      <c r="BB46889" s="5"/>
    </row>
    <row r="46890" spans="54:54" x14ac:dyDescent="0.2">
      <c r="BB46890" s="5"/>
    </row>
    <row r="46891" spans="54:54" x14ac:dyDescent="0.2">
      <c r="BB46891" s="5"/>
    </row>
    <row r="46892" spans="54:54" x14ac:dyDescent="0.2">
      <c r="BB46892" s="5"/>
    </row>
    <row r="46893" spans="54:54" x14ac:dyDescent="0.2">
      <c r="BB46893" s="5"/>
    </row>
    <row r="46894" spans="54:54" x14ac:dyDescent="0.2">
      <c r="BB46894" s="5"/>
    </row>
    <row r="46895" spans="54:54" x14ac:dyDescent="0.2">
      <c r="BB46895" s="5"/>
    </row>
    <row r="46896" spans="54:54" x14ac:dyDescent="0.2">
      <c r="BB46896" s="5"/>
    </row>
    <row r="46897" spans="54:54" x14ac:dyDescent="0.2">
      <c r="BB46897" s="5"/>
    </row>
    <row r="46898" spans="54:54" x14ac:dyDescent="0.2">
      <c r="BB46898" s="5"/>
    </row>
    <row r="46899" spans="54:54" x14ac:dyDescent="0.2">
      <c r="BB46899" s="5"/>
    </row>
    <row r="46900" spans="54:54" x14ac:dyDescent="0.2">
      <c r="BB46900" s="5"/>
    </row>
    <row r="46901" spans="54:54" x14ac:dyDescent="0.2">
      <c r="BB46901" s="5"/>
    </row>
    <row r="46902" spans="54:54" x14ac:dyDescent="0.2">
      <c r="BB46902" s="5"/>
    </row>
    <row r="46903" spans="54:54" x14ac:dyDescent="0.2">
      <c r="BB46903" s="5"/>
    </row>
    <row r="46904" spans="54:54" x14ac:dyDescent="0.2">
      <c r="BB46904" s="5"/>
    </row>
    <row r="46905" spans="54:54" x14ac:dyDescent="0.2">
      <c r="BB46905" s="5"/>
    </row>
    <row r="46906" spans="54:54" x14ac:dyDescent="0.2">
      <c r="BB46906" s="5"/>
    </row>
    <row r="46907" spans="54:54" x14ac:dyDescent="0.2">
      <c r="BB46907" s="5"/>
    </row>
    <row r="46908" spans="54:54" x14ac:dyDescent="0.2">
      <c r="BB46908" s="5"/>
    </row>
    <row r="46909" spans="54:54" x14ac:dyDescent="0.2">
      <c r="BB46909" s="5"/>
    </row>
    <row r="46910" spans="54:54" x14ac:dyDescent="0.2">
      <c r="BB46910" s="5"/>
    </row>
    <row r="46911" spans="54:54" x14ac:dyDescent="0.2">
      <c r="BB46911" s="5"/>
    </row>
    <row r="46912" spans="54:54" x14ac:dyDescent="0.2">
      <c r="BB46912" s="5"/>
    </row>
    <row r="46913" spans="54:54" x14ac:dyDescent="0.2">
      <c r="BB46913" s="5"/>
    </row>
    <row r="46914" spans="54:54" x14ac:dyDescent="0.2">
      <c r="BB46914" s="5"/>
    </row>
    <row r="46915" spans="54:54" x14ac:dyDescent="0.2">
      <c r="BB46915" s="5"/>
    </row>
    <row r="46916" spans="54:54" x14ac:dyDescent="0.2">
      <c r="BB46916" s="5"/>
    </row>
    <row r="46917" spans="54:54" x14ac:dyDescent="0.2">
      <c r="BB46917" s="5"/>
    </row>
    <row r="46918" spans="54:54" x14ac:dyDescent="0.2">
      <c r="BB46918" s="5"/>
    </row>
    <row r="46919" spans="54:54" x14ac:dyDescent="0.2">
      <c r="BB46919" s="5"/>
    </row>
    <row r="46920" spans="54:54" x14ac:dyDescent="0.2">
      <c r="BB46920" s="5"/>
    </row>
    <row r="46921" spans="54:54" x14ac:dyDescent="0.2">
      <c r="BB46921" s="5"/>
    </row>
    <row r="46922" spans="54:54" x14ac:dyDescent="0.2">
      <c r="BB46922" s="5"/>
    </row>
    <row r="46923" spans="54:54" x14ac:dyDescent="0.2">
      <c r="BB46923" s="5"/>
    </row>
    <row r="46924" spans="54:54" x14ac:dyDescent="0.2">
      <c r="BB46924" s="5"/>
    </row>
    <row r="46925" spans="54:54" x14ac:dyDescent="0.2">
      <c r="BB46925" s="5"/>
    </row>
    <row r="46926" spans="54:54" x14ac:dyDescent="0.2">
      <c r="BB46926" s="5"/>
    </row>
    <row r="46927" spans="54:54" x14ac:dyDescent="0.2">
      <c r="BB46927" s="5"/>
    </row>
    <row r="46928" spans="54:54" x14ac:dyDescent="0.2">
      <c r="BB46928" s="5"/>
    </row>
    <row r="46929" spans="54:54" x14ac:dyDescent="0.2">
      <c r="BB46929" s="5"/>
    </row>
    <row r="46930" spans="54:54" x14ac:dyDescent="0.2">
      <c r="BB46930" s="5"/>
    </row>
    <row r="46931" spans="54:54" x14ac:dyDescent="0.2">
      <c r="BB46931" s="5"/>
    </row>
    <row r="46932" spans="54:54" x14ac:dyDescent="0.2">
      <c r="BB46932" s="5"/>
    </row>
    <row r="46933" spans="54:54" x14ac:dyDescent="0.2">
      <c r="BB46933" s="5"/>
    </row>
    <row r="46934" spans="54:54" x14ac:dyDescent="0.2">
      <c r="BB46934" s="5"/>
    </row>
    <row r="46935" spans="54:54" x14ac:dyDescent="0.2">
      <c r="BB46935" s="5"/>
    </row>
    <row r="46936" spans="54:54" x14ac:dyDescent="0.2">
      <c r="BB46936" s="5"/>
    </row>
    <row r="46937" spans="54:54" x14ac:dyDescent="0.2">
      <c r="BB46937" s="5"/>
    </row>
    <row r="46938" spans="54:54" x14ac:dyDescent="0.2">
      <c r="BB46938" s="5"/>
    </row>
    <row r="46939" spans="54:54" x14ac:dyDescent="0.2">
      <c r="BB46939" s="5"/>
    </row>
    <row r="46940" spans="54:54" x14ac:dyDescent="0.2">
      <c r="BB46940" s="5"/>
    </row>
    <row r="46941" spans="54:54" x14ac:dyDescent="0.2">
      <c r="BB46941" s="5"/>
    </row>
    <row r="46942" spans="54:54" x14ac:dyDescent="0.2">
      <c r="BB46942" s="5"/>
    </row>
    <row r="46943" spans="54:54" x14ac:dyDescent="0.2">
      <c r="BB46943" s="5"/>
    </row>
    <row r="46944" spans="54:54" x14ac:dyDescent="0.2">
      <c r="BB46944" s="5"/>
    </row>
    <row r="46945" spans="54:54" x14ac:dyDescent="0.2">
      <c r="BB46945" s="5"/>
    </row>
    <row r="46946" spans="54:54" x14ac:dyDescent="0.2">
      <c r="BB46946" s="5"/>
    </row>
    <row r="46947" spans="54:54" x14ac:dyDescent="0.2">
      <c r="BB46947" s="5"/>
    </row>
    <row r="46948" spans="54:54" x14ac:dyDescent="0.2">
      <c r="BB46948" s="5"/>
    </row>
    <row r="46949" spans="54:54" x14ac:dyDescent="0.2">
      <c r="BB46949" s="5"/>
    </row>
    <row r="46950" spans="54:54" x14ac:dyDescent="0.2">
      <c r="BB46950" s="5"/>
    </row>
    <row r="46951" spans="54:54" x14ac:dyDescent="0.2">
      <c r="BB46951" s="5"/>
    </row>
    <row r="46952" spans="54:54" x14ac:dyDescent="0.2">
      <c r="BB46952" s="5"/>
    </row>
    <row r="46953" spans="54:54" x14ac:dyDescent="0.2">
      <c r="BB46953" s="5"/>
    </row>
    <row r="46954" spans="54:54" x14ac:dyDescent="0.2">
      <c r="BB46954" s="5"/>
    </row>
    <row r="46955" spans="54:54" x14ac:dyDescent="0.2">
      <c r="BB46955" s="5"/>
    </row>
    <row r="46956" spans="54:54" x14ac:dyDescent="0.2">
      <c r="BB46956" s="5"/>
    </row>
    <row r="46957" spans="54:54" x14ac:dyDescent="0.2">
      <c r="BB46957" s="5"/>
    </row>
    <row r="46958" spans="54:54" x14ac:dyDescent="0.2">
      <c r="BB46958" s="5"/>
    </row>
    <row r="46959" spans="54:54" x14ac:dyDescent="0.2">
      <c r="BB46959" s="5"/>
    </row>
    <row r="46960" spans="54:54" x14ac:dyDescent="0.2">
      <c r="BB46960" s="5"/>
    </row>
    <row r="46961" spans="54:54" x14ac:dyDescent="0.2">
      <c r="BB46961" s="5"/>
    </row>
    <row r="46962" spans="54:54" x14ac:dyDescent="0.2">
      <c r="BB46962" s="5"/>
    </row>
    <row r="46963" spans="54:54" x14ac:dyDescent="0.2">
      <c r="BB46963" s="5"/>
    </row>
    <row r="46964" spans="54:54" x14ac:dyDescent="0.2">
      <c r="BB46964" s="5"/>
    </row>
    <row r="46965" spans="54:54" x14ac:dyDescent="0.2">
      <c r="BB46965" s="5"/>
    </row>
    <row r="46966" spans="54:54" x14ac:dyDescent="0.2">
      <c r="BB46966" s="5"/>
    </row>
    <row r="46967" spans="54:54" x14ac:dyDescent="0.2">
      <c r="BB46967" s="5"/>
    </row>
    <row r="46968" spans="54:54" x14ac:dyDescent="0.2">
      <c r="BB46968" s="5"/>
    </row>
    <row r="46969" spans="54:54" x14ac:dyDescent="0.2">
      <c r="BB46969" s="5"/>
    </row>
    <row r="46970" spans="54:54" x14ac:dyDescent="0.2">
      <c r="BB46970" s="5"/>
    </row>
    <row r="46971" spans="54:54" x14ac:dyDescent="0.2">
      <c r="BB46971" s="5"/>
    </row>
    <row r="46972" spans="54:54" x14ac:dyDescent="0.2">
      <c r="BB46972" s="5"/>
    </row>
    <row r="46973" spans="54:54" x14ac:dyDescent="0.2">
      <c r="BB46973" s="5"/>
    </row>
    <row r="46974" spans="54:54" x14ac:dyDescent="0.2">
      <c r="BB46974" s="5"/>
    </row>
    <row r="46975" spans="54:54" x14ac:dyDescent="0.2">
      <c r="BB46975" s="5"/>
    </row>
    <row r="46976" spans="54:54" x14ac:dyDescent="0.2">
      <c r="BB46976" s="5"/>
    </row>
    <row r="46977" spans="54:54" x14ac:dyDescent="0.2">
      <c r="BB46977" s="5"/>
    </row>
    <row r="46978" spans="54:54" x14ac:dyDescent="0.2">
      <c r="BB46978" s="5"/>
    </row>
    <row r="46979" spans="54:54" x14ac:dyDescent="0.2">
      <c r="BB46979" s="5"/>
    </row>
    <row r="46980" spans="54:54" x14ac:dyDescent="0.2">
      <c r="BB46980" s="5"/>
    </row>
    <row r="46981" spans="54:54" x14ac:dyDescent="0.2">
      <c r="BB46981" s="5"/>
    </row>
    <row r="46982" spans="54:54" x14ac:dyDescent="0.2">
      <c r="BB46982" s="5"/>
    </row>
    <row r="46983" spans="54:54" x14ac:dyDescent="0.2">
      <c r="BB46983" s="5"/>
    </row>
    <row r="46984" spans="54:54" x14ac:dyDescent="0.2">
      <c r="BB46984" s="5"/>
    </row>
    <row r="46985" spans="54:54" x14ac:dyDescent="0.2">
      <c r="BB46985" s="5"/>
    </row>
    <row r="46986" spans="54:54" x14ac:dyDescent="0.2">
      <c r="BB46986" s="5"/>
    </row>
    <row r="46987" spans="54:54" x14ac:dyDescent="0.2">
      <c r="BB46987" s="5"/>
    </row>
    <row r="46988" spans="54:54" x14ac:dyDescent="0.2">
      <c r="BB46988" s="5"/>
    </row>
    <row r="46989" spans="54:54" x14ac:dyDescent="0.2">
      <c r="BB46989" s="5"/>
    </row>
    <row r="46990" spans="54:54" x14ac:dyDescent="0.2">
      <c r="BB46990" s="5"/>
    </row>
    <row r="46991" spans="54:54" x14ac:dyDescent="0.2">
      <c r="BB46991" s="5"/>
    </row>
    <row r="46992" spans="54:54" x14ac:dyDescent="0.2">
      <c r="BB46992" s="5"/>
    </row>
    <row r="46993" spans="54:54" x14ac:dyDescent="0.2">
      <c r="BB46993" s="5"/>
    </row>
    <row r="46994" spans="54:54" x14ac:dyDescent="0.2">
      <c r="BB46994" s="5"/>
    </row>
    <row r="46995" spans="54:54" x14ac:dyDescent="0.2">
      <c r="BB46995" s="5"/>
    </row>
    <row r="46996" spans="54:54" x14ac:dyDescent="0.2">
      <c r="BB46996" s="5"/>
    </row>
    <row r="46997" spans="54:54" x14ac:dyDescent="0.2">
      <c r="BB46997" s="5"/>
    </row>
    <row r="46998" spans="54:54" x14ac:dyDescent="0.2">
      <c r="BB46998" s="5"/>
    </row>
    <row r="46999" spans="54:54" x14ac:dyDescent="0.2">
      <c r="BB46999" s="5"/>
    </row>
    <row r="47000" spans="54:54" x14ac:dyDescent="0.2">
      <c r="BB47000" s="5"/>
    </row>
    <row r="47001" spans="54:54" x14ac:dyDescent="0.2">
      <c r="BB47001" s="5"/>
    </row>
    <row r="47002" spans="54:54" x14ac:dyDescent="0.2">
      <c r="BB47002" s="5"/>
    </row>
    <row r="47003" spans="54:54" x14ac:dyDescent="0.2">
      <c r="BB47003" s="5"/>
    </row>
    <row r="47004" spans="54:54" x14ac:dyDescent="0.2">
      <c r="BB47004" s="5"/>
    </row>
    <row r="47005" spans="54:54" x14ac:dyDescent="0.2">
      <c r="BB47005" s="5"/>
    </row>
    <row r="47006" spans="54:54" x14ac:dyDescent="0.2">
      <c r="BB47006" s="5"/>
    </row>
    <row r="47007" spans="54:54" x14ac:dyDescent="0.2">
      <c r="BB47007" s="5"/>
    </row>
    <row r="47008" spans="54:54" x14ac:dyDescent="0.2">
      <c r="BB47008" s="5"/>
    </row>
    <row r="47009" spans="54:54" x14ac:dyDescent="0.2">
      <c r="BB47009" s="5"/>
    </row>
    <row r="47010" spans="54:54" x14ac:dyDescent="0.2">
      <c r="BB47010" s="5"/>
    </row>
    <row r="47011" spans="54:54" x14ac:dyDescent="0.2">
      <c r="BB47011" s="5"/>
    </row>
    <row r="47012" spans="54:54" x14ac:dyDescent="0.2">
      <c r="BB47012" s="5"/>
    </row>
    <row r="47013" spans="54:54" x14ac:dyDescent="0.2">
      <c r="BB47013" s="5"/>
    </row>
    <row r="47014" spans="54:54" x14ac:dyDescent="0.2">
      <c r="BB47014" s="5"/>
    </row>
    <row r="47015" spans="54:54" x14ac:dyDescent="0.2">
      <c r="BB47015" s="5"/>
    </row>
    <row r="47016" spans="54:54" x14ac:dyDescent="0.2">
      <c r="BB47016" s="5"/>
    </row>
    <row r="47017" spans="54:54" x14ac:dyDescent="0.2">
      <c r="BB47017" s="5"/>
    </row>
    <row r="47018" spans="54:54" x14ac:dyDescent="0.2">
      <c r="BB47018" s="5"/>
    </row>
    <row r="47019" spans="54:54" x14ac:dyDescent="0.2">
      <c r="BB47019" s="5"/>
    </row>
    <row r="47020" spans="54:54" x14ac:dyDescent="0.2">
      <c r="BB47020" s="5"/>
    </row>
    <row r="47021" spans="54:54" x14ac:dyDescent="0.2">
      <c r="BB47021" s="5"/>
    </row>
    <row r="47022" spans="54:54" x14ac:dyDescent="0.2">
      <c r="BB47022" s="5"/>
    </row>
    <row r="47023" spans="54:54" x14ac:dyDescent="0.2">
      <c r="BB47023" s="5"/>
    </row>
    <row r="47024" spans="54:54" x14ac:dyDescent="0.2">
      <c r="BB47024" s="5"/>
    </row>
    <row r="47025" spans="54:54" x14ac:dyDescent="0.2">
      <c r="BB47025" s="5"/>
    </row>
    <row r="47026" spans="54:54" x14ac:dyDescent="0.2">
      <c r="BB47026" s="5"/>
    </row>
    <row r="47027" spans="54:54" x14ac:dyDescent="0.2">
      <c r="BB47027" s="5"/>
    </row>
    <row r="47028" spans="54:54" x14ac:dyDescent="0.2">
      <c r="BB47028" s="5"/>
    </row>
    <row r="47029" spans="54:54" x14ac:dyDescent="0.2">
      <c r="BB47029" s="5"/>
    </row>
    <row r="47030" spans="54:54" x14ac:dyDescent="0.2">
      <c r="BB47030" s="5"/>
    </row>
    <row r="47031" spans="54:54" x14ac:dyDescent="0.2">
      <c r="BB47031" s="5"/>
    </row>
    <row r="47032" spans="54:54" x14ac:dyDescent="0.2">
      <c r="BB47032" s="5"/>
    </row>
    <row r="47033" spans="54:54" x14ac:dyDescent="0.2">
      <c r="BB47033" s="5"/>
    </row>
    <row r="47034" spans="54:54" x14ac:dyDescent="0.2">
      <c r="BB47034" s="5"/>
    </row>
    <row r="47035" spans="54:54" x14ac:dyDescent="0.2">
      <c r="BB47035" s="5"/>
    </row>
    <row r="47036" spans="54:54" x14ac:dyDescent="0.2">
      <c r="BB47036" s="5"/>
    </row>
    <row r="47037" spans="54:54" x14ac:dyDescent="0.2">
      <c r="BB47037" s="5"/>
    </row>
    <row r="47038" spans="54:54" x14ac:dyDescent="0.2">
      <c r="BB47038" s="5"/>
    </row>
    <row r="47039" spans="54:54" x14ac:dyDescent="0.2">
      <c r="BB47039" s="5"/>
    </row>
    <row r="47040" spans="54:54" x14ac:dyDescent="0.2">
      <c r="BB47040" s="5"/>
    </row>
    <row r="47041" spans="54:54" x14ac:dyDescent="0.2">
      <c r="BB47041" s="5"/>
    </row>
    <row r="47042" spans="54:54" x14ac:dyDescent="0.2">
      <c r="BB47042" s="5"/>
    </row>
    <row r="47043" spans="54:54" x14ac:dyDescent="0.2">
      <c r="BB47043" s="5"/>
    </row>
    <row r="47044" spans="54:54" x14ac:dyDescent="0.2">
      <c r="BB47044" s="5"/>
    </row>
    <row r="47045" spans="54:54" x14ac:dyDescent="0.2">
      <c r="BB47045" s="5"/>
    </row>
    <row r="47046" spans="54:54" x14ac:dyDescent="0.2">
      <c r="BB47046" s="5"/>
    </row>
    <row r="47047" spans="54:54" x14ac:dyDescent="0.2">
      <c r="BB47047" s="5"/>
    </row>
    <row r="47048" spans="54:54" x14ac:dyDescent="0.2">
      <c r="BB47048" s="5"/>
    </row>
    <row r="47049" spans="54:54" x14ac:dyDescent="0.2">
      <c r="BB47049" s="5"/>
    </row>
    <row r="47050" spans="54:54" x14ac:dyDescent="0.2">
      <c r="BB47050" s="5"/>
    </row>
    <row r="47051" spans="54:54" x14ac:dyDescent="0.2">
      <c r="BB47051" s="5"/>
    </row>
    <row r="47052" spans="54:54" x14ac:dyDescent="0.2">
      <c r="BB47052" s="5"/>
    </row>
    <row r="47053" spans="54:54" x14ac:dyDescent="0.2">
      <c r="BB47053" s="5"/>
    </row>
    <row r="47054" spans="54:54" x14ac:dyDescent="0.2">
      <c r="BB47054" s="5"/>
    </row>
    <row r="47055" spans="54:54" x14ac:dyDescent="0.2">
      <c r="BB47055" s="5"/>
    </row>
    <row r="47056" spans="54:54" x14ac:dyDescent="0.2">
      <c r="BB47056" s="5"/>
    </row>
    <row r="47057" spans="54:54" x14ac:dyDescent="0.2">
      <c r="BB47057" s="5"/>
    </row>
    <row r="47058" spans="54:54" x14ac:dyDescent="0.2">
      <c r="BB47058" s="5"/>
    </row>
    <row r="47059" spans="54:54" x14ac:dyDescent="0.2">
      <c r="BB47059" s="5"/>
    </row>
    <row r="47060" spans="54:54" x14ac:dyDescent="0.2">
      <c r="BB47060" s="5"/>
    </row>
    <row r="47061" spans="54:54" x14ac:dyDescent="0.2">
      <c r="BB47061" s="5"/>
    </row>
    <row r="47062" spans="54:54" x14ac:dyDescent="0.2">
      <c r="BB47062" s="5"/>
    </row>
    <row r="47063" spans="54:54" x14ac:dyDescent="0.2">
      <c r="BB47063" s="5"/>
    </row>
    <row r="47064" spans="54:54" x14ac:dyDescent="0.2">
      <c r="BB47064" s="5"/>
    </row>
    <row r="47065" spans="54:54" x14ac:dyDescent="0.2">
      <c r="BB47065" s="5"/>
    </row>
    <row r="47066" spans="54:54" x14ac:dyDescent="0.2">
      <c r="BB47066" s="5"/>
    </row>
    <row r="47067" spans="54:54" x14ac:dyDescent="0.2">
      <c r="BB47067" s="5"/>
    </row>
    <row r="47068" spans="54:54" x14ac:dyDescent="0.2">
      <c r="BB47068" s="5"/>
    </row>
    <row r="47069" spans="54:54" x14ac:dyDescent="0.2">
      <c r="BB47069" s="5"/>
    </row>
    <row r="47070" spans="54:54" x14ac:dyDescent="0.2">
      <c r="BB47070" s="5"/>
    </row>
    <row r="47071" spans="54:54" x14ac:dyDescent="0.2">
      <c r="BB47071" s="5"/>
    </row>
    <row r="47072" spans="54:54" x14ac:dyDescent="0.2">
      <c r="BB47072" s="5"/>
    </row>
    <row r="47073" spans="54:54" x14ac:dyDescent="0.2">
      <c r="BB47073" s="5"/>
    </row>
    <row r="47074" spans="54:54" x14ac:dyDescent="0.2">
      <c r="BB47074" s="5"/>
    </row>
    <row r="47075" spans="54:54" x14ac:dyDescent="0.2">
      <c r="BB47075" s="5"/>
    </row>
    <row r="47076" spans="54:54" x14ac:dyDescent="0.2">
      <c r="BB47076" s="5"/>
    </row>
    <row r="47077" spans="54:54" x14ac:dyDescent="0.2">
      <c r="BB47077" s="5"/>
    </row>
    <row r="47078" spans="54:54" x14ac:dyDescent="0.2">
      <c r="BB47078" s="5"/>
    </row>
    <row r="47079" spans="54:54" x14ac:dyDescent="0.2">
      <c r="BB47079" s="5"/>
    </row>
    <row r="47080" spans="54:54" x14ac:dyDescent="0.2">
      <c r="BB47080" s="5"/>
    </row>
    <row r="47081" spans="54:54" x14ac:dyDescent="0.2">
      <c r="BB47081" s="5"/>
    </row>
    <row r="47082" spans="54:54" x14ac:dyDescent="0.2">
      <c r="BB47082" s="5"/>
    </row>
    <row r="47083" spans="54:54" x14ac:dyDescent="0.2">
      <c r="BB47083" s="5"/>
    </row>
    <row r="47084" spans="54:54" x14ac:dyDescent="0.2">
      <c r="BB47084" s="5"/>
    </row>
    <row r="47085" spans="54:54" x14ac:dyDescent="0.2">
      <c r="BB47085" s="5"/>
    </row>
    <row r="47086" spans="54:54" x14ac:dyDescent="0.2">
      <c r="BB47086" s="5"/>
    </row>
    <row r="47087" spans="54:54" x14ac:dyDescent="0.2">
      <c r="BB47087" s="5"/>
    </row>
    <row r="47088" spans="54:54" x14ac:dyDescent="0.2">
      <c r="BB47088" s="5"/>
    </row>
    <row r="47089" spans="54:54" x14ac:dyDescent="0.2">
      <c r="BB47089" s="5"/>
    </row>
    <row r="47090" spans="54:54" x14ac:dyDescent="0.2">
      <c r="BB47090" s="5"/>
    </row>
    <row r="47091" spans="54:54" x14ac:dyDescent="0.2">
      <c r="BB47091" s="5"/>
    </row>
    <row r="47092" spans="54:54" x14ac:dyDescent="0.2">
      <c r="BB47092" s="5"/>
    </row>
    <row r="47093" spans="54:54" x14ac:dyDescent="0.2">
      <c r="BB47093" s="5"/>
    </row>
    <row r="47094" spans="54:54" x14ac:dyDescent="0.2">
      <c r="BB47094" s="5"/>
    </row>
    <row r="47095" spans="54:54" x14ac:dyDescent="0.2">
      <c r="BB47095" s="5"/>
    </row>
    <row r="47096" spans="54:54" x14ac:dyDescent="0.2">
      <c r="BB47096" s="5"/>
    </row>
    <row r="47097" spans="54:54" x14ac:dyDescent="0.2">
      <c r="BB47097" s="5"/>
    </row>
    <row r="47098" spans="54:54" x14ac:dyDescent="0.2">
      <c r="BB47098" s="5"/>
    </row>
    <row r="47099" spans="54:54" x14ac:dyDescent="0.2">
      <c r="BB47099" s="5"/>
    </row>
    <row r="47100" spans="54:54" x14ac:dyDescent="0.2">
      <c r="BB47100" s="5"/>
    </row>
    <row r="47101" spans="54:54" x14ac:dyDescent="0.2">
      <c r="BB47101" s="5"/>
    </row>
    <row r="47102" spans="54:54" x14ac:dyDescent="0.2">
      <c r="BB47102" s="5"/>
    </row>
    <row r="47103" spans="54:54" x14ac:dyDescent="0.2">
      <c r="BB47103" s="5"/>
    </row>
    <row r="47104" spans="54:54" x14ac:dyDescent="0.2">
      <c r="BB47104" s="5"/>
    </row>
    <row r="47105" spans="54:54" x14ac:dyDescent="0.2">
      <c r="BB47105" s="5"/>
    </row>
    <row r="47106" spans="54:54" x14ac:dyDescent="0.2">
      <c r="BB47106" s="5"/>
    </row>
    <row r="47107" spans="54:54" x14ac:dyDescent="0.2">
      <c r="BB47107" s="5"/>
    </row>
    <row r="47108" spans="54:54" x14ac:dyDescent="0.2">
      <c r="BB47108" s="5"/>
    </row>
    <row r="47109" spans="54:54" x14ac:dyDescent="0.2">
      <c r="BB47109" s="5"/>
    </row>
    <row r="47110" spans="54:54" x14ac:dyDescent="0.2">
      <c r="BB47110" s="5"/>
    </row>
    <row r="47111" spans="54:54" x14ac:dyDescent="0.2">
      <c r="BB47111" s="5"/>
    </row>
    <row r="47112" spans="54:54" x14ac:dyDescent="0.2">
      <c r="BB47112" s="5"/>
    </row>
    <row r="47113" spans="54:54" x14ac:dyDescent="0.2">
      <c r="BB47113" s="5"/>
    </row>
    <row r="47114" spans="54:54" x14ac:dyDescent="0.2">
      <c r="BB47114" s="5"/>
    </row>
    <row r="47115" spans="54:54" x14ac:dyDescent="0.2">
      <c r="BB47115" s="5"/>
    </row>
    <row r="47116" spans="54:54" x14ac:dyDescent="0.2">
      <c r="BB47116" s="5"/>
    </row>
    <row r="47117" spans="54:54" x14ac:dyDescent="0.2">
      <c r="BB47117" s="5"/>
    </row>
    <row r="47118" spans="54:54" x14ac:dyDescent="0.2">
      <c r="BB47118" s="5"/>
    </row>
    <row r="47119" spans="54:54" x14ac:dyDescent="0.2">
      <c r="BB47119" s="5"/>
    </row>
    <row r="47120" spans="54:54" x14ac:dyDescent="0.2">
      <c r="BB47120" s="5"/>
    </row>
    <row r="47121" spans="54:54" x14ac:dyDescent="0.2">
      <c r="BB47121" s="5"/>
    </row>
    <row r="47122" spans="54:54" x14ac:dyDescent="0.2">
      <c r="BB47122" s="5"/>
    </row>
    <row r="47123" spans="54:54" x14ac:dyDescent="0.2">
      <c r="BB47123" s="5"/>
    </row>
    <row r="47124" spans="54:54" x14ac:dyDescent="0.2">
      <c r="BB47124" s="5"/>
    </row>
    <row r="47125" spans="54:54" x14ac:dyDescent="0.2">
      <c r="BB47125" s="5"/>
    </row>
    <row r="47126" spans="54:54" x14ac:dyDescent="0.2">
      <c r="BB47126" s="5"/>
    </row>
    <row r="47127" spans="54:54" x14ac:dyDescent="0.2">
      <c r="BB47127" s="5"/>
    </row>
    <row r="47128" spans="54:54" x14ac:dyDescent="0.2">
      <c r="BB47128" s="5"/>
    </row>
    <row r="47129" spans="54:54" x14ac:dyDescent="0.2">
      <c r="BB47129" s="5"/>
    </row>
    <row r="47130" spans="54:54" x14ac:dyDescent="0.2">
      <c r="BB47130" s="5"/>
    </row>
    <row r="47131" spans="54:54" x14ac:dyDescent="0.2">
      <c r="BB47131" s="5"/>
    </row>
    <row r="47132" spans="54:54" x14ac:dyDescent="0.2">
      <c r="BB47132" s="5"/>
    </row>
    <row r="47133" spans="54:54" x14ac:dyDescent="0.2">
      <c r="BB47133" s="5"/>
    </row>
    <row r="47134" spans="54:54" x14ac:dyDescent="0.2">
      <c r="BB47134" s="5"/>
    </row>
    <row r="47135" spans="54:54" x14ac:dyDescent="0.2">
      <c r="BB47135" s="5"/>
    </row>
    <row r="47136" spans="54:54" x14ac:dyDescent="0.2">
      <c r="BB47136" s="5"/>
    </row>
    <row r="47137" spans="54:54" x14ac:dyDescent="0.2">
      <c r="BB47137" s="5"/>
    </row>
    <row r="47138" spans="54:54" x14ac:dyDescent="0.2">
      <c r="BB47138" s="5"/>
    </row>
    <row r="47139" spans="54:54" x14ac:dyDescent="0.2">
      <c r="BB47139" s="5"/>
    </row>
    <row r="47140" spans="54:54" x14ac:dyDescent="0.2">
      <c r="BB47140" s="5"/>
    </row>
    <row r="47141" spans="54:54" x14ac:dyDescent="0.2">
      <c r="BB47141" s="5"/>
    </row>
    <row r="47142" spans="54:54" x14ac:dyDescent="0.2">
      <c r="BB47142" s="5"/>
    </row>
    <row r="47143" spans="54:54" x14ac:dyDescent="0.2">
      <c r="BB47143" s="5"/>
    </row>
    <row r="47144" spans="54:54" x14ac:dyDescent="0.2">
      <c r="BB47144" s="5"/>
    </row>
    <row r="47145" spans="54:54" x14ac:dyDescent="0.2">
      <c r="BB47145" s="5"/>
    </row>
    <row r="47146" spans="54:54" x14ac:dyDescent="0.2">
      <c r="BB47146" s="5"/>
    </row>
    <row r="47147" spans="54:54" x14ac:dyDescent="0.2">
      <c r="BB47147" s="5"/>
    </row>
    <row r="47148" spans="54:54" x14ac:dyDescent="0.2">
      <c r="BB47148" s="5"/>
    </row>
    <row r="47149" spans="54:54" x14ac:dyDescent="0.2">
      <c r="BB47149" s="5"/>
    </row>
    <row r="47150" spans="54:54" x14ac:dyDescent="0.2">
      <c r="BB47150" s="5"/>
    </row>
    <row r="47151" spans="54:54" x14ac:dyDescent="0.2">
      <c r="BB47151" s="5"/>
    </row>
    <row r="47152" spans="54:54" x14ac:dyDescent="0.2">
      <c r="BB47152" s="5"/>
    </row>
    <row r="47153" spans="54:54" x14ac:dyDescent="0.2">
      <c r="BB47153" s="5"/>
    </row>
    <row r="47154" spans="54:54" x14ac:dyDescent="0.2">
      <c r="BB47154" s="5"/>
    </row>
    <row r="47155" spans="54:54" x14ac:dyDescent="0.2">
      <c r="BB47155" s="5"/>
    </row>
    <row r="47156" spans="54:54" x14ac:dyDescent="0.2">
      <c r="BB47156" s="5"/>
    </row>
    <row r="47157" spans="54:54" x14ac:dyDescent="0.2">
      <c r="BB47157" s="5"/>
    </row>
    <row r="47158" spans="54:54" x14ac:dyDescent="0.2">
      <c r="BB47158" s="5"/>
    </row>
    <row r="47159" spans="54:54" x14ac:dyDescent="0.2">
      <c r="BB47159" s="5"/>
    </row>
    <row r="47160" spans="54:54" x14ac:dyDescent="0.2">
      <c r="BB47160" s="5"/>
    </row>
    <row r="47161" spans="54:54" x14ac:dyDescent="0.2">
      <c r="BB47161" s="5"/>
    </row>
    <row r="47162" spans="54:54" x14ac:dyDescent="0.2">
      <c r="BB47162" s="5"/>
    </row>
    <row r="47163" spans="54:54" x14ac:dyDescent="0.2">
      <c r="BB47163" s="5"/>
    </row>
    <row r="47164" spans="54:54" x14ac:dyDescent="0.2">
      <c r="BB47164" s="5"/>
    </row>
    <row r="47165" spans="54:54" x14ac:dyDescent="0.2">
      <c r="BB47165" s="5"/>
    </row>
    <row r="47166" spans="54:54" x14ac:dyDescent="0.2">
      <c r="BB47166" s="5"/>
    </row>
    <row r="47167" spans="54:54" x14ac:dyDescent="0.2">
      <c r="BB47167" s="5"/>
    </row>
    <row r="47168" spans="54:54" x14ac:dyDescent="0.2">
      <c r="BB47168" s="5"/>
    </row>
    <row r="47169" spans="54:54" x14ac:dyDescent="0.2">
      <c r="BB47169" s="5"/>
    </row>
    <row r="47170" spans="54:54" x14ac:dyDescent="0.2">
      <c r="BB47170" s="5"/>
    </row>
    <row r="47171" spans="54:54" x14ac:dyDescent="0.2">
      <c r="BB47171" s="5"/>
    </row>
    <row r="47172" spans="54:54" x14ac:dyDescent="0.2">
      <c r="BB47172" s="5"/>
    </row>
    <row r="47173" spans="54:54" x14ac:dyDescent="0.2">
      <c r="BB47173" s="5"/>
    </row>
    <row r="47174" spans="54:54" x14ac:dyDescent="0.2">
      <c r="BB47174" s="5"/>
    </row>
    <row r="47175" spans="54:54" x14ac:dyDescent="0.2">
      <c r="BB47175" s="5"/>
    </row>
    <row r="47176" spans="54:54" x14ac:dyDescent="0.2">
      <c r="BB47176" s="5"/>
    </row>
    <row r="47177" spans="54:54" x14ac:dyDescent="0.2">
      <c r="BB47177" s="5"/>
    </row>
    <row r="47178" spans="54:54" x14ac:dyDescent="0.2">
      <c r="BB47178" s="5"/>
    </row>
    <row r="47179" spans="54:54" x14ac:dyDescent="0.2">
      <c r="BB47179" s="5"/>
    </row>
    <row r="47180" spans="54:54" x14ac:dyDescent="0.2">
      <c r="BB47180" s="5"/>
    </row>
    <row r="47181" spans="54:54" x14ac:dyDescent="0.2">
      <c r="BB47181" s="5"/>
    </row>
    <row r="47182" spans="54:54" x14ac:dyDescent="0.2">
      <c r="BB47182" s="5"/>
    </row>
    <row r="47183" spans="54:54" x14ac:dyDescent="0.2">
      <c r="BB47183" s="5"/>
    </row>
    <row r="47184" spans="54:54" x14ac:dyDescent="0.2">
      <c r="BB47184" s="5"/>
    </row>
    <row r="47185" spans="54:54" x14ac:dyDescent="0.2">
      <c r="BB47185" s="5"/>
    </row>
    <row r="47186" spans="54:54" x14ac:dyDescent="0.2">
      <c r="BB47186" s="5"/>
    </row>
    <row r="47187" spans="54:54" x14ac:dyDescent="0.2">
      <c r="BB47187" s="5"/>
    </row>
    <row r="47188" spans="54:54" x14ac:dyDescent="0.2">
      <c r="BB47188" s="5"/>
    </row>
    <row r="47189" spans="54:54" x14ac:dyDescent="0.2">
      <c r="BB47189" s="5"/>
    </row>
    <row r="47190" spans="54:54" x14ac:dyDescent="0.2">
      <c r="BB47190" s="5"/>
    </row>
    <row r="47191" spans="54:54" x14ac:dyDescent="0.2">
      <c r="BB47191" s="5"/>
    </row>
    <row r="47192" spans="54:54" x14ac:dyDescent="0.2">
      <c r="BB47192" s="5"/>
    </row>
    <row r="47193" spans="54:54" x14ac:dyDescent="0.2">
      <c r="BB47193" s="5"/>
    </row>
    <row r="47194" spans="54:54" x14ac:dyDescent="0.2">
      <c r="BB47194" s="5"/>
    </row>
    <row r="47195" spans="54:54" x14ac:dyDescent="0.2">
      <c r="BB47195" s="5"/>
    </row>
    <row r="47196" spans="54:54" x14ac:dyDescent="0.2">
      <c r="BB47196" s="5"/>
    </row>
    <row r="47197" spans="54:54" x14ac:dyDescent="0.2">
      <c r="BB47197" s="5"/>
    </row>
    <row r="47198" spans="54:54" x14ac:dyDescent="0.2">
      <c r="BB47198" s="5"/>
    </row>
    <row r="47199" spans="54:54" x14ac:dyDescent="0.2">
      <c r="BB47199" s="5"/>
    </row>
    <row r="47200" spans="54:54" x14ac:dyDescent="0.2">
      <c r="BB47200" s="5"/>
    </row>
    <row r="47201" spans="54:54" x14ac:dyDescent="0.2">
      <c r="BB47201" s="5"/>
    </row>
    <row r="47202" spans="54:54" x14ac:dyDescent="0.2">
      <c r="BB47202" s="5"/>
    </row>
    <row r="47203" spans="54:54" x14ac:dyDescent="0.2">
      <c r="BB47203" s="5"/>
    </row>
    <row r="47204" spans="54:54" x14ac:dyDescent="0.2">
      <c r="BB47204" s="5"/>
    </row>
    <row r="47205" spans="54:54" x14ac:dyDescent="0.2">
      <c r="BB47205" s="5"/>
    </row>
    <row r="47206" spans="54:54" x14ac:dyDescent="0.2">
      <c r="BB47206" s="5"/>
    </row>
    <row r="47207" spans="54:54" x14ac:dyDescent="0.2">
      <c r="BB47207" s="5"/>
    </row>
    <row r="47208" spans="54:54" x14ac:dyDescent="0.2">
      <c r="BB47208" s="5"/>
    </row>
    <row r="47209" spans="54:54" x14ac:dyDescent="0.2">
      <c r="BB47209" s="5"/>
    </row>
    <row r="47210" spans="54:54" x14ac:dyDescent="0.2">
      <c r="BB47210" s="5"/>
    </row>
    <row r="47211" spans="54:54" x14ac:dyDescent="0.2">
      <c r="BB47211" s="5"/>
    </row>
    <row r="47212" spans="54:54" x14ac:dyDescent="0.2">
      <c r="BB47212" s="5"/>
    </row>
    <row r="47213" spans="54:54" x14ac:dyDescent="0.2">
      <c r="BB47213" s="5"/>
    </row>
    <row r="47214" spans="54:54" x14ac:dyDescent="0.2">
      <c r="BB47214" s="5"/>
    </row>
    <row r="47215" spans="54:54" x14ac:dyDescent="0.2">
      <c r="BB47215" s="5"/>
    </row>
    <row r="47216" spans="54:54" x14ac:dyDescent="0.2">
      <c r="BB47216" s="5"/>
    </row>
    <row r="47217" spans="54:54" x14ac:dyDescent="0.2">
      <c r="BB47217" s="5"/>
    </row>
    <row r="47218" spans="54:54" x14ac:dyDescent="0.2">
      <c r="BB47218" s="5"/>
    </row>
    <row r="47219" spans="54:54" x14ac:dyDescent="0.2">
      <c r="BB47219" s="5"/>
    </row>
    <row r="47220" spans="54:54" x14ac:dyDescent="0.2">
      <c r="BB47220" s="5"/>
    </row>
    <row r="47221" spans="54:54" x14ac:dyDescent="0.2">
      <c r="BB47221" s="5"/>
    </row>
    <row r="47222" spans="54:54" x14ac:dyDescent="0.2">
      <c r="BB47222" s="5"/>
    </row>
    <row r="47223" spans="54:54" x14ac:dyDescent="0.2">
      <c r="BB47223" s="5"/>
    </row>
    <row r="47224" spans="54:54" x14ac:dyDescent="0.2">
      <c r="BB47224" s="5"/>
    </row>
    <row r="47225" spans="54:54" x14ac:dyDescent="0.2">
      <c r="BB47225" s="5"/>
    </row>
    <row r="47226" spans="54:54" x14ac:dyDescent="0.2">
      <c r="BB47226" s="5"/>
    </row>
    <row r="47227" spans="54:54" x14ac:dyDescent="0.2">
      <c r="BB47227" s="5"/>
    </row>
    <row r="47228" spans="54:54" x14ac:dyDescent="0.2">
      <c r="BB47228" s="5"/>
    </row>
    <row r="47229" spans="54:54" x14ac:dyDescent="0.2">
      <c r="BB47229" s="5"/>
    </row>
    <row r="47230" spans="54:54" x14ac:dyDescent="0.2">
      <c r="BB47230" s="5"/>
    </row>
    <row r="47231" spans="54:54" x14ac:dyDescent="0.2">
      <c r="BB47231" s="5"/>
    </row>
    <row r="47232" spans="54:54" x14ac:dyDescent="0.2">
      <c r="BB47232" s="5"/>
    </row>
    <row r="47233" spans="54:54" x14ac:dyDescent="0.2">
      <c r="BB47233" s="5"/>
    </row>
    <row r="47234" spans="54:54" x14ac:dyDescent="0.2">
      <c r="BB47234" s="5"/>
    </row>
    <row r="47235" spans="54:54" x14ac:dyDescent="0.2">
      <c r="BB47235" s="5"/>
    </row>
    <row r="47236" spans="54:54" x14ac:dyDescent="0.2">
      <c r="BB47236" s="5"/>
    </row>
    <row r="47237" spans="54:54" x14ac:dyDescent="0.2">
      <c r="BB47237" s="5"/>
    </row>
    <row r="47238" spans="54:54" x14ac:dyDescent="0.2">
      <c r="BB47238" s="5"/>
    </row>
    <row r="47239" spans="54:54" x14ac:dyDescent="0.2">
      <c r="BB47239" s="5"/>
    </row>
    <row r="47240" spans="54:54" x14ac:dyDescent="0.2">
      <c r="BB47240" s="5"/>
    </row>
    <row r="47241" spans="54:54" x14ac:dyDescent="0.2">
      <c r="BB47241" s="5"/>
    </row>
    <row r="47242" spans="54:54" x14ac:dyDescent="0.2">
      <c r="BB47242" s="5"/>
    </row>
    <row r="47243" spans="54:54" x14ac:dyDescent="0.2">
      <c r="BB47243" s="5"/>
    </row>
    <row r="47244" spans="54:54" x14ac:dyDescent="0.2">
      <c r="BB47244" s="5"/>
    </row>
    <row r="47245" spans="54:54" x14ac:dyDescent="0.2">
      <c r="BB47245" s="5"/>
    </row>
    <row r="47246" spans="54:54" x14ac:dyDescent="0.2">
      <c r="BB47246" s="5"/>
    </row>
    <row r="47247" spans="54:54" x14ac:dyDescent="0.2">
      <c r="BB47247" s="5"/>
    </row>
    <row r="47248" spans="54:54" x14ac:dyDescent="0.2">
      <c r="BB47248" s="5"/>
    </row>
    <row r="47249" spans="54:54" x14ac:dyDescent="0.2">
      <c r="BB47249" s="5"/>
    </row>
    <row r="47250" spans="54:54" x14ac:dyDescent="0.2">
      <c r="BB47250" s="5"/>
    </row>
    <row r="47251" spans="54:54" x14ac:dyDescent="0.2">
      <c r="BB47251" s="5"/>
    </row>
    <row r="47252" spans="54:54" x14ac:dyDescent="0.2">
      <c r="BB47252" s="5"/>
    </row>
    <row r="47253" spans="54:54" x14ac:dyDescent="0.2">
      <c r="BB47253" s="5"/>
    </row>
    <row r="47254" spans="54:54" x14ac:dyDescent="0.2">
      <c r="BB47254" s="5"/>
    </row>
    <row r="47255" spans="54:54" x14ac:dyDescent="0.2">
      <c r="BB47255" s="5"/>
    </row>
    <row r="47256" spans="54:54" x14ac:dyDescent="0.2">
      <c r="BB47256" s="5"/>
    </row>
    <row r="47257" spans="54:54" x14ac:dyDescent="0.2">
      <c r="BB47257" s="5"/>
    </row>
    <row r="47258" spans="54:54" x14ac:dyDescent="0.2">
      <c r="BB47258" s="5"/>
    </row>
    <row r="47259" spans="54:54" x14ac:dyDescent="0.2">
      <c r="BB47259" s="5"/>
    </row>
    <row r="47260" spans="54:54" x14ac:dyDescent="0.2">
      <c r="BB47260" s="5"/>
    </row>
    <row r="47261" spans="54:54" x14ac:dyDescent="0.2">
      <c r="BB47261" s="5"/>
    </row>
    <row r="47262" spans="54:54" x14ac:dyDescent="0.2">
      <c r="BB47262" s="5"/>
    </row>
    <row r="47263" spans="54:54" x14ac:dyDescent="0.2">
      <c r="BB47263" s="5"/>
    </row>
    <row r="47264" spans="54:54" x14ac:dyDescent="0.2">
      <c r="BB47264" s="5"/>
    </row>
    <row r="47265" spans="54:54" x14ac:dyDescent="0.2">
      <c r="BB47265" s="5"/>
    </row>
    <row r="47266" spans="54:54" x14ac:dyDescent="0.2">
      <c r="BB47266" s="5"/>
    </row>
    <row r="47267" spans="54:54" x14ac:dyDescent="0.2">
      <c r="BB47267" s="5"/>
    </row>
    <row r="47268" spans="54:54" x14ac:dyDescent="0.2">
      <c r="BB47268" s="5"/>
    </row>
    <row r="47269" spans="54:54" x14ac:dyDescent="0.2">
      <c r="BB47269" s="5"/>
    </row>
    <row r="47270" spans="54:54" x14ac:dyDescent="0.2">
      <c r="BB47270" s="5"/>
    </row>
    <row r="47271" spans="54:54" x14ac:dyDescent="0.2">
      <c r="BB47271" s="5"/>
    </row>
    <row r="47272" spans="54:54" x14ac:dyDescent="0.2">
      <c r="BB47272" s="5"/>
    </row>
    <row r="47273" spans="54:54" x14ac:dyDescent="0.2">
      <c r="BB47273" s="5"/>
    </row>
    <row r="47274" spans="54:54" x14ac:dyDescent="0.2">
      <c r="BB47274" s="5"/>
    </row>
    <row r="47275" spans="54:54" x14ac:dyDescent="0.2">
      <c r="BB47275" s="5"/>
    </row>
    <row r="47276" spans="54:54" x14ac:dyDescent="0.2">
      <c r="BB47276" s="5"/>
    </row>
    <row r="47277" spans="54:54" x14ac:dyDescent="0.2">
      <c r="BB47277" s="5"/>
    </row>
    <row r="47278" spans="54:54" x14ac:dyDescent="0.2">
      <c r="BB47278" s="5"/>
    </row>
    <row r="47279" spans="54:54" x14ac:dyDescent="0.2">
      <c r="BB47279" s="5"/>
    </row>
    <row r="47280" spans="54:54" x14ac:dyDescent="0.2">
      <c r="BB47280" s="5"/>
    </row>
    <row r="47281" spans="54:54" x14ac:dyDescent="0.2">
      <c r="BB47281" s="5"/>
    </row>
    <row r="47282" spans="54:54" x14ac:dyDescent="0.2">
      <c r="BB47282" s="5"/>
    </row>
    <row r="47283" spans="54:54" x14ac:dyDescent="0.2">
      <c r="BB47283" s="5"/>
    </row>
    <row r="47284" spans="54:54" x14ac:dyDescent="0.2">
      <c r="BB47284" s="5"/>
    </row>
    <row r="47285" spans="54:54" x14ac:dyDescent="0.2">
      <c r="BB47285" s="5"/>
    </row>
    <row r="47286" spans="54:54" x14ac:dyDescent="0.2">
      <c r="BB47286" s="5"/>
    </row>
    <row r="47287" spans="54:54" x14ac:dyDescent="0.2">
      <c r="BB47287" s="5"/>
    </row>
    <row r="47288" spans="54:54" x14ac:dyDescent="0.2">
      <c r="BB47288" s="5"/>
    </row>
    <row r="47289" spans="54:54" x14ac:dyDescent="0.2">
      <c r="BB47289" s="5"/>
    </row>
    <row r="47290" spans="54:54" x14ac:dyDescent="0.2">
      <c r="BB47290" s="5"/>
    </row>
    <row r="47291" spans="54:54" x14ac:dyDescent="0.2">
      <c r="BB47291" s="5"/>
    </row>
    <row r="47292" spans="54:54" x14ac:dyDescent="0.2">
      <c r="BB47292" s="5"/>
    </row>
    <row r="47293" spans="54:54" x14ac:dyDescent="0.2">
      <c r="BB47293" s="5"/>
    </row>
    <row r="47294" spans="54:54" x14ac:dyDescent="0.2">
      <c r="BB47294" s="5"/>
    </row>
    <row r="47295" spans="54:54" x14ac:dyDescent="0.2">
      <c r="BB47295" s="5"/>
    </row>
    <row r="47296" spans="54:54" x14ac:dyDescent="0.2">
      <c r="BB47296" s="5"/>
    </row>
    <row r="47297" spans="54:54" x14ac:dyDescent="0.2">
      <c r="BB47297" s="5"/>
    </row>
    <row r="47298" spans="54:54" x14ac:dyDescent="0.2">
      <c r="BB47298" s="5"/>
    </row>
    <row r="47299" spans="54:54" x14ac:dyDescent="0.2">
      <c r="BB47299" s="5"/>
    </row>
    <row r="47300" spans="54:54" x14ac:dyDescent="0.2">
      <c r="BB47300" s="5"/>
    </row>
    <row r="47301" spans="54:54" x14ac:dyDescent="0.2">
      <c r="BB47301" s="5"/>
    </row>
    <row r="47302" spans="54:54" x14ac:dyDescent="0.2">
      <c r="BB47302" s="5"/>
    </row>
    <row r="47303" spans="54:54" x14ac:dyDescent="0.2">
      <c r="BB47303" s="5"/>
    </row>
    <row r="47304" spans="54:54" x14ac:dyDescent="0.2">
      <c r="BB47304" s="5"/>
    </row>
    <row r="47305" spans="54:54" x14ac:dyDescent="0.2">
      <c r="BB47305" s="5"/>
    </row>
    <row r="47306" spans="54:54" x14ac:dyDescent="0.2">
      <c r="BB47306" s="5"/>
    </row>
    <row r="47307" spans="54:54" x14ac:dyDescent="0.2">
      <c r="BB47307" s="5"/>
    </row>
    <row r="47308" spans="54:54" x14ac:dyDescent="0.2">
      <c r="BB47308" s="5"/>
    </row>
    <row r="47309" spans="54:54" x14ac:dyDescent="0.2">
      <c r="BB47309" s="5"/>
    </row>
    <row r="47310" spans="54:54" x14ac:dyDescent="0.2">
      <c r="BB47310" s="5"/>
    </row>
    <row r="47311" spans="54:54" x14ac:dyDescent="0.2">
      <c r="BB47311" s="5"/>
    </row>
    <row r="47312" spans="54:54" x14ac:dyDescent="0.2">
      <c r="BB47312" s="5"/>
    </row>
    <row r="47313" spans="54:54" x14ac:dyDescent="0.2">
      <c r="BB47313" s="5"/>
    </row>
    <row r="47314" spans="54:54" x14ac:dyDescent="0.2">
      <c r="BB47314" s="5"/>
    </row>
    <row r="47315" spans="54:54" x14ac:dyDescent="0.2">
      <c r="BB47315" s="5"/>
    </row>
    <row r="47316" spans="54:54" x14ac:dyDescent="0.2">
      <c r="BB47316" s="5"/>
    </row>
    <row r="47317" spans="54:54" x14ac:dyDescent="0.2">
      <c r="BB47317" s="5"/>
    </row>
    <row r="47318" spans="54:54" x14ac:dyDescent="0.2">
      <c r="BB47318" s="5"/>
    </row>
    <row r="47319" spans="54:54" x14ac:dyDescent="0.2">
      <c r="BB47319" s="5"/>
    </row>
    <row r="47320" spans="54:54" x14ac:dyDescent="0.2">
      <c r="BB47320" s="5"/>
    </row>
    <row r="47321" spans="54:54" x14ac:dyDescent="0.2">
      <c r="BB47321" s="5"/>
    </row>
    <row r="47322" spans="54:54" x14ac:dyDescent="0.2">
      <c r="BB47322" s="5"/>
    </row>
    <row r="47323" spans="54:54" x14ac:dyDescent="0.2">
      <c r="BB47323" s="5"/>
    </row>
    <row r="47324" spans="54:54" x14ac:dyDescent="0.2">
      <c r="BB47324" s="5"/>
    </row>
    <row r="47325" spans="54:54" x14ac:dyDescent="0.2">
      <c r="BB47325" s="5"/>
    </row>
    <row r="47326" spans="54:54" x14ac:dyDescent="0.2">
      <c r="BB47326" s="5"/>
    </row>
    <row r="47327" spans="54:54" x14ac:dyDescent="0.2">
      <c r="BB47327" s="5"/>
    </row>
    <row r="47328" spans="54:54" x14ac:dyDescent="0.2">
      <c r="BB47328" s="5"/>
    </row>
    <row r="47329" spans="54:54" x14ac:dyDescent="0.2">
      <c r="BB47329" s="5"/>
    </row>
    <row r="47330" spans="54:54" x14ac:dyDescent="0.2">
      <c r="BB47330" s="5"/>
    </row>
    <row r="47331" spans="54:54" x14ac:dyDescent="0.2">
      <c r="BB47331" s="5"/>
    </row>
    <row r="47332" spans="54:54" x14ac:dyDescent="0.2">
      <c r="BB47332" s="5"/>
    </row>
    <row r="47333" spans="54:54" x14ac:dyDescent="0.2">
      <c r="BB47333" s="5"/>
    </row>
    <row r="47334" spans="54:54" x14ac:dyDescent="0.2">
      <c r="BB47334" s="5"/>
    </row>
    <row r="47335" spans="54:54" x14ac:dyDescent="0.2">
      <c r="BB47335" s="5"/>
    </row>
    <row r="47336" spans="54:54" x14ac:dyDescent="0.2">
      <c r="BB47336" s="5"/>
    </row>
    <row r="47337" spans="54:54" x14ac:dyDescent="0.2">
      <c r="BB47337" s="5"/>
    </row>
    <row r="47338" spans="54:54" x14ac:dyDescent="0.2">
      <c r="BB47338" s="5"/>
    </row>
    <row r="47339" spans="54:54" x14ac:dyDescent="0.2">
      <c r="BB47339" s="5"/>
    </row>
    <row r="47340" spans="54:54" x14ac:dyDescent="0.2">
      <c r="BB47340" s="5"/>
    </row>
    <row r="47341" spans="54:54" x14ac:dyDescent="0.2">
      <c r="BB47341" s="5"/>
    </row>
    <row r="47342" spans="54:54" x14ac:dyDescent="0.2">
      <c r="BB47342" s="5"/>
    </row>
    <row r="47343" spans="54:54" x14ac:dyDescent="0.2">
      <c r="BB47343" s="5"/>
    </row>
    <row r="47344" spans="54:54" x14ac:dyDescent="0.2">
      <c r="BB47344" s="5"/>
    </row>
    <row r="47345" spans="54:54" x14ac:dyDescent="0.2">
      <c r="BB47345" s="5"/>
    </row>
    <row r="47346" spans="54:54" x14ac:dyDescent="0.2">
      <c r="BB47346" s="5"/>
    </row>
    <row r="47347" spans="54:54" x14ac:dyDescent="0.2">
      <c r="BB47347" s="5"/>
    </row>
    <row r="47348" spans="54:54" x14ac:dyDescent="0.2">
      <c r="BB47348" s="5"/>
    </row>
    <row r="47349" spans="54:54" x14ac:dyDescent="0.2">
      <c r="BB47349" s="5"/>
    </row>
    <row r="47350" spans="54:54" x14ac:dyDescent="0.2">
      <c r="BB47350" s="5"/>
    </row>
    <row r="47351" spans="54:54" x14ac:dyDescent="0.2">
      <c r="BB47351" s="5"/>
    </row>
    <row r="47352" spans="54:54" x14ac:dyDescent="0.2">
      <c r="BB47352" s="5"/>
    </row>
    <row r="47353" spans="54:54" x14ac:dyDescent="0.2">
      <c r="BB47353" s="5"/>
    </row>
    <row r="47354" spans="54:54" x14ac:dyDescent="0.2">
      <c r="BB47354" s="5"/>
    </row>
    <row r="47355" spans="54:54" x14ac:dyDescent="0.2">
      <c r="BB47355" s="5"/>
    </row>
    <row r="47356" spans="54:54" x14ac:dyDescent="0.2">
      <c r="BB47356" s="5"/>
    </row>
    <row r="47357" spans="54:54" x14ac:dyDescent="0.2">
      <c r="BB47357" s="5"/>
    </row>
    <row r="47358" spans="54:54" x14ac:dyDescent="0.2">
      <c r="BB47358" s="5"/>
    </row>
    <row r="47359" spans="54:54" x14ac:dyDescent="0.2">
      <c r="BB47359" s="5"/>
    </row>
    <row r="47360" spans="54:54" x14ac:dyDescent="0.2">
      <c r="BB47360" s="5"/>
    </row>
    <row r="47361" spans="54:54" x14ac:dyDescent="0.2">
      <c r="BB47361" s="5"/>
    </row>
    <row r="47362" spans="54:54" x14ac:dyDescent="0.2">
      <c r="BB47362" s="5"/>
    </row>
    <row r="47363" spans="54:54" x14ac:dyDescent="0.2">
      <c r="BB47363" s="5"/>
    </row>
    <row r="47364" spans="54:54" x14ac:dyDescent="0.2">
      <c r="BB47364" s="5"/>
    </row>
    <row r="47365" spans="54:54" x14ac:dyDescent="0.2">
      <c r="BB47365" s="5"/>
    </row>
    <row r="47366" spans="54:54" x14ac:dyDescent="0.2">
      <c r="BB47366" s="5"/>
    </row>
    <row r="47367" spans="54:54" x14ac:dyDescent="0.2">
      <c r="BB47367" s="5"/>
    </row>
    <row r="47368" spans="54:54" x14ac:dyDescent="0.2">
      <c r="BB47368" s="5"/>
    </row>
    <row r="47369" spans="54:54" x14ac:dyDescent="0.2">
      <c r="BB47369" s="5"/>
    </row>
    <row r="47370" spans="54:54" x14ac:dyDescent="0.2">
      <c r="BB47370" s="5"/>
    </row>
    <row r="47371" spans="54:54" x14ac:dyDescent="0.2">
      <c r="BB47371" s="5"/>
    </row>
    <row r="47372" spans="54:54" x14ac:dyDescent="0.2">
      <c r="BB47372" s="5"/>
    </row>
    <row r="47373" spans="54:54" x14ac:dyDescent="0.2">
      <c r="BB47373" s="5"/>
    </row>
    <row r="47374" spans="54:54" x14ac:dyDescent="0.2">
      <c r="BB47374" s="5"/>
    </row>
    <row r="47375" spans="54:54" x14ac:dyDescent="0.2">
      <c r="BB47375" s="5"/>
    </row>
    <row r="47376" spans="54:54" x14ac:dyDescent="0.2">
      <c r="BB47376" s="5"/>
    </row>
    <row r="47377" spans="54:54" x14ac:dyDescent="0.2">
      <c r="BB47377" s="5"/>
    </row>
    <row r="47378" spans="54:54" x14ac:dyDescent="0.2">
      <c r="BB47378" s="5"/>
    </row>
    <row r="47379" spans="54:54" x14ac:dyDescent="0.2">
      <c r="BB47379" s="5"/>
    </row>
    <row r="47380" spans="54:54" x14ac:dyDescent="0.2">
      <c r="BB47380" s="5"/>
    </row>
    <row r="47381" spans="54:54" x14ac:dyDescent="0.2">
      <c r="BB47381" s="5"/>
    </row>
    <row r="47382" spans="54:54" x14ac:dyDescent="0.2">
      <c r="BB47382" s="5"/>
    </row>
    <row r="47383" spans="54:54" x14ac:dyDescent="0.2">
      <c r="BB47383" s="5"/>
    </row>
    <row r="47384" spans="54:54" x14ac:dyDescent="0.2">
      <c r="BB47384" s="5"/>
    </row>
    <row r="47385" spans="54:54" x14ac:dyDescent="0.2">
      <c r="BB47385" s="5"/>
    </row>
    <row r="47386" spans="54:54" x14ac:dyDescent="0.2">
      <c r="BB47386" s="5"/>
    </row>
    <row r="47387" spans="54:54" x14ac:dyDescent="0.2">
      <c r="BB47387" s="5"/>
    </row>
    <row r="47388" spans="54:54" x14ac:dyDescent="0.2">
      <c r="BB47388" s="5"/>
    </row>
    <row r="47389" spans="54:54" x14ac:dyDescent="0.2">
      <c r="BB47389" s="5"/>
    </row>
    <row r="47390" spans="54:54" x14ac:dyDescent="0.2">
      <c r="BB47390" s="5"/>
    </row>
    <row r="47391" spans="54:54" x14ac:dyDescent="0.2">
      <c r="BB47391" s="5"/>
    </row>
    <row r="47392" spans="54:54" x14ac:dyDescent="0.2">
      <c r="BB47392" s="5"/>
    </row>
    <row r="47393" spans="54:54" x14ac:dyDescent="0.2">
      <c r="BB47393" s="5"/>
    </row>
    <row r="47394" spans="54:54" x14ac:dyDescent="0.2">
      <c r="BB47394" s="5"/>
    </row>
    <row r="47395" spans="54:54" x14ac:dyDescent="0.2">
      <c r="BB47395" s="5"/>
    </row>
    <row r="47396" spans="54:54" x14ac:dyDescent="0.2">
      <c r="BB47396" s="5"/>
    </row>
    <row r="47397" spans="54:54" x14ac:dyDescent="0.2">
      <c r="BB47397" s="5"/>
    </row>
    <row r="47398" spans="54:54" x14ac:dyDescent="0.2">
      <c r="BB47398" s="5"/>
    </row>
    <row r="47399" spans="54:54" x14ac:dyDescent="0.2">
      <c r="BB47399" s="5"/>
    </row>
    <row r="47400" spans="54:54" x14ac:dyDescent="0.2">
      <c r="BB47400" s="5"/>
    </row>
    <row r="47401" spans="54:54" x14ac:dyDescent="0.2">
      <c r="BB47401" s="5"/>
    </row>
    <row r="47402" spans="54:54" x14ac:dyDescent="0.2">
      <c r="BB47402" s="5"/>
    </row>
    <row r="47403" spans="54:54" x14ac:dyDescent="0.2">
      <c r="BB47403" s="5"/>
    </row>
    <row r="47404" spans="54:54" x14ac:dyDescent="0.2">
      <c r="BB47404" s="5"/>
    </row>
    <row r="47405" spans="54:54" x14ac:dyDescent="0.2">
      <c r="BB47405" s="5"/>
    </row>
    <row r="47406" spans="54:54" x14ac:dyDescent="0.2">
      <c r="BB47406" s="5"/>
    </row>
    <row r="47407" spans="54:54" x14ac:dyDescent="0.2">
      <c r="BB47407" s="5"/>
    </row>
    <row r="47408" spans="54:54" x14ac:dyDescent="0.2">
      <c r="BB47408" s="5"/>
    </row>
    <row r="47409" spans="54:54" x14ac:dyDescent="0.2">
      <c r="BB47409" s="5"/>
    </row>
    <row r="47410" spans="54:54" x14ac:dyDescent="0.2">
      <c r="BB47410" s="5"/>
    </row>
    <row r="47411" spans="54:54" x14ac:dyDescent="0.2">
      <c r="BB47411" s="5"/>
    </row>
    <row r="47412" spans="54:54" x14ac:dyDescent="0.2">
      <c r="BB47412" s="5"/>
    </row>
    <row r="47413" spans="54:54" x14ac:dyDescent="0.2">
      <c r="BB47413" s="5"/>
    </row>
    <row r="47414" spans="54:54" x14ac:dyDescent="0.2">
      <c r="BB47414" s="5"/>
    </row>
    <row r="47415" spans="54:54" x14ac:dyDescent="0.2">
      <c r="BB47415" s="5"/>
    </row>
    <row r="47416" spans="54:54" x14ac:dyDescent="0.2">
      <c r="BB47416" s="5"/>
    </row>
    <row r="47417" spans="54:54" x14ac:dyDescent="0.2">
      <c r="BB47417" s="5"/>
    </row>
    <row r="47418" spans="54:54" x14ac:dyDescent="0.2">
      <c r="BB47418" s="5"/>
    </row>
    <row r="47419" spans="54:54" x14ac:dyDescent="0.2">
      <c r="BB47419" s="5"/>
    </row>
    <row r="47420" spans="54:54" x14ac:dyDescent="0.2">
      <c r="BB47420" s="5"/>
    </row>
    <row r="47421" spans="54:54" x14ac:dyDescent="0.2">
      <c r="BB47421" s="5"/>
    </row>
    <row r="47422" spans="54:54" x14ac:dyDescent="0.2">
      <c r="BB47422" s="5"/>
    </row>
    <row r="47423" spans="54:54" x14ac:dyDescent="0.2">
      <c r="BB47423" s="5"/>
    </row>
    <row r="47424" spans="54:54" x14ac:dyDescent="0.2">
      <c r="BB47424" s="5"/>
    </row>
    <row r="47425" spans="54:54" x14ac:dyDescent="0.2">
      <c r="BB47425" s="5"/>
    </row>
    <row r="47426" spans="54:54" x14ac:dyDescent="0.2">
      <c r="BB47426" s="5"/>
    </row>
    <row r="47427" spans="54:54" x14ac:dyDescent="0.2">
      <c r="BB47427" s="5"/>
    </row>
    <row r="47428" spans="54:54" x14ac:dyDescent="0.2">
      <c r="BB47428" s="5"/>
    </row>
    <row r="47429" spans="54:54" x14ac:dyDescent="0.2">
      <c r="BB47429" s="5"/>
    </row>
    <row r="47430" spans="54:54" x14ac:dyDescent="0.2">
      <c r="BB47430" s="5"/>
    </row>
    <row r="47431" spans="54:54" x14ac:dyDescent="0.2">
      <c r="BB47431" s="5"/>
    </row>
    <row r="47432" spans="54:54" x14ac:dyDescent="0.2">
      <c r="BB47432" s="5"/>
    </row>
    <row r="47433" spans="54:54" x14ac:dyDescent="0.2">
      <c r="BB47433" s="5"/>
    </row>
    <row r="47434" spans="54:54" x14ac:dyDescent="0.2">
      <c r="BB47434" s="5"/>
    </row>
    <row r="47435" spans="54:54" x14ac:dyDescent="0.2">
      <c r="BB47435" s="5"/>
    </row>
    <row r="47436" spans="54:54" x14ac:dyDescent="0.2">
      <c r="BB47436" s="5"/>
    </row>
    <row r="47437" spans="54:54" x14ac:dyDescent="0.2">
      <c r="BB47437" s="5"/>
    </row>
    <row r="47438" spans="54:54" x14ac:dyDescent="0.2">
      <c r="BB47438" s="5"/>
    </row>
    <row r="47439" spans="54:54" x14ac:dyDescent="0.2">
      <c r="BB47439" s="5"/>
    </row>
    <row r="47440" spans="54:54" x14ac:dyDescent="0.2">
      <c r="BB47440" s="5"/>
    </row>
    <row r="47441" spans="54:54" x14ac:dyDescent="0.2">
      <c r="BB47441" s="5"/>
    </row>
    <row r="47442" spans="54:54" x14ac:dyDescent="0.2">
      <c r="BB47442" s="5"/>
    </row>
    <row r="47443" spans="54:54" x14ac:dyDescent="0.2">
      <c r="BB47443" s="5"/>
    </row>
    <row r="47444" spans="54:54" x14ac:dyDescent="0.2">
      <c r="BB47444" s="5"/>
    </row>
    <row r="47445" spans="54:54" x14ac:dyDescent="0.2">
      <c r="BB47445" s="5"/>
    </row>
    <row r="47446" spans="54:54" x14ac:dyDescent="0.2">
      <c r="BB47446" s="5"/>
    </row>
    <row r="47447" spans="54:54" x14ac:dyDescent="0.2">
      <c r="BB47447" s="5"/>
    </row>
    <row r="47448" spans="54:54" x14ac:dyDescent="0.2">
      <c r="BB47448" s="5"/>
    </row>
    <row r="47449" spans="54:54" x14ac:dyDescent="0.2">
      <c r="BB47449" s="5"/>
    </row>
    <row r="47450" spans="54:54" x14ac:dyDescent="0.2">
      <c r="BB47450" s="5"/>
    </row>
    <row r="47451" spans="54:54" x14ac:dyDescent="0.2">
      <c r="BB47451" s="5"/>
    </row>
    <row r="47452" spans="54:54" x14ac:dyDescent="0.2">
      <c r="BB47452" s="5"/>
    </row>
    <row r="47453" spans="54:54" x14ac:dyDescent="0.2">
      <c r="BB47453" s="5"/>
    </row>
    <row r="47454" spans="54:54" x14ac:dyDescent="0.2">
      <c r="BB47454" s="5"/>
    </row>
    <row r="47455" spans="54:54" x14ac:dyDescent="0.2">
      <c r="BB47455" s="5"/>
    </row>
    <row r="47456" spans="54:54" x14ac:dyDescent="0.2">
      <c r="BB47456" s="5"/>
    </row>
    <row r="47457" spans="54:54" x14ac:dyDescent="0.2">
      <c r="BB47457" s="5"/>
    </row>
    <row r="47458" spans="54:54" x14ac:dyDescent="0.2">
      <c r="BB47458" s="5"/>
    </row>
    <row r="47459" spans="54:54" x14ac:dyDescent="0.2">
      <c r="BB47459" s="5"/>
    </row>
    <row r="47460" spans="54:54" x14ac:dyDescent="0.2">
      <c r="BB47460" s="5"/>
    </row>
    <row r="47461" spans="54:54" x14ac:dyDescent="0.2">
      <c r="BB47461" s="5"/>
    </row>
    <row r="47462" spans="54:54" x14ac:dyDescent="0.2">
      <c r="BB47462" s="5"/>
    </row>
    <row r="47463" spans="54:54" x14ac:dyDescent="0.2">
      <c r="BB47463" s="5"/>
    </row>
    <row r="47464" spans="54:54" x14ac:dyDescent="0.2">
      <c r="BB47464" s="5"/>
    </row>
    <row r="47465" spans="54:54" x14ac:dyDescent="0.2">
      <c r="BB47465" s="5"/>
    </row>
    <row r="47466" spans="54:54" x14ac:dyDescent="0.2">
      <c r="BB47466" s="5"/>
    </row>
    <row r="47467" spans="54:54" x14ac:dyDescent="0.2">
      <c r="BB47467" s="5"/>
    </row>
    <row r="47468" spans="54:54" x14ac:dyDescent="0.2">
      <c r="BB47468" s="5"/>
    </row>
    <row r="47469" spans="54:54" x14ac:dyDescent="0.2">
      <c r="BB47469" s="5"/>
    </row>
    <row r="47470" spans="54:54" x14ac:dyDescent="0.2">
      <c r="BB47470" s="5"/>
    </row>
    <row r="47471" spans="54:54" x14ac:dyDescent="0.2">
      <c r="BB47471" s="5"/>
    </row>
    <row r="47472" spans="54:54" x14ac:dyDescent="0.2">
      <c r="BB47472" s="5"/>
    </row>
    <row r="47473" spans="54:54" x14ac:dyDescent="0.2">
      <c r="BB47473" s="5"/>
    </row>
    <row r="47474" spans="54:54" x14ac:dyDescent="0.2">
      <c r="BB47474" s="5"/>
    </row>
    <row r="47475" spans="54:54" x14ac:dyDescent="0.2">
      <c r="BB47475" s="5"/>
    </row>
    <row r="47476" spans="54:54" x14ac:dyDescent="0.2">
      <c r="BB47476" s="5"/>
    </row>
    <row r="47477" spans="54:54" x14ac:dyDescent="0.2">
      <c r="BB47477" s="5"/>
    </row>
    <row r="47478" spans="54:54" x14ac:dyDescent="0.2">
      <c r="BB47478" s="5"/>
    </row>
    <row r="47479" spans="54:54" x14ac:dyDescent="0.2">
      <c r="BB47479" s="5"/>
    </row>
    <row r="47480" spans="54:54" x14ac:dyDescent="0.2">
      <c r="BB47480" s="5"/>
    </row>
    <row r="47481" spans="54:54" x14ac:dyDescent="0.2">
      <c r="BB47481" s="5"/>
    </row>
    <row r="47482" spans="54:54" x14ac:dyDescent="0.2">
      <c r="BB47482" s="5"/>
    </row>
    <row r="47483" spans="54:54" x14ac:dyDescent="0.2">
      <c r="BB47483" s="5"/>
    </row>
    <row r="47484" spans="54:54" x14ac:dyDescent="0.2">
      <c r="BB47484" s="5"/>
    </row>
    <row r="47485" spans="54:54" x14ac:dyDescent="0.2">
      <c r="BB47485" s="5"/>
    </row>
    <row r="47486" spans="54:54" x14ac:dyDescent="0.2">
      <c r="BB47486" s="5"/>
    </row>
    <row r="47487" spans="54:54" x14ac:dyDescent="0.2">
      <c r="BB47487" s="5"/>
    </row>
    <row r="47488" spans="54:54" x14ac:dyDescent="0.2">
      <c r="BB47488" s="5"/>
    </row>
    <row r="47489" spans="54:54" x14ac:dyDescent="0.2">
      <c r="BB47489" s="5"/>
    </row>
    <row r="47490" spans="54:54" x14ac:dyDescent="0.2">
      <c r="BB47490" s="5"/>
    </row>
    <row r="47491" spans="54:54" x14ac:dyDescent="0.2">
      <c r="BB47491" s="5"/>
    </row>
    <row r="47492" spans="54:54" x14ac:dyDescent="0.2">
      <c r="BB47492" s="5"/>
    </row>
    <row r="47493" spans="54:54" x14ac:dyDescent="0.2">
      <c r="BB47493" s="5"/>
    </row>
    <row r="47494" spans="54:54" x14ac:dyDescent="0.2">
      <c r="BB47494" s="5"/>
    </row>
    <row r="47495" spans="54:54" x14ac:dyDescent="0.2">
      <c r="BB47495" s="5"/>
    </row>
    <row r="47496" spans="54:54" x14ac:dyDescent="0.2">
      <c r="BB47496" s="5"/>
    </row>
    <row r="47497" spans="54:54" x14ac:dyDescent="0.2">
      <c r="BB47497" s="5"/>
    </row>
    <row r="47498" spans="54:54" x14ac:dyDescent="0.2">
      <c r="BB47498" s="5"/>
    </row>
    <row r="47499" spans="54:54" x14ac:dyDescent="0.2">
      <c r="BB47499" s="5"/>
    </row>
    <row r="47500" spans="54:54" x14ac:dyDescent="0.2">
      <c r="BB47500" s="5"/>
    </row>
    <row r="47501" spans="54:54" x14ac:dyDescent="0.2">
      <c r="BB47501" s="5"/>
    </row>
    <row r="47502" spans="54:54" x14ac:dyDescent="0.2">
      <c r="BB47502" s="5"/>
    </row>
    <row r="47503" spans="54:54" x14ac:dyDescent="0.2">
      <c r="BB47503" s="5"/>
    </row>
    <row r="47504" spans="54:54" x14ac:dyDescent="0.2">
      <c r="BB47504" s="5"/>
    </row>
    <row r="47505" spans="54:54" x14ac:dyDescent="0.2">
      <c r="BB47505" s="5"/>
    </row>
    <row r="47506" spans="54:54" x14ac:dyDescent="0.2">
      <c r="BB47506" s="5"/>
    </row>
    <row r="47507" spans="54:54" x14ac:dyDescent="0.2">
      <c r="BB47507" s="5"/>
    </row>
    <row r="47508" spans="54:54" x14ac:dyDescent="0.2">
      <c r="BB47508" s="5"/>
    </row>
    <row r="47509" spans="54:54" x14ac:dyDescent="0.2">
      <c r="BB47509" s="5"/>
    </row>
    <row r="47510" spans="54:54" x14ac:dyDescent="0.2">
      <c r="BB47510" s="5"/>
    </row>
    <row r="47511" spans="54:54" x14ac:dyDescent="0.2">
      <c r="BB47511" s="5"/>
    </row>
    <row r="47512" spans="54:54" x14ac:dyDescent="0.2">
      <c r="BB47512" s="5"/>
    </row>
    <row r="47513" spans="54:54" x14ac:dyDescent="0.2">
      <c r="BB47513" s="5"/>
    </row>
    <row r="47514" spans="54:54" x14ac:dyDescent="0.2">
      <c r="BB47514" s="5"/>
    </row>
    <row r="47515" spans="54:54" x14ac:dyDescent="0.2">
      <c r="BB47515" s="5"/>
    </row>
    <row r="47516" spans="54:54" x14ac:dyDescent="0.2">
      <c r="BB47516" s="5"/>
    </row>
    <row r="47517" spans="54:54" x14ac:dyDescent="0.2">
      <c r="BB47517" s="5"/>
    </row>
    <row r="47518" spans="54:54" x14ac:dyDescent="0.2">
      <c r="BB47518" s="5"/>
    </row>
    <row r="47519" spans="54:54" x14ac:dyDescent="0.2">
      <c r="BB47519" s="5"/>
    </row>
    <row r="47520" spans="54:54" x14ac:dyDescent="0.2">
      <c r="BB47520" s="5"/>
    </row>
    <row r="47521" spans="54:54" x14ac:dyDescent="0.2">
      <c r="BB47521" s="5"/>
    </row>
    <row r="47522" spans="54:54" x14ac:dyDescent="0.2">
      <c r="BB47522" s="5"/>
    </row>
    <row r="47523" spans="54:54" x14ac:dyDescent="0.2">
      <c r="BB47523" s="5"/>
    </row>
    <row r="47524" spans="54:54" x14ac:dyDescent="0.2">
      <c r="BB47524" s="5"/>
    </row>
    <row r="47525" spans="54:54" x14ac:dyDescent="0.2">
      <c r="BB47525" s="5"/>
    </row>
    <row r="47526" spans="54:54" x14ac:dyDescent="0.2">
      <c r="BB47526" s="5"/>
    </row>
    <row r="47527" spans="54:54" x14ac:dyDescent="0.2">
      <c r="BB47527" s="5"/>
    </row>
    <row r="47528" spans="54:54" x14ac:dyDescent="0.2">
      <c r="BB47528" s="5"/>
    </row>
    <row r="47529" spans="54:54" x14ac:dyDescent="0.2">
      <c r="BB47529" s="5"/>
    </row>
    <row r="47530" spans="54:54" x14ac:dyDescent="0.2">
      <c r="BB47530" s="5"/>
    </row>
    <row r="47531" spans="54:54" x14ac:dyDescent="0.2">
      <c r="BB47531" s="5"/>
    </row>
    <row r="47532" spans="54:54" x14ac:dyDescent="0.2">
      <c r="BB47532" s="5"/>
    </row>
    <row r="47533" spans="54:54" x14ac:dyDescent="0.2">
      <c r="BB47533" s="5"/>
    </row>
    <row r="47534" spans="54:54" x14ac:dyDescent="0.2">
      <c r="BB47534" s="5"/>
    </row>
    <row r="47535" spans="54:54" x14ac:dyDescent="0.2">
      <c r="BB47535" s="5"/>
    </row>
    <row r="47536" spans="54:54" x14ac:dyDescent="0.2">
      <c r="BB47536" s="5"/>
    </row>
    <row r="47537" spans="54:54" x14ac:dyDescent="0.2">
      <c r="BB47537" s="5"/>
    </row>
    <row r="47538" spans="54:54" x14ac:dyDescent="0.2">
      <c r="BB47538" s="5"/>
    </row>
    <row r="47539" spans="54:54" x14ac:dyDescent="0.2">
      <c r="BB47539" s="5"/>
    </row>
    <row r="47540" spans="54:54" x14ac:dyDescent="0.2">
      <c r="BB47540" s="5"/>
    </row>
    <row r="47541" spans="54:54" x14ac:dyDescent="0.2">
      <c r="BB47541" s="5"/>
    </row>
    <row r="47542" spans="54:54" x14ac:dyDescent="0.2">
      <c r="BB47542" s="5"/>
    </row>
    <row r="47543" spans="54:54" x14ac:dyDescent="0.2">
      <c r="BB47543" s="5"/>
    </row>
    <row r="47544" spans="54:54" x14ac:dyDescent="0.2">
      <c r="BB47544" s="5"/>
    </row>
    <row r="47545" spans="54:54" x14ac:dyDescent="0.2">
      <c r="BB47545" s="5"/>
    </row>
    <row r="47546" spans="54:54" x14ac:dyDescent="0.2">
      <c r="BB47546" s="5"/>
    </row>
    <row r="47547" spans="54:54" x14ac:dyDescent="0.2">
      <c r="BB47547" s="5"/>
    </row>
    <row r="47548" spans="54:54" x14ac:dyDescent="0.2">
      <c r="BB47548" s="5"/>
    </row>
    <row r="47549" spans="54:54" x14ac:dyDescent="0.2">
      <c r="BB47549" s="5"/>
    </row>
    <row r="47550" spans="54:54" x14ac:dyDescent="0.2">
      <c r="BB47550" s="5"/>
    </row>
    <row r="47551" spans="54:54" x14ac:dyDescent="0.2">
      <c r="BB47551" s="5"/>
    </row>
    <row r="47552" spans="54:54" x14ac:dyDescent="0.2">
      <c r="BB47552" s="5"/>
    </row>
    <row r="47553" spans="54:54" x14ac:dyDescent="0.2">
      <c r="BB47553" s="5"/>
    </row>
    <row r="47554" spans="54:54" x14ac:dyDescent="0.2">
      <c r="BB47554" s="5"/>
    </row>
    <row r="47555" spans="54:54" x14ac:dyDescent="0.2">
      <c r="BB47555" s="5"/>
    </row>
    <row r="47556" spans="54:54" x14ac:dyDescent="0.2">
      <c r="BB47556" s="5"/>
    </row>
    <row r="47557" spans="54:54" x14ac:dyDescent="0.2">
      <c r="BB47557" s="5"/>
    </row>
    <row r="47558" spans="54:54" x14ac:dyDescent="0.2">
      <c r="BB47558" s="5"/>
    </row>
    <row r="47559" spans="54:54" x14ac:dyDescent="0.2">
      <c r="BB47559" s="5"/>
    </row>
    <row r="47560" spans="54:54" x14ac:dyDescent="0.2">
      <c r="BB47560" s="5"/>
    </row>
    <row r="47561" spans="54:54" x14ac:dyDescent="0.2">
      <c r="BB47561" s="5"/>
    </row>
    <row r="47562" spans="54:54" x14ac:dyDescent="0.2">
      <c r="BB47562" s="5"/>
    </row>
    <row r="47563" spans="54:54" x14ac:dyDescent="0.2">
      <c r="BB47563" s="5"/>
    </row>
    <row r="47564" spans="54:54" x14ac:dyDescent="0.2">
      <c r="BB47564" s="5"/>
    </row>
    <row r="47565" spans="54:54" x14ac:dyDescent="0.2">
      <c r="BB47565" s="5"/>
    </row>
    <row r="47566" spans="54:54" x14ac:dyDescent="0.2">
      <c r="BB47566" s="5"/>
    </row>
    <row r="47567" spans="54:54" x14ac:dyDescent="0.2">
      <c r="BB47567" s="5"/>
    </row>
    <row r="47568" spans="54:54" x14ac:dyDescent="0.2">
      <c r="BB47568" s="5"/>
    </row>
    <row r="47569" spans="54:54" x14ac:dyDescent="0.2">
      <c r="BB47569" s="5"/>
    </row>
    <row r="47570" spans="54:54" x14ac:dyDescent="0.2">
      <c r="BB47570" s="5"/>
    </row>
    <row r="47571" spans="54:54" x14ac:dyDescent="0.2">
      <c r="BB47571" s="5"/>
    </row>
    <row r="47572" spans="54:54" x14ac:dyDescent="0.2">
      <c r="BB47572" s="5"/>
    </row>
    <row r="47573" spans="54:54" x14ac:dyDescent="0.2">
      <c r="BB47573" s="5"/>
    </row>
    <row r="47574" spans="54:54" x14ac:dyDescent="0.2">
      <c r="BB47574" s="5"/>
    </row>
    <row r="47575" spans="54:54" x14ac:dyDescent="0.2">
      <c r="BB47575" s="5"/>
    </row>
    <row r="47576" spans="54:54" x14ac:dyDescent="0.2">
      <c r="BB47576" s="5"/>
    </row>
    <row r="47577" spans="54:54" x14ac:dyDescent="0.2">
      <c r="BB47577" s="5"/>
    </row>
    <row r="47578" spans="54:54" x14ac:dyDescent="0.2">
      <c r="BB47578" s="5"/>
    </row>
    <row r="47579" spans="54:54" x14ac:dyDescent="0.2">
      <c r="BB47579" s="5"/>
    </row>
    <row r="47580" spans="54:54" x14ac:dyDescent="0.2">
      <c r="BB47580" s="5"/>
    </row>
    <row r="47581" spans="54:54" x14ac:dyDescent="0.2">
      <c r="BB47581" s="5"/>
    </row>
    <row r="47582" spans="54:54" x14ac:dyDescent="0.2">
      <c r="BB47582" s="5"/>
    </row>
    <row r="47583" spans="54:54" x14ac:dyDescent="0.2">
      <c r="BB47583" s="5"/>
    </row>
    <row r="47584" spans="54:54" x14ac:dyDescent="0.2">
      <c r="BB47584" s="5"/>
    </row>
    <row r="47585" spans="54:54" x14ac:dyDescent="0.2">
      <c r="BB47585" s="5"/>
    </row>
    <row r="47586" spans="54:54" x14ac:dyDescent="0.2">
      <c r="BB47586" s="5"/>
    </row>
    <row r="47587" spans="54:54" x14ac:dyDescent="0.2">
      <c r="BB47587" s="5"/>
    </row>
    <row r="47588" spans="54:54" x14ac:dyDescent="0.2">
      <c r="BB47588" s="5"/>
    </row>
    <row r="47589" spans="54:54" x14ac:dyDescent="0.2">
      <c r="BB47589" s="5"/>
    </row>
    <row r="47590" spans="54:54" x14ac:dyDescent="0.2">
      <c r="BB47590" s="5"/>
    </row>
    <row r="47591" spans="54:54" x14ac:dyDescent="0.2">
      <c r="BB47591" s="5"/>
    </row>
    <row r="47592" spans="54:54" x14ac:dyDescent="0.2">
      <c r="BB47592" s="5"/>
    </row>
    <row r="47593" spans="54:54" x14ac:dyDescent="0.2">
      <c r="BB47593" s="5"/>
    </row>
    <row r="47594" spans="54:54" x14ac:dyDescent="0.2">
      <c r="BB47594" s="5"/>
    </row>
    <row r="47595" spans="54:54" x14ac:dyDescent="0.2">
      <c r="BB47595" s="5"/>
    </row>
    <row r="47596" spans="54:54" x14ac:dyDescent="0.2">
      <c r="BB47596" s="5"/>
    </row>
    <row r="47597" spans="54:54" x14ac:dyDescent="0.2">
      <c r="BB47597" s="5"/>
    </row>
    <row r="47598" spans="54:54" x14ac:dyDescent="0.2">
      <c r="BB47598" s="5"/>
    </row>
    <row r="47599" spans="54:54" x14ac:dyDescent="0.2">
      <c r="BB47599" s="5"/>
    </row>
    <row r="47600" spans="54:54" x14ac:dyDescent="0.2">
      <c r="BB47600" s="5"/>
    </row>
    <row r="47601" spans="54:54" x14ac:dyDescent="0.2">
      <c r="BB47601" s="5"/>
    </row>
    <row r="47602" spans="54:54" x14ac:dyDescent="0.2">
      <c r="BB47602" s="5"/>
    </row>
    <row r="47603" spans="54:54" x14ac:dyDescent="0.2">
      <c r="BB47603" s="5"/>
    </row>
    <row r="47604" spans="54:54" x14ac:dyDescent="0.2">
      <c r="BB47604" s="5"/>
    </row>
    <row r="47605" spans="54:54" x14ac:dyDescent="0.2">
      <c r="BB47605" s="5"/>
    </row>
    <row r="47606" spans="54:54" x14ac:dyDescent="0.2">
      <c r="BB47606" s="5"/>
    </row>
    <row r="47607" spans="54:54" x14ac:dyDescent="0.2">
      <c r="BB47607" s="5"/>
    </row>
    <row r="47608" spans="54:54" x14ac:dyDescent="0.2">
      <c r="BB47608" s="5"/>
    </row>
    <row r="47609" spans="54:54" x14ac:dyDescent="0.2">
      <c r="BB47609" s="5"/>
    </row>
    <row r="47610" spans="54:54" x14ac:dyDescent="0.2">
      <c r="BB47610" s="5"/>
    </row>
    <row r="47611" spans="54:54" x14ac:dyDescent="0.2">
      <c r="BB47611" s="5"/>
    </row>
    <row r="47612" spans="54:54" x14ac:dyDescent="0.2">
      <c r="BB47612" s="5"/>
    </row>
    <row r="47613" spans="54:54" x14ac:dyDescent="0.2">
      <c r="BB47613" s="5"/>
    </row>
    <row r="47614" spans="54:54" x14ac:dyDescent="0.2">
      <c r="BB47614" s="5"/>
    </row>
    <row r="47615" spans="54:54" x14ac:dyDescent="0.2">
      <c r="BB47615" s="5"/>
    </row>
    <row r="47616" spans="54:54" x14ac:dyDescent="0.2">
      <c r="BB47616" s="5"/>
    </row>
    <row r="47617" spans="54:54" x14ac:dyDescent="0.2">
      <c r="BB47617" s="5"/>
    </row>
    <row r="47618" spans="54:54" x14ac:dyDescent="0.2">
      <c r="BB47618" s="5"/>
    </row>
    <row r="47619" spans="54:54" x14ac:dyDescent="0.2">
      <c r="BB47619" s="5"/>
    </row>
    <row r="47620" spans="54:54" x14ac:dyDescent="0.2">
      <c r="BB47620" s="5"/>
    </row>
    <row r="47621" spans="54:54" x14ac:dyDescent="0.2">
      <c r="BB47621" s="5"/>
    </row>
    <row r="47622" spans="54:54" x14ac:dyDescent="0.2">
      <c r="BB47622" s="5"/>
    </row>
    <row r="47623" spans="54:54" x14ac:dyDescent="0.2">
      <c r="BB47623" s="5"/>
    </row>
    <row r="47624" spans="54:54" x14ac:dyDescent="0.2">
      <c r="BB47624" s="5"/>
    </row>
    <row r="47625" spans="54:54" x14ac:dyDescent="0.2">
      <c r="BB47625" s="5"/>
    </row>
    <row r="47626" spans="54:54" x14ac:dyDescent="0.2">
      <c r="BB47626" s="5"/>
    </row>
    <row r="47627" spans="54:54" x14ac:dyDescent="0.2">
      <c r="BB47627" s="5"/>
    </row>
    <row r="47628" spans="54:54" x14ac:dyDescent="0.2">
      <c r="BB47628" s="5"/>
    </row>
    <row r="47629" spans="54:54" x14ac:dyDescent="0.2">
      <c r="BB47629" s="5"/>
    </row>
    <row r="47630" spans="54:54" x14ac:dyDescent="0.2">
      <c r="BB47630" s="5"/>
    </row>
    <row r="47631" spans="54:54" x14ac:dyDescent="0.2">
      <c r="BB47631" s="5"/>
    </row>
    <row r="47632" spans="54:54" x14ac:dyDescent="0.2">
      <c r="BB47632" s="5"/>
    </row>
    <row r="47633" spans="54:54" x14ac:dyDescent="0.2">
      <c r="BB47633" s="5"/>
    </row>
    <row r="47634" spans="54:54" x14ac:dyDescent="0.2">
      <c r="BB47634" s="5"/>
    </row>
    <row r="47635" spans="54:54" x14ac:dyDescent="0.2">
      <c r="BB47635" s="5"/>
    </row>
    <row r="47636" spans="54:54" x14ac:dyDescent="0.2">
      <c r="BB47636" s="5"/>
    </row>
    <row r="47637" spans="54:54" x14ac:dyDescent="0.2">
      <c r="BB47637" s="5"/>
    </row>
    <row r="47638" spans="54:54" x14ac:dyDescent="0.2">
      <c r="BB47638" s="5"/>
    </row>
    <row r="47639" spans="54:54" x14ac:dyDescent="0.2">
      <c r="BB47639" s="5"/>
    </row>
    <row r="47640" spans="54:54" x14ac:dyDescent="0.2">
      <c r="BB47640" s="5"/>
    </row>
    <row r="47641" spans="54:54" x14ac:dyDescent="0.2">
      <c r="BB47641" s="5"/>
    </row>
    <row r="47642" spans="54:54" x14ac:dyDescent="0.2">
      <c r="BB47642" s="5"/>
    </row>
    <row r="47643" spans="54:54" x14ac:dyDescent="0.2">
      <c r="BB47643" s="5"/>
    </row>
    <row r="47644" spans="54:54" x14ac:dyDescent="0.2">
      <c r="BB47644" s="5"/>
    </row>
    <row r="47645" spans="54:54" x14ac:dyDescent="0.2">
      <c r="BB47645" s="5"/>
    </row>
    <row r="47646" spans="54:54" x14ac:dyDescent="0.2">
      <c r="BB47646" s="5"/>
    </row>
    <row r="47647" spans="54:54" x14ac:dyDescent="0.2">
      <c r="BB47647" s="5"/>
    </row>
    <row r="47648" spans="54:54" x14ac:dyDescent="0.2">
      <c r="BB47648" s="5"/>
    </row>
    <row r="47649" spans="54:54" x14ac:dyDescent="0.2">
      <c r="BB47649" s="5"/>
    </row>
    <row r="47650" spans="54:54" x14ac:dyDescent="0.2">
      <c r="BB47650" s="5"/>
    </row>
    <row r="47651" spans="54:54" x14ac:dyDescent="0.2">
      <c r="BB47651" s="5"/>
    </row>
    <row r="47652" spans="54:54" x14ac:dyDescent="0.2">
      <c r="BB47652" s="5"/>
    </row>
    <row r="47653" spans="54:54" x14ac:dyDescent="0.2">
      <c r="BB47653" s="5"/>
    </row>
    <row r="47654" spans="54:54" x14ac:dyDescent="0.2">
      <c r="BB47654" s="5"/>
    </row>
    <row r="47655" spans="54:54" x14ac:dyDescent="0.2">
      <c r="BB47655" s="5"/>
    </row>
    <row r="47656" spans="54:54" x14ac:dyDescent="0.2">
      <c r="BB47656" s="5"/>
    </row>
    <row r="47657" spans="54:54" x14ac:dyDescent="0.2">
      <c r="BB47657" s="5"/>
    </row>
    <row r="47658" spans="54:54" x14ac:dyDescent="0.2">
      <c r="BB47658" s="5"/>
    </row>
    <row r="47659" spans="54:54" x14ac:dyDescent="0.2">
      <c r="BB47659" s="5"/>
    </row>
    <row r="47660" spans="54:54" x14ac:dyDescent="0.2">
      <c r="BB47660" s="5"/>
    </row>
    <row r="47661" spans="54:54" x14ac:dyDescent="0.2">
      <c r="BB47661" s="5"/>
    </row>
    <row r="47662" spans="54:54" x14ac:dyDescent="0.2">
      <c r="BB47662" s="5"/>
    </row>
    <row r="47663" spans="54:54" x14ac:dyDescent="0.2">
      <c r="BB47663" s="5"/>
    </row>
    <row r="47664" spans="54:54" x14ac:dyDescent="0.2">
      <c r="BB47664" s="5"/>
    </row>
    <row r="47665" spans="54:54" x14ac:dyDescent="0.2">
      <c r="BB47665" s="5"/>
    </row>
    <row r="47666" spans="54:54" x14ac:dyDescent="0.2">
      <c r="BB47666" s="5"/>
    </row>
    <row r="47667" spans="54:54" x14ac:dyDescent="0.2">
      <c r="BB47667" s="5"/>
    </row>
    <row r="47668" spans="54:54" x14ac:dyDescent="0.2">
      <c r="BB47668" s="5"/>
    </row>
    <row r="47669" spans="54:54" x14ac:dyDescent="0.2">
      <c r="BB47669" s="5"/>
    </row>
    <row r="47670" spans="54:54" x14ac:dyDescent="0.2">
      <c r="BB47670" s="5"/>
    </row>
    <row r="47671" spans="54:54" x14ac:dyDescent="0.2">
      <c r="BB47671" s="5"/>
    </row>
    <row r="47672" spans="54:54" x14ac:dyDescent="0.2">
      <c r="BB47672" s="5"/>
    </row>
    <row r="47673" spans="54:54" x14ac:dyDescent="0.2">
      <c r="BB47673" s="5"/>
    </row>
    <row r="47674" spans="54:54" x14ac:dyDescent="0.2">
      <c r="BB47674" s="5"/>
    </row>
    <row r="47675" spans="54:54" x14ac:dyDescent="0.2">
      <c r="BB47675" s="5"/>
    </row>
    <row r="47676" spans="54:54" x14ac:dyDescent="0.2">
      <c r="BB47676" s="5"/>
    </row>
    <row r="47677" spans="54:54" x14ac:dyDescent="0.2">
      <c r="BB47677" s="5"/>
    </row>
    <row r="47678" spans="54:54" x14ac:dyDescent="0.2">
      <c r="BB47678" s="5"/>
    </row>
    <row r="47679" spans="54:54" x14ac:dyDescent="0.2">
      <c r="BB47679" s="5"/>
    </row>
    <row r="47680" spans="54:54" x14ac:dyDescent="0.2">
      <c r="BB47680" s="5"/>
    </row>
    <row r="47681" spans="54:54" x14ac:dyDescent="0.2">
      <c r="BB47681" s="5"/>
    </row>
    <row r="47682" spans="54:54" x14ac:dyDescent="0.2">
      <c r="BB47682" s="5"/>
    </row>
    <row r="47683" spans="54:54" x14ac:dyDescent="0.2">
      <c r="BB47683" s="5"/>
    </row>
    <row r="47684" spans="54:54" x14ac:dyDescent="0.2">
      <c r="BB47684" s="5"/>
    </row>
    <row r="47685" spans="54:54" x14ac:dyDescent="0.2">
      <c r="BB47685" s="5"/>
    </row>
    <row r="47686" spans="54:54" x14ac:dyDescent="0.2">
      <c r="BB47686" s="5"/>
    </row>
    <row r="47687" spans="54:54" x14ac:dyDescent="0.2">
      <c r="BB47687" s="5"/>
    </row>
    <row r="47688" spans="54:54" x14ac:dyDescent="0.2">
      <c r="BB47688" s="5"/>
    </row>
    <row r="47689" spans="54:54" x14ac:dyDescent="0.2">
      <c r="BB47689" s="5"/>
    </row>
    <row r="47690" spans="54:54" x14ac:dyDescent="0.2">
      <c r="BB47690" s="5"/>
    </row>
    <row r="47691" spans="54:54" x14ac:dyDescent="0.2">
      <c r="BB47691" s="5"/>
    </row>
    <row r="47692" spans="54:54" x14ac:dyDescent="0.2">
      <c r="BB47692" s="5"/>
    </row>
    <row r="47693" spans="54:54" x14ac:dyDescent="0.2">
      <c r="BB47693" s="5"/>
    </row>
    <row r="47694" spans="54:54" x14ac:dyDescent="0.2">
      <c r="BB47694" s="5"/>
    </row>
    <row r="47695" spans="54:54" x14ac:dyDescent="0.2">
      <c r="BB47695" s="5"/>
    </row>
    <row r="47696" spans="54:54" x14ac:dyDescent="0.2">
      <c r="BB47696" s="5"/>
    </row>
    <row r="47697" spans="54:54" x14ac:dyDescent="0.2">
      <c r="BB47697" s="5"/>
    </row>
    <row r="47698" spans="54:54" x14ac:dyDescent="0.2">
      <c r="BB47698" s="5"/>
    </row>
    <row r="47699" spans="54:54" x14ac:dyDescent="0.2">
      <c r="BB47699" s="5"/>
    </row>
    <row r="47700" spans="54:54" x14ac:dyDescent="0.2">
      <c r="BB47700" s="5"/>
    </row>
    <row r="47701" spans="54:54" x14ac:dyDescent="0.2">
      <c r="BB47701" s="5"/>
    </row>
    <row r="47702" spans="54:54" x14ac:dyDescent="0.2">
      <c r="BB47702" s="5"/>
    </row>
    <row r="47703" spans="54:54" x14ac:dyDescent="0.2">
      <c r="BB47703" s="5"/>
    </row>
    <row r="47704" spans="54:54" x14ac:dyDescent="0.2">
      <c r="BB47704" s="5"/>
    </row>
    <row r="47705" spans="54:54" x14ac:dyDescent="0.2">
      <c r="BB47705" s="5"/>
    </row>
    <row r="47706" spans="54:54" x14ac:dyDescent="0.2">
      <c r="BB47706" s="5"/>
    </row>
    <row r="47707" spans="54:54" x14ac:dyDescent="0.2">
      <c r="BB47707" s="5"/>
    </row>
    <row r="47708" spans="54:54" x14ac:dyDescent="0.2">
      <c r="BB47708" s="5"/>
    </row>
    <row r="47709" spans="54:54" x14ac:dyDescent="0.2">
      <c r="BB47709" s="5"/>
    </row>
    <row r="47710" spans="54:54" x14ac:dyDescent="0.2">
      <c r="BB47710" s="5"/>
    </row>
    <row r="47711" spans="54:54" x14ac:dyDescent="0.2">
      <c r="BB47711" s="5"/>
    </row>
    <row r="47712" spans="54:54" x14ac:dyDescent="0.2">
      <c r="BB47712" s="5"/>
    </row>
    <row r="47713" spans="54:54" x14ac:dyDescent="0.2">
      <c r="BB47713" s="5"/>
    </row>
    <row r="47714" spans="54:54" x14ac:dyDescent="0.2">
      <c r="BB47714" s="5"/>
    </row>
    <row r="47715" spans="54:54" x14ac:dyDescent="0.2">
      <c r="BB47715" s="5"/>
    </row>
    <row r="47716" spans="54:54" x14ac:dyDescent="0.2">
      <c r="BB47716" s="5"/>
    </row>
    <row r="47717" spans="54:54" x14ac:dyDescent="0.2">
      <c r="BB47717" s="5"/>
    </row>
    <row r="47718" spans="54:54" x14ac:dyDescent="0.2">
      <c r="BB47718" s="5"/>
    </row>
    <row r="47719" spans="54:54" x14ac:dyDescent="0.2">
      <c r="BB47719" s="5"/>
    </row>
    <row r="47720" spans="54:54" x14ac:dyDescent="0.2">
      <c r="BB47720" s="5"/>
    </row>
    <row r="47721" spans="54:54" x14ac:dyDescent="0.2">
      <c r="BB47721" s="5"/>
    </row>
    <row r="47722" spans="54:54" x14ac:dyDescent="0.2">
      <c r="BB47722" s="5"/>
    </row>
    <row r="47723" spans="54:54" x14ac:dyDescent="0.2">
      <c r="BB47723" s="5"/>
    </row>
    <row r="47724" spans="54:54" x14ac:dyDescent="0.2">
      <c r="BB47724" s="5"/>
    </row>
    <row r="47725" spans="54:54" x14ac:dyDescent="0.2">
      <c r="BB47725" s="5"/>
    </row>
    <row r="47726" spans="54:54" x14ac:dyDescent="0.2">
      <c r="BB47726" s="5"/>
    </row>
    <row r="47727" spans="54:54" x14ac:dyDescent="0.2">
      <c r="BB47727" s="5"/>
    </row>
    <row r="47728" spans="54:54" x14ac:dyDescent="0.2">
      <c r="BB47728" s="5"/>
    </row>
    <row r="47729" spans="54:54" x14ac:dyDescent="0.2">
      <c r="BB47729" s="5"/>
    </row>
    <row r="47730" spans="54:54" x14ac:dyDescent="0.2">
      <c r="BB47730" s="5"/>
    </row>
    <row r="47731" spans="54:54" x14ac:dyDescent="0.2">
      <c r="BB47731" s="5"/>
    </row>
    <row r="47732" spans="54:54" x14ac:dyDescent="0.2">
      <c r="BB47732" s="5"/>
    </row>
    <row r="47733" spans="54:54" x14ac:dyDescent="0.2">
      <c r="BB47733" s="5"/>
    </row>
    <row r="47734" spans="54:54" x14ac:dyDescent="0.2">
      <c r="BB47734" s="5"/>
    </row>
    <row r="47735" spans="54:54" x14ac:dyDescent="0.2">
      <c r="BB47735" s="5"/>
    </row>
    <row r="47736" spans="54:54" x14ac:dyDescent="0.2">
      <c r="BB47736" s="5"/>
    </row>
    <row r="47737" spans="54:54" x14ac:dyDescent="0.2">
      <c r="BB47737" s="5"/>
    </row>
    <row r="47738" spans="54:54" x14ac:dyDescent="0.2">
      <c r="BB47738" s="5"/>
    </row>
    <row r="47739" spans="54:54" x14ac:dyDescent="0.2">
      <c r="BB47739" s="5"/>
    </row>
    <row r="47740" spans="54:54" x14ac:dyDescent="0.2">
      <c r="BB47740" s="5"/>
    </row>
    <row r="47741" spans="54:54" x14ac:dyDescent="0.2">
      <c r="BB47741" s="5"/>
    </row>
    <row r="47742" spans="54:54" x14ac:dyDescent="0.2">
      <c r="BB47742" s="5"/>
    </row>
    <row r="47743" spans="54:54" x14ac:dyDescent="0.2">
      <c r="BB47743" s="5"/>
    </row>
    <row r="47744" spans="54:54" x14ac:dyDescent="0.2">
      <c r="BB47744" s="5"/>
    </row>
    <row r="47745" spans="54:54" x14ac:dyDescent="0.2">
      <c r="BB47745" s="5"/>
    </row>
    <row r="47746" spans="54:54" x14ac:dyDescent="0.2">
      <c r="BB47746" s="5"/>
    </row>
    <row r="47747" spans="54:54" x14ac:dyDescent="0.2">
      <c r="BB47747" s="5"/>
    </row>
    <row r="47748" spans="54:54" x14ac:dyDescent="0.2">
      <c r="BB47748" s="5"/>
    </row>
    <row r="47749" spans="54:54" x14ac:dyDescent="0.2">
      <c r="BB47749" s="5"/>
    </row>
    <row r="47750" spans="54:54" x14ac:dyDescent="0.2">
      <c r="BB47750" s="5"/>
    </row>
    <row r="47751" spans="54:54" x14ac:dyDescent="0.2">
      <c r="BB47751" s="5"/>
    </row>
    <row r="47752" spans="54:54" x14ac:dyDescent="0.2">
      <c r="BB47752" s="5"/>
    </row>
    <row r="47753" spans="54:54" x14ac:dyDescent="0.2">
      <c r="BB47753" s="5"/>
    </row>
    <row r="47754" spans="54:54" x14ac:dyDescent="0.2">
      <c r="BB47754" s="5"/>
    </row>
    <row r="47755" spans="54:54" x14ac:dyDescent="0.2">
      <c r="BB47755" s="5"/>
    </row>
    <row r="47756" spans="54:54" x14ac:dyDescent="0.2">
      <c r="BB47756" s="5"/>
    </row>
    <row r="47757" spans="54:54" x14ac:dyDescent="0.2">
      <c r="BB47757" s="5"/>
    </row>
    <row r="47758" spans="54:54" x14ac:dyDescent="0.2">
      <c r="BB47758" s="5"/>
    </row>
    <row r="47759" spans="54:54" x14ac:dyDescent="0.2">
      <c r="BB47759" s="5"/>
    </row>
    <row r="47760" spans="54:54" x14ac:dyDescent="0.2">
      <c r="BB47760" s="5"/>
    </row>
    <row r="47761" spans="54:54" x14ac:dyDescent="0.2">
      <c r="BB47761" s="5"/>
    </row>
    <row r="47762" spans="54:54" x14ac:dyDescent="0.2">
      <c r="BB47762" s="5"/>
    </row>
    <row r="47763" spans="54:54" x14ac:dyDescent="0.2">
      <c r="BB47763" s="5"/>
    </row>
    <row r="47764" spans="54:54" x14ac:dyDescent="0.2">
      <c r="BB47764" s="5"/>
    </row>
    <row r="47765" spans="54:54" x14ac:dyDescent="0.2">
      <c r="BB47765" s="5"/>
    </row>
    <row r="47766" spans="54:54" x14ac:dyDescent="0.2">
      <c r="BB47766" s="5"/>
    </row>
    <row r="47767" spans="54:54" x14ac:dyDescent="0.2">
      <c r="BB47767" s="5"/>
    </row>
    <row r="47768" spans="54:54" x14ac:dyDescent="0.2">
      <c r="BB47768" s="5"/>
    </row>
    <row r="47769" spans="54:54" x14ac:dyDescent="0.2">
      <c r="BB47769" s="5"/>
    </row>
    <row r="47770" spans="54:54" x14ac:dyDescent="0.2">
      <c r="BB47770" s="5"/>
    </row>
    <row r="47771" spans="54:54" x14ac:dyDescent="0.2">
      <c r="BB47771" s="5"/>
    </row>
    <row r="47772" spans="54:54" x14ac:dyDescent="0.2">
      <c r="BB47772" s="5"/>
    </row>
    <row r="47773" spans="54:54" x14ac:dyDescent="0.2">
      <c r="BB47773" s="5"/>
    </row>
    <row r="47774" spans="54:54" x14ac:dyDescent="0.2">
      <c r="BB47774" s="5"/>
    </row>
    <row r="47775" spans="54:54" x14ac:dyDescent="0.2">
      <c r="BB47775" s="5"/>
    </row>
    <row r="47776" spans="54:54" x14ac:dyDescent="0.2">
      <c r="BB47776" s="5"/>
    </row>
    <row r="47777" spans="54:54" x14ac:dyDescent="0.2">
      <c r="BB47777" s="5"/>
    </row>
    <row r="47778" spans="54:54" x14ac:dyDescent="0.2">
      <c r="BB47778" s="5"/>
    </row>
    <row r="47779" spans="54:54" x14ac:dyDescent="0.2">
      <c r="BB47779" s="5"/>
    </row>
    <row r="47780" spans="54:54" x14ac:dyDescent="0.2">
      <c r="BB47780" s="5"/>
    </row>
    <row r="47781" spans="54:54" x14ac:dyDescent="0.2">
      <c r="BB47781" s="5"/>
    </row>
    <row r="47782" spans="54:54" x14ac:dyDescent="0.2">
      <c r="BB47782" s="5"/>
    </row>
    <row r="47783" spans="54:54" x14ac:dyDescent="0.2">
      <c r="BB47783" s="5"/>
    </row>
    <row r="47784" spans="54:54" x14ac:dyDescent="0.2">
      <c r="BB47784" s="5"/>
    </row>
    <row r="47785" spans="54:54" x14ac:dyDescent="0.2">
      <c r="BB47785" s="5"/>
    </row>
    <row r="47786" spans="54:54" x14ac:dyDescent="0.2">
      <c r="BB47786" s="5"/>
    </row>
    <row r="47787" spans="54:54" x14ac:dyDescent="0.2">
      <c r="BB47787" s="5"/>
    </row>
    <row r="47788" spans="54:54" x14ac:dyDescent="0.2">
      <c r="BB47788" s="5"/>
    </row>
    <row r="47789" spans="54:54" x14ac:dyDescent="0.2">
      <c r="BB47789" s="5"/>
    </row>
    <row r="47790" spans="54:54" x14ac:dyDescent="0.2">
      <c r="BB47790" s="5"/>
    </row>
    <row r="47791" spans="54:54" x14ac:dyDescent="0.2">
      <c r="BB47791" s="5"/>
    </row>
    <row r="47792" spans="54:54" x14ac:dyDescent="0.2">
      <c r="BB47792" s="5"/>
    </row>
    <row r="47793" spans="54:54" x14ac:dyDescent="0.2">
      <c r="BB47793" s="5"/>
    </row>
    <row r="47794" spans="54:54" x14ac:dyDescent="0.2">
      <c r="BB47794" s="5"/>
    </row>
    <row r="47795" spans="54:54" x14ac:dyDescent="0.2">
      <c r="BB47795" s="5"/>
    </row>
    <row r="47796" spans="54:54" x14ac:dyDescent="0.2">
      <c r="BB47796" s="5"/>
    </row>
    <row r="47797" spans="54:54" x14ac:dyDescent="0.2">
      <c r="BB47797" s="5"/>
    </row>
    <row r="47798" spans="54:54" x14ac:dyDescent="0.2">
      <c r="BB47798" s="5"/>
    </row>
    <row r="47799" spans="54:54" x14ac:dyDescent="0.2">
      <c r="BB47799" s="5"/>
    </row>
    <row r="47800" spans="54:54" x14ac:dyDescent="0.2">
      <c r="BB47800" s="5"/>
    </row>
    <row r="47801" spans="54:54" x14ac:dyDescent="0.2">
      <c r="BB47801" s="5"/>
    </row>
    <row r="47802" spans="54:54" x14ac:dyDescent="0.2">
      <c r="BB47802" s="5"/>
    </row>
    <row r="47803" spans="54:54" x14ac:dyDescent="0.2">
      <c r="BB47803" s="5"/>
    </row>
    <row r="47804" spans="54:54" x14ac:dyDescent="0.2">
      <c r="BB47804" s="5"/>
    </row>
    <row r="47805" spans="54:54" x14ac:dyDescent="0.2">
      <c r="BB47805" s="5"/>
    </row>
    <row r="47806" spans="54:54" x14ac:dyDescent="0.2">
      <c r="BB47806" s="5"/>
    </row>
    <row r="47807" spans="54:54" x14ac:dyDescent="0.2">
      <c r="BB47807" s="5"/>
    </row>
    <row r="47808" spans="54:54" x14ac:dyDescent="0.2">
      <c r="BB47808" s="5"/>
    </row>
    <row r="47809" spans="54:54" x14ac:dyDescent="0.2">
      <c r="BB47809" s="5"/>
    </row>
    <row r="47810" spans="54:54" x14ac:dyDescent="0.2">
      <c r="BB47810" s="5"/>
    </row>
    <row r="47811" spans="54:54" x14ac:dyDescent="0.2">
      <c r="BB47811" s="5"/>
    </row>
    <row r="47812" spans="54:54" x14ac:dyDescent="0.2">
      <c r="BB47812" s="5"/>
    </row>
    <row r="47813" spans="54:54" x14ac:dyDescent="0.2">
      <c r="BB47813" s="5"/>
    </row>
    <row r="47814" spans="54:54" x14ac:dyDescent="0.2">
      <c r="BB47814" s="5"/>
    </row>
    <row r="47815" spans="54:54" x14ac:dyDescent="0.2">
      <c r="BB47815" s="5"/>
    </row>
    <row r="47816" spans="54:54" x14ac:dyDescent="0.2">
      <c r="BB47816" s="5"/>
    </row>
    <row r="47817" spans="54:54" x14ac:dyDescent="0.2">
      <c r="BB47817" s="5"/>
    </row>
    <row r="47818" spans="54:54" x14ac:dyDescent="0.2">
      <c r="BB47818" s="5"/>
    </row>
    <row r="47819" spans="54:54" x14ac:dyDescent="0.2">
      <c r="BB47819" s="5"/>
    </row>
    <row r="47820" spans="54:54" x14ac:dyDescent="0.2">
      <c r="BB47820" s="5"/>
    </row>
    <row r="47821" spans="54:54" x14ac:dyDescent="0.2">
      <c r="BB47821" s="5"/>
    </row>
    <row r="47822" spans="54:54" x14ac:dyDescent="0.2">
      <c r="BB47822" s="5"/>
    </row>
    <row r="47823" spans="54:54" x14ac:dyDescent="0.2">
      <c r="BB47823" s="5"/>
    </row>
    <row r="47824" spans="54:54" x14ac:dyDescent="0.2">
      <c r="BB47824" s="5"/>
    </row>
    <row r="47825" spans="54:54" x14ac:dyDescent="0.2">
      <c r="BB47825" s="5"/>
    </row>
    <row r="47826" spans="54:54" x14ac:dyDescent="0.2">
      <c r="BB47826" s="5"/>
    </row>
    <row r="47827" spans="54:54" x14ac:dyDescent="0.2">
      <c r="BB47827" s="5"/>
    </row>
    <row r="47828" spans="54:54" x14ac:dyDescent="0.2">
      <c r="BB47828" s="5"/>
    </row>
    <row r="47829" spans="54:54" x14ac:dyDescent="0.2">
      <c r="BB47829" s="5"/>
    </row>
    <row r="47830" spans="54:54" x14ac:dyDescent="0.2">
      <c r="BB47830" s="5"/>
    </row>
    <row r="47831" spans="54:54" x14ac:dyDescent="0.2">
      <c r="BB47831" s="5"/>
    </row>
    <row r="47832" spans="54:54" x14ac:dyDescent="0.2">
      <c r="BB47832" s="5"/>
    </row>
    <row r="47833" spans="54:54" x14ac:dyDescent="0.2">
      <c r="BB47833" s="5"/>
    </row>
    <row r="47834" spans="54:54" x14ac:dyDescent="0.2">
      <c r="BB47834" s="5"/>
    </row>
    <row r="47835" spans="54:54" x14ac:dyDescent="0.2">
      <c r="BB47835" s="5"/>
    </row>
    <row r="47836" spans="54:54" x14ac:dyDescent="0.2">
      <c r="BB47836" s="5"/>
    </row>
    <row r="47837" spans="54:54" x14ac:dyDescent="0.2">
      <c r="BB47837" s="5"/>
    </row>
    <row r="47838" spans="54:54" x14ac:dyDescent="0.2">
      <c r="BB47838" s="5"/>
    </row>
    <row r="47839" spans="54:54" x14ac:dyDescent="0.2">
      <c r="BB47839" s="5"/>
    </row>
    <row r="47840" spans="54:54" x14ac:dyDescent="0.2">
      <c r="BB47840" s="5"/>
    </row>
    <row r="47841" spans="54:54" x14ac:dyDescent="0.2">
      <c r="BB47841" s="5"/>
    </row>
    <row r="47842" spans="54:54" x14ac:dyDescent="0.2">
      <c r="BB47842" s="5"/>
    </row>
    <row r="47843" spans="54:54" x14ac:dyDescent="0.2">
      <c r="BB47843" s="5"/>
    </row>
    <row r="47844" spans="54:54" x14ac:dyDescent="0.2">
      <c r="BB47844" s="5"/>
    </row>
    <row r="47845" spans="54:54" x14ac:dyDescent="0.2">
      <c r="BB47845" s="5"/>
    </row>
    <row r="47846" spans="54:54" x14ac:dyDescent="0.2">
      <c r="BB47846" s="5"/>
    </row>
    <row r="47847" spans="54:54" x14ac:dyDescent="0.2">
      <c r="BB47847" s="5"/>
    </row>
    <row r="47848" spans="54:54" x14ac:dyDescent="0.2">
      <c r="BB47848" s="5"/>
    </row>
    <row r="47849" spans="54:54" x14ac:dyDescent="0.2">
      <c r="BB47849" s="5"/>
    </row>
    <row r="47850" spans="54:54" x14ac:dyDescent="0.2">
      <c r="BB47850" s="5"/>
    </row>
    <row r="47851" spans="54:54" x14ac:dyDescent="0.2">
      <c r="BB47851" s="5"/>
    </row>
    <row r="47852" spans="54:54" x14ac:dyDescent="0.2">
      <c r="BB47852" s="5"/>
    </row>
    <row r="47853" spans="54:54" x14ac:dyDescent="0.2">
      <c r="BB47853" s="5"/>
    </row>
    <row r="47854" spans="54:54" x14ac:dyDescent="0.2">
      <c r="BB47854" s="5"/>
    </row>
    <row r="47855" spans="54:54" x14ac:dyDescent="0.2">
      <c r="BB47855" s="5"/>
    </row>
    <row r="47856" spans="54:54" x14ac:dyDescent="0.2">
      <c r="BB47856" s="5"/>
    </row>
    <row r="47857" spans="54:54" x14ac:dyDescent="0.2">
      <c r="BB47857" s="5"/>
    </row>
    <row r="47858" spans="54:54" x14ac:dyDescent="0.2">
      <c r="BB47858" s="5"/>
    </row>
    <row r="47859" spans="54:54" x14ac:dyDescent="0.2">
      <c r="BB47859" s="5"/>
    </row>
    <row r="47860" spans="54:54" x14ac:dyDescent="0.2">
      <c r="BB47860" s="5"/>
    </row>
    <row r="47861" spans="54:54" x14ac:dyDescent="0.2">
      <c r="BB47861" s="5"/>
    </row>
    <row r="47862" spans="54:54" x14ac:dyDescent="0.2">
      <c r="BB47862" s="5"/>
    </row>
    <row r="47863" spans="54:54" x14ac:dyDescent="0.2">
      <c r="BB47863" s="5"/>
    </row>
    <row r="47864" spans="54:54" x14ac:dyDescent="0.2">
      <c r="BB47864" s="5"/>
    </row>
    <row r="47865" spans="54:54" x14ac:dyDescent="0.2">
      <c r="BB47865" s="5"/>
    </row>
    <row r="47866" spans="54:54" x14ac:dyDescent="0.2">
      <c r="BB47866" s="5"/>
    </row>
    <row r="47867" spans="54:54" x14ac:dyDescent="0.2">
      <c r="BB47867" s="5"/>
    </row>
    <row r="47868" spans="54:54" x14ac:dyDescent="0.2">
      <c r="BB47868" s="5"/>
    </row>
    <row r="47869" spans="54:54" x14ac:dyDescent="0.2">
      <c r="BB47869" s="5"/>
    </row>
    <row r="47870" spans="54:54" x14ac:dyDescent="0.2">
      <c r="BB47870" s="5"/>
    </row>
    <row r="47871" spans="54:54" x14ac:dyDescent="0.2">
      <c r="BB47871" s="5"/>
    </row>
    <row r="47872" spans="54:54" x14ac:dyDescent="0.2">
      <c r="BB47872" s="5"/>
    </row>
    <row r="47873" spans="54:54" x14ac:dyDescent="0.2">
      <c r="BB47873" s="5"/>
    </row>
    <row r="47874" spans="54:54" x14ac:dyDescent="0.2">
      <c r="BB47874" s="5"/>
    </row>
    <row r="47875" spans="54:54" x14ac:dyDescent="0.2">
      <c r="BB47875" s="5"/>
    </row>
    <row r="47876" spans="54:54" x14ac:dyDescent="0.2">
      <c r="BB47876" s="5"/>
    </row>
    <row r="47877" spans="54:54" x14ac:dyDescent="0.2">
      <c r="BB47877" s="5"/>
    </row>
    <row r="47878" spans="54:54" x14ac:dyDescent="0.2">
      <c r="BB47878" s="5"/>
    </row>
    <row r="47879" spans="54:54" x14ac:dyDescent="0.2">
      <c r="BB47879" s="5"/>
    </row>
    <row r="47880" spans="54:54" x14ac:dyDescent="0.2">
      <c r="BB47880" s="5"/>
    </row>
    <row r="47881" spans="54:54" x14ac:dyDescent="0.2">
      <c r="BB47881" s="5"/>
    </row>
    <row r="47882" spans="54:54" x14ac:dyDescent="0.2">
      <c r="BB47882" s="5"/>
    </row>
    <row r="47883" spans="54:54" x14ac:dyDescent="0.2">
      <c r="BB47883" s="5"/>
    </row>
    <row r="47884" spans="54:54" x14ac:dyDescent="0.2">
      <c r="BB47884" s="5"/>
    </row>
    <row r="47885" spans="54:54" x14ac:dyDescent="0.2">
      <c r="BB47885" s="5"/>
    </row>
    <row r="47886" spans="54:54" x14ac:dyDescent="0.2">
      <c r="BB47886" s="5"/>
    </row>
    <row r="47887" spans="54:54" x14ac:dyDescent="0.2">
      <c r="BB47887" s="5"/>
    </row>
    <row r="47888" spans="54:54" x14ac:dyDescent="0.2">
      <c r="BB47888" s="5"/>
    </row>
    <row r="47889" spans="54:54" x14ac:dyDescent="0.2">
      <c r="BB47889" s="5"/>
    </row>
    <row r="47890" spans="54:54" x14ac:dyDescent="0.2">
      <c r="BB47890" s="5"/>
    </row>
    <row r="47891" spans="54:54" x14ac:dyDescent="0.2">
      <c r="BB47891" s="5"/>
    </row>
    <row r="47892" spans="54:54" x14ac:dyDescent="0.2">
      <c r="BB47892" s="5"/>
    </row>
    <row r="47893" spans="54:54" x14ac:dyDescent="0.2">
      <c r="BB47893" s="5"/>
    </row>
    <row r="47894" spans="54:54" x14ac:dyDescent="0.2">
      <c r="BB47894" s="5"/>
    </row>
    <row r="47895" spans="54:54" x14ac:dyDescent="0.2">
      <c r="BB47895" s="5"/>
    </row>
    <row r="47896" spans="54:54" x14ac:dyDescent="0.2">
      <c r="BB47896" s="5"/>
    </row>
    <row r="47897" spans="54:54" x14ac:dyDescent="0.2">
      <c r="BB47897" s="5"/>
    </row>
    <row r="47898" spans="54:54" x14ac:dyDescent="0.2">
      <c r="BB47898" s="5"/>
    </row>
    <row r="47899" spans="54:54" x14ac:dyDescent="0.2">
      <c r="BB47899" s="5"/>
    </row>
    <row r="47900" spans="54:54" x14ac:dyDescent="0.2">
      <c r="BB47900" s="5"/>
    </row>
    <row r="47901" spans="54:54" x14ac:dyDescent="0.2">
      <c r="BB47901" s="5"/>
    </row>
    <row r="47902" spans="54:54" x14ac:dyDescent="0.2">
      <c r="BB47902" s="5"/>
    </row>
    <row r="47903" spans="54:54" x14ac:dyDescent="0.2">
      <c r="BB47903" s="5"/>
    </row>
    <row r="47904" spans="54:54" x14ac:dyDescent="0.2">
      <c r="BB47904" s="5"/>
    </row>
    <row r="47905" spans="54:54" x14ac:dyDescent="0.2">
      <c r="BB47905" s="5"/>
    </row>
    <row r="47906" spans="54:54" x14ac:dyDescent="0.2">
      <c r="BB47906" s="5"/>
    </row>
    <row r="47907" spans="54:54" x14ac:dyDescent="0.2">
      <c r="BB47907" s="5"/>
    </row>
    <row r="47908" spans="54:54" x14ac:dyDescent="0.2">
      <c r="BB47908" s="5"/>
    </row>
    <row r="47909" spans="54:54" x14ac:dyDescent="0.2">
      <c r="BB47909" s="5"/>
    </row>
    <row r="47910" spans="54:54" x14ac:dyDescent="0.2">
      <c r="BB47910" s="5"/>
    </row>
    <row r="47911" spans="54:54" x14ac:dyDescent="0.2">
      <c r="BB47911" s="5"/>
    </row>
    <row r="47912" spans="54:54" x14ac:dyDescent="0.2">
      <c r="BB47912" s="5"/>
    </row>
    <row r="47913" spans="54:54" x14ac:dyDescent="0.2">
      <c r="BB47913" s="5"/>
    </row>
    <row r="47914" spans="54:54" x14ac:dyDescent="0.2">
      <c r="BB47914" s="5"/>
    </row>
    <row r="47915" spans="54:54" x14ac:dyDescent="0.2">
      <c r="BB47915" s="5"/>
    </row>
    <row r="47916" spans="54:54" x14ac:dyDescent="0.2">
      <c r="BB47916" s="5"/>
    </row>
    <row r="47917" spans="54:54" x14ac:dyDescent="0.2">
      <c r="BB47917" s="5"/>
    </row>
    <row r="47918" spans="54:54" x14ac:dyDescent="0.2">
      <c r="BB47918" s="5"/>
    </row>
    <row r="47919" spans="54:54" x14ac:dyDescent="0.2">
      <c r="BB47919" s="5"/>
    </row>
    <row r="47920" spans="54:54" x14ac:dyDescent="0.2">
      <c r="BB47920" s="5"/>
    </row>
    <row r="47921" spans="54:54" x14ac:dyDescent="0.2">
      <c r="BB47921" s="5"/>
    </row>
    <row r="47922" spans="54:54" x14ac:dyDescent="0.2">
      <c r="BB47922" s="5"/>
    </row>
    <row r="47923" spans="54:54" x14ac:dyDescent="0.2">
      <c r="BB47923" s="5"/>
    </row>
    <row r="47924" spans="54:54" x14ac:dyDescent="0.2">
      <c r="BB47924" s="5"/>
    </row>
    <row r="47925" spans="54:54" x14ac:dyDescent="0.2">
      <c r="BB47925" s="5"/>
    </row>
    <row r="47926" spans="54:54" x14ac:dyDescent="0.2">
      <c r="BB47926" s="5"/>
    </row>
    <row r="47927" spans="54:54" x14ac:dyDescent="0.2">
      <c r="BB47927" s="5"/>
    </row>
    <row r="47928" spans="54:54" x14ac:dyDescent="0.2">
      <c r="BB47928" s="5"/>
    </row>
    <row r="47929" spans="54:54" x14ac:dyDescent="0.2">
      <c r="BB47929" s="5"/>
    </row>
    <row r="47930" spans="54:54" x14ac:dyDescent="0.2">
      <c r="BB47930" s="5"/>
    </row>
    <row r="47931" spans="54:54" x14ac:dyDescent="0.2">
      <c r="BB47931" s="5"/>
    </row>
    <row r="47932" spans="54:54" x14ac:dyDescent="0.2">
      <c r="BB47932" s="5"/>
    </row>
    <row r="47933" spans="54:54" x14ac:dyDescent="0.2">
      <c r="BB47933" s="5"/>
    </row>
    <row r="47934" spans="54:54" x14ac:dyDescent="0.2">
      <c r="BB47934" s="5"/>
    </row>
    <row r="47935" spans="54:54" x14ac:dyDescent="0.2">
      <c r="BB47935" s="5"/>
    </row>
    <row r="47936" spans="54:54" x14ac:dyDescent="0.2">
      <c r="BB47936" s="5"/>
    </row>
    <row r="47937" spans="54:54" x14ac:dyDescent="0.2">
      <c r="BB47937" s="5"/>
    </row>
    <row r="47938" spans="54:54" x14ac:dyDescent="0.2">
      <c r="BB47938" s="5"/>
    </row>
    <row r="47939" spans="54:54" x14ac:dyDescent="0.2">
      <c r="BB47939" s="5"/>
    </row>
    <row r="47940" spans="54:54" x14ac:dyDescent="0.2">
      <c r="BB47940" s="5"/>
    </row>
    <row r="47941" spans="54:54" x14ac:dyDescent="0.2">
      <c r="BB47941" s="5"/>
    </row>
    <row r="47942" spans="54:54" x14ac:dyDescent="0.2">
      <c r="BB47942" s="5"/>
    </row>
    <row r="47943" spans="54:54" x14ac:dyDescent="0.2">
      <c r="BB47943" s="5"/>
    </row>
    <row r="47944" spans="54:54" x14ac:dyDescent="0.2">
      <c r="BB47944" s="5"/>
    </row>
    <row r="47945" spans="54:54" x14ac:dyDescent="0.2">
      <c r="BB47945" s="5"/>
    </row>
    <row r="47946" spans="54:54" x14ac:dyDescent="0.2">
      <c r="BB47946" s="5"/>
    </row>
    <row r="47947" spans="54:54" x14ac:dyDescent="0.2">
      <c r="BB47947" s="5"/>
    </row>
    <row r="47948" spans="54:54" x14ac:dyDescent="0.2">
      <c r="BB47948" s="5"/>
    </row>
    <row r="47949" spans="54:54" x14ac:dyDescent="0.2">
      <c r="BB47949" s="5"/>
    </row>
    <row r="47950" spans="54:54" x14ac:dyDescent="0.2">
      <c r="BB47950" s="5"/>
    </row>
    <row r="47951" spans="54:54" x14ac:dyDescent="0.2">
      <c r="BB47951" s="5"/>
    </row>
    <row r="47952" spans="54:54" x14ac:dyDescent="0.2">
      <c r="BB47952" s="5"/>
    </row>
    <row r="47953" spans="54:54" x14ac:dyDescent="0.2">
      <c r="BB47953" s="5"/>
    </row>
    <row r="47954" spans="54:54" x14ac:dyDescent="0.2">
      <c r="BB47954" s="5"/>
    </row>
    <row r="47955" spans="54:54" x14ac:dyDescent="0.2">
      <c r="BB47955" s="5"/>
    </row>
    <row r="47956" spans="54:54" x14ac:dyDescent="0.2">
      <c r="BB47956" s="5"/>
    </row>
    <row r="47957" spans="54:54" x14ac:dyDescent="0.2">
      <c r="BB47957" s="5"/>
    </row>
    <row r="47958" spans="54:54" x14ac:dyDescent="0.2">
      <c r="BB47958" s="5"/>
    </row>
    <row r="47959" spans="54:54" x14ac:dyDescent="0.2">
      <c r="BB47959" s="5"/>
    </row>
    <row r="47960" spans="54:54" x14ac:dyDescent="0.2">
      <c r="BB47960" s="5"/>
    </row>
    <row r="47961" spans="54:54" x14ac:dyDescent="0.2">
      <c r="BB47961" s="5"/>
    </row>
    <row r="47962" spans="54:54" x14ac:dyDescent="0.2">
      <c r="BB47962" s="5"/>
    </row>
    <row r="47963" spans="54:54" x14ac:dyDescent="0.2">
      <c r="BB47963" s="5"/>
    </row>
    <row r="47964" spans="54:54" x14ac:dyDescent="0.2">
      <c r="BB47964" s="5"/>
    </row>
    <row r="47965" spans="54:54" x14ac:dyDescent="0.2">
      <c r="BB47965" s="5"/>
    </row>
    <row r="47966" spans="54:54" x14ac:dyDescent="0.2">
      <c r="BB47966" s="5"/>
    </row>
    <row r="47967" spans="54:54" x14ac:dyDescent="0.2">
      <c r="BB47967" s="5"/>
    </row>
    <row r="47968" spans="54:54" x14ac:dyDescent="0.2">
      <c r="BB47968" s="5"/>
    </row>
    <row r="47969" spans="54:54" x14ac:dyDescent="0.2">
      <c r="BB47969" s="5"/>
    </row>
    <row r="47970" spans="54:54" x14ac:dyDescent="0.2">
      <c r="BB47970" s="5"/>
    </row>
    <row r="47971" spans="54:54" x14ac:dyDescent="0.2">
      <c r="BB47971" s="5"/>
    </row>
    <row r="47972" spans="54:54" x14ac:dyDescent="0.2">
      <c r="BB47972" s="5"/>
    </row>
    <row r="47973" spans="54:54" x14ac:dyDescent="0.2">
      <c r="BB47973" s="5"/>
    </row>
    <row r="47974" spans="54:54" x14ac:dyDescent="0.2">
      <c r="BB47974" s="5"/>
    </row>
    <row r="47975" spans="54:54" x14ac:dyDescent="0.2">
      <c r="BB47975" s="5"/>
    </row>
    <row r="47976" spans="54:54" x14ac:dyDescent="0.2">
      <c r="BB47976" s="5"/>
    </row>
    <row r="47977" spans="54:54" x14ac:dyDescent="0.2">
      <c r="BB47977" s="5"/>
    </row>
    <row r="47978" spans="54:54" x14ac:dyDescent="0.2">
      <c r="BB47978" s="5"/>
    </row>
    <row r="47979" spans="54:54" x14ac:dyDescent="0.2">
      <c r="BB47979" s="5"/>
    </row>
    <row r="47980" spans="54:54" x14ac:dyDescent="0.2">
      <c r="BB47980" s="5"/>
    </row>
    <row r="47981" spans="54:54" x14ac:dyDescent="0.2">
      <c r="BB47981" s="5"/>
    </row>
    <row r="47982" spans="54:54" x14ac:dyDescent="0.2">
      <c r="BB47982" s="5"/>
    </row>
    <row r="47983" spans="54:54" x14ac:dyDescent="0.2">
      <c r="BB47983" s="5"/>
    </row>
    <row r="47984" spans="54:54" x14ac:dyDescent="0.2">
      <c r="BB47984" s="5"/>
    </row>
    <row r="47985" spans="54:54" x14ac:dyDescent="0.2">
      <c r="BB47985" s="5"/>
    </row>
    <row r="47986" spans="54:54" x14ac:dyDescent="0.2">
      <c r="BB47986" s="5"/>
    </row>
    <row r="47987" spans="54:54" x14ac:dyDescent="0.2">
      <c r="BB47987" s="5"/>
    </row>
    <row r="47988" spans="54:54" x14ac:dyDescent="0.2">
      <c r="BB47988" s="5"/>
    </row>
    <row r="47989" spans="54:54" x14ac:dyDescent="0.2">
      <c r="BB47989" s="5"/>
    </row>
    <row r="47990" spans="54:54" x14ac:dyDescent="0.2">
      <c r="BB47990" s="5"/>
    </row>
    <row r="47991" spans="54:54" x14ac:dyDescent="0.2">
      <c r="BB47991" s="5"/>
    </row>
    <row r="47992" spans="54:54" x14ac:dyDescent="0.2">
      <c r="BB47992" s="5"/>
    </row>
    <row r="47993" spans="54:54" x14ac:dyDescent="0.2">
      <c r="BB47993" s="5"/>
    </row>
    <row r="47994" spans="54:54" x14ac:dyDescent="0.2">
      <c r="BB47994" s="5"/>
    </row>
    <row r="47995" spans="54:54" x14ac:dyDescent="0.2">
      <c r="BB47995" s="5"/>
    </row>
    <row r="47996" spans="54:54" x14ac:dyDescent="0.2">
      <c r="BB47996" s="5"/>
    </row>
    <row r="47997" spans="54:54" x14ac:dyDescent="0.2">
      <c r="BB47997" s="5"/>
    </row>
    <row r="47998" spans="54:54" x14ac:dyDescent="0.2">
      <c r="BB47998" s="5"/>
    </row>
    <row r="47999" spans="54:54" x14ac:dyDescent="0.2">
      <c r="BB47999" s="5"/>
    </row>
    <row r="48000" spans="54:54" x14ac:dyDescent="0.2">
      <c r="BB48000" s="5"/>
    </row>
    <row r="48001" spans="54:54" x14ac:dyDescent="0.2">
      <c r="BB48001" s="5"/>
    </row>
    <row r="48002" spans="54:54" x14ac:dyDescent="0.2">
      <c r="BB48002" s="5"/>
    </row>
    <row r="48003" spans="54:54" x14ac:dyDescent="0.2">
      <c r="BB48003" s="5"/>
    </row>
    <row r="48004" spans="54:54" x14ac:dyDescent="0.2">
      <c r="BB48004" s="5"/>
    </row>
    <row r="48005" spans="54:54" x14ac:dyDescent="0.2">
      <c r="BB48005" s="5"/>
    </row>
    <row r="48006" spans="54:54" x14ac:dyDescent="0.2">
      <c r="BB48006" s="5"/>
    </row>
    <row r="48007" spans="54:54" x14ac:dyDescent="0.2">
      <c r="BB48007" s="5"/>
    </row>
    <row r="48008" spans="54:54" x14ac:dyDescent="0.2">
      <c r="BB48008" s="5"/>
    </row>
    <row r="48009" spans="54:54" x14ac:dyDescent="0.2">
      <c r="BB48009" s="5"/>
    </row>
    <row r="48010" spans="54:54" x14ac:dyDescent="0.2">
      <c r="BB48010" s="5"/>
    </row>
    <row r="48011" spans="54:54" x14ac:dyDescent="0.2">
      <c r="BB48011" s="5"/>
    </row>
    <row r="48012" spans="54:54" x14ac:dyDescent="0.2">
      <c r="BB48012" s="5"/>
    </row>
    <row r="48013" spans="54:54" x14ac:dyDescent="0.2">
      <c r="BB48013" s="5"/>
    </row>
    <row r="48014" spans="54:54" x14ac:dyDescent="0.2">
      <c r="BB48014" s="5"/>
    </row>
    <row r="48015" spans="54:54" x14ac:dyDescent="0.2">
      <c r="BB48015" s="5"/>
    </row>
    <row r="48016" spans="54:54" x14ac:dyDescent="0.2">
      <c r="BB48016" s="5"/>
    </row>
    <row r="48017" spans="54:54" x14ac:dyDescent="0.2">
      <c r="BB48017" s="5"/>
    </row>
    <row r="48018" spans="54:54" x14ac:dyDescent="0.2">
      <c r="BB48018" s="5"/>
    </row>
    <row r="48019" spans="54:54" x14ac:dyDescent="0.2">
      <c r="BB48019" s="5"/>
    </row>
    <row r="48020" spans="54:54" x14ac:dyDescent="0.2">
      <c r="BB48020" s="5"/>
    </row>
    <row r="48021" spans="54:54" x14ac:dyDescent="0.2">
      <c r="BB48021" s="5"/>
    </row>
    <row r="48022" spans="54:54" x14ac:dyDescent="0.2">
      <c r="BB48022" s="5"/>
    </row>
    <row r="48023" spans="54:54" x14ac:dyDescent="0.2">
      <c r="BB48023" s="5"/>
    </row>
    <row r="48024" spans="54:54" x14ac:dyDescent="0.2">
      <c r="BB48024" s="5"/>
    </row>
    <row r="48025" spans="54:54" x14ac:dyDescent="0.2">
      <c r="BB48025" s="5"/>
    </row>
    <row r="48026" spans="54:54" x14ac:dyDescent="0.2">
      <c r="BB48026" s="5"/>
    </row>
    <row r="48027" spans="54:54" x14ac:dyDescent="0.2">
      <c r="BB48027" s="5"/>
    </row>
    <row r="48028" spans="54:54" x14ac:dyDescent="0.2">
      <c r="BB48028" s="5"/>
    </row>
    <row r="48029" spans="54:54" x14ac:dyDescent="0.2">
      <c r="BB48029" s="5"/>
    </row>
    <row r="48030" spans="54:54" x14ac:dyDescent="0.2">
      <c r="BB48030" s="5"/>
    </row>
    <row r="48031" spans="54:54" x14ac:dyDescent="0.2">
      <c r="BB48031" s="5"/>
    </row>
    <row r="48032" spans="54:54" x14ac:dyDescent="0.2">
      <c r="BB48032" s="5"/>
    </row>
    <row r="48033" spans="54:54" x14ac:dyDescent="0.2">
      <c r="BB48033" s="5"/>
    </row>
    <row r="48034" spans="54:54" x14ac:dyDescent="0.2">
      <c r="BB48034" s="5"/>
    </row>
    <row r="48035" spans="54:54" x14ac:dyDescent="0.2">
      <c r="BB48035" s="5"/>
    </row>
    <row r="48036" spans="54:54" x14ac:dyDescent="0.2">
      <c r="BB48036" s="5"/>
    </row>
    <row r="48037" spans="54:54" x14ac:dyDescent="0.2">
      <c r="BB48037" s="5"/>
    </row>
    <row r="48038" spans="54:54" x14ac:dyDescent="0.2">
      <c r="BB48038" s="5"/>
    </row>
    <row r="48039" spans="54:54" x14ac:dyDescent="0.2">
      <c r="BB48039" s="5"/>
    </row>
    <row r="48040" spans="54:54" x14ac:dyDescent="0.2">
      <c r="BB48040" s="5"/>
    </row>
    <row r="48041" spans="54:54" x14ac:dyDescent="0.2">
      <c r="BB48041" s="5"/>
    </row>
    <row r="48042" spans="54:54" x14ac:dyDescent="0.2">
      <c r="BB48042" s="5"/>
    </row>
    <row r="48043" spans="54:54" x14ac:dyDescent="0.2">
      <c r="BB48043" s="5"/>
    </row>
    <row r="48044" spans="54:54" x14ac:dyDescent="0.2">
      <c r="BB48044" s="5"/>
    </row>
    <row r="48045" spans="54:54" x14ac:dyDescent="0.2">
      <c r="BB48045" s="5"/>
    </row>
    <row r="48046" spans="54:54" x14ac:dyDescent="0.2">
      <c r="BB48046" s="5"/>
    </row>
    <row r="48047" spans="54:54" x14ac:dyDescent="0.2">
      <c r="BB48047" s="5"/>
    </row>
    <row r="48048" spans="54:54" x14ac:dyDescent="0.2">
      <c r="BB48048" s="5"/>
    </row>
    <row r="48049" spans="54:54" x14ac:dyDescent="0.2">
      <c r="BB48049" s="5"/>
    </row>
    <row r="48050" spans="54:54" x14ac:dyDescent="0.2">
      <c r="BB48050" s="5"/>
    </row>
    <row r="48051" spans="54:54" x14ac:dyDescent="0.2">
      <c r="BB48051" s="5"/>
    </row>
    <row r="48052" spans="54:54" x14ac:dyDescent="0.2">
      <c r="BB48052" s="5"/>
    </row>
    <row r="48053" spans="54:54" x14ac:dyDescent="0.2">
      <c r="BB48053" s="5"/>
    </row>
    <row r="48054" spans="54:54" x14ac:dyDescent="0.2">
      <c r="BB48054" s="5"/>
    </row>
    <row r="48055" spans="54:54" x14ac:dyDescent="0.2">
      <c r="BB48055" s="5"/>
    </row>
    <row r="48056" spans="54:54" x14ac:dyDescent="0.2">
      <c r="BB48056" s="5"/>
    </row>
    <row r="48057" spans="54:54" x14ac:dyDescent="0.2">
      <c r="BB48057" s="5"/>
    </row>
    <row r="48058" spans="54:54" x14ac:dyDescent="0.2">
      <c r="BB48058" s="5"/>
    </row>
    <row r="48059" spans="54:54" x14ac:dyDescent="0.2">
      <c r="BB48059" s="5"/>
    </row>
    <row r="48060" spans="54:54" x14ac:dyDescent="0.2">
      <c r="BB48060" s="5"/>
    </row>
    <row r="48061" spans="54:54" x14ac:dyDescent="0.2">
      <c r="BB48061" s="5"/>
    </row>
    <row r="48062" spans="54:54" x14ac:dyDescent="0.2">
      <c r="BB48062" s="5"/>
    </row>
    <row r="48063" spans="54:54" x14ac:dyDescent="0.2">
      <c r="BB48063" s="5"/>
    </row>
    <row r="48064" spans="54:54" x14ac:dyDescent="0.2">
      <c r="BB48064" s="5"/>
    </row>
    <row r="48065" spans="54:54" x14ac:dyDescent="0.2">
      <c r="BB48065" s="5"/>
    </row>
    <row r="48066" spans="54:54" x14ac:dyDescent="0.2">
      <c r="BB48066" s="5"/>
    </row>
    <row r="48067" spans="54:54" x14ac:dyDescent="0.2">
      <c r="BB48067" s="5"/>
    </row>
    <row r="48068" spans="54:54" x14ac:dyDescent="0.2">
      <c r="BB48068" s="5"/>
    </row>
    <row r="48069" spans="54:54" x14ac:dyDescent="0.2">
      <c r="BB48069" s="5"/>
    </row>
    <row r="48070" spans="54:54" x14ac:dyDescent="0.2">
      <c r="BB48070" s="5"/>
    </row>
    <row r="48071" spans="54:54" x14ac:dyDescent="0.2">
      <c r="BB48071" s="5"/>
    </row>
    <row r="48072" spans="54:54" x14ac:dyDescent="0.2">
      <c r="BB48072" s="5"/>
    </row>
    <row r="48073" spans="54:54" x14ac:dyDescent="0.2">
      <c r="BB48073" s="5"/>
    </row>
    <row r="48074" spans="54:54" x14ac:dyDescent="0.2">
      <c r="BB48074" s="5"/>
    </row>
    <row r="48075" spans="54:54" x14ac:dyDescent="0.2">
      <c r="BB48075" s="5"/>
    </row>
    <row r="48076" spans="54:54" x14ac:dyDescent="0.2">
      <c r="BB48076" s="5"/>
    </row>
    <row r="48077" spans="54:54" x14ac:dyDescent="0.2">
      <c r="BB48077" s="5"/>
    </row>
    <row r="48078" spans="54:54" x14ac:dyDescent="0.2">
      <c r="BB48078" s="5"/>
    </row>
    <row r="48079" spans="54:54" x14ac:dyDescent="0.2">
      <c r="BB48079" s="5"/>
    </row>
    <row r="48080" spans="54:54" x14ac:dyDescent="0.2">
      <c r="BB48080" s="5"/>
    </row>
    <row r="48081" spans="54:54" x14ac:dyDescent="0.2">
      <c r="BB48081" s="5"/>
    </row>
    <row r="48082" spans="54:54" x14ac:dyDescent="0.2">
      <c r="BB48082" s="5"/>
    </row>
    <row r="48083" spans="54:54" x14ac:dyDescent="0.2">
      <c r="BB48083" s="5"/>
    </row>
    <row r="48084" spans="54:54" x14ac:dyDescent="0.2">
      <c r="BB48084" s="5"/>
    </row>
    <row r="48085" spans="54:54" x14ac:dyDescent="0.2">
      <c r="BB48085" s="5"/>
    </row>
    <row r="48086" spans="54:54" x14ac:dyDescent="0.2">
      <c r="BB48086" s="5"/>
    </row>
    <row r="48087" spans="54:54" x14ac:dyDescent="0.2">
      <c r="BB48087" s="5"/>
    </row>
    <row r="48088" spans="54:54" x14ac:dyDescent="0.2">
      <c r="BB48088" s="5"/>
    </row>
    <row r="48089" spans="54:54" x14ac:dyDescent="0.2">
      <c r="BB48089" s="5"/>
    </row>
    <row r="48090" spans="54:54" x14ac:dyDescent="0.2">
      <c r="BB48090" s="5"/>
    </row>
    <row r="48091" spans="54:54" x14ac:dyDescent="0.2">
      <c r="BB48091" s="5"/>
    </row>
    <row r="48092" spans="54:54" x14ac:dyDescent="0.2">
      <c r="BB48092" s="5"/>
    </row>
    <row r="48093" spans="54:54" x14ac:dyDescent="0.2">
      <c r="BB48093" s="5"/>
    </row>
    <row r="48094" spans="54:54" x14ac:dyDescent="0.2">
      <c r="BB48094" s="5"/>
    </row>
    <row r="48095" spans="54:54" x14ac:dyDescent="0.2">
      <c r="BB48095" s="5"/>
    </row>
    <row r="48096" spans="54:54" x14ac:dyDescent="0.2">
      <c r="BB48096" s="5"/>
    </row>
    <row r="48097" spans="54:54" x14ac:dyDescent="0.2">
      <c r="BB48097" s="5"/>
    </row>
    <row r="48098" spans="54:54" x14ac:dyDescent="0.2">
      <c r="BB48098" s="5"/>
    </row>
    <row r="48099" spans="54:54" x14ac:dyDescent="0.2">
      <c r="BB48099" s="5"/>
    </row>
    <row r="48100" spans="54:54" x14ac:dyDescent="0.2">
      <c r="BB48100" s="5"/>
    </row>
    <row r="48101" spans="54:54" x14ac:dyDescent="0.2">
      <c r="BB48101" s="5"/>
    </row>
    <row r="48102" spans="54:54" x14ac:dyDescent="0.2">
      <c r="BB48102" s="5"/>
    </row>
    <row r="48103" spans="54:54" x14ac:dyDescent="0.2">
      <c r="BB48103" s="5"/>
    </row>
    <row r="48104" spans="54:54" x14ac:dyDescent="0.2">
      <c r="BB48104" s="5"/>
    </row>
    <row r="48105" spans="54:54" x14ac:dyDescent="0.2">
      <c r="BB48105" s="5"/>
    </row>
    <row r="48106" spans="54:54" x14ac:dyDescent="0.2">
      <c r="BB48106" s="5"/>
    </row>
    <row r="48107" spans="54:54" x14ac:dyDescent="0.2">
      <c r="BB48107" s="5"/>
    </row>
    <row r="48108" spans="54:54" x14ac:dyDescent="0.2">
      <c r="BB48108" s="5"/>
    </row>
    <row r="48109" spans="54:54" x14ac:dyDescent="0.2">
      <c r="BB48109" s="5"/>
    </row>
    <row r="48110" spans="54:54" x14ac:dyDescent="0.2">
      <c r="BB48110" s="5"/>
    </row>
    <row r="48111" spans="54:54" x14ac:dyDescent="0.2">
      <c r="BB48111" s="5"/>
    </row>
    <row r="48112" spans="54:54" x14ac:dyDescent="0.2">
      <c r="BB48112" s="5"/>
    </row>
    <row r="48113" spans="54:54" x14ac:dyDescent="0.2">
      <c r="BB48113" s="5"/>
    </row>
    <row r="48114" spans="54:54" x14ac:dyDescent="0.2">
      <c r="BB48114" s="5"/>
    </row>
    <row r="48115" spans="54:54" x14ac:dyDescent="0.2">
      <c r="BB48115" s="5"/>
    </row>
    <row r="48116" spans="54:54" x14ac:dyDescent="0.2">
      <c r="BB48116" s="5"/>
    </row>
    <row r="48117" spans="54:54" x14ac:dyDescent="0.2">
      <c r="BB48117" s="5"/>
    </row>
    <row r="48118" spans="54:54" x14ac:dyDescent="0.2">
      <c r="BB48118" s="5"/>
    </row>
    <row r="48119" spans="54:54" x14ac:dyDescent="0.2">
      <c r="BB48119" s="5"/>
    </row>
    <row r="48120" spans="54:54" x14ac:dyDescent="0.2">
      <c r="BB48120" s="5"/>
    </row>
    <row r="48121" spans="54:54" x14ac:dyDescent="0.2">
      <c r="BB48121" s="5"/>
    </row>
    <row r="48122" spans="54:54" x14ac:dyDescent="0.2">
      <c r="BB48122" s="5"/>
    </row>
    <row r="48123" spans="54:54" x14ac:dyDescent="0.2">
      <c r="BB48123" s="5"/>
    </row>
    <row r="48124" spans="54:54" x14ac:dyDescent="0.2">
      <c r="BB48124" s="5"/>
    </row>
    <row r="48125" spans="54:54" x14ac:dyDescent="0.2">
      <c r="BB48125" s="5"/>
    </row>
    <row r="48126" spans="54:54" x14ac:dyDescent="0.2">
      <c r="BB48126" s="5"/>
    </row>
    <row r="48127" spans="54:54" x14ac:dyDescent="0.2">
      <c r="BB48127" s="5"/>
    </row>
    <row r="48128" spans="54:54" x14ac:dyDescent="0.2">
      <c r="BB48128" s="5"/>
    </row>
    <row r="48129" spans="54:54" x14ac:dyDescent="0.2">
      <c r="BB48129" s="5"/>
    </row>
    <row r="48130" spans="54:54" x14ac:dyDescent="0.2">
      <c r="BB48130" s="5"/>
    </row>
    <row r="48131" spans="54:54" x14ac:dyDescent="0.2">
      <c r="BB48131" s="5"/>
    </row>
    <row r="48132" spans="54:54" x14ac:dyDescent="0.2">
      <c r="BB48132" s="5"/>
    </row>
    <row r="48133" spans="54:54" x14ac:dyDescent="0.2">
      <c r="BB48133" s="5"/>
    </row>
    <row r="48134" spans="54:54" x14ac:dyDescent="0.2">
      <c r="BB48134" s="5"/>
    </row>
    <row r="48135" spans="54:54" x14ac:dyDescent="0.2">
      <c r="BB48135" s="5"/>
    </row>
    <row r="48136" spans="54:54" x14ac:dyDescent="0.2">
      <c r="BB48136" s="5"/>
    </row>
    <row r="48137" spans="54:54" x14ac:dyDescent="0.2">
      <c r="BB48137" s="5"/>
    </row>
    <row r="48138" spans="54:54" x14ac:dyDescent="0.2">
      <c r="BB48138" s="5"/>
    </row>
    <row r="48139" spans="54:54" x14ac:dyDescent="0.2">
      <c r="BB48139" s="5"/>
    </row>
    <row r="48140" spans="54:54" x14ac:dyDescent="0.2">
      <c r="BB48140" s="5"/>
    </row>
    <row r="48141" spans="54:54" x14ac:dyDescent="0.2">
      <c r="BB48141" s="5"/>
    </row>
    <row r="48142" spans="54:54" x14ac:dyDescent="0.2">
      <c r="BB48142" s="5"/>
    </row>
    <row r="48143" spans="54:54" x14ac:dyDescent="0.2">
      <c r="BB48143" s="5"/>
    </row>
    <row r="48144" spans="54:54" x14ac:dyDescent="0.2">
      <c r="BB48144" s="5"/>
    </row>
    <row r="48145" spans="54:54" x14ac:dyDescent="0.2">
      <c r="BB48145" s="5"/>
    </row>
    <row r="48146" spans="54:54" x14ac:dyDescent="0.2">
      <c r="BB48146" s="5"/>
    </row>
    <row r="48147" spans="54:54" x14ac:dyDescent="0.2">
      <c r="BB48147" s="5"/>
    </row>
    <row r="48148" spans="54:54" x14ac:dyDescent="0.2">
      <c r="BB48148" s="5"/>
    </row>
    <row r="48149" spans="54:54" x14ac:dyDescent="0.2">
      <c r="BB48149" s="5"/>
    </row>
    <row r="48150" spans="54:54" x14ac:dyDescent="0.2">
      <c r="BB48150" s="5"/>
    </row>
    <row r="48151" spans="54:54" x14ac:dyDescent="0.2">
      <c r="BB48151" s="5"/>
    </row>
    <row r="48152" spans="54:54" x14ac:dyDescent="0.2">
      <c r="BB48152" s="5"/>
    </row>
    <row r="48153" spans="54:54" x14ac:dyDescent="0.2">
      <c r="BB48153" s="5"/>
    </row>
    <row r="48154" spans="54:54" x14ac:dyDescent="0.2">
      <c r="BB48154" s="5"/>
    </row>
    <row r="48155" spans="54:54" x14ac:dyDescent="0.2">
      <c r="BB48155" s="5"/>
    </row>
    <row r="48156" spans="54:54" x14ac:dyDescent="0.2">
      <c r="BB48156" s="5"/>
    </row>
    <row r="48157" spans="54:54" x14ac:dyDescent="0.2">
      <c r="BB48157" s="5"/>
    </row>
    <row r="48158" spans="54:54" x14ac:dyDescent="0.2">
      <c r="BB48158" s="5"/>
    </row>
    <row r="48159" spans="54:54" x14ac:dyDescent="0.2">
      <c r="BB48159" s="5"/>
    </row>
    <row r="48160" spans="54:54" x14ac:dyDescent="0.2">
      <c r="BB48160" s="5"/>
    </row>
    <row r="48161" spans="54:54" x14ac:dyDescent="0.2">
      <c r="BB48161" s="5"/>
    </row>
    <row r="48162" spans="54:54" x14ac:dyDescent="0.2">
      <c r="BB48162" s="5"/>
    </row>
    <row r="48163" spans="54:54" x14ac:dyDescent="0.2">
      <c r="BB48163" s="5"/>
    </row>
    <row r="48164" spans="54:54" x14ac:dyDescent="0.2">
      <c r="BB48164" s="5"/>
    </row>
    <row r="48165" spans="54:54" x14ac:dyDescent="0.2">
      <c r="BB48165" s="5"/>
    </row>
    <row r="48166" spans="54:54" x14ac:dyDescent="0.2">
      <c r="BB48166" s="5"/>
    </row>
    <row r="48167" spans="54:54" x14ac:dyDescent="0.2">
      <c r="BB48167" s="5"/>
    </row>
    <row r="48168" spans="54:54" x14ac:dyDescent="0.2">
      <c r="BB48168" s="5"/>
    </row>
    <row r="48169" spans="54:54" x14ac:dyDescent="0.2">
      <c r="BB48169" s="5"/>
    </row>
    <row r="48170" spans="54:54" x14ac:dyDescent="0.2">
      <c r="BB48170" s="5"/>
    </row>
    <row r="48171" spans="54:54" x14ac:dyDescent="0.2">
      <c r="BB48171" s="5"/>
    </row>
    <row r="48172" spans="54:54" x14ac:dyDescent="0.2">
      <c r="BB48172" s="5"/>
    </row>
    <row r="48173" spans="54:54" x14ac:dyDescent="0.2">
      <c r="BB48173" s="5"/>
    </row>
    <row r="48174" spans="54:54" x14ac:dyDescent="0.2">
      <c r="BB48174" s="5"/>
    </row>
    <row r="48175" spans="54:54" x14ac:dyDescent="0.2">
      <c r="BB48175" s="5"/>
    </row>
    <row r="48176" spans="54:54" x14ac:dyDescent="0.2">
      <c r="BB48176" s="5"/>
    </row>
    <row r="48177" spans="54:54" x14ac:dyDescent="0.2">
      <c r="BB48177" s="5"/>
    </row>
    <row r="48178" spans="54:54" x14ac:dyDescent="0.2">
      <c r="BB48178" s="5"/>
    </row>
    <row r="48179" spans="54:54" x14ac:dyDescent="0.2">
      <c r="BB48179" s="5"/>
    </row>
    <row r="48180" spans="54:54" x14ac:dyDescent="0.2">
      <c r="BB48180" s="5"/>
    </row>
    <row r="48181" spans="54:54" x14ac:dyDescent="0.2">
      <c r="BB48181" s="5"/>
    </row>
    <row r="48182" spans="54:54" x14ac:dyDescent="0.2">
      <c r="BB48182" s="5"/>
    </row>
    <row r="48183" spans="54:54" x14ac:dyDescent="0.2">
      <c r="BB48183" s="5"/>
    </row>
    <row r="48184" spans="54:54" x14ac:dyDescent="0.2">
      <c r="BB48184" s="5"/>
    </row>
    <row r="48185" spans="54:54" x14ac:dyDescent="0.2">
      <c r="BB48185" s="5"/>
    </row>
    <row r="48186" spans="54:54" x14ac:dyDescent="0.2">
      <c r="BB48186" s="5"/>
    </row>
    <row r="48187" spans="54:54" x14ac:dyDescent="0.2">
      <c r="BB48187" s="5"/>
    </row>
    <row r="48188" spans="54:54" x14ac:dyDescent="0.2">
      <c r="BB48188" s="5"/>
    </row>
    <row r="48189" spans="54:54" x14ac:dyDescent="0.2">
      <c r="BB48189" s="5"/>
    </row>
    <row r="48190" spans="54:54" x14ac:dyDescent="0.2">
      <c r="BB48190" s="5"/>
    </row>
    <row r="48191" spans="54:54" x14ac:dyDescent="0.2">
      <c r="BB48191" s="5"/>
    </row>
    <row r="48192" spans="54:54" x14ac:dyDescent="0.2">
      <c r="BB48192" s="5"/>
    </row>
    <row r="48193" spans="54:54" x14ac:dyDescent="0.2">
      <c r="BB48193" s="5"/>
    </row>
    <row r="48194" spans="54:54" x14ac:dyDescent="0.2">
      <c r="BB48194" s="5"/>
    </row>
    <row r="48195" spans="54:54" x14ac:dyDescent="0.2">
      <c r="BB48195" s="5"/>
    </row>
    <row r="48196" spans="54:54" x14ac:dyDescent="0.2">
      <c r="BB48196" s="5"/>
    </row>
    <row r="48197" spans="54:54" x14ac:dyDescent="0.2">
      <c r="BB48197" s="5"/>
    </row>
    <row r="48198" spans="54:54" x14ac:dyDescent="0.2">
      <c r="BB48198" s="5"/>
    </row>
    <row r="48199" spans="54:54" x14ac:dyDescent="0.2">
      <c r="BB48199" s="5"/>
    </row>
    <row r="48200" spans="54:54" x14ac:dyDescent="0.2">
      <c r="BB48200" s="5"/>
    </row>
    <row r="48201" spans="54:54" x14ac:dyDescent="0.2">
      <c r="BB48201" s="5"/>
    </row>
    <row r="48202" spans="54:54" x14ac:dyDescent="0.2">
      <c r="BB48202" s="5"/>
    </row>
    <row r="48203" spans="54:54" x14ac:dyDescent="0.2">
      <c r="BB48203" s="5"/>
    </row>
    <row r="48204" spans="54:54" x14ac:dyDescent="0.2">
      <c r="BB48204" s="5"/>
    </row>
    <row r="48205" spans="54:54" x14ac:dyDescent="0.2">
      <c r="BB48205" s="5"/>
    </row>
    <row r="48206" spans="54:54" x14ac:dyDescent="0.2">
      <c r="BB48206" s="5"/>
    </row>
    <row r="48207" spans="54:54" x14ac:dyDescent="0.2">
      <c r="BB48207" s="5"/>
    </row>
    <row r="48208" spans="54:54" x14ac:dyDescent="0.2">
      <c r="BB48208" s="5"/>
    </row>
    <row r="48209" spans="54:54" x14ac:dyDescent="0.2">
      <c r="BB48209" s="5"/>
    </row>
    <row r="48210" spans="54:54" x14ac:dyDescent="0.2">
      <c r="BB48210" s="5"/>
    </row>
    <row r="48211" spans="54:54" x14ac:dyDescent="0.2">
      <c r="BB48211" s="5"/>
    </row>
    <row r="48212" spans="54:54" x14ac:dyDescent="0.2">
      <c r="BB48212" s="5"/>
    </row>
    <row r="48213" spans="54:54" x14ac:dyDescent="0.2">
      <c r="BB48213" s="5"/>
    </row>
    <row r="48214" spans="54:54" x14ac:dyDescent="0.2">
      <c r="BB48214" s="5"/>
    </row>
    <row r="48215" spans="54:54" x14ac:dyDescent="0.2">
      <c r="BB48215" s="5"/>
    </row>
    <row r="48216" spans="54:54" x14ac:dyDescent="0.2">
      <c r="BB48216" s="5"/>
    </row>
    <row r="48217" spans="54:54" x14ac:dyDescent="0.2">
      <c r="BB48217" s="5"/>
    </row>
    <row r="48218" spans="54:54" x14ac:dyDescent="0.2">
      <c r="BB48218" s="5"/>
    </row>
    <row r="48219" spans="54:54" x14ac:dyDescent="0.2">
      <c r="BB48219" s="5"/>
    </row>
    <row r="48220" spans="54:54" x14ac:dyDescent="0.2">
      <c r="BB48220" s="5"/>
    </row>
    <row r="48221" spans="54:54" x14ac:dyDescent="0.2">
      <c r="BB48221" s="5"/>
    </row>
    <row r="48222" spans="54:54" x14ac:dyDescent="0.2">
      <c r="BB48222" s="5"/>
    </row>
    <row r="48223" spans="54:54" x14ac:dyDescent="0.2">
      <c r="BB48223" s="5"/>
    </row>
    <row r="48224" spans="54:54" x14ac:dyDescent="0.2">
      <c r="BB48224" s="5"/>
    </row>
    <row r="48225" spans="54:54" x14ac:dyDescent="0.2">
      <c r="BB48225" s="5"/>
    </row>
    <row r="48226" spans="54:54" x14ac:dyDescent="0.2">
      <c r="BB48226" s="5"/>
    </row>
    <row r="48227" spans="54:54" x14ac:dyDescent="0.2">
      <c r="BB48227" s="5"/>
    </row>
    <row r="48228" spans="54:54" x14ac:dyDescent="0.2">
      <c r="BB48228" s="5"/>
    </row>
    <row r="48229" spans="54:54" x14ac:dyDescent="0.2">
      <c r="BB48229" s="5"/>
    </row>
    <row r="48230" spans="54:54" x14ac:dyDescent="0.2">
      <c r="BB48230" s="5"/>
    </row>
    <row r="48231" spans="54:54" x14ac:dyDescent="0.2">
      <c r="BB48231" s="5"/>
    </row>
    <row r="48232" spans="54:54" x14ac:dyDescent="0.2">
      <c r="BB48232" s="5"/>
    </row>
    <row r="48233" spans="54:54" x14ac:dyDescent="0.2">
      <c r="BB48233" s="5"/>
    </row>
    <row r="48234" spans="54:54" x14ac:dyDescent="0.2">
      <c r="BB48234" s="5"/>
    </row>
    <row r="48235" spans="54:54" x14ac:dyDescent="0.2">
      <c r="BB48235" s="5"/>
    </row>
    <row r="48236" spans="54:54" x14ac:dyDescent="0.2">
      <c r="BB48236" s="5"/>
    </row>
    <row r="48237" spans="54:54" x14ac:dyDescent="0.2">
      <c r="BB48237" s="5"/>
    </row>
    <row r="48238" spans="54:54" x14ac:dyDescent="0.2">
      <c r="BB48238" s="5"/>
    </row>
    <row r="48239" spans="54:54" x14ac:dyDescent="0.2">
      <c r="BB48239" s="5"/>
    </row>
    <row r="48240" spans="54:54" x14ac:dyDescent="0.2">
      <c r="BB48240" s="5"/>
    </row>
    <row r="48241" spans="54:54" x14ac:dyDescent="0.2">
      <c r="BB48241" s="5"/>
    </row>
    <row r="48242" spans="54:54" x14ac:dyDescent="0.2">
      <c r="BB48242" s="5"/>
    </row>
    <row r="48243" spans="54:54" x14ac:dyDescent="0.2">
      <c r="BB48243" s="5"/>
    </row>
    <row r="48244" spans="54:54" x14ac:dyDescent="0.2">
      <c r="BB48244" s="5"/>
    </row>
    <row r="48245" spans="54:54" x14ac:dyDescent="0.2">
      <c r="BB48245" s="5"/>
    </row>
    <row r="48246" spans="54:54" x14ac:dyDescent="0.2">
      <c r="BB48246" s="5"/>
    </row>
    <row r="48247" spans="54:54" x14ac:dyDescent="0.2">
      <c r="BB48247" s="5"/>
    </row>
    <row r="48248" spans="54:54" x14ac:dyDescent="0.2">
      <c r="BB48248" s="5"/>
    </row>
    <row r="48249" spans="54:54" x14ac:dyDescent="0.2">
      <c r="BB48249" s="5"/>
    </row>
    <row r="48250" spans="54:54" x14ac:dyDescent="0.2">
      <c r="BB48250" s="5"/>
    </row>
    <row r="48251" spans="54:54" x14ac:dyDescent="0.2">
      <c r="BB48251" s="5"/>
    </row>
    <row r="48252" spans="54:54" x14ac:dyDescent="0.2">
      <c r="BB48252" s="5"/>
    </row>
    <row r="48253" spans="54:54" x14ac:dyDescent="0.2">
      <c r="BB48253" s="5"/>
    </row>
    <row r="48254" spans="54:54" x14ac:dyDescent="0.2">
      <c r="BB48254" s="5"/>
    </row>
    <row r="48255" spans="54:54" x14ac:dyDescent="0.2">
      <c r="BB48255" s="5"/>
    </row>
    <row r="48256" spans="54:54" x14ac:dyDescent="0.2">
      <c r="BB48256" s="5"/>
    </row>
    <row r="48257" spans="54:54" x14ac:dyDescent="0.2">
      <c r="BB48257" s="5"/>
    </row>
    <row r="48258" spans="54:54" x14ac:dyDescent="0.2">
      <c r="BB48258" s="5"/>
    </row>
    <row r="48259" spans="54:54" x14ac:dyDescent="0.2">
      <c r="BB48259" s="5"/>
    </row>
    <row r="48260" spans="54:54" x14ac:dyDescent="0.2">
      <c r="BB48260" s="5"/>
    </row>
    <row r="48261" spans="54:54" x14ac:dyDescent="0.2">
      <c r="BB48261" s="5"/>
    </row>
    <row r="48262" spans="54:54" x14ac:dyDescent="0.2">
      <c r="BB48262" s="5"/>
    </row>
    <row r="48263" spans="54:54" x14ac:dyDescent="0.2">
      <c r="BB48263" s="5"/>
    </row>
    <row r="48264" spans="54:54" x14ac:dyDescent="0.2">
      <c r="BB48264" s="5"/>
    </row>
    <row r="48265" spans="54:54" x14ac:dyDescent="0.2">
      <c r="BB48265" s="5"/>
    </row>
    <row r="48266" spans="54:54" x14ac:dyDescent="0.2">
      <c r="BB48266" s="5"/>
    </row>
    <row r="48267" spans="54:54" x14ac:dyDescent="0.2">
      <c r="BB48267" s="5"/>
    </row>
    <row r="48268" spans="54:54" x14ac:dyDescent="0.2">
      <c r="BB48268" s="5"/>
    </row>
    <row r="48269" spans="54:54" x14ac:dyDescent="0.2">
      <c r="BB48269" s="5"/>
    </row>
    <row r="48270" spans="54:54" x14ac:dyDescent="0.2">
      <c r="BB48270" s="5"/>
    </row>
    <row r="48271" spans="54:54" x14ac:dyDescent="0.2">
      <c r="BB48271" s="5"/>
    </row>
    <row r="48272" spans="54:54" x14ac:dyDescent="0.2">
      <c r="BB48272" s="5"/>
    </row>
    <row r="48273" spans="54:54" x14ac:dyDescent="0.2">
      <c r="BB48273" s="5"/>
    </row>
    <row r="48274" spans="54:54" x14ac:dyDescent="0.2">
      <c r="BB48274" s="5"/>
    </row>
    <row r="48275" spans="54:54" x14ac:dyDescent="0.2">
      <c r="BB48275" s="5"/>
    </row>
    <row r="48276" spans="54:54" x14ac:dyDescent="0.2">
      <c r="BB48276" s="5"/>
    </row>
    <row r="48277" spans="54:54" x14ac:dyDescent="0.2">
      <c r="BB48277" s="5"/>
    </row>
    <row r="48278" spans="54:54" x14ac:dyDescent="0.2">
      <c r="BB48278" s="5"/>
    </row>
    <row r="48279" spans="54:54" x14ac:dyDescent="0.2">
      <c r="BB48279" s="5"/>
    </row>
    <row r="48280" spans="54:54" x14ac:dyDescent="0.2">
      <c r="BB48280" s="5"/>
    </row>
    <row r="48281" spans="54:54" x14ac:dyDescent="0.2">
      <c r="BB48281" s="5"/>
    </row>
    <row r="48282" spans="54:54" x14ac:dyDescent="0.2">
      <c r="BB48282" s="5"/>
    </row>
    <row r="48283" spans="54:54" x14ac:dyDescent="0.2">
      <c r="BB48283" s="5"/>
    </row>
    <row r="48284" spans="54:54" x14ac:dyDescent="0.2">
      <c r="BB48284" s="5"/>
    </row>
    <row r="48285" spans="54:54" x14ac:dyDescent="0.2">
      <c r="BB48285" s="5"/>
    </row>
    <row r="48286" spans="54:54" x14ac:dyDescent="0.2">
      <c r="BB48286" s="5"/>
    </row>
    <row r="48287" spans="54:54" x14ac:dyDescent="0.2">
      <c r="BB48287" s="5"/>
    </row>
    <row r="48288" spans="54:54" x14ac:dyDescent="0.2">
      <c r="BB48288" s="5"/>
    </row>
    <row r="48289" spans="54:54" x14ac:dyDescent="0.2">
      <c r="BB48289" s="5"/>
    </row>
    <row r="48290" spans="54:54" x14ac:dyDescent="0.2">
      <c r="BB48290" s="5"/>
    </row>
    <row r="48291" spans="54:54" x14ac:dyDescent="0.2">
      <c r="BB48291" s="5"/>
    </row>
    <row r="48292" spans="54:54" x14ac:dyDescent="0.2">
      <c r="BB48292" s="5"/>
    </row>
    <row r="48293" spans="54:54" x14ac:dyDescent="0.2">
      <c r="BB48293" s="5"/>
    </row>
    <row r="48294" spans="54:54" x14ac:dyDescent="0.2">
      <c r="BB48294" s="5"/>
    </row>
    <row r="48295" spans="54:54" x14ac:dyDescent="0.2">
      <c r="BB48295" s="5"/>
    </row>
    <row r="48296" spans="54:54" x14ac:dyDescent="0.2">
      <c r="BB48296" s="5"/>
    </row>
    <row r="48297" spans="54:54" x14ac:dyDescent="0.2">
      <c r="BB48297" s="5"/>
    </row>
    <row r="48298" spans="54:54" x14ac:dyDescent="0.2">
      <c r="BB48298" s="5"/>
    </row>
    <row r="48299" spans="54:54" x14ac:dyDescent="0.2">
      <c r="BB48299" s="5"/>
    </row>
    <row r="48300" spans="54:54" x14ac:dyDescent="0.2">
      <c r="BB48300" s="5"/>
    </row>
    <row r="48301" spans="54:54" x14ac:dyDescent="0.2">
      <c r="BB48301" s="5"/>
    </row>
    <row r="48302" spans="54:54" x14ac:dyDescent="0.2">
      <c r="BB48302" s="5"/>
    </row>
    <row r="48303" spans="54:54" x14ac:dyDescent="0.2">
      <c r="BB48303" s="5"/>
    </row>
    <row r="48304" spans="54:54" x14ac:dyDescent="0.2">
      <c r="BB48304" s="5"/>
    </row>
    <row r="48305" spans="54:54" x14ac:dyDescent="0.2">
      <c r="BB48305" s="5"/>
    </row>
    <row r="48306" spans="54:54" x14ac:dyDescent="0.2">
      <c r="BB48306" s="5"/>
    </row>
    <row r="48307" spans="54:54" x14ac:dyDescent="0.2">
      <c r="BB48307" s="5"/>
    </row>
    <row r="48308" spans="54:54" x14ac:dyDescent="0.2">
      <c r="BB48308" s="5"/>
    </row>
    <row r="48309" spans="54:54" x14ac:dyDescent="0.2">
      <c r="BB48309" s="5"/>
    </row>
    <row r="48310" spans="54:54" x14ac:dyDescent="0.2">
      <c r="BB48310" s="5"/>
    </row>
    <row r="48311" spans="54:54" x14ac:dyDescent="0.2">
      <c r="BB48311" s="5"/>
    </row>
    <row r="48312" spans="54:54" x14ac:dyDescent="0.2">
      <c r="BB48312" s="5"/>
    </row>
    <row r="48313" spans="54:54" x14ac:dyDescent="0.2">
      <c r="BB48313" s="5"/>
    </row>
    <row r="48314" spans="54:54" x14ac:dyDescent="0.2">
      <c r="BB48314" s="5"/>
    </row>
    <row r="48315" spans="54:54" x14ac:dyDescent="0.2">
      <c r="BB48315" s="5"/>
    </row>
    <row r="48316" spans="54:54" x14ac:dyDescent="0.2">
      <c r="BB48316" s="5"/>
    </row>
    <row r="48317" spans="54:54" x14ac:dyDescent="0.2">
      <c r="BB48317" s="5"/>
    </row>
    <row r="48318" spans="54:54" x14ac:dyDescent="0.2">
      <c r="BB48318" s="5"/>
    </row>
    <row r="48319" spans="54:54" x14ac:dyDescent="0.2">
      <c r="BB48319" s="5"/>
    </row>
    <row r="48320" spans="54:54" x14ac:dyDescent="0.2">
      <c r="BB48320" s="5"/>
    </row>
    <row r="48321" spans="54:54" x14ac:dyDescent="0.2">
      <c r="BB48321" s="5"/>
    </row>
    <row r="48322" spans="54:54" x14ac:dyDescent="0.2">
      <c r="BB48322" s="5"/>
    </row>
    <row r="48323" spans="54:54" x14ac:dyDescent="0.2">
      <c r="BB48323" s="5"/>
    </row>
    <row r="48324" spans="54:54" x14ac:dyDescent="0.2">
      <c r="BB48324" s="5"/>
    </row>
    <row r="48325" spans="54:54" x14ac:dyDescent="0.2">
      <c r="BB48325" s="5"/>
    </row>
    <row r="48326" spans="54:54" x14ac:dyDescent="0.2">
      <c r="BB48326" s="5"/>
    </row>
    <row r="48327" spans="54:54" x14ac:dyDescent="0.2">
      <c r="BB48327" s="5"/>
    </row>
    <row r="48328" spans="54:54" x14ac:dyDescent="0.2">
      <c r="BB48328" s="5"/>
    </row>
    <row r="48329" spans="54:54" x14ac:dyDescent="0.2">
      <c r="BB48329" s="5"/>
    </row>
    <row r="48330" spans="54:54" x14ac:dyDescent="0.2">
      <c r="BB48330" s="5"/>
    </row>
    <row r="48331" spans="54:54" x14ac:dyDescent="0.2">
      <c r="BB48331" s="5"/>
    </row>
    <row r="48332" spans="54:54" x14ac:dyDescent="0.2">
      <c r="BB48332" s="5"/>
    </row>
    <row r="48333" spans="54:54" x14ac:dyDescent="0.2">
      <c r="BB48333" s="5"/>
    </row>
    <row r="48334" spans="54:54" x14ac:dyDescent="0.2">
      <c r="BB48334" s="5"/>
    </row>
    <row r="48335" spans="54:54" x14ac:dyDescent="0.2">
      <c r="BB48335" s="5"/>
    </row>
    <row r="48336" spans="54:54" x14ac:dyDescent="0.2">
      <c r="BB48336" s="5"/>
    </row>
    <row r="48337" spans="54:54" x14ac:dyDescent="0.2">
      <c r="BB48337" s="5"/>
    </row>
    <row r="48338" spans="54:54" x14ac:dyDescent="0.2">
      <c r="BB48338" s="5"/>
    </row>
    <row r="48339" spans="54:54" x14ac:dyDescent="0.2">
      <c r="BB48339" s="5"/>
    </row>
    <row r="48340" spans="54:54" x14ac:dyDescent="0.2">
      <c r="BB48340" s="5"/>
    </row>
    <row r="48341" spans="54:54" x14ac:dyDescent="0.2">
      <c r="BB48341" s="5"/>
    </row>
    <row r="48342" spans="54:54" x14ac:dyDescent="0.2">
      <c r="BB48342" s="5"/>
    </row>
    <row r="48343" spans="54:54" x14ac:dyDescent="0.2">
      <c r="BB48343" s="5"/>
    </row>
    <row r="48344" spans="54:54" x14ac:dyDescent="0.2">
      <c r="BB48344" s="5"/>
    </row>
    <row r="48345" spans="54:54" x14ac:dyDescent="0.2">
      <c r="BB48345" s="5"/>
    </row>
    <row r="48346" spans="54:54" x14ac:dyDescent="0.2">
      <c r="BB48346" s="5"/>
    </row>
    <row r="48347" spans="54:54" x14ac:dyDescent="0.2">
      <c r="BB48347" s="5"/>
    </row>
    <row r="48348" spans="54:54" x14ac:dyDescent="0.2">
      <c r="BB48348" s="5"/>
    </row>
    <row r="48349" spans="54:54" x14ac:dyDescent="0.2">
      <c r="BB48349" s="5"/>
    </row>
    <row r="48350" spans="54:54" x14ac:dyDescent="0.2">
      <c r="BB48350" s="5"/>
    </row>
    <row r="48351" spans="54:54" x14ac:dyDescent="0.2">
      <c r="BB48351" s="5"/>
    </row>
    <row r="48352" spans="54:54" x14ac:dyDescent="0.2">
      <c r="BB48352" s="5"/>
    </row>
    <row r="48353" spans="54:54" x14ac:dyDescent="0.2">
      <c r="BB48353" s="5"/>
    </row>
    <row r="48354" spans="54:54" x14ac:dyDescent="0.2">
      <c r="BB48354" s="5"/>
    </row>
    <row r="48355" spans="54:54" x14ac:dyDescent="0.2">
      <c r="BB48355" s="5"/>
    </row>
    <row r="48356" spans="54:54" x14ac:dyDescent="0.2">
      <c r="BB48356" s="5"/>
    </row>
    <row r="48357" spans="54:54" x14ac:dyDescent="0.2">
      <c r="BB48357" s="5"/>
    </row>
    <row r="48358" spans="54:54" x14ac:dyDescent="0.2">
      <c r="BB48358" s="5"/>
    </row>
    <row r="48359" spans="54:54" x14ac:dyDescent="0.2">
      <c r="BB48359" s="5"/>
    </row>
    <row r="48360" spans="54:54" x14ac:dyDescent="0.2">
      <c r="BB48360" s="5"/>
    </row>
    <row r="48361" spans="54:54" x14ac:dyDescent="0.2">
      <c r="BB48361" s="5"/>
    </row>
    <row r="48362" spans="54:54" x14ac:dyDescent="0.2">
      <c r="BB48362" s="5"/>
    </row>
    <row r="48363" spans="54:54" x14ac:dyDescent="0.2">
      <c r="BB48363" s="5"/>
    </row>
    <row r="48364" spans="54:54" x14ac:dyDescent="0.2">
      <c r="BB48364" s="5"/>
    </row>
    <row r="48365" spans="54:54" x14ac:dyDescent="0.2">
      <c r="BB48365" s="5"/>
    </row>
    <row r="48366" spans="54:54" x14ac:dyDescent="0.2">
      <c r="BB48366" s="5"/>
    </row>
    <row r="48367" spans="54:54" x14ac:dyDescent="0.2">
      <c r="BB48367" s="5"/>
    </row>
    <row r="48368" spans="54:54" x14ac:dyDescent="0.2">
      <c r="BB48368" s="5"/>
    </row>
    <row r="48369" spans="54:54" x14ac:dyDescent="0.2">
      <c r="BB48369" s="5"/>
    </row>
    <row r="48370" spans="54:54" x14ac:dyDescent="0.2">
      <c r="BB48370" s="5"/>
    </row>
    <row r="48371" spans="54:54" x14ac:dyDescent="0.2">
      <c r="BB48371" s="5"/>
    </row>
    <row r="48372" spans="54:54" x14ac:dyDescent="0.2">
      <c r="BB48372" s="5"/>
    </row>
    <row r="48373" spans="54:54" x14ac:dyDescent="0.2">
      <c r="BB48373" s="5"/>
    </row>
    <row r="48374" spans="54:54" x14ac:dyDescent="0.2">
      <c r="BB48374" s="5"/>
    </row>
    <row r="48375" spans="54:54" x14ac:dyDescent="0.2">
      <c r="BB48375" s="5"/>
    </row>
    <row r="48376" spans="54:54" x14ac:dyDescent="0.2">
      <c r="BB48376" s="5"/>
    </row>
    <row r="48377" spans="54:54" x14ac:dyDescent="0.2">
      <c r="BB48377" s="5"/>
    </row>
    <row r="48378" spans="54:54" x14ac:dyDescent="0.2">
      <c r="BB48378" s="5"/>
    </row>
    <row r="48379" spans="54:54" x14ac:dyDescent="0.2">
      <c r="BB48379" s="5"/>
    </row>
    <row r="48380" spans="54:54" x14ac:dyDescent="0.2">
      <c r="BB48380" s="5"/>
    </row>
    <row r="48381" spans="54:54" x14ac:dyDescent="0.2">
      <c r="BB48381" s="5"/>
    </row>
    <row r="48382" spans="54:54" x14ac:dyDescent="0.2">
      <c r="BB48382" s="5"/>
    </row>
    <row r="48383" spans="54:54" x14ac:dyDescent="0.2">
      <c r="BB48383" s="5"/>
    </row>
    <row r="48384" spans="54:54" x14ac:dyDescent="0.2">
      <c r="BB48384" s="5"/>
    </row>
    <row r="48385" spans="54:54" x14ac:dyDescent="0.2">
      <c r="BB48385" s="5"/>
    </row>
    <row r="48386" spans="54:54" x14ac:dyDescent="0.2">
      <c r="BB48386" s="5"/>
    </row>
    <row r="48387" spans="54:54" x14ac:dyDescent="0.2">
      <c r="BB48387" s="5"/>
    </row>
    <row r="48388" spans="54:54" x14ac:dyDescent="0.2">
      <c r="BB48388" s="5"/>
    </row>
    <row r="48389" spans="54:54" x14ac:dyDescent="0.2">
      <c r="BB48389" s="5"/>
    </row>
    <row r="48390" spans="54:54" x14ac:dyDescent="0.2">
      <c r="BB48390" s="5"/>
    </row>
    <row r="48391" spans="54:54" x14ac:dyDescent="0.2">
      <c r="BB48391" s="5"/>
    </row>
    <row r="48392" spans="54:54" x14ac:dyDescent="0.2">
      <c r="BB48392" s="5"/>
    </row>
    <row r="48393" spans="54:54" x14ac:dyDescent="0.2">
      <c r="BB48393" s="5"/>
    </row>
    <row r="48394" spans="54:54" x14ac:dyDescent="0.2">
      <c r="BB48394" s="5"/>
    </row>
    <row r="48395" spans="54:54" x14ac:dyDescent="0.2">
      <c r="BB48395" s="5"/>
    </row>
    <row r="48396" spans="54:54" x14ac:dyDescent="0.2">
      <c r="BB48396" s="5"/>
    </row>
    <row r="48397" spans="54:54" x14ac:dyDescent="0.2">
      <c r="BB48397" s="5"/>
    </row>
    <row r="48398" spans="54:54" x14ac:dyDescent="0.2">
      <c r="BB48398" s="5"/>
    </row>
    <row r="48399" spans="54:54" x14ac:dyDescent="0.2">
      <c r="BB48399" s="5"/>
    </row>
    <row r="48400" spans="54:54" x14ac:dyDescent="0.2">
      <c r="BB48400" s="5"/>
    </row>
    <row r="48401" spans="54:54" x14ac:dyDescent="0.2">
      <c r="BB48401" s="5"/>
    </row>
    <row r="48402" spans="54:54" x14ac:dyDescent="0.2">
      <c r="BB48402" s="5"/>
    </row>
    <row r="48403" spans="54:54" x14ac:dyDescent="0.2">
      <c r="BB48403" s="5"/>
    </row>
    <row r="48404" spans="54:54" x14ac:dyDescent="0.2">
      <c r="BB48404" s="5"/>
    </row>
    <row r="48405" spans="54:54" x14ac:dyDescent="0.2">
      <c r="BB48405" s="5"/>
    </row>
    <row r="48406" spans="54:54" x14ac:dyDescent="0.2">
      <c r="BB48406" s="5"/>
    </row>
    <row r="48407" spans="54:54" x14ac:dyDescent="0.2">
      <c r="BB48407" s="5"/>
    </row>
    <row r="48408" spans="54:54" x14ac:dyDescent="0.2">
      <c r="BB48408" s="5"/>
    </row>
    <row r="48409" spans="54:54" x14ac:dyDescent="0.2">
      <c r="BB48409" s="5"/>
    </row>
    <row r="48410" spans="54:54" x14ac:dyDescent="0.2">
      <c r="BB48410" s="5"/>
    </row>
    <row r="48411" spans="54:54" x14ac:dyDescent="0.2">
      <c r="BB48411" s="5"/>
    </row>
    <row r="48412" spans="54:54" x14ac:dyDescent="0.2">
      <c r="BB48412" s="5"/>
    </row>
    <row r="48413" spans="54:54" x14ac:dyDescent="0.2">
      <c r="BB48413" s="5"/>
    </row>
    <row r="48414" spans="54:54" x14ac:dyDescent="0.2">
      <c r="BB48414" s="5"/>
    </row>
    <row r="48415" spans="54:54" x14ac:dyDescent="0.2">
      <c r="BB48415" s="5"/>
    </row>
    <row r="48416" spans="54:54" x14ac:dyDescent="0.2">
      <c r="BB48416" s="5"/>
    </row>
    <row r="48417" spans="54:54" x14ac:dyDescent="0.2">
      <c r="BB48417" s="5"/>
    </row>
    <row r="48418" spans="54:54" x14ac:dyDescent="0.2">
      <c r="BB48418" s="5"/>
    </row>
    <row r="48419" spans="54:54" x14ac:dyDescent="0.2">
      <c r="BB48419" s="5"/>
    </row>
    <row r="48420" spans="54:54" x14ac:dyDescent="0.2">
      <c r="BB48420" s="5"/>
    </row>
    <row r="48421" spans="54:54" x14ac:dyDescent="0.2">
      <c r="BB48421" s="5"/>
    </row>
    <row r="48422" spans="54:54" x14ac:dyDescent="0.2">
      <c r="BB48422" s="5"/>
    </row>
    <row r="48423" spans="54:54" x14ac:dyDescent="0.2">
      <c r="BB48423" s="5"/>
    </row>
    <row r="48424" spans="54:54" x14ac:dyDescent="0.2">
      <c r="BB48424" s="5"/>
    </row>
    <row r="48425" spans="54:54" x14ac:dyDescent="0.2">
      <c r="BB48425" s="5"/>
    </row>
    <row r="48426" spans="54:54" x14ac:dyDescent="0.2">
      <c r="BB48426" s="5"/>
    </row>
    <row r="48427" spans="54:54" x14ac:dyDescent="0.2">
      <c r="BB48427" s="5"/>
    </row>
    <row r="48428" spans="54:54" x14ac:dyDescent="0.2">
      <c r="BB48428" s="5"/>
    </row>
    <row r="48429" spans="54:54" x14ac:dyDescent="0.2">
      <c r="BB48429" s="5"/>
    </row>
    <row r="48430" spans="54:54" x14ac:dyDescent="0.2">
      <c r="BB48430" s="5"/>
    </row>
    <row r="48431" spans="54:54" x14ac:dyDescent="0.2">
      <c r="BB48431" s="5"/>
    </row>
    <row r="48432" spans="54:54" x14ac:dyDescent="0.2">
      <c r="BB48432" s="5"/>
    </row>
    <row r="48433" spans="54:54" x14ac:dyDescent="0.2">
      <c r="BB48433" s="5"/>
    </row>
    <row r="48434" spans="54:54" x14ac:dyDescent="0.2">
      <c r="BB48434" s="5"/>
    </row>
    <row r="48435" spans="54:54" x14ac:dyDescent="0.2">
      <c r="BB48435" s="5"/>
    </row>
    <row r="48436" spans="54:54" x14ac:dyDescent="0.2">
      <c r="BB48436" s="5"/>
    </row>
    <row r="48437" spans="54:54" x14ac:dyDescent="0.2">
      <c r="BB48437" s="5"/>
    </row>
    <row r="48438" spans="54:54" x14ac:dyDescent="0.2">
      <c r="BB48438" s="5"/>
    </row>
    <row r="48439" spans="54:54" x14ac:dyDescent="0.2">
      <c r="BB48439" s="5"/>
    </row>
    <row r="48440" spans="54:54" x14ac:dyDescent="0.2">
      <c r="BB48440" s="5"/>
    </row>
    <row r="48441" spans="54:54" x14ac:dyDescent="0.2">
      <c r="BB48441" s="5"/>
    </row>
    <row r="48442" spans="54:54" x14ac:dyDescent="0.2">
      <c r="BB48442" s="5"/>
    </row>
    <row r="48443" spans="54:54" x14ac:dyDescent="0.2">
      <c r="BB48443" s="5"/>
    </row>
    <row r="48444" spans="54:54" x14ac:dyDescent="0.2">
      <c r="BB48444" s="5"/>
    </row>
    <row r="48445" spans="54:54" x14ac:dyDescent="0.2">
      <c r="BB48445" s="5"/>
    </row>
    <row r="48446" spans="54:54" x14ac:dyDescent="0.2">
      <c r="BB48446" s="5"/>
    </row>
    <row r="48447" spans="54:54" x14ac:dyDescent="0.2">
      <c r="BB48447" s="5"/>
    </row>
    <row r="48448" spans="54:54" x14ac:dyDescent="0.2">
      <c r="BB48448" s="5"/>
    </row>
    <row r="48449" spans="54:54" x14ac:dyDescent="0.2">
      <c r="BB48449" s="5"/>
    </row>
    <row r="48450" spans="54:54" x14ac:dyDescent="0.2">
      <c r="BB48450" s="5"/>
    </row>
    <row r="48451" spans="54:54" x14ac:dyDescent="0.2">
      <c r="BB48451" s="5"/>
    </row>
    <row r="48452" spans="54:54" x14ac:dyDescent="0.2">
      <c r="BB48452" s="5"/>
    </row>
    <row r="48453" spans="54:54" x14ac:dyDescent="0.2">
      <c r="BB48453" s="5"/>
    </row>
    <row r="48454" spans="54:54" x14ac:dyDescent="0.2">
      <c r="BB48454" s="5"/>
    </row>
    <row r="48455" spans="54:54" x14ac:dyDescent="0.2">
      <c r="BB48455" s="5"/>
    </row>
    <row r="48456" spans="54:54" x14ac:dyDescent="0.2">
      <c r="BB48456" s="5"/>
    </row>
    <row r="48457" spans="54:54" x14ac:dyDescent="0.2">
      <c r="BB48457" s="5"/>
    </row>
    <row r="48458" spans="54:54" x14ac:dyDescent="0.2">
      <c r="BB48458" s="5"/>
    </row>
    <row r="48459" spans="54:54" x14ac:dyDescent="0.2">
      <c r="BB48459" s="5"/>
    </row>
    <row r="48460" spans="54:54" x14ac:dyDescent="0.2">
      <c r="BB48460" s="5"/>
    </row>
    <row r="48461" spans="54:54" x14ac:dyDescent="0.2">
      <c r="BB48461" s="5"/>
    </row>
    <row r="48462" spans="54:54" x14ac:dyDescent="0.2">
      <c r="BB48462" s="5"/>
    </row>
    <row r="48463" spans="54:54" x14ac:dyDescent="0.2">
      <c r="BB48463" s="5"/>
    </row>
    <row r="48464" spans="54:54" x14ac:dyDescent="0.2">
      <c r="BB48464" s="5"/>
    </row>
    <row r="48465" spans="54:54" x14ac:dyDescent="0.2">
      <c r="BB48465" s="5"/>
    </row>
    <row r="48466" spans="54:54" x14ac:dyDescent="0.2">
      <c r="BB48466" s="5"/>
    </row>
    <row r="48467" spans="54:54" x14ac:dyDescent="0.2">
      <c r="BB48467" s="5"/>
    </row>
    <row r="48468" spans="54:54" x14ac:dyDescent="0.2">
      <c r="BB48468" s="5"/>
    </row>
    <row r="48469" spans="54:54" x14ac:dyDescent="0.2">
      <c r="BB48469" s="5"/>
    </row>
    <row r="48470" spans="54:54" x14ac:dyDescent="0.2">
      <c r="BB48470" s="5"/>
    </row>
    <row r="48471" spans="54:54" x14ac:dyDescent="0.2">
      <c r="BB48471" s="5"/>
    </row>
    <row r="48472" spans="54:54" x14ac:dyDescent="0.2">
      <c r="BB48472" s="5"/>
    </row>
    <row r="48473" spans="54:54" x14ac:dyDescent="0.2">
      <c r="BB48473" s="5"/>
    </row>
    <row r="48474" spans="54:54" x14ac:dyDescent="0.2">
      <c r="BB48474" s="5"/>
    </row>
    <row r="48475" spans="54:54" x14ac:dyDescent="0.2">
      <c r="BB48475" s="5"/>
    </row>
    <row r="48476" spans="54:54" x14ac:dyDescent="0.2">
      <c r="BB48476" s="5"/>
    </row>
    <row r="48477" spans="54:54" x14ac:dyDescent="0.2">
      <c r="BB48477" s="5"/>
    </row>
    <row r="48478" spans="54:54" x14ac:dyDescent="0.2">
      <c r="BB48478" s="5"/>
    </row>
    <row r="48479" spans="54:54" x14ac:dyDescent="0.2">
      <c r="BB48479" s="5"/>
    </row>
    <row r="48480" spans="54:54" x14ac:dyDescent="0.2">
      <c r="BB48480" s="5"/>
    </row>
    <row r="48481" spans="54:54" x14ac:dyDescent="0.2">
      <c r="BB48481" s="5"/>
    </row>
    <row r="48482" spans="54:54" x14ac:dyDescent="0.2">
      <c r="BB48482" s="5"/>
    </row>
    <row r="48483" spans="54:54" x14ac:dyDescent="0.2">
      <c r="BB48483" s="5"/>
    </row>
    <row r="48484" spans="54:54" x14ac:dyDescent="0.2">
      <c r="BB48484" s="5"/>
    </row>
    <row r="48485" spans="54:54" x14ac:dyDescent="0.2">
      <c r="BB48485" s="5"/>
    </row>
    <row r="48486" spans="54:54" x14ac:dyDescent="0.2">
      <c r="BB48486" s="5"/>
    </row>
    <row r="48487" spans="54:54" x14ac:dyDescent="0.2">
      <c r="BB48487" s="5"/>
    </row>
    <row r="48488" spans="54:54" x14ac:dyDescent="0.2">
      <c r="BB48488" s="5"/>
    </row>
    <row r="48489" spans="54:54" x14ac:dyDescent="0.2">
      <c r="BB48489" s="5"/>
    </row>
    <row r="48490" spans="54:54" x14ac:dyDescent="0.2">
      <c r="BB48490" s="5"/>
    </row>
    <row r="48491" spans="54:54" x14ac:dyDescent="0.2">
      <c r="BB48491" s="5"/>
    </row>
    <row r="48492" spans="54:54" x14ac:dyDescent="0.2">
      <c r="BB48492" s="5"/>
    </row>
    <row r="48493" spans="54:54" x14ac:dyDescent="0.2">
      <c r="BB48493" s="5"/>
    </row>
    <row r="48494" spans="54:54" x14ac:dyDescent="0.2">
      <c r="BB48494" s="5"/>
    </row>
    <row r="48495" spans="54:54" x14ac:dyDescent="0.2">
      <c r="BB48495" s="5"/>
    </row>
    <row r="48496" spans="54:54" x14ac:dyDescent="0.2">
      <c r="BB48496" s="5"/>
    </row>
    <row r="48497" spans="54:54" x14ac:dyDescent="0.2">
      <c r="BB48497" s="5"/>
    </row>
    <row r="48498" spans="54:54" x14ac:dyDescent="0.2">
      <c r="BB48498" s="5"/>
    </row>
    <row r="48499" spans="54:54" x14ac:dyDescent="0.2">
      <c r="BB48499" s="5"/>
    </row>
    <row r="48500" spans="54:54" x14ac:dyDescent="0.2">
      <c r="BB48500" s="5"/>
    </row>
    <row r="48501" spans="54:54" x14ac:dyDescent="0.2">
      <c r="BB48501" s="5"/>
    </row>
    <row r="48502" spans="54:54" x14ac:dyDescent="0.2">
      <c r="BB48502" s="5"/>
    </row>
    <row r="48503" spans="54:54" x14ac:dyDescent="0.2">
      <c r="BB48503" s="5"/>
    </row>
    <row r="48504" spans="54:54" x14ac:dyDescent="0.2">
      <c r="BB48504" s="5"/>
    </row>
    <row r="48505" spans="54:54" x14ac:dyDescent="0.2">
      <c r="BB48505" s="5"/>
    </row>
    <row r="48506" spans="54:54" x14ac:dyDescent="0.2">
      <c r="BB48506" s="5"/>
    </row>
    <row r="48507" spans="54:54" x14ac:dyDescent="0.2">
      <c r="BB48507" s="5"/>
    </row>
    <row r="48508" spans="54:54" x14ac:dyDescent="0.2">
      <c r="BB48508" s="5"/>
    </row>
    <row r="48509" spans="54:54" x14ac:dyDescent="0.2">
      <c r="BB48509" s="5"/>
    </row>
    <row r="48510" spans="54:54" x14ac:dyDescent="0.2">
      <c r="BB48510" s="5"/>
    </row>
    <row r="48511" spans="54:54" x14ac:dyDescent="0.2">
      <c r="BB48511" s="5"/>
    </row>
    <row r="48512" spans="54:54" x14ac:dyDescent="0.2">
      <c r="BB48512" s="5"/>
    </row>
    <row r="48513" spans="54:54" x14ac:dyDescent="0.2">
      <c r="BB48513" s="5"/>
    </row>
    <row r="48514" spans="54:54" x14ac:dyDescent="0.2">
      <c r="BB48514" s="5"/>
    </row>
    <row r="48515" spans="54:54" x14ac:dyDescent="0.2">
      <c r="BB48515" s="5"/>
    </row>
    <row r="48516" spans="54:54" x14ac:dyDescent="0.2">
      <c r="BB48516" s="5"/>
    </row>
    <row r="48517" spans="54:54" x14ac:dyDescent="0.2">
      <c r="BB48517" s="5"/>
    </row>
    <row r="48518" spans="54:54" x14ac:dyDescent="0.2">
      <c r="BB48518" s="5"/>
    </row>
    <row r="48519" spans="54:54" x14ac:dyDescent="0.2">
      <c r="BB48519" s="5"/>
    </row>
    <row r="48520" spans="54:54" x14ac:dyDescent="0.2">
      <c r="BB48520" s="5"/>
    </row>
    <row r="48521" spans="54:54" x14ac:dyDescent="0.2">
      <c r="BB48521" s="5"/>
    </row>
    <row r="48522" spans="54:54" x14ac:dyDescent="0.2">
      <c r="BB48522" s="5"/>
    </row>
    <row r="48523" spans="54:54" x14ac:dyDescent="0.2">
      <c r="BB48523" s="5"/>
    </row>
    <row r="48524" spans="54:54" x14ac:dyDescent="0.2">
      <c r="BB48524" s="5"/>
    </row>
    <row r="48525" spans="54:54" x14ac:dyDescent="0.2">
      <c r="BB48525" s="5"/>
    </row>
    <row r="48526" spans="54:54" x14ac:dyDescent="0.2">
      <c r="BB48526" s="5"/>
    </row>
    <row r="48527" spans="54:54" x14ac:dyDescent="0.2">
      <c r="BB48527" s="5"/>
    </row>
    <row r="48528" spans="54:54" x14ac:dyDescent="0.2">
      <c r="BB48528" s="5"/>
    </row>
    <row r="48529" spans="54:54" x14ac:dyDescent="0.2">
      <c r="BB48529" s="5"/>
    </row>
    <row r="48530" spans="54:54" x14ac:dyDescent="0.2">
      <c r="BB48530" s="5"/>
    </row>
    <row r="48531" spans="54:54" x14ac:dyDescent="0.2">
      <c r="BB48531" s="5"/>
    </row>
    <row r="48532" spans="54:54" x14ac:dyDescent="0.2">
      <c r="BB48532" s="5"/>
    </row>
    <row r="48533" spans="54:54" x14ac:dyDescent="0.2">
      <c r="BB48533" s="5"/>
    </row>
    <row r="48534" spans="54:54" x14ac:dyDescent="0.2">
      <c r="BB48534" s="5"/>
    </row>
    <row r="48535" spans="54:54" x14ac:dyDescent="0.2">
      <c r="BB48535" s="5"/>
    </row>
    <row r="48536" spans="54:54" x14ac:dyDescent="0.2">
      <c r="BB48536" s="5"/>
    </row>
    <row r="48537" spans="54:54" x14ac:dyDescent="0.2">
      <c r="BB48537" s="5"/>
    </row>
    <row r="48538" spans="54:54" x14ac:dyDescent="0.2">
      <c r="BB48538" s="5"/>
    </row>
    <row r="48539" spans="54:54" x14ac:dyDescent="0.2">
      <c r="BB48539" s="5"/>
    </row>
    <row r="48540" spans="54:54" x14ac:dyDescent="0.2">
      <c r="BB48540" s="5"/>
    </row>
    <row r="48541" spans="54:54" x14ac:dyDescent="0.2">
      <c r="BB48541" s="5"/>
    </row>
    <row r="48542" spans="54:54" x14ac:dyDescent="0.2">
      <c r="BB48542" s="5"/>
    </row>
    <row r="48543" spans="54:54" x14ac:dyDescent="0.2">
      <c r="BB48543" s="5"/>
    </row>
    <row r="48544" spans="54:54" x14ac:dyDescent="0.2">
      <c r="BB48544" s="5"/>
    </row>
    <row r="48545" spans="54:54" x14ac:dyDescent="0.2">
      <c r="BB48545" s="5"/>
    </row>
    <row r="48546" spans="54:54" x14ac:dyDescent="0.2">
      <c r="BB48546" s="5"/>
    </row>
    <row r="48547" spans="54:54" x14ac:dyDescent="0.2">
      <c r="BB48547" s="5"/>
    </row>
    <row r="48548" spans="54:54" x14ac:dyDescent="0.2">
      <c r="BB48548" s="5"/>
    </row>
    <row r="48549" spans="54:54" x14ac:dyDescent="0.2">
      <c r="BB48549" s="5"/>
    </row>
    <row r="48550" spans="54:54" x14ac:dyDescent="0.2">
      <c r="BB48550" s="5"/>
    </row>
    <row r="48551" spans="54:54" x14ac:dyDescent="0.2">
      <c r="BB48551" s="5"/>
    </row>
    <row r="48552" spans="54:54" x14ac:dyDescent="0.2">
      <c r="BB48552" s="5"/>
    </row>
    <row r="48553" spans="54:54" x14ac:dyDescent="0.2">
      <c r="BB48553" s="5"/>
    </row>
    <row r="48554" spans="54:54" x14ac:dyDescent="0.2">
      <c r="BB48554" s="5"/>
    </row>
    <row r="48555" spans="54:54" x14ac:dyDescent="0.2">
      <c r="BB48555" s="5"/>
    </row>
    <row r="48556" spans="54:54" x14ac:dyDescent="0.2">
      <c r="BB48556" s="5"/>
    </row>
    <row r="48557" spans="54:54" x14ac:dyDescent="0.2">
      <c r="BB48557" s="5"/>
    </row>
    <row r="48558" spans="54:54" x14ac:dyDescent="0.2">
      <c r="BB48558" s="5"/>
    </row>
    <row r="48559" spans="54:54" x14ac:dyDescent="0.2">
      <c r="BB48559" s="5"/>
    </row>
    <row r="48560" spans="54:54" x14ac:dyDescent="0.2">
      <c r="BB48560" s="5"/>
    </row>
    <row r="48561" spans="54:54" x14ac:dyDescent="0.2">
      <c r="BB48561" s="5"/>
    </row>
    <row r="48562" spans="54:54" x14ac:dyDescent="0.2">
      <c r="BB48562" s="5"/>
    </row>
    <row r="48563" spans="54:54" x14ac:dyDescent="0.2">
      <c r="BB48563" s="5"/>
    </row>
    <row r="48564" spans="54:54" x14ac:dyDescent="0.2">
      <c r="BB48564" s="5"/>
    </row>
    <row r="48565" spans="54:54" x14ac:dyDescent="0.2">
      <c r="BB48565" s="5"/>
    </row>
    <row r="48566" spans="54:54" x14ac:dyDescent="0.2">
      <c r="BB48566" s="5"/>
    </row>
    <row r="48567" spans="54:54" x14ac:dyDescent="0.2">
      <c r="BB48567" s="5"/>
    </row>
    <row r="48568" spans="54:54" x14ac:dyDescent="0.2">
      <c r="BB48568" s="5"/>
    </row>
    <row r="48569" spans="54:54" x14ac:dyDescent="0.2">
      <c r="BB48569" s="5"/>
    </row>
    <row r="48570" spans="54:54" x14ac:dyDescent="0.2">
      <c r="BB48570" s="5"/>
    </row>
    <row r="48571" spans="54:54" x14ac:dyDescent="0.2">
      <c r="BB48571" s="5"/>
    </row>
    <row r="48572" spans="54:54" x14ac:dyDescent="0.2">
      <c r="BB48572" s="5"/>
    </row>
    <row r="48573" spans="54:54" x14ac:dyDescent="0.2">
      <c r="BB48573" s="5"/>
    </row>
    <row r="48574" spans="54:54" x14ac:dyDescent="0.2">
      <c r="BB48574" s="5"/>
    </row>
    <row r="48575" spans="54:54" x14ac:dyDescent="0.2">
      <c r="BB48575" s="5"/>
    </row>
    <row r="48576" spans="54:54" x14ac:dyDescent="0.2">
      <c r="BB48576" s="5"/>
    </row>
    <row r="48577" spans="54:54" x14ac:dyDescent="0.2">
      <c r="BB48577" s="5"/>
    </row>
    <row r="48578" spans="54:54" x14ac:dyDescent="0.2">
      <c r="BB48578" s="5"/>
    </row>
    <row r="48579" spans="54:54" x14ac:dyDescent="0.2">
      <c r="BB48579" s="5"/>
    </row>
    <row r="48580" spans="54:54" x14ac:dyDescent="0.2">
      <c r="BB48580" s="5"/>
    </row>
    <row r="48581" spans="54:54" x14ac:dyDescent="0.2">
      <c r="BB48581" s="5"/>
    </row>
    <row r="48582" spans="54:54" x14ac:dyDescent="0.2">
      <c r="BB48582" s="5"/>
    </row>
    <row r="48583" spans="54:54" x14ac:dyDescent="0.2">
      <c r="BB48583" s="5"/>
    </row>
    <row r="48584" spans="54:54" x14ac:dyDescent="0.2">
      <c r="BB48584" s="5"/>
    </row>
    <row r="48585" spans="54:54" x14ac:dyDescent="0.2">
      <c r="BB48585" s="5"/>
    </row>
    <row r="48586" spans="54:54" x14ac:dyDescent="0.2">
      <c r="BB48586" s="5"/>
    </row>
    <row r="48587" spans="54:54" x14ac:dyDescent="0.2">
      <c r="BB48587" s="5"/>
    </row>
    <row r="48588" spans="54:54" x14ac:dyDescent="0.2">
      <c r="BB48588" s="5"/>
    </row>
    <row r="48589" spans="54:54" x14ac:dyDescent="0.2">
      <c r="BB48589" s="5"/>
    </row>
    <row r="48590" spans="54:54" x14ac:dyDescent="0.2">
      <c r="BB48590" s="5"/>
    </row>
    <row r="48591" spans="54:54" x14ac:dyDescent="0.2">
      <c r="BB48591" s="5"/>
    </row>
    <row r="48592" spans="54:54" x14ac:dyDescent="0.2">
      <c r="BB48592" s="5"/>
    </row>
    <row r="48593" spans="54:54" x14ac:dyDescent="0.2">
      <c r="BB48593" s="5"/>
    </row>
    <row r="48594" spans="54:54" x14ac:dyDescent="0.2">
      <c r="BB48594" s="5"/>
    </row>
    <row r="48595" spans="54:54" x14ac:dyDescent="0.2">
      <c r="BB48595" s="5"/>
    </row>
    <row r="48596" spans="54:54" x14ac:dyDescent="0.2">
      <c r="BB48596" s="5"/>
    </row>
    <row r="48597" spans="54:54" x14ac:dyDescent="0.2">
      <c r="BB48597" s="5"/>
    </row>
    <row r="48598" spans="54:54" x14ac:dyDescent="0.2">
      <c r="BB48598" s="5"/>
    </row>
    <row r="48599" spans="54:54" x14ac:dyDescent="0.2">
      <c r="BB48599" s="5"/>
    </row>
    <row r="48600" spans="54:54" x14ac:dyDescent="0.2">
      <c r="BB48600" s="5"/>
    </row>
    <row r="48601" spans="54:54" x14ac:dyDescent="0.2">
      <c r="BB48601" s="5"/>
    </row>
    <row r="48602" spans="54:54" x14ac:dyDescent="0.2">
      <c r="BB48602" s="5"/>
    </row>
    <row r="48603" spans="54:54" x14ac:dyDescent="0.2">
      <c r="BB48603" s="5"/>
    </row>
    <row r="48604" spans="54:54" x14ac:dyDescent="0.2">
      <c r="BB48604" s="5"/>
    </row>
    <row r="48605" spans="54:54" x14ac:dyDescent="0.2">
      <c r="BB48605" s="5"/>
    </row>
    <row r="48606" spans="54:54" x14ac:dyDescent="0.2">
      <c r="BB48606" s="5"/>
    </row>
    <row r="48607" spans="54:54" x14ac:dyDescent="0.2">
      <c r="BB48607" s="5"/>
    </row>
    <row r="48608" spans="54:54" x14ac:dyDescent="0.2">
      <c r="BB48608" s="5"/>
    </row>
    <row r="48609" spans="54:54" x14ac:dyDescent="0.2">
      <c r="BB48609" s="5"/>
    </row>
    <row r="48610" spans="54:54" x14ac:dyDescent="0.2">
      <c r="BB48610" s="5"/>
    </row>
    <row r="48611" spans="54:54" x14ac:dyDescent="0.2">
      <c r="BB48611" s="5"/>
    </row>
    <row r="48612" spans="54:54" x14ac:dyDescent="0.2">
      <c r="BB48612" s="5"/>
    </row>
    <row r="48613" spans="54:54" x14ac:dyDescent="0.2">
      <c r="BB48613" s="5"/>
    </row>
    <row r="48614" spans="54:54" x14ac:dyDescent="0.2">
      <c r="BB48614" s="5"/>
    </row>
    <row r="48615" spans="54:54" x14ac:dyDescent="0.2">
      <c r="BB48615" s="5"/>
    </row>
    <row r="48616" spans="54:54" x14ac:dyDescent="0.2">
      <c r="BB48616" s="5"/>
    </row>
    <row r="48617" spans="54:54" x14ac:dyDescent="0.2">
      <c r="BB48617" s="5"/>
    </row>
    <row r="48618" spans="54:54" x14ac:dyDescent="0.2">
      <c r="BB48618" s="5"/>
    </row>
    <row r="48619" spans="54:54" x14ac:dyDescent="0.2">
      <c r="BB48619" s="5"/>
    </row>
    <row r="48620" spans="54:54" x14ac:dyDescent="0.2">
      <c r="BB48620" s="5"/>
    </row>
    <row r="48621" spans="54:54" x14ac:dyDescent="0.2">
      <c r="BB48621" s="5"/>
    </row>
    <row r="48622" spans="54:54" x14ac:dyDescent="0.2">
      <c r="BB48622" s="5"/>
    </row>
    <row r="48623" spans="54:54" x14ac:dyDescent="0.2">
      <c r="BB48623" s="5"/>
    </row>
    <row r="48624" spans="54:54" x14ac:dyDescent="0.2">
      <c r="BB48624" s="5"/>
    </row>
    <row r="48625" spans="54:54" x14ac:dyDescent="0.2">
      <c r="BB48625" s="5"/>
    </row>
    <row r="48626" spans="54:54" x14ac:dyDescent="0.2">
      <c r="BB48626" s="5"/>
    </row>
    <row r="48627" spans="54:54" x14ac:dyDescent="0.2">
      <c r="BB48627" s="5"/>
    </row>
    <row r="48628" spans="54:54" x14ac:dyDescent="0.2">
      <c r="BB48628" s="5"/>
    </row>
    <row r="48629" spans="54:54" x14ac:dyDescent="0.2">
      <c r="BB48629" s="5"/>
    </row>
    <row r="48630" spans="54:54" x14ac:dyDescent="0.2">
      <c r="BB48630" s="5"/>
    </row>
    <row r="48631" spans="54:54" x14ac:dyDescent="0.2">
      <c r="BB48631" s="5"/>
    </row>
    <row r="48632" spans="54:54" x14ac:dyDescent="0.2">
      <c r="BB48632" s="5"/>
    </row>
    <row r="48633" spans="54:54" x14ac:dyDescent="0.2">
      <c r="BB48633" s="5"/>
    </row>
    <row r="48634" spans="54:54" x14ac:dyDescent="0.2">
      <c r="BB48634" s="5"/>
    </row>
    <row r="48635" spans="54:54" x14ac:dyDescent="0.2">
      <c r="BB48635" s="5"/>
    </row>
    <row r="48636" spans="54:54" x14ac:dyDescent="0.2">
      <c r="BB48636" s="5"/>
    </row>
    <row r="48637" spans="54:54" x14ac:dyDescent="0.2">
      <c r="BB48637" s="5"/>
    </row>
    <row r="48638" spans="54:54" x14ac:dyDescent="0.2">
      <c r="BB48638" s="5"/>
    </row>
    <row r="48639" spans="54:54" x14ac:dyDescent="0.2">
      <c r="BB48639" s="5"/>
    </row>
    <row r="48640" spans="54:54" x14ac:dyDescent="0.2">
      <c r="BB48640" s="5"/>
    </row>
    <row r="48641" spans="54:54" x14ac:dyDescent="0.2">
      <c r="BB48641" s="5"/>
    </row>
    <row r="48642" spans="54:54" x14ac:dyDescent="0.2">
      <c r="BB48642" s="5"/>
    </row>
    <row r="48643" spans="54:54" x14ac:dyDescent="0.2">
      <c r="BB48643" s="5"/>
    </row>
    <row r="48644" spans="54:54" x14ac:dyDescent="0.2">
      <c r="BB48644" s="5"/>
    </row>
    <row r="48645" spans="54:54" x14ac:dyDescent="0.2">
      <c r="BB48645" s="5"/>
    </row>
    <row r="48646" spans="54:54" x14ac:dyDescent="0.2">
      <c r="BB48646" s="5"/>
    </row>
    <row r="48647" spans="54:54" x14ac:dyDescent="0.2">
      <c r="BB48647" s="5"/>
    </row>
    <row r="48648" spans="54:54" x14ac:dyDescent="0.2">
      <c r="BB48648" s="5"/>
    </row>
    <row r="48649" spans="54:54" x14ac:dyDescent="0.2">
      <c r="BB48649" s="5"/>
    </row>
    <row r="48650" spans="54:54" x14ac:dyDescent="0.2">
      <c r="BB48650" s="5"/>
    </row>
    <row r="48651" spans="54:54" x14ac:dyDescent="0.2">
      <c r="BB48651" s="5"/>
    </row>
    <row r="48652" spans="54:54" x14ac:dyDescent="0.2">
      <c r="BB48652" s="5"/>
    </row>
    <row r="48653" spans="54:54" x14ac:dyDescent="0.2">
      <c r="BB48653" s="5"/>
    </row>
    <row r="48654" spans="54:54" x14ac:dyDescent="0.2">
      <c r="BB48654" s="5"/>
    </row>
    <row r="48655" spans="54:54" x14ac:dyDescent="0.2">
      <c r="BB48655" s="5"/>
    </row>
    <row r="48656" spans="54:54" x14ac:dyDescent="0.2">
      <c r="BB48656" s="5"/>
    </row>
    <row r="48657" spans="54:54" x14ac:dyDescent="0.2">
      <c r="BB48657" s="5"/>
    </row>
    <row r="48658" spans="54:54" x14ac:dyDescent="0.2">
      <c r="BB48658" s="5"/>
    </row>
    <row r="48659" spans="54:54" x14ac:dyDescent="0.2">
      <c r="BB48659" s="5"/>
    </row>
    <row r="48660" spans="54:54" x14ac:dyDescent="0.2">
      <c r="BB48660" s="5"/>
    </row>
    <row r="48661" spans="54:54" x14ac:dyDescent="0.2">
      <c r="BB48661" s="5"/>
    </row>
    <row r="48662" spans="54:54" x14ac:dyDescent="0.2">
      <c r="BB48662" s="5"/>
    </row>
    <row r="48663" spans="54:54" x14ac:dyDescent="0.2">
      <c r="BB48663" s="5"/>
    </row>
    <row r="48664" spans="54:54" x14ac:dyDescent="0.2">
      <c r="BB48664" s="5"/>
    </row>
    <row r="48665" spans="54:54" x14ac:dyDescent="0.2">
      <c r="BB48665" s="5"/>
    </row>
    <row r="48666" spans="54:54" x14ac:dyDescent="0.2">
      <c r="BB48666" s="5"/>
    </row>
    <row r="48667" spans="54:54" x14ac:dyDescent="0.2">
      <c r="BB48667" s="5"/>
    </row>
    <row r="48668" spans="54:54" x14ac:dyDescent="0.2">
      <c r="BB48668" s="5"/>
    </row>
    <row r="48669" spans="54:54" x14ac:dyDescent="0.2">
      <c r="BB48669" s="5"/>
    </row>
    <row r="48670" spans="54:54" x14ac:dyDescent="0.2">
      <c r="BB48670" s="5"/>
    </row>
    <row r="48671" spans="54:54" x14ac:dyDescent="0.2">
      <c r="BB48671" s="5"/>
    </row>
    <row r="48672" spans="54:54" x14ac:dyDescent="0.2">
      <c r="BB48672" s="5"/>
    </row>
    <row r="48673" spans="54:54" x14ac:dyDescent="0.2">
      <c r="BB48673" s="5"/>
    </row>
    <row r="48674" spans="54:54" x14ac:dyDescent="0.2">
      <c r="BB48674" s="5"/>
    </row>
    <row r="48675" spans="54:54" x14ac:dyDescent="0.2">
      <c r="BB48675" s="5"/>
    </row>
    <row r="48676" spans="54:54" x14ac:dyDescent="0.2">
      <c r="BB48676" s="5"/>
    </row>
    <row r="48677" spans="54:54" x14ac:dyDescent="0.2">
      <c r="BB48677" s="5"/>
    </row>
    <row r="48678" spans="54:54" x14ac:dyDescent="0.2">
      <c r="BB48678" s="5"/>
    </row>
    <row r="48679" spans="54:54" x14ac:dyDescent="0.2">
      <c r="BB48679" s="5"/>
    </row>
    <row r="48680" spans="54:54" x14ac:dyDescent="0.2">
      <c r="BB48680" s="5"/>
    </row>
    <row r="48681" spans="54:54" x14ac:dyDescent="0.2">
      <c r="BB48681" s="5"/>
    </row>
    <row r="48682" spans="54:54" x14ac:dyDescent="0.2">
      <c r="BB48682" s="5"/>
    </row>
    <row r="48683" spans="54:54" x14ac:dyDescent="0.2">
      <c r="BB48683" s="5"/>
    </row>
    <row r="48684" spans="54:54" x14ac:dyDescent="0.2">
      <c r="BB48684" s="5"/>
    </row>
    <row r="48685" spans="54:54" x14ac:dyDescent="0.2">
      <c r="BB48685" s="5"/>
    </row>
    <row r="48686" spans="54:54" x14ac:dyDescent="0.2">
      <c r="BB48686" s="5"/>
    </row>
    <row r="48687" spans="54:54" x14ac:dyDescent="0.2">
      <c r="BB48687" s="5"/>
    </row>
    <row r="48688" spans="54:54" x14ac:dyDescent="0.2">
      <c r="BB48688" s="5"/>
    </row>
    <row r="48689" spans="54:54" x14ac:dyDescent="0.2">
      <c r="BB48689" s="5"/>
    </row>
    <row r="48690" spans="54:54" x14ac:dyDescent="0.2">
      <c r="BB48690" s="5"/>
    </row>
    <row r="48691" spans="54:54" x14ac:dyDescent="0.2">
      <c r="BB48691" s="5"/>
    </row>
    <row r="48692" spans="54:54" x14ac:dyDescent="0.2">
      <c r="BB48692" s="5"/>
    </row>
    <row r="48693" spans="54:54" x14ac:dyDescent="0.2">
      <c r="BB48693" s="5"/>
    </row>
    <row r="48694" spans="54:54" x14ac:dyDescent="0.2">
      <c r="BB48694" s="5"/>
    </row>
    <row r="48695" spans="54:54" x14ac:dyDescent="0.2">
      <c r="BB48695" s="5"/>
    </row>
    <row r="48696" spans="54:54" x14ac:dyDescent="0.2">
      <c r="BB48696" s="5"/>
    </row>
    <row r="48697" spans="54:54" x14ac:dyDescent="0.2">
      <c r="BB48697" s="5"/>
    </row>
    <row r="48698" spans="54:54" x14ac:dyDescent="0.2">
      <c r="BB48698" s="5"/>
    </row>
    <row r="48699" spans="54:54" x14ac:dyDescent="0.2">
      <c r="BB48699" s="5"/>
    </row>
    <row r="48700" spans="54:54" x14ac:dyDescent="0.2">
      <c r="BB48700" s="5"/>
    </row>
    <row r="48701" spans="54:54" x14ac:dyDescent="0.2">
      <c r="BB48701" s="5"/>
    </row>
    <row r="48702" spans="54:54" x14ac:dyDescent="0.2">
      <c r="BB48702" s="5"/>
    </row>
    <row r="48703" spans="54:54" x14ac:dyDescent="0.2">
      <c r="BB48703" s="5"/>
    </row>
    <row r="48704" spans="54:54" x14ac:dyDescent="0.2">
      <c r="BB48704" s="5"/>
    </row>
    <row r="48705" spans="54:54" x14ac:dyDescent="0.2">
      <c r="BB48705" s="5"/>
    </row>
    <row r="48706" spans="54:54" x14ac:dyDescent="0.2">
      <c r="BB48706" s="5"/>
    </row>
    <row r="48707" spans="54:54" x14ac:dyDescent="0.2">
      <c r="BB48707" s="5"/>
    </row>
    <row r="48708" spans="54:54" x14ac:dyDescent="0.2">
      <c r="BB48708" s="5"/>
    </row>
    <row r="48709" spans="54:54" x14ac:dyDescent="0.2">
      <c r="BB48709" s="5"/>
    </row>
    <row r="48710" spans="54:54" x14ac:dyDescent="0.2">
      <c r="BB48710" s="5"/>
    </row>
    <row r="48711" spans="54:54" x14ac:dyDescent="0.2">
      <c r="BB48711" s="5"/>
    </row>
    <row r="48712" spans="54:54" x14ac:dyDescent="0.2">
      <c r="BB48712" s="5"/>
    </row>
    <row r="48713" spans="54:54" x14ac:dyDescent="0.2">
      <c r="BB48713" s="5"/>
    </row>
    <row r="48714" spans="54:54" x14ac:dyDescent="0.2">
      <c r="BB48714" s="5"/>
    </row>
    <row r="48715" spans="54:54" x14ac:dyDescent="0.2">
      <c r="BB48715" s="5"/>
    </row>
    <row r="48716" spans="54:54" x14ac:dyDescent="0.2">
      <c r="BB48716" s="5"/>
    </row>
    <row r="48717" spans="54:54" x14ac:dyDescent="0.2">
      <c r="BB48717" s="5"/>
    </row>
    <row r="48718" spans="54:54" x14ac:dyDescent="0.2">
      <c r="BB48718" s="5"/>
    </row>
    <row r="48719" spans="54:54" x14ac:dyDescent="0.2">
      <c r="BB48719" s="5"/>
    </row>
    <row r="48720" spans="54:54" x14ac:dyDescent="0.2">
      <c r="BB48720" s="5"/>
    </row>
    <row r="48721" spans="54:54" x14ac:dyDescent="0.2">
      <c r="BB48721" s="5"/>
    </row>
    <row r="48722" spans="54:54" x14ac:dyDescent="0.2">
      <c r="BB48722" s="5"/>
    </row>
    <row r="48723" spans="54:54" x14ac:dyDescent="0.2">
      <c r="BB48723" s="5"/>
    </row>
    <row r="48724" spans="54:54" x14ac:dyDescent="0.2">
      <c r="BB48724" s="5"/>
    </row>
    <row r="48725" spans="54:54" x14ac:dyDescent="0.2">
      <c r="BB48725" s="5"/>
    </row>
    <row r="48726" spans="54:54" x14ac:dyDescent="0.2">
      <c r="BB48726" s="5"/>
    </row>
    <row r="48727" spans="54:54" x14ac:dyDescent="0.2">
      <c r="BB48727" s="5"/>
    </row>
    <row r="48728" spans="54:54" x14ac:dyDescent="0.2">
      <c r="BB48728" s="5"/>
    </row>
    <row r="48729" spans="54:54" x14ac:dyDescent="0.2">
      <c r="BB48729" s="5"/>
    </row>
    <row r="48730" spans="54:54" x14ac:dyDescent="0.2">
      <c r="BB48730" s="5"/>
    </row>
    <row r="48731" spans="54:54" x14ac:dyDescent="0.2">
      <c r="BB48731" s="5"/>
    </row>
    <row r="48732" spans="54:54" x14ac:dyDescent="0.2">
      <c r="BB48732" s="5"/>
    </row>
    <row r="48733" spans="54:54" x14ac:dyDescent="0.2">
      <c r="BB48733" s="5"/>
    </row>
    <row r="48734" spans="54:54" x14ac:dyDescent="0.2">
      <c r="BB48734" s="5"/>
    </row>
    <row r="48735" spans="54:54" x14ac:dyDescent="0.2">
      <c r="BB48735" s="5"/>
    </row>
    <row r="48736" spans="54:54" x14ac:dyDescent="0.2">
      <c r="BB48736" s="5"/>
    </row>
    <row r="48737" spans="54:54" x14ac:dyDescent="0.2">
      <c r="BB48737" s="5"/>
    </row>
    <row r="48738" spans="54:54" x14ac:dyDescent="0.2">
      <c r="BB48738" s="5"/>
    </row>
    <row r="48739" spans="54:54" x14ac:dyDescent="0.2">
      <c r="BB48739" s="5"/>
    </row>
    <row r="48740" spans="54:54" x14ac:dyDescent="0.2">
      <c r="BB48740" s="5"/>
    </row>
    <row r="48741" spans="54:54" x14ac:dyDescent="0.2">
      <c r="BB48741" s="5"/>
    </row>
    <row r="48742" spans="54:54" x14ac:dyDescent="0.2">
      <c r="BB48742" s="5"/>
    </row>
    <row r="48743" spans="54:54" x14ac:dyDescent="0.2">
      <c r="BB48743" s="5"/>
    </row>
    <row r="48744" spans="54:54" x14ac:dyDescent="0.2">
      <c r="BB48744" s="5"/>
    </row>
    <row r="48745" spans="54:54" x14ac:dyDescent="0.2">
      <c r="BB48745" s="5"/>
    </row>
    <row r="48746" spans="54:54" x14ac:dyDescent="0.2">
      <c r="BB48746" s="5"/>
    </row>
    <row r="48747" spans="54:54" x14ac:dyDescent="0.2">
      <c r="BB48747" s="5"/>
    </row>
    <row r="48748" spans="54:54" x14ac:dyDescent="0.2">
      <c r="BB48748" s="5"/>
    </row>
    <row r="48749" spans="54:54" x14ac:dyDescent="0.2">
      <c r="BB48749" s="5"/>
    </row>
    <row r="48750" spans="54:54" x14ac:dyDescent="0.2">
      <c r="BB48750" s="5"/>
    </row>
    <row r="48751" spans="54:54" x14ac:dyDescent="0.2">
      <c r="BB48751" s="5"/>
    </row>
    <row r="48752" spans="54:54" x14ac:dyDescent="0.2">
      <c r="BB48752" s="5"/>
    </row>
    <row r="48753" spans="54:54" x14ac:dyDescent="0.2">
      <c r="BB48753" s="5"/>
    </row>
    <row r="48754" spans="54:54" x14ac:dyDescent="0.2">
      <c r="BB48754" s="5"/>
    </row>
    <row r="48755" spans="54:54" x14ac:dyDescent="0.2">
      <c r="BB48755" s="5"/>
    </row>
    <row r="48756" spans="54:54" x14ac:dyDescent="0.2">
      <c r="BB48756" s="5"/>
    </row>
    <row r="48757" spans="54:54" x14ac:dyDescent="0.2">
      <c r="BB48757" s="5"/>
    </row>
    <row r="48758" spans="54:54" x14ac:dyDescent="0.2">
      <c r="BB48758" s="5"/>
    </row>
    <row r="48759" spans="54:54" x14ac:dyDescent="0.2">
      <c r="BB48759" s="5"/>
    </row>
    <row r="48760" spans="54:54" x14ac:dyDescent="0.2">
      <c r="BB48760" s="5"/>
    </row>
    <row r="48761" spans="54:54" x14ac:dyDescent="0.2">
      <c r="BB48761" s="5"/>
    </row>
    <row r="48762" spans="54:54" x14ac:dyDescent="0.2">
      <c r="BB48762" s="5"/>
    </row>
    <row r="48763" spans="54:54" x14ac:dyDescent="0.2">
      <c r="BB48763" s="5"/>
    </row>
    <row r="48764" spans="54:54" x14ac:dyDescent="0.2">
      <c r="BB48764" s="5"/>
    </row>
    <row r="48765" spans="54:54" x14ac:dyDescent="0.2">
      <c r="BB48765" s="5"/>
    </row>
    <row r="48766" spans="54:54" x14ac:dyDescent="0.2">
      <c r="BB48766" s="5"/>
    </row>
    <row r="48767" spans="54:54" x14ac:dyDescent="0.2">
      <c r="BB48767" s="5"/>
    </row>
    <row r="48768" spans="54:54" x14ac:dyDescent="0.2">
      <c r="BB48768" s="5"/>
    </row>
    <row r="48769" spans="54:54" x14ac:dyDescent="0.2">
      <c r="BB48769" s="5"/>
    </row>
    <row r="48770" spans="54:54" x14ac:dyDescent="0.2">
      <c r="BB48770" s="5"/>
    </row>
    <row r="48771" spans="54:54" x14ac:dyDescent="0.2">
      <c r="BB48771" s="5"/>
    </row>
    <row r="48772" spans="54:54" x14ac:dyDescent="0.2">
      <c r="BB48772" s="5"/>
    </row>
    <row r="48773" spans="54:54" x14ac:dyDescent="0.2">
      <c r="BB48773" s="5"/>
    </row>
    <row r="48774" spans="54:54" x14ac:dyDescent="0.2">
      <c r="BB48774" s="5"/>
    </row>
    <row r="48775" spans="54:54" x14ac:dyDescent="0.2">
      <c r="BB48775" s="5"/>
    </row>
    <row r="48776" spans="54:54" x14ac:dyDescent="0.2">
      <c r="BB48776" s="5"/>
    </row>
    <row r="48777" spans="54:54" x14ac:dyDescent="0.2">
      <c r="BB48777" s="5"/>
    </row>
    <row r="48778" spans="54:54" x14ac:dyDescent="0.2">
      <c r="BB48778" s="5"/>
    </row>
    <row r="48779" spans="54:54" x14ac:dyDescent="0.2">
      <c r="BB48779" s="5"/>
    </row>
    <row r="48780" spans="54:54" x14ac:dyDescent="0.2">
      <c r="BB48780" s="5"/>
    </row>
    <row r="48781" spans="54:54" x14ac:dyDescent="0.2">
      <c r="BB48781" s="5"/>
    </row>
    <row r="48782" spans="54:54" x14ac:dyDescent="0.2">
      <c r="BB48782" s="5"/>
    </row>
    <row r="48783" spans="54:54" x14ac:dyDescent="0.2">
      <c r="BB48783" s="5"/>
    </row>
    <row r="48784" spans="54:54" x14ac:dyDescent="0.2">
      <c r="BB48784" s="5"/>
    </row>
    <row r="48785" spans="54:54" x14ac:dyDescent="0.2">
      <c r="BB48785" s="5"/>
    </row>
    <row r="48786" spans="54:54" x14ac:dyDescent="0.2">
      <c r="BB48786" s="5"/>
    </row>
    <row r="48787" spans="54:54" x14ac:dyDescent="0.2">
      <c r="BB48787" s="5"/>
    </row>
    <row r="48788" spans="54:54" x14ac:dyDescent="0.2">
      <c r="BB48788" s="5"/>
    </row>
    <row r="48789" spans="54:54" x14ac:dyDescent="0.2">
      <c r="BB48789" s="5"/>
    </row>
    <row r="48790" spans="54:54" x14ac:dyDescent="0.2">
      <c r="BB48790" s="5"/>
    </row>
    <row r="48791" spans="54:54" x14ac:dyDescent="0.2">
      <c r="BB48791" s="5"/>
    </row>
    <row r="48792" spans="54:54" x14ac:dyDescent="0.2">
      <c r="BB48792" s="5"/>
    </row>
    <row r="48793" spans="54:54" x14ac:dyDescent="0.2">
      <c r="BB48793" s="5"/>
    </row>
    <row r="48794" spans="54:54" x14ac:dyDescent="0.2">
      <c r="BB48794" s="5"/>
    </row>
    <row r="48795" spans="54:54" x14ac:dyDescent="0.2">
      <c r="BB48795" s="5"/>
    </row>
    <row r="48796" spans="54:54" x14ac:dyDescent="0.2">
      <c r="BB48796" s="5"/>
    </row>
    <row r="48797" spans="54:54" x14ac:dyDescent="0.2">
      <c r="BB48797" s="5"/>
    </row>
    <row r="48798" spans="54:54" x14ac:dyDescent="0.2">
      <c r="BB48798" s="5"/>
    </row>
    <row r="48799" spans="54:54" x14ac:dyDescent="0.2">
      <c r="BB48799" s="5"/>
    </row>
    <row r="48800" spans="54:54" x14ac:dyDescent="0.2">
      <c r="BB48800" s="5"/>
    </row>
    <row r="48801" spans="54:54" x14ac:dyDescent="0.2">
      <c r="BB48801" s="5"/>
    </row>
    <row r="48802" spans="54:54" x14ac:dyDescent="0.2">
      <c r="BB48802" s="5"/>
    </row>
    <row r="48803" spans="54:54" x14ac:dyDescent="0.2">
      <c r="BB48803" s="5"/>
    </row>
    <row r="48804" spans="54:54" x14ac:dyDescent="0.2">
      <c r="BB48804" s="5"/>
    </row>
    <row r="48805" spans="54:54" x14ac:dyDescent="0.2">
      <c r="BB48805" s="5"/>
    </row>
    <row r="48806" spans="54:54" x14ac:dyDescent="0.2">
      <c r="BB48806" s="5"/>
    </row>
    <row r="48807" spans="54:54" x14ac:dyDescent="0.2">
      <c r="BB48807" s="5"/>
    </row>
    <row r="48808" spans="54:54" x14ac:dyDescent="0.2">
      <c r="BB48808" s="5"/>
    </row>
    <row r="48809" spans="54:54" x14ac:dyDescent="0.2">
      <c r="BB48809" s="5"/>
    </row>
    <row r="48810" spans="54:54" x14ac:dyDescent="0.2">
      <c r="BB48810" s="5"/>
    </row>
    <row r="48811" spans="54:54" x14ac:dyDescent="0.2">
      <c r="BB48811" s="5"/>
    </row>
    <row r="48812" spans="54:54" x14ac:dyDescent="0.2">
      <c r="BB48812" s="5"/>
    </row>
    <row r="48813" spans="54:54" x14ac:dyDescent="0.2">
      <c r="BB48813" s="5"/>
    </row>
    <row r="48814" spans="54:54" x14ac:dyDescent="0.2">
      <c r="BB48814" s="5"/>
    </row>
    <row r="48815" spans="54:54" x14ac:dyDescent="0.2">
      <c r="BB48815" s="5"/>
    </row>
    <row r="48816" spans="54:54" x14ac:dyDescent="0.2">
      <c r="BB48816" s="5"/>
    </row>
    <row r="48817" spans="54:54" x14ac:dyDescent="0.2">
      <c r="BB48817" s="5"/>
    </row>
    <row r="48818" spans="54:54" x14ac:dyDescent="0.2">
      <c r="BB48818" s="5"/>
    </row>
    <row r="48819" spans="54:54" x14ac:dyDescent="0.2">
      <c r="BB48819" s="5"/>
    </row>
    <row r="48820" spans="54:54" x14ac:dyDescent="0.2">
      <c r="BB48820" s="5"/>
    </row>
    <row r="48821" spans="54:54" x14ac:dyDescent="0.2">
      <c r="BB48821" s="5"/>
    </row>
    <row r="48822" spans="54:54" x14ac:dyDescent="0.2">
      <c r="BB48822" s="5"/>
    </row>
    <row r="48823" spans="54:54" x14ac:dyDescent="0.2">
      <c r="BB48823" s="5"/>
    </row>
    <row r="48824" spans="54:54" x14ac:dyDescent="0.2">
      <c r="BB48824" s="5"/>
    </row>
    <row r="48825" spans="54:54" x14ac:dyDescent="0.2">
      <c r="BB48825" s="5"/>
    </row>
    <row r="48826" spans="54:54" x14ac:dyDescent="0.2">
      <c r="BB48826" s="5"/>
    </row>
    <row r="48827" spans="54:54" x14ac:dyDescent="0.2">
      <c r="BB48827" s="5"/>
    </row>
    <row r="48828" spans="54:54" x14ac:dyDescent="0.2">
      <c r="BB48828" s="5"/>
    </row>
    <row r="48829" spans="54:54" x14ac:dyDescent="0.2">
      <c r="BB48829" s="5"/>
    </row>
    <row r="48830" spans="54:54" x14ac:dyDescent="0.2">
      <c r="BB48830" s="5"/>
    </row>
    <row r="48831" spans="54:54" x14ac:dyDescent="0.2">
      <c r="BB48831" s="5"/>
    </row>
    <row r="48832" spans="54:54" x14ac:dyDescent="0.2">
      <c r="BB48832" s="5"/>
    </row>
    <row r="48833" spans="54:54" x14ac:dyDescent="0.2">
      <c r="BB48833" s="5"/>
    </row>
    <row r="48834" spans="54:54" x14ac:dyDescent="0.2">
      <c r="BB48834" s="5"/>
    </row>
    <row r="48835" spans="54:54" x14ac:dyDescent="0.2">
      <c r="BB48835" s="5"/>
    </row>
    <row r="48836" spans="54:54" x14ac:dyDescent="0.2">
      <c r="BB48836" s="5"/>
    </row>
    <row r="48837" spans="54:54" x14ac:dyDescent="0.2">
      <c r="BB48837" s="5"/>
    </row>
    <row r="48838" spans="54:54" x14ac:dyDescent="0.2">
      <c r="BB48838" s="5"/>
    </row>
    <row r="48839" spans="54:54" x14ac:dyDescent="0.2">
      <c r="BB48839" s="5"/>
    </row>
    <row r="48840" spans="54:54" x14ac:dyDescent="0.2">
      <c r="BB48840" s="5"/>
    </row>
    <row r="48841" spans="54:54" x14ac:dyDescent="0.2">
      <c r="BB48841" s="5"/>
    </row>
    <row r="48842" spans="54:54" x14ac:dyDescent="0.2">
      <c r="BB48842" s="5"/>
    </row>
    <row r="48843" spans="54:54" x14ac:dyDescent="0.2">
      <c r="BB48843" s="5"/>
    </row>
    <row r="48844" spans="54:54" x14ac:dyDescent="0.2">
      <c r="BB48844" s="5"/>
    </row>
    <row r="48845" spans="54:54" x14ac:dyDescent="0.2">
      <c r="BB48845" s="5"/>
    </row>
    <row r="48846" spans="54:54" x14ac:dyDescent="0.2">
      <c r="BB48846" s="5"/>
    </row>
    <row r="48847" spans="54:54" x14ac:dyDescent="0.2">
      <c r="BB48847" s="5"/>
    </row>
    <row r="48848" spans="54:54" x14ac:dyDescent="0.2">
      <c r="BB48848" s="5"/>
    </row>
    <row r="48849" spans="54:54" x14ac:dyDescent="0.2">
      <c r="BB48849" s="5"/>
    </row>
    <row r="48850" spans="54:54" x14ac:dyDescent="0.2">
      <c r="BB48850" s="5"/>
    </row>
    <row r="48851" spans="54:54" x14ac:dyDescent="0.2">
      <c r="BB48851" s="5"/>
    </row>
    <row r="48852" spans="54:54" x14ac:dyDescent="0.2">
      <c r="BB48852" s="5"/>
    </row>
    <row r="48853" spans="54:54" x14ac:dyDescent="0.2">
      <c r="BB48853" s="5"/>
    </row>
    <row r="48854" spans="54:54" x14ac:dyDescent="0.2">
      <c r="BB48854" s="5"/>
    </row>
    <row r="48855" spans="54:54" x14ac:dyDescent="0.2">
      <c r="BB48855" s="5"/>
    </row>
    <row r="48856" spans="54:54" x14ac:dyDescent="0.2">
      <c r="BB48856" s="5"/>
    </row>
    <row r="48857" spans="54:54" x14ac:dyDescent="0.2">
      <c r="BB48857" s="5"/>
    </row>
    <row r="48858" spans="54:54" x14ac:dyDescent="0.2">
      <c r="BB48858" s="5"/>
    </row>
    <row r="48859" spans="54:54" x14ac:dyDescent="0.2">
      <c r="BB48859" s="5"/>
    </row>
    <row r="48860" spans="54:54" x14ac:dyDescent="0.2">
      <c r="BB48860" s="5"/>
    </row>
    <row r="48861" spans="54:54" x14ac:dyDescent="0.2">
      <c r="BB48861" s="5"/>
    </row>
    <row r="48862" spans="54:54" x14ac:dyDescent="0.2">
      <c r="BB48862" s="5"/>
    </row>
    <row r="48863" spans="54:54" x14ac:dyDescent="0.2">
      <c r="BB48863" s="5"/>
    </row>
    <row r="48864" spans="54:54" x14ac:dyDescent="0.2">
      <c r="BB48864" s="5"/>
    </row>
    <row r="48865" spans="54:54" x14ac:dyDescent="0.2">
      <c r="BB48865" s="5"/>
    </row>
    <row r="48866" spans="54:54" x14ac:dyDescent="0.2">
      <c r="BB48866" s="5"/>
    </row>
    <row r="48867" spans="54:54" x14ac:dyDescent="0.2">
      <c r="BB48867" s="5"/>
    </row>
    <row r="48868" spans="54:54" x14ac:dyDescent="0.2">
      <c r="BB48868" s="5"/>
    </row>
    <row r="48869" spans="54:54" x14ac:dyDescent="0.2">
      <c r="BB48869" s="5"/>
    </row>
    <row r="48870" spans="54:54" x14ac:dyDescent="0.2">
      <c r="BB48870" s="5"/>
    </row>
    <row r="48871" spans="54:54" x14ac:dyDescent="0.2">
      <c r="BB48871" s="5"/>
    </row>
    <row r="48872" spans="54:54" x14ac:dyDescent="0.2">
      <c r="BB48872" s="5"/>
    </row>
    <row r="48873" spans="54:54" x14ac:dyDescent="0.2">
      <c r="BB48873" s="5"/>
    </row>
    <row r="48874" spans="54:54" x14ac:dyDescent="0.2">
      <c r="BB48874" s="5"/>
    </row>
    <row r="48875" spans="54:54" x14ac:dyDescent="0.2">
      <c r="BB48875" s="5"/>
    </row>
    <row r="48876" spans="54:54" x14ac:dyDescent="0.2">
      <c r="BB48876" s="5"/>
    </row>
    <row r="48877" spans="54:54" x14ac:dyDescent="0.2">
      <c r="BB48877" s="5"/>
    </row>
    <row r="48878" spans="54:54" x14ac:dyDescent="0.2">
      <c r="BB48878" s="5"/>
    </row>
    <row r="48879" spans="54:54" x14ac:dyDescent="0.2">
      <c r="BB48879" s="5"/>
    </row>
    <row r="48880" spans="54:54" x14ac:dyDescent="0.2">
      <c r="BB48880" s="5"/>
    </row>
    <row r="48881" spans="54:54" x14ac:dyDescent="0.2">
      <c r="BB48881" s="5"/>
    </row>
    <row r="48882" spans="54:54" x14ac:dyDescent="0.2">
      <c r="BB48882" s="5"/>
    </row>
    <row r="48883" spans="54:54" x14ac:dyDescent="0.2">
      <c r="BB48883" s="5"/>
    </row>
    <row r="48884" spans="54:54" x14ac:dyDescent="0.2">
      <c r="BB48884" s="5"/>
    </row>
    <row r="48885" spans="54:54" x14ac:dyDescent="0.2">
      <c r="BB48885" s="5"/>
    </row>
    <row r="48886" spans="54:54" x14ac:dyDescent="0.2">
      <c r="BB48886" s="5"/>
    </row>
    <row r="48887" spans="54:54" x14ac:dyDescent="0.2">
      <c r="BB48887" s="5"/>
    </row>
    <row r="48888" spans="54:54" x14ac:dyDescent="0.2">
      <c r="BB48888" s="5"/>
    </row>
    <row r="48889" spans="54:54" x14ac:dyDescent="0.2">
      <c r="BB48889" s="5"/>
    </row>
    <row r="48890" spans="54:54" x14ac:dyDescent="0.2">
      <c r="BB48890" s="5"/>
    </row>
    <row r="48891" spans="54:54" x14ac:dyDescent="0.2">
      <c r="BB48891" s="5"/>
    </row>
    <row r="48892" spans="54:54" x14ac:dyDescent="0.2">
      <c r="BB48892" s="5"/>
    </row>
    <row r="48893" spans="54:54" x14ac:dyDescent="0.2">
      <c r="BB48893" s="5"/>
    </row>
    <row r="48894" spans="54:54" x14ac:dyDescent="0.2">
      <c r="BB48894" s="5"/>
    </row>
    <row r="48895" spans="54:54" x14ac:dyDescent="0.2">
      <c r="BB48895" s="5"/>
    </row>
    <row r="48896" spans="54:54" x14ac:dyDescent="0.2">
      <c r="BB48896" s="5"/>
    </row>
    <row r="48897" spans="54:54" x14ac:dyDescent="0.2">
      <c r="BB48897" s="5"/>
    </row>
    <row r="48898" spans="54:54" x14ac:dyDescent="0.2">
      <c r="BB48898" s="5"/>
    </row>
    <row r="48899" spans="54:54" x14ac:dyDescent="0.2">
      <c r="BB48899" s="5"/>
    </row>
    <row r="48900" spans="54:54" x14ac:dyDescent="0.2">
      <c r="BB48900" s="5"/>
    </row>
    <row r="48901" spans="54:54" x14ac:dyDescent="0.2">
      <c r="BB48901" s="5"/>
    </row>
    <row r="48902" spans="54:54" x14ac:dyDescent="0.2">
      <c r="BB48902" s="5"/>
    </row>
    <row r="48903" spans="54:54" x14ac:dyDescent="0.2">
      <c r="BB48903" s="5"/>
    </row>
    <row r="48904" spans="54:54" x14ac:dyDescent="0.2">
      <c r="BB48904" s="5"/>
    </row>
    <row r="48905" spans="54:54" x14ac:dyDescent="0.2">
      <c r="BB48905" s="5"/>
    </row>
    <row r="48906" spans="54:54" x14ac:dyDescent="0.2">
      <c r="BB48906" s="5"/>
    </row>
    <row r="48907" spans="54:54" x14ac:dyDescent="0.2">
      <c r="BB48907" s="5"/>
    </row>
    <row r="48908" spans="54:54" x14ac:dyDescent="0.2">
      <c r="BB48908" s="5"/>
    </row>
    <row r="48909" spans="54:54" x14ac:dyDescent="0.2">
      <c r="BB48909" s="5"/>
    </row>
    <row r="48910" spans="54:54" x14ac:dyDescent="0.2">
      <c r="BB48910" s="5"/>
    </row>
    <row r="48911" spans="54:54" x14ac:dyDescent="0.2">
      <c r="BB48911" s="5"/>
    </row>
    <row r="48912" spans="54:54" x14ac:dyDescent="0.2">
      <c r="BB48912" s="5"/>
    </row>
    <row r="48913" spans="54:54" x14ac:dyDescent="0.2">
      <c r="BB48913" s="5"/>
    </row>
    <row r="48914" spans="54:54" x14ac:dyDescent="0.2">
      <c r="BB48914" s="5"/>
    </row>
    <row r="48915" spans="54:54" x14ac:dyDescent="0.2">
      <c r="BB48915" s="5"/>
    </row>
    <row r="48916" spans="54:54" x14ac:dyDescent="0.2">
      <c r="BB48916" s="5"/>
    </row>
    <row r="48917" spans="54:54" x14ac:dyDescent="0.2">
      <c r="BB48917" s="5"/>
    </row>
    <row r="48918" spans="54:54" x14ac:dyDescent="0.2">
      <c r="BB48918" s="5"/>
    </row>
    <row r="48919" spans="54:54" x14ac:dyDescent="0.2">
      <c r="BB48919" s="5"/>
    </row>
    <row r="48920" spans="54:54" x14ac:dyDescent="0.2">
      <c r="BB48920" s="5"/>
    </row>
    <row r="48921" spans="54:54" x14ac:dyDescent="0.2">
      <c r="BB48921" s="5"/>
    </row>
    <row r="48922" spans="54:54" x14ac:dyDescent="0.2">
      <c r="BB48922" s="5"/>
    </row>
    <row r="48923" spans="54:54" x14ac:dyDescent="0.2">
      <c r="BB48923" s="5"/>
    </row>
    <row r="48924" spans="54:54" x14ac:dyDescent="0.2">
      <c r="BB48924" s="5"/>
    </row>
    <row r="48925" spans="54:54" x14ac:dyDescent="0.2">
      <c r="BB48925" s="5"/>
    </row>
    <row r="48926" spans="54:54" x14ac:dyDescent="0.2">
      <c r="BB48926" s="5"/>
    </row>
    <row r="48927" spans="54:54" x14ac:dyDescent="0.2">
      <c r="BB48927" s="5"/>
    </row>
    <row r="48928" spans="54:54" x14ac:dyDescent="0.2">
      <c r="BB48928" s="5"/>
    </row>
    <row r="48929" spans="54:54" x14ac:dyDescent="0.2">
      <c r="BB48929" s="5"/>
    </row>
    <row r="48930" spans="54:54" x14ac:dyDescent="0.2">
      <c r="BB48930" s="5"/>
    </row>
    <row r="48931" spans="54:54" x14ac:dyDescent="0.2">
      <c r="BB48931" s="5"/>
    </row>
    <row r="48932" spans="54:54" x14ac:dyDescent="0.2">
      <c r="BB48932" s="5"/>
    </row>
    <row r="48933" spans="54:54" x14ac:dyDescent="0.2">
      <c r="BB48933" s="5"/>
    </row>
    <row r="48934" spans="54:54" x14ac:dyDescent="0.2">
      <c r="BB48934" s="5"/>
    </row>
    <row r="48935" spans="54:54" x14ac:dyDescent="0.2">
      <c r="BB48935" s="5"/>
    </row>
    <row r="48936" spans="54:54" x14ac:dyDescent="0.2">
      <c r="BB48936" s="5"/>
    </row>
    <row r="48937" spans="54:54" x14ac:dyDescent="0.2">
      <c r="BB48937" s="5"/>
    </row>
    <row r="48938" spans="54:54" x14ac:dyDescent="0.2">
      <c r="BB48938" s="5"/>
    </row>
    <row r="48939" spans="54:54" x14ac:dyDescent="0.2">
      <c r="BB48939" s="5"/>
    </row>
    <row r="48940" spans="54:54" x14ac:dyDescent="0.2">
      <c r="BB48940" s="5"/>
    </row>
    <row r="48941" spans="54:54" x14ac:dyDescent="0.2">
      <c r="BB48941" s="5"/>
    </row>
    <row r="48942" spans="54:54" x14ac:dyDescent="0.2">
      <c r="BB48942" s="5"/>
    </row>
    <row r="48943" spans="54:54" x14ac:dyDescent="0.2">
      <c r="BB48943" s="5"/>
    </row>
    <row r="48944" spans="54:54" x14ac:dyDescent="0.2">
      <c r="BB48944" s="5"/>
    </row>
    <row r="48945" spans="54:54" x14ac:dyDescent="0.2">
      <c r="BB48945" s="5"/>
    </row>
    <row r="48946" spans="54:54" x14ac:dyDescent="0.2">
      <c r="BB48946" s="5"/>
    </row>
    <row r="48947" spans="54:54" x14ac:dyDescent="0.2">
      <c r="BB48947" s="5"/>
    </row>
    <row r="48948" spans="54:54" x14ac:dyDescent="0.2">
      <c r="BB48948" s="5"/>
    </row>
    <row r="48949" spans="54:54" x14ac:dyDescent="0.2">
      <c r="BB48949" s="5"/>
    </row>
    <row r="48950" spans="54:54" x14ac:dyDescent="0.2">
      <c r="BB48950" s="5"/>
    </row>
    <row r="48951" spans="54:54" x14ac:dyDescent="0.2">
      <c r="BB48951" s="5"/>
    </row>
    <row r="48952" spans="54:54" x14ac:dyDescent="0.2">
      <c r="BB48952" s="5"/>
    </row>
    <row r="48953" spans="54:54" x14ac:dyDescent="0.2">
      <c r="BB48953" s="5"/>
    </row>
    <row r="48954" spans="54:54" x14ac:dyDescent="0.2">
      <c r="BB48954" s="5"/>
    </row>
    <row r="48955" spans="54:54" x14ac:dyDescent="0.2">
      <c r="BB48955" s="5"/>
    </row>
    <row r="48956" spans="54:54" x14ac:dyDescent="0.2">
      <c r="BB48956" s="5"/>
    </row>
    <row r="48957" spans="54:54" x14ac:dyDescent="0.2">
      <c r="BB48957" s="5"/>
    </row>
    <row r="48958" spans="54:54" x14ac:dyDescent="0.2">
      <c r="BB48958" s="5"/>
    </row>
    <row r="48959" spans="54:54" x14ac:dyDescent="0.2">
      <c r="BB48959" s="5"/>
    </row>
    <row r="48960" spans="54:54" x14ac:dyDescent="0.2">
      <c r="BB48960" s="5"/>
    </row>
    <row r="48961" spans="54:54" x14ac:dyDescent="0.2">
      <c r="BB48961" s="5"/>
    </row>
    <row r="48962" spans="54:54" x14ac:dyDescent="0.2">
      <c r="BB48962" s="5"/>
    </row>
    <row r="48963" spans="54:54" x14ac:dyDescent="0.2">
      <c r="BB48963" s="5"/>
    </row>
    <row r="48964" spans="54:54" x14ac:dyDescent="0.2">
      <c r="BB48964" s="5"/>
    </row>
    <row r="48965" spans="54:54" x14ac:dyDescent="0.2">
      <c r="BB48965" s="5"/>
    </row>
    <row r="48966" spans="54:54" x14ac:dyDescent="0.2">
      <c r="BB48966" s="5"/>
    </row>
    <row r="48967" spans="54:54" x14ac:dyDescent="0.2">
      <c r="BB48967" s="5"/>
    </row>
    <row r="48968" spans="54:54" x14ac:dyDescent="0.2">
      <c r="BB48968" s="5"/>
    </row>
    <row r="48969" spans="54:54" x14ac:dyDescent="0.2">
      <c r="BB48969" s="5"/>
    </row>
    <row r="48970" spans="54:54" x14ac:dyDescent="0.2">
      <c r="BB48970" s="5"/>
    </row>
    <row r="48971" spans="54:54" x14ac:dyDescent="0.2">
      <c r="BB48971" s="5"/>
    </row>
    <row r="48972" spans="54:54" x14ac:dyDescent="0.2">
      <c r="BB48972" s="5"/>
    </row>
    <row r="48973" spans="54:54" x14ac:dyDescent="0.2">
      <c r="BB48973" s="5"/>
    </row>
    <row r="48974" spans="54:54" x14ac:dyDescent="0.2">
      <c r="BB48974" s="5"/>
    </row>
    <row r="48975" spans="54:54" x14ac:dyDescent="0.2">
      <c r="BB48975" s="5"/>
    </row>
    <row r="48976" spans="54:54" x14ac:dyDescent="0.2">
      <c r="BB48976" s="5"/>
    </row>
    <row r="48977" spans="54:54" x14ac:dyDescent="0.2">
      <c r="BB48977" s="5"/>
    </row>
    <row r="48978" spans="54:54" x14ac:dyDescent="0.2">
      <c r="BB48978" s="5"/>
    </row>
    <row r="48979" spans="54:54" x14ac:dyDescent="0.2">
      <c r="BB48979" s="5"/>
    </row>
    <row r="48980" spans="54:54" x14ac:dyDescent="0.2">
      <c r="BB48980" s="5"/>
    </row>
    <row r="48981" spans="54:54" x14ac:dyDescent="0.2">
      <c r="BB48981" s="5"/>
    </row>
    <row r="48982" spans="54:54" x14ac:dyDescent="0.2">
      <c r="BB48982" s="5"/>
    </row>
    <row r="48983" spans="54:54" x14ac:dyDescent="0.2">
      <c r="BB48983" s="5"/>
    </row>
    <row r="48984" spans="54:54" x14ac:dyDescent="0.2">
      <c r="BB48984" s="5"/>
    </row>
    <row r="48985" spans="54:54" x14ac:dyDescent="0.2">
      <c r="BB48985" s="5"/>
    </row>
    <row r="48986" spans="54:54" x14ac:dyDescent="0.2">
      <c r="BB48986" s="5"/>
    </row>
    <row r="48987" spans="54:54" x14ac:dyDescent="0.2">
      <c r="BB48987" s="5"/>
    </row>
    <row r="48988" spans="54:54" x14ac:dyDescent="0.2">
      <c r="BB48988" s="5"/>
    </row>
    <row r="48989" spans="54:54" x14ac:dyDescent="0.2">
      <c r="BB48989" s="5"/>
    </row>
    <row r="48990" spans="54:54" x14ac:dyDescent="0.2">
      <c r="BB48990" s="5"/>
    </row>
    <row r="48991" spans="54:54" x14ac:dyDescent="0.2">
      <c r="BB48991" s="5"/>
    </row>
    <row r="48992" spans="54:54" x14ac:dyDescent="0.2">
      <c r="BB48992" s="5"/>
    </row>
    <row r="48993" spans="54:54" x14ac:dyDescent="0.2">
      <c r="BB48993" s="5"/>
    </row>
    <row r="48994" spans="54:54" x14ac:dyDescent="0.2">
      <c r="BB48994" s="5"/>
    </row>
    <row r="48995" spans="54:54" x14ac:dyDescent="0.2">
      <c r="BB48995" s="5"/>
    </row>
    <row r="48996" spans="54:54" x14ac:dyDescent="0.2">
      <c r="BB48996" s="5"/>
    </row>
    <row r="48997" spans="54:54" x14ac:dyDescent="0.2">
      <c r="BB48997" s="5"/>
    </row>
    <row r="48998" spans="54:54" x14ac:dyDescent="0.2">
      <c r="BB48998" s="5"/>
    </row>
    <row r="48999" spans="54:54" x14ac:dyDescent="0.2">
      <c r="BB48999" s="5"/>
    </row>
    <row r="49000" spans="54:54" x14ac:dyDescent="0.2">
      <c r="BB49000" s="5"/>
    </row>
    <row r="49001" spans="54:54" x14ac:dyDescent="0.2">
      <c r="BB49001" s="5"/>
    </row>
    <row r="49002" spans="54:54" x14ac:dyDescent="0.2">
      <c r="BB49002" s="5"/>
    </row>
    <row r="49003" spans="54:54" x14ac:dyDescent="0.2">
      <c r="BB49003" s="5"/>
    </row>
    <row r="49004" spans="54:54" x14ac:dyDescent="0.2">
      <c r="BB49004" s="5"/>
    </row>
    <row r="49005" spans="54:54" x14ac:dyDescent="0.2">
      <c r="BB49005" s="5"/>
    </row>
    <row r="49006" spans="54:54" x14ac:dyDescent="0.2">
      <c r="BB49006" s="5"/>
    </row>
    <row r="49007" spans="54:54" x14ac:dyDescent="0.2">
      <c r="BB49007" s="5"/>
    </row>
    <row r="49008" spans="54:54" x14ac:dyDescent="0.2">
      <c r="BB49008" s="5"/>
    </row>
    <row r="49009" spans="54:54" x14ac:dyDescent="0.2">
      <c r="BB49009" s="5"/>
    </row>
    <row r="49010" spans="54:54" x14ac:dyDescent="0.2">
      <c r="BB49010" s="5"/>
    </row>
    <row r="49011" spans="54:54" x14ac:dyDescent="0.2">
      <c r="BB49011" s="5"/>
    </row>
    <row r="49012" spans="54:54" x14ac:dyDescent="0.2">
      <c r="BB49012" s="5"/>
    </row>
    <row r="49013" spans="54:54" x14ac:dyDescent="0.2">
      <c r="BB49013" s="5"/>
    </row>
    <row r="49014" spans="54:54" x14ac:dyDescent="0.2">
      <c r="BB49014" s="5"/>
    </row>
    <row r="49015" spans="54:54" x14ac:dyDescent="0.2">
      <c r="BB49015" s="5"/>
    </row>
    <row r="49016" spans="54:54" x14ac:dyDescent="0.2">
      <c r="BB49016" s="5"/>
    </row>
    <row r="49017" spans="54:54" x14ac:dyDescent="0.2">
      <c r="BB49017" s="5"/>
    </row>
    <row r="49018" spans="54:54" x14ac:dyDescent="0.2">
      <c r="BB49018" s="5"/>
    </row>
    <row r="49019" spans="54:54" x14ac:dyDescent="0.2">
      <c r="BB49019" s="5"/>
    </row>
    <row r="49020" spans="54:54" x14ac:dyDescent="0.2">
      <c r="BB49020" s="5"/>
    </row>
    <row r="49021" spans="54:54" x14ac:dyDescent="0.2">
      <c r="BB49021" s="5"/>
    </row>
    <row r="49022" spans="54:54" x14ac:dyDescent="0.2">
      <c r="BB49022" s="5"/>
    </row>
    <row r="49023" spans="54:54" x14ac:dyDescent="0.2">
      <c r="BB49023" s="5"/>
    </row>
    <row r="49024" spans="54:54" x14ac:dyDescent="0.2">
      <c r="BB49024" s="5"/>
    </row>
    <row r="49025" spans="54:54" x14ac:dyDescent="0.2">
      <c r="BB49025" s="5"/>
    </row>
    <row r="49026" spans="54:54" x14ac:dyDescent="0.2">
      <c r="BB49026" s="5"/>
    </row>
    <row r="49027" spans="54:54" x14ac:dyDescent="0.2">
      <c r="BB49027" s="5"/>
    </row>
    <row r="49028" spans="54:54" x14ac:dyDescent="0.2">
      <c r="BB49028" s="5"/>
    </row>
    <row r="49029" spans="54:54" x14ac:dyDescent="0.2">
      <c r="BB49029" s="5"/>
    </row>
    <row r="49030" spans="54:54" x14ac:dyDescent="0.2">
      <c r="BB49030" s="5"/>
    </row>
    <row r="49031" spans="54:54" x14ac:dyDescent="0.2">
      <c r="BB49031" s="5"/>
    </row>
    <row r="49032" spans="54:54" x14ac:dyDescent="0.2">
      <c r="BB49032" s="5"/>
    </row>
    <row r="49033" spans="54:54" x14ac:dyDescent="0.2">
      <c r="BB49033" s="5"/>
    </row>
    <row r="49034" spans="54:54" x14ac:dyDescent="0.2">
      <c r="BB49034" s="5"/>
    </row>
    <row r="49035" spans="54:54" x14ac:dyDescent="0.2">
      <c r="BB49035" s="5"/>
    </row>
    <row r="49036" spans="54:54" x14ac:dyDescent="0.2">
      <c r="BB49036" s="5"/>
    </row>
    <row r="49037" spans="54:54" x14ac:dyDescent="0.2">
      <c r="BB49037" s="5"/>
    </row>
    <row r="49038" spans="54:54" x14ac:dyDescent="0.2">
      <c r="BB49038" s="5"/>
    </row>
    <row r="49039" spans="54:54" x14ac:dyDescent="0.2">
      <c r="BB49039" s="5"/>
    </row>
    <row r="49040" spans="54:54" x14ac:dyDescent="0.2">
      <c r="BB49040" s="5"/>
    </row>
    <row r="49041" spans="54:54" x14ac:dyDescent="0.2">
      <c r="BB49041" s="5"/>
    </row>
    <row r="49042" spans="54:54" x14ac:dyDescent="0.2">
      <c r="BB49042" s="5"/>
    </row>
    <row r="49043" spans="54:54" x14ac:dyDescent="0.2">
      <c r="BB49043" s="5"/>
    </row>
    <row r="49044" spans="54:54" x14ac:dyDescent="0.2">
      <c r="BB49044" s="5"/>
    </row>
    <row r="49045" spans="54:54" x14ac:dyDescent="0.2">
      <c r="BB49045" s="5"/>
    </row>
    <row r="49046" spans="54:54" x14ac:dyDescent="0.2">
      <c r="BB49046" s="5"/>
    </row>
    <row r="49047" spans="54:54" x14ac:dyDescent="0.2">
      <c r="BB49047" s="5"/>
    </row>
    <row r="49048" spans="54:54" x14ac:dyDescent="0.2">
      <c r="BB49048" s="5"/>
    </row>
    <row r="49049" spans="54:54" x14ac:dyDescent="0.2">
      <c r="BB49049" s="5"/>
    </row>
    <row r="49050" spans="54:54" x14ac:dyDescent="0.2">
      <c r="BB49050" s="5"/>
    </row>
    <row r="49051" spans="54:54" x14ac:dyDescent="0.2">
      <c r="BB49051" s="5"/>
    </row>
    <row r="49052" spans="54:54" x14ac:dyDescent="0.2">
      <c r="BB49052" s="5"/>
    </row>
    <row r="49053" spans="54:54" x14ac:dyDescent="0.2">
      <c r="BB49053" s="5"/>
    </row>
    <row r="49054" spans="54:54" x14ac:dyDescent="0.2">
      <c r="BB49054" s="5"/>
    </row>
    <row r="49055" spans="54:54" x14ac:dyDescent="0.2">
      <c r="BB49055" s="5"/>
    </row>
    <row r="49056" spans="54:54" x14ac:dyDescent="0.2">
      <c r="BB49056" s="5"/>
    </row>
    <row r="49057" spans="54:54" x14ac:dyDescent="0.2">
      <c r="BB49057" s="5"/>
    </row>
    <row r="49058" spans="54:54" x14ac:dyDescent="0.2">
      <c r="BB49058" s="5"/>
    </row>
    <row r="49059" spans="54:54" x14ac:dyDescent="0.2">
      <c r="BB49059" s="5"/>
    </row>
    <row r="49060" spans="54:54" x14ac:dyDescent="0.2">
      <c r="BB49060" s="5"/>
    </row>
    <row r="49061" spans="54:54" x14ac:dyDescent="0.2">
      <c r="BB49061" s="5"/>
    </row>
    <row r="49062" spans="54:54" x14ac:dyDescent="0.2">
      <c r="BB49062" s="5"/>
    </row>
    <row r="49063" spans="54:54" x14ac:dyDescent="0.2">
      <c r="BB49063" s="5"/>
    </row>
    <row r="49064" spans="54:54" x14ac:dyDescent="0.2">
      <c r="BB49064" s="5"/>
    </row>
    <row r="49065" spans="54:54" x14ac:dyDescent="0.2">
      <c r="BB49065" s="5"/>
    </row>
    <row r="49066" spans="54:54" x14ac:dyDescent="0.2">
      <c r="BB49066" s="5"/>
    </row>
    <row r="49067" spans="54:54" x14ac:dyDescent="0.2">
      <c r="BB49067" s="5"/>
    </row>
    <row r="49068" spans="54:54" x14ac:dyDescent="0.2">
      <c r="BB49068" s="5"/>
    </row>
    <row r="49069" spans="54:54" x14ac:dyDescent="0.2">
      <c r="BB49069" s="5"/>
    </row>
    <row r="49070" spans="54:54" x14ac:dyDescent="0.2">
      <c r="BB49070" s="5"/>
    </row>
    <row r="49071" spans="54:54" x14ac:dyDescent="0.2">
      <c r="BB49071" s="5"/>
    </row>
    <row r="49072" spans="54:54" x14ac:dyDescent="0.2">
      <c r="BB49072" s="5"/>
    </row>
    <row r="49073" spans="54:54" x14ac:dyDescent="0.2">
      <c r="BB49073" s="5"/>
    </row>
    <row r="49074" spans="54:54" x14ac:dyDescent="0.2">
      <c r="BB49074" s="5"/>
    </row>
    <row r="49075" spans="54:54" x14ac:dyDescent="0.2">
      <c r="BB49075" s="5"/>
    </row>
    <row r="49076" spans="54:54" x14ac:dyDescent="0.2">
      <c r="BB49076" s="5"/>
    </row>
    <row r="49077" spans="54:54" x14ac:dyDescent="0.2">
      <c r="BB49077" s="5"/>
    </row>
    <row r="49078" spans="54:54" x14ac:dyDescent="0.2">
      <c r="BB49078" s="5"/>
    </row>
    <row r="49079" spans="54:54" x14ac:dyDescent="0.2">
      <c r="BB49079" s="5"/>
    </row>
    <row r="49080" spans="54:54" x14ac:dyDescent="0.2">
      <c r="BB49080" s="5"/>
    </row>
    <row r="49081" spans="54:54" x14ac:dyDescent="0.2">
      <c r="BB49081" s="5"/>
    </row>
    <row r="49082" spans="54:54" x14ac:dyDescent="0.2">
      <c r="BB49082" s="5"/>
    </row>
    <row r="49083" spans="54:54" x14ac:dyDescent="0.2">
      <c r="BB49083" s="5"/>
    </row>
    <row r="49084" spans="54:54" x14ac:dyDescent="0.2">
      <c r="BB49084" s="5"/>
    </row>
    <row r="49085" spans="54:54" x14ac:dyDescent="0.2">
      <c r="BB49085" s="5"/>
    </row>
    <row r="49086" spans="54:54" x14ac:dyDescent="0.2">
      <c r="BB49086" s="5"/>
    </row>
    <row r="49087" spans="54:54" x14ac:dyDescent="0.2">
      <c r="BB49087" s="5"/>
    </row>
    <row r="49088" spans="54:54" x14ac:dyDescent="0.2">
      <c r="BB49088" s="5"/>
    </row>
    <row r="49089" spans="54:54" x14ac:dyDescent="0.2">
      <c r="BB49089" s="5"/>
    </row>
    <row r="49090" spans="54:54" x14ac:dyDescent="0.2">
      <c r="BB49090" s="5"/>
    </row>
    <row r="49091" spans="54:54" x14ac:dyDescent="0.2">
      <c r="BB49091" s="5"/>
    </row>
    <row r="49092" spans="54:54" x14ac:dyDescent="0.2">
      <c r="BB49092" s="5"/>
    </row>
    <row r="49093" spans="54:54" x14ac:dyDescent="0.2">
      <c r="BB49093" s="5"/>
    </row>
    <row r="49094" spans="54:54" x14ac:dyDescent="0.2">
      <c r="BB49094" s="5"/>
    </row>
    <row r="49095" spans="54:54" x14ac:dyDescent="0.2">
      <c r="BB49095" s="5"/>
    </row>
    <row r="49096" spans="54:54" x14ac:dyDescent="0.2">
      <c r="BB49096" s="5"/>
    </row>
    <row r="49097" spans="54:54" x14ac:dyDescent="0.2">
      <c r="BB49097" s="5"/>
    </row>
    <row r="49098" spans="54:54" x14ac:dyDescent="0.2">
      <c r="BB49098" s="5"/>
    </row>
    <row r="49099" spans="54:54" x14ac:dyDescent="0.2">
      <c r="BB49099" s="5"/>
    </row>
    <row r="49100" spans="54:54" x14ac:dyDescent="0.2">
      <c r="BB49100" s="5"/>
    </row>
    <row r="49101" spans="54:54" x14ac:dyDescent="0.2">
      <c r="BB49101" s="5"/>
    </row>
    <row r="49102" spans="54:54" x14ac:dyDescent="0.2">
      <c r="BB49102" s="5"/>
    </row>
    <row r="49103" spans="54:54" x14ac:dyDescent="0.2">
      <c r="BB49103" s="5"/>
    </row>
    <row r="49104" spans="54:54" x14ac:dyDescent="0.2">
      <c r="BB49104" s="5"/>
    </row>
    <row r="49105" spans="54:54" x14ac:dyDescent="0.2">
      <c r="BB49105" s="5"/>
    </row>
    <row r="49106" spans="54:54" x14ac:dyDescent="0.2">
      <c r="BB49106" s="5"/>
    </row>
    <row r="49107" spans="54:54" x14ac:dyDescent="0.2">
      <c r="BB49107" s="5"/>
    </row>
    <row r="49108" spans="54:54" x14ac:dyDescent="0.2">
      <c r="BB49108" s="5"/>
    </row>
    <row r="49109" spans="54:54" x14ac:dyDescent="0.2">
      <c r="BB49109" s="5"/>
    </row>
    <row r="49110" spans="54:54" x14ac:dyDescent="0.2">
      <c r="BB49110" s="5"/>
    </row>
    <row r="49111" spans="54:54" x14ac:dyDescent="0.2">
      <c r="BB49111" s="5"/>
    </row>
    <row r="49112" spans="54:54" x14ac:dyDescent="0.2">
      <c r="BB49112" s="5"/>
    </row>
    <row r="49113" spans="54:54" x14ac:dyDescent="0.2">
      <c r="BB49113" s="5"/>
    </row>
    <row r="49114" spans="54:54" x14ac:dyDescent="0.2">
      <c r="BB49114" s="5"/>
    </row>
    <row r="49115" spans="54:54" x14ac:dyDescent="0.2">
      <c r="BB49115" s="5"/>
    </row>
    <row r="49116" spans="54:54" x14ac:dyDescent="0.2">
      <c r="BB49116" s="5"/>
    </row>
    <row r="49117" spans="54:54" x14ac:dyDescent="0.2">
      <c r="BB49117" s="5"/>
    </row>
    <row r="49118" spans="54:54" x14ac:dyDescent="0.2">
      <c r="BB49118" s="5"/>
    </row>
    <row r="49119" spans="54:54" x14ac:dyDescent="0.2">
      <c r="BB49119" s="5"/>
    </row>
    <row r="49120" spans="54:54" x14ac:dyDescent="0.2">
      <c r="BB49120" s="5"/>
    </row>
    <row r="49121" spans="54:54" x14ac:dyDescent="0.2">
      <c r="BB49121" s="5"/>
    </row>
    <row r="49122" spans="54:54" x14ac:dyDescent="0.2">
      <c r="BB49122" s="5"/>
    </row>
    <row r="49123" spans="54:54" x14ac:dyDescent="0.2">
      <c r="BB49123" s="5"/>
    </row>
    <row r="49124" spans="54:54" x14ac:dyDescent="0.2">
      <c r="BB49124" s="5"/>
    </row>
    <row r="49125" spans="54:54" x14ac:dyDescent="0.2">
      <c r="BB49125" s="5"/>
    </row>
    <row r="49126" spans="54:54" x14ac:dyDescent="0.2">
      <c r="BB49126" s="5"/>
    </row>
    <row r="49127" spans="54:54" x14ac:dyDescent="0.2">
      <c r="BB49127" s="5"/>
    </row>
    <row r="49128" spans="54:54" x14ac:dyDescent="0.2">
      <c r="BB49128" s="5"/>
    </row>
    <row r="49129" spans="54:54" x14ac:dyDescent="0.2">
      <c r="BB49129" s="5"/>
    </row>
    <row r="49130" spans="54:54" x14ac:dyDescent="0.2">
      <c r="BB49130" s="5"/>
    </row>
    <row r="49131" spans="54:54" x14ac:dyDescent="0.2">
      <c r="BB49131" s="5"/>
    </row>
    <row r="49132" spans="54:54" x14ac:dyDescent="0.2">
      <c r="BB49132" s="5"/>
    </row>
    <row r="49133" spans="54:54" x14ac:dyDescent="0.2">
      <c r="BB49133" s="5"/>
    </row>
    <row r="49134" spans="54:54" x14ac:dyDescent="0.2">
      <c r="BB49134" s="5"/>
    </row>
    <row r="49135" spans="54:54" x14ac:dyDescent="0.2">
      <c r="BB49135" s="5"/>
    </row>
    <row r="49136" spans="54:54" x14ac:dyDescent="0.2">
      <c r="BB49136" s="5"/>
    </row>
    <row r="49137" spans="54:54" x14ac:dyDescent="0.2">
      <c r="BB49137" s="5"/>
    </row>
    <row r="49138" spans="54:54" x14ac:dyDescent="0.2">
      <c r="BB49138" s="5"/>
    </row>
    <row r="49139" spans="54:54" x14ac:dyDescent="0.2">
      <c r="BB49139" s="5"/>
    </row>
    <row r="49140" spans="54:54" x14ac:dyDescent="0.2">
      <c r="BB49140" s="5"/>
    </row>
    <row r="49141" spans="54:54" x14ac:dyDescent="0.2">
      <c r="BB49141" s="5"/>
    </row>
    <row r="49142" spans="54:54" x14ac:dyDescent="0.2">
      <c r="BB49142" s="5"/>
    </row>
    <row r="49143" spans="54:54" x14ac:dyDescent="0.2">
      <c r="BB49143" s="5"/>
    </row>
    <row r="49144" spans="54:54" x14ac:dyDescent="0.2">
      <c r="BB49144" s="5"/>
    </row>
    <row r="49145" spans="54:54" x14ac:dyDescent="0.2">
      <c r="BB49145" s="5"/>
    </row>
    <row r="49146" spans="54:54" x14ac:dyDescent="0.2">
      <c r="BB49146" s="5"/>
    </row>
    <row r="49147" spans="54:54" x14ac:dyDescent="0.2">
      <c r="BB49147" s="5"/>
    </row>
    <row r="49148" spans="54:54" x14ac:dyDescent="0.2">
      <c r="BB49148" s="5"/>
    </row>
    <row r="49149" spans="54:54" x14ac:dyDescent="0.2">
      <c r="BB49149" s="5"/>
    </row>
    <row r="49150" spans="54:54" x14ac:dyDescent="0.2">
      <c r="BB49150" s="5"/>
    </row>
    <row r="49151" spans="54:54" x14ac:dyDescent="0.2">
      <c r="BB49151" s="5"/>
    </row>
    <row r="49152" spans="54:54" x14ac:dyDescent="0.2">
      <c r="BB49152" s="5"/>
    </row>
    <row r="49153" spans="54:54" x14ac:dyDescent="0.2">
      <c r="BB49153" s="5"/>
    </row>
    <row r="49154" spans="54:54" x14ac:dyDescent="0.2">
      <c r="BB49154" s="5"/>
    </row>
    <row r="49155" spans="54:54" x14ac:dyDescent="0.2">
      <c r="BB49155" s="5"/>
    </row>
    <row r="49156" spans="54:54" x14ac:dyDescent="0.2">
      <c r="BB49156" s="5"/>
    </row>
    <row r="49157" spans="54:54" x14ac:dyDescent="0.2">
      <c r="BB49157" s="5"/>
    </row>
    <row r="49158" spans="54:54" x14ac:dyDescent="0.2">
      <c r="BB49158" s="5"/>
    </row>
    <row r="49159" spans="54:54" x14ac:dyDescent="0.2">
      <c r="BB49159" s="5"/>
    </row>
    <row r="49160" spans="54:54" x14ac:dyDescent="0.2">
      <c r="BB49160" s="5"/>
    </row>
    <row r="49161" spans="54:54" x14ac:dyDescent="0.2">
      <c r="BB49161" s="5"/>
    </row>
    <row r="49162" spans="54:54" x14ac:dyDescent="0.2">
      <c r="BB49162" s="5"/>
    </row>
    <row r="49163" spans="54:54" x14ac:dyDescent="0.2">
      <c r="BB49163" s="5"/>
    </row>
    <row r="49164" spans="54:54" x14ac:dyDescent="0.2">
      <c r="BB49164" s="5"/>
    </row>
    <row r="49165" spans="54:54" x14ac:dyDescent="0.2">
      <c r="BB49165" s="5"/>
    </row>
    <row r="49166" spans="54:54" x14ac:dyDescent="0.2">
      <c r="BB49166" s="5"/>
    </row>
    <row r="49167" spans="54:54" x14ac:dyDescent="0.2">
      <c r="BB49167" s="5"/>
    </row>
    <row r="49168" spans="54:54" x14ac:dyDescent="0.2">
      <c r="BB49168" s="5"/>
    </row>
    <row r="49169" spans="54:54" x14ac:dyDescent="0.2">
      <c r="BB49169" s="5"/>
    </row>
    <row r="49170" spans="54:54" x14ac:dyDescent="0.2">
      <c r="BB49170" s="5"/>
    </row>
    <row r="49171" spans="54:54" x14ac:dyDescent="0.2">
      <c r="BB49171" s="5"/>
    </row>
    <row r="49172" spans="54:54" x14ac:dyDescent="0.2">
      <c r="BB49172" s="5"/>
    </row>
    <row r="49173" spans="54:54" x14ac:dyDescent="0.2">
      <c r="BB49173" s="5"/>
    </row>
    <row r="49174" spans="54:54" x14ac:dyDescent="0.2">
      <c r="BB49174" s="5"/>
    </row>
    <row r="49175" spans="54:54" x14ac:dyDescent="0.2">
      <c r="BB49175" s="5"/>
    </row>
    <row r="49176" spans="54:54" x14ac:dyDescent="0.2">
      <c r="BB49176" s="5"/>
    </row>
    <row r="49177" spans="54:54" x14ac:dyDescent="0.2">
      <c r="BB49177" s="5"/>
    </row>
    <row r="49178" spans="54:54" x14ac:dyDescent="0.2">
      <c r="BB49178" s="5"/>
    </row>
    <row r="49179" spans="54:54" x14ac:dyDescent="0.2">
      <c r="BB49179" s="5"/>
    </row>
    <row r="49180" spans="54:54" x14ac:dyDescent="0.2">
      <c r="BB49180" s="5"/>
    </row>
    <row r="49181" spans="54:54" x14ac:dyDescent="0.2">
      <c r="BB49181" s="5"/>
    </row>
    <row r="49182" spans="54:54" x14ac:dyDescent="0.2">
      <c r="BB49182" s="5"/>
    </row>
    <row r="49183" spans="54:54" x14ac:dyDescent="0.2">
      <c r="BB49183" s="5"/>
    </row>
    <row r="49184" spans="54:54" x14ac:dyDescent="0.2">
      <c r="BB49184" s="5"/>
    </row>
    <row r="49185" spans="54:54" x14ac:dyDescent="0.2">
      <c r="BB49185" s="5"/>
    </row>
    <row r="49186" spans="54:54" x14ac:dyDescent="0.2">
      <c r="BB49186" s="5"/>
    </row>
    <row r="49187" spans="54:54" x14ac:dyDescent="0.2">
      <c r="BB49187" s="5"/>
    </row>
    <row r="49188" spans="54:54" x14ac:dyDescent="0.2">
      <c r="BB49188" s="5"/>
    </row>
    <row r="49189" spans="54:54" x14ac:dyDescent="0.2">
      <c r="BB49189" s="5"/>
    </row>
    <row r="49190" spans="54:54" x14ac:dyDescent="0.2">
      <c r="BB49190" s="5"/>
    </row>
    <row r="49191" spans="54:54" x14ac:dyDescent="0.2">
      <c r="BB49191" s="5"/>
    </row>
    <row r="49192" spans="54:54" x14ac:dyDescent="0.2">
      <c r="BB49192" s="5"/>
    </row>
    <row r="49193" spans="54:54" x14ac:dyDescent="0.2">
      <c r="BB49193" s="5"/>
    </row>
    <row r="49194" spans="54:54" x14ac:dyDescent="0.2">
      <c r="BB49194" s="5"/>
    </row>
    <row r="49195" spans="54:54" x14ac:dyDescent="0.2">
      <c r="BB49195" s="5"/>
    </row>
    <row r="49196" spans="54:54" x14ac:dyDescent="0.2">
      <c r="BB49196" s="5"/>
    </row>
    <row r="49197" spans="54:54" x14ac:dyDescent="0.2">
      <c r="BB49197" s="5"/>
    </row>
    <row r="49198" spans="54:54" x14ac:dyDescent="0.2">
      <c r="BB49198" s="5"/>
    </row>
    <row r="49199" spans="54:54" x14ac:dyDescent="0.2">
      <c r="BB49199" s="5"/>
    </row>
    <row r="49200" spans="54:54" x14ac:dyDescent="0.2">
      <c r="BB49200" s="5"/>
    </row>
    <row r="49201" spans="54:54" x14ac:dyDescent="0.2">
      <c r="BB49201" s="5"/>
    </row>
    <row r="49202" spans="54:54" x14ac:dyDescent="0.2">
      <c r="BB49202" s="5"/>
    </row>
    <row r="49203" spans="54:54" x14ac:dyDescent="0.2">
      <c r="BB49203" s="5"/>
    </row>
    <row r="49204" spans="54:54" x14ac:dyDescent="0.2">
      <c r="BB49204" s="5"/>
    </row>
    <row r="49205" spans="54:54" x14ac:dyDescent="0.2">
      <c r="BB49205" s="5"/>
    </row>
    <row r="49206" spans="54:54" x14ac:dyDescent="0.2">
      <c r="BB49206" s="5"/>
    </row>
    <row r="49207" spans="54:54" x14ac:dyDescent="0.2">
      <c r="BB49207" s="5"/>
    </row>
    <row r="49208" spans="54:54" x14ac:dyDescent="0.2">
      <c r="BB49208" s="5"/>
    </row>
    <row r="49209" spans="54:54" x14ac:dyDescent="0.2">
      <c r="BB49209" s="5"/>
    </row>
    <row r="49210" spans="54:54" x14ac:dyDescent="0.2">
      <c r="BB49210" s="5"/>
    </row>
    <row r="49211" spans="54:54" x14ac:dyDescent="0.2">
      <c r="BB49211" s="5"/>
    </row>
    <row r="49212" spans="54:54" x14ac:dyDescent="0.2">
      <c r="BB49212" s="5"/>
    </row>
    <row r="49213" spans="54:54" x14ac:dyDescent="0.2">
      <c r="BB49213" s="5"/>
    </row>
    <row r="49214" spans="54:54" x14ac:dyDescent="0.2">
      <c r="BB49214" s="5"/>
    </row>
    <row r="49215" spans="54:54" x14ac:dyDescent="0.2">
      <c r="BB49215" s="5"/>
    </row>
    <row r="49216" spans="54:54" x14ac:dyDescent="0.2">
      <c r="BB49216" s="5"/>
    </row>
    <row r="49217" spans="54:54" x14ac:dyDescent="0.2">
      <c r="BB49217" s="5"/>
    </row>
    <row r="49218" spans="54:54" x14ac:dyDescent="0.2">
      <c r="BB49218" s="5"/>
    </row>
    <row r="49219" spans="54:54" x14ac:dyDescent="0.2">
      <c r="BB49219" s="5"/>
    </row>
    <row r="49220" spans="54:54" x14ac:dyDescent="0.2">
      <c r="BB49220" s="5"/>
    </row>
    <row r="49221" spans="54:54" x14ac:dyDescent="0.2">
      <c r="BB49221" s="5"/>
    </row>
    <row r="49222" spans="54:54" x14ac:dyDescent="0.2">
      <c r="BB49222" s="5"/>
    </row>
    <row r="49223" spans="54:54" x14ac:dyDescent="0.2">
      <c r="BB49223" s="5"/>
    </row>
    <row r="49224" spans="54:54" x14ac:dyDescent="0.2">
      <c r="BB49224" s="5"/>
    </row>
    <row r="49225" spans="54:54" x14ac:dyDescent="0.2">
      <c r="BB49225" s="5"/>
    </row>
    <row r="49226" spans="54:54" x14ac:dyDescent="0.2">
      <c r="BB49226" s="5"/>
    </row>
    <row r="49227" spans="54:54" x14ac:dyDescent="0.2">
      <c r="BB49227" s="5"/>
    </row>
    <row r="49228" spans="54:54" x14ac:dyDescent="0.2">
      <c r="BB49228" s="5"/>
    </row>
    <row r="49229" spans="54:54" x14ac:dyDescent="0.2">
      <c r="BB49229" s="5"/>
    </row>
    <row r="49230" spans="54:54" x14ac:dyDescent="0.2">
      <c r="BB49230" s="5"/>
    </row>
    <row r="49231" spans="54:54" x14ac:dyDescent="0.2">
      <c r="BB49231" s="5"/>
    </row>
    <row r="49232" spans="54:54" x14ac:dyDescent="0.2">
      <c r="BB49232" s="5"/>
    </row>
    <row r="49233" spans="54:54" x14ac:dyDescent="0.2">
      <c r="BB49233" s="5"/>
    </row>
    <row r="49234" spans="54:54" x14ac:dyDescent="0.2">
      <c r="BB49234" s="5"/>
    </row>
    <row r="49235" spans="54:54" x14ac:dyDescent="0.2">
      <c r="BB49235" s="5"/>
    </row>
    <row r="49236" spans="54:54" x14ac:dyDescent="0.2">
      <c r="BB49236" s="5"/>
    </row>
    <row r="49237" spans="54:54" x14ac:dyDescent="0.2">
      <c r="BB49237" s="5"/>
    </row>
    <row r="49238" spans="54:54" x14ac:dyDescent="0.2">
      <c r="BB49238" s="5"/>
    </row>
    <row r="49239" spans="54:54" x14ac:dyDescent="0.2">
      <c r="BB49239" s="5"/>
    </row>
    <row r="49240" spans="54:54" x14ac:dyDescent="0.2">
      <c r="BB49240" s="5"/>
    </row>
    <row r="49241" spans="54:54" x14ac:dyDescent="0.2">
      <c r="BB49241" s="5"/>
    </row>
    <row r="49242" spans="54:54" x14ac:dyDescent="0.2">
      <c r="BB49242" s="5"/>
    </row>
    <row r="49243" spans="54:54" x14ac:dyDescent="0.2">
      <c r="BB49243" s="5"/>
    </row>
    <row r="49244" spans="54:54" x14ac:dyDescent="0.2">
      <c r="BB49244" s="5"/>
    </row>
    <row r="49245" spans="54:54" x14ac:dyDescent="0.2">
      <c r="BB49245" s="5"/>
    </row>
    <row r="49246" spans="54:54" x14ac:dyDescent="0.2">
      <c r="BB49246" s="5"/>
    </row>
    <row r="49247" spans="54:54" x14ac:dyDescent="0.2">
      <c r="BB49247" s="5"/>
    </row>
    <row r="49248" spans="54:54" x14ac:dyDescent="0.2">
      <c r="BB49248" s="5"/>
    </row>
    <row r="49249" spans="54:54" x14ac:dyDescent="0.2">
      <c r="BB49249" s="5"/>
    </row>
    <row r="49250" spans="54:54" x14ac:dyDescent="0.2">
      <c r="BB49250" s="5"/>
    </row>
    <row r="49251" spans="54:54" x14ac:dyDescent="0.2">
      <c r="BB49251" s="5"/>
    </row>
    <row r="49252" spans="54:54" x14ac:dyDescent="0.2">
      <c r="BB49252" s="5"/>
    </row>
    <row r="49253" spans="54:54" x14ac:dyDescent="0.2">
      <c r="BB49253" s="5"/>
    </row>
    <row r="49254" spans="54:54" x14ac:dyDescent="0.2">
      <c r="BB49254" s="5"/>
    </row>
    <row r="49255" spans="54:54" x14ac:dyDescent="0.2">
      <c r="BB49255" s="5"/>
    </row>
    <row r="49256" spans="54:54" x14ac:dyDescent="0.2">
      <c r="BB49256" s="5"/>
    </row>
    <row r="49257" spans="54:54" x14ac:dyDescent="0.2">
      <c r="BB49257" s="5"/>
    </row>
    <row r="49258" spans="54:54" x14ac:dyDescent="0.2">
      <c r="BB49258" s="5"/>
    </row>
    <row r="49259" spans="54:54" x14ac:dyDescent="0.2">
      <c r="BB49259" s="5"/>
    </row>
    <row r="49260" spans="54:54" x14ac:dyDescent="0.2">
      <c r="BB49260" s="5"/>
    </row>
    <row r="49261" spans="54:54" x14ac:dyDescent="0.2">
      <c r="BB49261" s="5"/>
    </row>
    <row r="49262" spans="54:54" x14ac:dyDescent="0.2">
      <c r="BB49262" s="5"/>
    </row>
    <row r="49263" spans="54:54" x14ac:dyDescent="0.2">
      <c r="BB49263" s="5"/>
    </row>
    <row r="49264" spans="54:54" x14ac:dyDescent="0.2">
      <c r="BB49264" s="5"/>
    </row>
    <row r="49265" spans="54:54" x14ac:dyDescent="0.2">
      <c r="BB49265" s="5"/>
    </row>
    <row r="49266" spans="54:54" x14ac:dyDescent="0.2">
      <c r="BB49266" s="5"/>
    </row>
    <row r="49267" spans="54:54" x14ac:dyDescent="0.2">
      <c r="BB49267" s="5"/>
    </row>
    <row r="49268" spans="54:54" x14ac:dyDescent="0.2">
      <c r="BB49268" s="5"/>
    </row>
    <row r="49269" spans="54:54" x14ac:dyDescent="0.2">
      <c r="BB49269" s="5"/>
    </row>
    <row r="49270" spans="54:54" x14ac:dyDescent="0.2">
      <c r="BB49270" s="5"/>
    </row>
    <row r="49271" spans="54:54" x14ac:dyDescent="0.2">
      <c r="BB49271" s="5"/>
    </row>
    <row r="49272" spans="54:54" x14ac:dyDescent="0.2">
      <c r="BB49272" s="5"/>
    </row>
    <row r="49273" spans="54:54" x14ac:dyDescent="0.2">
      <c r="BB49273" s="5"/>
    </row>
    <row r="49274" spans="54:54" x14ac:dyDescent="0.2">
      <c r="BB49274" s="5"/>
    </row>
    <row r="49275" spans="54:54" x14ac:dyDescent="0.2">
      <c r="BB49275" s="5"/>
    </row>
    <row r="49276" spans="54:54" x14ac:dyDescent="0.2">
      <c r="BB49276" s="5"/>
    </row>
    <row r="49277" spans="54:54" x14ac:dyDescent="0.2">
      <c r="BB49277" s="5"/>
    </row>
    <row r="49278" spans="54:54" x14ac:dyDescent="0.2">
      <c r="BB49278" s="5"/>
    </row>
    <row r="49279" spans="54:54" x14ac:dyDescent="0.2">
      <c r="BB49279" s="5"/>
    </row>
    <row r="49280" spans="54:54" x14ac:dyDescent="0.2">
      <c r="BB49280" s="5"/>
    </row>
    <row r="49281" spans="54:54" x14ac:dyDescent="0.2">
      <c r="BB49281" s="5"/>
    </row>
    <row r="49282" spans="54:54" x14ac:dyDescent="0.2">
      <c r="BB49282" s="5"/>
    </row>
    <row r="49283" spans="54:54" x14ac:dyDescent="0.2">
      <c r="BB49283" s="5"/>
    </row>
    <row r="49284" spans="54:54" x14ac:dyDescent="0.2">
      <c r="BB49284" s="5"/>
    </row>
    <row r="49285" spans="54:54" x14ac:dyDescent="0.2">
      <c r="BB49285" s="5"/>
    </row>
    <row r="49286" spans="54:54" x14ac:dyDescent="0.2">
      <c r="BB49286" s="5"/>
    </row>
    <row r="49287" spans="54:54" x14ac:dyDescent="0.2">
      <c r="BB49287" s="5"/>
    </row>
    <row r="49288" spans="54:54" x14ac:dyDescent="0.2">
      <c r="BB49288" s="5"/>
    </row>
    <row r="49289" spans="54:54" x14ac:dyDescent="0.2">
      <c r="BB49289" s="5"/>
    </row>
    <row r="49290" spans="54:54" x14ac:dyDescent="0.2">
      <c r="BB49290" s="5"/>
    </row>
    <row r="49291" spans="54:54" x14ac:dyDescent="0.2">
      <c r="BB49291" s="5"/>
    </row>
    <row r="49292" spans="54:54" x14ac:dyDescent="0.2">
      <c r="BB49292" s="5"/>
    </row>
    <row r="49293" spans="54:54" x14ac:dyDescent="0.2">
      <c r="BB49293" s="5"/>
    </row>
    <row r="49294" spans="54:54" x14ac:dyDescent="0.2">
      <c r="BB49294" s="5"/>
    </row>
    <row r="49295" spans="54:54" x14ac:dyDescent="0.2">
      <c r="BB49295" s="5"/>
    </row>
    <row r="49296" spans="54:54" x14ac:dyDescent="0.2">
      <c r="BB49296" s="5"/>
    </row>
    <row r="49297" spans="54:54" x14ac:dyDescent="0.2">
      <c r="BB49297" s="5"/>
    </row>
    <row r="49298" spans="54:54" x14ac:dyDescent="0.2">
      <c r="BB49298" s="5"/>
    </row>
    <row r="49299" spans="54:54" x14ac:dyDescent="0.2">
      <c r="BB49299" s="5"/>
    </row>
    <row r="49300" spans="54:54" x14ac:dyDescent="0.2">
      <c r="BB49300" s="5"/>
    </row>
    <row r="49301" spans="54:54" x14ac:dyDescent="0.2">
      <c r="BB49301" s="5"/>
    </row>
    <row r="49302" spans="54:54" x14ac:dyDescent="0.2">
      <c r="BB49302" s="5"/>
    </row>
    <row r="49303" spans="54:54" x14ac:dyDescent="0.2">
      <c r="BB49303" s="5"/>
    </row>
    <row r="49304" spans="54:54" x14ac:dyDescent="0.2">
      <c r="BB49304" s="5"/>
    </row>
    <row r="49305" spans="54:54" x14ac:dyDescent="0.2">
      <c r="BB49305" s="5"/>
    </row>
    <row r="49306" spans="54:54" x14ac:dyDescent="0.2">
      <c r="BB49306" s="5"/>
    </row>
    <row r="49307" spans="54:54" x14ac:dyDescent="0.2">
      <c r="BB49307" s="5"/>
    </row>
    <row r="49308" spans="54:54" x14ac:dyDescent="0.2">
      <c r="BB49308" s="5"/>
    </row>
    <row r="49309" spans="54:54" x14ac:dyDescent="0.2">
      <c r="BB49309" s="5"/>
    </row>
    <row r="49310" spans="54:54" x14ac:dyDescent="0.2">
      <c r="BB49310" s="5"/>
    </row>
    <row r="49311" spans="54:54" x14ac:dyDescent="0.2">
      <c r="BB49311" s="5"/>
    </row>
    <row r="49312" spans="54:54" x14ac:dyDescent="0.2">
      <c r="BB49312" s="5"/>
    </row>
    <row r="49313" spans="54:54" x14ac:dyDescent="0.2">
      <c r="BB49313" s="5"/>
    </row>
    <row r="49314" spans="54:54" x14ac:dyDescent="0.2">
      <c r="BB49314" s="5"/>
    </row>
    <row r="49315" spans="54:54" x14ac:dyDescent="0.2">
      <c r="BB49315" s="5"/>
    </row>
    <row r="49316" spans="54:54" x14ac:dyDescent="0.2">
      <c r="BB49316" s="5"/>
    </row>
    <row r="49317" spans="54:54" x14ac:dyDescent="0.2">
      <c r="BB49317" s="5"/>
    </row>
    <row r="49318" spans="54:54" x14ac:dyDescent="0.2">
      <c r="BB49318" s="5"/>
    </row>
    <row r="49319" spans="54:54" x14ac:dyDescent="0.2">
      <c r="BB49319" s="5"/>
    </row>
    <row r="49320" spans="54:54" x14ac:dyDescent="0.2">
      <c r="BB49320" s="5"/>
    </row>
    <row r="49321" spans="54:54" x14ac:dyDescent="0.2">
      <c r="BB49321" s="5"/>
    </row>
    <row r="49322" spans="54:54" x14ac:dyDescent="0.2">
      <c r="BB49322" s="5"/>
    </row>
    <row r="49323" spans="54:54" x14ac:dyDescent="0.2">
      <c r="BB49323" s="5"/>
    </row>
    <row r="49324" spans="54:54" x14ac:dyDescent="0.2">
      <c r="BB49324" s="5"/>
    </row>
    <row r="49325" spans="54:54" x14ac:dyDescent="0.2">
      <c r="BB49325" s="5"/>
    </row>
    <row r="49326" spans="54:54" x14ac:dyDescent="0.2">
      <c r="BB49326" s="5"/>
    </row>
    <row r="49327" spans="54:54" x14ac:dyDescent="0.2">
      <c r="BB49327" s="5"/>
    </row>
    <row r="49328" spans="54:54" x14ac:dyDescent="0.2">
      <c r="BB49328" s="5"/>
    </row>
    <row r="49329" spans="54:54" x14ac:dyDescent="0.2">
      <c r="BB49329" s="5"/>
    </row>
    <row r="49330" spans="54:54" x14ac:dyDescent="0.2">
      <c r="BB49330" s="5"/>
    </row>
    <row r="49331" spans="54:54" x14ac:dyDescent="0.2">
      <c r="BB49331" s="5"/>
    </row>
    <row r="49332" spans="54:54" x14ac:dyDescent="0.2">
      <c r="BB49332" s="5"/>
    </row>
    <row r="49333" spans="54:54" x14ac:dyDescent="0.2">
      <c r="BB49333" s="5"/>
    </row>
    <row r="49334" spans="54:54" x14ac:dyDescent="0.2">
      <c r="BB49334" s="5"/>
    </row>
    <row r="49335" spans="54:54" x14ac:dyDescent="0.2">
      <c r="BB49335" s="5"/>
    </row>
    <row r="49336" spans="54:54" x14ac:dyDescent="0.2">
      <c r="BB49336" s="5"/>
    </row>
    <row r="49337" spans="54:54" x14ac:dyDescent="0.2">
      <c r="BB49337" s="5"/>
    </row>
    <row r="49338" spans="54:54" x14ac:dyDescent="0.2">
      <c r="BB49338" s="5"/>
    </row>
    <row r="49339" spans="54:54" x14ac:dyDescent="0.2">
      <c r="BB49339" s="5"/>
    </row>
    <row r="49340" spans="54:54" x14ac:dyDescent="0.2">
      <c r="BB49340" s="5"/>
    </row>
    <row r="49341" spans="54:54" x14ac:dyDescent="0.2">
      <c r="BB49341" s="5"/>
    </row>
    <row r="49342" spans="54:54" x14ac:dyDescent="0.2">
      <c r="BB49342" s="5"/>
    </row>
    <row r="49343" spans="54:54" x14ac:dyDescent="0.2">
      <c r="BB49343" s="5"/>
    </row>
    <row r="49344" spans="54:54" x14ac:dyDescent="0.2">
      <c r="BB49344" s="5"/>
    </row>
    <row r="49345" spans="54:54" x14ac:dyDescent="0.2">
      <c r="BB49345" s="5"/>
    </row>
    <row r="49346" spans="54:54" x14ac:dyDescent="0.2">
      <c r="BB49346" s="5"/>
    </row>
    <row r="49347" spans="54:54" x14ac:dyDescent="0.2">
      <c r="BB49347" s="5"/>
    </row>
    <row r="49348" spans="54:54" x14ac:dyDescent="0.2">
      <c r="BB49348" s="5"/>
    </row>
    <row r="49349" spans="54:54" x14ac:dyDescent="0.2">
      <c r="BB49349" s="5"/>
    </row>
    <row r="49350" spans="54:54" x14ac:dyDescent="0.2">
      <c r="BB49350" s="5"/>
    </row>
    <row r="49351" spans="54:54" x14ac:dyDescent="0.2">
      <c r="BB49351" s="5"/>
    </row>
    <row r="49352" spans="54:54" x14ac:dyDescent="0.2">
      <c r="BB49352" s="5"/>
    </row>
    <row r="49353" spans="54:54" x14ac:dyDescent="0.2">
      <c r="BB49353" s="5"/>
    </row>
    <row r="49354" spans="54:54" x14ac:dyDescent="0.2">
      <c r="BB49354" s="5"/>
    </row>
    <row r="49355" spans="54:54" x14ac:dyDescent="0.2">
      <c r="BB49355" s="5"/>
    </row>
    <row r="49356" spans="54:54" x14ac:dyDescent="0.2">
      <c r="BB49356" s="5"/>
    </row>
    <row r="49357" spans="54:54" x14ac:dyDescent="0.2">
      <c r="BB49357" s="5"/>
    </row>
    <row r="49358" spans="54:54" x14ac:dyDescent="0.2">
      <c r="BB49358" s="5"/>
    </row>
    <row r="49359" spans="54:54" x14ac:dyDescent="0.2">
      <c r="BB49359" s="5"/>
    </row>
    <row r="49360" spans="54:54" x14ac:dyDescent="0.2">
      <c r="BB49360" s="5"/>
    </row>
    <row r="49361" spans="54:54" x14ac:dyDescent="0.2">
      <c r="BB49361" s="5"/>
    </row>
    <row r="49362" spans="54:54" x14ac:dyDescent="0.2">
      <c r="BB49362" s="5"/>
    </row>
    <row r="49363" spans="54:54" x14ac:dyDescent="0.2">
      <c r="BB49363" s="5"/>
    </row>
    <row r="49364" spans="54:54" x14ac:dyDescent="0.2">
      <c r="BB49364" s="5"/>
    </row>
    <row r="49365" spans="54:54" x14ac:dyDescent="0.2">
      <c r="BB49365" s="5"/>
    </row>
    <row r="49366" spans="54:54" x14ac:dyDescent="0.2">
      <c r="BB49366" s="5"/>
    </row>
    <row r="49367" spans="54:54" x14ac:dyDescent="0.2">
      <c r="BB49367" s="5"/>
    </row>
    <row r="49368" spans="54:54" x14ac:dyDescent="0.2">
      <c r="BB49368" s="5"/>
    </row>
    <row r="49369" spans="54:54" x14ac:dyDescent="0.2">
      <c r="BB49369" s="5"/>
    </row>
    <row r="49370" spans="54:54" x14ac:dyDescent="0.2">
      <c r="BB49370" s="5"/>
    </row>
    <row r="49371" spans="54:54" x14ac:dyDescent="0.2">
      <c r="BB49371" s="5"/>
    </row>
    <row r="49372" spans="54:54" x14ac:dyDescent="0.2">
      <c r="BB49372" s="5"/>
    </row>
    <row r="49373" spans="54:54" x14ac:dyDescent="0.2">
      <c r="BB49373" s="5"/>
    </row>
    <row r="49374" spans="54:54" x14ac:dyDescent="0.2">
      <c r="BB49374" s="5"/>
    </row>
    <row r="49375" spans="54:54" x14ac:dyDescent="0.2">
      <c r="BB49375" s="5"/>
    </row>
    <row r="49376" spans="54:54" x14ac:dyDescent="0.2">
      <c r="BB49376" s="5"/>
    </row>
    <row r="49377" spans="54:54" x14ac:dyDescent="0.2">
      <c r="BB49377" s="5"/>
    </row>
    <row r="49378" spans="54:54" x14ac:dyDescent="0.2">
      <c r="BB49378" s="5"/>
    </row>
    <row r="49379" spans="54:54" x14ac:dyDescent="0.2">
      <c r="BB49379" s="5"/>
    </row>
    <row r="49380" spans="54:54" x14ac:dyDescent="0.2">
      <c r="BB49380" s="5"/>
    </row>
    <row r="49381" spans="54:54" x14ac:dyDescent="0.2">
      <c r="BB49381" s="5"/>
    </row>
    <row r="49382" spans="54:54" x14ac:dyDescent="0.2">
      <c r="BB49382" s="5"/>
    </row>
    <row r="49383" spans="54:54" x14ac:dyDescent="0.2">
      <c r="BB49383" s="5"/>
    </row>
    <row r="49384" spans="54:54" x14ac:dyDescent="0.2">
      <c r="BB49384" s="5"/>
    </row>
    <row r="49385" spans="54:54" x14ac:dyDescent="0.2">
      <c r="BB49385" s="5"/>
    </row>
    <row r="49386" spans="54:54" x14ac:dyDescent="0.2">
      <c r="BB49386" s="5"/>
    </row>
    <row r="49387" spans="54:54" x14ac:dyDescent="0.2">
      <c r="BB49387" s="5"/>
    </row>
    <row r="49388" spans="54:54" x14ac:dyDescent="0.2">
      <c r="BB49388" s="5"/>
    </row>
    <row r="49389" spans="54:54" x14ac:dyDescent="0.2">
      <c r="BB49389" s="5"/>
    </row>
    <row r="49390" spans="54:54" x14ac:dyDescent="0.2">
      <c r="BB49390" s="5"/>
    </row>
    <row r="49391" spans="54:54" x14ac:dyDescent="0.2">
      <c r="BB49391" s="5"/>
    </row>
    <row r="49392" spans="54:54" x14ac:dyDescent="0.2">
      <c r="BB49392" s="5"/>
    </row>
    <row r="49393" spans="54:54" x14ac:dyDescent="0.2">
      <c r="BB49393" s="5"/>
    </row>
    <row r="49394" spans="54:54" x14ac:dyDescent="0.2">
      <c r="BB49394" s="5"/>
    </row>
    <row r="49395" spans="54:54" x14ac:dyDescent="0.2">
      <c r="BB49395" s="5"/>
    </row>
    <row r="49396" spans="54:54" x14ac:dyDescent="0.2">
      <c r="BB49396" s="5"/>
    </row>
    <row r="49397" spans="54:54" x14ac:dyDescent="0.2">
      <c r="BB49397" s="5"/>
    </row>
    <row r="49398" spans="54:54" x14ac:dyDescent="0.2">
      <c r="BB49398" s="5"/>
    </row>
    <row r="49399" spans="54:54" x14ac:dyDescent="0.2">
      <c r="BB49399" s="5"/>
    </row>
    <row r="49400" spans="54:54" x14ac:dyDescent="0.2">
      <c r="BB49400" s="5"/>
    </row>
    <row r="49401" spans="54:54" x14ac:dyDescent="0.2">
      <c r="BB49401" s="5"/>
    </row>
    <row r="49402" spans="54:54" x14ac:dyDescent="0.2">
      <c r="BB49402" s="5"/>
    </row>
    <row r="49403" spans="54:54" x14ac:dyDescent="0.2">
      <c r="BB49403" s="5"/>
    </row>
    <row r="49404" spans="54:54" x14ac:dyDescent="0.2">
      <c r="BB49404" s="5"/>
    </row>
    <row r="49405" spans="54:54" x14ac:dyDescent="0.2">
      <c r="BB49405" s="5"/>
    </row>
    <row r="49406" spans="54:54" x14ac:dyDescent="0.2">
      <c r="BB49406" s="5"/>
    </row>
    <row r="49407" spans="54:54" x14ac:dyDescent="0.2">
      <c r="BB49407" s="5"/>
    </row>
    <row r="49408" spans="54:54" x14ac:dyDescent="0.2">
      <c r="BB49408" s="5"/>
    </row>
    <row r="49409" spans="54:54" x14ac:dyDescent="0.2">
      <c r="BB49409" s="5"/>
    </row>
    <row r="49410" spans="54:54" x14ac:dyDescent="0.2">
      <c r="BB49410" s="5"/>
    </row>
    <row r="49411" spans="54:54" x14ac:dyDescent="0.2">
      <c r="BB49411" s="5"/>
    </row>
    <row r="49412" spans="54:54" x14ac:dyDescent="0.2">
      <c r="BB49412" s="5"/>
    </row>
    <row r="49413" spans="54:54" x14ac:dyDescent="0.2">
      <c r="BB49413" s="5"/>
    </row>
    <row r="49414" spans="54:54" x14ac:dyDescent="0.2">
      <c r="BB49414" s="5"/>
    </row>
    <row r="49415" spans="54:54" x14ac:dyDescent="0.2">
      <c r="BB49415" s="5"/>
    </row>
    <row r="49416" spans="54:54" x14ac:dyDescent="0.2">
      <c r="BB49416" s="5"/>
    </row>
    <row r="49417" spans="54:54" x14ac:dyDescent="0.2">
      <c r="BB49417" s="5"/>
    </row>
    <row r="49418" spans="54:54" x14ac:dyDescent="0.2">
      <c r="BB49418" s="5"/>
    </row>
    <row r="49419" spans="54:54" x14ac:dyDescent="0.2">
      <c r="BB49419" s="5"/>
    </row>
    <row r="49420" spans="54:54" x14ac:dyDescent="0.2">
      <c r="BB49420" s="5"/>
    </row>
    <row r="49421" spans="54:54" x14ac:dyDescent="0.2">
      <c r="BB49421" s="5"/>
    </row>
    <row r="49422" spans="54:54" x14ac:dyDescent="0.2">
      <c r="BB49422" s="5"/>
    </row>
    <row r="49423" spans="54:54" x14ac:dyDescent="0.2">
      <c r="BB49423" s="5"/>
    </row>
    <row r="49424" spans="54:54" x14ac:dyDescent="0.2">
      <c r="BB49424" s="5"/>
    </row>
    <row r="49425" spans="54:54" x14ac:dyDescent="0.2">
      <c r="BB49425" s="5"/>
    </row>
    <row r="49426" spans="54:54" x14ac:dyDescent="0.2">
      <c r="BB49426" s="5"/>
    </row>
    <row r="49427" spans="54:54" x14ac:dyDescent="0.2">
      <c r="BB49427" s="5"/>
    </row>
    <row r="49428" spans="54:54" x14ac:dyDescent="0.2">
      <c r="BB49428" s="5"/>
    </row>
    <row r="49429" spans="54:54" x14ac:dyDescent="0.2">
      <c r="BB49429" s="5"/>
    </row>
    <row r="49430" spans="54:54" x14ac:dyDescent="0.2">
      <c r="BB49430" s="5"/>
    </row>
    <row r="49431" spans="54:54" x14ac:dyDescent="0.2">
      <c r="BB49431" s="5"/>
    </row>
    <row r="49432" spans="54:54" x14ac:dyDescent="0.2">
      <c r="BB49432" s="5"/>
    </row>
    <row r="49433" spans="54:54" x14ac:dyDescent="0.2">
      <c r="BB49433" s="5"/>
    </row>
    <row r="49434" spans="54:54" x14ac:dyDescent="0.2">
      <c r="BB49434" s="5"/>
    </row>
    <row r="49435" spans="54:54" x14ac:dyDescent="0.2">
      <c r="BB49435" s="5"/>
    </row>
    <row r="49436" spans="54:54" x14ac:dyDescent="0.2">
      <c r="BB49436" s="5"/>
    </row>
    <row r="49437" spans="54:54" x14ac:dyDescent="0.2">
      <c r="BB49437" s="5"/>
    </row>
    <row r="49438" spans="54:54" x14ac:dyDescent="0.2">
      <c r="BB49438" s="5"/>
    </row>
    <row r="49439" spans="54:54" x14ac:dyDescent="0.2">
      <c r="BB49439" s="5"/>
    </row>
    <row r="49440" spans="54:54" x14ac:dyDescent="0.2">
      <c r="BB49440" s="5"/>
    </row>
    <row r="49441" spans="54:54" x14ac:dyDescent="0.2">
      <c r="BB49441" s="5"/>
    </row>
    <row r="49442" spans="54:54" x14ac:dyDescent="0.2">
      <c r="BB49442" s="5"/>
    </row>
    <row r="49443" spans="54:54" x14ac:dyDescent="0.2">
      <c r="BB49443" s="5"/>
    </row>
    <row r="49444" spans="54:54" x14ac:dyDescent="0.2">
      <c r="BB49444" s="5"/>
    </row>
    <row r="49445" spans="54:54" x14ac:dyDescent="0.2">
      <c r="BB49445" s="5"/>
    </row>
    <row r="49446" spans="54:54" x14ac:dyDescent="0.2">
      <c r="BB49446" s="5"/>
    </row>
    <row r="49447" spans="54:54" x14ac:dyDescent="0.2">
      <c r="BB49447" s="5"/>
    </row>
    <row r="49448" spans="54:54" x14ac:dyDescent="0.2">
      <c r="BB49448" s="5"/>
    </row>
    <row r="49449" spans="54:54" x14ac:dyDescent="0.2">
      <c r="BB49449" s="5"/>
    </row>
    <row r="49450" spans="54:54" x14ac:dyDescent="0.2">
      <c r="BB49450" s="5"/>
    </row>
    <row r="49451" spans="54:54" x14ac:dyDescent="0.2">
      <c r="BB49451" s="5"/>
    </row>
    <row r="49452" spans="54:54" x14ac:dyDescent="0.2">
      <c r="BB49452" s="5"/>
    </row>
    <row r="49453" spans="54:54" x14ac:dyDescent="0.2">
      <c r="BB49453" s="5"/>
    </row>
    <row r="49454" spans="54:54" x14ac:dyDescent="0.2">
      <c r="BB49454" s="5"/>
    </row>
    <row r="49455" spans="54:54" x14ac:dyDescent="0.2">
      <c r="BB49455" s="5"/>
    </row>
    <row r="49456" spans="54:54" x14ac:dyDescent="0.2">
      <c r="BB49456" s="5"/>
    </row>
    <row r="49457" spans="54:54" x14ac:dyDescent="0.2">
      <c r="BB49457" s="5"/>
    </row>
    <row r="49458" spans="54:54" x14ac:dyDescent="0.2">
      <c r="BB49458" s="5"/>
    </row>
    <row r="49459" spans="54:54" x14ac:dyDescent="0.2">
      <c r="BB49459" s="5"/>
    </row>
    <row r="49460" spans="54:54" x14ac:dyDescent="0.2">
      <c r="BB49460" s="5"/>
    </row>
    <row r="49461" spans="54:54" x14ac:dyDescent="0.2">
      <c r="BB49461" s="5"/>
    </row>
    <row r="49462" spans="54:54" x14ac:dyDescent="0.2">
      <c r="BB49462" s="5"/>
    </row>
    <row r="49463" spans="54:54" x14ac:dyDescent="0.2">
      <c r="BB49463" s="5"/>
    </row>
    <row r="49464" spans="54:54" x14ac:dyDescent="0.2">
      <c r="BB49464" s="5"/>
    </row>
    <row r="49465" spans="54:54" x14ac:dyDescent="0.2">
      <c r="BB49465" s="5"/>
    </row>
    <row r="49466" spans="54:54" x14ac:dyDescent="0.2">
      <c r="BB49466" s="5"/>
    </row>
    <row r="49467" spans="54:54" x14ac:dyDescent="0.2">
      <c r="BB49467" s="5"/>
    </row>
    <row r="49468" spans="54:54" x14ac:dyDescent="0.2">
      <c r="BB49468" s="5"/>
    </row>
    <row r="49469" spans="54:54" x14ac:dyDescent="0.2">
      <c r="BB49469" s="5"/>
    </row>
    <row r="49470" spans="54:54" x14ac:dyDescent="0.2">
      <c r="BB49470" s="5"/>
    </row>
    <row r="49471" spans="54:54" x14ac:dyDescent="0.2">
      <c r="BB49471" s="5"/>
    </row>
    <row r="49472" spans="54:54" x14ac:dyDescent="0.2">
      <c r="BB49472" s="5"/>
    </row>
    <row r="49473" spans="54:54" x14ac:dyDescent="0.2">
      <c r="BB49473" s="5"/>
    </row>
    <row r="49474" spans="54:54" x14ac:dyDescent="0.2">
      <c r="BB49474" s="5"/>
    </row>
    <row r="49475" spans="54:54" x14ac:dyDescent="0.2">
      <c r="BB49475" s="5"/>
    </row>
    <row r="49476" spans="54:54" x14ac:dyDescent="0.2">
      <c r="BB49476" s="5"/>
    </row>
    <row r="49477" spans="54:54" x14ac:dyDescent="0.2">
      <c r="BB49477" s="5"/>
    </row>
    <row r="49478" spans="54:54" x14ac:dyDescent="0.2">
      <c r="BB49478" s="5"/>
    </row>
    <row r="49479" spans="54:54" x14ac:dyDescent="0.2">
      <c r="BB49479" s="5"/>
    </row>
    <row r="49480" spans="54:54" x14ac:dyDescent="0.2">
      <c r="BB49480" s="5"/>
    </row>
    <row r="49481" spans="54:54" x14ac:dyDescent="0.2">
      <c r="BB49481" s="5"/>
    </row>
    <row r="49482" spans="54:54" x14ac:dyDescent="0.2">
      <c r="BB49482" s="5"/>
    </row>
    <row r="49483" spans="54:54" x14ac:dyDescent="0.2">
      <c r="BB49483" s="5"/>
    </row>
    <row r="49484" spans="54:54" x14ac:dyDescent="0.2">
      <c r="BB49484" s="5"/>
    </row>
    <row r="49485" spans="54:54" x14ac:dyDescent="0.2">
      <c r="BB49485" s="5"/>
    </row>
    <row r="49486" spans="54:54" x14ac:dyDescent="0.2">
      <c r="BB49486" s="5"/>
    </row>
    <row r="49487" spans="54:54" x14ac:dyDescent="0.2">
      <c r="BB49487" s="5"/>
    </row>
    <row r="49488" spans="54:54" x14ac:dyDescent="0.2">
      <c r="BB49488" s="5"/>
    </row>
    <row r="49489" spans="54:54" x14ac:dyDescent="0.2">
      <c r="BB49489" s="5"/>
    </row>
    <row r="49490" spans="54:54" x14ac:dyDescent="0.2">
      <c r="BB49490" s="5"/>
    </row>
    <row r="49491" spans="54:54" x14ac:dyDescent="0.2">
      <c r="BB49491" s="5"/>
    </row>
    <row r="49492" spans="54:54" x14ac:dyDescent="0.2">
      <c r="BB49492" s="5"/>
    </row>
    <row r="49493" spans="54:54" x14ac:dyDescent="0.2">
      <c r="BB49493" s="5"/>
    </row>
    <row r="49494" spans="54:54" x14ac:dyDescent="0.2">
      <c r="BB49494" s="5"/>
    </row>
    <row r="49495" spans="54:54" x14ac:dyDescent="0.2">
      <c r="BB49495" s="5"/>
    </row>
    <row r="49496" spans="54:54" x14ac:dyDescent="0.2">
      <c r="BB49496" s="5"/>
    </row>
    <row r="49497" spans="54:54" x14ac:dyDescent="0.2">
      <c r="BB49497" s="5"/>
    </row>
    <row r="49498" spans="54:54" x14ac:dyDescent="0.2">
      <c r="BB49498" s="5"/>
    </row>
    <row r="49499" spans="54:54" x14ac:dyDescent="0.2">
      <c r="BB49499" s="5"/>
    </row>
    <row r="49500" spans="54:54" x14ac:dyDescent="0.2">
      <c r="BB49500" s="5"/>
    </row>
    <row r="49501" spans="54:54" x14ac:dyDescent="0.2">
      <c r="BB49501" s="5"/>
    </row>
    <row r="49502" spans="54:54" x14ac:dyDescent="0.2">
      <c r="BB49502" s="5"/>
    </row>
    <row r="49503" spans="54:54" x14ac:dyDescent="0.2">
      <c r="BB49503" s="5"/>
    </row>
    <row r="49504" spans="54:54" x14ac:dyDescent="0.2">
      <c r="BB49504" s="5"/>
    </row>
    <row r="49505" spans="54:54" x14ac:dyDescent="0.2">
      <c r="BB49505" s="5"/>
    </row>
    <row r="49506" spans="54:54" x14ac:dyDescent="0.2">
      <c r="BB49506" s="5"/>
    </row>
    <row r="49507" spans="54:54" x14ac:dyDescent="0.2">
      <c r="BB49507" s="5"/>
    </row>
    <row r="49508" spans="54:54" x14ac:dyDescent="0.2">
      <c r="BB49508" s="5"/>
    </row>
    <row r="49509" spans="54:54" x14ac:dyDescent="0.2">
      <c r="BB49509" s="5"/>
    </row>
    <row r="49510" spans="54:54" x14ac:dyDescent="0.2">
      <c r="BB49510" s="5"/>
    </row>
    <row r="49511" spans="54:54" x14ac:dyDescent="0.2">
      <c r="BB49511" s="5"/>
    </row>
    <row r="49512" spans="54:54" x14ac:dyDescent="0.2">
      <c r="BB49512" s="5"/>
    </row>
    <row r="49513" spans="54:54" x14ac:dyDescent="0.2">
      <c r="BB49513" s="5"/>
    </row>
    <row r="49514" spans="54:54" x14ac:dyDescent="0.2">
      <c r="BB49514" s="5"/>
    </row>
    <row r="49515" spans="54:54" x14ac:dyDescent="0.2">
      <c r="BB49515" s="5"/>
    </row>
    <row r="49516" spans="54:54" x14ac:dyDescent="0.2">
      <c r="BB49516" s="5"/>
    </row>
    <row r="49517" spans="54:54" x14ac:dyDescent="0.2">
      <c r="BB49517" s="5"/>
    </row>
    <row r="49518" spans="54:54" x14ac:dyDescent="0.2">
      <c r="BB49518" s="5"/>
    </row>
    <row r="49519" spans="54:54" x14ac:dyDescent="0.2">
      <c r="BB49519" s="5"/>
    </row>
    <row r="49520" spans="54:54" x14ac:dyDescent="0.2">
      <c r="BB49520" s="5"/>
    </row>
    <row r="49521" spans="54:54" x14ac:dyDescent="0.2">
      <c r="BB49521" s="5"/>
    </row>
    <row r="49522" spans="54:54" x14ac:dyDescent="0.2">
      <c r="BB49522" s="5"/>
    </row>
    <row r="49523" spans="54:54" x14ac:dyDescent="0.2">
      <c r="BB49523" s="5"/>
    </row>
    <row r="49524" spans="54:54" x14ac:dyDescent="0.2">
      <c r="BB49524" s="5"/>
    </row>
    <row r="49525" spans="54:54" x14ac:dyDescent="0.2">
      <c r="BB49525" s="5"/>
    </row>
    <row r="49526" spans="54:54" x14ac:dyDescent="0.2">
      <c r="BB49526" s="5"/>
    </row>
    <row r="49527" spans="54:54" x14ac:dyDescent="0.2">
      <c r="BB49527" s="5"/>
    </row>
    <row r="49528" spans="54:54" x14ac:dyDescent="0.2">
      <c r="BB49528" s="5"/>
    </row>
    <row r="49529" spans="54:54" x14ac:dyDescent="0.2">
      <c r="BB49529" s="5"/>
    </row>
    <row r="49530" spans="54:54" x14ac:dyDescent="0.2">
      <c r="BB49530" s="5"/>
    </row>
    <row r="49531" spans="54:54" x14ac:dyDescent="0.2">
      <c r="BB49531" s="5"/>
    </row>
    <row r="49532" spans="54:54" x14ac:dyDescent="0.2">
      <c r="BB49532" s="5"/>
    </row>
    <row r="49533" spans="54:54" x14ac:dyDescent="0.2">
      <c r="BB49533" s="5"/>
    </row>
    <row r="49534" spans="54:54" x14ac:dyDescent="0.2">
      <c r="BB49534" s="5"/>
    </row>
    <row r="49535" spans="54:54" x14ac:dyDescent="0.2">
      <c r="BB49535" s="5"/>
    </row>
    <row r="49536" spans="54:54" x14ac:dyDescent="0.2">
      <c r="BB49536" s="5"/>
    </row>
    <row r="49537" spans="54:54" x14ac:dyDescent="0.2">
      <c r="BB49537" s="5"/>
    </row>
    <row r="49538" spans="54:54" x14ac:dyDescent="0.2">
      <c r="BB49538" s="5"/>
    </row>
    <row r="49539" spans="54:54" x14ac:dyDescent="0.2">
      <c r="BB49539" s="5"/>
    </row>
    <row r="49540" spans="54:54" x14ac:dyDescent="0.2">
      <c r="BB49540" s="5"/>
    </row>
    <row r="49541" spans="54:54" x14ac:dyDescent="0.2">
      <c r="BB49541" s="5"/>
    </row>
    <row r="49542" spans="54:54" x14ac:dyDescent="0.2">
      <c r="BB49542" s="5"/>
    </row>
    <row r="49543" spans="54:54" x14ac:dyDescent="0.2">
      <c r="BB49543" s="5"/>
    </row>
    <row r="49544" spans="54:54" x14ac:dyDescent="0.2">
      <c r="BB49544" s="5"/>
    </row>
    <row r="49545" spans="54:54" x14ac:dyDescent="0.2">
      <c r="BB49545" s="5"/>
    </row>
    <row r="49546" spans="54:54" x14ac:dyDescent="0.2">
      <c r="BB49546" s="5"/>
    </row>
    <row r="49547" spans="54:54" x14ac:dyDescent="0.2">
      <c r="BB49547" s="5"/>
    </row>
    <row r="49548" spans="54:54" x14ac:dyDescent="0.2">
      <c r="BB49548" s="5"/>
    </row>
    <row r="49549" spans="54:54" x14ac:dyDescent="0.2">
      <c r="BB49549" s="5"/>
    </row>
    <row r="49550" spans="54:54" x14ac:dyDescent="0.2">
      <c r="BB49550" s="5"/>
    </row>
    <row r="49551" spans="54:54" x14ac:dyDescent="0.2">
      <c r="BB49551" s="5"/>
    </row>
    <row r="49552" spans="54:54" x14ac:dyDescent="0.2">
      <c r="BB49552" s="5"/>
    </row>
    <row r="49553" spans="54:54" x14ac:dyDescent="0.2">
      <c r="BB49553" s="5"/>
    </row>
    <row r="49554" spans="54:54" x14ac:dyDescent="0.2">
      <c r="BB49554" s="5"/>
    </row>
    <row r="49555" spans="54:54" x14ac:dyDescent="0.2">
      <c r="BB49555" s="5"/>
    </row>
    <row r="49556" spans="54:54" x14ac:dyDescent="0.2">
      <c r="BB49556" s="5"/>
    </row>
    <row r="49557" spans="54:54" x14ac:dyDescent="0.2">
      <c r="BB49557" s="5"/>
    </row>
    <row r="49558" spans="54:54" x14ac:dyDescent="0.2">
      <c r="BB49558" s="5"/>
    </row>
    <row r="49559" spans="54:54" x14ac:dyDescent="0.2">
      <c r="BB49559" s="5"/>
    </row>
    <row r="49560" spans="54:54" x14ac:dyDescent="0.2">
      <c r="BB49560" s="5"/>
    </row>
    <row r="49561" spans="54:54" x14ac:dyDescent="0.2">
      <c r="BB49561" s="5"/>
    </row>
    <row r="49562" spans="54:54" x14ac:dyDescent="0.2">
      <c r="BB49562" s="5"/>
    </row>
    <row r="49563" spans="54:54" x14ac:dyDescent="0.2">
      <c r="BB49563" s="5"/>
    </row>
    <row r="49564" spans="54:54" x14ac:dyDescent="0.2">
      <c r="BB49564" s="5"/>
    </row>
    <row r="49565" spans="54:54" x14ac:dyDescent="0.2">
      <c r="BB49565" s="5"/>
    </row>
    <row r="49566" spans="54:54" x14ac:dyDescent="0.2">
      <c r="BB49566" s="5"/>
    </row>
    <row r="49567" spans="54:54" x14ac:dyDescent="0.2">
      <c r="BB49567" s="5"/>
    </row>
    <row r="49568" spans="54:54" x14ac:dyDescent="0.2">
      <c r="BB49568" s="5"/>
    </row>
    <row r="49569" spans="54:54" x14ac:dyDescent="0.2">
      <c r="BB49569" s="5"/>
    </row>
    <row r="49570" spans="54:54" x14ac:dyDescent="0.2">
      <c r="BB49570" s="5"/>
    </row>
    <row r="49571" spans="54:54" x14ac:dyDescent="0.2">
      <c r="BB49571" s="5"/>
    </row>
    <row r="49572" spans="54:54" x14ac:dyDescent="0.2">
      <c r="BB49572" s="5"/>
    </row>
    <row r="49573" spans="54:54" x14ac:dyDescent="0.2">
      <c r="BB49573" s="5"/>
    </row>
    <row r="49574" spans="54:54" x14ac:dyDescent="0.2">
      <c r="BB49574" s="5"/>
    </row>
    <row r="49575" spans="54:54" x14ac:dyDescent="0.2">
      <c r="BB49575" s="5"/>
    </row>
    <row r="49576" spans="54:54" x14ac:dyDescent="0.2">
      <c r="BB49576" s="5"/>
    </row>
    <row r="49577" spans="54:54" x14ac:dyDescent="0.2">
      <c r="BB49577" s="5"/>
    </row>
    <row r="49578" spans="54:54" x14ac:dyDescent="0.2">
      <c r="BB49578" s="5"/>
    </row>
    <row r="49579" spans="54:54" x14ac:dyDescent="0.2">
      <c r="BB49579" s="5"/>
    </row>
    <row r="49580" spans="54:54" x14ac:dyDescent="0.2">
      <c r="BB49580" s="5"/>
    </row>
    <row r="49581" spans="54:54" x14ac:dyDescent="0.2">
      <c r="BB49581" s="5"/>
    </row>
    <row r="49582" spans="54:54" x14ac:dyDescent="0.2">
      <c r="BB49582" s="5"/>
    </row>
    <row r="49583" spans="54:54" x14ac:dyDescent="0.2">
      <c r="BB49583" s="5"/>
    </row>
    <row r="49584" spans="54:54" x14ac:dyDescent="0.2">
      <c r="BB49584" s="5"/>
    </row>
    <row r="49585" spans="54:54" x14ac:dyDescent="0.2">
      <c r="BB49585" s="5"/>
    </row>
    <row r="49586" spans="54:54" x14ac:dyDescent="0.2">
      <c r="BB49586" s="5"/>
    </row>
    <row r="49587" spans="54:54" x14ac:dyDescent="0.2">
      <c r="BB49587" s="5"/>
    </row>
    <row r="49588" spans="54:54" x14ac:dyDescent="0.2">
      <c r="BB49588" s="5"/>
    </row>
    <row r="49589" spans="54:54" x14ac:dyDescent="0.2">
      <c r="BB49589" s="5"/>
    </row>
    <row r="49590" spans="54:54" x14ac:dyDescent="0.2">
      <c r="BB49590" s="5"/>
    </row>
    <row r="49591" spans="54:54" x14ac:dyDescent="0.2">
      <c r="BB49591" s="5"/>
    </row>
    <row r="49592" spans="54:54" x14ac:dyDescent="0.2">
      <c r="BB49592" s="5"/>
    </row>
    <row r="49593" spans="54:54" x14ac:dyDescent="0.2">
      <c r="BB49593" s="5"/>
    </row>
    <row r="49594" spans="54:54" x14ac:dyDescent="0.2">
      <c r="BB49594" s="5"/>
    </row>
    <row r="49595" spans="54:54" x14ac:dyDescent="0.2">
      <c r="BB49595" s="5"/>
    </row>
    <row r="49596" spans="54:54" x14ac:dyDescent="0.2">
      <c r="BB49596" s="5"/>
    </row>
    <row r="49597" spans="54:54" x14ac:dyDescent="0.2">
      <c r="BB49597" s="5"/>
    </row>
    <row r="49598" spans="54:54" x14ac:dyDescent="0.2">
      <c r="BB49598" s="5"/>
    </row>
    <row r="49599" spans="54:54" x14ac:dyDescent="0.2">
      <c r="BB49599" s="5"/>
    </row>
    <row r="49600" spans="54:54" x14ac:dyDescent="0.2">
      <c r="BB49600" s="5"/>
    </row>
    <row r="49601" spans="54:54" x14ac:dyDescent="0.2">
      <c r="BB49601" s="5"/>
    </row>
    <row r="49602" spans="54:54" x14ac:dyDescent="0.2">
      <c r="BB49602" s="5"/>
    </row>
    <row r="49603" spans="54:54" x14ac:dyDescent="0.2">
      <c r="BB49603" s="5"/>
    </row>
    <row r="49604" spans="54:54" x14ac:dyDescent="0.2">
      <c r="BB49604" s="5"/>
    </row>
    <row r="49605" spans="54:54" x14ac:dyDescent="0.2">
      <c r="BB49605" s="5"/>
    </row>
    <row r="49606" spans="54:54" x14ac:dyDescent="0.2">
      <c r="BB49606" s="5"/>
    </row>
    <row r="49607" spans="54:54" x14ac:dyDescent="0.2">
      <c r="BB49607" s="5"/>
    </row>
    <row r="49608" spans="54:54" x14ac:dyDescent="0.2">
      <c r="BB49608" s="5"/>
    </row>
    <row r="49609" spans="54:54" x14ac:dyDescent="0.2">
      <c r="BB49609" s="5"/>
    </row>
    <row r="49610" spans="54:54" x14ac:dyDescent="0.2">
      <c r="BB49610" s="5"/>
    </row>
    <row r="49611" spans="54:54" x14ac:dyDescent="0.2">
      <c r="BB49611" s="5"/>
    </row>
    <row r="49612" spans="54:54" x14ac:dyDescent="0.2">
      <c r="BB49612" s="5"/>
    </row>
    <row r="49613" spans="54:54" x14ac:dyDescent="0.2">
      <c r="BB49613" s="5"/>
    </row>
    <row r="49614" spans="54:54" x14ac:dyDescent="0.2">
      <c r="BB49614" s="5"/>
    </row>
    <row r="49615" spans="54:54" x14ac:dyDescent="0.2">
      <c r="BB49615" s="5"/>
    </row>
    <row r="49616" spans="54:54" x14ac:dyDescent="0.2">
      <c r="BB49616" s="5"/>
    </row>
    <row r="49617" spans="54:54" x14ac:dyDescent="0.2">
      <c r="BB49617" s="5"/>
    </row>
    <row r="49618" spans="54:54" x14ac:dyDescent="0.2">
      <c r="BB49618" s="5"/>
    </row>
    <row r="49619" spans="54:54" x14ac:dyDescent="0.2">
      <c r="BB49619" s="5"/>
    </row>
    <row r="49620" spans="54:54" x14ac:dyDescent="0.2">
      <c r="BB49620" s="5"/>
    </row>
    <row r="49621" spans="54:54" x14ac:dyDescent="0.2">
      <c r="BB49621" s="5"/>
    </row>
    <row r="49622" spans="54:54" x14ac:dyDescent="0.2">
      <c r="BB49622" s="5"/>
    </row>
    <row r="49623" spans="54:54" x14ac:dyDescent="0.2">
      <c r="BB49623" s="5"/>
    </row>
    <row r="49624" spans="54:54" x14ac:dyDescent="0.2">
      <c r="BB49624" s="5"/>
    </row>
    <row r="49625" spans="54:54" x14ac:dyDescent="0.2">
      <c r="BB49625" s="5"/>
    </row>
    <row r="49626" spans="54:54" x14ac:dyDescent="0.2">
      <c r="BB49626" s="5"/>
    </row>
    <row r="49627" spans="54:54" x14ac:dyDescent="0.2">
      <c r="BB49627" s="5"/>
    </row>
    <row r="49628" spans="54:54" x14ac:dyDescent="0.2">
      <c r="BB49628" s="5"/>
    </row>
    <row r="49629" spans="54:54" x14ac:dyDescent="0.2">
      <c r="BB49629" s="5"/>
    </row>
    <row r="49630" spans="54:54" x14ac:dyDescent="0.2">
      <c r="BB49630" s="5"/>
    </row>
    <row r="49631" spans="54:54" x14ac:dyDescent="0.2">
      <c r="BB49631" s="5"/>
    </row>
    <row r="49632" spans="54:54" x14ac:dyDescent="0.2">
      <c r="BB49632" s="5"/>
    </row>
    <row r="49633" spans="54:54" x14ac:dyDescent="0.2">
      <c r="BB49633" s="5"/>
    </row>
    <row r="49634" spans="54:54" x14ac:dyDescent="0.2">
      <c r="BB49634" s="5"/>
    </row>
    <row r="49635" spans="54:54" x14ac:dyDescent="0.2">
      <c r="BB49635" s="5"/>
    </row>
    <row r="49636" spans="54:54" x14ac:dyDescent="0.2">
      <c r="BB49636" s="5"/>
    </row>
    <row r="49637" spans="54:54" x14ac:dyDescent="0.2">
      <c r="BB49637" s="5"/>
    </row>
    <row r="49638" spans="54:54" x14ac:dyDescent="0.2">
      <c r="BB49638" s="5"/>
    </row>
    <row r="49639" spans="54:54" x14ac:dyDescent="0.2">
      <c r="BB49639" s="5"/>
    </row>
    <row r="49640" spans="54:54" x14ac:dyDescent="0.2">
      <c r="BB49640" s="5"/>
    </row>
    <row r="49641" spans="54:54" x14ac:dyDescent="0.2">
      <c r="BB49641" s="5"/>
    </row>
    <row r="49642" spans="54:54" x14ac:dyDescent="0.2">
      <c r="BB49642" s="5"/>
    </row>
    <row r="49643" spans="54:54" x14ac:dyDescent="0.2">
      <c r="BB49643" s="5"/>
    </row>
    <row r="49644" spans="54:54" x14ac:dyDescent="0.2">
      <c r="BB49644" s="5"/>
    </row>
    <row r="49645" spans="54:54" x14ac:dyDescent="0.2">
      <c r="BB49645" s="5"/>
    </row>
    <row r="49646" spans="54:54" x14ac:dyDescent="0.2">
      <c r="BB49646" s="5"/>
    </row>
    <row r="49647" spans="54:54" x14ac:dyDescent="0.2">
      <c r="BB49647" s="5"/>
    </row>
    <row r="49648" spans="54:54" x14ac:dyDescent="0.2">
      <c r="BB49648" s="5"/>
    </row>
    <row r="49649" spans="54:54" x14ac:dyDescent="0.2">
      <c r="BB49649" s="5"/>
    </row>
    <row r="49650" spans="54:54" x14ac:dyDescent="0.2">
      <c r="BB49650" s="5"/>
    </row>
    <row r="49651" spans="54:54" x14ac:dyDescent="0.2">
      <c r="BB49651" s="5"/>
    </row>
    <row r="49652" spans="54:54" x14ac:dyDescent="0.2">
      <c r="BB49652" s="5"/>
    </row>
    <row r="49653" spans="54:54" x14ac:dyDescent="0.2">
      <c r="BB49653" s="5"/>
    </row>
    <row r="49654" spans="54:54" x14ac:dyDescent="0.2">
      <c r="BB49654" s="5"/>
    </row>
    <row r="49655" spans="54:54" x14ac:dyDescent="0.2">
      <c r="BB49655" s="5"/>
    </row>
    <row r="49656" spans="54:54" x14ac:dyDescent="0.2">
      <c r="BB49656" s="5"/>
    </row>
    <row r="49657" spans="54:54" x14ac:dyDescent="0.2">
      <c r="BB49657" s="5"/>
    </row>
    <row r="49658" spans="54:54" x14ac:dyDescent="0.2">
      <c r="BB49658" s="5"/>
    </row>
    <row r="49659" spans="54:54" x14ac:dyDescent="0.2">
      <c r="BB49659" s="5"/>
    </row>
    <row r="49660" spans="54:54" x14ac:dyDescent="0.2">
      <c r="BB49660" s="5"/>
    </row>
    <row r="49661" spans="54:54" x14ac:dyDescent="0.2">
      <c r="BB49661" s="5"/>
    </row>
    <row r="49662" spans="54:54" x14ac:dyDescent="0.2">
      <c r="BB49662" s="5"/>
    </row>
    <row r="49663" spans="54:54" x14ac:dyDescent="0.2">
      <c r="BB49663" s="5"/>
    </row>
    <row r="49664" spans="54:54" x14ac:dyDescent="0.2">
      <c r="BB49664" s="5"/>
    </row>
    <row r="49665" spans="54:54" x14ac:dyDescent="0.2">
      <c r="BB49665" s="5"/>
    </row>
    <row r="49666" spans="54:54" x14ac:dyDescent="0.2">
      <c r="BB49666" s="5"/>
    </row>
    <row r="49667" spans="54:54" x14ac:dyDescent="0.2">
      <c r="BB49667" s="5"/>
    </row>
    <row r="49668" spans="54:54" x14ac:dyDescent="0.2">
      <c r="BB49668" s="5"/>
    </row>
    <row r="49669" spans="54:54" x14ac:dyDescent="0.2">
      <c r="BB49669" s="5"/>
    </row>
    <row r="49670" spans="54:54" x14ac:dyDescent="0.2">
      <c r="BB49670" s="5"/>
    </row>
    <row r="49671" spans="54:54" x14ac:dyDescent="0.2">
      <c r="BB49671" s="5"/>
    </row>
    <row r="49672" spans="54:54" x14ac:dyDescent="0.2">
      <c r="BB49672" s="5"/>
    </row>
    <row r="49673" spans="54:54" x14ac:dyDescent="0.2">
      <c r="BB49673" s="5"/>
    </row>
    <row r="49674" spans="54:54" x14ac:dyDescent="0.2">
      <c r="BB49674" s="5"/>
    </row>
    <row r="49675" spans="54:54" x14ac:dyDescent="0.2">
      <c r="BB49675" s="5"/>
    </row>
    <row r="49676" spans="54:54" x14ac:dyDescent="0.2">
      <c r="BB49676" s="5"/>
    </row>
    <row r="49677" spans="54:54" x14ac:dyDescent="0.2">
      <c r="BB49677" s="5"/>
    </row>
    <row r="49678" spans="54:54" x14ac:dyDescent="0.2">
      <c r="BB49678" s="5"/>
    </row>
    <row r="49679" spans="54:54" x14ac:dyDescent="0.2">
      <c r="BB49679" s="5"/>
    </row>
    <row r="49680" spans="54:54" x14ac:dyDescent="0.2">
      <c r="BB49680" s="5"/>
    </row>
    <row r="49681" spans="54:54" x14ac:dyDescent="0.2">
      <c r="BB49681" s="5"/>
    </row>
    <row r="49682" spans="54:54" x14ac:dyDescent="0.2">
      <c r="BB49682" s="5"/>
    </row>
    <row r="49683" spans="54:54" x14ac:dyDescent="0.2">
      <c r="BB49683" s="5"/>
    </row>
    <row r="49684" spans="54:54" x14ac:dyDescent="0.2">
      <c r="BB49684" s="5"/>
    </row>
    <row r="49685" spans="54:54" x14ac:dyDescent="0.2">
      <c r="BB49685" s="5"/>
    </row>
    <row r="49686" spans="54:54" x14ac:dyDescent="0.2">
      <c r="BB49686" s="5"/>
    </row>
    <row r="49687" spans="54:54" x14ac:dyDescent="0.2">
      <c r="BB49687" s="5"/>
    </row>
    <row r="49688" spans="54:54" x14ac:dyDescent="0.2">
      <c r="BB49688" s="5"/>
    </row>
    <row r="49689" spans="54:54" x14ac:dyDescent="0.2">
      <c r="BB49689" s="5"/>
    </row>
    <row r="49690" spans="54:54" x14ac:dyDescent="0.2">
      <c r="BB49690" s="5"/>
    </row>
    <row r="49691" spans="54:54" x14ac:dyDescent="0.2">
      <c r="BB49691" s="5"/>
    </row>
    <row r="49692" spans="54:54" x14ac:dyDescent="0.2">
      <c r="BB49692" s="5"/>
    </row>
    <row r="49693" spans="54:54" x14ac:dyDescent="0.2">
      <c r="BB49693" s="5"/>
    </row>
    <row r="49694" spans="54:54" x14ac:dyDescent="0.2">
      <c r="BB49694" s="5"/>
    </row>
    <row r="49695" spans="54:54" x14ac:dyDescent="0.2">
      <c r="BB49695" s="5"/>
    </row>
    <row r="49696" spans="54:54" x14ac:dyDescent="0.2">
      <c r="BB49696" s="5"/>
    </row>
    <row r="49697" spans="54:54" x14ac:dyDescent="0.2">
      <c r="BB49697" s="5"/>
    </row>
    <row r="49698" spans="54:54" x14ac:dyDescent="0.2">
      <c r="BB49698" s="5"/>
    </row>
    <row r="49699" spans="54:54" x14ac:dyDescent="0.2">
      <c r="BB49699" s="5"/>
    </row>
    <row r="49700" spans="54:54" x14ac:dyDescent="0.2">
      <c r="BB49700" s="5"/>
    </row>
    <row r="49701" spans="54:54" x14ac:dyDescent="0.2">
      <c r="BB49701" s="5"/>
    </row>
    <row r="49702" spans="54:54" x14ac:dyDescent="0.2">
      <c r="BB49702" s="5"/>
    </row>
    <row r="49703" spans="54:54" x14ac:dyDescent="0.2">
      <c r="BB49703" s="5"/>
    </row>
    <row r="49704" spans="54:54" x14ac:dyDescent="0.2">
      <c r="BB49704" s="5"/>
    </row>
    <row r="49705" spans="54:54" x14ac:dyDescent="0.2">
      <c r="BB49705" s="5"/>
    </row>
    <row r="49706" spans="54:54" x14ac:dyDescent="0.2">
      <c r="BB49706" s="5"/>
    </row>
    <row r="49707" spans="54:54" x14ac:dyDescent="0.2">
      <c r="BB49707" s="5"/>
    </row>
    <row r="49708" spans="54:54" x14ac:dyDescent="0.2">
      <c r="BB49708" s="5"/>
    </row>
    <row r="49709" spans="54:54" x14ac:dyDescent="0.2">
      <c r="BB49709" s="5"/>
    </row>
    <row r="49710" spans="54:54" x14ac:dyDescent="0.2">
      <c r="BB49710" s="5"/>
    </row>
    <row r="49711" spans="54:54" x14ac:dyDescent="0.2">
      <c r="BB49711" s="5"/>
    </row>
    <row r="49712" spans="54:54" x14ac:dyDescent="0.2">
      <c r="BB49712" s="5"/>
    </row>
    <row r="49713" spans="54:54" x14ac:dyDescent="0.2">
      <c r="BB49713" s="5"/>
    </row>
    <row r="49714" spans="54:54" x14ac:dyDescent="0.2">
      <c r="BB49714" s="5"/>
    </row>
    <row r="49715" spans="54:54" x14ac:dyDescent="0.2">
      <c r="BB49715" s="5"/>
    </row>
    <row r="49716" spans="54:54" x14ac:dyDescent="0.2">
      <c r="BB49716" s="5"/>
    </row>
    <row r="49717" spans="54:54" x14ac:dyDescent="0.2">
      <c r="BB49717" s="5"/>
    </row>
    <row r="49718" spans="54:54" x14ac:dyDescent="0.2">
      <c r="BB49718" s="5"/>
    </row>
    <row r="49719" spans="54:54" x14ac:dyDescent="0.2">
      <c r="BB49719" s="5"/>
    </row>
    <row r="49720" spans="54:54" x14ac:dyDescent="0.2">
      <c r="BB49720" s="5"/>
    </row>
    <row r="49721" spans="54:54" x14ac:dyDescent="0.2">
      <c r="BB49721" s="5"/>
    </row>
    <row r="49722" spans="54:54" x14ac:dyDescent="0.2">
      <c r="BB49722" s="5"/>
    </row>
    <row r="49723" spans="54:54" x14ac:dyDescent="0.2">
      <c r="BB49723" s="5"/>
    </row>
    <row r="49724" spans="54:54" x14ac:dyDescent="0.2">
      <c r="BB49724" s="5"/>
    </row>
    <row r="49725" spans="54:54" x14ac:dyDescent="0.2">
      <c r="BB49725" s="5"/>
    </row>
    <row r="49726" spans="54:54" x14ac:dyDescent="0.2">
      <c r="BB49726" s="5"/>
    </row>
    <row r="49727" spans="54:54" x14ac:dyDescent="0.2">
      <c r="BB49727" s="5"/>
    </row>
    <row r="49728" spans="54:54" x14ac:dyDescent="0.2">
      <c r="BB49728" s="5"/>
    </row>
    <row r="49729" spans="54:54" x14ac:dyDescent="0.2">
      <c r="BB49729" s="5"/>
    </row>
    <row r="49730" spans="54:54" x14ac:dyDescent="0.2">
      <c r="BB49730" s="5"/>
    </row>
    <row r="49731" spans="54:54" x14ac:dyDescent="0.2">
      <c r="BB49731" s="5"/>
    </row>
    <row r="49732" spans="54:54" x14ac:dyDescent="0.2">
      <c r="BB49732" s="5"/>
    </row>
    <row r="49733" spans="54:54" x14ac:dyDescent="0.2">
      <c r="BB49733" s="5"/>
    </row>
    <row r="49734" spans="54:54" x14ac:dyDescent="0.2">
      <c r="BB49734" s="5"/>
    </row>
    <row r="49735" spans="54:54" x14ac:dyDescent="0.2">
      <c r="BB49735" s="5"/>
    </row>
    <row r="49736" spans="54:54" x14ac:dyDescent="0.2">
      <c r="BB49736" s="5"/>
    </row>
    <row r="49737" spans="54:54" x14ac:dyDescent="0.2">
      <c r="BB49737" s="5"/>
    </row>
    <row r="49738" spans="54:54" x14ac:dyDescent="0.2">
      <c r="BB49738" s="5"/>
    </row>
    <row r="49739" spans="54:54" x14ac:dyDescent="0.2">
      <c r="BB49739" s="5"/>
    </row>
    <row r="49740" spans="54:54" x14ac:dyDescent="0.2">
      <c r="BB49740" s="5"/>
    </row>
    <row r="49741" spans="54:54" x14ac:dyDescent="0.2">
      <c r="BB49741" s="5"/>
    </row>
    <row r="49742" spans="54:54" x14ac:dyDescent="0.2">
      <c r="BB49742" s="5"/>
    </row>
    <row r="49743" spans="54:54" x14ac:dyDescent="0.2">
      <c r="BB49743" s="5"/>
    </row>
    <row r="49744" spans="54:54" x14ac:dyDescent="0.2">
      <c r="BB49744" s="5"/>
    </row>
    <row r="49745" spans="54:54" x14ac:dyDescent="0.2">
      <c r="BB49745" s="5"/>
    </row>
    <row r="49746" spans="54:54" x14ac:dyDescent="0.2">
      <c r="BB49746" s="5"/>
    </row>
    <row r="49747" spans="54:54" x14ac:dyDescent="0.2">
      <c r="BB49747" s="5"/>
    </row>
    <row r="49748" spans="54:54" x14ac:dyDescent="0.2">
      <c r="BB49748" s="5"/>
    </row>
    <row r="49749" spans="54:54" x14ac:dyDescent="0.2">
      <c r="BB49749" s="5"/>
    </row>
    <row r="49750" spans="54:54" x14ac:dyDescent="0.2">
      <c r="BB49750" s="5"/>
    </row>
    <row r="49751" spans="54:54" x14ac:dyDescent="0.2">
      <c r="BB49751" s="5"/>
    </row>
    <row r="49752" spans="54:54" x14ac:dyDescent="0.2">
      <c r="BB49752" s="5"/>
    </row>
    <row r="49753" spans="54:54" x14ac:dyDescent="0.2">
      <c r="BB49753" s="5"/>
    </row>
    <row r="49754" spans="54:54" x14ac:dyDescent="0.2">
      <c r="BB49754" s="5"/>
    </row>
    <row r="49755" spans="54:54" x14ac:dyDescent="0.2">
      <c r="BB49755" s="5"/>
    </row>
    <row r="49756" spans="54:54" x14ac:dyDescent="0.2">
      <c r="BB49756" s="5"/>
    </row>
    <row r="49757" spans="54:54" x14ac:dyDescent="0.2">
      <c r="BB49757" s="5"/>
    </row>
    <row r="49758" spans="54:54" x14ac:dyDescent="0.2">
      <c r="BB49758" s="5"/>
    </row>
    <row r="49759" spans="54:54" x14ac:dyDescent="0.2">
      <c r="BB49759" s="5"/>
    </row>
    <row r="49760" spans="54:54" x14ac:dyDescent="0.2">
      <c r="BB49760" s="5"/>
    </row>
    <row r="49761" spans="54:54" x14ac:dyDescent="0.2">
      <c r="BB49761" s="5"/>
    </row>
    <row r="49762" spans="54:54" x14ac:dyDescent="0.2">
      <c r="BB49762" s="5"/>
    </row>
    <row r="49763" spans="54:54" x14ac:dyDescent="0.2">
      <c r="BB49763" s="5"/>
    </row>
    <row r="49764" spans="54:54" x14ac:dyDescent="0.2">
      <c r="BB49764" s="5"/>
    </row>
    <row r="49765" spans="54:54" x14ac:dyDescent="0.2">
      <c r="BB49765" s="5"/>
    </row>
    <row r="49766" spans="54:54" x14ac:dyDescent="0.2">
      <c r="BB49766" s="5"/>
    </row>
    <row r="49767" spans="54:54" x14ac:dyDescent="0.2">
      <c r="BB49767" s="5"/>
    </row>
    <row r="49768" spans="54:54" x14ac:dyDescent="0.2">
      <c r="BB49768" s="5"/>
    </row>
    <row r="49769" spans="54:54" x14ac:dyDescent="0.2">
      <c r="BB49769" s="5"/>
    </row>
    <row r="49770" spans="54:54" x14ac:dyDescent="0.2">
      <c r="BB49770" s="5"/>
    </row>
    <row r="49771" spans="54:54" x14ac:dyDescent="0.2">
      <c r="BB49771" s="5"/>
    </row>
    <row r="49772" spans="54:54" x14ac:dyDescent="0.2">
      <c r="BB49772" s="5"/>
    </row>
    <row r="49773" spans="54:54" x14ac:dyDescent="0.2">
      <c r="BB49773" s="5"/>
    </row>
    <row r="49774" spans="54:54" x14ac:dyDescent="0.2">
      <c r="BB49774" s="5"/>
    </row>
    <row r="49775" spans="54:54" x14ac:dyDescent="0.2">
      <c r="BB49775" s="5"/>
    </row>
    <row r="49776" spans="54:54" x14ac:dyDescent="0.2">
      <c r="BB49776" s="5"/>
    </row>
    <row r="49777" spans="54:54" x14ac:dyDescent="0.2">
      <c r="BB49777" s="5"/>
    </row>
    <row r="49778" spans="54:54" x14ac:dyDescent="0.2">
      <c r="BB49778" s="5"/>
    </row>
    <row r="49779" spans="54:54" x14ac:dyDescent="0.2">
      <c r="BB49779" s="5"/>
    </row>
    <row r="49780" spans="54:54" x14ac:dyDescent="0.2">
      <c r="BB49780" s="5"/>
    </row>
    <row r="49781" spans="54:54" x14ac:dyDescent="0.2">
      <c r="BB49781" s="5"/>
    </row>
    <row r="49782" spans="54:54" x14ac:dyDescent="0.2">
      <c r="BB49782" s="5"/>
    </row>
    <row r="49783" spans="54:54" x14ac:dyDescent="0.2">
      <c r="BB49783" s="5"/>
    </row>
    <row r="49784" spans="54:54" x14ac:dyDescent="0.2">
      <c r="BB49784" s="5"/>
    </row>
    <row r="49785" spans="54:54" x14ac:dyDescent="0.2">
      <c r="BB49785" s="5"/>
    </row>
    <row r="49786" spans="54:54" x14ac:dyDescent="0.2">
      <c r="BB49786" s="5"/>
    </row>
    <row r="49787" spans="54:54" x14ac:dyDescent="0.2">
      <c r="BB49787" s="5"/>
    </row>
    <row r="49788" spans="54:54" x14ac:dyDescent="0.2">
      <c r="BB49788" s="5"/>
    </row>
    <row r="49789" spans="54:54" x14ac:dyDescent="0.2">
      <c r="BB49789" s="5"/>
    </row>
    <row r="49790" spans="54:54" x14ac:dyDescent="0.2">
      <c r="BB49790" s="5"/>
    </row>
    <row r="49791" spans="54:54" x14ac:dyDescent="0.2">
      <c r="BB49791" s="5"/>
    </row>
    <row r="49792" spans="54:54" x14ac:dyDescent="0.2">
      <c r="BB49792" s="5"/>
    </row>
    <row r="49793" spans="54:54" x14ac:dyDescent="0.2">
      <c r="BB49793" s="5"/>
    </row>
    <row r="49794" spans="54:54" x14ac:dyDescent="0.2">
      <c r="BB49794" s="5"/>
    </row>
    <row r="49795" spans="54:54" x14ac:dyDescent="0.2">
      <c r="BB49795" s="5"/>
    </row>
    <row r="49796" spans="54:54" x14ac:dyDescent="0.2">
      <c r="BB49796" s="5"/>
    </row>
    <row r="49797" spans="54:54" x14ac:dyDescent="0.2">
      <c r="BB49797" s="5"/>
    </row>
    <row r="49798" spans="54:54" x14ac:dyDescent="0.2">
      <c r="BB49798" s="5"/>
    </row>
    <row r="49799" spans="54:54" x14ac:dyDescent="0.2">
      <c r="BB49799" s="5"/>
    </row>
    <row r="49800" spans="54:54" x14ac:dyDescent="0.2">
      <c r="BB49800" s="5"/>
    </row>
    <row r="49801" spans="54:54" x14ac:dyDescent="0.2">
      <c r="BB49801" s="5"/>
    </row>
    <row r="49802" spans="54:54" x14ac:dyDescent="0.2">
      <c r="BB49802" s="5"/>
    </row>
    <row r="49803" spans="54:54" x14ac:dyDescent="0.2">
      <c r="BB49803" s="5"/>
    </row>
    <row r="49804" spans="54:54" x14ac:dyDescent="0.2">
      <c r="BB49804" s="5"/>
    </row>
    <row r="49805" spans="54:54" x14ac:dyDescent="0.2">
      <c r="BB49805" s="5"/>
    </row>
    <row r="49806" spans="54:54" x14ac:dyDescent="0.2">
      <c r="BB49806" s="5"/>
    </row>
    <row r="49807" spans="54:54" x14ac:dyDescent="0.2">
      <c r="BB49807" s="5"/>
    </row>
    <row r="49808" spans="54:54" x14ac:dyDescent="0.2">
      <c r="BB49808" s="5"/>
    </row>
    <row r="49809" spans="54:54" x14ac:dyDescent="0.2">
      <c r="BB49809" s="5"/>
    </row>
    <row r="49810" spans="54:54" x14ac:dyDescent="0.2">
      <c r="BB49810" s="5"/>
    </row>
    <row r="49811" spans="54:54" x14ac:dyDescent="0.2">
      <c r="BB49811" s="5"/>
    </row>
    <row r="49812" spans="54:54" x14ac:dyDescent="0.2">
      <c r="BB49812" s="5"/>
    </row>
    <row r="49813" spans="54:54" x14ac:dyDescent="0.2">
      <c r="BB49813" s="5"/>
    </row>
    <row r="49814" spans="54:54" x14ac:dyDescent="0.2">
      <c r="BB49814" s="5"/>
    </row>
    <row r="49815" spans="54:54" x14ac:dyDescent="0.2">
      <c r="BB49815" s="5"/>
    </row>
    <row r="49816" spans="54:54" x14ac:dyDescent="0.2">
      <c r="BB49816" s="5"/>
    </row>
    <row r="49817" spans="54:54" x14ac:dyDescent="0.2">
      <c r="BB49817" s="5"/>
    </row>
    <row r="49818" spans="54:54" x14ac:dyDescent="0.2">
      <c r="BB49818" s="5"/>
    </row>
    <row r="49819" spans="54:54" x14ac:dyDescent="0.2">
      <c r="BB49819" s="5"/>
    </row>
    <row r="49820" spans="54:54" x14ac:dyDescent="0.2">
      <c r="BB49820" s="5"/>
    </row>
    <row r="49821" spans="54:54" x14ac:dyDescent="0.2">
      <c r="BB49821" s="5"/>
    </row>
    <row r="49822" spans="54:54" x14ac:dyDescent="0.2">
      <c r="BB49822" s="5"/>
    </row>
    <row r="49823" spans="54:54" x14ac:dyDescent="0.2">
      <c r="BB49823" s="5"/>
    </row>
    <row r="49824" spans="54:54" x14ac:dyDescent="0.2">
      <c r="BB49824" s="5"/>
    </row>
    <row r="49825" spans="54:54" x14ac:dyDescent="0.2">
      <c r="BB49825" s="5"/>
    </row>
    <row r="49826" spans="54:54" x14ac:dyDescent="0.2">
      <c r="BB49826" s="5"/>
    </row>
    <row r="49827" spans="54:54" x14ac:dyDescent="0.2">
      <c r="BB49827" s="5"/>
    </row>
    <row r="49828" spans="54:54" x14ac:dyDescent="0.2">
      <c r="BB49828" s="5"/>
    </row>
    <row r="49829" spans="54:54" x14ac:dyDescent="0.2">
      <c r="BB49829" s="5"/>
    </row>
    <row r="49830" spans="54:54" x14ac:dyDescent="0.2">
      <c r="BB49830" s="5"/>
    </row>
    <row r="49831" spans="54:54" x14ac:dyDescent="0.2">
      <c r="BB49831" s="5"/>
    </row>
    <row r="49832" spans="54:54" x14ac:dyDescent="0.2">
      <c r="BB49832" s="5"/>
    </row>
    <row r="49833" spans="54:54" x14ac:dyDescent="0.2">
      <c r="BB49833" s="5"/>
    </row>
    <row r="49834" spans="54:54" x14ac:dyDescent="0.2">
      <c r="BB49834" s="5"/>
    </row>
    <row r="49835" spans="54:54" x14ac:dyDescent="0.2">
      <c r="BB49835" s="5"/>
    </row>
    <row r="49836" spans="54:54" x14ac:dyDescent="0.2">
      <c r="BB49836" s="5"/>
    </row>
    <row r="49837" spans="54:54" x14ac:dyDescent="0.2">
      <c r="BB49837" s="5"/>
    </row>
    <row r="49838" spans="54:54" x14ac:dyDescent="0.2">
      <c r="BB49838" s="5"/>
    </row>
    <row r="49839" spans="54:54" x14ac:dyDescent="0.2">
      <c r="BB49839" s="5"/>
    </row>
    <row r="49840" spans="54:54" x14ac:dyDescent="0.2">
      <c r="BB49840" s="5"/>
    </row>
    <row r="49841" spans="54:54" x14ac:dyDescent="0.2">
      <c r="BB49841" s="5"/>
    </row>
    <row r="49842" spans="54:54" x14ac:dyDescent="0.2">
      <c r="BB49842" s="5"/>
    </row>
    <row r="49843" spans="54:54" x14ac:dyDescent="0.2">
      <c r="BB49843" s="5"/>
    </row>
    <row r="49844" spans="54:54" x14ac:dyDescent="0.2">
      <c r="BB49844" s="5"/>
    </row>
    <row r="49845" spans="54:54" x14ac:dyDescent="0.2">
      <c r="BB49845" s="5"/>
    </row>
    <row r="49846" spans="54:54" x14ac:dyDescent="0.2">
      <c r="BB49846" s="5"/>
    </row>
    <row r="49847" spans="54:54" x14ac:dyDescent="0.2">
      <c r="BB49847" s="5"/>
    </row>
    <row r="49848" spans="54:54" x14ac:dyDescent="0.2">
      <c r="BB49848" s="5"/>
    </row>
    <row r="49849" spans="54:54" x14ac:dyDescent="0.2">
      <c r="BB49849" s="5"/>
    </row>
    <row r="49850" spans="54:54" x14ac:dyDescent="0.2">
      <c r="BB49850" s="5"/>
    </row>
    <row r="49851" spans="54:54" x14ac:dyDescent="0.2">
      <c r="BB49851" s="5"/>
    </row>
    <row r="49852" spans="54:54" x14ac:dyDescent="0.2">
      <c r="BB49852" s="5"/>
    </row>
    <row r="49853" spans="54:54" x14ac:dyDescent="0.2">
      <c r="BB49853" s="5"/>
    </row>
    <row r="49854" spans="54:54" x14ac:dyDescent="0.2">
      <c r="BB49854" s="5"/>
    </row>
    <row r="49855" spans="54:54" x14ac:dyDescent="0.2">
      <c r="BB49855" s="5"/>
    </row>
    <row r="49856" spans="54:54" x14ac:dyDescent="0.2">
      <c r="BB49856" s="5"/>
    </row>
    <row r="49857" spans="54:54" x14ac:dyDescent="0.2">
      <c r="BB49857" s="5"/>
    </row>
    <row r="49858" spans="54:54" x14ac:dyDescent="0.2">
      <c r="BB49858" s="5"/>
    </row>
    <row r="49859" spans="54:54" x14ac:dyDescent="0.2">
      <c r="BB49859" s="5"/>
    </row>
    <row r="49860" spans="54:54" x14ac:dyDescent="0.2">
      <c r="BB49860" s="5"/>
    </row>
    <row r="49861" spans="54:54" x14ac:dyDescent="0.2">
      <c r="BB49861" s="5"/>
    </row>
    <row r="49862" spans="54:54" x14ac:dyDescent="0.2">
      <c r="BB49862" s="5"/>
    </row>
    <row r="49863" spans="54:54" x14ac:dyDescent="0.2">
      <c r="BB49863" s="5"/>
    </row>
    <row r="49864" spans="54:54" x14ac:dyDescent="0.2">
      <c r="BB49864" s="5"/>
    </row>
    <row r="49865" spans="54:54" x14ac:dyDescent="0.2">
      <c r="BB49865" s="5"/>
    </row>
    <row r="49866" spans="54:54" x14ac:dyDescent="0.2">
      <c r="BB49866" s="5"/>
    </row>
    <row r="49867" spans="54:54" x14ac:dyDescent="0.2">
      <c r="BB49867" s="5"/>
    </row>
    <row r="49868" spans="54:54" x14ac:dyDescent="0.2">
      <c r="BB49868" s="5"/>
    </row>
    <row r="49869" spans="54:54" x14ac:dyDescent="0.2">
      <c r="BB49869" s="5"/>
    </row>
    <row r="49870" spans="54:54" x14ac:dyDescent="0.2">
      <c r="BB49870" s="5"/>
    </row>
    <row r="49871" spans="54:54" x14ac:dyDescent="0.2">
      <c r="BB49871" s="5"/>
    </row>
    <row r="49872" spans="54:54" x14ac:dyDescent="0.2">
      <c r="BB49872" s="5"/>
    </row>
    <row r="49873" spans="54:54" x14ac:dyDescent="0.2">
      <c r="BB49873" s="5"/>
    </row>
    <row r="49874" spans="54:54" x14ac:dyDescent="0.2">
      <c r="BB49874" s="5"/>
    </row>
    <row r="49875" spans="54:54" x14ac:dyDescent="0.2">
      <c r="BB49875" s="5"/>
    </row>
    <row r="49876" spans="54:54" x14ac:dyDescent="0.2">
      <c r="BB49876" s="5"/>
    </row>
    <row r="49877" spans="54:54" x14ac:dyDescent="0.2">
      <c r="BB49877" s="5"/>
    </row>
    <row r="49878" spans="54:54" x14ac:dyDescent="0.2">
      <c r="BB49878" s="5"/>
    </row>
    <row r="49879" spans="54:54" x14ac:dyDescent="0.2">
      <c r="BB49879" s="5"/>
    </row>
    <row r="49880" spans="54:54" x14ac:dyDescent="0.2">
      <c r="BB49880" s="5"/>
    </row>
    <row r="49881" spans="54:54" x14ac:dyDescent="0.2">
      <c r="BB49881" s="5"/>
    </row>
    <row r="49882" spans="54:54" x14ac:dyDescent="0.2">
      <c r="BB49882" s="5"/>
    </row>
    <row r="49883" spans="54:54" x14ac:dyDescent="0.2">
      <c r="BB49883" s="5"/>
    </row>
    <row r="49884" spans="54:54" x14ac:dyDescent="0.2">
      <c r="BB49884" s="5"/>
    </row>
    <row r="49885" spans="54:54" x14ac:dyDescent="0.2">
      <c r="BB49885" s="5"/>
    </row>
    <row r="49886" spans="54:54" x14ac:dyDescent="0.2">
      <c r="BB49886" s="5"/>
    </row>
    <row r="49887" spans="54:54" x14ac:dyDescent="0.2">
      <c r="BB49887" s="5"/>
    </row>
    <row r="49888" spans="54:54" x14ac:dyDescent="0.2">
      <c r="BB49888" s="5"/>
    </row>
    <row r="49889" spans="54:54" x14ac:dyDescent="0.2">
      <c r="BB49889" s="5"/>
    </row>
    <row r="49890" spans="54:54" x14ac:dyDescent="0.2">
      <c r="BB49890" s="5"/>
    </row>
    <row r="49891" spans="54:54" x14ac:dyDescent="0.2">
      <c r="BB49891" s="5"/>
    </row>
    <row r="49892" spans="54:54" x14ac:dyDescent="0.2">
      <c r="BB49892" s="5"/>
    </row>
    <row r="49893" spans="54:54" x14ac:dyDescent="0.2">
      <c r="BB49893" s="5"/>
    </row>
    <row r="49894" spans="54:54" x14ac:dyDescent="0.2">
      <c r="BB49894" s="5"/>
    </row>
    <row r="49895" spans="54:54" x14ac:dyDescent="0.2">
      <c r="BB49895" s="5"/>
    </row>
    <row r="49896" spans="54:54" x14ac:dyDescent="0.2">
      <c r="BB49896" s="5"/>
    </row>
    <row r="49897" spans="54:54" x14ac:dyDescent="0.2">
      <c r="BB49897" s="5"/>
    </row>
    <row r="49898" spans="54:54" x14ac:dyDescent="0.2">
      <c r="BB49898" s="5"/>
    </row>
    <row r="49899" spans="54:54" x14ac:dyDescent="0.2">
      <c r="BB49899" s="5"/>
    </row>
    <row r="49900" spans="54:54" x14ac:dyDescent="0.2">
      <c r="BB49900" s="5"/>
    </row>
    <row r="49901" spans="54:54" x14ac:dyDescent="0.2">
      <c r="BB49901" s="5"/>
    </row>
    <row r="49902" spans="54:54" x14ac:dyDescent="0.2">
      <c r="BB49902" s="5"/>
    </row>
    <row r="49903" spans="54:54" x14ac:dyDescent="0.2">
      <c r="BB49903" s="5"/>
    </row>
    <row r="49904" spans="54:54" x14ac:dyDescent="0.2">
      <c r="BB49904" s="5"/>
    </row>
    <row r="49905" spans="54:54" x14ac:dyDescent="0.2">
      <c r="BB49905" s="5"/>
    </row>
    <row r="49906" spans="54:54" x14ac:dyDescent="0.2">
      <c r="BB49906" s="5"/>
    </row>
    <row r="49907" spans="54:54" x14ac:dyDescent="0.2">
      <c r="BB49907" s="5"/>
    </row>
    <row r="49908" spans="54:54" x14ac:dyDescent="0.2">
      <c r="BB49908" s="5"/>
    </row>
    <row r="49909" spans="54:54" x14ac:dyDescent="0.2">
      <c r="BB49909" s="5"/>
    </row>
    <row r="49910" spans="54:54" x14ac:dyDescent="0.2">
      <c r="BB49910" s="5"/>
    </row>
    <row r="49911" spans="54:54" x14ac:dyDescent="0.2">
      <c r="BB49911" s="5"/>
    </row>
    <row r="49912" spans="54:54" x14ac:dyDescent="0.2">
      <c r="BB49912" s="5"/>
    </row>
    <row r="49913" spans="54:54" x14ac:dyDescent="0.2">
      <c r="BB49913" s="5"/>
    </row>
    <row r="49914" spans="54:54" x14ac:dyDescent="0.2">
      <c r="BB49914" s="5"/>
    </row>
    <row r="49915" spans="54:54" x14ac:dyDescent="0.2">
      <c r="BB49915" s="5"/>
    </row>
    <row r="49916" spans="54:54" x14ac:dyDescent="0.2">
      <c r="BB49916" s="5"/>
    </row>
    <row r="49917" spans="54:54" x14ac:dyDescent="0.2">
      <c r="BB49917" s="5"/>
    </row>
    <row r="49918" spans="54:54" x14ac:dyDescent="0.2">
      <c r="BB49918" s="5"/>
    </row>
    <row r="49919" spans="54:54" x14ac:dyDescent="0.2">
      <c r="BB49919" s="5"/>
    </row>
    <row r="49920" spans="54:54" x14ac:dyDescent="0.2">
      <c r="BB49920" s="5"/>
    </row>
    <row r="49921" spans="54:54" x14ac:dyDescent="0.2">
      <c r="BB49921" s="5"/>
    </row>
    <row r="49922" spans="54:54" x14ac:dyDescent="0.2">
      <c r="BB49922" s="5"/>
    </row>
    <row r="49923" spans="54:54" x14ac:dyDescent="0.2">
      <c r="BB49923" s="5"/>
    </row>
    <row r="49924" spans="54:54" x14ac:dyDescent="0.2">
      <c r="BB49924" s="5"/>
    </row>
    <row r="49925" spans="54:54" x14ac:dyDescent="0.2">
      <c r="BB49925" s="5"/>
    </row>
    <row r="49926" spans="54:54" x14ac:dyDescent="0.2">
      <c r="BB49926" s="5"/>
    </row>
    <row r="49927" spans="54:54" x14ac:dyDescent="0.2">
      <c r="BB49927" s="5"/>
    </row>
    <row r="49928" spans="54:54" x14ac:dyDescent="0.2">
      <c r="BB49928" s="5"/>
    </row>
    <row r="49929" spans="54:54" x14ac:dyDescent="0.2">
      <c r="BB49929" s="5"/>
    </row>
    <row r="49930" spans="54:54" x14ac:dyDescent="0.2">
      <c r="BB49930" s="5"/>
    </row>
    <row r="49931" spans="54:54" x14ac:dyDescent="0.2">
      <c r="BB49931" s="5"/>
    </row>
    <row r="49932" spans="54:54" x14ac:dyDescent="0.2">
      <c r="BB49932" s="5"/>
    </row>
    <row r="49933" spans="54:54" x14ac:dyDescent="0.2">
      <c r="BB49933" s="5"/>
    </row>
    <row r="49934" spans="54:54" x14ac:dyDescent="0.2">
      <c r="BB49934" s="5"/>
    </row>
    <row r="49935" spans="54:54" x14ac:dyDescent="0.2">
      <c r="BB49935" s="5"/>
    </row>
    <row r="49936" spans="54:54" x14ac:dyDescent="0.2">
      <c r="BB49936" s="5"/>
    </row>
    <row r="49937" spans="54:54" x14ac:dyDescent="0.2">
      <c r="BB49937" s="5"/>
    </row>
    <row r="49938" spans="54:54" x14ac:dyDescent="0.2">
      <c r="BB49938" s="5"/>
    </row>
    <row r="49939" spans="54:54" x14ac:dyDescent="0.2">
      <c r="BB49939" s="5"/>
    </row>
    <row r="49940" spans="54:54" x14ac:dyDescent="0.2">
      <c r="BB49940" s="5"/>
    </row>
    <row r="49941" spans="54:54" x14ac:dyDescent="0.2">
      <c r="BB49941" s="5"/>
    </row>
    <row r="49942" spans="54:54" x14ac:dyDescent="0.2">
      <c r="BB49942" s="5"/>
    </row>
    <row r="49943" spans="54:54" x14ac:dyDescent="0.2">
      <c r="BB49943" s="5"/>
    </row>
    <row r="49944" spans="54:54" x14ac:dyDescent="0.2">
      <c r="BB49944" s="5"/>
    </row>
    <row r="49945" spans="54:54" x14ac:dyDescent="0.2">
      <c r="BB49945" s="5"/>
    </row>
    <row r="49946" spans="54:54" x14ac:dyDescent="0.2">
      <c r="BB49946" s="5"/>
    </row>
    <row r="49947" spans="54:54" x14ac:dyDescent="0.2">
      <c r="BB49947" s="5"/>
    </row>
    <row r="49948" spans="54:54" x14ac:dyDescent="0.2">
      <c r="BB49948" s="5"/>
    </row>
    <row r="49949" spans="54:54" x14ac:dyDescent="0.2">
      <c r="BB49949" s="5"/>
    </row>
    <row r="49950" spans="54:54" x14ac:dyDescent="0.2">
      <c r="BB49950" s="5"/>
    </row>
    <row r="49951" spans="54:54" x14ac:dyDescent="0.2">
      <c r="BB49951" s="5"/>
    </row>
    <row r="49952" spans="54:54" x14ac:dyDescent="0.2">
      <c r="BB49952" s="5"/>
    </row>
    <row r="49953" spans="54:54" x14ac:dyDescent="0.2">
      <c r="BB49953" s="5"/>
    </row>
    <row r="49954" spans="54:54" x14ac:dyDescent="0.2">
      <c r="BB49954" s="5"/>
    </row>
    <row r="49955" spans="54:54" x14ac:dyDescent="0.2">
      <c r="BB49955" s="5"/>
    </row>
    <row r="49956" spans="54:54" x14ac:dyDescent="0.2">
      <c r="BB49956" s="5"/>
    </row>
    <row r="49957" spans="54:54" x14ac:dyDescent="0.2">
      <c r="BB49957" s="5"/>
    </row>
    <row r="49958" spans="54:54" x14ac:dyDescent="0.2">
      <c r="BB49958" s="5"/>
    </row>
    <row r="49959" spans="54:54" x14ac:dyDescent="0.2">
      <c r="BB49959" s="5"/>
    </row>
    <row r="49960" spans="54:54" x14ac:dyDescent="0.2">
      <c r="BB49960" s="5"/>
    </row>
    <row r="49961" spans="54:54" x14ac:dyDescent="0.2">
      <c r="BB49961" s="5"/>
    </row>
    <row r="49962" spans="54:54" x14ac:dyDescent="0.2">
      <c r="BB49962" s="5"/>
    </row>
    <row r="49963" spans="54:54" x14ac:dyDescent="0.2">
      <c r="BB49963" s="5"/>
    </row>
    <row r="49964" spans="54:54" x14ac:dyDescent="0.2">
      <c r="BB49964" s="5"/>
    </row>
    <row r="49965" spans="54:54" x14ac:dyDescent="0.2">
      <c r="BB49965" s="5"/>
    </row>
    <row r="49966" spans="54:54" x14ac:dyDescent="0.2">
      <c r="BB49966" s="5"/>
    </row>
    <row r="49967" spans="54:54" x14ac:dyDescent="0.2">
      <c r="BB49967" s="5"/>
    </row>
    <row r="49968" spans="54:54" x14ac:dyDescent="0.2">
      <c r="BB49968" s="5"/>
    </row>
    <row r="49969" spans="54:54" x14ac:dyDescent="0.2">
      <c r="BB49969" s="5"/>
    </row>
    <row r="49970" spans="54:54" x14ac:dyDescent="0.2">
      <c r="BB49970" s="5"/>
    </row>
    <row r="49971" spans="54:54" x14ac:dyDescent="0.2">
      <c r="BB49971" s="5"/>
    </row>
    <row r="49972" spans="54:54" x14ac:dyDescent="0.2">
      <c r="BB49972" s="5"/>
    </row>
    <row r="49973" spans="54:54" x14ac:dyDescent="0.2">
      <c r="BB49973" s="5"/>
    </row>
    <row r="49974" spans="54:54" x14ac:dyDescent="0.2">
      <c r="BB49974" s="5"/>
    </row>
    <row r="49975" spans="54:54" x14ac:dyDescent="0.2">
      <c r="BB49975" s="5"/>
    </row>
    <row r="49976" spans="54:54" x14ac:dyDescent="0.2">
      <c r="BB49976" s="5"/>
    </row>
    <row r="49977" spans="54:54" x14ac:dyDescent="0.2">
      <c r="BB49977" s="5"/>
    </row>
    <row r="49978" spans="54:54" x14ac:dyDescent="0.2">
      <c r="BB49978" s="5"/>
    </row>
    <row r="49979" spans="54:54" x14ac:dyDescent="0.2">
      <c r="BB49979" s="5"/>
    </row>
    <row r="49980" spans="54:54" x14ac:dyDescent="0.2">
      <c r="BB49980" s="5"/>
    </row>
    <row r="49981" spans="54:54" x14ac:dyDescent="0.2">
      <c r="BB49981" s="5"/>
    </row>
    <row r="49982" spans="54:54" x14ac:dyDescent="0.2">
      <c r="BB49982" s="5"/>
    </row>
    <row r="49983" spans="54:54" x14ac:dyDescent="0.2">
      <c r="BB49983" s="5"/>
    </row>
    <row r="49984" spans="54:54" x14ac:dyDescent="0.2">
      <c r="BB49984" s="5"/>
    </row>
    <row r="49985" spans="54:54" x14ac:dyDescent="0.2">
      <c r="BB49985" s="5"/>
    </row>
    <row r="49986" spans="54:54" x14ac:dyDescent="0.2">
      <c r="BB49986" s="5"/>
    </row>
    <row r="49987" spans="54:54" x14ac:dyDescent="0.2">
      <c r="BB49987" s="5"/>
    </row>
    <row r="49988" spans="54:54" x14ac:dyDescent="0.2">
      <c r="BB49988" s="5"/>
    </row>
    <row r="49989" spans="54:54" x14ac:dyDescent="0.2">
      <c r="BB49989" s="5"/>
    </row>
    <row r="49990" spans="54:54" x14ac:dyDescent="0.2">
      <c r="BB49990" s="5"/>
    </row>
    <row r="49991" spans="54:54" x14ac:dyDescent="0.2">
      <c r="BB49991" s="5"/>
    </row>
    <row r="49992" spans="54:54" x14ac:dyDescent="0.2">
      <c r="BB49992" s="5"/>
    </row>
    <row r="49993" spans="54:54" x14ac:dyDescent="0.2">
      <c r="BB49993" s="5"/>
    </row>
    <row r="49994" spans="54:54" x14ac:dyDescent="0.2">
      <c r="BB49994" s="5"/>
    </row>
    <row r="49995" spans="54:54" x14ac:dyDescent="0.2">
      <c r="BB49995" s="5"/>
    </row>
    <row r="49996" spans="54:54" x14ac:dyDescent="0.2">
      <c r="BB49996" s="5"/>
    </row>
    <row r="49997" spans="54:54" x14ac:dyDescent="0.2">
      <c r="BB49997" s="5"/>
    </row>
    <row r="49998" spans="54:54" x14ac:dyDescent="0.2">
      <c r="BB49998" s="5"/>
    </row>
    <row r="49999" spans="54:54" x14ac:dyDescent="0.2">
      <c r="BB49999" s="5"/>
    </row>
    <row r="50000" spans="54:54" x14ac:dyDescent="0.2">
      <c r="BB50000" s="5"/>
    </row>
    <row r="50002" spans="2:2" x14ac:dyDescent="0.2">
      <c r="B50002" s="103"/>
    </row>
    <row r="50003" spans="2:2" x14ac:dyDescent="0.2">
      <c r="B50003" s="103"/>
    </row>
  </sheetData>
  <sortState xmlns:xlrd2="http://schemas.microsoft.com/office/spreadsheetml/2017/richdata2" ref="A2:C1001">
    <sortCondition ref="B2:B1001"/>
  </sortState>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pageSetUpPr fitToPage="1"/>
  </sheetPr>
  <dimension ref="A1:H82"/>
  <sheetViews>
    <sheetView showGridLines="0" topLeftCell="A31" zoomScale="85" zoomScaleNormal="85" workbookViewId="0">
      <selection activeCell="B8" sqref="B8"/>
    </sheetView>
  </sheetViews>
  <sheetFormatPr defaultRowHeight="12.75" x14ac:dyDescent="0.2"/>
  <cols>
    <col min="1" max="1" width="23.5703125" customWidth="1"/>
    <col min="2" max="2" width="82.140625" customWidth="1"/>
    <col min="3" max="3" width="4.140625" customWidth="1"/>
  </cols>
  <sheetData>
    <row r="1" spans="1:8" x14ac:dyDescent="0.2">
      <c r="A1" s="32"/>
      <c r="B1" s="32"/>
      <c r="C1" s="32"/>
      <c r="D1" s="32"/>
      <c r="E1" s="32"/>
      <c r="F1" s="32"/>
      <c r="G1" s="32"/>
      <c r="H1" s="32"/>
    </row>
    <row r="2" spans="1:8" ht="15.75" x14ac:dyDescent="0.2">
      <c r="A2" s="863" t="s">
        <v>295</v>
      </c>
      <c r="B2" s="864"/>
      <c r="C2" s="32"/>
      <c r="D2" s="32"/>
      <c r="E2" s="32"/>
      <c r="F2" s="32"/>
      <c r="G2" s="32"/>
      <c r="H2" s="32"/>
    </row>
    <row r="3" spans="1:8" ht="15.75" x14ac:dyDescent="0.2">
      <c r="A3" s="863" t="s">
        <v>608</v>
      </c>
      <c r="B3" s="864"/>
      <c r="C3" s="32"/>
      <c r="D3" s="32"/>
      <c r="E3" s="32"/>
      <c r="F3" s="32"/>
      <c r="G3" s="32"/>
      <c r="H3" s="32"/>
    </row>
    <row r="4" spans="1:8" x14ac:dyDescent="0.2">
      <c r="A4" s="32"/>
      <c r="B4" s="32"/>
      <c r="C4" s="32"/>
      <c r="D4" s="32"/>
      <c r="E4" s="32"/>
      <c r="F4" s="32"/>
      <c r="G4" s="32"/>
      <c r="H4" s="32"/>
    </row>
    <row r="5" spans="1:8" ht="13.5" thickBot="1" x14ac:dyDescent="0.25">
      <c r="A5" s="32"/>
      <c r="B5" s="32"/>
      <c r="C5" s="32"/>
      <c r="D5" s="32"/>
      <c r="E5" s="32"/>
      <c r="F5" s="32"/>
      <c r="G5" s="32"/>
      <c r="H5" s="32"/>
    </row>
    <row r="6" spans="1:8" ht="27" customHeight="1" thickBot="1" x14ac:dyDescent="0.25">
      <c r="A6" s="237" t="s">
        <v>58</v>
      </c>
      <c r="B6" s="342" t="s">
        <v>1565</v>
      </c>
      <c r="C6" s="32"/>
      <c r="D6" s="32"/>
      <c r="E6" s="32"/>
      <c r="F6" s="32"/>
      <c r="G6" s="32"/>
      <c r="H6" s="32"/>
    </row>
    <row r="7" spans="1:8" ht="27" customHeight="1" x14ac:dyDescent="0.2">
      <c r="A7" s="238" t="s">
        <v>59</v>
      </c>
      <c r="B7" s="342" t="s">
        <v>1565</v>
      </c>
      <c r="C7" s="32"/>
      <c r="D7" s="32"/>
      <c r="E7" s="32"/>
      <c r="F7" s="32"/>
      <c r="G7" s="32"/>
      <c r="H7" s="32"/>
    </row>
    <row r="8" spans="1:8" ht="27" customHeight="1" thickBot="1" x14ac:dyDescent="0.25">
      <c r="A8" s="359" t="s">
        <v>439</v>
      </c>
      <c r="B8" s="341">
        <v>45658</v>
      </c>
      <c r="C8" s="32"/>
      <c r="D8" s="32"/>
      <c r="E8" s="32"/>
      <c r="F8" s="32"/>
      <c r="G8" s="32"/>
      <c r="H8" s="32"/>
    </row>
    <row r="9" spans="1:8" x14ac:dyDescent="0.2">
      <c r="A9" s="92"/>
      <c r="B9" s="93"/>
      <c r="C9" s="32"/>
      <c r="D9" s="32"/>
      <c r="E9" s="32"/>
      <c r="F9" s="32"/>
      <c r="G9" s="32"/>
      <c r="H9" s="32"/>
    </row>
    <row r="10" spans="1:8" x14ac:dyDescent="0.2">
      <c r="A10" s="92"/>
      <c r="B10" s="93"/>
      <c r="C10" s="32"/>
      <c r="D10" s="32"/>
      <c r="E10" s="32"/>
      <c r="F10" s="32"/>
      <c r="G10" s="32"/>
      <c r="H10" s="32"/>
    </row>
    <row r="11" spans="1:8" ht="13.5" thickBot="1" x14ac:dyDescent="0.25">
      <c r="A11" s="92"/>
      <c r="B11" s="93"/>
      <c r="C11" s="32"/>
      <c r="D11" s="32"/>
      <c r="E11" s="32"/>
      <c r="F11" s="32"/>
      <c r="G11" s="32"/>
      <c r="H11" s="32"/>
    </row>
    <row r="12" spans="1:8" ht="27" customHeight="1" x14ac:dyDescent="0.2">
      <c r="A12" s="380" t="s">
        <v>63</v>
      </c>
      <c r="B12" s="343"/>
      <c r="C12" s="32"/>
      <c r="D12" s="32"/>
      <c r="E12" s="32"/>
      <c r="F12" s="32"/>
      <c r="G12" s="32"/>
      <c r="H12" s="32"/>
    </row>
    <row r="13" spans="1:8" ht="25.5" customHeight="1" x14ac:dyDescent="0.2">
      <c r="A13" s="238" t="s">
        <v>60</v>
      </c>
      <c r="B13" s="344"/>
      <c r="C13" s="32"/>
      <c r="D13" s="32"/>
      <c r="E13" s="32"/>
      <c r="F13" s="32"/>
      <c r="G13" s="32"/>
      <c r="H13" s="32"/>
    </row>
    <row r="14" spans="1:8" ht="29.25" customHeight="1" thickBot="1" x14ac:dyDescent="0.25">
      <c r="A14" s="359" t="s">
        <v>298</v>
      </c>
      <c r="B14" s="345">
        <v>45035</v>
      </c>
      <c r="C14" s="32"/>
      <c r="D14" s="32"/>
      <c r="E14" s="32"/>
      <c r="F14" s="32"/>
      <c r="G14" s="32"/>
      <c r="H14" s="32"/>
    </row>
    <row r="15" spans="1:8" x14ac:dyDescent="0.2">
      <c r="A15" s="33"/>
      <c r="B15" s="98"/>
      <c r="C15" s="32"/>
      <c r="D15" s="32"/>
      <c r="E15" s="32"/>
      <c r="F15" s="32"/>
      <c r="G15" s="32"/>
      <c r="H15" s="32"/>
    </row>
    <row r="16" spans="1:8" x14ac:dyDescent="0.2">
      <c r="A16" s="94"/>
      <c r="B16" s="99"/>
      <c r="C16" s="32"/>
      <c r="D16" s="32"/>
      <c r="E16" s="32"/>
      <c r="F16" s="32"/>
      <c r="G16" s="32"/>
      <c r="H16" s="32"/>
    </row>
    <row r="17" spans="1:8" ht="13.5" thickBot="1" x14ac:dyDescent="0.25">
      <c r="A17" s="94"/>
      <c r="B17" s="99"/>
      <c r="C17" s="32"/>
      <c r="D17" s="32"/>
      <c r="E17" s="32"/>
      <c r="F17" s="32"/>
      <c r="G17" s="32"/>
      <c r="H17" s="32"/>
    </row>
    <row r="18" spans="1:8" ht="27" customHeight="1" x14ac:dyDescent="0.2">
      <c r="A18" s="380" t="s">
        <v>62</v>
      </c>
      <c r="B18" s="368"/>
      <c r="C18" s="32"/>
      <c r="D18" s="32"/>
      <c r="E18" s="32"/>
      <c r="F18" s="32"/>
      <c r="G18" s="32"/>
      <c r="H18" s="32"/>
    </row>
    <row r="19" spans="1:8" ht="27" customHeight="1" x14ac:dyDescent="0.2">
      <c r="A19" s="238" t="s">
        <v>60</v>
      </c>
      <c r="B19" s="371"/>
      <c r="C19" s="32"/>
      <c r="D19" s="32"/>
      <c r="E19" s="32"/>
      <c r="F19" s="32"/>
      <c r="G19" s="32"/>
      <c r="H19" s="32"/>
    </row>
    <row r="20" spans="1:8" ht="27" customHeight="1" thickBot="1" x14ac:dyDescent="0.25">
      <c r="A20" s="381" t="s">
        <v>61</v>
      </c>
      <c r="B20" s="243"/>
      <c r="C20" s="32"/>
      <c r="D20" s="32"/>
      <c r="E20" s="32"/>
      <c r="F20" s="32"/>
      <c r="G20" s="32"/>
      <c r="H20" s="32"/>
    </row>
    <row r="21" spans="1:8" x14ac:dyDescent="0.2">
      <c r="A21" s="32"/>
      <c r="B21" s="95"/>
      <c r="C21" s="32"/>
      <c r="D21" s="32"/>
      <c r="E21" s="32"/>
      <c r="F21" s="32"/>
      <c r="G21" s="32"/>
      <c r="H21" s="32"/>
    </row>
    <row r="22" spans="1:8" x14ac:dyDescent="0.2">
      <c r="A22" s="765" t="s">
        <v>1395</v>
      </c>
      <c r="B22" s="32"/>
      <c r="C22" s="32"/>
      <c r="D22" s="32"/>
      <c r="E22" s="32"/>
      <c r="F22" s="32"/>
      <c r="G22" s="32"/>
      <c r="H22" s="32"/>
    </row>
    <row r="23" spans="1:8" x14ac:dyDescent="0.2">
      <c r="A23" s="32"/>
      <c r="B23" s="32"/>
      <c r="C23" s="32"/>
      <c r="D23" s="32"/>
      <c r="E23" s="32"/>
      <c r="F23" s="32"/>
      <c r="G23" s="32"/>
      <c r="H23" s="32"/>
    </row>
    <row r="24" spans="1:8" ht="12.75" customHeight="1" thickBot="1" x14ac:dyDescent="0.25">
      <c r="A24" s="96" t="s">
        <v>53</v>
      </c>
      <c r="B24" s="78"/>
      <c r="C24" s="32"/>
      <c r="D24" s="32"/>
      <c r="E24" s="32"/>
      <c r="F24" s="32"/>
      <c r="G24" s="32"/>
      <c r="H24" s="32"/>
    </row>
    <row r="25" spans="1:8" x14ac:dyDescent="0.2">
      <c r="A25" s="865"/>
      <c r="B25" s="866"/>
      <c r="C25" s="32"/>
      <c r="D25" s="32"/>
      <c r="E25" s="32"/>
      <c r="F25" s="32"/>
      <c r="G25" s="32"/>
      <c r="H25" s="32"/>
    </row>
    <row r="26" spans="1:8" x14ac:dyDescent="0.2">
      <c r="A26" s="867"/>
      <c r="B26" s="868"/>
      <c r="C26" s="32"/>
      <c r="D26" s="32"/>
      <c r="E26" s="32"/>
      <c r="F26" s="32"/>
      <c r="G26" s="32"/>
      <c r="H26" s="32"/>
    </row>
    <row r="27" spans="1:8" x14ac:dyDescent="0.2">
      <c r="A27" s="867"/>
      <c r="B27" s="868"/>
      <c r="C27" s="32"/>
      <c r="D27" s="32"/>
      <c r="E27" s="32"/>
      <c r="F27" s="32"/>
      <c r="G27" s="32"/>
      <c r="H27" s="32"/>
    </row>
    <row r="28" spans="1:8" x14ac:dyDescent="0.2">
      <c r="A28" s="867"/>
      <c r="B28" s="868"/>
      <c r="C28" s="32"/>
      <c r="D28" s="32"/>
      <c r="E28" s="32"/>
      <c r="F28" s="32"/>
      <c r="G28" s="32"/>
      <c r="H28" s="32"/>
    </row>
    <row r="29" spans="1:8" x14ac:dyDescent="0.2">
      <c r="A29" s="867"/>
      <c r="B29" s="868"/>
      <c r="C29" s="32"/>
      <c r="D29" s="32"/>
      <c r="E29" s="32"/>
      <c r="F29" s="32"/>
      <c r="G29" s="32"/>
      <c r="H29" s="32"/>
    </row>
    <row r="30" spans="1:8" x14ac:dyDescent="0.2">
      <c r="A30" s="867"/>
      <c r="B30" s="868"/>
      <c r="C30" s="32"/>
      <c r="D30" s="32"/>
      <c r="E30" s="32"/>
      <c r="F30" s="32"/>
      <c r="G30" s="32"/>
      <c r="H30" s="32"/>
    </row>
    <row r="31" spans="1:8" x14ac:dyDescent="0.2">
      <c r="A31" s="867"/>
      <c r="B31" s="868"/>
      <c r="C31" s="32"/>
      <c r="D31" s="32"/>
      <c r="E31" s="32"/>
      <c r="F31" s="32"/>
      <c r="G31" s="32"/>
      <c r="H31" s="32"/>
    </row>
    <row r="32" spans="1:8" x14ac:dyDescent="0.2">
      <c r="A32" s="867"/>
      <c r="B32" s="868"/>
      <c r="C32" s="32"/>
      <c r="D32" s="32"/>
      <c r="E32" s="32"/>
      <c r="F32" s="32"/>
      <c r="G32" s="32"/>
      <c r="H32" s="32"/>
    </row>
    <row r="33" spans="1:8" ht="13.5" thickBot="1" x14ac:dyDescent="0.25">
      <c r="A33" s="869"/>
      <c r="B33" s="870"/>
      <c r="C33" s="32"/>
      <c r="D33" s="32"/>
      <c r="E33" s="32"/>
      <c r="F33" s="32"/>
      <c r="G33" s="32"/>
      <c r="H33" s="32"/>
    </row>
    <row r="34" spans="1:8" x14ac:dyDescent="0.2">
      <c r="A34" s="32"/>
      <c r="B34" s="95"/>
      <c r="C34" s="32"/>
      <c r="D34" s="32"/>
      <c r="E34" s="32"/>
      <c r="F34" s="32"/>
      <c r="G34" s="32"/>
      <c r="H34" s="32"/>
    </row>
    <row r="35" spans="1:8" x14ac:dyDescent="0.2">
      <c r="A35" s="765"/>
      <c r="B35" s="32"/>
      <c r="C35" s="32"/>
      <c r="D35" s="32"/>
      <c r="E35" s="32"/>
      <c r="F35" s="32"/>
      <c r="G35" s="32"/>
      <c r="H35" s="32"/>
    </row>
    <row r="36" spans="1:8" x14ac:dyDescent="0.2">
      <c r="A36" s="32"/>
      <c r="B36" s="32"/>
      <c r="C36" s="32"/>
      <c r="D36" s="32"/>
      <c r="E36" s="32"/>
      <c r="F36" s="32"/>
      <c r="G36" s="32"/>
      <c r="H36" s="32"/>
    </row>
    <row r="37" spans="1:8" ht="13.5" thickBot="1" x14ac:dyDescent="0.25">
      <c r="A37" s="97" t="s">
        <v>54</v>
      </c>
      <c r="B37" s="78"/>
      <c r="C37" s="32"/>
      <c r="D37" s="32"/>
      <c r="E37" s="32"/>
      <c r="F37" s="32"/>
      <c r="G37" s="32"/>
      <c r="H37" s="32"/>
    </row>
    <row r="38" spans="1:8" x14ac:dyDescent="0.2">
      <c r="A38" s="857"/>
      <c r="B38" s="858"/>
      <c r="C38" s="32"/>
      <c r="D38" s="32"/>
      <c r="E38" s="32"/>
      <c r="F38" s="32"/>
      <c r="G38" s="32"/>
      <c r="H38" s="32"/>
    </row>
    <row r="39" spans="1:8" x14ac:dyDescent="0.2">
      <c r="A39" s="859"/>
      <c r="B39" s="860"/>
      <c r="C39" s="32"/>
      <c r="D39" s="32"/>
      <c r="E39" s="32"/>
      <c r="F39" s="32"/>
      <c r="G39" s="32"/>
      <c r="H39" s="32"/>
    </row>
    <row r="40" spans="1:8" x14ac:dyDescent="0.2">
      <c r="A40" s="859"/>
      <c r="B40" s="860"/>
      <c r="C40" s="32"/>
      <c r="D40" s="32"/>
      <c r="E40" s="32"/>
      <c r="F40" s="32"/>
      <c r="G40" s="32"/>
      <c r="H40" s="32"/>
    </row>
    <row r="41" spans="1:8" x14ac:dyDescent="0.2">
      <c r="A41" s="859"/>
      <c r="B41" s="860"/>
      <c r="C41" s="32"/>
      <c r="D41" s="32"/>
      <c r="E41" s="32"/>
      <c r="F41" s="32"/>
      <c r="G41" s="32"/>
      <c r="H41" s="32"/>
    </row>
    <row r="42" spans="1:8" x14ac:dyDescent="0.2">
      <c r="A42" s="859"/>
      <c r="B42" s="860"/>
      <c r="C42" s="32"/>
      <c r="D42" s="32"/>
      <c r="E42" s="32"/>
      <c r="F42" s="32"/>
      <c r="G42" s="32"/>
      <c r="H42" s="32"/>
    </row>
    <row r="43" spans="1:8" x14ac:dyDescent="0.2">
      <c r="A43" s="859"/>
      <c r="B43" s="860"/>
      <c r="C43" s="32"/>
      <c r="D43" s="32"/>
      <c r="E43" s="32"/>
      <c r="F43" s="32"/>
      <c r="G43" s="32"/>
      <c r="H43" s="32"/>
    </row>
    <row r="44" spans="1:8" x14ac:dyDescent="0.2">
      <c r="A44" s="859"/>
      <c r="B44" s="860"/>
      <c r="C44" s="32"/>
      <c r="D44" s="32"/>
      <c r="E44" s="32"/>
      <c r="F44" s="32"/>
      <c r="G44" s="32"/>
      <c r="H44" s="32"/>
    </row>
    <row r="45" spans="1:8" x14ac:dyDescent="0.2">
      <c r="A45" s="859"/>
      <c r="B45" s="860"/>
      <c r="C45" s="32"/>
      <c r="D45" s="32"/>
      <c r="E45" s="32"/>
      <c r="F45" s="32"/>
      <c r="G45" s="32"/>
      <c r="H45" s="32"/>
    </row>
    <row r="46" spans="1:8" x14ac:dyDescent="0.2">
      <c r="A46" s="859"/>
      <c r="B46" s="860"/>
      <c r="C46" s="32"/>
      <c r="D46" s="32"/>
      <c r="E46" s="32"/>
      <c r="F46" s="32"/>
      <c r="G46" s="32"/>
      <c r="H46" s="32"/>
    </row>
    <row r="47" spans="1:8" x14ac:dyDescent="0.2">
      <c r="A47" s="859"/>
      <c r="B47" s="860"/>
      <c r="C47" s="32"/>
      <c r="D47" s="32"/>
      <c r="E47" s="32"/>
      <c r="F47" s="32"/>
      <c r="G47" s="32"/>
      <c r="H47" s="32"/>
    </row>
    <row r="48" spans="1:8" x14ac:dyDescent="0.2">
      <c r="A48" s="859"/>
      <c r="B48" s="860"/>
      <c r="C48" s="32"/>
      <c r="D48" s="32"/>
      <c r="E48" s="32"/>
      <c r="F48" s="32"/>
      <c r="G48" s="32"/>
      <c r="H48" s="32"/>
    </row>
    <row r="49" spans="1:8" x14ac:dyDescent="0.2">
      <c r="A49" s="859"/>
      <c r="B49" s="860"/>
      <c r="C49" s="32"/>
      <c r="D49" s="32"/>
      <c r="E49" s="32"/>
      <c r="F49" s="32"/>
      <c r="G49" s="32"/>
      <c r="H49" s="32"/>
    </row>
    <row r="50" spans="1:8" x14ac:dyDescent="0.2">
      <c r="A50" s="859"/>
      <c r="B50" s="860"/>
      <c r="C50" s="32"/>
      <c r="D50" s="32"/>
      <c r="E50" s="32"/>
      <c r="F50" s="32"/>
      <c r="G50" s="32"/>
      <c r="H50" s="32"/>
    </row>
    <row r="51" spans="1:8" x14ac:dyDescent="0.2">
      <c r="A51" s="859"/>
      <c r="B51" s="860"/>
      <c r="C51" s="32"/>
      <c r="D51" s="32"/>
      <c r="E51" s="32"/>
      <c r="F51" s="32"/>
      <c r="G51" s="32"/>
      <c r="H51" s="32"/>
    </row>
    <row r="52" spans="1:8" x14ac:dyDescent="0.2">
      <c r="A52" s="859"/>
      <c r="B52" s="860"/>
      <c r="C52" s="32"/>
      <c r="D52" s="32"/>
      <c r="E52" s="32"/>
      <c r="F52" s="32"/>
      <c r="G52" s="32"/>
      <c r="H52" s="32"/>
    </row>
    <row r="53" spans="1:8" x14ac:dyDescent="0.2">
      <c r="A53" s="859"/>
      <c r="B53" s="860"/>
      <c r="C53" s="32"/>
      <c r="D53" s="32"/>
      <c r="E53" s="32"/>
      <c r="F53" s="32"/>
      <c r="G53" s="32"/>
      <c r="H53" s="32"/>
    </row>
    <row r="54" spans="1:8" x14ac:dyDescent="0.2">
      <c r="A54" s="859"/>
      <c r="B54" s="860"/>
      <c r="C54" s="32"/>
      <c r="D54" s="32"/>
      <c r="E54" s="32"/>
      <c r="F54" s="32"/>
      <c r="G54" s="32"/>
      <c r="H54" s="32"/>
    </row>
    <row r="55" spans="1:8" x14ac:dyDescent="0.2">
      <c r="A55" s="859"/>
      <c r="B55" s="860"/>
      <c r="C55" s="32"/>
      <c r="D55" s="32"/>
      <c r="E55" s="32"/>
      <c r="F55" s="32"/>
      <c r="G55" s="32"/>
      <c r="H55" s="32"/>
    </row>
    <row r="56" spans="1:8" x14ac:dyDescent="0.2">
      <c r="A56" s="859"/>
      <c r="B56" s="860"/>
      <c r="C56" s="32"/>
      <c r="D56" s="32"/>
      <c r="E56" s="32"/>
      <c r="F56" s="32"/>
      <c r="G56" s="32"/>
      <c r="H56" s="32"/>
    </row>
    <row r="57" spans="1:8" x14ac:dyDescent="0.2">
      <c r="A57" s="859"/>
      <c r="B57" s="860"/>
      <c r="C57" s="32"/>
      <c r="D57" s="32"/>
      <c r="E57" s="32"/>
      <c r="F57" s="32"/>
      <c r="G57" s="32"/>
      <c r="H57" s="32"/>
    </row>
    <row r="58" spans="1:8" x14ac:dyDescent="0.2">
      <c r="A58" s="859"/>
      <c r="B58" s="860"/>
      <c r="C58" s="32"/>
      <c r="D58" s="32"/>
      <c r="E58" s="32"/>
      <c r="F58" s="32"/>
      <c r="G58" s="32"/>
      <c r="H58" s="32"/>
    </row>
    <row r="59" spans="1:8" x14ac:dyDescent="0.2">
      <c r="A59" s="859"/>
      <c r="B59" s="860"/>
      <c r="C59" s="32"/>
      <c r="D59" s="32"/>
      <c r="E59" s="32"/>
      <c r="F59" s="32"/>
      <c r="G59" s="32"/>
      <c r="H59" s="32"/>
    </row>
    <row r="60" spans="1:8" x14ac:dyDescent="0.2">
      <c r="A60" s="859"/>
      <c r="B60" s="860"/>
      <c r="C60" s="32"/>
      <c r="D60" s="32"/>
      <c r="E60" s="32"/>
      <c r="F60" s="32"/>
      <c r="G60" s="32"/>
      <c r="H60" s="32"/>
    </row>
    <row r="61" spans="1:8" x14ac:dyDescent="0.2">
      <c r="A61" s="859"/>
      <c r="B61" s="860"/>
      <c r="C61" s="32"/>
      <c r="D61" s="32"/>
      <c r="E61" s="32"/>
      <c r="F61" s="32"/>
      <c r="G61" s="32"/>
      <c r="H61" s="32"/>
    </row>
    <row r="62" spans="1:8" x14ac:dyDescent="0.2">
      <c r="A62" s="859"/>
      <c r="B62" s="860"/>
      <c r="C62" s="32"/>
      <c r="D62" s="32"/>
      <c r="E62" s="32"/>
      <c r="F62" s="32"/>
      <c r="G62" s="32"/>
      <c r="H62" s="32"/>
    </row>
    <row r="63" spans="1:8" x14ac:dyDescent="0.2">
      <c r="A63" s="859"/>
      <c r="B63" s="860"/>
      <c r="C63" s="32"/>
      <c r="D63" s="32"/>
      <c r="E63" s="32"/>
      <c r="F63" s="32"/>
      <c r="G63" s="32"/>
      <c r="H63" s="32"/>
    </row>
    <row r="64" spans="1:8" x14ac:dyDescent="0.2">
      <c r="A64" s="859"/>
      <c r="B64" s="860"/>
      <c r="C64" s="32"/>
      <c r="D64" s="32"/>
      <c r="E64" s="32"/>
      <c r="F64" s="32"/>
      <c r="G64" s="32"/>
      <c r="H64" s="32"/>
    </row>
    <row r="65" spans="1:8" x14ac:dyDescent="0.2">
      <c r="A65" s="859"/>
      <c r="B65" s="860"/>
      <c r="C65" s="32"/>
      <c r="D65" s="32"/>
      <c r="E65" s="32"/>
      <c r="F65" s="32"/>
      <c r="G65" s="32"/>
      <c r="H65" s="32"/>
    </row>
    <row r="66" spans="1:8" x14ac:dyDescent="0.2">
      <c r="A66" s="859"/>
      <c r="B66" s="860"/>
      <c r="C66" s="32"/>
      <c r="D66" s="32"/>
      <c r="E66" s="32"/>
      <c r="F66" s="32"/>
      <c r="G66" s="32"/>
      <c r="H66" s="32"/>
    </row>
    <row r="67" spans="1:8" ht="13.5" thickBot="1" x14ac:dyDescent="0.25">
      <c r="A67" s="861"/>
      <c r="B67" s="862"/>
      <c r="C67" s="32"/>
      <c r="D67" s="32"/>
      <c r="E67" s="32"/>
      <c r="F67" s="32"/>
      <c r="G67" s="32"/>
      <c r="H67" s="32"/>
    </row>
    <row r="68" spans="1:8" x14ac:dyDescent="0.2">
      <c r="A68" s="95"/>
      <c r="B68" s="95"/>
      <c r="C68" s="32"/>
      <c r="D68" s="32"/>
      <c r="E68" s="32"/>
      <c r="F68" s="32"/>
      <c r="G68" s="32"/>
      <c r="H68" s="32"/>
    </row>
    <row r="69" spans="1:8" x14ac:dyDescent="0.2">
      <c r="A69" s="32"/>
      <c r="B69" s="32"/>
      <c r="C69" s="32"/>
      <c r="D69" s="32"/>
      <c r="E69" s="32"/>
      <c r="F69" s="32"/>
      <c r="G69" s="32"/>
      <c r="H69" s="32"/>
    </row>
    <row r="70" spans="1:8" x14ac:dyDescent="0.2">
      <c r="A70" s="32"/>
      <c r="B70" s="32"/>
      <c r="C70" s="32"/>
      <c r="D70" s="32"/>
      <c r="E70" s="32"/>
      <c r="F70" s="32"/>
      <c r="G70" s="32"/>
      <c r="H70" s="32"/>
    </row>
    <row r="71" spans="1:8" x14ac:dyDescent="0.2">
      <c r="A71" s="32"/>
      <c r="B71" s="32"/>
      <c r="C71" s="32"/>
      <c r="D71" s="32"/>
      <c r="E71" s="32"/>
      <c r="F71" s="32"/>
      <c r="G71" s="32"/>
      <c r="H71" s="32"/>
    </row>
    <row r="72" spans="1:8" x14ac:dyDescent="0.2">
      <c r="A72" s="32"/>
      <c r="B72" s="32"/>
      <c r="C72" s="32"/>
      <c r="D72" s="32"/>
      <c r="E72" s="32"/>
      <c r="F72" s="32"/>
      <c r="G72" s="32"/>
      <c r="H72" s="32"/>
    </row>
    <row r="73" spans="1:8" x14ac:dyDescent="0.2">
      <c r="A73" s="32"/>
      <c r="B73" s="32"/>
      <c r="C73" s="32"/>
      <c r="D73" s="32"/>
      <c r="E73" s="32"/>
      <c r="F73" s="32"/>
      <c r="G73" s="32"/>
      <c r="H73" s="32"/>
    </row>
    <row r="74" spans="1:8" x14ac:dyDescent="0.2">
      <c r="A74" s="32"/>
      <c r="B74" s="32"/>
      <c r="C74" s="32"/>
      <c r="D74" s="32"/>
      <c r="E74" s="32"/>
      <c r="F74" s="32"/>
      <c r="G74" s="32"/>
      <c r="H74" s="32"/>
    </row>
    <row r="75" spans="1:8" x14ac:dyDescent="0.2">
      <c r="A75" s="32"/>
      <c r="B75" s="32"/>
      <c r="C75" s="32"/>
      <c r="D75" s="32"/>
      <c r="E75" s="32"/>
      <c r="F75" s="32"/>
      <c r="G75" s="32"/>
      <c r="H75" s="32"/>
    </row>
    <row r="76" spans="1:8" x14ac:dyDescent="0.2">
      <c r="A76" s="32"/>
      <c r="B76" s="32"/>
      <c r="C76" s="32"/>
      <c r="D76" s="32"/>
      <c r="E76" s="32"/>
      <c r="F76" s="32"/>
      <c r="G76" s="32"/>
      <c r="H76" s="32"/>
    </row>
    <row r="77" spans="1:8" x14ac:dyDescent="0.2">
      <c r="A77" s="32"/>
      <c r="B77" s="32"/>
      <c r="C77" s="32"/>
      <c r="D77" s="32"/>
      <c r="E77" s="32"/>
      <c r="F77" s="32"/>
      <c r="G77" s="32"/>
      <c r="H77" s="32"/>
    </row>
    <row r="78" spans="1:8" x14ac:dyDescent="0.2">
      <c r="A78" s="32"/>
      <c r="B78" s="32"/>
      <c r="C78" s="32"/>
      <c r="D78" s="32"/>
      <c r="E78" s="32"/>
      <c r="F78" s="32"/>
      <c r="G78" s="32"/>
      <c r="H78" s="32"/>
    </row>
    <row r="79" spans="1:8" x14ac:dyDescent="0.2">
      <c r="A79" s="32"/>
      <c r="B79" s="32"/>
      <c r="C79" s="32"/>
      <c r="D79" s="32"/>
      <c r="E79" s="32"/>
      <c r="F79" s="32"/>
      <c r="G79" s="32"/>
      <c r="H79" s="32"/>
    </row>
    <row r="80" spans="1:8" x14ac:dyDescent="0.2">
      <c r="A80" s="32"/>
      <c r="B80" s="32"/>
      <c r="C80" s="32"/>
      <c r="D80" s="32"/>
      <c r="E80" s="32"/>
      <c r="F80" s="32"/>
      <c r="G80" s="32"/>
      <c r="H80" s="32"/>
    </row>
    <row r="81" spans="1:8" x14ac:dyDescent="0.2">
      <c r="A81" s="32"/>
      <c r="B81" s="32"/>
      <c r="C81" s="32"/>
      <c r="D81" s="32"/>
      <c r="E81" s="32"/>
      <c r="F81" s="32"/>
      <c r="G81" s="32"/>
      <c r="H81" s="32"/>
    </row>
    <row r="82" spans="1:8" x14ac:dyDescent="0.2">
      <c r="D82" s="32"/>
      <c r="E82" s="32"/>
      <c r="F82" s="32"/>
      <c r="G82" s="32"/>
      <c r="H82" s="32"/>
    </row>
  </sheetData>
  <sheetProtection algorithmName="SHA-512" hashValue="DFXPMCsjGkLW5hmOmIQ5sNqFEpTecpRluuaGYulbDPsY1n5d9GvLGRKluypnU+rGLAoy46DVHVMGjckoHi3hUg==" saltValue="q4bV8IOCffYbH24lVEoMVA==" spinCount="100000" sheet="1" objects="1" scenarios="1" selectLockedCells="1"/>
  <mergeCells count="4">
    <mergeCell ref="A38:B67"/>
    <mergeCell ref="A2:B2"/>
    <mergeCell ref="A3:B3"/>
    <mergeCell ref="A25:B33"/>
  </mergeCells>
  <phoneticPr fontId="18" type="noConversion"/>
  <dataValidations count="1">
    <dataValidation type="list" allowBlank="1" showInputMessage="1" showErrorMessage="1" sqref="B8 B14 B20" xr:uid="{00000000-0002-0000-0000-000000000000}">
      <formula1>StartDateList</formula1>
    </dataValidation>
  </dataValidations>
  <pageMargins left="0.75" right="0.75" top="1" bottom="1" header="0.5" footer="0.5"/>
  <pageSetup paperSize="9" scale="72" orientation="portrait" r:id="rId1"/>
  <headerFooter alignWithMargins="0">
    <oddFooter>&amp;L&amp;Z&amp;F , &amp;D &amp;T</oddFooter>
  </headerFooter>
  <drawing r:id="rId2"/>
  <legacyDrawing r:id="rId3"/>
  <legacyDrawingHF r:id="rId4"/>
  <controls>
    <mc:AlternateContent xmlns:mc="http://schemas.openxmlformats.org/markup-compatibility/2006">
      <mc:Choice Requires="x14">
        <control shapeId="9222" r:id="rId5" name="CommandButton1">
          <controlPr defaultSize="0" print="0" autoLine="0" r:id="rId6">
            <anchor moveWithCells="1">
              <from>
                <xdr:col>4</xdr:col>
                <xdr:colOff>381000</xdr:colOff>
                <xdr:row>0</xdr:row>
                <xdr:rowOff>123825</xdr:rowOff>
              </from>
              <to>
                <xdr:col>6</xdr:col>
                <xdr:colOff>152400</xdr:colOff>
                <xdr:row>2</xdr:row>
                <xdr:rowOff>38100</xdr:rowOff>
              </to>
            </anchor>
          </controlPr>
        </control>
      </mc:Choice>
      <mc:Fallback>
        <control shapeId="9222" r:id="rId5" name="CommandButton1"/>
      </mc:Fallback>
    </mc:AlternateContent>
    <mc:AlternateContent xmlns:mc="http://schemas.openxmlformats.org/markup-compatibility/2006">
      <mc:Choice Requires="x14">
        <control shapeId="9220" r:id="rId7" name="PrintFaceSheet">
          <controlPr defaultSize="0" print="0" autoLine="0" r:id="rId8">
            <anchor moveWithCells="1">
              <from>
                <xdr:col>2</xdr:col>
                <xdr:colOff>161925</xdr:colOff>
                <xdr:row>0</xdr:row>
                <xdr:rowOff>114300</xdr:rowOff>
              </from>
              <to>
                <xdr:col>4</xdr:col>
                <xdr:colOff>276225</xdr:colOff>
                <xdr:row>2</xdr:row>
                <xdr:rowOff>38100</xdr:rowOff>
              </to>
            </anchor>
          </controlPr>
        </control>
      </mc:Choice>
      <mc:Fallback>
        <control shapeId="9220" r:id="rId7" name="PrintFaceSheet"/>
      </mc:Fallback>
    </mc:AlternateContent>
    <mc:AlternateContent xmlns:mc="http://schemas.openxmlformats.org/markup-compatibility/2006">
      <mc:Choice Requires="x14">
        <control shapeId="9221" r:id="rId9" name="PrintProject">
          <controlPr defaultSize="0" print="0" autoLine="0" r:id="rId10">
            <anchor moveWithCells="1">
              <from>
                <xdr:col>2</xdr:col>
                <xdr:colOff>152400</xdr:colOff>
                <xdr:row>2</xdr:row>
                <xdr:rowOff>142875</xdr:rowOff>
              </from>
              <to>
                <xdr:col>4</xdr:col>
                <xdr:colOff>266700</xdr:colOff>
                <xdr:row>4</xdr:row>
                <xdr:rowOff>66675</xdr:rowOff>
              </to>
            </anchor>
          </controlPr>
        </control>
      </mc:Choice>
      <mc:Fallback>
        <control shapeId="9221" r:id="rId9" name="PrintProject"/>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660"/>
  <sheetViews>
    <sheetView showGridLines="0" zoomScaleNormal="100" zoomScaleSheetLayoutView="100" workbookViewId="0">
      <pane xSplit="2" ySplit="15" topLeftCell="K17" activePane="bottomRight" state="frozen"/>
      <selection activeCell="B11" sqref="B11:B12"/>
      <selection pane="topRight" activeCell="B11" sqref="B11:B12"/>
      <selection pane="bottomLeft" activeCell="B11" sqref="B11:B12"/>
      <selection pane="bottomRight" activeCell="A17" sqref="A17:R529"/>
    </sheetView>
  </sheetViews>
  <sheetFormatPr defaultColWidth="9.140625" defaultRowHeight="12.75" x14ac:dyDescent="0.2"/>
  <cols>
    <col min="1" max="1" width="23.140625" style="129" customWidth="1"/>
    <col min="2" max="2" width="68.140625" style="436" customWidth="1"/>
    <col min="3" max="3" width="38.85546875" style="440" customWidth="1"/>
    <col min="4" max="4" width="36.85546875" style="440" customWidth="1"/>
    <col min="5" max="5" width="47.42578125" style="639" hidden="1" customWidth="1"/>
    <col min="6" max="6" width="10.140625" style="575" customWidth="1"/>
    <col min="7" max="7" width="14.140625" style="270" customWidth="1"/>
    <col min="8" max="8" width="19.42578125" style="270" customWidth="1"/>
    <col min="9" max="9" width="18.85546875" style="270" customWidth="1"/>
    <col min="10" max="10" width="15.85546875" style="270" bestFit="1" customWidth="1"/>
    <col min="11" max="11" width="16.85546875" style="270" customWidth="1"/>
    <col min="12" max="12" width="17" style="270" customWidth="1"/>
    <col min="13" max="13" width="18.85546875" style="270" customWidth="1"/>
    <col min="14" max="14" width="16" style="270" customWidth="1"/>
    <col min="15" max="15" width="17.5703125" style="270" customWidth="1"/>
    <col min="16" max="16" width="14.42578125" style="270" hidden="1" customWidth="1"/>
    <col min="17" max="17" width="8.85546875" style="270" hidden="1" customWidth="1"/>
    <col min="18" max="18" width="22.140625" style="270" customWidth="1"/>
    <col min="19" max="19" width="14.140625" style="686" hidden="1" customWidth="1"/>
    <col min="20" max="20" width="13.5703125" style="686" hidden="1" customWidth="1"/>
    <col min="21" max="21" width="86.140625" style="686" customWidth="1"/>
    <col min="22" max="22" width="10" style="15" hidden="1" customWidth="1"/>
    <col min="23" max="23" width="14.42578125" style="43" hidden="1" customWidth="1"/>
    <col min="24" max="24" width="19.5703125" style="43" customWidth="1"/>
    <col min="25" max="25" width="10" style="13" hidden="1" customWidth="1"/>
    <col min="26" max="26" width="71.140625" hidden="1" customWidth="1"/>
  </cols>
  <sheetData>
    <row r="1" spans="1:26" ht="15" customHeight="1" x14ac:dyDescent="0.2">
      <c r="A1" s="365" t="str">
        <f>'Project Details'!A6</f>
        <v>Project:</v>
      </c>
      <c r="B1" s="449" t="str">
        <f>'Project Details'!B6</f>
        <v xml:space="preserve">Channel Road and Doyles Road Roundabout project </v>
      </c>
      <c r="F1" s="681"/>
      <c r="G1" s="682"/>
      <c r="H1" s="682"/>
      <c r="I1" s="682"/>
      <c r="J1" s="682"/>
      <c r="K1" s="682"/>
      <c r="L1" s="682"/>
      <c r="M1" s="682"/>
      <c r="P1" s="683"/>
      <c r="R1" s="683"/>
      <c r="S1" s="684"/>
      <c r="T1" s="684"/>
      <c r="U1" s="684"/>
      <c r="V1" s="43"/>
      <c r="Y1" s="44"/>
      <c r="Z1" s="32"/>
    </row>
    <row r="2" spans="1:26" ht="15" customHeight="1" thickBot="1" x14ac:dyDescent="0.25">
      <c r="A2" s="367" t="str">
        <f>'Project Details'!A7</f>
        <v>Location:</v>
      </c>
      <c r="B2" s="450" t="str">
        <f>'Project Details'!B7</f>
        <v xml:space="preserve">Channel Road and Doyles Road Roundabout project </v>
      </c>
      <c r="C2" s="756" t="s">
        <v>573</v>
      </c>
      <c r="D2" s="691" t="s">
        <v>571</v>
      </c>
      <c r="J2" s="682"/>
      <c r="P2" s="683"/>
      <c r="T2" s="684"/>
      <c r="U2" s="684"/>
      <c r="V2" s="43"/>
      <c r="Y2" s="41"/>
      <c r="Z2" s="45"/>
    </row>
    <row r="3" spans="1:26" ht="15" customHeight="1" x14ac:dyDescent="0.2">
      <c r="A3" s="365" t="str">
        <f>'Project Details'!A12</f>
        <v>Estimate Prepared By:</v>
      </c>
      <c r="B3" s="433">
        <f>'Project Details'!B12</f>
        <v>0</v>
      </c>
      <c r="C3" s="757"/>
      <c r="D3" s="161"/>
      <c r="I3" s="687"/>
      <c r="P3" s="683"/>
      <c r="R3" s="683"/>
      <c r="S3" s="684"/>
      <c r="T3" s="684"/>
      <c r="U3" s="684"/>
      <c r="V3" s="43"/>
      <c r="Y3" s="41"/>
      <c r="Z3" s="46"/>
    </row>
    <row r="4" spans="1:26" ht="15" customHeight="1" x14ac:dyDescent="0.2">
      <c r="A4" s="366" t="str">
        <f>'Project Details'!A13</f>
        <v>Business Area:</v>
      </c>
      <c r="B4" s="448">
        <f>'Project Details'!B13</f>
        <v>0</v>
      </c>
      <c r="C4" s="758" t="s">
        <v>419</v>
      </c>
      <c r="D4" s="695" t="s">
        <v>39</v>
      </c>
      <c r="N4" s="683"/>
      <c r="P4" s="688"/>
      <c r="U4" s="684"/>
      <c r="V4" s="43"/>
      <c r="Y4" s="44"/>
      <c r="Z4" s="32"/>
    </row>
    <row r="5" spans="1:26" ht="15" customHeight="1" thickBot="1" x14ac:dyDescent="0.25">
      <c r="A5" s="367" t="str">
        <f>'Project Details'!A14</f>
        <v>Estimate Date:</v>
      </c>
      <c r="B5" s="432">
        <f>'Project Details'!B14</f>
        <v>45035</v>
      </c>
      <c r="C5" s="757"/>
      <c r="D5" s="161"/>
      <c r="N5" s="683"/>
      <c r="P5" s="683"/>
      <c r="R5" s="683"/>
      <c r="S5" s="684"/>
      <c r="T5" s="684"/>
      <c r="U5" s="684"/>
      <c r="V5" s="43"/>
      <c r="Y5" s="41"/>
      <c r="Z5" s="47"/>
    </row>
    <row r="6" spans="1:26" ht="15.75" customHeight="1" x14ac:dyDescent="0.2">
      <c r="A6" s="365" t="str">
        <f>'Project Details'!A18</f>
        <v>Estimate Approved By:</v>
      </c>
      <c r="B6" s="433">
        <f>'Project Details'!B18</f>
        <v>0</v>
      </c>
      <c r="C6" s="759" t="s">
        <v>395</v>
      </c>
      <c r="D6" s="693" t="s">
        <v>210</v>
      </c>
      <c r="I6" s="687"/>
      <c r="J6" s="690"/>
      <c r="N6" s="683"/>
      <c r="P6" s="683"/>
      <c r="R6" s="683"/>
      <c r="S6" s="684"/>
      <c r="T6" s="684"/>
      <c r="U6" s="684"/>
      <c r="V6" s="43"/>
      <c r="Y6" s="44"/>
      <c r="Z6" s="32"/>
    </row>
    <row r="7" spans="1:26" ht="15" customHeight="1" x14ac:dyDescent="0.2">
      <c r="A7" s="366" t="str">
        <f>'Project Details'!A19</f>
        <v>Business Area:</v>
      </c>
      <c r="B7" s="434">
        <f>'Project Details'!B19</f>
        <v>0</v>
      </c>
      <c r="C7" s="757"/>
      <c r="I7" s="683"/>
      <c r="N7" s="683"/>
      <c r="P7" s="683"/>
      <c r="R7" s="683"/>
      <c r="S7" s="684"/>
      <c r="T7" s="684"/>
      <c r="U7" s="684"/>
      <c r="V7" s="43"/>
      <c r="Y7" s="41"/>
      <c r="Z7" s="48"/>
    </row>
    <row r="8" spans="1:26" ht="15" customHeight="1" thickBot="1" x14ac:dyDescent="0.25">
      <c r="A8" s="367" t="str">
        <f>'Project Details'!A20</f>
        <v>Date:</v>
      </c>
      <c r="B8" s="435">
        <f>'Project Details'!B20</f>
        <v>0</v>
      </c>
      <c r="C8" s="757"/>
      <c r="I8" s="692" t="s">
        <v>39</v>
      </c>
      <c r="J8" s="690"/>
      <c r="N8" s="683"/>
      <c r="P8" s="683"/>
      <c r="Q8" s="689"/>
      <c r="T8" s="684"/>
      <c r="U8" s="684"/>
      <c r="V8" s="43"/>
      <c r="Y8" s="41"/>
      <c r="Z8" s="48"/>
    </row>
    <row r="9" spans="1:26" ht="15" customHeight="1" x14ac:dyDescent="0.2">
      <c r="C9" s="756" t="s">
        <v>418</v>
      </c>
      <c r="D9" s="691" t="s">
        <v>12</v>
      </c>
      <c r="I9" s="683"/>
      <c r="N9" s="683"/>
      <c r="P9" s="683"/>
      <c r="R9" s="683"/>
      <c r="S9" s="684"/>
      <c r="T9" s="684"/>
      <c r="U9" s="684"/>
      <c r="V9" s="43"/>
      <c r="Y9" s="41"/>
      <c r="Z9" s="42"/>
    </row>
    <row r="10" spans="1:26" ht="15" customHeight="1" x14ac:dyDescent="0.25">
      <c r="B10" s="437"/>
      <c r="C10" s="757"/>
      <c r="E10" s="694"/>
      <c r="J10" s="683"/>
      <c r="N10" s="683"/>
      <c r="O10" s="683"/>
      <c r="P10" s="683"/>
      <c r="R10" s="683"/>
      <c r="S10" s="684"/>
      <c r="V10" s="43"/>
      <c r="Y10" s="41"/>
      <c r="Z10" s="42"/>
    </row>
    <row r="11" spans="1:26" ht="15" customHeight="1" x14ac:dyDescent="0.25">
      <c r="B11" s="713"/>
      <c r="C11" s="760" t="s">
        <v>417</v>
      </c>
      <c r="D11" s="685">
        <v>10000</v>
      </c>
      <c r="I11" s="683"/>
      <c r="J11" s="683"/>
      <c r="O11" s="683"/>
      <c r="P11" s="683"/>
      <c r="R11" s="683"/>
      <c r="S11" s="684"/>
      <c r="T11" s="684"/>
      <c r="U11" s="684"/>
      <c r="V11" s="43"/>
      <c r="Y11" s="41"/>
      <c r="Z11" s="42"/>
    </row>
    <row r="12" spans="1:26" ht="15" customHeight="1" x14ac:dyDescent="0.25">
      <c r="B12" s="437"/>
      <c r="J12" s="683"/>
      <c r="N12" s="696"/>
      <c r="O12" s="683"/>
      <c r="P12" s="683"/>
      <c r="R12" s="697"/>
      <c r="S12" s="684"/>
      <c r="U12" s="684"/>
      <c r="V12" s="43"/>
      <c r="Y12" s="41"/>
      <c r="Z12" s="42"/>
    </row>
    <row r="13" spans="1:26" ht="15" customHeight="1" x14ac:dyDescent="0.2">
      <c r="B13" s="438"/>
      <c r="C13" s="441"/>
      <c r="D13" s="441"/>
      <c r="E13" s="698"/>
      <c r="F13" s="699"/>
      <c r="G13" s="700"/>
      <c r="H13" s="700"/>
      <c r="I13" s="700"/>
      <c r="J13" s="700"/>
      <c r="K13" s="700"/>
      <c r="L13" s="700"/>
      <c r="M13" s="700"/>
      <c r="N13" s="700"/>
      <c r="O13" s="700"/>
      <c r="P13" s="700"/>
      <c r="S13" s="701"/>
      <c r="T13" s="701"/>
      <c r="U13" s="701"/>
      <c r="V13" s="91"/>
      <c r="Y13" s="52"/>
      <c r="Z13" s="32"/>
    </row>
    <row r="14" spans="1:26" ht="18.75" customHeight="1" x14ac:dyDescent="0.2">
      <c r="A14" s="876" t="s">
        <v>3</v>
      </c>
      <c r="B14" s="876" t="s">
        <v>391</v>
      </c>
      <c r="C14" s="876" t="s">
        <v>415</v>
      </c>
      <c r="D14" s="876" t="s">
        <v>416</v>
      </c>
      <c r="E14" s="878" t="s">
        <v>420</v>
      </c>
      <c r="F14" s="871" t="s">
        <v>4</v>
      </c>
      <c r="G14" s="880" t="s">
        <v>392</v>
      </c>
      <c r="H14" s="873" t="s">
        <v>11</v>
      </c>
      <c r="I14" s="874"/>
      <c r="J14" s="874"/>
      <c r="K14" s="875"/>
      <c r="L14" s="873" t="s">
        <v>5</v>
      </c>
      <c r="M14" s="874"/>
      <c r="N14" s="874"/>
      <c r="O14" s="875"/>
      <c r="P14" s="769" t="s">
        <v>180</v>
      </c>
      <c r="Q14" s="770"/>
      <c r="R14" s="881" t="s">
        <v>95</v>
      </c>
      <c r="S14" s="881" t="s">
        <v>96</v>
      </c>
      <c r="T14" s="881" t="s">
        <v>97</v>
      </c>
      <c r="U14" s="871" t="s">
        <v>6</v>
      </c>
      <c r="V14" s="13"/>
      <c r="W14"/>
      <c r="X14"/>
      <c r="Y14"/>
    </row>
    <row r="15" spans="1:26" ht="27.75" customHeight="1" x14ac:dyDescent="0.2">
      <c r="A15" s="877"/>
      <c r="B15" s="877"/>
      <c r="C15" s="877"/>
      <c r="D15" s="877"/>
      <c r="E15" s="879"/>
      <c r="F15" s="872"/>
      <c r="G15" s="879"/>
      <c r="H15" s="771" t="s">
        <v>383</v>
      </c>
      <c r="I15" s="772" t="s">
        <v>384</v>
      </c>
      <c r="J15" s="773" t="s">
        <v>385</v>
      </c>
      <c r="K15" s="774" t="s">
        <v>386</v>
      </c>
      <c r="L15" s="775" t="s">
        <v>387</v>
      </c>
      <c r="M15" s="772" t="s">
        <v>388</v>
      </c>
      <c r="N15" s="773" t="s">
        <v>389</v>
      </c>
      <c r="O15" s="772" t="s">
        <v>390</v>
      </c>
      <c r="P15" s="776" t="s">
        <v>39</v>
      </c>
      <c r="Q15" s="776" t="s">
        <v>92</v>
      </c>
      <c r="R15" s="872"/>
      <c r="S15" s="872"/>
      <c r="T15" s="872"/>
      <c r="U15" s="872"/>
      <c r="V15" s="13"/>
      <c r="W15"/>
      <c r="X15"/>
      <c r="Y15"/>
    </row>
    <row r="16" spans="1:26" s="395" customFormat="1" hidden="1" x14ac:dyDescent="0.2">
      <c r="A16" s="777" t="s">
        <v>9</v>
      </c>
      <c r="B16" s="778" t="s">
        <v>391</v>
      </c>
      <c r="C16" s="779" t="s">
        <v>396</v>
      </c>
      <c r="D16" s="780" t="s">
        <v>397</v>
      </c>
      <c r="E16" s="781" t="s">
        <v>421</v>
      </c>
      <c r="F16" s="777" t="s">
        <v>398</v>
      </c>
      <c r="G16" s="782" t="s">
        <v>399</v>
      </c>
      <c r="H16" s="783" t="s">
        <v>400</v>
      </c>
      <c r="I16" s="784" t="s">
        <v>401</v>
      </c>
      <c r="J16" s="785" t="s">
        <v>402</v>
      </c>
      <c r="K16" s="781" t="s">
        <v>403</v>
      </c>
      <c r="L16" s="785" t="s">
        <v>404</v>
      </c>
      <c r="M16" s="786" t="s">
        <v>405</v>
      </c>
      <c r="N16" s="787" t="s">
        <v>406</v>
      </c>
      <c r="O16" s="786" t="s">
        <v>407</v>
      </c>
      <c r="P16" s="783" t="s">
        <v>409</v>
      </c>
      <c r="Q16" s="777"/>
      <c r="R16" s="394" t="s">
        <v>410</v>
      </c>
      <c r="S16" s="394" t="s">
        <v>411</v>
      </c>
      <c r="T16" s="394" t="s">
        <v>412</v>
      </c>
      <c r="U16" s="777" t="s">
        <v>408</v>
      </c>
    </row>
    <row r="17" spans="1:21" s="398" customFormat="1" x14ac:dyDescent="0.2">
      <c r="A17" s="383"/>
      <c r="B17" s="714"/>
      <c r="C17" s="761"/>
      <c r="D17" s="454"/>
      <c r="E17" s="399"/>
      <c r="F17" s="383"/>
      <c r="G17" s="385"/>
      <c r="H17" s="400"/>
      <c r="I17" s="401"/>
      <c r="J17" s="402"/>
      <c r="K17" s="399"/>
      <c r="L17" s="402"/>
      <c r="M17" s="677"/>
      <c r="N17" s="404"/>
      <c r="O17" s="403"/>
      <c r="P17" s="400"/>
      <c r="Q17" s="383"/>
      <c r="R17" s="397"/>
      <c r="S17" s="397"/>
      <c r="T17" s="397"/>
      <c r="U17" s="383"/>
    </row>
    <row r="18" spans="1:21" s="398" customFormat="1" x14ac:dyDescent="0.2">
      <c r="A18" s="399"/>
      <c r="B18" s="675"/>
      <c r="C18" s="762"/>
      <c r="D18" s="454"/>
      <c r="E18" s="399"/>
      <c r="F18" s="383"/>
      <c r="G18" s="385"/>
      <c r="H18" s="400"/>
      <c r="I18" s="401"/>
      <c r="J18" s="402"/>
      <c r="K18" s="399"/>
      <c r="L18" s="402"/>
      <c r="M18" s="677"/>
      <c r="N18" s="404"/>
      <c r="O18" s="403"/>
      <c r="P18" s="400"/>
      <c r="Q18" s="383"/>
      <c r="R18" s="397"/>
      <c r="S18" s="397"/>
      <c r="T18" s="397"/>
      <c r="U18" s="383"/>
    </row>
    <row r="19" spans="1:21" s="398" customFormat="1" x14ac:dyDescent="0.2">
      <c r="A19" s="749" t="s">
        <v>574</v>
      </c>
      <c r="B19" s="750" t="s">
        <v>613</v>
      </c>
      <c r="C19" s="762"/>
      <c r="D19" s="454"/>
      <c r="E19" s="399"/>
      <c r="F19" s="383"/>
      <c r="G19" s="385"/>
      <c r="H19" s="400"/>
      <c r="I19" s="401"/>
      <c r="J19" s="402"/>
      <c r="K19" s="399"/>
      <c r="L19" s="402"/>
      <c r="M19" s="677"/>
      <c r="N19" s="404"/>
      <c r="O19" s="403"/>
      <c r="P19" s="400"/>
      <c r="Q19" s="383"/>
      <c r="R19" s="397"/>
      <c r="S19" s="397"/>
      <c r="T19" s="397"/>
      <c r="U19" s="383"/>
    </row>
    <row r="20" spans="1:21" s="398" customFormat="1" ht="25.5" x14ac:dyDescent="0.2">
      <c r="A20" s="749" t="s">
        <v>614</v>
      </c>
      <c r="B20" s="750" t="s">
        <v>615</v>
      </c>
      <c r="C20" s="762" t="s">
        <v>336</v>
      </c>
      <c r="D20" s="454" t="s">
        <v>337</v>
      </c>
      <c r="E20" s="399"/>
      <c r="F20" s="383" t="s">
        <v>9</v>
      </c>
      <c r="G20" s="385">
        <v>0</v>
      </c>
      <c r="H20" s="400"/>
      <c r="I20" s="401"/>
      <c r="J20" s="402"/>
      <c r="K20" s="399"/>
      <c r="L20" s="402"/>
      <c r="M20" s="677"/>
      <c r="N20" s="404"/>
      <c r="O20" s="403"/>
      <c r="P20" s="400">
        <v>1</v>
      </c>
      <c r="Q20" s="383">
        <v>100</v>
      </c>
      <c r="R20" s="397"/>
      <c r="S20" s="397"/>
      <c r="T20" s="397"/>
      <c r="U20" s="383"/>
    </row>
    <row r="21" spans="1:21" s="398" customFormat="1" ht="25.5" x14ac:dyDescent="0.2">
      <c r="A21" s="399" t="s">
        <v>1476</v>
      </c>
      <c r="B21" s="675" t="s">
        <v>1477</v>
      </c>
      <c r="C21" s="762" t="s">
        <v>336</v>
      </c>
      <c r="D21" s="454" t="s">
        <v>337</v>
      </c>
      <c r="E21" s="399"/>
      <c r="F21" s="383" t="s">
        <v>9</v>
      </c>
      <c r="G21" s="385">
        <v>0</v>
      </c>
      <c r="H21" s="400"/>
      <c r="I21" s="401"/>
      <c r="J21" s="402"/>
      <c r="K21" s="399"/>
      <c r="L21" s="402"/>
      <c r="M21" s="677"/>
      <c r="N21" s="404"/>
      <c r="O21" s="403"/>
      <c r="P21" s="400">
        <v>1</v>
      </c>
      <c r="Q21" s="383">
        <v>100</v>
      </c>
      <c r="R21" s="397"/>
      <c r="S21" s="397"/>
      <c r="T21" s="397"/>
      <c r="U21" s="383"/>
    </row>
    <row r="22" spans="1:21" s="398" customFormat="1" x14ac:dyDescent="0.2">
      <c r="A22" s="399"/>
      <c r="B22" s="675" t="s">
        <v>616</v>
      </c>
      <c r="C22" s="762"/>
      <c r="D22" s="454"/>
      <c r="E22" s="399"/>
      <c r="F22" s="383"/>
      <c r="G22" s="385"/>
      <c r="H22" s="400"/>
      <c r="I22" s="401"/>
      <c r="J22" s="402"/>
      <c r="K22" s="399"/>
      <c r="L22" s="402"/>
      <c r="M22" s="677"/>
      <c r="N22" s="404"/>
      <c r="O22" s="403"/>
      <c r="P22" s="400"/>
      <c r="Q22" s="383"/>
      <c r="R22" s="397"/>
      <c r="S22" s="397"/>
      <c r="T22" s="397"/>
      <c r="U22" s="383"/>
    </row>
    <row r="23" spans="1:21" s="398" customFormat="1" x14ac:dyDescent="0.2">
      <c r="A23" s="749" t="s">
        <v>617</v>
      </c>
      <c r="B23" s="750" t="s">
        <v>618</v>
      </c>
      <c r="C23" s="763"/>
      <c r="D23" s="454"/>
      <c r="E23" s="399"/>
      <c r="F23" s="383"/>
      <c r="G23" s="385"/>
      <c r="H23" s="400"/>
      <c r="I23" s="401"/>
      <c r="J23" s="402"/>
      <c r="K23" s="399"/>
      <c r="L23" s="402"/>
      <c r="M23" s="677"/>
      <c r="N23" s="404"/>
      <c r="O23" s="403"/>
      <c r="P23" s="400"/>
      <c r="Q23" s="383"/>
      <c r="R23" s="397"/>
      <c r="S23" s="397"/>
      <c r="T23" s="397"/>
      <c r="U23" s="383"/>
    </row>
    <row r="24" spans="1:21" s="398" customFormat="1" ht="25.5" x14ac:dyDescent="0.2">
      <c r="A24" s="399" t="s">
        <v>619</v>
      </c>
      <c r="B24" s="675" t="s">
        <v>1508</v>
      </c>
      <c r="C24" s="762" t="s">
        <v>336</v>
      </c>
      <c r="D24" s="454" t="s">
        <v>338</v>
      </c>
      <c r="E24" s="399"/>
      <c r="F24" s="383" t="s">
        <v>9</v>
      </c>
      <c r="G24" s="385">
        <v>1</v>
      </c>
      <c r="H24" s="400" t="s">
        <v>42</v>
      </c>
      <c r="I24" s="401">
        <v>1</v>
      </c>
      <c r="J24" s="402">
        <v>1</v>
      </c>
      <c r="K24" s="399">
        <v>1</v>
      </c>
      <c r="L24" s="402" t="s">
        <v>160</v>
      </c>
      <c r="M24" s="677">
        <v>600000</v>
      </c>
      <c r="N24" s="404">
        <v>540000</v>
      </c>
      <c r="O24" s="403">
        <v>660000</v>
      </c>
      <c r="P24" s="400">
        <v>1</v>
      </c>
      <c r="Q24" s="383">
        <v>100</v>
      </c>
      <c r="R24" s="397">
        <v>600000</v>
      </c>
      <c r="S24" s="397">
        <v>540000</v>
      </c>
      <c r="T24" s="397">
        <v>660000</v>
      </c>
      <c r="U24" s="383" t="s">
        <v>1566</v>
      </c>
    </row>
    <row r="25" spans="1:21" s="398" customFormat="1" ht="25.5" x14ac:dyDescent="0.2">
      <c r="A25" s="399" t="s">
        <v>620</v>
      </c>
      <c r="B25" s="675" t="s">
        <v>621</v>
      </c>
      <c r="C25" s="762" t="s">
        <v>336</v>
      </c>
      <c r="D25" s="454" t="s">
        <v>338</v>
      </c>
      <c r="E25" s="399"/>
      <c r="F25" s="383" t="s">
        <v>622</v>
      </c>
      <c r="G25" s="385">
        <v>0</v>
      </c>
      <c r="H25" s="400"/>
      <c r="I25" s="401"/>
      <c r="J25" s="402"/>
      <c r="K25" s="399"/>
      <c r="L25" s="402"/>
      <c r="M25" s="677"/>
      <c r="N25" s="404"/>
      <c r="O25" s="403"/>
      <c r="P25" s="400">
        <v>1</v>
      </c>
      <c r="Q25" s="383">
        <v>100</v>
      </c>
      <c r="R25" s="397"/>
      <c r="S25" s="397"/>
      <c r="T25" s="397"/>
      <c r="U25" s="383"/>
    </row>
    <row r="26" spans="1:21" s="398" customFormat="1" ht="25.5" x14ac:dyDescent="0.2">
      <c r="A26" s="399" t="s">
        <v>623</v>
      </c>
      <c r="B26" s="675" t="s">
        <v>624</v>
      </c>
      <c r="C26" s="762" t="s">
        <v>336</v>
      </c>
      <c r="D26" s="454" t="s">
        <v>338</v>
      </c>
      <c r="E26" s="399"/>
      <c r="F26" s="383" t="s">
        <v>622</v>
      </c>
      <c r="G26" s="385">
        <v>0</v>
      </c>
      <c r="H26" s="400"/>
      <c r="I26" s="401"/>
      <c r="J26" s="402"/>
      <c r="K26" s="399"/>
      <c r="L26" s="402"/>
      <c r="M26" s="677"/>
      <c r="N26" s="404"/>
      <c r="O26" s="403"/>
      <c r="P26" s="400">
        <v>1</v>
      </c>
      <c r="Q26" s="383">
        <v>100</v>
      </c>
      <c r="R26" s="397"/>
      <c r="S26" s="397"/>
      <c r="T26" s="397"/>
      <c r="U26" s="383"/>
    </row>
    <row r="27" spans="1:21" s="398" customFormat="1" ht="25.5" x14ac:dyDescent="0.2">
      <c r="A27" s="399" t="s">
        <v>625</v>
      </c>
      <c r="B27" s="675" t="s">
        <v>626</v>
      </c>
      <c r="C27" s="762" t="s">
        <v>336</v>
      </c>
      <c r="D27" s="454" t="s">
        <v>338</v>
      </c>
      <c r="E27" s="399"/>
      <c r="F27" s="383" t="s">
        <v>622</v>
      </c>
      <c r="G27" s="385"/>
      <c r="H27" s="400"/>
      <c r="I27" s="401"/>
      <c r="J27" s="402"/>
      <c r="K27" s="399"/>
      <c r="L27" s="402"/>
      <c r="M27" s="677"/>
      <c r="N27" s="404"/>
      <c r="O27" s="403"/>
      <c r="P27" s="400">
        <v>1</v>
      </c>
      <c r="Q27" s="383">
        <v>100</v>
      </c>
      <c r="R27" s="397"/>
      <c r="S27" s="397"/>
      <c r="T27" s="397"/>
      <c r="U27" s="383"/>
    </row>
    <row r="28" spans="1:21" s="398" customFormat="1" ht="25.5" x14ac:dyDescent="0.2">
      <c r="A28" s="399" t="s">
        <v>627</v>
      </c>
      <c r="B28" s="675" t="s">
        <v>628</v>
      </c>
      <c r="C28" s="763" t="s">
        <v>336</v>
      </c>
      <c r="D28" s="454" t="s">
        <v>338</v>
      </c>
      <c r="E28" s="399"/>
      <c r="F28" s="383" t="s">
        <v>622</v>
      </c>
      <c r="G28" s="385"/>
      <c r="H28" s="400"/>
      <c r="I28" s="401"/>
      <c r="J28" s="402"/>
      <c r="K28" s="399"/>
      <c r="L28" s="402"/>
      <c r="M28" s="677"/>
      <c r="N28" s="404"/>
      <c r="O28" s="403"/>
      <c r="P28" s="400">
        <v>1</v>
      </c>
      <c r="Q28" s="383">
        <v>100</v>
      </c>
      <c r="R28" s="397"/>
      <c r="S28" s="397"/>
      <c r="T28" s="397"/>
      <c r="U28" s="383"/>
    </row>
    <row r="29" spans="1:21" s="398" customFormat="1" ht="25.5" x14ac:dyDescent="0.2">
      <c r="A29" s="399" t="s">
        <v>629</v>
      </c>
      <c r="B29" s="675" t="s">
        <v>1407</v>
      </c>
      <c r="C29" s="762" t="s">
        <v>336</v>
      </c>
      <c r="D29" s="454" t="s">
        <v>337</v>
      </c>
      <c r="E29" s="399"/>
      <c r="F29" s="383" t="s">
        <v>622</v>
      </c>
      <c r="G29" s="385">
        <v>0</v>
      </c>
      <c r="H29" s="400"/>
      <c r="I29" s="401"/>
      <c r="J29" s="402"/>
      <c r="K29" s="399"/>
      <c r="L29" s="402"/>
      <c r="M29" s="677"/>
      <c r="N29" s="404"/>
      <c r="O29" s="403"/>
      <c r="P29" s="400">
        <v>1</v>
      </c>
      <c r="Q29" s="383">
        <v>100</v>
      </c>
      <c r="R29" s="397"/>
      <c r="S29" s="397"/>
      <c r="T29" s="397"/>
      <c r="U29" s="383"/>
    </row>
    <row r="30" spans="1:21" s="398" customFormat="1" x14ac:dyDescent="0.2">
      <c r="A30" s="399"/>
      <c r="B30" s="675" t="s">
        <v>616</v>
      </c>
      <c r="C30" s="762"/>
      <c r="D30" s="454"/>
      <c r="E30" s="399"/>
      <c r="F30" s="383"/>
      <c r="G30" s="385"/>
      <c r="H30" s="400"/>
      <c r="I30" s="401"/>
      <c r="J30" s="402"/>
      <c r="K30" s="399"/>
      <c r="L30" s="402"/>
      <c r="M30" s="677"/>
      <c r="N30" s="404"/>
      <c r="O30" s="403"/>
      <c r="P30" s="400"/>
      <c r="Q30" s="383"/>
      <c r="R30" s="397"/>
      <c r="S30" s="397"/>
      <c r="T30" s="397"/>
      <c r="U30" s="383"/>
    </row>
    <row r="31" spans="1:21" s="398" customFormat="1" x14ac:dyDescent="0.2">
      <c r="A31" s="749" t="s">
        <v>630</v>
      </c>
      <c r="B31" s="750" t="s">
        <v>631</v>
      </c>
      <c r="C31" s="762"/>
      <c r="D31" s="454"/>
      <c r="E31" s="399"/>
      <c r="F31" s="383"/>
      <c r="G31" s="385"/>
      <c r="H31" s="400"/>
      <c r="I31" s="401"/>
      <c r="J31" s="402"/>
      <c r="K31" s="399"/>
      <c r="L31" s="402"/>
      <c r="M31" s="677"/>
      <c r="N31" s="404"/>
      <c r="O31" s="403"/>
      <c r="P31" s="400"/>
      <c r="Q31" s="383"/>
      <c r="R31" s="397"/>
      <c r="S31" s="397"/>
      <c r="T31" s="397"/>
      <c r="U31" s="383"/>
    </row>
    <row r="32" spans="1:21" s="398" customFormat="1" ht="25.5" x14ac:dyDescent="0.2">
      <c r="A32" s="399" t="s">
        <v>632</v>
      </c>
      <c r="B32" s="675" t="s">
        <v>633</v>
      </c>
      <c r="C32" s="762" t="s">
        <v>336</v>
      </c>
      <c r="D32" s="454" t="s">
        <v>339</v>
      </c>
      <c r="E32" s="399"/>
      <c r="F32" s="383" t="s">
        <v>1414</v>
      </c>
      <c r="G32" s="385">
        <v>1</v>
      </c>
      <c r="H32" s="400" t="s">
        <v>160</v>
      </c>
      <c r="I32" s="401">
        <v>40</v>
      </c>
      <c r="J32" s="402">
        <v>36</v>
      </c>
      <c r="K32" s="399">
        <v>44</v>
      </c>
      <c r="L32" s="402" t="s">
        <v>42</v>
      </c>
      <c r="M32" s="677">
        <v>6000</v>
      </c>
      <c r="N32" s="404">
        <v>6000</v>
      </c>
      <c r="O32" s="403">
        <v>6000</v>
      </c>
      <c r="P32" s="400">
        <v>1</v>
      </c>
      <c r="Q32" s="383">
        <v>100</v>
      </c>
      <c r="R32" s="397">
        <v>240000</v>
      </c>
      <c r="S32" s="397">
        <v>216000</v>
      </c>
      <c r="T32" s="397">
        <v>264000</v>
      </c>
      <c r="U32" s="383"/>
    </row>
    <row r="33" spans="1:21" s="398" customFormat="1" ht="25.5" x14ac:dyDescent="0.2">
      <c r="A33" s="399" t="s">
        <v>634</v>
      </c>
      <c r="B33" s="675" t="s">
        <v>635</v>
      </c>
      <c r="C33" s="762" t="s">
        <v>336</v>
      </c>
      <c r="D33" s="454" t="s">
        <v>339</v>
      </c>
      <c r="E33" s="399"/>
      <c r="F33" s="383" t="s">
        <v>622</v>
      </c>
      <c r="G33" s="385"/>
      <c r="H33" s="400"/>
      <c r="I33" s="401"/>
      <c r="J33" s="402"/>
      <c r="K33" s="399"/>
      <c r="L33" s="402"/>
      <c r="M33" s="677"/>
      <c r="N33" s="404"/>
      <c r="O33" s="403"/>
      <c r="P33" s="400">
        <v>1</v>
      </c>
      <c r="Q33" s="383">
        <v>100</v>
      </c>
      <c r="R33" s="397"/>
      <c r="S33" s="397"/>
      <c r="T33" s="397"/>
      <c r="U33" s="383"/>
    </row>
    <row r="34" spans="1:21" s="398" customFormat="1" ht="25.5" x14ac:dyDescent="0.2">
      <c r="A34" s="399" t="s">
        <v>636</v>
      </c>
      <c r="B34" s="675" t="s">
        <v>637</v>
      </c>
      <c r="C34" s="762" t="s">
        <v>336</v>
      </c>
      <c r="D34" s="454" t="s">
        <v>339</v>
      </c>
      <c r="E34" s="399"/>
      <c r="F34" s="383" t="s">
        <v>622</v>
      </c>
      <c r="G34" s="385"/>
      <c r="H34" s="400"/>
      <c r="I34" s="401"/>
      <c r="J34" s="402"/>
      <c r="K34" s="399"/>
      <c r="L34" s="402"/>
      <c r="M34" s="677"/>
      <c r="N34" s="404"/>
      <c r="O34" s="403"/>
      <c r="P34" s="400">
        <v>1</v>
      </c>
      <c r="Q34" s="383">
        <v>100</v>
      </c>
      <c r="R34" s="397"/>
      <c r="S34" s="397"/>
      <c r="T34" s="397"/>
      <c r="U34" s="383"/>
    </row>
    <row r="35" spans="1:21" s="398" customFormat="1" ht="25.5" x14ac:dyDescent="0.2">
      <c r="A35" s="399" t="s">
        <v>638</v>
      </c>
      <c r="B35" s="675" t="s">
        <v>639</v>
      </c>
      <c r="C35" s="762" t="s">
        <v>336</v>
      </c>
      <c r="D35" s="454" t="s">
        <v>339</v>
      </c>
      <c r="E35" s="399"/>
      <c r="F35" s="383" t="s">
        <v>622</v>
      </c>
      <c r="G35" s="385"/>
      <c r="H35" s="400"/>
      <c r="I35" s="401"/>
      <c r="J35" s="402"/>
      <c r="K35" s="399"/>
      <c r="L35" s="402"/>
      <c r="M35" s="677"/>
      <c r="N35" s="404"/>
      <c r="O35" s="403"/>
      <c r="P35" s="400">
        <v>1</v>
      </c>
      <c r="Q35" s="383">
        <v>100</v>
      </c>
      <c r="R35" s="397"/>
      <c r="S35" s="397"/>
      <c r="T35" s="397"/>
      <c r="U35" s="383"/>
    </row>
    <row r="36" spans="1:21" s="398" customFormat="1" x14ac:dyDescent="0.2">
      <c r="A36" s="399"/>
      <c r="B36" s="675" t="s">
        <v>616</v>
      </c>
      <c r="C36" s="762"/>
      <c r="D36" s="454"/>
      <c r="E36" s="399"/>
      <c r="F36" s="383"/>
      <c r="G36" s="385"/>
      <c r="H36" s="400"/>
      <c r="I36" s="401"/>
      <c r="J36" s="402"/>
      <c r="K36" s="399"/>
      <c r="L36" s="402"/>
      <c r="M36" s="677"/>
      <c r="N36" s="404"/>
      <c r="O36" s="403"/>
      <c r="P36" s="400"/>
      <c r="Q36" s="383"/>
      <c r="R36" s="397"/>
      <c r="S36" s="397"/>
      <c r="T36" s="397"/>
      <c r="U36" s="383"/>
    </row>
    <row r="37" spans="1:21" s="398" customFormat="1" x14ac:dyDescent="0.2">
      <c r="A37" s="399"/>
      <c r="B37" s="675" t="s">
        <v>616</v>
      </c>
      <c r="C37" s="762"/>
      <c r="D37" s="454"/>
      <c r="E37" s="399"/>
      <c r="F37" s="383"/>
      <c r="G37" s="385"/>
      <c r="H37" s="400"/>
      <c r="I37" s="401"/>
      <c r="J37" s="402"/>
      <c r="K37" s="399"/>
      <c r="L37" s="402"/>
      <c r="M37" s="677"/>
      <c r="N37" s="404"/>
      <c r="O37" s="403"/>
      <c r="P37" s="400"/>
      <c r="Q37" s="383"/>
      <c r="R37" s="397"/>
      <c r="S37" s="397"/>
      <c r="T37" s="397"/>
      <c r="U37" s="383"/>
    </row>
    <row r="38" spans="1:21" s="398" customFormat="1" x14ac:dyDescent="0.2">
      <c r="A38" s="749" t="s">
        <v>640</v>
      </c>
      <c r="B38" s="750" t="s">
        <v>641</v>
      </c>
      <c r="C38" s="762"/>
      <c r="D38" s="454"/>
      <c r="E38" s="399"/>
      <c r="F38" s="383"/>
      <c r="G38" s="385"/>
      <c r="H38" s="400"/>
      <c r="I38" s="401"/>
      <c r="J38" s="402"/>
      <c r="K38" s="399"/>
      <c r="L38" s="402"/>
      <c r="M38" s="677"/>
      <c r="N38" s="404"/>
      <c r="O38" s="403"/>
      <c r="P38" s="400"/>
      <c r="Q38" s="383"/>
      <c r="R38" s="397"/>
      <c r="S38" s="397"/>
      <c r="T38" s="397"/>
      <c r="U38" s="383"/>
    </row>
    <row r="39" spans="1:21" s="398" customFormat="1" ht="25.5" x14ac:dyDescent="0.2">
      <c r="A39" s="399" t="s">
        <v>642</v>
      </c>
      <c r="B39" s="675" t="s">
        <v>643</v>
      </c>
      <c r="C39" s="762" t="s">
        <v>336</v>
      </c>
      <c r="D39" s="454" t="s">
        <v>340</v>
      </c>
      <c r="E39" s="399"/>
      <c r="F39" s="383" t="s">
        <v>9</v>
      </c>
      <c r="G39" s="385">
        <v>1</v>
      </c>
      <c r="H39" s="400" t="s">
        <v>42</v>
      </c>
      <c r="I39" s="401">
        <v>1</v>
      </c>
      <c r="J39" s="402">
        <v>1</v>
      </c>
      <c r="K39" s="399">
        <v>1</v>
      </c>
      <c r="L39" s="402" t="s">
        <v>160</v>
      </c>
      <c r="M39" s="677">
        <v>20000</v>
      </c>
      <c r="N39" s="404">
        <v>18000</v>
      </c>
      <c r="O39" s="403">
        <v>22000</v>
      </c>
      <c r="P39" s="400">
        <v>1</v>
      </c>
      <c r="Q39" s="383">
        <v>100</v>
      </c>
      <c r="R39" s="397">
        <v>20000</v>
      </c>
      <c r="S39" s="397">
        <v>18000</v>
      </c>
      <c r="T39" s="397">
        <v>22000</v>
      </c>
      <c r="U39" s="383"/>
    </row>
    <row r="40" spans="1:21" s="398" customFormat="1" ht="25.5" x14ac:dyDescent="0.2">
      <c r="A40" s="399" t="s">
        <v>644</v>
      </c>
      <c r="B40" s="675" t="s">
        <v>645</v>
      </c>
      <c r="C40" s="762" t="s">
        <v>336</v>
      </c>
      <c r="D40" s="454" t="s">
        <v>340</v>
      </c>
      <c r="E40" s="399"/>
      <c r="F40" s="383"/>
      <c r="G40" s="385"/>
      <c r="H40" s="400"/>
      <c r="I40" s="401"/>
      <c r="J40" s="402"/>
      <c r="K40" s="399"/>
      <c r="L40" s="402"/>
      <c r="M40" s="677"/>
      <c r="N40" s="404"/>
      <c r="O40" s="403"/>
      <c r="P40" s="400">
        <v>1</v>
      </c>
      <c r="Q40" s="383">
        <v>100</v>
      </c>
      <c r="R40" s="397"/>
      <c r="S40" s="397"/>
      <c r="T40" s="397"/>
      <c r="U40" s="383"/>
    </row>
    <row r="41" spans="1:21" s="398" customFormat="1" ht="25.5" x14ac:dyDescent="0.2">
      <c r="A41" s="399" t="s">
        <v>646</v>
      </c>
      <c r="B41" s="675" t="s">
        <v>647</v>
      </c>
      <c r="C41" s="762" t="s">
        <v>336</v>
      </c>
      <c r="D41" s="454" t="s">
        <v>340</v>
      </c>
      <c r="E41" s="399"/>
      <c r="F41" s="383"/>
      <c r="G41" s="385"/>
      <c r="H41" s="400"/>
      <c r="I41" s="401"/>
      <c r="J41" s="402"/>
      <c r="K41" s="399"/>
      <c r="L41" s="402"/>
      <c r="M41" s="677"/>
      <c r="N41" s="404"/>
      <c r="O41" s="403"/>
      <c r="P41" s="400">
        <v>1</v>
      </c>
      <c r="Q41" s="383">
        <v>100</v>
      </c>
      <c r="R41" s="397"/>
      <c r="S41" s="397"/>
      <c r="T41" s="397"/>
      <c r="U41" s="383"/>
    </row>
    <row r="42" spans="1:21" s="398" customFormat="1" x14ac:dyDescent="0.2">
      <c r="A42" s="399"/>
      <c r="B42" s="675" t="s">
        <v>616</v>
      </c>
      <c r="C42" s="762"/>
      <c r="D42" s="454"/>
      <c r="E42" s="399"/>
      <c r="F42" s="383"/>
      <c r="G42" s="385"/>
      <c r="H42" s="400"/>
      <c r="I42" s="401"/>
      <c r="J42" s="402"/>
      <c r="K42" s="399"/>
      <c r="L42" s="402"/>
      <c r="M42" s="677"/>
      <c r="N42" s="404"/>
      <c r="O42" s="403"/>
      <c r="P42" s="400"/>
      <c r="Q42" s="383"/>
      <c r="R42" s="397"/>
      <c r="S42" s="397"/>
      <c r="T42" s="397"/>
      <c r="U42" s="383"/>
    </row>
    <row r="43" spans="1:21" s="398" customFormat="1" x14ac:dyDescent="0.2">
      <c r="A43" s="399"/>
      <c r="B43" s="675" t="s">
        <v>616</v>
      </c>
      <c r="C43" s="762"/>
      <c r="D43" s="454"/>
      <c r="E43" s="399"/>
      <c r="F43" s="383"/>
      <c r="G43" s="385"/>
      <c r="H43" s="400"/>
      <c r="I43" s="401"/>
      <c r="J43" s="402"/>
      <c r="K43" s="399"/>
      <c r="L43" s="402"/>
      <c r="M43" s="677"/>
      <c r="N43" s="404"/>
      <c r="O43" s="403"/>
      <c r="P43" s="400"/>
      <c r="Q43" s="383"/>
      <c r="R43" s="397"/>
      <c r="S43" s="397"/>
      <c r="T43" s="397"/>
      <c r="U43" s="383"/>
    </row>
    <row r="44" spans="1:21" s="398" customFormat="1" x14ac:dyDescent="0.2">
      <c r="A44" s="749" t="s">
        <v>648</v>
      </c>
      <c r="B44" s="750" t="s">
        <v>649</v>
      </c>
      <c r="C44" s="762"/>
      <c r="D44" s="454"/>
      <c r="E44" s="399"/>
      <c r="F44" s="383"/>
      <c r="G44" s="385"/>
      <c r="H44" s="400"/>
      <c r="I44" s="401"/>
      <c r="J44" s="402"/>
      <c r="K44" s="399"/>
      <c r="L44" s="402"/>
      <c r="M44" s="677"/>
      <c r="N44" s="404"/>
      <c r="O44" s="403"/>
      <c r="P44" s="400"/>
      <c r="Q44" s="383"/>
      <c r="R44" s="397"/>
      <c r="S44" s="397"/>
      <c r="T44" s="397"/>
      <c r="U44" s="383"/>
    </row>
    <row r="45" spans="1:21" s="398" customFormat="1" ht="25.5" x14ac:dyDescent="0.2">
      <c r="A45" s="399" t="s">
        <v>650</v>
      </c>
      <c r="B45" s="675" t="s">
        <v>1399</v>
      </c>
      <c r="C45" s="762" t="s">
        <v>336</v>
      </c>
      <c r="D45" s="454" t="s">
        <v>341</v>
      </c>
      <c r="E45" s="399"/>
      <c r="F45" s="383" t="s">
        <v>92</v>
      </c>
      <c r="G45" s="385"/>
      <c r="H45" s="400"/>
      <c r="I45" s="401"/>
      <c r="J45" s="402"/>
      <c r="K45" s="399"/>
      <c r="L45" s="402"/>
      <c r="M45" s="677"/>
      <c r="N45" s="404"/>
      <c r="O45" s="403"/>
      <c r="P45" s="400">
        <v>1</v>
      </c>
      <c r="Q45" s="383">
        <v>100</v>
      </c>
      <c r="R45" s="397"/>
      <c r="S45" s="397"/>
      <c r="T45" s="397"/>
      <c r="U45" s="383" t="s">
        <v>1401</v>
      </c>
    </row>
    <row r="46" spans="1:21" s="398" customFormat="1" ht="25.5" x14ac:dyDescent="0.2">
      <c r="A46" s="399"/>
      <c r="B46" s="675" t="s">
        <v>1509</v>
      </c>
      <c r="C46" s="762" t="s">
        <v>336</v>
      </c>
      <c r="D46" s="454" t="s">
        <v>341</v>
      </c>
      <c r="E46" s="399"/>
      <c r="F46" s="383" t="s">
        <v>92</v>
      </c>
      <c r="G46" s="385">
        <v>1</v>
      </c>
      <c r="H46" s="400" t="s">
        <v>42</v>
      </c>
      <c r="I46" s="401">
        <v>1</v>
      </c>
      <c r="J46" s="402">
        <v>1</v>
      </c>
      <c r="K46" s="399">
        <v>1</v>
      </c>
      <c r="L46" s="402" t="s">
        <v>40</v>
      </c>
      <c r="M46" s="677">
        <v>3.25</v>
      </c>
      <c r="N46" s="404">
        <v>3.25</v>
      </c>
      <c r="O46" s="403">
        <v>3.25</v>
      </c>
      <c r="P46" s="400">
        <v>1</v>
      </c>
      <c r="Q46" s="383">
        <v>100</v>
      </c>
      <c r="R46" s="397">
        <v>311132.09375</v>
      </c>
      <c r="S46" s="397">
        <v>311132.09375</v>
      </c>
      <c r="T46" s="397">
        <v>311132.09375</v>
      </c>
      <c r="U46" s="383" t="s">
        <v>1567</v>
      </c>
    </row>
    <row r="47" spans="1:21" s="398" customFormat="1" ht="25.5" x14ac:dyDescent="0.2">
      <c r="A47" s="399" t="s">
        <v>651</v>
      </c>
      <c r="B47" s="675" t="s">
        <v>1400</v>
      </c>
      <c r="C47" s="762" t="s">
        <v>336</v>
      </c>
      <c r="D47" s="454" t="s">
        <v>341</v>
      </c>
      <c r="E47" s="399"/>
      <c r="F47" s="383" t="s">
        <v>92</v>
      </c>
      <c r="G47" s="385">
        <v>1</v>
      </c>
      <c r="H47" s="400" t="s">
        <v>42</v>
      </c>
      <c r="I47" s="401">
        <v>1</v>
      </c>
      <c r="J47" s="402">
        <v>1</v>
      </c>
      <c r="K47" s="399">
        <v>1</v>
      </c>
      <c r="L47" s="402" t="s">
        <v>42</v>
      </c>
      <c r="M47" s="677">
        <v>1</v>
      </c>
      <c r="N47" s="404">
        <v>1</v>
      </c>
      <c r="O47" s="403">
        <v>1</v>
      </c>
      <c r="P47" s="400">
        <v>1</v>
      </c>
      <c r="Q47" s="383">
        <v>100</v>
      </c>
      <c r="R47" s="397">
        <v>95732.953125</v>
      </c>
      <c r="S47" s="397">
        <v>95732.953125</v>
      </c>
      <c r="T47" s="397">
        <v>95732.953125</v>
      </c>
      <c r="U47" s="383" t="s">
        <v>1401</v>
      </c>
    </row>
    <row r="48" spans="1:21" s="398" customFormat="1" ht="25.5" x14ac:dyDescent="0.2">
      <c r="A48" s="399" t="s">
        <v>652</v>
      </c>
      <c r="B48" s="675" t="s">
        <v>653</v>
      </c>
      <c r="C48" s="762" t="s">
        <v>336</v>
      </c>
      <c r="D48" s="454" t="s">
        <v>341</v>
      </c>
      <c r="E48" s="399"/>
      <c r="F48" s="383"/>
      <c r="G48" s="385"/>
      <c r="H48" s="400"/>
      <c r="I48" s="401"/>
      <c r="J48" s="402"/>
      <c r="K48" s="399"/>
      <c r="L48" s="402"/>
      <c r="M48" s="677"/>
      <c r="N48" s="404"/>
      <c r="O48" s="403"/>
      <c r="P48" s="400">
        <v>1</v>
      </c>
      <c r="Q48" s="383">
        <v>100</v>
      </c>
      <c r="R48" s="397"/>
      <c r="S48" s="397"/>
      <c r="T48" s="397"/>
      <c r="U48" s="383" t="s">
        <v>1402</v>
      </c>
    </row>
    <row r="49" spans="1:21" s="398" customFormat="1" x14ac:dyDescent="0.2">
      <c r="A49" s="399"/>
      <c r="B49" s="675" t="s">
        <v>616</v>
      </c>
      <c r="C49" s="762"/>
      <c r="D49" s="454"/>
      <c r="E49" s="399"/>
      <c r="F49" s="383"/>
      <c r="G49" s="385"/>
      <c r="H49" s="400"/>
      <c r="I49" s="401"/>
      <c r="J49" s="402"/>
      <c r="K49" s="399"/>
      <c r="L49" s="402"/>
      <c r="M49" s="677"/>
      <c r="N49" s="404"/>
      <c r="O49" s="403"/>
      <c r="P49" s="400"/>
      <c r="Q49" s="383"/>
      <c r="R49" s="397"/>
      <c r="S49" s="397"/>
      <c r="T49" s="397"/>
      <c r="U49" s="383"/>
    </row>
    <row r="50" spans="1:21" s="398" customFormat="1" x14ac:dyDescent="0.2">
      <c r="A50" s="749" t="s">
        <v>575</v>
      </c>
      <c r="B50" s="750" t="s">
        <v>654</v>
      </c>
      <c r="C50" s="762"/>
      <c r="D50" s="454"/>
      <c r="E50" s="399"/>
      <c r="F50" s="383"/>
      <c r="G50" s="385"/>
      <c r="H50" s="400"/>
      <c r="I50" s="401"/>
      <c r="J50" s="402"/>
      <c r="K50" s="399"/>
      <c r="L50" s="402"/>
      <c r="M50" s="677"/>
      <c r="N50" s="404"/>
      <c r="O50" s="403"/>
      <c r="P50" s="400"/>
      <c r="Q50" s="383"/>
      <c r="R50" s="397"/>
      <c r="S50" s="397"/>
      <c r="T50" s="397"/>
      <c r="U50" s="383"/>
    </row>
    <row r="51" spans="1:21" s="398" customFormat="1" x14ac:dyDescent="0.2">
      <c r="A51" s="749" t="s">
        <v>655</v>
      </c>
      <c r="B51" s="750" t="s">
        <v>656</v>
      </c>
      <c r="C51" s="762"/>
      <c r="D51" s="454" t="s">
        <v>343</v>
      </c>
      <c r="E51" s="399"/>
      <c r="F51" s="383" t="s">
        <v>9</v>
      </c>
      <c r="G51" s="385">
        <v>0</v>
      </c>
      <c r="H51" s="400"/>
      <c r="I51" s="401"/>
      <c r="J51" s="402"/>
      <c r="K51" s="399"/>
      <c r="L51" s="402"/>
      <c r="M51" s="677"/>
      <c r="N51" s="404"/>
      <c r="O51" s="403"/>
      <c r="P51" s="400"/>
      <c r="Q51" s="383"/>
      <c r="R51" s="397"/>
      <c r="S51" s="397"/>
      <c r="T51" s="397"/>
      <c r="U51" s="383"/>
    </row>
    <row r="52" spans="1:21" s="398" customFormat="1" x14ac:dyDescent="0.2">
      <c r="A52" s="399" t="s">
        <v>657</v>
      </c>
      <c r="B52" s="675" t="s">
        <v>1412</v>
      </c>
      <c r="C52" s="762" t="s">
        <v>342</v>
      </c>
      <c r="D52" s="454" t="s">
        <v>343</v>
      </c>
      <c r="E52" s="399"/>
      <c r="F52" s="383" t="s">
        <v>9</v>
      </c>
      <c r="G52" s="385">
        <v>0</v>
      </c>
      <c r="H52" s="400"/>
      <c r="I52" s="401"/>
      <c r="J52" s="402"/>
      <c r="K52" s="399"/>
      <c r="L52" s="402"/>
      <c r="M52" s="677"/>
      <c r="N52" s="404"/>
      <c r="O52" s="403"/>
      <c r="P52" s="400">
        <v>2</v>
      </c>
      <c r="Q52" s="383">
        <v>100</v>
      </c>
      <c r="R52" s="397"/>
      <c r="S52" s="397"/>
      <c r="T52" s="397"/>
      <c r="U52" s="383"/>
    </row>
    <row r="53" spans="1:21" s="398" customFormat="1" x14ac:dyDescent="0.2">
      <c r="A53" s="399" t="s">
        <v>658</v>
      </c>
      <c r="B53" s="675" t="s">
        <v>659</v>
      </c>
      <c r="C53" s="762" t="s">
        <v>342</v>
      </c>
      <c r="D53" s="454" t="s">
        <v>343</v>
      </c>
      <c r="E53" s="399"/>
      <c r="F53" s="383" t="s">
        <v>9</v>
      </c>
      <c r="G53" s="385">
        <v>0</v>
      </c>
      <c r="H53" s="400"/>
      <c r="I53" s="401"/>
      <c r="J53" s="402"/>
      <c r="K53" s="399"/>
      <c r="L53" s="402"/>
      <c r="M53" s="677"/>
      <c r="N53" s="404"/>
      <c r="O53" s="403"/>
      <c r="P53" s="400">
        <v>2</v>
      </c>
      <c r="Q53" s="383">
        <v>100</v>
      </c>
      <c r="R53" s="397"/>
      <c r="S53" s="397"/>
      <c r="T53" s="397"/>
      <c r="U53" s="383"/>
    </row>
    <row r="54" spans="1:21" s="398" customFormat="1" x14ac:dyDescent="0.2">
      <c r="A54" s="399" t="s">
        <v>660</v>
      </c>
      <c r="B54" s="675" t="s">
        <v>661</v>
      </c>
      <c r="C54" s="762" t="s">
        <v>342</v>
      </c>
      <c r="D54" s="454" t="s">
        <v>337</v>
      </c>
      <c r="E54" s="399"/>
      <c r="F54" s="383" t="s">
        <v>9</v>
      </c>
      <c r="G54" s="385">
        <v>0</v>
      </c>
      <c r="H54" s="400"/>
      <c r="I54" s="401"/>
      <c r="J54" s="402"/>
      <c r="K54" s="399"/>
      <c r="L54" s="402"/>
      <c r="M54" s="677"/>
      <c r="N54" s="404"/>
      <c r="O54" s="403"/>
      <c r="P54" s="400">
        <v>2</v>
      </c>
      <c r="Q54" s="383">
        <v>100</v>
      </c>
      <c r="R54" s="397"/>
      <c r="S54" s="397"/>
      <c r="T54" s="397"/>
      <c r="U54" s="383"/>
    </row>
    <row r="55" spans="1:21" s="398" customFormat="1" x14ac:dyDescent="0.2">
      <c r="A55" s="399" t="s">
        <v>1404</v>
      </c>
      <c r="B55" s="675" t="s">
        <v>1410</v>
      </c>
      <c r="C55" s="762" t="s">
        <v>342</v>
      </c>
      <c r="D55" s="454" t="s">
        <v>346</v>
      </c>
      <c r="E55" s="399"/>
      <c r="F55" s="383"/>
      <c r="G55" s="385">
        <v>0</v>
      </c>
      <c r="H55" s="400"/>
      <c r="I55" s="401"/>
      <c r="J55" s="402"/>
      <c r="K55" s="399"/>
      <c r="L55" s="402"/>
      <c r="M55" s="677"/>
      <c r="N55" s="404"/>
      <c r="O55" s="403"/>
      <c r="P55" s="400">
        <v>2</v>
      </c>
      <c r="Q55" s="383">
        <v>100</v>
      </c>
      <c r="R55" s="397"/>
      <c r="S55" s="397"/>
      <c r="T55" s="397"/>
      <c r="U55" s="383"/>
    </row>
    <row r="56" spans="1:21" s="398" customFormat="1" x14ac:dyDescent="0.2">
      <c r="A56" s="399"/>
      <c r="B56" s="675" t="s">
        <v>616</v>
      </c>
      <c r="C56" s="762"/>
      <c r="D56" s="454"/>
      <c r="E56" s="399"/>
      <c r="F56" s="383"/>
      <c r="G56" s="385"/>
      <c r="H56" s="400"/>
      <c r="I56" s="401"/>
      <c r="J56" s="402"/>
      <c r="K56" s="399"/>
      <c r="L56" s="402"/>
      <c r="M56" s="677"/>
      <c r="N56" s="404"/>
      <c r="O56" s="403"/>
      <c r="P56" s="400"/>
      <c r="Q56" s="383"/>
      <c r="R56" s="397"/>
      <c r="S56" s="397"/>
      <c r="T56" s="397"/>
      <c r="U56" s="383"/>
    </row>
    <row r="57" spans="1:21" s="398" customFormat="1" x14ac:dyDescent="0.2">
      <c r="A57" s="399"/>
      <c r="B57" s="675" t="s">
        <v>616</v>
      </c>
      <c r="C57" s="762"/>
      <c r="D57" s="454"/>
      <c r="E57" s="399"/>
      <c r="F57" s="383"/>
      <c r="G57" s="385"/>
      <c r="H57" s="400"/>
      <c r="I57" s="401"/>
      <c r="J57" s="402"/>
      <c r="K57" s="399"/>
      <c r="L57" s="402"/>
      <c r="M57" s="677"/>
      <c r="N57" s="404"/>
      <c r="O57" s="403"/>
      <c r="P57" s="400"/>
      <c r="Q57" s="383"/>
      <c r="R57" s="397"/>
      <c r="S57" s="397"/>
      <c r="T57" s="397"/>
      <c r="U57" s="383"/>
    </row>
    <row r="58" spans="1:21" s="398" customFormat="1" x14ac:dyDescent="0.2">
      <c r="A58" s="749" t="s">
        <v>662</v>
      </c>
      <c r="B58" s="750" t="s">
        <v>663</v>
      </c>
      <c r="C58" s="762"/>
      <c r="D58" s="454"/>
      <c r="E58" s="399"/>
      <c r="F58" s="383"/>
      <c r="G58" s="385"/>
      <c r="H58" s="400"/>
      <c r="I58" s="401"/>
      <c r="J58" s="402"/>
      <c r="K58" s="399"/>
      <c r="L58" s="402"/>
      <c r="M58" s="677"/>
      <c r="N58" s="404"/>
      <c r="O58" s="403"/>
      <c r="P58" s="400"/>
      <c r="Q58" s="383"/>
      <c r="R58" s="397"/>
      <c r="S58" s="397"/>
      <c r="T58" s="397"/>
      <c r="U58" s="383"/>
    </row>
    <row r="59" spans="1:21" s="398" customFormat="1" x14ac:dyDescent="0.2">
      <c r="A59" s="399" t="s">
        <v>664</v>
      </c>
      <c r="B59" s="675" t="s">
        <v>665</v>
      </c>
      <c r="C59" s="762" t="s">
        <v>342</v>
      </c>
      <c r="D59" s="454" t="s">
        <v>344</v>
      </c>
      <c r="E59" s="399"/>
      <c r="F59" s="383" t="s">
        <v>9</v>
      </c>
      <c r="G59" s="385">
        <v>0</v>
      </c>
      <c r="H59" s="400"/>
      <c r="I59" s="401"/>
      <c r="J59" s="402"/>
      <c r="K59" s="399"/>
      <c r="L59" s="402"/>
      <c r="M59" s="677"/>
      <c r="N59" s="404"/>
      <c r="O59" s="403"/>
      <c r="P59" s="400">
        <v>2</v>
      </c>
      <c r="Q59" s="383">
        <v>100</v>
      </c>
      <c r="R59" s="397"/>
      <c r="S59" s="397"/>
      <c r="T59" s="397"/>
      <c r="U59" s="383"/>
    </row>
    <row r="60" spans="1:21" s="398" customFormat="1" x14ac:dyDescent="0.2">
      <c r="A60" s="399" t="s">
        <v>666</v>
      </c>
      <c r="B60" s="675" t="s">
        <v>667</v>
      </c>
      <c r="C60" s="762" t="s">
        <v>342</v>
      </c>
      <c r="D60" s="454" t="s">
        <v>344</v>
      </c>
      <c r="E60" s="399"/>
      <c r="F60" s="383"/>
      <c r="G60" s="385">
        <v>0</v>
      </c>
      <c r="H60" s="400"/>
      <c r="I60" s="401"/>
      <c r="J60" s="402"/>
      <c r="K60" s="399"/>
      <c r="L60" s="402"/>
      <c r="M60" s="677"/>
      <c r="N60" s="404"/>
      <c r="O60" s="403"/>
      <c r="P60" s="400">
        <v>2</v>
      </c>
      <c r="Q60" s="383">
        <v>100</v>
      </c>
      <c r="R60" s="397"/>
      <c r="S60" s="397"/>
      <c r="T60" s="397"/>
      <c r="U60" s="383"/>
    </row>
    <row r="61" spans="1:21" s="398" customFormat="1" x14ac:dyDescent="0.2">
      <c r="A61" s="399"/>
      <c r="B61" s="675" t="s">
        <v>616</v>
      </c>
      <c r="C61" s="762"/>
      <c r="D61" s="454"/>
      <c r="E61" s="399"/>
      <c r="F61" s="383"/>
      <c r="G61" s="385"/>
      <c r="H61" s="400"/>
      <c r="I61" s="401"/>
      <c r="J61" s="402"/>
      <c r="K61" s="399"/>
      <c r="L61" s="402"/>
      <c r="M61" s="677"/>
      <c r="N61" s="404"/>
      <c r="O61" s="403"/>
      <c r="P61" s="400"/>
      <c r="Q61" s="383"/>
      <c r="R61" s="397"/>
      <c r="S61" s="397"/>
      <c r="T61" s="397"/>
      <c r="U61" s="383"/>
    </row>
    <row r="62" spans="1:21" s="398" customFormat="1" x14ac:dyDescent="0.2">
      <c r="A62" s="399"/>
      <c r="B62" s="675" t="s">
        <v>616</v>
      </c>
      <c r="C62" s="762"/>
      <c r="D62" s="454"/>
      <c r="E62" s="399"/>
      <c r="F62" s="383"/>
      <c r="G62" s="385"/>
      <c r="H62" s="400"/>
      <c r="I62" s="401"/>
      <c r="J62" s="402"/>
      <c r="K62" s="399"/>
      <c r="L62" s="402"/>
      <c r="M62" s="677"/>
      <c r="N62" s="404"/>
      <c r="O62" s="403"/>
      <c r="P62" s="400"/>
      <c r="Q62" s="383"/>
      <c r="R62" s="397"/>
      <c r="S62" s="397"/>
      <c r="T62" s="397"/>
      <c r="U62" s="383"/>
    </row>
    <row r="63" spans="1:21" s="398" customFormat="1" x14ac:dyDescent="0.2">
      <c r="A63" s="749" t="s">
        <v>668</v>
      </c>
      <c r="B63" s="750" t="s">
        <v>669</v>
      </c>
      <c r="C63" s="762"/>
      <c r="D63" s="454"/>
      <c r="E63" s="399"/>
      <c r="F63" s="383"/>
      <c r="G63" s="385"/>
      <c r="H63" s="400"/>
      <c r="I63" s="401"/>
      <c r="J63" s="402"/>
      <c r="K63" s="399"/>
      <c r="L63" s="402"/>
      <c r="M63" s="677"/>
      <c r="N63" s="404"/>
      <c r="O63" s="403"/>
      <c r="P63" s="400"/>
      <c r="Q63" s="383"/>
      <c r="R63" s="397"/>
      <c r="S63" s="397"/>
      <c r="T63" s="397"/>
      <c r="U63" s="383"/>
    </row>
    <row r="64" spans="1:21" s="398" customFormat="1" x14ac:dyDescent="0.2">
      <c r="A64" s="399" t="s">
        <v>670</v>
      </c>
      <c r="B64" s="675" t="s">
        <v>1406</v>
      </c>
      <c r="C64" s="762"/>
      <c r="D64" s="454"/>
      <c r="E64" s="399"/>
      <c r="F64" s="383"/>
      <c r="G64" s="385">
        <v>0</v>
      </c>
      <c r="H64" s="400"/>
      <c r="I64" s="401"/>
      <c r="J64" s="402"/>
      <c r="K64" s="399"/>
      <c r="L64" s="402"/>
      <c r="M64" s="677"/>
      <c r="N64" s="404"/>
      <c r="O64" s="403"/>
      <c r="P64" s="400"/>
      <c r="Q64" s="383"/>
      <c r="R64" s="397"/>
      <c r="S64" s="397"/>
      <c r="T64" s="397"/>
      <c r="U64" s="383"/>
    </row>
    <row r="65" spans="1:21" s="398" customFormat="1" x14ac:dyDescent="0.2">
      <c r="A65" s="399" t="s">
        <v>672</v>
      </c>
      <c r="B65" s="675" t="s">
        <v>671</v>
      </c>
      <c r="C65" s="762" t="s">
        <v>342</v>
      </c>
      <c r="D65" s="454" t="s">
        <v>345</v>
      </c>
      <c r="E65" s="399"/>
      <c r="F65" s="383" t="s">
        <v>9</v>
      </c>
      <c r="G65" s="385"/>
      <c r="H65" s="400"/>
      <c r="I65" s="401"/>
      <c r="J65" s="402"/>
      <c r="K65" s="399"/>
      <c r="L65" s="402"/>
      <c r="M65" s="677"/>
      <c r="N65" s="404"/>
      <c r="O65" s="403"/>
      <c r="P65" s="400">
        <v>2</v>
      </c>
      <c r="Q65" s="383">
        <v>100</v>
      </c>
      <c r="R65" s="397"/>
      <c r="S65" s="397"/>
      <c r="T65" s="397"/>
      <c r="U65" s="383"/>
    </row>
    <row r="66" spans="1:21" s="398" customFormat="1" x14ac:dyDescent="0.2">
      <c r="A66" s="399" t="s">
        <v>1403</v>
      </c>
      <c r="B66" s="675" t="s">
        <v>1409</v>
      </c>
      <c r="C66" s="762" t="s">
        <v>342</v>
      </c>
      <c r="D66" s="454" t="s">
        <v>345</v>
      </c>
      <c r="E66" s="399"/>
      <c r="F66" s="383" t="s">
        <v>9</v>
      </c>
      <c r="G66" s="385">
        <v>0</v>
      </c>
      <c r="H66" s="400"/>
      <c r="I66" s="401"/>
      <c r="J66" s="402"/>
      <c r="K66" s="399"/>
      <c r="L66" s="402"/>
      <c r="M66" s="677"/>
      <c r="N66" s="404"/>
      <c r="O66" s="403"/>
      <c r="P66" s="400">
        <v>2</v>
      </c>
      <c r="Q66" s="383">
        <v>100</v>
      </c>
      <c r="R66" s="397"/>
      <c r="S66" s="397"/>
      <c r="T66" s="397"/>
      <c r="U66" s="383"/>
    </row>
    <row r="67" spans="1:21" s="398" customFormat="1" x14ac:dyDescent="0.2">
      <c r="A67" s="399" t="s">
        <v>1405</v>
      </c>
      <c r="B67" s="675" t="s">
        <v>1464</v>
      </c>
      <c r="C67" s="762" t="s">
        <v>342</v>
      </c>
      <c r="D67" s="454" t="s">
        <v>345</v>
      </c>
      <c r="E67" s="399"/>
      <c r="F67" s="383" t="s">
        <v>9</v>
      </c>
      <c r="G67" s="385">
        <v>0</v>
      </c>
      <c r="H67" s="400"/>
      <c r="I67" s="401"/>
      <c r="J67" s="402"/>
      <c r="K67" s="399"/>
      <c r="L67" s="402"/>
      <c r="M67" s="677"/>
      <c r="N67" s="404"/>
      <c r="O67" s="403"/>
      <c r="P67" s="400">
        <v>2</v>
      </c>
      <c r="Q67" s="383">
        <v>100</v>
      </c>
      <c r="R67" s="397"/>
      <c r="S67" s="397"/>
      <c r="T67" s="397"/>
      <c r="U67" s="383"/>
    </row>
    <row r="68" spans="1:21" s="398" customFormat="1" x14ac:dyDescent="0.2">
      <c r="A68" s="399" t="s">
        <v>1463</v>
      </c>
      <c r="B68" s="675" t="s">
        <v>1437</v>
      </c>
      <c r="C68" s="762" t="s">
        <v>342</v>
      </c>
      <c r="D68" s="454" t="s">
        <v>345</v>
      </c>
      <c r="E68" s="399"/>
      <c r="F68" s="383" t="s">
        <v>9</v>
      </c>
      <c r="G68" s="385">
        <v>0</v>
      </c>
      <c r="H68" s="400"/>
      <c r="I68" s="401"/>
      <c r="J68" s="402"/>
      <c r="K68" s="399"/>
      <c r="L68" s="402"/>
      <c r="M68" s="677"/>
      <c r="N68" s="404"/>
      <c r="O68" s="403"/>
      <c r="P68" s="400">
        <v>2</v>
      </c>
      <c r="Q68" s="383">
        <v>100</v>
      </c>
      <c r="R68" s="397"/>
      <c r="S68" s="397"/>
      <c r="T68" s="397"/>
      <c r="U68" s="383"/>
    </row>
    <row r="69" spans="1:21" s="398" customFormat="1" x14ac:dyDescent="0.2">
      <c r="A69" s="399"/>
      <c r="B69" s="675" t="s">
        <v>1467</v>
      </c>
      <c r="C69" s="762" t="s">
        <v>342</v>
      </c>
      <c r="D69" s="454" t="s">
        <v>345</v>
      </c>
      <c r="E69" s="399"/>
      <c r="F69" s="383" t="s">
        <v>9</v>
      </c>
      <c r="G69" s="385">
        <v>0</v>
      </c>
      <c r="H69" s="400"/>
      <c r="I69" s="401"/>
      <c r="J69" s="402"/>
      <c r="K69" s="399"/>
      <c r="L69" s="402"/>
      <c r="M69" s="677"/>
      <c r="N69" s="404"/>
      <c r="O69" s="403"/>
      <c r="P69" s="400">
        <v>2</v>
      </c>
      <c r="Q69" s="383">
        <v>100</v>
      </c>
      <c r="R69" s="397"/>
      <c r="S69" s="397"/>
      <c r="T69" s="397"/>
      <c r="U69" s="383"/>
    </row>
    <row r="70" spans="1:21" s="398" customFormat="1" x14ac:dyDescent="0.2">
      <c r="A70" s="399"/>
      <c r="B70" s="675" t="s">
        <v>616</v>
      </c>
      <c r="C70" s="762"/>
      <c r="D70" s="454"/>
      <c r="E70" s="399"/>
      <c r="F70" s="383"/>
      <c r="G70" s="385"/>
      <c r="H70" s="400"/>
      <c r="I70" s="401"/>
      <c r="J70" s="402"/>
      <c r="K70" s="399"/>
      <c r="L70" s="402"/>
      <c r="M70" s="677"/>
      <c r="N70" s="404"/>
      <c r="O70" s="403"/>
      <c r="P70" s="400"/>
      <c r="Q70" s="383"/>
      <c r="R70" s="397"/>
      <c r="S70" s="397"/>
      <c r="T70" s="397"/>
      <c r="U70" s="383"/>
    </row>
    <row r="71" spans="1:21" s="398" customFormat="1" x14ac:dyDescent="0.2">
      <c r="A71" s="749" t="s">
        <v>673</v>
      </c>
      <c r="B71" s="750" t="s">
        <v>674</v>
      </c>
      <c r="C71" s="762"/>
      <c r="D71" s="454" t="s">
        <v>346</v>
      </c>
      <c r="E71" s="399"/>
      <c r="F71" s="383"/>
      <c r="G71" s="385"/>
      <c r="H71" s="400"/>
      <c r="I71" s="401"/>
      <c r="J71" s="402"/>
      <c r="K71" s="399"/>
      <c r="L71" s="402"/>
      <c r="M71" s="677"/>
      <c r="N71" s="404"/>
      <c r="O71" s="403"/>
      <c r="P71" s="400"/>
      <c r="Q71" s="383"/>
      <c r="R71" s="397"/>
      <c r="S71" s="397"/>
      <c r="T71" s="397"/>
      <c r="U71" s="383"/>
    </row>
    <row r="72" spans="1:21" s="398" customFormat="1" x14ac:dyDescent="0.2">
      <c r="A72" s="399" t="s">
        <v>675</v>
      </c>
      <c r="B72" s="675" t="s">
        <v>676</v>
      </c>
      <c r="C72" s="762"/>
      <c r="D72" s="454"/>
      <c r="E72" s="399"/>
      <c r="F72" s="383"/>
      <c r="G72" s="385"/>
      <c r="H72" s="400"/>
      <c r="I72" s="401"/>
      <c r="J72" s="402"/>
      <c r="K72" s="399"/>
      <c r="L72" s="402"/>
      <c r="M72" s="677"/>
      <c r="N72" s="404"/>
      <c r="O72" s="403"/>
      <c r="P72" s="400"/>
      <c r="Q72" s="383"/>
      <c r="R72" s="397"/>
      <c r="S72" s="397"/>
      <c r="T72" s="397"/>
      <c r="U72" s="383"/>
    </row>
    <row r="73" spans="1:21" s="398" customFormat="1" x14ac:dyDescent="0.2">
      <c r="A73" s="399" t="s">
        <v>677</v>
      </c>
      <c r="B73" s="675" t="s">
        <v>678</v>
      </c>
      <c r="C73" s="762"/>
      <c r="D73" s="454"/>
      <c r="E73" s="399"/>
      <c r="F73" s="383"/>
      <c r="G73" s="385"/>
      <c r="H73" s="400"/>
      <c r="I73" s="401"/>
      <c r="J73" s="402"/>
      <c r="K73" s="399"/>
      <c r="L73" s="402"/>
      <c r="M73" s="677"/>
      <c r="N73" s="404"/>
      <c r="O73" s="403"/>
      <c r="P73" s="400"/>
      <c r="Q73" s="383"/>
      <c r="R73" s="397"/>
      <c r="S73" s="397"/>
      <c r="T73" s="397"/>
      <c r="U73" s="383"/>
    </row>
    <row r="74" spans="1:21" s="398" customFormat="1" x14ac:dyDescent="0.2">
      <c r="A74" s="399"/>
      <c r="B74" s="675" t="s">
        <v>616</v>
      </c>
      <c r="C74" s="762"/>
      <c r="D74" s="454"/>
      <c r="E74" s="399"/>
      <c r="F74" s="383"/>
      <c r="G74" s="385"/>
      <c r="H74" s="400"/>
      <c r="I74" s="401"/>
      <c r="J74" s="402"/>
      <c r="K74" s="399"/>
      <c r="L74" s="402"/>
      <c r="M74" s="677"/>
      <c r="N74" s="404"/>
      <c r="O74" s="403"/>
      <c r="P74" s="400"/>
      <c r="Q74" s="383"/>
      <c r="R74" s="397"/>
      <c r="S74" s="397"/>
      <c r="T74" s="397"/>
      <c r="U74" s="383"/>
    </row>
    <row r="75" spans="1:21" s="398" customFormat="1" x14ac:dyDescent="0.2">
      <c r="A75" s="399"/>
      <c r="B75" s="675" t="s">
        <v>616</v>
      </c>
      <c r="C75" s="762"/>
      <c r="D75" s="454"/>
      <c r="E75" s="399"/>
      <c r="F75" s="383"/>
      <c r="G75" s="385"/>
      <c r="H75" s="400"/>
      <c r="I75" s="401"/>
      <c r="J75" s="402"/>
      <c r="K75" s="399"/>
      <c r="L75" s="402"/>
      <c r="M75" s="677"/>
      <c r="N75" s="404"/>
      <c r="O75" s="403"/>
      <c r="P75" s="400"/>
      <c r="Q75" s="383"/>
      <c r="R75" s="397"/>
      <c r="S75" s="397"/>
      <c r="T75" s="397"/>
      <c r="U75" s="383"/>
    </row>
    <row r="76" spans="1:21" s="398" customFormat="1" x14ac:dyDescent="0.2">
      <c r="A76" s="749" t="s">
        <v>679</v>
      </c>
      <c r="B76" s="750" t="s">
        <v>680</v>
      </c>
      <c r="C76" s="762"/>
      <c r="D76" s="454"/>
      <c r="E76" s="399"/>
      <c r="F76" s="383"/>
      <c r="G76" s="385"/>
      <c r="H76" s="400"/>
      <c r="I76" s="401"/>
      <c r="J76" s="402"/>
      <c r="K76" s="399"/>
      <c r="L76" s="402"/>
      <c r="M76" s="677"/>
      <c r="N76" s="404"/>
      <c r="O76" s="403"/>
      <c r="P76" s="400"/>
      <c r="Q76" s="383"/>
      <c r="R76" s="397"/>
      <c r="S76" s="397"/>
      <c r="T76" s="397"/>
      <c r="U76" s="383"/>
    </row>
    <row r="77" spans="1:21" s="398" customFormat="1" x14ac:dyDescent="0.2">
      <c r="A77" s="399" t="s">
        <v>681</v>
      </c>
      <c r="B77" s="675" t="s">
        <v>682</v>
      </c>
      <c r="C77" s="762" t="s">
        <v>342</v>
      </c>
      <c r="D77" s="454" t="s">
        <v>347</v>
      </c>
      <c r="E77" s="399"/>
      <c r="F77" s="383" t="s">
        <v>9</v>
      </c>
      <c r="G77" s="385">
        <v>0</v>
      </c>
      <c r="H77" s="400"/>
      <c r="I77" s="401"/>
      <c r="J77" s="402"/>
      <c r="K77" s="399"/>
      <c r="L77" s="402"/>
      <c r="M77" s="677"/>
      <c r="N77" s="404"/>
      <c r="O77" s="403"/>
      <c r="P77" s="400">
        <v>2</v>
      </c>
      <c r="Q77" s="383">
        <v>100</v>
      </c>
      <c r="R77" s="397"/>
      <c r="S77" s="397"/>
      <c r="T77" s="397"/>
      <c r="U77" s="383"/>
    </row>
    <row r="78" spans="1:21" s="398" customFormat="1" x14ac:dyDescent="0.2">
      <c r="A78" s="399" t="s">
        <v>683</v>
      </c>
      <c r="B78" s="675" t="s">
        <v>1411</v>
      </c>
      <c r="C78" s="762" t="s">
        <v>342</v>
      </c>
      <c r="D78" s="454" t="s">
        <v>347</v>
      </c>
      <c r="E78" s="399"/>
      <c r="F78" s="383" t="s">
        <v>9</v>
      </c>
      <c r="G78" s="385"/>
      <c r="H78" s="400"/>
      <c r="I78" s="401"/>
      <c r="J78" s="402"/>
      <c r="K78" s="399"/>
      <c r="L78" s="402"/>
      <c r="M78" s="677"/>
      <c r="N78" s="404"/>
      <c r="O78" s="403"/>
      <c r="P78" s="400">
        <v>2</v>
      </c>
      <c r="Q78" s="383">
        <v>100</v>
      </c>
      <c r="R78" s="397"/>
      <c r="S78" s="397"/>
      <c r="T78" s="397"/>
      <c r="U78" s="383"/>
    </row>
    <row r="79" spans="1:21" s="398" customFormat="1" x14ac:dyDescent="0.2">
      <c r="A79" s="399"/>
      <c r="B79" s="675" t="s">
        <v>616</v>
      </c>
      <c r="C79" s="762"/>
      <c r="D79" s="454"/>
      <c r="E79" s="399"/>
      <c r="F79" s="383"/>
      <c r="G79" s="385"/>
      <c r="H79" s="400"/>
      <c r="I79" s="401"/>
      <c r="J79" s="402"/>
      <c r="K79" s="399"/>
      <c r="L79" s="402"/>
      <c r="M79" s="677"/>
      <c r="N79" s="404"/>
      <c r="O79" s="403"/>
      <c r="P79" s="400"/>
      <c r="Q79" s="383"/>
      <c r="R79" s="397"/>
      <c r="S79" s="397"/>
      <c r="T79" s="397"/>
      <c r="U79" s="383"/>
    </row>
    <row r="80" spans="1:21" s="398" customFormat="1" x14ac:dyDescent="0.2">
      <c r="A80" s="749" t="s">
        <v>576</v>
      </c>
      <c r="B80" s="750" t="s">
        <v>684</v>
      </c>
      <c r="C80" s="762"/>
      <c r="D80" s="454"/>
      <c r="E80" s="399"/>
      <c r="F80" s="383"/>
      <c r="G80" s="385"/>
      <c r="H80" s="400"/>
      <c r="I80" s="401"/>
      <c r="J80" s="402"/>
      <c r="K80" s="399"/>
      <c r="L80" s="402"/>
      <c r="M80" s="677"/>
      <c r="N80" s="404"/>
      <c r="O80" s="403"/>
      <c r="P80" s="400"/>
      <c r="Q80" s="383"/>
      <c r="R80" s="397"/>
      <c r="S80" s="397"/>
      <c r="T80" s="397"/>
      <c r="U80" s="383"/>
    </row>
    <row r="81" spans="1:21" s="398" customFormat="1" x14ac:dyDescent="0.2">
      <c r="A81" s="749" t="s">
        <v>685</v>
      </c>
      <c r="B81" s="750" t="s">
        <v>686</v>
      </c>
      <c r="C81" s="762" t="s">
        <v>349</v>
      </c>
      <c r="D81" s="454" t="s">
        <v>350</v>
      </c>
      <c r="E81" s="399"/>
      <c r="F81" s="383" t="s">
        <v>9</v>
      </c>
      <c r="G81" s="385"/>
      <c r="H81" s="400"/>
      <c r="I81" s="401"/>
      <c r="J81" s="402"/>
      <c r="K81" s="399"/>
      <c r="L81" s="402"/>
      <c r="M81" s="677"/>
      <c r="N81" s="404"/>
      <c r="O81" s="403"/>
      <c r="P81" s="400">
        <v>3</v>
      </c>
      <c r="Q81" s="383">
        <v>100</v>
      </c>
      <c r="R81" s="397"/>
      <c r="S81" s="397"/>
      <c r="T81" s="397"/>
      <c r="U81" s="383"/>
    </row>
    <row r="82" spans="1:21" s="398" customFormat="1" x14ac:dyDescent="0.2">
      <c r="A82" s="399" t="s">
        <v>687</v>
      </c>
      <c r="B82" s="675" t="s">
        <v>688</v>
      </c>
      <c r="C82" s="762" t="s">
        <v>349</v>
      </c>
      <c r="D82" s="454" t="s">
        <v>350</v>
      </c>
      <c r="E82" s="399"/>
      <c r="F82" s="383"/>
      <c r="G82" s="385">
        <v>0</v>
      </c>
      <c r="H82" s="400"/>
      <c r="I82" s="401"/>
      <c r="J82" s="402"/>
      <c r="K82" s="399"/>
      <c r="L82" s="402"/>
      <c r="M82" s="677"/>
      <c r="N82" s="404"/>
      <c r="O82" s="403"/>
      <c r="P82" s="400">
        <v>3</v>
      </c>
      <c r="Q82" s="383">
        <v>100</v>
      </c>
      <c r="R82" s="397"/>
      <c r="S82" s="397"/>
      <c r="T82" s="397"/>
      <c r="U82" s="383"/>
    </row>
    <row r="83" spans="1:21" s="398" customFormat="1" x14ac:dyDescent="0.2">
      <c r="A83" s="399" t="s">
        <v>689</v>
      </c>
      <c r="B83" s="675" t="s">
        <v>690</v>
      </c>
      <c r="C83" s="762" t="s">
        <v>349</v>
      </c>
      <c r="D83" s="454" t="s">
        <v>350</v>
      </c>
      <c r="E83" s="399"/>
      <c r="F83" s="383"/>
      <c r="G83" s="385"/>
      <c r="H83" s="400"/>
      <c r="I83" s="401"/>
      <c r="J83" s="402"/>
      <c r="K83" s="399"/>
      <c r="L83" s="402"/>
      <c r="M83" s="677"/>
      <c r="N83" s="404"/>
      <c r="O83" s="403"/>
      <c r="P83" s="400">
        <v>3</v>
      </c>
      <c r="Q83" s="383">
        <v>100</v>
      </c>
      <c r="R83" s="397"/>
      <c r="S83" s="397"/>
      <c r="T83" s="397"/>
      <c r="U83" s="383"/>
    </row>
    <row r="84" spans="1:21" s="398" customFormat="1" x14ac:dyDescent="0.2">
      <c r="A84" s="399" t="s">
        <v>691</v>
      </c>
      <c r="B84" s="675" t="s">
        <v>692</v>
      </c>
      <c r="C84" s="762" t="s">
        <v>349</v>
      </c>
      <c r="D84" s="454" t="s">
        <v>351</v>
      </c>
      <c r="E84" s="399"/>
      <c r="F84" s="383"/>
      <c r="G84" s="385"/>
      <c r="H84" s="400"/>
      <c r="I84" s="401"/>
      <c r="J84" s="402"/>
      <c r="K84" s="399"/>
      <c r="L84" s="402"/>
      <c r="M84" s="677"/>
      <c r="N84" s="404"/>
      <c r="O84" s="403"/>
      <c r="P84" s="400">
        <v>3</v>
      </c>
      <c r="Q84" s="383">
        <v>100</v>
      </c>
      <c r="R84" s="397"/>
      <c r="S84" s="397"/>
      <c r="T84" s="397"/>
      <c r="U84" s="383"/>
    </row>
    <row r="85" spans="1:21" s="398" customFormat="1" x14ac:dyDescent="0.2">
      <c r="A85" s="399"/>
      <c r="B85" s="675" t="s">
        <v>616</v>
      </c>
      <c r="C85" s="762"/>
      <c r="D85" s="454"/>
      <c r="E85" s="399"/>
      <c r="F85" s="383"/>
      <c r="G85" s="385"/>
      <c r="H85" s="400"/>
      <c r="I85" s="401"/>
      <c r="J85" s="402"/>
      <c r="K85" s="399"/>
      <c r="L85" s="402"/>
      <c r="M85" s="677"/>
      <c r="N85" s="404"/>
      <c r="O85" s="403"/>
      <c r="P85" s="400"/>
      <c r="Q85" s="383"/>
      <c r="R85" s="397"/>
      <c r="S85" s="397"/>
      <c r="T85" s="397"/>
      <c r="U85" s="383"/>
    </row>
    <row r="86" spans="1:21" s="398" customFormat="1" x14ac:dyDescent="0.2">
      <c r="A86" s="399"/>
      <c r="B86" s="675" t="s">
        <v>616</v>
      </c>
      <c r="C86" s="762"/>
      <c r="D86" s="454"/>
      <c r="E86" s="399"/>
      <c r="F86" s="383"/>
      <c r="G86" s="385"/>
      <c r="H86" s="400"/>
      <c r="I86" s="401"/>
      <c r="J86" s="402"/>
      <c r="K86" s="399"/>
      <c r="L86" s="402"/>
      <c r="M86" s="677"/>
      <c r="N86" s="404"/>
      <c r="O86" s="403"/>
      <c r="P86" s="400"/>
      <c r="Q86" s="383"/>
      <c r="R86" s="397"/>
      <c r="S86" s="397"/>
      <c r="T86" s="397"/>
      <c r="U86" s="383"/>
    </row>
    <row r="87" spans="1:21" s="398" customFormat="1" x14ac:dyDescent="0.2">
      <c r="A87" s="749" t="s">
        <v>693</v>
      </c>
      <c r="B87" s="750" t="s">
        <v>694</v>
      </c>
      <c r="C87" s="762" t="s">
        <v>349</v>
      </c>
      <c r="D87" s="454" t="s">
        <v>351</v>
      </c>
      <c r="E87" s="399"/>
      <c r="F87" s="383"/>
      <c r="G87" s="385"/>
      <c r="H87" s="400"/>
      <c r="I87" s="401"/>
      <c r="J87" s="402"/>
      <c r="K87" s="399"/>
      <c r="L87" s="402"/>
      <c r="M87" s="677"/>
      <c r="N87" s="404"/>
      <c r="O87" s="403"/>
      <c r="P87" s="400">
        <v>3</v>
      </c>
      <c r="Q87" s="383">
        <v>100</v>
      </c>
      <c r="R87" s="397"/>
      <c r="S87" s="397"/>
      <c r="T87" s="397"/>
      <c r="U87" s="383"/>
    </row>
    <row r="88" spans="1:21" s="398" customFormat="1" x14ac:dyDescent="0.2">
      <c r="A88" s="399" t="s">
        <v>695</v>
      </c>
      <c r="B88" s="675" t="s">
        <v>1516</v>
      </c>
      <c r="C88" s="762" t="s">
        <v>349</v>
      </c>
      <c r="D88" s="454" t="s">
        <v>351</v>
      </c>
      <c r="E88" s="399"/>
      <c r="F88" s="383" t="s">
        <v>9</v>
      </c>
      <c r="G88" s="385">
        <v>1</v>
      </c>
      <c r="H88" s="400" t="s">
        <v>42</v>
      </c>
      <c r="I88" s="401">
        <v>1</v>
      </c>
      <c r="J88" s="402">
        <v>1</v>
      </c>
      <c r="K88" s="399">
        <v>1</v>
      </c>
      <c r="L88" s="402" t="s">
        <v>161</v>
      </c>
      <c r="M88" s="677">
        <v>500000</v>
      </c>
      <c r="N88" s="404">
        <v>440000</v>
      </c>
      <c r="O88" s="403">
        <v>660000</v>
      </c>
      <c r="P88" s="400">
        <v>3</v>
      </c>
      <c r="Q88" s="383">
        <v>100</v>
      </c>
      <c r="R88" s="397">
        <v>500000</v>
      </c>
      <c r="S88" s="397">
        <v>440000</v>
      </c>
      <c r="T88" s="397">
        <v>660000</v>
      </c>
      <c r="U88" s="383"/>
    </row>
    <row r="89" spans="1:21" s="398" customFormat="1" x14ac:dyDescent="0.2">
      <c r="A89" s="399" t="s">
        <v>695</v>
      </c>
      <c r="B89" s="675" t="s">
        <v>1568</v>
      </c>
      <c r="C89" s="762" t="s">
        <v>349</v>
      </c>
      <c r="D89" s="454" t="s">
        <v>351</v>
      </c>
      <c r="E89" s="399"/>
      <c r="F89" s="383" t="s">
        <v>9</v>
      </c>
      <c r="G89" s="385">
        <v>1</v>
      </c>
      <c r="H89" s="400" t="s">
        <v>42</v>
      </c>
      <c r="I89" s="401">
        <v>1</v>
      </c>
      <c r="J89" s="402">
        <v>1</v>
      </c>
      <c r="K89" s="399">
        <v>1</v>
      </c>
      <c r="L89" s="402" t="s">
        <v>161</v>
      </c>
      <c r="M89" s="677">
        <v>250000</v>
      </c>
      <c r="N89" s="404">
        <v>200000</v>
      </c>
      <c r="O89" s="403">
        <v>300000</v>
      </c>
      <c r="P89" s="400">
        <v>3</v>
      </c>
      <c r="Q89" s="383">
        <v>100</v>
      </c>
      <c r="R89" s="397">
        <v>250000</v>
      </c>
      <c r="S89" s="397">
        <v>200000</v>
      </c>
      <c r="T89" s="397">
        <v>300000</v>
      </c>
      <c r="U89" s="383"/>
    </row>
    <row r="90" spans="1:21" s="398" customFormat="1" x14ac:dyDescent="0.2">
      <c r="A90" s="399" t="s">
        <v>696</v>
      </c>
      <c r="B90" s="675" t="s">
        <v>697</v>
      </c>
      <c r="C90" s="762" t="s">
        <v>349</v>
      </c>
      <c r="D90" s="454" t="s">
        <v>351</v>
      </c>
      <c r="E90" s="399"/>
      <c r="F90" s="383"/>
      <c r="G90" s="385"/>
      <c r="H90" s="400"/>
      <c r="I90" s="401"/>
      <c r="J90" s="402"/>
      <c r="K90" s="399"/>
      <c r="L90" s="402"/>
      <c r="M90" s="677"/>
      <c r="N90" s="404"/>
      <c r="O90" s="403"/>
      <c r="P90" s="400">
        <v>3</v>
      </c>
      <c r="Q90" s="383">
        <v>100</v>
      </c>
      <c r="R90" s="397"/>
      <c r="S90" s="397"/>
      <c r="T90" s="397"/>
      <c r="U90" s="383"/>
    </row>
    <row r="91" spans="1:21" s="398" customFormat="1" x14ac:dyDescent="0.2">
      <c r="A91" s="399"/>
      <c r="B91" s="675" t="s">
        <v>616</v>
      </c>
      <c r="C91" s="762"/>
      <c r="D91" s="454"/>
      <c r="E91" s="399"/>
      <c r="F91" s="383"/>
      <c r="G91" s="385"/>
      <c r="H91" s="400"/>
      <c r="I91" s="401"/>
      <c r="J91" s="402"/>
      <c r="K91" s="399"/>
      <c r="L91" s="402"/>
      <c r="M91" s="677"/>
      <c r="N91" s="404"/>
      <c r="O91" s="403"/>
      <c r="P91" s="400"/>
      <c r="Q91" s="383"/>
      <c r="R91" s="397"/>
      <c r="S91" s="397"/>
      <c r="T91" s="397"/>
      <c r="U91" s="383"/>
    </row>
    <row r="92" spans="1:21" s="398" customFormat="1" ht="25.5" x14ac:dyDescent="0.2">
      <c r="A92" s="749" t="s">
        <v>577</v>
      </c>
      <c r="B92" s="750" t="s">
        <v>698</v>
      </c>
      <c r="C92" s="762" t="s">
        <v>352</v>
      </c>
      <c r="D92" s="454"/>
      <c r="E92" s="399"/>
      <c r="F92" s="383"/>
      <c r="G92" s="385"/>
      <c r="H92" s="400"/>
      <c r="I92" s="401"/>
      <c r="J92" s="402"/>
      <c r="K92" s="399"/>
      <c r="L92" s="402"/>
      <c r="M92" s="677"/>
      <c r="N92" s="404"/>
      <c r="O92" s="403"/>
      <c r="P92" s="400">
        <v>4</v>
      </c>
      <c r="Q92" s="383">
        <v>100</v>
      </c>
      <c r="R92" s="397"/>
      <c r="S92" s="397"/>
      <c r="T92" s="397"/>
      <c r="U92" s="383"/>
    </row>
    <row r="93" spans="1:21" s="398" customFormat="1" ht="25.5" x14ac:dyDescent="0.2">
      <c r="A93" s="749" t="s">
        <v>699</v>
      </c>
      <c r="B93" s="750" t="s">
        <v>700</v>
      </c>
      <c r="C93" s="762" t="s">
        <v>352</v>
      </c>
      <c r="D93" s="454" t="s">
        <v>353</v>
      </c>
      <c r="E93" s="399"/>
      <c r="F93" s="383"/>
      <c r="G93" s="385"/>
      <c r="H93" s="400"/>
      <c r="I93" s="401"/>
      <c r="J93" s="402"/>
      <c r="K93" s="399"/>
      <c r="L93" s="402"/>
      <c r="M93" s="677"/>
      <c r="N93" s="404"/>
      <c r="O93" s="403"/>
      <c r="P93" s="400">
        <v>4</v>
      </c>
      <c r="Q93" s="383">
        <v>100</v>
      </c>
      <c r="R93" s="397"/>
      <c r="S93" s="397"/>
      <c r="T93" s="397"/>
      <c r="U93" s="383"/>
    </row>
    <row r="94" spans="1:21" s="398" customFormat="1" ht="25.5" x14ac:dyDescent="0.2">
      <c r="A94" s="399" t="s">
        <v>701</v>
      </c>
      <c r="B94" s="675" t="s">
        <v>702</v>
      </c>
      <c r="C94" s="762" t="s">
        <v>352</v>
      </c>
      <c r="D94" s="454" t="s">
        <v>353</v>
      </c>
      <c r="E94" s="399"/>
      <c r="F94" s="383" t="s">
        <v>622</v>
      </c>
      <c r="G94" s="385">
        <v>1</v>
      </c>
      <c r="H94" s="400" t="s">
        <v>42</v>
      </c>
      <c r="I94" s="401">
        <v>1</v>
      </c>
      <c r="J94" s="402">
        <v>1</v>
      </c>
      <c r="K94" s="399">
        <v>1</v>
      </c>
      <c r="L94" s="402" t="s">
        <v>160</v>
      </c>
      <c r="M94" s="677">
        <v>100000</v>
      </c>
      <c r="N94" s="404">
        <v>90000</v>
      </c>
      <c r="O94" s="403">
        <v>110000.00000000001</v>
      </c>
      <c r="P94" s="400">
        <v>4</v>
      </c>
      <c r="Q94" s="383">
        <v>100</v>
      </c>
      <c r="R94" s="397">
        <v>100000</v>
      </c>
      <c r="S94" s="397">
        <v>90000</v>
      </c>
      <c r="T94" s="397">
        <v>110000</v>
      </c>
      <c r="U94" s="383"/>
    </row>
    <row r="95" spans="1:21" s="398" customFormat="1" ht="25.5" x14ac:dyDescent="0.2">
      <c r="A95" s="399" t="s">
        <v>703</v>
      </c>
      <c r="B95" s="675" t="s">
        <v>704</v>
      </c>
      <c r="C95" s="762" t="s">
        <v>352</v>
      </c>
      <c r="D95" s="454" t="s">
        <v>353</v>
      </c>
      <c r="E95" s="399"/>
      <c r="F95" s="383" t="s">
        <v>705</v>
      </c>
      <c r="G95" s="385">
        <v>1</v>
      </c>
      <c r="H95" s="400" t="s">
        <v>160</v>
      </c>
      <c r="I95" s="401">
        <v>30</v>
      </c>
      <c r="J95" s="402">
        <v>27</v>
      </c>
      <c r="K95" s="399">
        <v>33</v>
      </c>
      <c r="L95" s="402" t="s">
        <v>166</v>
      </c>
      <c r="M95" s="677">
        <v>18000</v>
      </c>
      <c r="N95" s="404">
        <v>17100</v>
      </c>
      <c r="O95" s="403">
        <v>21600</v>
      </c>
      <c r="P95" s="400">
        <v>4</v>
      </c>
      <c r="Q95" s="383">
        <v>100</v>
      </c>
      <c r="R95" s="397">
        <v>540000</v>
      </c>
      <c r="S95" s="397">
        <v>461700</v>
      </c>
      <c r="T95" s="397">
        <v>712800</v>
      </c>
      <c r="U95" s="383"/>
    </row>
    <row r="96" spans="1:21" s="398" customFormat="1" ht="25.5" x14ac:dyDescent="0.2">
      <c r="A96" s="399" t="s">
        <v>706</v>
      </c>
      <c r="B96" s="675" t="s">
        <v>707</v>
      </c>
      <c r="C96" s="762" t="s">
        <v>352</v>
      </c>
      <c r="D96" s="454" t="s">
        <v>353</v>
      </c>
      <c r="E96" s="399"/>
      <c r="F96" s="383" t="s">
        <v>705</v>
      </c>
      <c r="G96" s="385">
        <v>1</v>
      </c>
      <c r="H96" s="400" t="s">
        <v>42</v>
      </c>
      <c r="I96" s="401">
        <v>30</v>
      </c>
      <c r="J96" s="402">
        <v>30</v>
      </c>
      <c r="K96" s="399">
        <v>30</v>
      </c>
      <c r="L96" s="402" t="s">
        <v>160</v>
      </c>
      <c r="M96" s="677">
        <v>500</v>
      </c>
      <c r="N96" s="404">
        <v>450</v>
      </c>
      <c r="O96" s="403">
        <v>550</v>
      </c>
      <c r="P96" s="400">
        <v>4</v>
      </c>
      <c r="Q96" s="383">
        <v>100</v>
      </c>
      <c r="R96" s="397">
        <v>15000</v>
      </c>
      <c r="S96" s="397">
        <v>13500</v>
      </c>
      <c r="T96" s="397">
        <v>16500</v>
      </c>
      <c r="U96" s="383"/>
    </row>
    <row r="97" spans="1:21" s="398" customFormat="1" ht="25.5" x14ac:dyDescent="0.2">
      <c r="A97" s="399" t="s">
        <v>708</v>
      </c>
      <c r="B97" s="675" t="s">
        <v>709</v>
      </c>
      <c r="C97" s="762" t="s">
        <v>352</v>
      </c>
      <c r="D97" s="454" t="s">
        <v>353</v>
      </c>
      <c r="E97" s="399"/>
      <c r="F97" s="383" t="s">
        <v>705</v>
      </c>
      <c r="G97" s="385">
        <v>1</v>
      </c>
      <c r="H97" s="400" t="s">
        <v>40</v>
      </c>
      <c r="I97" s="401"/>
      <c r="J97" s="402"/>
      <c r="K97" s="399"/>
      <c r="L97" s="402" t="s">
        <v>40</v>
      </c>
      <c r="M97" s="677"/>
      <c r="N97" s="404"/>
      <c r="O97" s="403"/>
      <c r="P97" s="400">
        <v>4</v>
      </c>
      <c r="Q97" s="383">
        <v>100</v>
      </c>
      <c r="R97" s="397"/>
      <c r="S97" s="397"/>
      <c r="T97" s="397"/>
      <c r="U97" s="383"/>
    </row>
    <row r="98" spans="1:21" s="398" customFormat="1" ht="25.5" x14ac:dyDescent="0.2">
      <c r="A98" s="399" t="s">
        <v>710</v>
      </c>
      <c r="B98" s="675" t="s">
        <v>711</v>
      </c>
      <c r="C98" s="762" t="s">
        <v>352</v>
      </c>
      <c r="D98" s="454" t="s">
        <v>353</v>
      </c>
      <c r="E98" s="399"/>
      <c r="F98" s="383" t="s">
        <v>9</v>
      </c>
      <c r="G98" s="385">
        <v>1</v>
      </c>
      <c r="H98" s="400" t="s">
        <v>42</v>
      </c>
      <c r="I98" s="401">
        <v>1</v>
      </c>
      <c r="J98" s="402">
        <v>1</v>
      </c>
      <c r="K98" s="399">
        <v>1</v>
      </c>
      <c r="L98" s="402" t="s">
        <v>42</v>
      </c>
      <c r="M98" s="677">
        <v>10000</v>
      </c>
      <c r="N98" s="404">
        <v>10000</v>
      </c>
      <c r="O98" s="403">
        <v>10000</v>
      </c>
      <c r="P98" s="400">
        <v>4</v>
      </c>
      <c r="Q98" s="383">
        <v>100</v>
      </c>
      <c r="R98" s="397">
        <v>10000</v>
      </c>
      <c r="S98" s="397">
        <v>10000</v>
      </c>
      <c r="T98" s="397">
        <v>10000</v>
      </c>
      <c r="U98" s="383"/>
    </row>
    <row r="99" spans="1:21" s="398" customFormat="1" ht="25.5" x14ac:dyDescent="0.2">
      <c r="A99" s="399" t="s">
        <v>712</v>
      </c>
      <c r="B99" s="675" t="s">
        <v>1415</v>
      </c>
      <c r="C99" s="762" t="s">
        <v>352</v>
      </c>
      <c r="D99" s="454" t="s">
        <v>353</v>
      </c>
      <c r="E99" s="399"/>
      <c r="F99" s="383" t="s">
        <v>1414</v>
      </c>
      <c r="G99" s="385">
        <v>1</v>
      </c>
      <c r="H99" s="400" t="s">
        <v>42</v>
      </c>
      <c r="I99" s="401">
        <v>30</v>
      </c>
      <c r="J99" s="402">
        <v>30</v>
      </c>
      <c r="K99" s="399">
        <v>30</v>
      </c>
      <c r="L99" s="402" t="s">
        <v>42</v>
      </c>
      <c r="M99" s="677">
        <v>1000</v>
      </c>
      <c r="N99" s="404">
        <v>1000</v>
      </c>
      <c r="O99" s="403">
        <v>1000</v>
      </c>
      <c r="P99" s="400">
        <v>4</v>
      </c>
      <c r="Q99" s="383">
        <v>100</v>
      </c>
      <c r="R99" s="397">
        <v>30000</v>
      </c>
      <c r="S99" s="397">
        <v>30000</v>
      </c>
      <c r="T99" s="397">
        <v>30000</v>
      </c>
      <c r="U99" s="383"/>
    </row>
    <row r="100" spans="1:21" s="398" customFormat="1" ht="25.5" x14ac:dyDescent="0.2">
      <c r="A100" s="399" t="s">
        <v>1416</v>
      </c>
      <c r="B100" s="675" t="s">
        <v>713</v>
      </c>
      <c r="C100" s="762" t="s">
        <v>352</v>
      </c>
      <c r="D100" s="454" t="s">
        <v>353</v>
      </c>
      <c r="E100" s="399"/>
      <c r="F100" s="383" t="s">
        <v>9</v>
      </c>
      <c r="G100" s="385"/>
      <c r="H100" s="400"/>
      <c r="I100" s="401"/>
      <c r="J100" s="402"/>
      <c r="K100" s="399"/>
      <c r="L100" s="402"/>
      <c r="M100" s="677"/>
      <c r="N100" s="404"/>
      <c r="O100" s="403"/>
      <c r="P100" s="400">
        <v>4</v>
      </c>
      <c r="Q100" s="383">
        <v>100</v>
      </c>
      <c r="R100" s="397"/>
      <c r="S100" s="397"/>
      <c r="T100" s="397"/>
      <c r="U100" s="383"/>
    </row>
    <row r="101" spans="1:21" s="398" customFormat="1" x14ac:dyDescent="0.2">
      <c r="A101" s="399"/>
      <c r="B101" s="675" t="s">
        <v>616</v>
      </c>
      <c r="C101" s="762"/>
      <c r="D101" s="454"/>
      <c r="E101" s="399"/>
      <c r="F101" s="383"/>
      <c r="G101" s="385"/>
      <c r="H101" s="400"/>
      <c r="I101" s="401"/>
      <c r="J101" s="402"/>
      <c r="K101" s="399"/>
      <c r="L101" s="402"/>
      <c r="M101" s="677"/>
      <c r="N101" s="404"/>
      <c r="O101" s="403"/>
      <c r="P101" s="400"/>
      <c r="Q101" s="383"/>
      <c r="R101" s="397"/>
      <c r="S101" s="397"/>
      <c r="T101" s="397"/>
      <c r="U101" s="383"/>
    </row>
    <row r="102" spans="1:21" s="398" customFormat="1" x14ac:dyDescent="0.2">
      <c r="A102" s="399"/>
      <c r="B102" s="675" t="s">
        <v>616</v>
      </c>
      <c r="C102" s="762"/>
      <c r="D102" s="454"/>
      <c r="E102" s="399"/>
      <c r="F102" s="383"/>
      <c r="G102" s="385"/>
      <c r="H102" s="400"/>
      <c r="I102" s="401"/>
      <c r="J102" s="402"/>
      <c r="K102" s="399"/>
      <c r="L102" s="402"/>
      <c r="M102" s="677"/>
      <c r="N102" s="404"/>
      <c r="O102" s="403"/>
      <c r="P102" s="400"/>
      <c r="Q102" s="383"/>
      <c r="R102" s="397"/>
      <c r="S102" s="397"/>
      <c r="T102" s="397"/>
      <c r="U102" s="383"/>
    </row>
    <row r="103" spans="1:21" s="398" customFormat="1" ht="25.5" x14ac:dyDescent="0.2">
      <c r="A103" s="749" t="s">
        <v>714</v>
      </c>
      <c r="B103" s="750" t="s">
        <v>715</v>
      </c>
      <c r="C103" s="762" t="s">
        <v>352</v>
      </c>
      <c r="D103" s="454" t="s">
        <v>354</v>
      </c>
      <c r="E103" s="399"/>
      <c r="F103" s="383"/>
      <c r="G103" s="385"/>
      <c r="H103" s="400"/>
      <c r="I103" s="401"/>
      <c r="J103" s="402"/>
      <c r="K103" s="399"/>
      <c r="L103" s="402"/>
      <c r="M103" s="677"/>
      <c r="N103" s="404"/>
      <c r="O103" s="403"/>
      <c r="P103" s="400">
        <v>4</v>
      </c>
      <c r="Q103" s="383">
        <v>100</v>
      </c>
      <c r="R103" s="397"/>
      <c r="S103" s="397"/>
      <c r="T103" s="397"/>
      <c r="U103" s="383"/>
    </row>
    <row r="104" spans="1:21" s="398" customFormat="1" ht="25.5" x14ac:dyDescent="0.2">
      <c r="A104" s="399" t="s">
        <v>716</v>
      </c>
      <c r="B104" s="675" t="s">
        <v>717</v>
      </c>
      <c r="C104" s="762" t="s">
        <v>352</v>
      </c>
      <c r="D104" s="454" t="s">
        <v>354</v>
      </c>
      <c r="E104" s="399"/>
      <c r="F104" s="383" t="s">
        <v>92</v>
      </c>
      <c r="G104" s="385">
        <v>1</v>
      </c>
      <c r="H104" s="400" t="s">
        <v>42</v>
      </c>
      <c r="I104" s="401">
        <v>1</v>
      </c>
      <c r="J104" s="402">
        <v>1</v>
      </c>
      <c r="K104" s="399">
        <v>1</v>
      </c>
      <c r="L104" s="402" t="s">
        <v>42</v>
      </c>
      <c r="M104" s="677">
        <v>10</v>
      </c>
      <c r="N104" s="404">
        <v>10</v>
      </c>
      <c r="O104" s="403">
        <v>10</v>
      </c>
      <c r="P104" s="400">
        <v>4</v>
      </c>
      <c r="Q104" s="383">
        <v>100</v>
      </c>
      <c r="R104" s="397">
        <v>957329.5</v>
      </c>
      <c r="S104" s="397">
        <v>957329.5</v>
      </c>
      <c r="T104" s="397">
        <v>957329.5</v>
      </c>
      <c r="U104" s="383"/>
    </row>
    <row r="105" spans="1:21" s="398" customFormat="1" x14ac:dyDescent="0.2">
      <c r="A105" s="399"/>
      <c r="B105" s="675" t="s">
        <v>616</v>
      </c>
      <c r="C105" s="762"/>
      <c r="D105" s="454"/>
      <c r="E105" s="399"/>
      <c r="F105" s="383"/>
      <c r="G105" s="385"/>
      <c r="H105" s="400"/>
      <c r="I105" s="401"/>
      <c r="J105" s="402"/>
      <c r="K105" s="399"/>
      <c r="L105" s="402"/>
      <c r="M105" s="677"/>
      <c r="N105" s="404"/>
      <c r="O105" s="403"/>
      <c r="P105" s="400"/>
      <c r="Q105" s="383"/>
      <c r="R105" s="397"/>
      <c r="S105" s="397"/>
      <c r="T105" s="397"/>
      <c r="U105" s="383"/>
    </row>
    <row r="106" spans="1:21" s="398" customFormat="1" x14ac:dyDescent="0.2">
      <c r="A106" s="399"/>
      <c r="B106" s="675" t="s">
        <v>616</v>
      </c>
      <c r="C106" s="762"/>
      <c r="D106" s="454"/>
      <c r="E106" s="399"/>
      <c r="F106" s="383"/>
      <c r="G106" s="385"/>
      <c r="H106" s="400"/>
      <c r="I106" s="401"/>
      <c r="J106" s="402"/>
      <c r="K106" s="399"/>
      <c r="L106" s="402"/>
      <c r="M106" s="677"/>
      <c r="N106" s="404"/>
      <c r="O106" s="403"/>
      <c r="P106" s="400"/>
      <c r="Q106" s="383"/>
      <c r="R106" s="397"/>
      <c r="S106" s="397"/>
      <c r="T106" s="397"/>
      <c r="U106" s="383"/>
    </row>
    <row r="107" spans="1:21" s="398" customFormat="1" ht="25.5" x14ac:dyDescent="0.2">
      <c r="A107" s="749" t="s">
        <v>718</v>
      </c>
      <c r="B107" s="750" t="s">
        <v>719</v>
      </c>
      <c r="C107" s="762" t="s">
        <v>352</v>
      </c>
      <c r="D107" s="454" t="s">
        <v>355</v>
      </c>
      <c r="E107" s="399"/>
      <c r="F107" s="383"/>
      <c r="G107" s="385"/>
      <c r="H107" s="400"/>
      <c r="I107" s="401"/>
      <c r="J107" s="402"/>
      <c r="K107" s="399"/>
      <c r="L107" s="402"/>
      <c r="M107" s="677"/>
      <c r="N107" s="404"/>
      <c r="O107" s="403"/>
      <c r="P107" s="400">
        <v>4</v>
      </c>
      <c r="Q107" s="383">
        <v>100</v>
      </c>
      <c r="R107" s="397"/>
      <c r="S107" s="397"/>
      <c r="T107" s="397"/>
      <c r="U107" s="383"/>
    </row>
    <row r="108" spans="1:21" s="398" customFormat="1" ht="25.5" x14ac:dyDescent="0.2">
      <c r="A108" s="399" t="s">
        <v>720</v>
      </c>
      <c r="B108" s="675" t="s">
        <v>721</v>
      </c>
      <c r="C108" s="762" t="s">
        <v>352</v>
      </c>
      <c r="D108" s="454" t="s">
        <v>355</v>
      </c>
      <c r="E108" s="399"/>
      <c r="F108" s="383"/>
      <c r="G108" s="385"/>
      <c r="H108" s="400"/>
      <c r="I108" s="401"/>
      <c r="J108" s="402"/>
      <c r="K108" s="399"/>
      <c r="L108" s="402"/>
      <c r="M108" s="677"/>
      <c r="N108" s="404"/>
      <c r="O108" s="403"/>
      <c r="P108" s="400">
        <v>4</v>
      </c>
      <c r="Q108" s="383">
        <v>100</v>
      </c>
      <c r="R108" s="397"/>
      <c r="S108" s="397"/>
      <c r="T108" s="397"/>
      <c r="U108" s="383"/>
    </row>
    <row r="109" spans="1:21" s="398" customFormat="1" x14ac:dyDescent="0.2">
      <c r="A109" s="399"/>
      <c r="B109" s="675" t="s">
        <v>616</v>
      </c>
      <c r="C109" s="762"/>
      <c r="D109" s="454"/>
      <c r="E109" s="399"/>
      <c r="F109" s="383"/>
      <c r="G109" s="385"/>
      <c r="H109" s="400"/>
      <c r="I109" s="401"/>
      <c r="J109" s="402"/>
      <c r="K109" s="399"/>
      <c r="L109" s="402"/>
      <c r="M109" s="677"/>
      <c r="N109" s="404"/>
      <c r="O109" s="403"/>
      <c r="P109" s="400"/>
      <c r="Q109" s="383"/>
      <c r="R109" s="397"/>
      <c r="S109" s="397"/>
      <c r="T109" s="397"/>
      <c r="U109" s="383"/>
    </row>
    <row r="110" spans="1:21" s="398" customFormat="1" x14ac:dyDescent="0.2">
      <c r="A110" s="399"/>
      <c r="B110" s="675" t="s">
        <v>616</v>
      </c>
      <c r="C110" s="762"/>
      <c r="D110" s="454"/>
      <c r="E110" s="399"/>
      <c r="F110" s="383"/>
      <c r="G110" s="385"/>
      <c r="H110" s="400"/>
      <c r="I110" s="401"/>
      <c r="J110" s="402"/>
      <c r="K110" s="399"/>
      <c r="L110" s="402"/>
      <c r="M110" s="677"/>
      <c r="N110" s="404"/>
      <c r="O110" s="403"/>
      <c r="P110" s="400"/>
      <c r="Q110" s="383"/>
      <c r="R110" s="397"/>
      <c r="S110" s="397"/>
      <c r="T110" s="397"/>
      <c r="U110" s="383"/>
    </row>
    <row r="111" spans="1:21" s="398" customFormat="1" ht="25.5" x14ac:dyDescent="0.2">
      <c r="A111" s="749" t="s">
        <v>722</v>
      </c>
      <c r="B111" s="750" t="s">
        <v>680</v>
      </c>
      <c r="C111" s="762" t="s">
        <v>352</v>
      </c>
      <c r="D111" s="454" t="s">
        <v>356</v>
      </c>
      <c r="E111" s="399"/>
      <c r="F111" s="383"/>
      <c r="G111" s="385"/>
      <c r="H111" s="400"/>
      <c r="I111" s="401"/>
      <c r="J111" s="402"/>
      <c r="K111" s="399"/>
      <c r="L111" s="402"/>
      <c r="M111" s="677"/>
      <c r="N111" s="404"/>
      <c r="O111" s="403"/>
      <c r="P111" s="400">
        <v>4</v>
      </c>
      <c r="Q111" s="383">
        <v>100</v>
      </c>
      <c r="R111" s="397"/>
      <c r="S111" s="397"/>
      <c r="T111" s="397"/>
      <c r="U111" s="383"/>
    </row>
    <row r="112" spans="1:21" s="398" customFormat="1" ht="25.5" x14ac:dyDescent="0.2">
      <c r="A112" s="399" t="s">
        <v>723</v>
      </c>
      <c r="B112" s="675" t="s">
        <v>724</v>
      </c>
      <c r="C112" s="762" t="s">
        <v>352</v>
      </c>
      <c r="D112" s="454" t="s">
        <v>356</v>
      </c>
      <c r="E112" s="399"/>
      <c r="F112" s="383"/>
      <c r="G112" s="385"/>
      <c r="H112" s="400"/>
      <c r="I112" s="401"/>
      <c r="J112" s="402"/>
      <c r="K112" s="399"/>
      <c r="L112" s="402"/>
      <c r="M112" s="677"/>
      <c r="N112" s="404"/>
      <c r="O112" s="403"/>
      <c r="P112" s="400">
        <v>4</v>
      </c>
      <c r="Q112" s="383">
        <v>100</v>
      </c>
      <c r="R112" s="397"/>
      <c r="S112" s="397"/>
      <c r="T112" s="397"/>
      <c r="U112" s="383"/>
    </row>
    <row r="113" spans="1:21" s="398" customFormat="1" x14ac:dyDescent="0.2">
      <c r="A113" s="399"/>
      <c r="B113" s="675" t="s">
        <v>616</v>
      </c>
      <c r="C113" s="762"/>
      <c r="D113" s="454"/>
      <c r="E113" s="399"/>
      <c r="F113" s="383"/>
      <c r="G113" s="385"/>
      <c r="H113" s="400"/>
      <c r="I113" s="401"/>
      <c r="J113" s="402"/>
      <c r="K113" s="399"/>
      <c r="L113" s="402"/>
      <c r="M113" s="677"/>
      <c r="N113" s="404"/>
      <c r="O113" s="403"/>
      <c r="P113" s="400"/>
      <c r="Q113" s="383"/>
      <c r="R113" s="397"/>
      <c r="S113" s="397"/>
      <c r="T113" s="397"/>
      <c r="U113" s="383"/>
    </row>
    <row r="114" spans="1:21" s="398" customFormat="1" ht="25.5" x14ac:dyDescent="0.2">
      <c r="A114" s="749" t="s">
        <v>725</v>
      </c>
      <c r="B114" s="750" t="s">
        <v>726</v>
      </c>
      <c r="C114" s="762" t="s">
        <v>352</v>
      </c>
      <c r="D114" s="454" t="s">
        <v>357</v>
      </c>
      <c r="E114" s="399"/>
      <c r="F114" s="383"/>
      <c r="G114" s="385"/>
      <c r="H114" s="400"/>
      <c r="I114" s="401"/>
      <c r="J114" s="402"/>
      <c r="K114" s="399"/>
      <c r="L114" s="402"/>
      <c r="M114" s="677"/>
      <c r="N114" s="404"/>
      <c r="O114" s="403"/>
      <c r="P114" s="400">
        <v>4</v>
      </c>
      <c r="Q114" s="383">
        <v>100</v>
      </c>
      <c r="R114" s="397"/>
      <c r="S114" s="397"/>
      <c r="T114" s="397"/>
      <c r="U114" s="383"/>
    </row>
    <row r="115" spans="1:21" s="398" customFormat="1" ht="25.5" x14ac:dyDescent="0.2">
      <c r="A115" s="399" t="s">
        <v>727</v>
      </c>
      <c r="B115" s="675" t="s">
        <v>1417</v>
      </c>
      <c r="C115" s="762" t="s">
        <v>352</v>
      </c>
      <c r="D115" s="454" t="s">
        <v>357</v>
      </c>
      <c r="E115" s="399"/>
      <c r="F115" s="383" t="s">
        <v>9</v>
      </c>
      <c r="G115" s="385">
        <v>0</v>
      </c>
      <c r="H115" s="400"/>
      <c r="I115" s="401"/>
      <c r="J115" s="402"/>
      <c r="K115" s="399"/>
      <c r="L115" s="402"/>
      <c r="M115" s="677"/>
      <c r="N115" s="404"/>
      <c r="O115" s="403"/>
      <c r="P115" s="400">
        <v>4</v>
      </c>
      <c r="Q115" s="383">
        <v>100</v>
      </c>
      <c r="R115" s="397"/>
      <c r="S115" s="397"/>
      <c r="T115" s="397"/>
      <c r="U115" s="383"/>
    </row>
    <row r="116" spans="1:21" s="398" customFormat="1" ht="25.5" x14ac:dyDescent="0.2">
      <c r="A116" s="399" t="s">
        <v>728</v>
      </c>
      <c r="B116" s="675" t="s">
        <v>729</v>
      </c>
      <c r="C116" s="762" t="s">
        <v>352</v>
      </c>
      <c r="D116" s="454" t="s">
        <v>357</v>
      </c>
      <c r="E116" s="399"/>
      <c r="F116" s="383"/>
      <c r="G116" s="385"/>
      <c r="H116" s="400"/>
      <c r="I116" s="401"/>
      <c r="J116" s="402"/>
      <c r="K116" s="399"/>
      <c r="L116" s="402"/>
      <c r="M116" s="677"/>
      <c r="N116" s="404"/>
      <c r="O116" s="403"/>
      <c r="P116" s="400">
        <v>4</v>
      </c>
      <c r="Q116" s="383">
        <v>100</v>
      </c>
      <c r="R116" s="397"/>
      <c r="S116" s="397"/>
      <c r="T116" s="397"/>
      <c r="U116" s="383"/>
    </row>
    <row r="117" spans="1:21" s="398" customFormat="1" ht="25.5" x14ac:dyDescent="0.2">
      <c r="A117" s="399" t="s">
        <v>730</v>
      </c>
      <c r="B117" s="675" t="s">
        <v>731</v>
      </c>
      <c r="C117" s="762" t="s">
        <v>352</v>
      </c>
      <c r="D117" s="454" t="s">
        <v>357</v>
      </c>
      <c r="E117" s="399"/>
      <c r="F117" s="383"/>
      <c r="G117" s="385"/>
      <c r="H117" s="400"/>
      <c r="I117" s="401"/>
      <c r="J117" s="402"/>
      <c r="K117" s="399"/>
      <c r="L117" s="402"/>
      <c r="M117" s="677"/>
      <c r="N117" s="404"/>
      <c r="O117" s="403"/>
      <c r="P117" s="400">
        <v>4</v>
      </c>
      <c r="Q117" s="383">
        <v>100</v>
      </c>
      <c r="R117" s="397"/>
      <c r="S117" s="397"/>
      <c r="T117" s="397"/>
      <c r="U117" s="383"/>
    </row>
    <row r="118" spans="1:21" s="398" customFormat="1" ht="25.5" x14ac:dyDescent="0.2">
      <c r="A118" s="399" t="s">
        <v>732</v>
      </c>
      <c r="B118" s="675" t="s">
        <v>733</v>
      </c>
      <c r="C118" s="762" t="s">
        <v>352</v>
      </c>
      <c r="D118" s="454" t="s">
        <v>357</v>
      </c>
      <c r="E118" s="399"/>
      <c r="F118" s="383"/>
      <c r="G118" s="385"/>
      <c r="H118" s="400"/>
      <c r="I118" s="401"/>
      <c r="J118" s="402"/>
      <c r="K118" s="399"/>
      <c r="L118" s="402"/>
      <c r="M118" s="677"/>
      <c r="N118" s="404"/>
      <c r="O118" s="403"/>
      <c r="P118" s="400">
        <v>4</v>
      </c>
      <c r="Q118" s="383">
        <v>100</v>
      </c>
      <c r="R118" s="397"/>
      <c r="S118" s="397"/>
      <c r="T118" s="397"/>
      <c r="U118" s="383"/>
    </row>
    <row r="119" spans="1:21" s="398" customFormat="1" ht="25.5" x14ac:dyDescent="0.2">
      <c r="A119" s="399" t="s">
        <v>734</v>
      </c>
      <c r="B119" s="675" t="s">
        <v>735</v>
      </c>
      <c r="C119" s="762" t="s">
        <v>352</v>
      </c>
      <c r="D119" s="454" t="s">
        <v>357</v>
      </c>
      <c r="E119" s="399"/>
      <c r="F119" s="383" t="s">
        <v>9</v>
      </c>
      <c r="G119" s="385"/>
      <c r="H119" s="400"/>
      <c r="I119" s="401"/>
      <c r="J119" s="402"/>
      <c r="K119" s="399"/>
      <c r="L119" s="402"/>
      <c r="M119" s="677"/>
      <c r="N119" s="404"/>
      <c r="O119" s="403"/>
      <c r="P119" s="400">
        <v>4</v>
      </c>
      <c r="Q119" s="383">
        <v>100</v>
      </c>
      <c r="R119" s="397"/>
      <c r="S119" s="397"/>
      <c r="T119" s="397"/>
      <c r="U119" s="383"/>
    </row>
    <row r="120" spans="1:21" s="398" customFormat="1" x14ac:dyDescent="0.2">
      <c r="A120" s="399"/>
      <c r="B120" s="675" t="s">
        <v>616</v>
      </c>
      <c r="C120" s="762"/>
      <c r="D120" s="454"/>
      <c r="E120" s="399"/>
      <c r="F120" s="383"/>
      <c r="G120" s="385"/>
      <c r="H120" s="400"/>
      <c r="I120" s="401"/>
      <c r="J120" s="402"/>
      <c r="K120" s="399"/>
      <c r="L120" s="402"/>
      <c r="M120" s="677"/>
      <c r="N120" s="404"/>
      <c r="O120" s="403"/>
      <c r="P120" s="400"/>
      <c r="Q120" s="383"/>
      <c r="R120" s="397"/>
      <c r="S120" s="397"/>
      <c r="T120" s="397"/>
      <c r="U120" s="383"/>
    </row>
    <row r="121" spans="1:21" s="398" customFormat="1" x14ac:dyDescent="0.2">
      <c r="A121" s="399"/>
      <c r="B121" s="675" t="s">
        <v>616</v>
      </c>
      <c r="C121" s="762"/>
      <c r="D121" s="454"/>
      <c r="E121" s="399"/>
      <c r="F121" s="383"/>
      <c r="G121" s="385"/>
      <c r="H121" s="400"/>
      <c r="I121" s="401"/>
      <c r="J121" s="402"/>
      <c r="K121" s="399"/>
      <c r="L121" s="402"/>
      <c r="M121" s="677"/>
      <c r="N121" s="404"/>
      <c r="O121" s="403"/>
      <c r="P121" s="400"/>
      <c r="Q121" s="383"/>
      <c r="R121" s="397"/>
      <c r="S121" s="397"/>
      <c r="T121" s="397"/>
      <c r="U121" s="383"/>
    </row>
    <row r="122" spans="1:21" s="398" customFormat="1" ht="25.5" x14ac:dyDescent="0.2">
      <c r="A122" s="749" t="s">
        <v>736</v>
      </c>
      <c r="B122" s="750" t="s">
        <v>737</v>
      </c>
      <c r="C122" s="762" t="s">
        <v>352</v>
      </c>
      <c r="D122" s="454" t="s">
        <v>358</v>
      </c>
      <c r="E122" s="399"/>
      <c r="F122" s="383"/>
      <c r="G122" s="385"/>
      <c r="H122" s="400"/>
      <c r="I122" s="401"/>
      <c r="J122" s="402"/>
      <c r="K122" s="399"/>
      <c r="L122" s="402"/>
      <c r="M122" s="677"/>
      <c r="N122" s="404"/>
      <c r="O122" s="403"/>
      <c r="P122" s="400">
        <v>4</v>
      </c>
      <c r="Q122" s="383">
        <v>100</v>
      </c>
      <c r="R122" s="397"/>
      <c r="S122" s="397"/>
      <c r="T122" s="397"/>
      <c r="U122" s="383"/>
    </row>
    <row r="123" spans="1:21" s="398" customFormat="1" ht="25.5" x14ac:dyDescent="0.2">
      <c r="A123" s="399" t="s">
        <v>738</v>
      </c>
      <c r="B123" s="675" t="s">
        <v>1441</v>
      </c>
      <c r="C123" s="762" t="s">
        <v>352</v>
      </c>
      <c r="D123" s="454" t="s">
        <v>358</v>
      </c>
      <c r="E123" s="399"/>
      <c r="F123" s="383" t="s">
        <v>9</v>
      </c>
      <c r="G123" s="385">
        <v>1</v>
      </c>
      <c r="H123" s="400" t="s">
        <v>42</v>
      </c>
      <c r="I123" s="401">
        <v>1</v>
      </c>
      <c r="J123" s="402">
        <v>1</v>
      </c>
      <c r="K123" s="399">
        <v>1</v>
      </c>
      <c r="L123" s="402" t="s">
        <v>170</v>
      </c>
      <c r="M123" s="677">
        <v>400000</v>
      </c>
      <c r="N123" s="404">
        <v>360000</v>
      </c>
      <c r="O123" s="403">
        <v>480000</v>
      </c>
      <c r="P123" s="400">
        <v>4</v>
      </c>
      <c r="Q123" s="383">
        <v>100</v>
      </c>
      <c r="R123" s="397">
        <v>400000</v>
      </c>
      <c r="S123" s="397">
        <v>360000</v>
      </c>
      <c r="T123" s="397">
        <v>480000</v>
      </c>
      <c r="U123" s="383" t="s">
        <v>1569</v>
      </c>
    </row>
    <row r="124" spans="1:21" s="398" customFormat="1" ht="25.5" x14ac:dyDescent="0.2">
      <c r="A124" s="399" t="s">
        <v>739</v>
      </c>
      <c r="B124" s="675" t="s">
        <v>1442</v>
      </c>
      <c r="C124" s="762" t="s">
        <v>352</v>
      </c>
      <c r="D124" s="454" t="s">
        <v>358</v>
      </c>
      <c r="E124" s="399"/>
      <c r="F124" s="383"/>
      <c r="G124" s="385">
        <v>1</v>
      </c>
      <c r="H124" s="400" t="s">
        <v>42</v>
      </c>
      <c r="I124" s="401"/>
      <c r="J124" s="402"/>
      <c r="K124" s="399"/>
      <c r="L124" s="402"/>
      <c r="M124" s="677"/>
      <c r="N124" s="404"/>
      <c r="O124" s="403"/>
      <c r="P124" s="400">
        <v>4</v>
      </c>
      <c r="Q124" s="383">
        <v>100</v>
      </c>
      <c r="R124" s="397"/>
      <c r="S124" s="397"/>
      <c r="T124" s="397"/>
      <c r="U124" s="383"/>
    </row>
    <row r="125" spans="1:21" s="398" customFormat="1" ht="25.5" x14ac:dyDescent="0.2">
      <c r="A125" s="399" t="s">
        <v>740</v>
      </c>
      <c r="B125" s="675" t="s">
        <v>1443</v>
      </c>
      <c r="C125" s="762" t="s">
        <v>352</v>
      </c>
      <c r="D125" s="454" t="s">
        <v>358</v>
      </c>
      <c r="E125" s="399"/>
      <c r="F125" s="383"/>
      <c r="G125" s="385">
        <v>0</v>
      </c>
      <c r="H125" s="400"/>
      <c r="I125" s="401"/>
      <c r="J125" s="402"/>
      <c r="K125" s="399"/>
      <c r="L125" s="402"/>
      <c r="M125" s="677"/>
      <c r="N125" s="404"/>
      <c r="O125" s="403"/>
      <c r="P125" s="400">
        <v>4</v>
      </c>
      <c r="Q125" s="383">
        <v>100</v>
      </c>
      <c r="R125" s="397"/>
      <c r="S125" s="397"/>
      <c r="T125" s="397"/>
      <c r="U125" s="383"/>
    </row>
    <row r="126" spans="1:21" s="398" customFormat="1" ht="25.5" x14ac:dyDescent="0.2">
      <c r="A126" s="399" t="s">
        <v>741</v>
      </c>
      <c r="B126" s="675" t="s">
        <v>1442</v>
      </c>
      <c r="C126" s="762" t="s">
        <v>352</v>
      </c>
      <c r="D126" s="454" t="s">
        <v>358</v>
      </c>
      <c r="E126" s="399"/>
      <c r="F126" s="383"/>
      <c r="G126" s="385">
        <v>0</v>
      </c>
      <c r="H126" s="400"/>
      <c r="I126" s="401"/>
      <c r="J126" s="402"/>
      <c r="K126" s="399"/>
      <c r="L126" s="402"/>
      <c r="M126" s="677"/>
      <c r="N126" s="404"/>
      <c r="O126" s="403"/>
      <c r="P126" s="400">
        <v>4</v>
      </c>
      <c r="Q126" s="383">
        <v>100</v>
      </c>
      <c r="R126" s="397"/>
      <c r="S126" s="397"/>
      <c r="T126" s="397"/>
      <c r="U126" s="383"/>
    </row>
    <row r="127" spans="1:21" s="398" customFormat="1" ht="25.5" x14ac:dyDescent="0.2">
      <c r="A127" s="399" t="s">
        <v>742</v>
      </c>
      <c r="B127" s="675" t="s">
        <v>1501</v>
      </c>
      <c r="C127" s="762" t="s">
        <v>352</v>
      </c>
      <c r="D127" s="454" t="s">
        <v>358</v>
      </c>
      <c r="E127" s="399"/>
      <c r="F127" s="383" t="s">
        <v>9</v>
      </c>
      <c r="G127" s="385">
        <v>1</v>
      </c>
      <c r="H127" s="400" t="s">
        <v>42</v>
      </c>
      <c r="I127" s="401">
        <v>1</v>
      </c>
      <c r="J127" s="402">
        <v>1</v>
      </c>
      <c r="K127" s="399">
        <v>1</v>
      </c>
      <c r="L127" s="402" t="s">
        <v>161</v>
      </c>
      <c r="M127" s="677">
        <v>500000</v>
      </c>
      <c r="N127" s="404">
        <v>400000</v>
      </c>
      <c r="O127" s="403">
        <v>600000</v>
      </c>
      <c r="P127" s="400">
        <v>4</v>
      </c>
      <c r="Q127" s="383">
        <v>100</v>
      </c>
      <c r="R127" s="397">
        <v>500000</v>
      </c>
      <c r="S127" s="397">
        <v>400000</v>
      </c>
      <c r="T127" s="397">
        <v>600000</v>
      </c>
      <c r="U127" s="383" t="s">
        <v>1571</v>
      </c>
    </row>
    <row r="128" spans="1:21" s="398" customFormat="1" x14ac:dyDescent="0.2">
      <c r="A128" s="399" t="s">
        <v>1453</v>
      </c>
      <c r="B128" s="675" t="s">
        <v>1462</v>
      </c>
      <c r="C128" s="762"/>
      <c r="D128" s="454"/>
      <c r="E128" s="399"/>
      <c r="F128" s="383"/>
      <c r="G128" s="385">
        <v>0</v>
      </c>
      <c r="H128" s="400"/>
      <c r="I128" s="401"/>
      <c r="J128" s="402"/>
      <c r="K128" s="399"/>
      <c r="L128" s="402"/>
      <c r="M128" s="677"/>
      <c r="N128" s="404"/>
      <c r="O128" s="403"/>
      <c r="P128" s="400"/>
      <c r="Q128" s="383"/>
      <c r="R128" s="397"/>
      <c r="S128" s="397"/>
      <c r="T128" s="397"/>
      <c r="U128" s="383"/>
    </row>
    <row r="129" spans="1:21" s="398" customFormat="1" ht="25.5" x14ac:dyDescent="0.2">
      <c r="A129" s="399" t="s">
        <v>1454</v>
      </c>
      <c r="B129" s="675" t="s">
        <v>1413</v>
      </c>
      <c r="C129" s="762" t="s">
        <v>352</v>
      </c>
      <c r="D129" s="454" t="s">
        <v>358</v>
      </c>
      <c r="E129" s="399"/>
      <c r="F129" s="383"/>
      <c r="G129" s="385"/>
      <c r="H129" s="400"/>
      <c r="I129" s="401"/>
      <c r="J129" s="402"/>
      <c r="K129" s="399"/>
      <c r="L129" s="402"/>
      <c r="M129" s="677"/>
      <c r="N129" s="404"/>
      <c r="O129" s="403"/>
      <c r="P129" s="400">
        <v>4</v>
      </c>
      <c r="Q129" s="383">
        <v>100</v>
      </c>
      <c r="R129" s="397"/>
      <c r="S129" s="397"/>
      <c r="T129" s="397"/>
      <c r="U129" s="383"/>
    </row>
    <row r="130" spans="1:21" s="398" customFormat="1" ht="25.5" x14ac:dyDescent="0.2">
      <c r="A130" s="399" t="s">
        <v>1455</v>
      </c>
      <c r="B130" s="675" t="s">
        <v>1502</v>
      </c>
      <c r="C130" s="762" t="s">
        <v>352</v>
      </c>
      <c r="D130" s="454" t="s">
        <v>358</v>
      </c>
      <c r="E130" s="399"/>
      <c r="F130" s="383"/>
      <c r="G130" s="385">
        <v>1</v>
      </c>
      <c r="H130" s="400" t="s">
        <v>42</v>
      </c>
      <c r="I130" s="401">
        <v>1</v>
      </c>
      <c r="J130" s="402">
        <v>1</v>
      </c>
      <c r="K130" s="399">
        <v>1</v>
      </c>
      <c r="L130" s="402" t="s">
        <v>161</v>
      </c>
      <c r="M130" s="677">
        <v>350000</v>
      </c>
      <c r="N130" s="404">
        <v>280000</v>
      </c>
      <c r="O130" s="403">
        <v>420000</v>
      </c>
      <c r="P130" s="400">
        <v>4</v>
      </c>
      <c r="Q130" s="383">
        <v>100</v>
      </c>
      <c r="R130" s="397">
        <v>350000</v>
      </c>
      <c r="S130" s="397">
        <v>280000</v>
      </c>
      <c r="T130" s="397">
        <v>420000</v>
      </c>
      <c r="U130" s="383" t="s">
        <v>1571</v>
      </c>
    </row>
    <row r="131" spans="1:21" s="398" customFormat="1" ht="25.5" x14ac:dyDescent="0.2">
      <c r="A131" s="399" t="s">
        <v>1456</v>
      </c>
      <c r="B131" s="675" t="s">
        <v>1461</v>
      </c>
      <c r="C131" s="762" t="s">
        <v>352</v>
      </c>
      <c r="D131" s="454"/>
      <c r="E131" s="399"/>
      <c r="F131" s="383"/>
      <c r="G131" s="385"/>
      <c r="H131" s="400"/>
      <c r="I131" s="401"/>
      <c r="J131" s="402"/>
      <c r="K131" s="399"/>
      <c r="L131" s="402"/>
      <c r="M131" s="677"/>
      <c r="N131" s="404"/>
      <c r="O131" s="403"/>
      <c r="P131" s="400">
        <v>4</v>
      </c>
      <c r="Q131" s="383">
        <v>100</v>
      </c>
      <c r="R131" s="397"/>
      <c r="S131" s="397"/>
      <c r="T131" s="397"/>
      <c r="U131" s="383"/>
    </row>
    <row r="132" spans="1:21" s="398" customFormat="1" ht="25.5" x14ac:dyDescent="0.2">
      <c r="A132" s="399" t="s">
        <v>1457</v>
      </c>
      <c r="B132" s="675" t="s">
        <v>1460</v>
      </c>
      <c r="C132" s="762" t="s">
        <v>336</v>
      </c>
      <c r="D132" s="454" t="s">
        <v>358</v>
      </c>
      <c r="E132" s="399"/>
      <c r="F132" s="383"/>
      <c r="G132" s="385">
        <v>0</v>
      </c>
      <c r="H132" s="400"/>
      <c r="I132" s="401"/>
      <c r="J132" s="402"/>
      <c r="K132" s="399"/>
      <c r="L132" s="402"/>
      <c r="M132" s="677"/>
      <c r="N132" s="404"/>
      <c r="O132" s="403"/>
      <c r="P132" s="400">
        <v>1</v>
      </c>
      <c r="Q132" s="383">
        <v>100</v>
      </c>
      <c r="R132" s="397"/>
      <c r="S132" s="397"/>
      <c r="T132" s="397"/>
      <c r="U132" s="383"/>
    </row>
    <row r="133" spans="1:21" s="398" customFormat="1" x14ac:dyDescent="0.2">
      <c r="A133" s="399" t="s">
        <v>1458</v>
      </c>
      <c r="B133" s="675" t="s">
        <v>1459</v>
      </c>
      <c r="C133" s="762"/>
      <c r="D133" s="454"/>
      <c r="E133" s="399"/>
      <c r="F133" s="383"/>
      <c r="G133" s="385">
        <v>0</v>
      </c>
      <c r="H133" s="400"/>
      <c r="I133" s="401"/>
      <c r="J133" s="402"/>
      <c r="K133" s="399"/>
      <c r="L133" s="402"/>
      <c r="M133" s="677"/>
      <c r="N133" s="404"/>
      <c r="O133" s="403"/>
      <c r="P133" s="400"/>
      <c r="Q133" s="383"/>
      <c r="R133" s="397"/>
      <c r="S133" s="397"/>
      <c r="T133" s="397"/>
      <c r="U133" s="383"/>
    </row>
    <row r="134" spans="1:21" s="398" customFormat="1" ht="25.5" x14ac:dyDescent="0.2">
      <c r="A134" s="399" t="s">
        <v>1503</v>
      </c>
      <c r="B134" s="675" t="s">
        <v>1504</v>
      </c>
      <c r="C134" s="762" t="s">
        <v>352</v>
      </c>
      <c r="D134" s="454" t="s">
        <v>358</v>
      </c>
      <c r="E134" s="399"/>
      <c r="F134" s="383" t="s">
        <v>9</v>
      </c>
      <c r="G134" s="385">
        <v>1</v>
      </c>
      <c r="H134" s="400" t="s">
        <v>42</v>
      </c>
      <c r="I134" s="401">
        <v>1</v>
      </c>
      <c r="J134" s="402">
        <v>1</v>
      </c>
      <c r="K134" s="399">
        <v>1</v>
      </c>
      <c r="L134" s="402" t="s">
        <v>42</v>
      </c>
      <c r="M134" s="677">
        <v>200000</v>
      </c>
      <c r="N134" s="404">
        <v>200000</v>
      </c>
      <c r="O134" s="403">
        <v>200000</v>
      </c>
      <c r="P134" s="400">
        <v>4</v>
      </c>
      <c r="Q134" s="383">
        <v>100</v>
      </c>
      <c r="R134" s="397">
        <v>200000</v>
      </c>
      <c r="S134" s="397">
        <v>200000</v>
      </c>
      <c r="T134" s="397">
        <v>200000</v>
      </c>
      <c r="U134" s="383" t="s">
        <v>1571</v>
      </c>
    </row>
    <row r="135" spans="1:21" s="398" customFormat="1" ht="25.5" x14ac:dyDescent="0.2">
      <c r="A135" s="399" t="s">
        <v>1505</v>
      </c>
      <c r="B135" s="675" t="s">
        <v>1506</v>
      </c>
      <c r="C135" s="762" t="s">
        <v>352</v>
      </c>
      <c r="D135" s="454" t="s">
        <v>358</v>
      </c>
      <c r="E135" s="399"/>
      <c r="F135" s="383" t="s">
        <v>9</v>
      </c>
      <c r="G135" s="385">
        <v>1</v>
      </c>
      <c r="H135" s="400" t="s">
        <v>42</v>
      </c>
      <c r="I135" s="401">
        <v>1</v>
      </c>
      <c r="J135" s="402">
        <v>1</v>
      </c>
      <c r="K135" s="399">
        <v>1</v>
      </c>
      <c r="L135" s="402" t="s">
        <v>42</v>
      </c>
      <c r="M135" s="677">
        <v>6000</v>
      </c>
      <c r="N135" s="404">
        <v>6000</v>
      </c>
      <c r="O135" s="403">
        <v>6000</v>
      </c>
      <c r="P135" s="400">
        <v>4</v>
      </c>
      <c r="Q135" s="383">
        <v>100</v>
      </c>
      <c r="R135" s="397">
        <v>6000</v>
      </c>
      <c r="S135" s="397">
        <v>6000</v>
      </c>
      <c r="T135" s="397">
        <v>6000</v>
      </c>
      <c r="U135" s="383" t="s">
        <v>1570</v>
      </c>
    </row>
    <row r="136" spans="1:21" s="398" customFormat="1" x14ac:dyDescent="0.2">
      <c r="A136" s="399"/>
      <c r="B136" s="675" t="s">
        <v>616</v>
      </c>
      <c r="C136" s="762"/>
      <c r="D136" s="454"/>
      <c r="E136" s="399"/>
      <c r="F136" s="383"/>
      <c r="G136" s="385"/>
      <c r="H136" s="400"/>
      <c r="I136" s="401"/>
      <c r="J136" s="402"/>
      <c r="K136" s="399"/>
      <c r="L136" s="402"/>
      <c r="M136" s="677"/>
      <c r="N136" s="404"/>
      <c r="O136" s="403"/>
      <c r="P136" s="400"/>
      <c r="Q136" s="383"/>
      <c r="R136" s="397"/>
      <c r="S136" s="397"/>
      <c r="T136" s="397"/>
      <c r="U136" s="383"/>
    </row>
    <row r="137" spans="1:21" s="398" customFormat="1" ht="25.5" x14ac:dyDescent="0.2">
      <c r="A137" s="749" t="s">
        <v>743</v>
      </c>
      <c r="B137" s="750" t="s">
        <v>744</v>
      </c>
      <c r="C137" s="762" t="s">
        <v>352</v>
      </c>
      <c r="D137" s="454" t="s">
        <v>359</v>
      </c>
      <c r="E137" s="399"/>
      <c r="F137" s="383"/>
      <c r="G137" s="385"/>
      <c r="H137" s="400"/>
      <c r="I137" s="401"/>
      <c r="J137" s="402"/>
      <c r="K137" s="399"/>
      <c r="L137" s="402"/>
      <c r="M137" s="677"/>
      <c r="N137" s="404"/>
      <c r="O137" s="403"/>
      <c r="P137" s="400">
        <v>4</v>
      </c>
      <c r="Q137" s="383">
        <v>100</v>
      </c>
      <c r="R137" s="397"/>
      <c r="S137" s="397"/>
      <c r="T137" s="397"/>
      <c r="U137" s="383"/>
    </row>
    <row r="138" spans="1:21" s="398" customFormat="1" ht="25.5" x14ac:dyDescent="0.2">
      <c r="A138" s="399" t="s">
        <v>745</v>
      </c>
      <c r="B138" s="675" t="s">
        <v>746</v>
      </c>
      <c r="C138" s="762" t="s">
        <v>352</v>
      </c>
      <c r="D138" s="454" t="s">
        <v>359</v>
      </c>
      <c r="E138" s="399"/>
      <c r="F138" s="383" t="s">
        <v>705</v>
      </c>
      <c r="G138" s="385">
        <v>1</v>
      </c>
      <c r="H138" s="400" t="s">
        <v>160</v>
      </c>
      <c r="I138" s="401">
        <v>30</v>
      </c>
      <c r="J138" s="402">
        <v>27</v>
      </c>
      <c r="K138" s="399">
        <v>33</v>
      </c>
      <c r="L138" s="402" t="s">
        <v>170</v>
      </c>
      <c r="M138" s="677">
        <v>20000</v>
      </c>
      <c r="N138" s="404">
        <v>18000</v>
      </c>
      <c r="O138" s="403">
        <v>24000</v>
      </c>
      <c r="P138" s="400">
        <v>4</v>
      </c>
      <c r="Q138" s="383">
        <v>100</v>
      </c>
      <c r="R138" s="397">
        <v>600000</v>
      </c>
      <c r="S138" s="397">
        <v>486000</v>
      </c>
      <c r="T138" s="397">
        <v>792000</v>
      </c>
      <c r="U138" s="383" t="s">
        <v>1572</v>
      </c>
    </row>
    <row r="139" spans="1:21" s="398" customFormat="1" ht="25.5" x14ac:dyDescent="0.2">
      <c r="A139" s="399" t="s">
        <v>747</v>
      </c>
      <c r="B139" s="675" t="s">
        <v>748</v>
      </c>
      <c r="C139" s="762" t="s">
        <v>352</v>
      </c>
      <c r="D139" s="454" t="s">
        <v>359</v>
      </c>
      <c r="E139" s="399"/>
      <c r="F139" s="383" t="s">
        <v>705</v>
      </c>
      <c r="G139" s="385">
        <v>1</v>
      </c>
      <c r="H139" s="400" t="s">
        <v>40</v>
      </c>
      <c r="I139" s="401">
        <v>30</v>
      </c>
      <c r="J139" s="402">
        <v>27</v>
      </c>
      <c r="K139" s="399">
        <v>33</v>
      </c>
      <c r="L139" s="402" t="s">
        <v>170</v>
      </c>
      <c r="M139" s="677">
        <v>1500</v>
      </c>
      <c r="N139" s="404">
        <v>1350</v>
      </c>
      <c r="O139" s="403">
        <v>1800</v>
      </c>
      <c r="P139" s="400">
        <v>4</v>
      </c>
      <c r="Q139" s="383">
        <v>100</v>
      </c>
      <c r="R139" s="397">
        <v>45000</v>
      </c>
      <c r="S139" s="397">
        <v>36450</v>
      </c>
      <c r="T139" s="397">
        <v>59400</v>
      </c>
      <c r="U139" s="383" t="s">
        <v>1472</v>
      </c>
    </row>
    <row r="140" spans="1:21" s="398" customFormat="1" ht="25.5" x14ac:dyDescent="0.2">
      <c r="A140" s="399" t="s">
        <v>1562</v>
      </c>
      <c r="B140" s="675" t="s">
        <v>1563</v>
      </c>
      <c r="C140" s="763" t="s">
        <v>352</v>
      </c>
      <c r="D140" s="454" t="s">
        <v>359</v>
      </c>
      <c r="E140" s="399"/>
      <c r="F140" s="383" t="s">
        <v>768</v>
      </c>
      <c r="G140" s="385">
        <v>1</v>
      </c>
      <c r="H140" s="400" t="s">
        <v>167</v>
      </c>
      <c r="I140" s="401">
        <v>300</v>
      </c>
      <c r="J140" s="402">
        <v>285</v>
      </c>
      <c r="K140" s="399">
        <v>390</v>
      </c>
      <c r="L140" s="402" t="s">
        <v>161</v>
      </c>
      <c r="M140" s="677">
        <v>250</v>
      </c>
      <c r="N140" s="404">
        <v>200</v>
      </c>
      <c r="O140" s="403">
        <v>300</v>
      </c>
      <c r="P140" s="400">
        <v>4</v>
      </c>
      <c r="Q140" s="383">
        <v>100</v>
      </c>
      <c r="R140" s="397">
        <v>75000</v>
      </c>
      <c r="S140" s="397">
        <v>57000</v>
      </c>
      <c r="T140" s="397">
        <v>117000</v>
      </c>
      <c r="U140" s="383"/>
    </row>
    <row r="141" spans="1:21" s="398" customFormat="1" x14ac:dyDescent="0.2">
      <c r="A141" s="399"/>
      <c r="B141" s="675" t="s">
        <v>616</v>
      </c>
      <c r="C141" s="762"/>
      <c r="D141" s="454"/>
      <c r="E141" s="399"/>
      <c r="F141" s="383"/>
      <c r="G141" s="385"/>
      <c r="H141" s="400"/>
      <c r="I141" s="401"/>
      <c r="J141" s="402"/>
      <c r="K141" s="399"/>
      <c r="L141" s="402"/>
      <c r="M141" s="677"/>
      <c r="N141" s="404"/>
      <c r="O141" s="403"/>
      <c r="P141" s="400"/>
      <c r="Q141" s="383"/>
      <c r="R141" s="397"/>
      <c r="S141" s="397"/>
      <c r="T141" s="397"/>
      <c r="U141" s="383"/>
    </row>
    <row r="142" spans="1:21" s="398" customFormat="1" ht="25.5" x14ac:dyDescent="0.2">
      <c r="A142" s="749" t="s">
        <v>749</v>
      </c>
      <c r="B142" s="750" t="s">
        <v>750</v>
      </c>
      <c r="C142" s="762" t="s">
        <v>352</v>
      </c>
      <c r="D142" s="454" t="s">
        <v>360</v>
      </c>
      <c r="E142" s="399"/>
      <c r="F142" s="383"/>
      <c r="G142" s="385"/>
      <c r="H142" s="400"/>
      <c r="I142" s="401"/>
      <c r="J142" s="402"/>
      <c r="K142" s="399"/>
      <c r="L142" s="402"/>
      <c r="M142" s="677"/>
      <c r="N142" s="404"/>
      <c r="O142" s="403"/>
      <c r="P142" s="400">
        <v>4</v>
      </c>
      <c r="Q142" s="383">
        <v>100</v>
      </c>
      <c r="R142" s="397"/>
      <c r="S142" s="397"/>
      <c r="T142" s="397"/>
      <c r="U142" s="383"/>
    </row>
    <row r="143" spans="1:21" s="398" customFormat="1" ht="25.5" x14ac:dyDescent="0.2">
      <c r="A143" s="399" t="s">
        <v>751</v>
      </c>
      <c r="B143" s="675" t="s">
        <v>752</v>
      </c>
      <c r="C143" s="762" t="s">
        <v>352</v>
      </c>
      <c r="D143" s="454" t="s">
        <v>360</v>
      </c>
      <c r="E143" s="399"/>
      <c r="F143" s="383"/>
      <c r="G143" s="385"/>
      <c r="H143" s="400"/>
      <c r="I143" s="401"/>
      <c r="J143" s="402"/>
      <c r="K143" s="399"/>
      <c r="L143" s="402"/>
      <c r="M143" s="677"/>
      <c r="N143" s="404"/>
      <c r="O143" s="403"/>
      <c r="P143" s="400">
        <v>4</v>
      </c>
      <c r="Q143" s="383">
        <v>100</v>
      </c>
      <c r="R143" s="397"/>
      <c r="S143" s="397"/>
      <c r="T143" s="397"/>
      <c r="U143" s="383"/>
    </row>
    <row r="144" spans="1:21" s="398" customFormat="1" x14ac:dyDescent="0.2">
      <c r="A144" s="399"/>
      <c r="B144" s="675" t="s">
        <v>616</v>
      </c>
      <c r="C144" s="762"/>
      <c r="D144" s="454"/>
      <c r="E144" s="399"/>
      <c r="F144" s="383"/>
      <c r="G144" s="385"/>
      <c r="H144" s="400"/>
      <c r="I144" s="401"/>
      <c r="J144" s="402"/>
      <c r="K144" s="399"/>
      <c r="L144" s="402"/>
      <c r="M144" s="677"/>
      <c r="N144" s="404"/>
      <c r="O144" s="403"/>
      <c r="P144" s="400"/>
      <c r="Q144" s="383"/>
      <c r="R144" s="397"/>
      <c r="S144" s="397"/>
      <c r="T144" s="397"/>
      <c r="U144" s="383"/>
    </row>
    <row r="145" spans="1:21" s="398" customFormat="1" x14ac:dyDescent="0.2">
      <c r="A145" s="399"/>
      <c r="B145" s="675" t="s">
        <v>616</v>
      </c>
      <c r="C145" s="762"/>
      <c r="D145" s="454"/>
      <c r="E145" s="399"/>
      <c r="F145" s="383"/>
      <c r="G145" s="385"/>
      <c r="H145" s="400"/>
      <c r="I145" s="401"/>
      <c r="J145" s="402"/>
      <c r="K145" s="399"/>
      <c r="L145" s="402"/>
      <c r="M145" s="677"/>
      <c r="N145" s="404"/>
      <c r="O145" s="403"/>
      <c r="P145" s="400"/>
      <c r="Q145" s="383"/>
      <c r="R145" s="397"/>
      <c r="S145" s="397"/>
      <c r="T145" s="397"/>
      <c r="U145" s="383"/>
    </row>
    <row r="146" spans="1:21" s="398" customFormat="1" ht="25.5" x14ac:dyDescent="0.2">
      <c r="A146" s="749" t="s">
        <v>753</v>
      </c>
      <c r="B146" s="750" t="s">
        <v>754</v>
      </c>
      <c r="C146" s="762" t="s">
        <v>352</v>
      </c>
      <c r="D146" s="454" t="s">
        <v>361</v>
      </c>
      <c r="E146" s="399"/>
      <c r="F146" s="383"/>
      <c r="G146" s="385"/>
      <c r="H146" s="400"/>
      <c r="I146" s="401"/>
      <c r="J146" s="402"/>
      <c r="K146" s="399"/>
      <c r="L146" s="402"/>
      <c r="M146" s="677"/>
      <c r="N146" s="404"/>
      <c r="O146" s="403"/>
      <c r="P146" s="400">
        <v>4</v>
      </c>
      <c r="Q146" s="383">
        <v>100</v>
      </c>
      <c r="R146" s="397"/>
      <c r="S146" s="397"/>
      <c r="T146" s="397"/>
      <c r="U146" s="383"/>
    </row>
    <row r="147" spans="1:21" s="398" customFormat="1" ht="25.5" x14ac:dyDescent="0.2">
      <c r="A147" s="399" t="s">
        <v>755</v>
      </c>
      <c r="B147" s="675" t="s">
        <v>756</v>
      </c>
      <c r="C147" s="762" t="s">
        <v>352</v>
      </c>
      <c r="D147" s="454" t="s">
        <v>361</v>
      </c>
      <c r="E147" s="399"/>
      <c r="F147" s="383"/>
      <c r="G147" s="385"/>
      <c r="H147" s="400"/>
      <c r="I147" s="401"/>
      <c r="J147" s="402"/>
      <c r="K147" s="399"/>
      <c r="L147" s="402"/>
      <c r="M147" s="677"/>
      <c r="N147" s="404"/>
      <c r="O147" s="403"/>
      <c r="P147" s="400">
        <v>4</v>
      </c>
      <c r="Q147" s="383">
        <v>100</v>
      </c>
      <c r="R147" s="397"/>
      <c r="S147" s="397"/>
      <c r="T147" s="397"/>
      <c r="U147" s="383"/>
    </row>
    <row r="148" spans="1:21" s="398" customFormat="1" ht="25.5" x14ac:dyDescent="0.2">
      <c r="A148" s="673" t="s">
        <v>757</v>
      </c>
      <c r="B148" s="674" t="s">
        <v>758</v>
      </c>
      <c r="C148" s="748" t="s">
        <v>352</v>
      </c>
      <c r="D148" s="454" t="s">
        <v>361</v>
      </c>
      <c r="E148" s="399"/>
      <c r="F148" s="383"/>
      <c r="G148" s="385"/>
      <c r="H148" s="400"/>
      <c r="I148" s="401"/>
      <c r="J148" s="402"/>
      <c r="K148" s="399"/>
      <c r="L148" s="402"/>
      <c r="M148" s="677"/>
      <c r="N148" s="404"/>
      <c r="O148" s="403"/>
      <c r="P148" s="400">
        <v>4</v>
      </c>
      <c r="Q148" s="383">
        <v>100</v>
      </c>
      <c r="R148" s="397"/>
      <c r="S148" s="397"/>
      <c r="T148" s="397"/>
      <c r="U148" s="383"/>
    </row>
    <row r="149" spans="1:21" s="398" customFormat="1" x14ac:dyDescent="0.2">
      <c r="A149" s="673"/>
      <c r="B149" s="674" t="s">
        <v>616</v>
      </c>
      <c r="C149" s="748"/>
      <c r="D149" s="454"/>
      <c r="E149" s="399"/>
      <c r="F149" s="383"/>
      <c r="G149" s="385"/>
      <c r="H149" s="400"/>
      <c r="I149" s="401"/>
      <c r="J149" s="402"/>
      <c r="K149" s="399"/>
      <c r="L149" s="402"/>
      <c r="M149" s="677"/>
      <c r="N149" s="404"/>
      <c r="O149" s="403"/>
      <c r="P149" s="400"/>
      <c r="Q149" s="383"/>
      <c r="R149" s="397"/>
      <c r="S149" s="397"/>
      <c r="T149" s="397"/>
      <c r="U149" s="383"/>
    </row>
    <row r="150" spans="1:21" s="398" customFormat="1" x14ac:dyDescent="0.2">
      <c r="A150" s="383"/>
      <c r="B150" s="674" t="s">
        <v>616</v>
      </c>
      <c r="C150" s="748"/>
      <c r="D150" s="454"/>
      <c r="E150" s="399"/>
      <c r="F150" s="383"/>
      <c r="G150" s="385"/>
      <c r="H150" s="400"/>
      <c r="I150" s="401"/>
      <c r="J150" s="402"/>
      <c r="K150" s="399"/>
      <c r="L150" s="402"/>
      <c r="M150" s="677"/>
      <c r="N150" s="404"/>
      <c r="O150" s="403"/>
      <c r="P150" s="400"/>
      <c r="Q150" s="383"/>
      <c r="R150" s="397"/>
      <c r="S150" s="397"/>
      <c r="T150" s="397"/>
      <c r="U150" s="383"/>
    </row>
    <row r="151" spans="1:21" s="398" customFormat="1" ht="25.5" x14ac:dyDescent="0.2">
      <c r="A151" s="751" t="s">
        <v>759</v>
      </c>
      <c r="B151" s="752" t="s">
        <v>760</v>
      </c>
      <c r="C151" s="748" t="s">
        <v>352</v>
      </c>
      <c r="D151" s="454" t="s">
        <v>362</v>
      </c>
      <c r="E151" s="399"/>
      <c r="F151" s="383"/>
      <c r="G151" s="385"/>
      <c r="H151" s="400"/>
      <c r="I151" s="401"/>
      <c r="J151" s="402"/>
      <c r="K151" s="399"/>
      <c r="L151" s="402"/>
      <c r="M151" s="677"/>
      <c r="N151" s="404"/>
      <c r="O151" s="403"/>
      <c r="P151" s="400">
        <v>4</v>
      </c>
      <c r="Q151" s="383">
        <v>100</v>
      </c>
      <c r="R151" s="397"/>
      <c r="S151" s="397"/>
      <c r="T151" s="397"/>
      <c r="U151" s="383"/>
    </row>
    <row r="152" spans="1:21" s="398" customFormat="1" ht="25.5" x14ac:dyDescent="0.2">
      <c r="A152" s="383" t="s">
        <v>761</v>
      </c>
      <c r="B152" s="400" t="s">
        <v>1470</v>
      </c>
      <c r="C152" s="748" t="s">
        <v>352</v>
      </c>
      <c r="D152" s="454" t="s">
        <v>362</v>
      </c>
      <c r="E152" s="399"/>
      <c r="F152" s="383" t="s">
        <v>1465</v>
      </c>
      <c r="G152" s="385">
        <v>1</v>
      </c>
      <c r="H152" s="400" t="s">
        <v>40</v>
      </c>
      <c r="I152" s="401">
        <v>3</v>
      </c>
      <c r="J152" s="402">
        <v>2</v>
      </c>
      <c r="K152" s="399">
        <v>5</v>
      </c>
      <c r="L152" s="402" t="s">
        <v>161</v>
      </c>
      <c r="M152" s="677">
        <v>1500</v>
      </c>
      <c r="N152" s="404">
        <v>1200</v>
      </c>
      <c r="O152" s="403">
        <v>1800</v>
      </c>
      <c r="P152" s="400">
        <v>4</v>
      </c>
      <c r="Q152" s="383">
        <v>100</v>
      </c>
      <c r="R152" s="397">
        <v>4500</v>
      </c>
      <c r="S152" s="397">
        <v>2400</v>
      </c>
      <c r="T152" s="397">
        <v>9000</v>
      </c>
      <c r="U152" s="383"/>
    </row>
    <row r="153" spans="1:21" s="398" customFormat="1" ht="25.5" x14ac:dyDescent="0.2">
      <c r="A153" s="383" t="s">
        <v>1469</v>
      </c>
      <c r="B153" s="400" t="s">
        <v>1468</v>
      </c>
      <c r="C153" s="748" t="s">
        <v>352</v>
      </c>
      <c r="D153" s="454" t="s">
        <v>362</v>
      </c>
      <c r="E153" s="399"/>
      <c r="F153" s="383" t="s">
        <v>1408</v>
      </c>
      <c r="G153" s="385">
        <v>1</v>
      </c>
      <c r="H153" s="400" t="s">
        <v>161</v>
      </c>
      <c r="I153" s="401">
        <v>0.158</v>
      </c>
      <c r="J153" s="402">
        <v>0.12640000000000001</v>
      </c>
      <c r="K153" s="399">
        <v>0.18959999999999999</v>
      </c>
      <c r="L153" s="402" t="s">
        <v>161</v>
      </c>
      <c r="M153" s="677">
        <v>110000</v>
      </c>
      <c r="N153" s="404">
        <v>88000</v>
      </c>
      <c r="O153" s="403">
        <v>132000</v>
      </c>
      <c r="P153" s="400">
        <v>4</v>
      </c>
      <c r="Q153" s="383">
        <v>100</v>
      </c>
      <c r="R153" s="397">
        <v>17380</v>
      </c>
      <c r="S153" s="397">
        <v>11123.19921875</v>
      </c>
      <c r="T153" s="397">
        <v>25027.201171875</v>
      </c>
      <c r="U153" s="383"/>
    </row>
    <row r="154" spans="1:21" s="398" customFormat="1" x14ac:dyDescent="0.2">
      <c r="A154" s="383"/>
      <c r="B154" s="400"/>
      <c r="C154" s="748"/>
      <c r="D154" s="454"/>
      <c r="E154" s="399"/>
      <c r="F154" s="383"/>
      <c r="G154" s="385"/>
      <c r="H154" s="400"/>
      <c r="I154" s="401"/>
      <c r="J154" s="402"/>
      <c r="K154" s="399"/>
      <c r="L154" s="402"/>
      <c r="M154" s="677"/>
      <c r="N154" s="404"/>
      <c r="O154" s="403"/>
      <c r="P154" s="400"/>
      <c r="Q154" s="383"/>
      <c r="R154" s="397"/>
      <c r="S154" s="397"/>
      <c r="T154" s="397"/>
      <c r="U154" s="383"/>
    </row>
    <row r="155" spans="1:21" s="398" customFormat="1" x14ac:dyDescent="0.2">
      <c r="A155" s="383"/>
      <c r="B155" s="400" t="s">
        <v>616</v>
      </c>
      <c r="C155" s="748"/>
      <c r="D155" s="454"/>
      <c r="E155" s="399"/>
      <c r="F155" s="383"/>
      <c r="G155" s="385"/>
      <c r="H155" s="400"/>
      <c r="I155" s="401"/>
      <c r="J155" s="402"/>
      <c r="K155" s="399"/>
      <c r="L155" s="402"/>
      <c r="M155" s="677"/>
      <c r="N155" s="404"/>
      <c r="O155" s="403"/>
      <c r="P155" s="400"/>
      <c r="Q155" s="383"/>
      <c r="R155" s="397"/>
      <c r="S155" s="397"/>
      <c r="T155" s="397"/>
      <c r="U155" s="383"/>
    </row>
    <row r="156" spans="1:21" s="398" customFormat="1" x14ac:dyDescent="0.2">
      <c r="A156" s="383"/>
      <c r="B156" s="400" t="s">
        <v>616</v>
      </c>
      <c r="C156" s="748"/>
      <c r="D156" s="454"/>
      <c r="E156" s="399"/>
      <c r="F156" s="383"/>
      <c r="G156" s="385"/>
      <c r="H156" s="400"/>
      <c r="I156" s="401"/>
      <c r="J156" s="402"/>
      <c r="K156" s="399"/>
      <c r="L156" s="402"/>
      <c r="M156" s="677"/>
      <c r="N156" s="404"/>
      <c r="O156" s="403"/>
      <c r="P156" s="400"/>
      <c r="Q156" s="383"/>
      <c r="R156" s="397"/>
      <c r="S156" s="397"/>
      <c r="T156" s="397"/>
      <c r="U156" s="383"/>
    </row>
    <row r="157" spans="1:21" s="398" customFormat="1" ht="25.5" x14ac:dyDescent="0.2">
      <c r="A157" s="751" t="s">
        <v>762</v>
      </c>
      <c r="B157" s="753" t="s">
        <v>763</v>
      </c>
      <c r="C157" s="764" t="s">
        <v>352</v>
      </c>
      <c r="D157" s="454" t="s">
        <v>363</v>
      </c>
      <c r="E157" s="399"/>
      <c r="F157" s="383"/>
      <c r="G157" s="385"/>
      <c r="H157" s="400"/>
      <c r="I157" s="401"/>
      <c r="J157" s="402"/>
      <c r="K157" s="399"/>
      <c r="L157" s="402"/>
      <c r="M157" s="677"/>
      <c r="N157" s="404"/>
      <c r="O157" s="403"/>
      <c r="P157" s="400">
        <v>4</v>
      </c>
      <c r="Q157" s="383">
        <v>100</v>
      </c>
      <c r="R157" s="397"/>
      <c r="S157" s="397"/>
      <c r="T157" s="397"/>
      <c r="U157" s="383"/>
    </row>
    <row r="158" spans="1:21" s="398" customFormat="1" ht="25.5" x14ac:dyDescent="0.2">
      <c r="A158" s="383" t="s">
        <v>764</v>
      </c>
      <c r="B158" s="714" t="s">
        <v>765</v>
      </c>
      <c r="C158" s="764" t="s">
        <v>352</v>
      </c>
      <c r="D158" s="454" t="s">
        <v>363</v>
      </c>
      <c r="E158" s="399"/>
      <c r="F158" s="383" t="s">
        <v>9</v>
      </c>
      <c r="G158" s="385"/>
      <c r="H158" s="400"/>
      <c r="I158" s="401"/>
      <c r="J158" s="402"/>
      <c r="K158" s="399"/>
      <c r="L158" s="402"/>
      <c r="M158" s="677"/>
      <c r="N158" s="404"/>
      <c r="O158" s="403"/>
      <c r="P158" s="400">
        <v>4</v>
      </c>
      <c r="Q158" s="383">
        <v>100</v>
      </c>
      <c r="R158" s="397"/>
      <c r="S158" s="397"/>
      <c r="T158" s="397"/>
      <c r="U158" s="383"/>
    </row>
    <row r="159" spans="1:21" s="398" customFormat="1" ht="25.5" x14ac:dyDescent="0.2">
      <c r="A159" s="383" t="s">
        <v>766</v>
      </c>
      <c r="B159" s="714" t="s">
        <v>767</v>
      </c>
      <c r="C159" s="764" t="s">
        <v>352</v>
      </c>
      <c r="D159" s="454" t="s">
        <v>363</v>
      </c>
      <c r="E159" s="399"/>
      <c r="F159" s="383" t="s">
        <v>768</v>
      </c>
      <c r="G159" s="385"/>
      <c r="H159" s="400"/>
      <c r="I159" s="401"/>
      <c r="J159" s="402"/>
      <c r="K159" s="399"/>
      <c r="L159" s="402"/>
      <c r="M159" s="677"/>
      <c r="N159" s="404"/>
      <c r="O159" s="403"/>
      <c r="P159" s="400">
        <v>4</v>
      </c>
      <c r="Q159" s="383">
        <v>100</v>
      </c>
      <c r="R159" s="397"/>
      <c r="S159" s="397"/>
      <c r="T159" s="397"/>
      <c r="U159" s="383"/>
    </row>
    <row r="160" spans="1:21" s="398" customFormat="1" ht="25.5" x14ac:dyDescent="0.2">
      <c r="A160" s="383" t="s">
        <v>769</v>
      </c>
      <c r="B160" s="714" t="s">
        <v>770</v>
      </c>
      <c r="C160" s="764" t="s">
        <v>352</v>
      </c>
      <c r="D160" s="454" t="s">
        <v>363</v>
      </c>
      <c r="E160" s="399"/>
      <c r="F160" s="383" t="s">
        <v>622</v>
      </c>
      <c r="G160" s="385">
        <v>0</v>
      </c>
      <c r="H160" s="400"/>
      <c r="I160" s="401"/>
      <c r="J160" s="402"/>
      <c r="K160" s="399"/>
      <c r="L160" s="402"/>
      <c r="M160" s="677"/>
      <c r="N160" s="404"/>
      <c r="O160" s="403"/>
      <c r="P160" s="400">
        <v>4</v>
      </c>
      <c r="Q160" s="383">
        <v>100</v>
      </c>
      <c r="R160" s="397"/>
      <c r="S160" s="397"/>
      <c r="T160" s="397"/>
      <c r="U160" s="383"/>
    </row>
    <row r="161" spans="1:21" s="398" customFormat="1" ht="25.5" x14ac:dyDescent="0.2">
      <c r="A161" s="383" t="s">
        <v>771</v>
      </c>
      <c r="B161" s="714" t="s">
        <v>772</v>
      </c>
      <c r="C161" s="764" t="s">
        <v>352</v>
      </c>
      <c r="D161" s="454" t="s">
        <v>363</v>
      </c>
      <c r="E161" s="399"/>
      <c r="F161" s="383" t="s">
        <v>768</v>
      </c>
      <c r="G161" s="385">
        <v>1</v>
      </c>
      <c r="H161" s="400" t="s">
        <v>160</v>
      </c>
      <c r="I161" s="401">
        <v>1500</v>
      </c>
      <c r="J161" s="402">
        <v>1350</v>
      </c>
      <c r="K161" s="399">
        <v>1650.0000000000002</v>
      </c>
      <c r="L161" s="402" t="s">
        <v>160</v>
      </c>
      <c r="M161" s="677">
        <v>12</v>
      </c>
      <c r="N161" s="404">
        <v>10.8</v>
      </c>
      <c r="O161" s="403">
        <v>13.200000000000001</v>
      </c>
      <c r="P161" s="400">
        <v>4</v>
      </c>
      <c r="Q161" s="383">
        <v>100</v>
      </c>
      <c r="R161" s="397">
        <v>18000</v>
      </c>
      <c r="S161" s="397">
        <v>14580</v>
      </c>
      <c r="T161" s="397">
        <v>21780</v>
      </c>
      <c r="U161" s="383"/>
    </row>
    <row r="162" spans="1:21" s="398" customFormat="1" ht="25.5" x14ac:dyDescent="0.2">
      <c r="A162" s="383" t="s">
        <v>773</v>
      </c>
      <c r="B162" s="714" t="s">
        <v>774</v>
      </c>
      <c r="C162" s="764" t="s">
        <v>352</v>
      </c>
      <c r="D162" s="454" t="s">
        <v>363</v>
      </c>
      <c r="E162" s="399"/>
      <c r="F162" s="383" t="s">
        <v>775</v>
      </c>
      <c r="G162" s="385"/>
      <c r="H162" s="400"/>
      <c r="I162" s="401"/>
      <c r="J162" s="402"/>
      <c r="K162" s="399"/>
      <c r="L162" s="402"/>
      <c r="M162" s="677"/>
      <c r="N162" s="404"/>
      <c r="O162" s="403"/>
      <c r="P162" s="400">
        <v>4</v>
      </c>
      <c r="Q162" s="383">
        <v>100</v>
      </c>
      <c r="R162" s="397"/>
      <c r="S162" s="397"/>
      <c r="T162" s="397"/>
      <c r="U162" s="383"/>
    </row>
    <row r="163" spans="1:21" s="398" customFormat="1" ht="25.5" x14ac:dyDescent="0.2">
      <c r="A163" s="383" t="s">
        <v>776</v>
      </c>
      <c r="B163" s="714" t="s">
        <v>777</v>
      </c>
      <c r="C163" s="764" t="s">
        <v>352</v>
      </c>
      <c r="D163" s="454" t="s">
        <v>363</v>
      </c>
      <c r="E163" s="399"/>
      <c r="F163" s="383" t="s">
        <v>775</v>
      </c>
      <c r="G163" s="385"/>
      <c r="H163" s="400"/>
      <c r="I163" s="401"/>
      <c r="J163" s="402"/>
      <c r="K163" s="399"/>
      <c r="L163" s="402"/>
      <c r="M163" s="677"/>
      <c r="N163" s="404"/>
      <c r="O163" s="403"/>
      <c r="P163" s="400">
        <v>4</v>
      </c>
      <c r="Q163" s="383">
        <v>100</v>
      </c>
      <c r="R163" s="397"/>
      <c r="S163" s="397"/>
      <c r="T163" s="397"/>
      <c r="U163" s="383"/>
    </row>
    <row r="164" spans="1:21" s="398" customFormat="1" ht="25.5" x14ac:dyDescent="0.2">
      <c r="A164" s="383" t="s">
        <v>778</v>
      </c>
      <c r="B164" s="714" t="s">
        <v>1448</v>
      </c>
      <c r="C164" s="764" t="s">
        <v>352</v>
      </c>
      <c r="D164" s="454" t="s">
        <v>363</v>
      </c>
      <c r="E164" s="399"/>
      <c r="F164" s="383" t="s">
        <v>775</v>
      </c>
      <c r="G164" s="385">
        <v>1</v>
      </c>
      <c r="H164" s="400" t="s">
        <v>160</v>
      </c>
      <c r="I164" s="401">
        <v>4000</v>
      </c>
      <c r="J164" s="402">
        <v>3600</v>
      </c>
      <c r="K164" s="399">
        <v>4400</v>
      </c>
      <c r="L164" s="402" t="s">
        <v>160</v>
      </c>
      <c r="M164" s="677">
        <v>100</v>
      </c>
      <c r="N164" s="404">
        <v>90</v>
      </c>
      <c r="O164" s="403">
        <v>110.00000000000001</v>
      </c>
      <c r="P164" s="400">
        <v>4</v>
      </c>
      <c r="Q164" s="383">
        <v>100</v>
      </c>
      <c r="R164" s="397">
        <v>400000</v>
      </c>
      <c r="S164" s="397">
        <v>324000</v>
      </c>
      <c r="T164" s="397">
        <v>484000</v>
      </c>
      <c r="U164" s="383" t="s">
        <v>1579</v>
      </c>
    </row>
    <row r="165" spans="1:21" s="398" customFormat="1" ht="25.5" x14ac:dyDescent="0.2">
      <c r="A165" s="383" t="s">
        <v>779</v>
      </c>
      <c r="B165" s="714" t="s">
        <v>780</v>
      </c>
      <c r="C165" s="764" t="s">
        <v>352</v>
      </c>
      <c r="D165" s="454" t="s">
        <v>363</v>
      </c>
      <c r="E165" s="399"/>
      <c r="F165" s="383" t="s">
        <v>775</v>
      </c>
      <c r="G165" s="385"/>
      <c r="H165" s="400"/>
      <c r="I165" s="401"/>
      <c r="J165" s="402"/>
      <c r="K165" s="399"/>
      <c r="L165" s="402"/>
      <c r="M165" s="677"/>
      <c r="N165" s="404"/>
      <c r="O165" s="403"/>
      <c r="P165" s="400">
        <v>4</v>
      </c>
      <c r="Q165" s="383">
        <v>100</v>
      </c>
      <c r="R165" s="397"/>
      <c r="S165" s="397"/>
      <c r="T165" s="397"/>
      <c r="U165" s="383"/>
    </row>
    <row r="166" spans="1:21" s="398" customFormat="1" ht="25.5" x14ac:dyDescent="0.2">
      <c r="A166" s="383" t="s">
        <v>781</v>
      </c>
      <c r="B166" s="714" t="s">
        <v>782</v>
      </c>
      <c r="C166" s="764" t="s">
        <v>352</v>
      </c>
      <c r="D166" s="454" t="s">
        <v>363</v>
      </c>
      <c r="E166" s="399"/>
      <c r="F166" s="383" t="s">
        <v>775</v>
      </c>
      <c r="G166" s="385"/>
      <c r="H166" s="400"/>
      <c r="I166" s="401"/>
      <c r="J166" s="402"/>
      <c r="K166" s="399"/>
      <c r="L166" s="402"/>
      <c r="M166" s="677"/>
      <c r="N166" s="404"/>
      <c r="O166" s="403"/>
      <c r="P166" s="400">
        <v>4</v>
      </c>
      <c r="Q166" s="383">
        <v>100</v>
      </c>
      <c r="R166" s="397"/>
      <c r="S166" s="397"/>
      <c r="T166" s="397"/>
      <c r="U166" s="383"/>
    </row>
    <row r="167" spans="1:21" s="398" customFormat="1" ht="25.5" x14ac:dyDescent="0.2">
      <c r="A167" s="383" t="s">
        <v>783</v>
      </c>
      <c r="B167" s="714" t="s">
        <v>1449</v>
      </c>
      <c r="C167" s="764" t="s">
        <v>352</v>
      </c>
      <c r="D167" s="454" t="s">
        <v>363</v>
      </c>
      <c r="E167" s="399"/>
      <c r="F167" s="383" t="s">
        <v>775</v>
      </c>
      <c r="G167" s="385">
        <v>1</v>
      </c>
      <c r="H167" s="400" t="s">
        <v>160</v>
      </c>
      <c r="I167" s="401">
        <v>1500</v>
      </c>
      <c r="J167" s="402">
        <v>1350</v>
      </c>
      <c r="K167" s="399">
        <v>1650.0000000000002</v>
      </c>
      <c r="L167" s="402" t="s">
        <v>160</v>
      </c>
      <c r="M167" s="677">
        <v>90</v>
      </c>
      <c r="N167" s="404">
        <v>81</v>
      </c>
      <c r="O167" s="403">
        <v>99.000000000000014</v>
      </c>
      <c r="P167" s="400">
        <v>4</v>
      </c>
      <c r="Q167" s="383">
        <v>100</v>
      </c>
      <c r="R167" s="397">
        <v>135000</v>
      </c>
      <c r="S167" s="397">
        <v>109350</v>
      </c>
      <c r="T167" s="397">
        <v>163350</v>
      </c>
      <c r="U167" s="383"/>
    </row>
    <row r="168" spans="1:21" s="398" customFormat="1" ht="25.5" x14ac:dyDescent="0.2">
      <c r="A168" s="383" t="s">
        <v>784</v>
      </c>
      <c r="B168" s="714" t="s">
        <v>1450</v>
      </c>
      <c r="C168" s="764" t="s">
        <v>352</v>
      </c>
      <c r="D168" s="454" t="s">
        <v>363</v>
      </c>
      <c r="E168" s="399"/>
      <c r="F168" s="383" t="s">
        <v>785</v>
      </c>
      <c r="G168" s="385">
        <v>1</v>
      </c>
      <c r="H168" s="400" t="s">
        <v>160</v>
      </c>
      <c r="I168" s="401">
        <v>110</v>
      </c>
      <c r="J168" s="402">
        <v>99</v>
      </c>
      <c r="K168" s="399">
        <v>121.00000000000001</v>
      </c>
      <c r="L168" s="402" t="s">
        <v>170</v>
      </c>
      <c r="M168" s="677">
        <v>20</v>
      </c>
      <c r="N168" s="404">
        <v>18</v>
      </c>
      <c r="O168" s="403">
        <v>24</v>
      </c>
      <c r="P168" s="400">
        <v>4</v>
      </c>
      <c r="Q168" s="383">
        <v>100</v>
      </c>
      <c r="R168" s="397">
        <v>2200</v>
      </c>
      <c r="S168" s="397">
        <v>1782</v>
      </c>
      <c r="T168" s="397">
        <v>2904</v>
      </c>
      <c r="U168" s="383"/>
    </row>
    <row r="169" spans="1:21" s="398" customFormat="1" ht="25.5" x14ac:dyDescent="0.2">
      <c r="A169" s="383" t="s">
        <v>786</v>
      </c>
      <c r="B169" s="714" t="s">
        <v>787</v>
      </c>
      <c r="C169" s="764" t="s">
        <v>352</v>
      </c>
      <c r="D169" s="454" t="s">
        <v>363</v>
      </c>
      <c r="E169" s="399"/>
      <c r="F169" s="383" t="s">
        <v>785</v>
      </c>
      <c r="G169" s="385"/>
      <c r="H169" s="400"/>
      <c r="I169" s="401"/>
      <c r="J169" s="402"/>
      <c r="K169" s="399"/>
      <c r="L169" s="402"/>
      <c r="M169" s="677"/>
      <c r="N169" s="404"/>
      <c r="O169" s="403"/>
      <c r="P169" s="400">
        <v>4</v>
      </c>
      <c r="Q169" s="383">
        <v>100</v>
      </c>
      <c r="R169" s="397"/>
      <c r="S169" s="397"/>
      <c r="T169" s="397"/>
      <c r="U169" s="383"/>
    </row>
    <row r="170" spans="1:21" s="398" customFormat="1" ht="25.5" x14ac:dyDescent="0.2">
      <c r="A170" s="383" t="s">
        <v>788</v>
      </c>
      <c r="B170" s="714" t="s">
        <v>789</v>
      </c>
      <c r="C170" s="764" t="s">
        <v>352</v>
      </c>
      <c r="D170" s="454" t="s">
        <v>363</v>
      </c>
      <c r="E170" s="399"/>
      <c r="F170" s="383" t="s">
        <v>9</v>
      </c>
      <c r="G170" s="385"/>
      <c r="H170" s="400"/>
      <c r="I170" s="401"/>
      <c r="J170" s="402"/>
      <c r="K170" s="399"/>
      <c r="L170" s="402"/>
      <c r="M170" s="677"/>
      <c r="N170" s="404"/>
      <c r="O170" s="403"/>
      <c r="P170" s="400">
        <v>4</v>
      </c>
      <c r="Q170" s="383">
        <v>100</v>
      </c>
      <c r="R170" s="397"/>
      <c r="S170" s="397"/>
      <c r="T170" s="397"/>
      <c r="U170" s="383"/>
    </row>
    <row r="171" spans="1:21" s="398" customFormat="1" ht="25.5" x14ac:dyDescent="0.2">
      <c r="A171" s="383" t="s">
        <v>790</v>
      </c>
      <c r="B171" s="714" t="s">
        <v>791</v>
      </c>
      <c r="C171" s="764" t="s">
        <v>352</v>
      </c>
      <c r="D171" s="454" t="s">
        <v>363</v>
      </c>
      <c r="E171" s="399"/>
      <c r="F171" s="383" t="s">
        <v>768</v>
      </c>
      <c r="G171" s="385">
        <v>1</v>
      </c>
      <c r="H171" s="400" t="s">
        <v>160</v>
      </c>
      <c r="I171" s="401">
        <v>1500</v>
      </c>
      <c r="J171" s="402">
        <v>1350</v>
      </c>
      <c r="K171" s="399">
        <v>1650.0000000000002</v>
      </c>
      <c r="L171" s="402" t="s">
        <v>160</v>
      </c>
      <c r="M171" s="677">
        <v>12</v>
      </c>
      <c r="N171" s="404">
        <v>10.8</v>
      </c>
      <c r="O171" s="403">
        <v>13.200000000000001</v>
      </c>
      <c r="P171" s="400">
        <v>4</v>
      </c>
      <c r="Q171" s="383">
        <v>100</v>
      </c>
      <c r="R171" s="397">
        <v>18000</v>
      </c>
      <c r="S171" s="397">
        <v>14580</v>
      </c>
      <c r="T171" s="397">
        <v>21780</v>
      </c>
      <c r="U171" s="383"/>
    </row>
    <row r="172" spans="1:21" s="398" customFormat="1" ht="25.5" x14ac:dyDescent="0.2">
      <c r="A172" s="383" t="s">
        <v>792</v>
      </c>
      <c r="B172" s="714" t="s">
        <v>1471</v>
      </c>
      <c r="C172" s="764" t="s">
        <v>352</v>
      </c>
      <c r="D172" s="454" t="s">
        <v>363</v>
      </c>
      <c r="E172" s="399"/>
      <c r="F172" s="383" t="s">
        <v>9</v>
      </c>
      <c r="G172" s="385"/>
      <c r="H172" s="400"/>
      <c r="I172" s="401"/>
      <c r="J172" s="402"/>
      <c r="K172" s="399"/>
      <c r="L172" s="402"/>
      <c r="M172" s="677"/>
      <c r="N172" s="404"/>
      <c r="O172" s="403"/>
      <c r="P172" s="400">
        <v>4</v>
      </c>
      <c r="Q172" s="383">
        <v>100</v>
      </c>
      <c r="R172" s="397"/>
      <c r="S172" s="397"/>
      <c r="T172" s="397"/>
      <c r="U172" s="383"/>
    </row>
    <row r="173" spans="1:21" s="398" customFormat="1" x14ac:dyDescent="0.2">
      <c r="A173" s="383"/>
      <c r="B173" s="714" t="s">
        <v>616</v>
      </c>
      <c r="C173" s="764"/>
      <c r="D173" s="454"/>
      <c r="E173" s="399"/>
      <c r="F173" s="383"/>
      <c r="G173" s="385"/>
      <c r="H173" s="400"/>
      <c r="I173" s="401"/>
      <c r="J173" s="402"/>
      <c r="K173" s="399"/>
      <c r="L173" s="402"/>
      <c r="M173" s="677"/>
      <c r="N173" s="404"/>
      <c r="O173" s="403"/>
      <c r="P173" s="400"/>
      <c r="Q173" s="383"/>
      <c r="R173" s="397"/>
      <c r="S173" s="397"/>
      <c r="T173" s="397"/>
      <c r="U173" s="383"/>
    </row>
    <row r="174" spans="1:21" s="398" customFormat="1" x14ac:dyDescent="0.2">
      <c r="A174" s="383"/>
      <c r="B174" s="714" t="s">
        <v>616</v>
      </c>
      <c r="C174" s="764"/>
      <c r="D174" s="454"/>
      <c r="E174" s="399"/>
      <c r="F174" s="383"/>
      <c r="G174" s="385"/>
      <c r="H174" s="400"/>
      <c r="I174" s="401"/>
      <c r="J174" s="402"/>
      <c r="K174" s="399"/>
      <c r="L174" s="402"/>
      <c r="M174" s="677"/>
      <c r="N174" s="404"/>
      <c r="O174" s="403"/>
      <c r="P174" s="400"/>
      <c r="Q174" s="383"/>
      <c r="R174" s="397"/>
      <c r="S174" s="397"/>
      <c r="T174" s="397"/>
      <c r="U174" s="383"/>
    </row>
    <row r="175" spans="1:21" s="398" customFormat="1" ht="25.5" x14ac:dyDescent="0.2">
      <c r="A175" s="751" t="s">
        <v>793</v>
      </c>
      <c r="B175" s="753" t="s">
        <v>794</v>
      </c>
      <c r="C175" s="764" t="s">
        <v>352</v>
      </c>
      <c r="D175" s="454" t="s">
        <v>364</v>
      </c>
      <c r="E175" s="399"/>
      <c r="F175" s="383"/>
      <c r="G175" s="385"/>
      <c r="H175" s="400"/>
      <c r="I175" s="401"/>
      <c r="J175" s="402"/>
      <c r="K175" s="399"/>
      <c r="L175" s="402"/>
      <c r="M175" s="677"/>
      <c r="N175" s="404"/>
      <c r="O175" s="403"/>
      <c r="P175" s="400">
        <v>4</v>
      </c>
      <c r="Q175" s="383">
        <v>100</v>
      </c>
      <c r="R175" s="397"/>
      <c r="S175" s="397"/>
      <c r="T175" s="397"/>
      <c r="U175" s="383"/>
    </row>
    <row r="176" spans="1:21" s="398" customFormat="1" ht="25.5" x14ac:dyDescent="0.2">
      <c r="A176" s="383" t="s">
        <v>795</v>
      </c>
      <c r="B176" s="714" t="s">
        <v>796</v>
      </c>
      <c r="C176" s="764" t="s">
        <v>352</v>
      </c>
      <c r="D176" s="454" t="s">
        <v>364</v>
      </c>
      <c r="E176" s="399"/>
      <c r="F176" s="383" t="s">
        <v>9</v>
      </c>
      <c r="G176" s="385"/>
      <c r="H176" s="400"/>
      <c r="I176" s="401"/>
      <c r="J176" s="402"/>
      <c r="K176" s="399"/>
      <c r="L176" s="402"/>
      <c r="M176" s="677"/>
      <c r="N176" s="404"/>
      <c r="O176" s="403"/>
      <c r="P176" s="400">
        <v>4</v>
      </c>
      <c r="Q176" s="383">
        <v>100</v>
      </c>
      <c r="R176" s="397"/>
      <c r="S176" s="397"/>
      <c r="T176" s="397"/>
      <c r="U176" s="383"/>
    </row>
    <row r="177" spans="1:21" s="398" customFormat="1" ht="25.5" x14ac:dyDescent="0.2">
      <c r="A177" s="383" t="s">
        <v>797</v>
      </c>
      <c r="B177" s="714" t="s">
        <v>798</v>
      </c>
      <c r="C177" s="764" t="s">
        <v>352</v>
      </c>
      <c r="D177" s="454" t="s">
        <v>364</v>
      </c>
      <c r="E177" s="399"/>
      <c r="F177" s="383" t="s">
        <v>785</v>
      </c>
      <c r="G177" s="385"/>
      <c r="H177" s="400"/>
      <c r="I177" s="401"/>
      <c r="J177" s="402"/>
      <c r="K177" s="399"/>
      <c r="L177" s="402"/>
      <c r="M177" s="677"/>
      <c r="N177" s="404"/>
      <c r="O177" s="403"/>
      <c r="P177" s="400">
        <v>4</v>
      </c>
      <c r="Q177" s="383">
        <v>100</v>
      </c>
      <c r="R177" s="397"/>
      <c r="S177" s="397"/>
      <c r="T177" s="397"/>
      <c r="U177" s="383"/>
    </row>
    <row r="178" spans="1:21" s="398" customFormat="1" ht="25.5" x14ac:dyDescent="0.2">
      <c r="A178" s="383" t="s">
        <v>799</v>
      </c>
      <c r="B178" s="714" t="s">
        <v>800</v>
      </c>
      <c r="C178" s="764" t="s">
        <v>352</v>
      </c>
      <c r="D178" s="454" t="s">
        <v>364</v>
      </c>
      <c r="E178" s="399"/>
      <c r="F178" s="383" t="s">
        <v>785</v>
      </c>
      <c r="G178" s="385"/>
      <c r="H178" s="400"/>
      <c r="I178" s="401"/>
      <c r="J178" s="402"/>
      <c r="K178" s="399"/>
      <c r="L178" s="402"/>
      <c r="M178" s="677"/>
      <c r="N178" s="404"/>
      <c r="O178" s="403"/>
      <c r="P178" s="400">
        <v>4</v>
      </c>
      <c r="Q178" s="383">
        <v>100</v>
      </c>
      <c r="R178" s="397"/>
      <c r="S178" s="397"/>
      <c r="T178" s="397"/>
      <c r="U178" s="383"/>
    </row>
    <row r="179" spans="1:21" s="398" customFormat="1" ht="25.5" x14ac:dyDescent="0.2">
      <c r="A179" s="383" t="s">
        <v>801</v>
      </c>
      <c r="B179" s="714" t="s">
        <v>802</v>
      </c>
      <c r="C179" s="764" t="s">
        <v>352</v>
      </c>
      <c r="D179" s="454" t="s">
        <v>364</v>
      </c>
      <c r="E179" s="399"/>
      <c r="F179" s="383" t="s">
        <v>785</v>
      </c>
      <c r="G179" s="385"/>
      <c r="H179" s="400"/>
      <c r="I179" s="401"/>
      <c r="J179" s="402"/>
      <c r="K179" s="399"/>
      <c r="L179" s="402"/>
      <c r="M179" s="677"/>
      <c r="N179" s="404"/>
      <c r="O179" s="403"/>
      <c r="P179" s="400">
        <v>4</v>
      </c>
      <c r="Q179" s="383">
        <v>100</v>
      </c>
      <c r="R179" s="397"/>
      <c r="S179" s="397"/>
      <c r="T179" s="397"/>
      <c r="U179" s="383"/>
    </row>
    <row r="180" spans="1:21" s="398" customFormat="1" ht="25.5" x14ac:dyDescent="0.2">
      <c r="A180" s="383" t="s">
        <v>803</v>
      </c>
      <c r="B180" s="714" t="s">
        <v>804</v>
      </c>
      <c r="C180" s="764" t="s">
        <v>352</v>
      </c>
      <c r="D180" s="454" t="s">
        <v>364</v>
      </c>
      <c r="E180" s="399"/>
      <c r="F180" s="383" t="s">
        <v>785</v>
      </c>
      <c r="G180" s="385"/>
      <c r="H180" s="400"/>
      <c r="I180" s="401"/>
      <c r="J180" s="402"/>
      <c r="K180" s="399"/>
      <c r="L180" s="402"/>
      <c r="M180" s="677"/>
      <c r="N180" s="404"/>
      <c r="O180" s="403"/>
      <c r="P180" s="400">
        <v>4</v>
      </c>
      <c r="Q180" s="383">
        <v>100</v>
      </c>
      <c r="R180" s="397"/>
      <c r="S180" s="397"/>
      <c r="T180" s="397"/>
      <c r="U180" s="383"/>
    </row>
    <row r="181" spans="1:21" s="398" customFormat="1" ht="25.5" x14ac:dyDescent="0.2">
      <c r="A181" s="383" t="s">
        <v>805</v>
      </c>
      <c r="B181" s="714" t="s">
        <v>806</v>
      </c>
      <c r="C181" s="764" t="s">
        <v>352</v>
      </c>
      <c r="D181" s="454" t="s">
        <v>364</v>
      </c>
      <c r="E181" s="399"/>
      <c r="F181" s="383" t="s">
        <v>785</v>
      </c>
      <c r="G181" s="385"/>
      <c r="H181" s="400"/>
      <c r="I181" s="401"/>
      <c r="J181" s="402"/>
      <c r="K181" s="399"/>
      <c r="L181" s="402"/>
      <c r="M181" s="677"/>
      <c r="N181" s="404"/>
      <c r="O181" s="403"/>
      <c r="P181" s="400">
        <v>4</v>
      </c>
      <c r="Q181" s="383">
        <v>100</v>
      </c>
      <c r="R181" s="397"/>
      <c r="S181" s="397"/>
      <c r="T181" s="397"/>
      <c r="U181" s="383"/>
    </row>
    <row r="182" spans="1:21" s="398" customFormat="1" ht="25.5" x14ac:dyDescent="0.2">
      <c r="A182" s="383" t="s">
        <v>807</v>
      </c>
      <c r="B182" s="714" t="s">
        <v>808</v>
      </c>
      <c r="C182" s="764" t="s">
        <v>352</v>
      </c>
      <c r="D182" s="454" t="s">
        <v>364</v>
      </c>
      <c r="E182" s="399"/>
      <c r="F182" s="383" t="s">
        <v>785</v>
      </c>
      <c r="G182" s="385"/>
      <c r="H182" s="400"/>
      <c r="I182" s="401"/>
      <c r="J182" s="402"/>
      <c r="K182" s="399"/>
      <c r="L182" s="402"/>
      <c r="M182" s="677"/>
      <c r="N182" s="404"/>
      <c r="O182" s="403"/>
      <c r="P182" s="400">
        <v>4</v>
      </c>
      <c r="Q182" s="383">
        <v>100</v>
      </c>
      <c r="R182" s="397"/>
      <c r="S182" s="397"/>
      <c r="T182" s="397"/>
      <c r="U182" s="383"/>
    </row>
    <row r="183" spans="1:21" s="398" customFormat="1" ht="25.5" x14ac:dyDescent="0.2">
      <c r="A183" s="383" t="s">
        <v>809</v>
      </c>
      <c r="B183" s="714" t="s">
        <v>1510</v>
      </c>
      <c r="C183" s="764" t="s">
        <v>352</v>
      </c>
      <c r="D183" s="454" t="s">
        <v>364</v>
      </c>
      <c r="E183" s="399"/>
      <c r="F183" s="383" t="s">
        <v>785</v>
      </c>
      <c r="G183" s="385">
        <v>1</v>
      </c>
      <c r="H183" s="400" t="s">
        <v>165</v>
      </c>
      <c r="I183" s="401">
        <v>120</v>
      </c>
      <c r="J183" s="402">
        <v>114</v>
      </c>
      <c r="K183" s="399">
        <v>132</v>
      </c>
      <c r="L183" s="402" t="s">
        <v>161</v>
      </c>
      <c r="M183" s="677">
        <v>10000</v>
      </c>
      <c r="N183" s="404">
        <v>8000</v>
      </c>
      <c r="O183" s="403">
        <v>12000</v>
      </c>
      <c r="P183" s="400">
        <v>4</v>
      </c>
      <c r="Q183" s="383">
        <v>100</v>
      </c>
      <c r="R183" s="397">
        <v>1200000</v>
      </c>
      <c r="S183" s="397">
        <v>912000</v>
      </c>
      <c r="T183" s="397">
        <v>1584000</v>
      </c>
      <c r="U183" s="383" t="s">
        <v>1573</v>
      </c>
    </row>
    <row r="184" spans="1:21" s="398" customFormat="1" ht="25.5" x14ac:dyDescent="0.2">
      <c r="A184" s="383" t="s">
        <v>810</v>
      </c>
      <c r="B184" s="714" t="s">
        <v>1494</v>
      </c>
      <c r="C184" s="764" t="s">
        <v>352</v>
      </c>
      <c r="D184" s="454" t="s">
        <v>364</v>
      </c>
      <c r="E184" s="399"/>
      <c r="F184" s="383" t="s">
        <v>785</v>
      </c>
      <c r="G184" s="385">
        <v>0</v>
      </c>
      <c r="H184" s="400"/>
      <c r="I184" s="401"/>
      <c r="J184" s="402"/>
      <c r="K184" s="399"/>
      <c r="L184" s="402"/>
      <c r="M184" s="677"/>
      <c r="N184" s="404"/>
      <c r="O184" s="403"/>
      <c r="P184" s="400">
        <v>4</v>
      </c>
      <c r="Q184" s="383">
        <v>100</v>
      </c>
      <c r="R184" s="397"/>
      <c r="S184" s="397"/>
      <c r="T184" s="397"/>
      <c r="U184" s="383"/>
    </row>
    <row r="185" spans="1:21" s="398" customFormat="1" ht="25.5" x14ac:dyDescent="0.2">
      <c r="A185" s="383" t="s">
        <v>811</v>
      </c>
      <c r="B185" s="714" t="s">
        <v>1495</v>
      </c>
      <c r="C185" s="764" t="s">
        <v>352</v>
      </c>
      <c r="D185" s="454" t="s">
        <v>364</v>
      </c>
      <c r="E185" s="399"/>
      <c r="F185" s="383" t="s">
        <v>785</v>
      </c>
      <c r="G185" s="385">
        <v>1</v>
      </c>
      <c r="H185" s="400" t="s">
        <v>161</v>
      </c>
      <c r="I185" s="401">
        <v>200</v>
      </c>
      <c r="J185" s="402">
        <v>160</v>
      </c>
      <c r="K185" s="399">
        <v>240</v>
      </c>
      <c r="L185" s="402" t="s">
        <v>161</v>
      </c>
      <c r="M185" s="677">
        <v>400</v>
      </c>
      <c r="N185" s="404">
        <v>320</v>
      </c>
      <c r="O185" s="403">
        <v>480</v>
      </c>
      <c r="P185" s="400">
        <v>4</v>
      </c>
      <c r="Q185" s="383">
        <v>100</v>
      </c>
      <c r="R185" s="397">
        <v>80000</v>
      </c>
      <c r="S185" s="397">
        <v>51200</v>
      </c>
      <c r="T185" s="397">
        <v>115200</v>
      </c>
      <c r="U185" s="383"/>
    </row>
    <row r="186" spans="1:21" s="398" customFormat="1" ht="25.5" x14ac:dyDescent="0.2">
      <c r="A186" s="383" t="s">
        <v>812</v>
      </c>
      <c r="B186" s="714" t="s">
        <v>1496</v>
      </c>
      <c r="C186" s="764" t="s">
        <v>352</v>
      </c>
      <c r="D186" s="454" t="s">
        <v>364</v>
      </c>
      <c r="E186" s="399"/>
      <c r="F186" s="383" t="s">
        <v>785</v>
      </c>
      <c r="G186" s="385">
        <v>1</v>
      </c>
      <c r="H186" s="400" t="s">
        <v>161</v>
      </c>
      <c r="I186" s="401">
        <v>50</v>
      </c>
      <c r="J186" s="402">
        <v>40</v>
      </c>
      <c r="K186" s="399">
        <v>60</v>
      </c>
      <c r="L186" s="402" t="s">
        <v>161</v>
      </c>
      <c r="M186" s="677">
        <v>550</v>
      </c>
      <c r="N186" s="404">
        <v>440</v>
      </c>
      <c r="O186" s="403">
        <v>660</v>
      </c>
      <c r="P186" s="400">
        <v>4</v>
      </c>
      <c r="Q186" s="383">
        <v>100</v>
      </c>
      <c r="R186" s="397">
        <v>27500</v>
      </c>
      <c r="S186" s="397">
        <v>17600</v>
      </c>
      <c r="T186" s="397">
        <v>39600</v>
      </c>
      <c r="U186" s="383"/>
    </row>
    <row r="187" spans="1:21" s="398" customFormat="1" ht="25.5" x14ac:dyDescent="0.2">
      <c r="A187" s="383" t="s">
        <v>813</v>
      </c>
      <c r="B187" s="714" t="s">
        <v>814</v>
      </c>
      <c r="C187" s="764" t="s">
        <v>352</v>
      </c>
      <c r="D187" s="454" t="s">
        <v>364</v>
      </c>
      <c r="E187" s="399"/>
      <c r="F187" s="383" t="s">
        <v>785</v>
      </c>
      <c r="G187" s="385"/>
      <c r="H187" s="400"/>
      <c r="I187" s="401"/>
      <c r="J187" s="402"/>
      <c r="K187" s="399"/>
      <c r="L187" s="402"/>
      <c r="M187" s="677"/>
      <c r="N187" s="404"/>
      <c r="O187" s="403"/>
      <c r="P187" s="400">
        <v>4</v>
      </c>
      <c r="Q187" s="383">
        <v>100</v>
      </c>
      <c r="R187" s="397"/>
      <c r="S187" s="397"/>
      <c r="T187" s="397"/>
      <c r="U187" s="383"/>
    </row>
    <row r="188" spans="1:21" s="398" customFormat="1" ht="25.5" x14ac:dyDescent="0.2">
      <c r="A188" s="383" t="s">
        <v>815</v>
      </c>
      <c r="B188" s="714" t="s">
        <v>816</v>
      </c>
      <c r="C188" s="764" t="s">
        <v>352</v>
      </c>
      <c r="D188" s="454" t="s">
        <v>364</v>
      </c>
      <c r="E188" s="399"/>
      <c r="F188" s="383" t="s">
        <v>785</v>
      </c>
      <c r="G188" s="385"/>
      <c r="H188" s="400"/>
      <c r="I188" s="401"/>
      <c r="J188" s="402"/>
      <c r="K188" s="399"/>
      <c r="L188" s="402"/>
      <c r="M188" s="677"/>
      <c r="N188" s="404"/>
      <c r="O188" s="403"/>
      <c r="P188" s="400">
        <v>4</v>
      </c>
      <c r="Q188" s="383">
        <v>100</v>
      </c>
      <c r="R188" s="397"/>
      <c r="S188" s="397"/>
      <c r="T188" s="397"/>
      <c r="U188" s="383"/>
    </row>
    <row r="189" spans="1:21" s="398" customFormat="1" ht="25.5" x14ac:dyDescent="0.2">
      <c r="A189" s="383" t="s">
        <v>817</v>
      </c>
      <c r="B189" s="714" t="s">
        <v>818</v>
      </c>
      <c r="C189" s="764" t="s">
        <v>352</v>
      </c>
      <c r="D189" s="454" t="s">
        <v>364</v>
      </c>
      <c r="E189" s="399"/>
      <c r="F189" s="383" t="s">
        <v>785</v>
      </c>
      <c r="G189" s="385"/>
      <c r="H189" s="400"/>
      <c r="I189" s="401"/>
      <c r="J189" s="402"/>
      <c r="K189" s="399"/>
      <c r="L189" s="402"/>
      <c r="M189" s="677"/>
      <c r="N189" s="404"/>
      <c r="O189" s="403"/>
      <c r="P189" s="400">
        <v>4</v>
      </c>
      <c r="Q189" s="383">
        <v>100</v>
      </c>
      <c r="R189" s="397"/>
      <c r="S189" s="397"/>
      <c r="T189" s="397"/>
      <c r="U189" s="383"/>
    </row>
    <row r="190" spans="1:21" s="398" customFormat="1" ht="25.5" x14ac:dyDescent="0.2">
      <c r="A190" s="383" t="s">
        <v>819</v>
      </c>
      <c r="B190" s="714" t="s">
        <v>820</v>
      </c>
      <c r="C190" s="764" t="s">
        <v>352</v>
      </c>
      <c r="D190" s="454" t="s">
        <v>364</v>
      </c>
      <c r="E190" s="399"/>
      <c r="F190" s="383" t="s">
        <v>785</v>
      </c>
      <c r="G190" s="385"/>
      <c r="H190" s="400"/>
      <c r="I190" s="401"/>
      <c r="J190" s="402"/>
      <c r="K190" s="399"/>
      <c r="L190" s="402"/>
      <c r="M190" s="677"/>
      <c r="N190" s="404"/>
      <c r="O190" s="403"/>
      <c r="P190" s="400">
        <v>4</v>
      </c>
      <c r="Q190" s="383">
        <v>100</v>
      </c>
      <c r="R190" s="397"/>
      <c r="S190" s="397"/>
      <c r="T190" s="397"/>
      <c r="U190" s="383"/>
    </row>
    <row r="191" spans="1:21" s="398" customFormat="1" ht="25.5" x14ac:dyDescent="0.2">
      <c r="A191" s="383" t="s">
        <v>821</v>
      </c>
      <c r="B191" s="714" t="s">
        <v>1444</v>
      </c>
      <c r="C191" s="764" t="s">
        <v>352</v>
      </c>
      <c r="D191" s="454" t="s">
        <v>364</v>
      </c>
      <c r="E191" s="399"/>
      <c r="F191" s="383" t="s">
        <v>785</v>
      </c>
      <c r="G191" s="385">
        <v>0</v>
      </c>
      <c r="H191" s="400"/>
      <c r="I191" s="401"/>
      <c r="J191" s="402"/>
      <c r="K191" s="399"/>
      <c r="L191" s="400"/>
      <c r="M191" s="677"/>
      <c r="N191" s="404"/>
      <c r="O191" s="403"/>
      <c r="P191" s="400">
        <v>4</v>
      </c>
      <c r="Q191" s="383">
        <v>100</v>
      </c>
      <c r="R191" s="397"/>
      <c r="S191" s="397"/>
      <c r="T191" s="397"/>
      <c r="U191" s="383"/>
    </row>
    <row r="192" spans="1:21" s="398" customFormat="1" ht="25.5" x14ac:dyDescent="0.2">
      <c r="A192" s="383" t="s">
        <v>822</v>
      </c>
      <c r="B192" s="714" t="s">
        <v>1466</v>
      </c>
      <c r="C192" s="764" t="s">
        <v>352</v>
      </c>
      <c r="D192" s="454" t="s">
        <v>364</v>
      </c>
      <c r="E192" s="399"/>
      <c r="F192" s="383" t="s">
        <v>785</v>
      </c>
      <c r="G192" s="385">
        <v>0</v>
      </c>
      <c r="H192" s="400"/>
      <c r="I192" s="401"/>
      <c r="J192" s="402"/>
      <c r="K192" s="399"/>
      <c r="L192" s="400"/>
      <c r="M192" s="677"/>
      <c r="N192" s="404"/>
      <c r="O192" s="403"/>
      <c r="P192" s="400">
        <v>4</v>
      </c>
      <c r="Q192" s="383">
        <v>100</v>
      </c>
      <c r="R192" s="397"/>
      <c r="S192" s="397"/>
      <c r="T192" s="397"/>
      <c r="U192" s="383"/>
    </row>
    <row r="193" spans="1:21" s="398" customFormat="1" ht="25.5" x14ac:dyDescent="0.2">
      <c r="A193" s="383" t="s">
        <v>823</v>
      </c>
      <c r="B193" s="714" t="s">
        <v>824</v>
      </c>
      <c r="C193" s="764" t="s">
        <v>352</v>
      </c>
      <c r="D193" s="454" t="s">
        <v>364</v>
      </c>
      <c r="E193" s="399"/>
      <c r="F193" s="383" t="s">
        <v>785</v>
      </c>
      <c r="G193" s="385"/>
      <c r="H193" s="400"/>
      <c r="I193" s="401"/>
      <c r="J193" s="402"/>
      <c r="K193" s="399"/>
      <c r="L193" s="402"/>
      <c r="M193" s="677"/>
      <c r="N193" s="404"/>
      <c r="O193" s="403"/>
      <c r="P193" s="400">
        <v>4</v>
      </c>
      <c r="Q193" s="383">
        <v>100</v>
      </c>
      <c r="R193" s="397"/>
      <c r="S193" s="397"/>
      <c r="T193" s="397"/>
      <c r="U193" s="383"/>
    </row>
    <row r="194" spans="1:21" s="398" customFormat="1" ht="25.5" x14ac:dyDescent="0.2">
      <c r="A194" s="383" t="s">
        <v>825</v>
      </c>
      <c r="B194" s="714" t="s">
        <v>826</v>
      </c>
      <c r="C194" s="764" t="s">
        <v>352</v>
      </c>
      <c r="D194" s="454" t="s">
        <v>364</v>
      </c>
      <c r="E194" s="399"/>
      <c r="F194" s="383" t="s">
        <v>785</v>
      </c>
      <c r="G194" s="385"/>
      <c r="H194" s="400"/>
      <c r="I194" s="401"/>
      <c r="J194" s="402"/>
      <c r="K194" s="399"/>
      <c r="L194" s="402"/>
      <c r="M194" s="677"/>
      <c r="N194" s="404"/>
      <c r="O194" s="403"/>
      <c r="P194" s="400">
        <v>4</v>
      </c>
      <c r="Q194" s="383">
        <v>100</v>
      </c>
      <c r="R194" s="397"/>
      <c r="S194" s="397"/>
      <c r="T194" s="397"/>
      <c r="U194" s="383"/>
    </row>
    <row r="195" spans="1:21" s="398" customFormat="1" ht="25.5" x14ac:dyDescent="0.2">
      <c r="A195" s="383" t="s">
        <v>827</v>
      </c>
      <c r="B195" s="714" t="s">
        <v>1511</v>
      </c>
      <c r="C195" s="764" t="s">
        <v>352</v>
      </c>
      <c r="D195" s="454" t="s">
        <v>364</v>
      </c>
      <c r="E195" s="399"/>
      <c r="F195" s="383" t="s">
        <v>828</v>
      </c>
      <c r="G195" s="385">
        <v>1</v>
      </c>
      <c r="H195" s="400" t="s">
        <v>40</v>
      </c>
      <c r="I195" s="401">
        <v>2</v>
      </c>
      <c r="J195" s="402">
        <v>2</v>
      </c>
      <c r="K195" s="399">
        <v>2</v>
      </c>
      <c r="L195" s="402" t="s">
        <v>161</v>
      </c>
      <c r="M195" s="677">
        <v>40000</v>
      </c>
      <c r="N195" s="404">
        <v>32000</v>
      </c>
      <c r="O195" s="403">
        <v>48000</v>
      </c>
      <c r="P195" s="400">
        <v>4</v>
      </c>
      <c r="Q195" s="383">
        <v>100</v>
      </c>
      <c r="R195" s="397">
        <v>80000</v>
      </c>
      <c r="S195" s="397">
        <v>64000</v>
      </c>
      <c r="T195" s="397">
        <v>96000</v>
      </c>
      <c r="U195" s="383"/>
    </row>
    <row r="196" spans="1:21" s="398" customFormat="1" ht="25.5" x14ac:dyDescent="0.2">
      <c r="A196" s="383" t="s">
        <v>829</v>
      </c>
      <c r="B196" s="714" t="s">
        <v>1497</v>
      </c>
      <c r="C196" s="764" t="s">
        <v>352</v>
      </c>
      <c r="D196" s="454" t="s">
        <v>364</v>
      </c>
      <c r="E196" s="399"/>
      <c r="F196" s="383" t="s">
        <v>828</v>
      </c>
      <c r="G196" s="385">
        <v>1</v>
      </c>
      <c r="H196" s="400" t="s">
        <v>40</v>
      </c>
      <c r="I196" s="401">
        <v>2</v>
      </c>
      <c r="J196" s="402">
        <v>2</v>
      </c>
      <c r="K196" s="399">
        <v>2</v>
      </c>
      <c r="L196" s="402" t="s">
        <v>161</v>
      </c>
      <c r="M196" s="677">
        <v>2500</v>
      </c>
      <c r="N196" s="404">
        <v>2000</v>
      </c>
      <c r="O196" s="403">
        <v>3000</v>
      </c>
      <c r="P196" s="400">
        <v>4</v>
      </c>
      <c r="Q196" s="383">
        <v>100</v>
      </c>
      <c r="R196" s="397">
        <v>5000</v>
      </c>
      <c r="S196" s="397">
        <v>4000</v>
      </c>
      <c r="T196" s="397">
        <v>6000</v>
      </c>
      <c r="U196" s="383"/>
    </row>
    <row r="197" spans="1:21" s="398" customFormat="1" ht="25.5" x14ac:dyDescent="0.2">
      <c r="A197" s="383" t="s">
        <v>830</v>
      </c>
      <c r="B197" s="714" t="s">
        <v>1498</v>
      </c>
      <c r="C197" s="764" t="s">
        <v>352</v>
      </c>
      <c r="D197" s="454" t="s">
        <v>364</v>
      </c>
      <c r="E197" s="399"/>
      <c r="F197" s="383" t="s">
        <v>828</v>
      </c>
      <c r="G197" s="385">
        <v>1</v>
      </c>
      <c r="H197" s="400" t="s">
        <v>40</v>
      </c>
      <c r="I197" s="401">
        <v>1</v>
      </c>
      <c r="J197" s="402">
        <v>0.8</v>
      </c>
      <c r="K197" s="399">
        <v>1.2</v>
      </c>
      <c r="L197" s="402" t="s">
        <v>161</v>
      </c>
      <c r="M197" s="677">
        <v>2000</v>
      </c>
      <c r="N197" s="404">
        <v>1600</v>
      </c>
      <c r="O197" s="403">
        <v>2400</v>
      </c>
      <c r="P197" s="400">
        <v>4</v>
      </c>
      <c r="Q197" s="383">
        <v>100</v>
      </c>
      <c r="R197" s="397">
        <v>2000</v>
      </c>
      <c r="S197" s="397">
        <v>1280</v>
      </c>
      <c r="T197" s="397">
        <v>2880</v>
      </c>
      <c r="U197" s="383"/>
    </row>
    <row r="198" spans="1:21" s="398" customFormat="1" ht="25.5" x14ac:dyDescent="0.2">
      <c r="A198" s="383" t="s">
        <v>831</v>
      </c>
      <c r="B198" s="714" t="s">
        <v>832</v>
      </c>
      <c r="C198" s="764" t="s">
        <v>352</v>
      </c>
      <c r="D198" s="454" t="s">
        <v>364</v>
      </c>
      <c r="E198" s="399"/>
      <c r="F198" s="383" t="s">
        <v>828</v>
      </c>
      <c r="G198" s="385"/>
      <c r="H198" s="400"/>
      <c r="I198" s="401"/>
      <c r="J198" s="402"/>
      <c r="K198" s="399"/>
      <c r="L198" s="402"/>
      <c r="M198" s="677"/>
      <c r="N198" s="404"/>
      <c r="O198" s="403"/>
      <c r="P198" s="400">
        <v>4</v>
      </c>
      <c r="Q198" s="383">
        <v>100</v>
      </c>
      <c r="R198" s="397"/>
      <c r="S198" s="397"/>
      <c r="T198" s="397"/>
      <c r="U198" s="383"/>
    </row>
    <row r="199" spans="1:21" s="398" customFormat="1" ht="25.5" x14ac:dyDescent="0.2">
      <c r="A199" s="383" t="s">
        <v>833</v>
      </c>
      <c r="B199" s="714" t="s">
        <v>834</v>
      </c>
      <c r="C199" s="764" t="s">
        <v>352</v>
      </c>
      <c r="D199" s="454" t="s">
        <v>364</v>
      </c>
      <c r="E199" s="399"/>
      <c r="F199" s="383" t="s">
        <v>785</v>
      </c>
      <c r="G199" s="385"/>
      <c r="H199" s="400"/>
      <c r="I199" s="401"/>
      <c r="J199" s="402"/>
      <c r="K199" s="399"/>
      <c r="L199" s="402"/>
      <c r="M199" s="677"/>
      <c r="N199" s="404"/>
      <c r="O199" s="403"/>
      <c r="P199" s="400">
        <v>4</v>
      </c>
      <c r="Q199" s="383">
        <v>100</v>
      </c>
      <c r="R199" s="397"/>
      <c r="S199" s="397"/>
      <c r="T199" s="397"/>
      <c r="U199" s="383"/>
    </row>
    <row r="200" spans="1:21" s="398" customFormat="1" ht="25.5" x14ac:dyDescent="0.2">
      <c r="A200" s="383" t="s">
        <v>835</v>
      </c>
      <c r="B200" s="714" t="s">
        <v>1507</v>
      </c>
      <c r="C200" s="764" t="s">
        <v>352</v>
      </c>
      <c r="D200" s="454" t="s">
        <v>364</v>
      </c>
      <c r="E200" s="399"/>
      <c r="F200" s="383" t="s">
        <v>785</v>
      </c>
      <c r="G200" s="385">
        <v>1</v>
      </c>
      <c r="H200" s="400" t="s">
        <v>42</v>
      </c>
      <c r="I200" s="401">
        <v>1500</v>
      </c>
      <c r="J200" s="402">
        <v>1500</v>
      </c>
      <c r="K200" s="399">
        <v>1500</v>
      </c>
      <c r="L200" s="402" t="s">
        <v>42</v>
      </c>
      <c r="M200" s="677">
        <v>110</v>
      </c>
      <c r="N200" s="404">
        <v>110</v>
      </c>
      <c r="O200" s="403">
        <v>110</v>
      </c>
      <c r="P200" s="400">
        <v>4</v>
      </c>
      <c r="Q200" s="383">
        <v>100</v>
      </c>
      <c r="R200" s="397">
        <v>165000</v>
      </c>
      <c r="S200" s="397">
        <v>165000</v>
      </c>
      <c r="T200" s="397">
        <v>165000</v>
      </c>
      <c r="U200" s="383"/>
    </row>
    <row r="201" spans="1:21" s="398" customFormat="1" ht="25.5" x14ac:dyDescent="0.2">
      <c r="A201" s="383" t="s">
        <v>836</v>
      </c>
      <c r="B201" s="714" t="s">
        <v>837</v>
      </c>
      <c r="C201" s="764" t="s">
        <v>352</v>
      </c>
      <c r="D201" s="454" t="s">
        <v>364</v>
      </c>
      <c r="E201" s="399"/>
      <c r="F201" s="383" t="s">
        <v>828</v>
      </c>
      <c r="G201" s="385"/>
      <c r="H201" s="400"/>
      <c r="I201" s="401"/>
      <c r="J201" s="402"/>
      <c r="K201" s="399"/>
      <c r="L201" s="402"/>
      <c r="M201" s="677"/>
      <c r="N201" s="404"/>
      <c r="O201" s="403"/>
      <c r="P201" s="400">
        <v>4</v>
      </c>
      <c r="Q201" s="383">
        <v>100</v>
      </c>
      <c r="R201" s="397"/>
      <c r="S201" s="397"/>
      <c r="T201" s="397"/>
      <c r="U201" s="383"/>
    </row>
    <row r="202" spans="1:21" s="398" customFormat="1" ht="25.5" x14ac:dyDescent="0.2">
      <c r="A202" s="383" t="s">
        <v>838</v>
      </c>
      <c r="B202" s="714" t="s">
        <v>839</v>
      </c>
      <c r="C202" s="764" t="s">
        <v>352</v>
      </c>
      <c r="D202" s="454" t="s">
        <v>364</v>
      </c>
      <c r="E202" s="399"/>
      <c r="F202" s="383" t="s">
        <v>828</v>
      </c>
      <c r="G202" s="385">
        <v>0</v>
      </c>
      <c r="H202" s="402"/>
      <c r="I202" s="401"/>
      <c r="J202" s="402"/>
      <c r="K202" s="399"/>
      <c r="L202" s="402"/>
      <c r="M202" s="677"/>
      <c r="N202" s="404"/>
      <c r="O202" s="403"/>
      <c r="P202" s="400">
        <v>4</v>
      </c>
      <c r="Q202" s="383">
        <v>100</v>
      </c>
      <c r="R202" s="397"/>
      <c r="S202" s="397"/>
      <c r="T202" s="397"/>
      <c r="U202" s="383"/>
    </row>
    <row r="203" spans="1:21" s="398" customFormat="1" ht="25.5" x14ac:dyDescent="0.2">
      <c r="A203" s="383" t="s">
        <v>840</v>
      </c>
      <c r="B203" s="714" t="s">
        <v>841</v>
      </c>
      <c r="C203" s="764" t="s">
        <v>352</v>
      </c>
      <c r="D203" s="454" t="s">
        <v>364</v>
      </c>
      <c r="E203" s="399"/>
      <c r="F203" s="383" t="s">
        <v>828</v>
      </c>
      <c r="G203" s="385"/>
      <c r="H203" s="400"/>
      <c r="I203" s="401"/>
      <c r="J203" s="402"/>
      <c r="K203" s="399"/>
      <c r="L203" s="402"/>
      <c r="M203" s="677"/>
      <c r="N203" s="404"/>
      <c r="O203" s="403"/>
      <c r="P203" s="400">
        <v>4</v>
      </c>
      <c r="Q203" s="383">
        <v>100</v>
      </c>
      <c r="R203" s="397"/>
      <c r="S203" s="397"/>
      <c r="T203" s="397"/>
      <c r="U203" s="383"/>
    </row>
    <row r="204" spans="1:21" s="398" customFormat="1" ht="25.5" x14ac:dyDescent="0.2">
      <c r="A204" s="383" t="s">
        <v>842</v>
      </c>
      <c r="B204" s="714" t="s">
        <v>843</v>
      </c>
      <c r="C204" s="764" t="s">
        <v>352</v>
      </c>
      <c r="D204" s="454" t="s">
        <v>364</v>
      </c>
      <c r="E204" s="399"/>
      <c r="F204" s="383" t="s">
        <v>828</v>
      </c>
      <c r="G204" s="385">
        <v>1</v>
      </c>
      <c r="H204" s="400" t="s">
        <v>161</v>
      </c>
      <c r="I204" s="401">
        <v>5</v>
      </c>
      <c r="J204" s="402">
        <v>5</v>
      </c>
      <c r="K204" s="399">
        <v>5</v>
      </c>
      <c r="L204" s="402" t="s">
        <v>161</v>
      </c>
      <c r="M204" s="677">
        <v>5000</v>
      </c>
      <c r="N204" s="404">
        <v>4000</v>
      </c>
      <c r="O204" s="403">
        <v>6000</v>
      </c>
      <c r="P204" s="400">
        <v>4</v>
      </c>
      <c r="Q204" s="383">
        <v>100</v>
      </c>
      <c r="R204" s="397">
        <v>25000</v>
      </c>
      <c r="S204" s="397">
        <v>20000</v>
      </c>
      <c r="T204" s="397">
        <v>30000</v>
      </c>
      <c r="U204" s="383"/>
    </row>
    <row r="205" spans="1:21" s="398" customFormat="1" ht="25.5" x14ac:dyDescent="0.2">
      <c r="A205" s="383" t="s">
        <v>844</v>
      </c>
      <c r="B205" s="714" t="s">
        <v>845</v>
      </c>
      <c r="C205" s="764" t="s">
        <v>352</v>
      </c>
      <c r="D205" s="454" t="s">
        <v>364</v>
      </c>
      <c r="E205" s="399"/>
      <c r="F205" s="383" t="s">
        <v>828</v>
      </c>
      <c r="G205" s="385">
        <v>0</v>
      </c>
      <c r="H205" s="402"/>
      <c r="I205" s="401"/>
      <c r="J205" s="402"/>
      <c r="K205" s="399"/>
      <c r="L205" s="402"/>
      <c r="M205" s="677"/>
      <c r="N205" s="404"/>
      <c r="O205" s="403"/>
      <c r="P205" s="400">
        <v>4</v>
      </c>
      <c r="Q205" s="383">
        <v>100</v>
      </c>
      <c r="R205" s="397"/>
      <c r="S205" s="397"/>
      <c r="T205" s="397"/>
      <c r="U205" s="383"/>
    </row>
    <row r="206" spans="1:21" s="398" customFormat="1" ht="25.5" x14ac:dyDescent="0.2">
      <c r="A206" s="383" t="s">
        <v>846</v>
      </c>
      <c r="B206" s="714" t="s">
        <v>847</v>
      </c>
      <c r="C206" s="764" t="s">
        <v>352</v>
      </c>
      <c r="D206" s="454" t="s">
        <v>364</v>
      </c>
      <c r="E206" s="399"/>
      <c r="F206" s="383" t="s">
        <v>828</v>
      </c>
      <c r="G206" s="385"/>
      <c r="H206" s="400"/>
      <c r="I206" s="401"/>
      <c r="J206" s="402"/>
      <c r="K206" s="399"/>
      <c r="L206" s="402"/>
      <c r="M206" s="677"/>
      <c r="N206" s="404"/>
      <c r="O206" s="403"/>
      <c r="P206" s="400">
        <v>4</v>
      </c>
      <c r="Q206" s="383">
        <v>100</v>
      </c>
      <c r="R206" s="397"/>
      <c r="S206" s="397"/>
      <c r="T206" s="397"/>
      <c r="U206" s="383"/>
    </row>
    <row r="207" spans="1:21" s="398" customFormat="1" ht="25.5" x14ac:dyDescent="0.2">
      <c r="A207" s="383" t="s">
        <v>848</v>
      </c>
      <c r="B207" s="714" t="s">
        <v>849</v>
      </c>
      <c r="C207" s="764" t="s">
        <v>352</v>
      </c>
      <c r="D207" s="454" t="s">
        <v>364</v>
      </c>
      <c r="E207" s="399"/>
      <c r="F207" s="383" t="s">
        <v>828</v>
      </c>
      <c r="G207" s="385"/>
      <c r="H207" s="400"/>
      <c r="I207" s="401"/>
      <c r="J207" s="402"/>
      <c r="K207" s="399"/>
      <c r="L207" s="402"/>
      <c r="M207" s="677"/>
      <c r="N207" s="404"/>
      <c r="O207" s="403"/>
      <c r="P207" s="400">
        <v>4</v>
      </c>
      <c r="Q207" s="383">
        <v>100</v>
      </c>
      <c r="R207" s="397"/>
      <c r="S207" s="397"/>
      <c r="T207" s="397"/>
      <c r="U207" s="383"/>
    </row>
    <row r="208" spans="1:21" s="398" customFormat="1" ht="25.5" x14ac:dyDescent="0.2">
      <c r="A208" s="383" t="s">
        <v>850</v>
      </c>
      <c r="B208" s="714" t="s">
        <v>851</v>
      </c>
      <c r="C208" s="764" t="s">
        <v>352</v>
      </c>
      <c r="D208" s="454" t="s">
        <v>364</v>
      </c>
      <c r="E208" s="399"/>
      <c r="F208" s="383" t="s">
        <v>828</v>
      </c>
      <c r="G208" s="385"/>
      <c r="H208" s="400"/>
      <c r="I208" s="401"/>
      <c r="J208" s="402"/>
      <c r="K208" s="399"/>
      <c r="L208" s="402"/>
      <c r="M208" s="677"/>
      <c r="N208" s="404"/>
      <c r="O208" s="403"/>
      <c r="P208" s="400">
        <v>4</v>
      </c>
      <c r="Q208" s="383">
        <v>100</v>
      </c>
      <c r="R208" s="397"/>
      <c r="S208" s="397"/>
      <c r="T208" s="397"/>
      <c r="U208" s="383"/>
    </row>
    <row r="209" spans="1:21" s="398" customFormat="1" ht="25.5" x14ac:dyDescent="0.2">
      <c r="A209" s="383" t="s">
        <v>852</v>
      </c>
      <c r="B209" s="714" t="s">
        <v>853</v>
      </c>
      <c r="C209" s="764" t="s">
        <v>352</v>
      </c>
      <c r="D209" s="454" t="s">
        <v>364</v>
      </c>
      <c r="E209" s="399"/>
      <c r="F209" s="383" t="s">
        <v>828</v>
      </c>
      <c r="G209" s="385"/>
      <c r="H209" s="400"/>
      <c r="I209" s="401"/>
      <c r="J209" s="402"/>
      <c r="K209" s="399"/>
      <c r="L209" s="402"/>
      <c r="M209" s="677"/>
      <c r="N209" s="404"/>
      <c r="O209" s="403"/>
      <c r="P209" s="400">
        <v>4</v>
      </c>
      <c r="Q209" s="383">
        <v>100</v>
      </c>
      <c r="R209" s="397"/>
      <c r="S209" s="397"/>
      <c r="T209" s="397"/>
      <c r="U209" s="383"/>
    </row>
    <row r="210" spans="1:21" s="398" customFormat="1" ht="25.5" x14ac:dyDescent="0.2">
      <c r="A210" s="383" t="s">
        <v>854</v>
      </c>
      <c r="B210" s="714" t="s">
        <v>855</v>
      </c>
      <c r="C210" s="764" t="s">
        <v>352</v>
      </c>
      <c r="D210" s="454" t="s">
        <v>364</v>
      </c>
      <c r="E210" s="399"/>
      <c r="F210" s="383" t="s">
        <v>828</v>
      </c>
      <c r="G210" s="385"/>
      <c r="H210" s="400"/>
      <c r="I210" s="401"/>
      <c r="J210" s="402"/>
      <c r="K210" s="399"/>
      <c r="L210" s="402"/>
      <c r="M210" s="677"/>
      <c r="N210" s="404"/>
      <c r="O210" s="403"/>
      <c r="P210" s="400">
        <v>4</v>
      </c>
      <c r="Q210" s="383">
        <v>100</v>
      </c>
      <c r="R210" s="397"/>
      <c r="S210" s="397"/>
      <c r="T210" s="397"/>
      <c r="U210" s="383"/>
    </row>
    <row r="211" spans="1:21" s="398" customFormat="1" ht="25.5" x14ac:dyDescent="0.2">
      <c r="A211" s="383" t="s">
        <v>856</v>
      </c>
      <c r="B211" s="714" t="s">
        <v>857</v>
      </c>
      <c r="C211" s="764" t="s">
        <v>352</v>
      </c>
      <c r="D211" s="454" t="s">
        <v>364</v>
      </c>
      <c r="E211" s="399"/>
      <c r="F211" s="383" t="s">
        <v>768</v>
      </c>
      <c r="G211" s="385"/>
      <c r="H211" s="400"/>
      <c r="I211" s="401"/>
      <c r="J211" s="402"/>
      <c r="K211" s="399"/>
      <c r="L211" s="402"/>
      <c r="M211" s="677"/>
      <c r="N211" s="404"/>
      <c r="O211" s="403"/>
      <c r="P211" s="400">
        <v>4</v>
      </c>
      <c r="Q211" s="383">
        <v>100</v>
      </c>
      <c r="R211" s="397"/>
      <c r="S211" s="397"/>
      <c r="T211" s="397"/>
      <c r="U211" s="383"/>
    </row>
    <row r="212" spans="1:21" s="398" customFormat="1" ht="25.5" x14ac:dyDescent="0.2">
      <c r="A212" s="383" t="s">
        <v>858</v>
      </c>
      <c r="B212" s="714" t="s">
        <v>859</v>
      </c>
      <c r="C212" s="764" t="s">
        <v>352</v>
      </c>
      <c r="D212" s="454" t="s">
        <v>364</v>
      </c>
      <c r="E212" s="399"/>
      <c r="F212" s="383" t="s">
        <v>768</v>
      </c>
      <c r="G212" s="385"/>
      <c r="H212" s="400"/>
      <c r="I212" s="401"/>
      <c r="J212" s="402"/>
      <c r="K212" s="399"/>
      <c r="L212" s="402"/>
      <c r="M212" s="677"/>
      <c r="N212" s="404"/>
      <c r="O212" s="403"/>
      <c r="P212" s="400">
        <v>4</v>
      </c>
      <c r="Q212" s="383">
        <v>100</v>
      </c>
      <c r="R212" s="397"/>
      <c r="S212" s="397"/>
      <c r="T212" s="397"/>
      <c r="U212" s="383"/>
    </row>
    <row r="213" spans="1:21" s="398" customFormat="1" ht="25.5" x14ac:dyDescent="0.2">
      <c r="A213" s="383" t="s">
        <v>860</v>
      </c>
      <c r="B213" s="714" t="s">
        <v>861</v>
      </c>
      <c r="C213" s="764" t="s">
        <v>352</v>
      </c>
      <c r="D213" s="454" t="s">
        <v>364</v>
      </c>
      <c r="E213" s="399"/>
      <c r="F213" s="383" t="s">
        <v>768</v>
      </c>
      <c r="G213" s="385"/>
      <c r="H213" s="400"/>
      <c r="I213" s="401"/>
      <c r="J213" s="402"/>
      <c r="K213" s="399"/>
      <c r="L213" s="402"/>
      <c r="M213" s="677"/>
      <c r="N213" s="404"/>
      <c r="O213" s="403"/>
      <c r="P213" s="400">
        <v>4</v>
      </c>
      <c r="Q213" s="383">
        <v>100</v>
      </c>
      <c r="R213" s="397"/>
      <c r="S213" s="397"/>
      <c r="T213" s="397"/>
      <c r="U213" s="383"/>
    </row>
    <row r="214" spans="1:21" s="398" customFormat="1" x14ac:dyDescent="0.2">
      <c r="A214" s="383"/>
      <c r="B214" s="714" t="s">
        <v>616</v>
      </c>
      <c r="C214" s="764"/>
      <c r="D214" s="454"/>
      <c r="E214" s="399"/>
      <c r="F214" s="383"/>
      <c r="G214" s="385"/>
      <c r="H214" s="400"/>
      <c r="I214" s="401"/>
      <c r="J214" s="402"/>
      <c r="K214" s="399"/>
      <c r="L214" s="402"/>
      <c r="M214" s="677"/>
      <c r="N214" s="404"/>
      <c r="O214" s="403"/>
      <c r="P214" s="400"/>
      <c r="Q214" s="383"/>
      <c r="R214" s="397"/>
      <c r="S214" s="397"/>
      <c r="T214" s="397"/>
      <c r="U214" s="383"/>
    </row>
    <row r="215" spans="1:21" s="398" customFormat="1" x14ac:dyDescent="0.2">
      <c r="A215" s="383"/>
      <c r="B215" s="714" t="s">
        <v>616</v>
      </c>
      <c r="C215" s="764"/>
      <c r="D215" s="454"/>
      <c r="E215" s="399"/>
      <c r="F215" s="383"/>
      <c r="G215" s="385"/>
      <c r="H215" s="400"/>
      <c r="I215" s="401"/>
      <c r="J215" s="402"/>
      <c r="K215" s="399"/>
      <c r="L215" s="402"/>
      <c r="M215" s="677"/>
      <c r="N215" s="404"/>
      <c r="O215" s="403"/>
      <c r="P215" s="400"/>
      <c r="Q215" s="383"/>
      <c r="R215" s="397"/>
      <c r="S215" s="397"/>
      <c r="T215" s="397"/>
      <c r="U215" s="383"/>
    </row>
    <row r="216" spans="1:21" s="398" customFormat="1" ht="25.5" x14ac:dyDescent="0.2">
      <c r="A216" s="751" t="s">
        <v>862</v>
      </c>
      <c r="B216" s="753" t="s">
        <v>863</v>
      </c>
      <c r="C216" s="764" t="s">
        <v>352</v>
      </c>
      <c r="D216" s="454" t="s">
        <v>365</v>
      </c>
      <c r="E216" s="399"/>
      <c r="F216" s="383"/>
      <c r="G216" s="385"/>
      <c r="H216" s="400"/>
      <c r="I216" s="401"/>
      <c r="J216" s="402"/>
      <c r="K216" s="399"/>
      <c r="L216" s="402"/>
      <c r="M216" s="677"/>
      <c r="N216" s="404"/>
      <c r="O216" s="403"/>
      <c r="P216" s="400">
        <v>4</v>
      </c>
      <c r="Q216" s="383">
        <v>100</v>
      </c>
      <c r="R216" s="397"/>
      <c r="S216" s="397"/>
      <c r="T216" s="397"/>
      <c r="U216" s="383"/>
    </row>
    <row r="217" spans="1:21" s="398" customFormat="1" ht="25.5" x14ac:dyDescent="0.2">
      <c r="A217" s="383" t="s">
        <v>864</v>
      </c>
      <c r="B217" s="714" t="s">
        <v>865</v>
      </c>
      <c r="C217" s="764" t="s">
        <v>352</v>
      </c>
      <c r="D217" s="454" t="s">
        <v>365</v>
      </c>
      <c r="E217" s="399"/>
      <c r="F217" s="383" t="s">
        <v>9</v>
      </c>
      <c r="G217" s="385"/>
      <c r="H217" s="400"/>
      <c r="I217" s="401"/>
      <c r="J217" s="402"/>
      <c r="K217" s="399"/>
      <c r="L217" s="402"/>
      <c r="M217" s="677"/>
      <c r="N217" s="404"/>
      <c r="O217" s="403"/>
      <c r="P217" s="400">
        <v>4</v>
      </c>
      <c r="Q217" s="383">
        <v>100</v>
      </c>
      <c r="R217" s="397"/>
      <c r="S217" s="397"/>
      <c r="T217" s="397"/>
      <c r="U217" s="383"/>
    </row>
    <row r="218" spans="1:21" s="398" customFormat="1" ht="25.5" x14ac:dyDescent="0.2">
      <c r="A218" s="383" t="s">
        <v>866</v>
      </c>
      <c r="B218" s="714" t="s">
        <v>867</v>
      </c>
      <c r="C218" s="764" t="s">
        <v>352</v>
      </c>
      <c r="D218" s="454" t="s">
        <v>365</v>
      </c>
      <c r="E218" s="399"/>
      <c r="F218" s="383" t="s">
        <v>768</v>
      </c>
      <c r="G218" s="385"/>
      <c r="H218" s="400"/>
      <c r="I218" s="401"/>
      <c r="J218" s="402"/>
      <c r="K218" s="399"/>
      <c r="L218" s="402"/>
      <c r="M218" s="677"/>
      <c r="N218" s="404"/>
      <c r="O218" s="403"/>
      <c r="P218" s="400">
        <v>4</v>
      </c>
      <c r="Q218" s="383">
        <v>100</v>
      </c>
      <c r="R218" s="397"/>
      <c r="S218" s="397"/>
      <c r="T218" s="397"/>
      <c r="U218" s="383"/>
    </row>
    <row r="219" spans="1:21" s="398" customFormat="1" ht="38.25" x14ac:dyDescent="0.2">
      <c r="A219" s="383" t="s">
        <v>868</v>
      </c>
      <c r="B219" s="714" t="s">
        <v>1581</v>
      </c>
      <c r="C219" s="764" t="s">
        <v>352</v>
      </c>
      <c r="D219" s="454" t="s">
        <v>365</v>
      </c>
      <c r="E219" s="399"/>
      <c r="F219" s="383" t="s">
        <v>768</v>
      </c>
      <c r="G219" s="385">
        <v>1</v>
      </c>
      <c r="H219" s="400" t="s">
        <v>160</v>
      </c>
      <c r="I219" s="401">
        <v>4930</v>
      </c>
      <c r="J219" s="402">
        <v>4437</v>
      </c>
      <c r="K219" s="399">
        <v>5423</v>
      </c>
      <c r="L219" s="402" t="s">
        <v>161</v>
      </c>
      <c r="M219" s="677">
        <v>300</v>
      </c>
      <c r="N219" s="404">
        <v>240</v>
      </c>
      <c r="O219" s="403">
        <v>360</v>
      </c>
      <c r="P219" s="400">
        <v>4</v>
      </c>
      <c r="Q219" s="383">
        <v>100</v>
      </c>
      <c r="R219" s="397">
        <v>1479000</v>
      </c>
      <c r="S219" s="397">
        <v>1064880</v>
      </c>
      <c r="T219" s="397">
        <v>1952280</v>
      </c>
      <c r="U219" s="383" t="s">
        <v>1580</v>
      </c>
    </row>
    <row r="220" spans="1:21" s="398" customFormat="1" ht="25.5" x14ac:dyDescent="0.2">
      <c r="A220" s="383" t="s">
        <v>869</v>
      </c>
      <c r="B220" s="714" t="s">
        <v>1481</v>
      </c>
      <c r="C220" s="764" t="s">
        <v>352</v>
      </c>
      <c r="D220" s="454" t="s">
        <v>365</v>
      </c>
      <c r="E220" s="399"/>
      <c r="F220" s="383" t="s">
        <v>768</v>
      </c>
      <c r="G220" s="385"/>
      <c r="H220" s="400"/>
      <c r="I220" s="401"/>
      <c r="J220" s="402"/>
      <c r="K220" s="399"/>
      <c r="L220" s="402"/>
      <c r="M220" s="677"/>
      <c r="N220" s="404"/>
      <c r="O220" s="403"/>
      <c r="P220" s="400">
        <v>4</v>
      </c>
      <c r="Q220" s="383">
        <v>100</v>
      </c>
      <c r="R220" s="397"/>
      <c r="S220" s="397"/>
      <c r="T220" s="397"/>
      <c r="U220" s="383"/>
    </row>
    <row r="221" spans="1:21" s="398" customFormat="1" ht="25.5" x14ac:dyDescent="0.2">
      <c r="A221" s="383" t="s">
        <v>870</v>
      </c>
      <c r="B221" s="714"/>
      <c r="C221" s="764" t="s">
        <v>352</v>
      </c>
      <c r="D221" s="454" t="s">
        <v>365</v>
      </c>
      <c r="E221" s="399"/>
      <c r="F221" s="383" t="s">
        <v>768</v>
      </c>
      <c r="G221" s="385"/>
      <c r="H221" s="400"/>
      <c r="I221" s="401"/>
      <c r="J221" s="402"/>
      <c r="K221" s="399"/>
      <c r="L221" s="402"/>
      <c r="M221" s="677"/>
      <c r="N221" s="404"/>
      <c r="O221" s="403"/>
      <c r="P221" s="400">
        <v>4</v>
      </c>
      <c r="Q221" s="383">
        <v>100</v>
      </c>
      <c r="R221" s="397"/>
      <c r="S221" s="397"/>
      <c r="T221" s="397"/>
      <c r="U221" s="383"/>
    </row>
    <row r="222" spans="1:21" s="398" customFormat="1" x14ac:dyDescent="0.2">
      <c r="A222" s="383"/>
      <c r="B222" s="714" t="s">
        <v>616</v>
      </c>
      <c r="C222" s="764"/>
      <c r="D222" s="454"/>
      <c r="E222" s="399"/>
      <c r="F222" s="383"/>
      <c r="G222" s="385"/>
      <c r="H222" s="400"/>
      <c r="I222" s="401"/>
      <c r="J222" s="402"/>
      <c r="K222" s="399"/>
      <c r="L222" s="402"/>
      <c r="M222" s="677"/>
      <c r="N222" s="404"/>
      <c r="O222" s="403"/>
      <c r="P222" s="400"/>
      <c r="Q222" s="383"/>
      <c r="R222" s="397"/>
      <c r="S222" s="397"/>
      <c r="T222" s="397"/>
      <c r="U222" s="383"/>
    </row>
    <row r="223" spans="1:21" s="398" customFormat="1" x14ac:dyDescent="0.2">
      <c r="A223" s="383"/>
      <c r="B223" s="714" t="s">
        <v>616</v>
      </c>
      <c r="C223" s="764"/>
      <c r="D223" s="454"/>
      <c r="E223" s="399"/>
      <c r="F223" s="383"/>
      <c r="G223" s="385"/>
      <c r="H223" s="400"/>
      <c r="I223" s="401"/>
      <c r="J223" s="402"/>
      <c r="K223" s="399"/>
      <c r="L223" s="402"/>
      <c r="M223" s="677"/>
      <c r="N223" s="404"/>
      <c r="O223" s="403"/>
      <c r="P223" s="400"/>
      <c r="Q223" s="383"/>
      <c r="R223" s="397"/>
      <c r="S223" s="397"/>
      <c r="T223" s="397"/>
      <c r="U223" s="383"/>
    </row>
    <row r="224" spans="1:21" s="398" customFormat="1" x14ac:dyDescent="0.2">
      <c r="A224" s="383"/>
      <c r="B224" s="753" t="s">
        <v>871</v>
      </c>
      <c r="C224" s="764"/>
      <c r="D224" s="454"/>
      <c r="E224" s="399"/>
      <c r="F224" s="383"/>
      <c r="G224" s="385"/>
      <c r="H224" s="400"/>
      <c r="I224" s="401"/>
      <c r="J224" s="402"/>
      <c r="K224" s="399"/>
      <c r="L224" s="402"/>
      <c r="M224" s="677"/>
      <c r="N224" s="404"/>
      <c r="O224" s="403"/>
      <c r="P224" s="400"/>
      <c r="Q224" s="383"/>
      <c r="R224" s="397"/>
      <c r="S224" s="397"/>
      <c r="T224" s="397"/>
      <c r="U224" s="383"/>
    </row>
    <row r="225" spans="1:21" s="398" customFormat="1" ht="25.5" x14ac:dyDescent="0.2">
      <c r="A225" s="383" t="s">
        <v>872</v>
      </c>
      <c r="B225" s="714" t="s">
        <v>873</v>
      </c>
      <c r="C225" s="764" t="s">
        <v>352</v>
      </c>
      <c r="D225" s="454" t="s">
        <v>365</v>
      </c>
      <c r="E225" s="399"/>
      <c r="F225" s="383" t="s">
        <v>768</v>
      </c>
      <c r="G225" s="385"/>
      <c r="H225" s="400"/>
      <c r="I225" s="401"/>
      <c r="J225" s="402"/>
      <c r="K225" s="399"/>
      <c r="L225" s="402"/>
      <c r="M225" s="677"/>
      <c r="N225" s="404"/>
      <c r="O225" s="403"/>
      <c r="P225" s="400">
        <v>4</v>
      </c>
      <c r="Q225" s="383">
        <v>100</v>
      </c>
      <c r="R225" s="397"/>
      <c r="S225" s="397"/>
      <c r="T225" s="397"/>
      <c r="U225" s="383"/>
    </row>
    <row r="226" spans="1:21" s="398" customFormat="1" ht="25.5" x14ac:dyDescent="0.2">
      <c r="A226" s="383" t="s">
        <v>874</v>
      </c>
      <c r="B226" s="714" t="s">
        <v>1482</v>
      </c>
      <c r="C226" s="764" t="s">
        <v>352</v>
      </c>
      <c r="D226" s="454" t="s">
        <v>365</v>
      </c>
      <c r="E226" s="399"/>
      <c r="F226" s="383" t="s">
        <v>768</v>
      </c>
      <c r="G226" s="385">
        <v>1</v>
      </c>
      <c r="H226" s="400" t="s">
        <v>160</v>
      </c>
      <c r="I226" s="401">
        <v>2500</v>
      </c>
      <c r="J226" s="402">
        <v>2250</v>
      </c>
      <c r="K226" s="399">
        <v>2750</v>
      </c>
      <c r="L226" s="402" t="s">
        <v>160</v>
      </c>
      <c r="M226" s="677">
        <v>30</v>
      </c>
      <c r="N226" s="404">
        <v>27</v>
      </c>
      <c r="O226" s="403">
        <v>33</v>
      </c>
      <c r="P226" s="400">
        <v>4</v>
      </c>
      <c r="Q226" s="383">
        <v>100</v>
      </c>
      <c r="R226" s="397">
        <v>75000</v>
      </c>
      <c r="S226" s="397">
        <v>60750</v>
      </c>
      <c r="T226" s="397">
        <v>90750</v>
      </c>
      <c r="U226" s="383"/>
    </row>
    <row r="227" spans="1:21" s="398" customFormat="1" ht="25.5" x14ac:dyDescent="0.2">
      <c r="A227" s="383" t="s">
        <v>875</v>
      </c>
      <c r="B227" s="714" t="s">
        <v>876</v>
      </c>
      <c r="C227" s="764" t="s">
        <v>352</v>
      </c>
      <c r="D227" s="454" t="s">
        <v>365</v>
      </c>
      <c r="E227" s="399"/>
      <c r="F227" s="383" t="s">
        <v>768</v>
      </c>
      <c r="G227" s="385"/>
      <c r="H227" s="400"/>
      <c r="I227" s="401"/>
      <c r="J227" s="402"/>
      <c r="K227" s="399"/>
      <c r="L227" s="402"/>
      <c r="M227" s="677"/>
      <c r="N227" s="404"/>
      <c r="O227" s="403"/>
      <c r="P227" s="400">
        <v>4</v>
      </c>
      <c r="Q227" s="383">
        <v>100</v>
      </c>
      <c r="R227" s="397"/>
      <c r="S227" s="397"/>
      <c r="T227" s="397"/>
      <c r="U227" s="383"/>
    </row>
    <row r="228" spans="1:21" s="398" customFormat="1" ht="25.5" x14ac:dyDescent="0.2">
      <c r="A228" s="383" t="s">
        <v>877</v>
      </c>
      <c r="B228" s="714" t="s">
        <v>878</v>
      </c>
      <c r="C228" s="764" t="s">
        <v>352</v>
      </c>
      <c r="D228" s="454" t="s">
        <v>365</v>
      </c>
      <c r="E228" s="399"/>
      <c r="F228" s="383" t="s">
        <v>768</v>
      </c>
      <c r="G228" s="385"/>
      <c r="H228" s="400"/>
      <c r="I228" s="401"/>
      <c r="J228" s="402"/>
      <c r="K228" s="399"/>
      <c r="L228" s="402"/>
      <c r="M228" s="677"/>
      <c r="N228" s="404"/>
      <c r="O228" s="403"/>
      <c r="P228" s="400">
        <v>4</v>
      </c>
      <c r="Q228" s="383">
        <v>100</v>
      </c>
      <c r="R228" s="397"/>
      <c r="S228" s="397"/>
      <c r="T228" s="397"/>
      <c r="U228" s="383"/>
    </row>
    <row r="229" spans="1:21" s="398" customFormat="1" ht="25.5" x14ac:dyDescent="0.2">
      <c r="A229" s="383" t="s">
        <v>879</v>
      </c>
      <c r="B229" s="714" t="s">
        <v>880</v>
      </c>
      <c r="C229" s="764" t="s">
        <v>352</v>
      </c>
      <c r="D229" s="454" t="s">
        <v>365</v>
      </c>
      <c r="E229" s="399"/>
      <c r="F229" s="383" t="s">
        <v>768</v>
      </c>
      <c r="G229" s="385"/>
      <c r="H229" s="400"/>
      <c r="I229" s="401"/>
      <c r="J229" s="402"/>
      <c r="K229" s="399"/>
      <c r="L229" s="402"/>
      <c r="M229" s="677"/>
      <c r="N229" s="404"/>
      <c r="O229" s="403"/>
      <c r="P229" s="400">
        <v>4</v>
      </c>
      <c r="Q229" s="383">
        <v>100</v>
      </c>
      <c r="R229" s="397"/>
      <c r="S229" s="397"/>
      <c r="T229" s="397"/>
      <c r="U229" s="383"/>
    </row>
    <row r="230" spans="1:21" s="398" customFormat="1" ht="25.5" x14ac:dyDescent="0.2">
      <c r="A230" s="383" t="s">
        <v>881</v>
      </c>
      <c r="B230" s="714" t="s">
        <v>882</v>
      </c>
      <c r="C230" s="764" t="s">
        <v>352</v>
      </c>
      <c r="D230" s="454" t="s">
        <v>365</v>
      </c>
      <c r="E230" s="399"/>
      <c r="F230" s="383" t="s">
        <v>768</v>
      </c>
      <c r="G230" s="385"/>
      <c r="H230" s="400"/>
      <c r="I230" s="401"/>
      <c r="J230" s="402"/>
      <c r="K230" s="399"/>
      <c r="L230" s="402"/>
      <c r="M230" s="677"/>
      <c r="N230" s="404"/>
      <c r="O230" s="403"/>
      <c r="P230" s="400">
        <v>4</v>
      </c>
      <c r="Q230" s="383">
        <v>100</v>
      </c>
      <c r="R230" s="397"/>
      <c r="S230" s="397"/>
      <c r="T230" s="397"/>
      <c r="U230" s="383"/>
    </row>
    <row r="231" spans="1:21" s="398" customFormat="1" ht="25.5" x14ac:dyDescent="0.2">
      <c r="A231" s="383" t="s">
        <v>883</v>
      </c>
      <c r="B231" s="714" t="s">
        <v>1483</v>
      </c>
      <c r="C231" s="764" t="s">
        <v>352</v>
      </c>
      <c r="D231" s="454" t="s">
        <v>365</v>
      </c>
      <c r="E231" s="399"/>
      <c r="F231" s="383" t="s">
        <v>768</v>
      </c>
      <c r="G231" s="385">
        <v>0</v>
      </c>
      <c r="H231" s="400"/>
      <c r="I231" s="401"/>
      <c r="J231" s="402"/>
      <c r="K231" s="399"/>
      <c r="L231" s="400"/>
      <c r="M231" s="677"/>
      <c r="N231" s="404"/>
      <c r="O231" s="403"/>
      <c r="P231" s="400">
        <v>4</v>
      </c>
      <c r="Q231" s="383">
        <v>100</v>
      </c>
      <c r="R231" s="397"/>
      <c r="S231" s="397"/>
      <c r="T231" s="397"/>
      <c r="U231" s="383"/>
    </row>
    <row r="232" spans="1:21" s="398" customFormat="1" ht="25.5" x14ac:dyDescent="0.2">
      <c r="A232" s="383" t="s">
        <v>886</v>
      </c>
      <c r="B232" s="714" t="s">
        <v>1484</v>
      </c>
      <c r="C232" s="764" t="s">
        <v>352</v>
      </c>
      <c r="D232" s="454" t="s">
        <v>365</v>
      </c>
      <c r="E232" s="399"/>
      <c r="F232" s="383" t="s">
        <v>768</v>
      </c>
      <c r="G232" s="385">
        <v>0</v>
      </c>
      <c r="H232" s="400"/>
      <c r="I232" s="401"/>
      <c r="J232" s="402"/>
      <c r="K232" s="399"/>
      <c r="L232" s="400"/>
      <c r="M232" s="677"/>
      <c r="N232" s="404"/>
      <c r="O232" s="403"/>
      <c r="P232" s="400">
        <v>4</v>
      </c>
      <c r="Q232" s="383">
        <v>100</v>
      </c>
      <c r="R232" s="397"/>
      <c r="S232" s="397"/>
      <c r="T232" s="397"/>
      <c r="U232" s="383"/>
    </row>
    <row r="233" spans="1:21" s="398" customFormat="1" ht="25.5" x14ac:dyDescent="0.2">
      <c r="A233" s="383" t="s">
        <v>888</v>
      </c>
      <c r="B233" s="714" t="s">
        <v>884</v>
      </c>
      <c r="C233" s="764" t="s">
        <v>352</v>
      </c>
      <c r="D233" s="454" t="s">
        <v>365</v>
      </c>
      <c r="E233" s="399"/>
      <c r="F233" s="383" t="s">
        <v>885</v>
      </c>
      <c r="G233" s="385"/>
      <c r="H233" s="400"/>
      <c r="I233" s="401"/>
      <c r="J233" s="402"/>
      <c r="K233" s="399"/>
      <c r="L233" s="402"/>
      <c r="M233" s="677"/>
      <c r="N233" s="404"/>
      <c r="O233" s="403"/>
      <c r="P233" s="400">
        <v>4</v>
      </c>
      <c r="Q233" s="383">
        <v>100</v>
      </c>
      <c r="R233" s="397"/>
      <c r="S233" s="397"/>
      <c r="T233" s="397"/>
      <c r="U233" s="383"/>
    </row>
    <row r="234" spans="1:21" s="398" customFormat="1" ht="25.5" x14ac:dyDescent="0.2">
      <c r="A234" s="383" t="s">
        <v>890</v>
      </c>
      <c r="B234" s="714" t="s">
        <v>887</v>
      </c>
      <c r="C234" s="764" t="s">
        <v>352</v>
      </c>
      <c r="D234" s="454" t="s">
        <v>365</v>
      </c>
      <c r="E234" s="399"/>
      <c r="F234" s="383" t="s">
        <v>885</v>
      </c>
      <c r="G234" s="385"/>
      <c r="H234" s="400"/>
      <c r="I234" s="401"/>
      <c r="J234" s="402"/>
      <c r="K234" s="399"/>
      <c r="L234" s="402"/>
      <c r="M234" s="677"/>
      <c r="N234" s="404"/>
      <c r="O234" s="403"/>
      <c r="P234" s="400">
        <v>4</v>
      </c>
      <c r="Q234" s="383">
        <v>100</v>
      </c>
      <c r="R234" s="397"/>
      <c r="S234" s="397"/>
      <c r="T234" s="397"/>
      <c r="U234" s="383"/>
    </row>
    <row r="235" spans="1:21" s="398" customFormat="1" ht="25.5" x14ac:dyDescent="0.2">
      <c r="A235" s="383" t="s">
        <v>892</v>
      </c>
      <c r="B235" s="714" t="s">
        <v>889</v>
      </c>
      <c r="C235" s="764" t="s">
        <v>352</v>
      </c>
      <c r="D235" s="454" t="s">
        <v>365</v>
      </c>
      <c r="E235" s="399"/>
      <c r="F235" s="383" t="s">
        <v>885</v>
      </c>
      <c r="G235" s="385"/>
      <c r="H235" s="400"/>
      <c r="I235" s="401"/>
      <c r="J235" s="402"/>
      <c r="K235" s="399"/>
      <c r="L235" s="402"/>
      <c r="M235" s="677"/>
      <c r="N235" s="404"/>
      <c r="O235" s="403"/>
      <c r="P235" s="400">
        <v>4</v>
      </c>
      <c r="Q235" s="383">
        <v>100</v>
      </c>
      <c r="R235" s="397"/>
      <c r="S235" s="397"/>
      <c r="T235" s="397"/>
      <c r="U235" s="383"/>
    </row>
    <row r="236" spans="1:21" s="398" customFormat="1" ht="25.5" x14ac:dyDescent="0.2">
      <c r="A236" s="383" t="s">
        <v>894</v>
      </c>
      <c r="B236" s="714" t="s">
        <v>891</v>
      </c>
      <c r="C236" s="764" t="s">
        <v>352</v>
      </c>
      <c r="D236" s="454" t="s">
        <v>365</v>
      </c>
      <c r="E236" s="399"/>
      <c r="F236" s="383" t="s">
        <v>885</v>
      </c>
      <c r="G236" s="385"/>
      <c r="H236" s="400"/>
      <c r="I236" s="401"/>
      <c r="J236" s="402"/>
      <c r="K236" s="399"/>
      <c r="L236" s="402"/>
      <c r="M236" s="677"/>
      <c r="N236" s="404"/>
      <c r="O236" s="403"/>
      <c r="P236" s="400">
        <v>4</v>
      </c>
      <c r="Q236" s="383">
        <v>100</v>
      </c>
      <c r="R236" s="397"/>
      <c r="S236" s="397"/>
      <c r="T236" s="397"/>
      <c r="U236" s="383"/>
    </row>
    <row r="237" spans="1:21" s="398" customFormat="1" ht="25.5" x14ac:dyDescent="0.2">
      <c r="A237" s="383" t="s">
        <v>896</v>
      </c>
      <c r="B237" s="714" t="s">
        <v>893</v>
      </c>
      <c r="C237" s="764" t="s">
        <v>352</v>
      </c>
      <c r="D237" s="454" t="s">
        <v>365</v>
      </c>
      <c r="E237" s="399"/>
      <c r="F237" s="383" t="s">
        <v>885</v>
      </c>
      <c r="G237" s="385"/>
      <c r="H237" s="400"/>
      <c r="I237" s="401"/>
      <c r="J237" s="402"/>
      <c r="K237" s="399"/>
      <c r="L237" s="402"/>
      <c r="M237" s="677"/>
      <c r="N237" s="404"/>
      <c r="O237" s="403"/>
      <c r="P237" s="400">
        <v>4</v>
      </c>
      <c r="Q237" s="383">
        <v>100</v>
      </c>
      <c r="R237" s="397"/>
      <c r="S237" s="397"/>
      <c r="T237" s="397"/>
      <c r="U237" s="383"/>
    </row>
    <row r="238" spans="1:21" s="398" customFormat="1" ht="25.5" x14ac:dyDescent="0.2">
      <c r="A238" s="383" t="s">
        <v>898</v>
      </c>
      <c r="B238" s="714" t="s">
        <v>895</v>
      </c>
      <c r="C238" s="764" t="s">
        <v>352</v>
      </c>
      <c r="D238" s="454" t="s">
        <v>365</v>
      </c>
      <c r="E238" s="399"/>
      <c r="F238" s="383" t="s">
        <v>885</v>
      </c>
      <c r="G238" s="385"/>
      <c r="H238" s="400"/>
      <c r="I238" s="401"/>
      <c r="J238" s="402"/>
      <c r="K238" s="399"/>
      <c r="L238" s="402"/>
      <c r="M238" s="677"/>
      <c r="N238" s="404"/>
      <c r="O238" s="403"/>
      <c r="P238" s="400">
        <v>4</v>
      </c>
      <c r="Q238" s="383">
        <v>100</v>
      </c>
      <c r="R238" s="397"/>
      <c r="S238" s="397"/>
      <c r="T238" s="397"/>
      <c r="U238" s="383"/>
    </row>
    <row r="239" spans="1:21" s="398" customFormat="1" ht="25.5" x14ac:dyDescent="0.2">
      <c r="A239" s="383" t="s">
        <v>900</v>
      </c>
      <c r="B239" s="714" t="s">
        <v>897</v>
      </c>
      <c r="C239" s="764" t="s">
        <v>352</v>
      </c>
      <c r="D239" s="454" t="s">
        <v>365</v>
      </c>
      <c r="E239" s="399"/>
      <c r="F239" s="383" t="s">
        <v>885</v>
      </c>
      <c r="G239" s="385"/>
      <c r="H239" s="400"/>
      <c r="I239" s="401"/>
      <c r="J239" s="402"/>
      <c r="K239" s="399"/>
      <c r="L239" s="402"/>
      <c r="M239" s="677"/>
      <c r="N239" s="404"/>
      <c r="O239" s="403"/>
      <c r="P239" s="400">
        <v>4</v>
      </c>
      <c r="Q239" s="383">
        <v>100</v>
      </c>
      <c r="R239" s="397"/>
      <c r="S239" s="397"/>
      <c r="T239" s="397"/>
      <c r="U239" s="383"/>
    </row>
    <row r="240" spans="1:21" s="398" customFormat="1" ht="25.5" x14ac:dyDescent="0.2">
      <c r="A240" s="383" t="s">
        <v>901</v>
      </c>
      <c r="B240" s="714" t="s">
        <v>899</v>
      </c>
      <c r="C240" s="764" t="s">
        <v>352</v>
      </c>
      <c r="D240" s="454" t="s">
        <v>365</v>
      </c>
      <c r="E240" s="399"/>
      <c r="F240" s="383" t="s">
        <v>885</v>
      </c>
      <c r="G240" s="385"/>
      <c r="H240" s="400"/>
      <c r="I240" s="401"/>
      <c r="J240" s="402"/>
      <c r="K240" s="399"/>
      <c r="L240" s="402"/>
      <c r="M240" s="677"/>
      <c r="N240" s="404"/>
      <c r="O240" s="403"/>
      <c r="P240" s="400">
        <v>4</v>
      </c>
      <c r="Q240" s="383">
        <v>100</v>
      </c>
      <c r="R240" s="397"/>
      <c r="S240" s="397"/>
      <c r="T240" s="397"/>
      <c r="U240" s="383"/>
    </row>
    <row r="241" spans="1:21" s="398" customFormat="1" ht="25.5" x14ac:dyDescent="0.2">
      <c r="A241" s="383" t="s">
        <v>902</v>
      </c>
      <c r="B241" s="714" t="s">
        <v>1485</v>
      </c>
      <c r="C241" s="764" t="s">
        <v>352</v>
      </c>
      <c r="D241" s="454" t="s">
        <v>365</v>
      </c>
      <c r="E241" s="399"/>
      <c r="F241" s="383" t="s">
        <v>768</v>
      </c>
      <c r="G241" s="385">
        <v>0</v>
      </c>
      <c r="H241" s="400"/>
      <c r="I241" s="401"/>
      <c r="J241" s="402"/>
      <c r="K241" s="399"/>
      <c r="L241" s="402"/>
      <c r="M241" s="677"/>
      <c r="N241" s="404"/>
      <c r="O241" s="403"/>
      <c r="P241" s="400">
        <v>4</v>
      </c>
      <c r="Q241" s="383">
        <v>100</v>
      </c>
      <c r="R241" s="397"/>
      <c r="S241" s="397"/>
      <c r="T241" s="397"/>
      <c r="U241" s="383"/>
    </row>
    <row r="242" spans="1:21" s="398" customFormat="1" ht="25.5" x14ac:dyDescent="0.2">
      <c r="A242" s="383" t="s">
        <v>904</v>
      </c>
      <c r="B242" s="714" t="s">
        <v>1486</v>
      </c>
      <c r="C242" s="764" t="s">
        <v>352</v>
      </c>
      <c r="D242" s="454" t="s">
        <v>365</v>
      </c>
      <c r="E242" s="399"/>
      <c r="F242" s="383" t="s">
        <v>768</v>
      </c>
      <c r="G242" s="385">
        <v>0</v>
      </c>
      <c r="H242" s="400"/>
      <c r="I242" s="401"/>
      <c r="J242" s="402"/>
      <c r="K242" s="399"/>
      <c r="L242" s="402"/>
      <c r="M242" s="677"/>
      <c r="N242" s="404"/>
      <c r="O242" s="403"/>
      <c r="P242" s="400">
        <v>4</v>
      </c>
      <c r="Q242" s="383">
        <v>100</v>
      </c>
      <c r="R242" s="397"/>
      <c r="S242" s="397"/>
      <c r="T242" s="397"/>
      <c r="U242" s="383"/>
    </row>
    <row r="243" spans="1:21" s="398" customFormat="1" ht="25.5" x14ac:dyDescent="0.2">
      <c r="A243" s="383" t="s">
        <v>906</v>
      </c>
      <c r="B243" s="714" t="s">
        <v>903</v>
      </c>
      <c r="C243" s="764" t="s">
        <v>352</v>
      </c>
      <c r="D243" s="454" t="s">
        <v>365</v>
      </c>
      <c r="E243" s="399"/>
      <c r="F243" s="383" t="s">
        <v>885</v>
      </c>
      <c r="G243" s="385"/>
      <c r="H243" s="400"/>
      <c r="I243" s="401"/>
      <c r="J243" s="402"/>
      <c r="K243" s="399"/>
      <c r="L243" s="402"/>
      <c r="M243" s="677"/>
      <c r="N243" s="404"/>
      <c r="O243" s="403"/>
      <c r="P243" s="400">
        <v>4</v>
      </c>
      <c r="Q243" s="383">
        <v>100</v>
      </c>
      <c r="R243" s="397"/>
      <c r="S243" s="397"/>
      <c r="T243" s="397"/>
      <c r="U243" s="383"/>
    </row>
    <row r="244" spans="1:21" s="398" customFormat="1" ht="25.5" x14ac:dyDescent="0.2">
      <c r="A244" s="383" t="s">
        <v>908</v>
      </c>
      <c r="B244" s="714" t="s">
        <v>905</v>
      </c>
      <c r="C244" s="764" t="s">
        <v>352</v>
      </c>
      <c r="D244" s="454" t="s">
        <v>365</v>
      </c>
      <c r="E244" s="399"/>
      <c r="F244" s="383" t="s">
        <v>885</v>
      </c>
      <c r="G244" s="385"/>
      <c r="H244" s="400"/>
      <c r="I244" s="401"/>
      <c r="J244" s="402"/>
      <c r="K244" s="399"/>
      <c r="L244" s="402"/>
      <c r="M244" s="677"/>
      <c r="N244" s="404"/>
      <c r="O244" s="403"/>
      <c r="P244" s="400">
        <v>4</v>
      </c>
      <c r="Q244" s="383">
        <v>100</v>
      </c>
      <c r="R244" s="397"/>
      <c r="S244" s="397"/>
      <c r="T244" s="397"/>
      <c r="U244" s="383"/>
    </row>
    <row r="245" spans="1:21" s="398" customFormat="1" ht="25.5" x14ac:dyDescent="0.2">
      <c r="A245" s="383" t="s">
        <v>910</v>
      </c>
      <c r="B245" s="714" t="s">
        <v>907</v>
      </c>
      <c r="C245" s="764" t="s">
        <v>352</v>
      </c>
      <c r="D245" s="454" t="s">
        <v>365</v>
      </c>
      <c r="E245" s="399"/>
      <c r="F245" s="383" t="s">
        <v>885</v>
      </c>
      <c r="G245" s="385"/>
      <c r="H245" s="400"/>
      <c r="I245" s="401"/>
      <c r="J245" s="402"/>
      <c r="K245" s="399"/>
      <c r="L245" s="402"/>
      <c r="M245" s="677"/>
      <c r="N245" s="404"/>
      <c r="O245" s="403"/>
      <c r="P245" s="400">
        <v>4</v>
      </c>
      <c r="Q245" s="383">
        <v>100</v>
      </c>
      <c r="R245" s="397"/>
      <c r="S245" s="397"/>
      <c r="T245" s="397"/>
      <c r="U245" s="383"/>
    </row>
    <row r="246" spans="1:21" s="398" customFormat="1" ht="25.5" x14ac:dyDescent="0.2">
      <c r="A246" s="383" t="s">
        <v>912</v>
      </c>
      <c r="B246" s="714" t="s">
        <v>909</v>
      </c>
      <c r="C246" s="764" t="s">
        <v>352</v>
      </c>
      <c r="D246" s="454" t="s">
        <v>365</v>
      </c>
      <c r="E246" s="399"/>
      <c r="F246" s="383" t="s">
        <v>785</v>
      </c>
      <c r="G246" s="385"/>
      <c r="H246" s="400"/>
      <c r="I246" s="401"/>
      <c r="J246" s="402"/>
      <c r="K246" s="399"/>
      <c r="L246" s="402"/>
      <c r="M246" s="677"/>
      <c r="N246" s="404"/>
      <c r="O246" s="403"/>
      <c r="P246" s="400">
        <v>4</v>
      </c>
      <c r="Q246" s="383">
        <v>100</v>
      </c>
      <c r="R246" s="397"/>
      <c r="S246" s="397"/>
      <c r="T246" s="397"/>
      <c r="U246" s="383"/>
    </row>
    <row r="247" spans="1:21" s="398" customFormat="1" ht="25.5" x14ac:dyDescent="0.2">
      <c r="A247" s="383" t="s">
        <v>914</v>
      </c>
      <c r="B247" s="714" t="s">
        <v>911</v>
      </c>
      <c r="C247" s="764" t="s">
        <v>352</v>
      </c>
      <c r="D247" s="454" t="s">
        <v>365</v>
      </c>
      <c r="E247" s="399"/>
      <c r="F247" s="383" t="s">
        <v>785</v>
      </c>
      <c r="G247" s="385"/>
      <c r="H247" s="400"/>
      <c r="I247" s="401"/>
      <c r="J247" s="402"/>
      <c r="K247" s="399"/>
      <c r="L247" s="402"/>
      <c r="M247" s="677"/>
      <c r="N247" s="404"/>
      <c r="O247" s="403"/>
      <c r="P247" s="400">
        <v>4</v>
      </c>
      <c r="Q247" s="383">
        <v>100</v>
      </c>
      <c r="R247" s="397"/>
      <c r="S247" s="397"/>
      <c r="T247" s="397"/>
      <c r="U247" s="383"/>
    </row>
    <row r="248" spans="1:21" s="398" customFormat="1" ht="25.5" x14ac:dyDescent="0.2">
      <c r="A248" s="383" t="s">
        <v>917</v>
      </c>
      <c r="B248" s="714" t="s">
        <v>913</v>
      </c>
      <c r="C248" s="764" t="s">
        <v>352</v>
      </c>
      <c r="D248" s="454" t="s">
        <v>365</v>
      </c>
      <c r="E248" s="399"/>
      <c r="F248" s="383" t="s">
        <v>768</v>
      </c>
      <c r="G248" s="385">
        <v>1</v>
      </c>
      <c r="H248" s="400" t="s">
        <v>160</v>
      </c>
      <c r="I248" s="401">
        <v>70</v>
      </c>
      <c r="J248" s="402">
        <v>63</v>
      </c>
      <c r="K248" s="399">
        <v>77</v>
      </c>
      <c r="L248" s="402" t="s">
        <v>174</v>
      </c>
      <c r="M248" s="677">
        <v>250</v>
      </c>
      <c r="N248" s="404">
        <v>200</v>
      </c>
      <c r="O248" s="403">
        <v>325</v>
      </c>
      <c r="P248" s="400">
        <v>4</v>
      </c>
      <c r="Q248" s="383">
        <v>100</v>
      </c>
      <c r="R248" s="397">
        <v>17500</v>
      </c>
      <c r="S248" s="397">
        <v>12600</v>
      </c>
      <c r="T248" s="397">
        <v>25025</v>
      </c>
      <c r="U248" s="418"/>
    </row>
    <row r="249" spans="1:21" s="398" customFormat="1" ht="25.5" x14ac:dyDescent="0.2">
      <c r="A249" s="383" t="s">
        <v>919</v>
      </c>
      <c r="B249" s="714" t="s">
        <v>915</v>
      </c>
      <c r="C249" s="764" t="s">
        <v>352</v>
      </c>
      <c r="D249" s="454" t="s">
        <v>365</v>
      </c>
      <c r="E249" s="399"/>
      <c r="F249" s="383" t="s">
        <v>828</v>
      </c>
      <c r="G249" s="385"/>
      <c r="H249" s="400"/>
      <c r="I249" s="401"/>
      <c r="J249" s="402"/>
      <c r="K249" s="399"/>
      <c r="L249" s="402"/>
      <c r="M249" s="677"/>
      <c r="N249" s="404"/>
      <c r="O249" s="403"/>
      <c r="P249" s="400">
        <v>4</v>
      </c>
      <c r="Q249" s="383">
        <v>100</v>
      </c>
      <c r="R249" s="397"/>
      <c r="S249" s="397"/>
      <c r="T249" s="397"/>
      <c r="U249" s="418"/>
    </row>
    <row r="250" spans="1:21" s="398" customFormat="1" x14ac:dyDescent="0.2">
      <c r="A250" s="383"/>
      <c r="B250" s="714" t="s">
        <v>616</v>
      </c>
      <c r="C250" s="764"/>
      <c r="D250" s="454"/>
      <c r="E250" s="399"/>
      <c r="F250" s="383"/>
      <c r="G250" s="385"/>
      <c r="H250" s="400"/>
      <c r="I250" s="401"/>
      <c r="J250" s="402"/>
      <c r="K250" s="399"/>
      <c r="L250" s="402"/>
      <c r="M250" s="677"/>
      <c r="N250" s="404"/>
      <c r="O250" s="403"/>
      <c r="P250" s="400"/>
      <c r="Q250" s="383"/>
      <c r="R250" s="397"/>
      <c r="S250" s="397"/>
      <c r="T250" s="397"/>
      <c r="U250" s="383"/>
    </row>
    <row r="251" spans="1:21" s="398" customFormat="1" x14ac:dyDescent="0.2">
      <c r="A251" s="383"/>
      <c r="B251" s="753" t="s">
        <v>916</v>
      </c>
      <c r="C251" s="764"/>
      <c r="D251" s="454"/>
      <c r="E251" s="399"/>
      <c r="F251" s="383"/>
      <c r="G251" s="385"/>
      <c r="H251" s="400"/>
      <c r="I251" s="401"/>
      <c r="J251" s="402"/>
      <c r="K251" s="399"/>
      <c r="L251" s="402"/>
      <c r="M251" s="677"/>
      <c r="N251" s="404"/>
      <c r="O251" s="403"/>
      <c r="P251" s="400"/>
      <c r="Q251" s="383"/>
      <c r="R251" s="397"/>
      <c r="S251" s="397"/>
      <c r="T251" s="397"/>
      <c r="U251" s="383"/>
    </row>
    <row r="252" spans="1:21" s="398" customFormat="1" ht="25.5" x14ac:dyDescent="0.2">
      <c r="A252" s="383" t="s">
        <v>921</v>
      </c>
      <c r="B252" s="714" t="s">
        <v>918</v>
      </c>
      <c r="C252" s="764" t="s">
        <v>352</v>
      </c>
      <c r="D252" s="454" t="s">
        <v>365</v>
      </c>
      <c r="E252" s="399"/>
      <c r="F252" s="383" t="s">
        <v>9</v>
      </c>
      <c r="G252" s="385"/>
      <c r="H252" s="400"/>
      <c r="I252" s="401"/>
      <c r="J252" s="402"/>
      <c r="K252" s="399"/>
      <c r="L252" s="402"/>
      <c r="M252" s="677"/>
      <c r="N252" s="404"/>
      <c r="O252" s="403"/>
      <c r="P252" s="400">
        <v>4</v>
      </c>
      <c r="Q252" s="383">
        <v>100</v>
      </c>
      <c r="R252" s="397"/>
      <c r="S252" s="397"/>
      <c r="T252" s="397"/>
      <c r="U252" s="383"/>
    </row>
    <row r="253" spans="1:21" s="398" customFormat="1" ht="25.5" x14ac:dyDescent="0.2">
      <c r="A253" s="383" t="s">
        <v>923</v>
      </c>
      <c r="B253" s="714" t="s">
        <v>920</v>
      </c>
      <c r="C253" s="764" t="s">
        <v>352</v>
      </c>
      <c r="D253" s="454" t="s">
        <v>365</v>
      </c>
      <c r="E253" s="399"/>
      <c r="F253" s="383" t="s">
        <v>768</v>
      </c>
      <c r="G253" s="385"/>
      <c r="H253" s="400"/>
      <c r="I253" s="401"/>
      <c r="J253" s="402"/>
      <c r="K253" s="399"/>
      <c r="L253" s="402"/>
      <c r="M253" s="677"/>
      <c r="N253" s="404"/>
      <c r="O253" s="403"/>
      <c r="P253" s="400">
        <v>4</v>
      </c>
      <c r="Q253" s="383">
        <v>100</v>
      </c>
      <c r="R253" s="397"/>
      <c r="S253" s="397"/>
      <c r="T253" s="397"/>
      <c r="U253" s="383"/>
    </row>
    <row r="254" spans="1:21" s="398" customFormat="1" ht="25.5" x14ac:dyDescent="0.2">
      <c r="A254" s="383" t="s">
        <v>925</v>
      </c>
      <c r="B254" s="714" t="s">
        <v>922</v>
      </c>
      <c r="C254" s="764" t="s">
        <v>352</v>
      </c>
      <c r="D254" s="454" t="s">
        <v>365</v>
      </c>
      <c r="E254" s="399"/>
      <c r="F254" s="383" t="s">
        <v>768</v>
      </c>
      <c r="G254" s="385"/>
      <c r="H254" s="400"/>
      <c r="I254" s="401"/>
      <c r="J254" s="402"/>
      <c r="K254" s="399"/>
      <c r="L254" s="402"/>
      <c r="M254" s="677"/>
      <c r="N254" s="404"/>
      <c r="O254" s="403"/>
      <c r="P254" s="400">
        <v>4</v>
      </c>
      <c r="Q254" s="383">
        <v>100</v>
      </c>
      <c r="R254" s="397"/>
      <c r="S254" s="397"/>
      <c r="T254" s="397"/>
      <c r="U254" s="383"/>
    </row>
    <row r="255" spans="1:21" s="398" customFormat="1" ht="25.5" x14ac:dyDescent="0.2">
      <c r="A255" s="383" t="s">
        <v>926</v>
      </c>
      <c r="B255" s="714" t="s">
        <v>924</v>
      </c>
      <c r="C255" s="764" t="s">
        <v>352</v>
      </c>
      <c r="D255" s="454" t="s">
        <v>365</v>
      </c>
      <c r="E255" s="399"/>
      <c r="F255" s="383" t="s">
        <v>768</v>
      </c>
      <c r="G255" s="385"/>
      <c r="H255" s="400"/>
      <c r="I255" s="401"/>
      <c r="J255" s="402"/>
      <c r="K255" s="399"/>
      <c r="L255" s="402"/>
      <c r="M255" s="677"/>
      <c r="N255" s="404"/>
      <c r="O255" s="403"/>
      <c r="P255" s="400">
        <v>4</v>
      </c>
      <c r="Q255" s="383">
        <v>100</v>
      </c>
      <c r="R255" s="397"/>
      <c r="S255" s="397"/>
      <c r="T255" s="397"/>
      <c r="U255" s="383"/>
    </row>
    <row r="256" spans="1:21" s="398" customFormat="1" ht="25.5" x14ac:dyDescent="0.2">
      <c r="A256" s="383" t="s">
        <v>928</v>
      </c>
      <c r="B256" s="714" t="s">
        <v>1578</v>
      </c>
      <c r="C256" s="764" t="s">
        <v>352</v>
      </c>
      <c r="D256" s="454" t="s">
        <v>365</v>
      </c>
      <c r="E256" s="399"/>
      <c r="F256" s="383" t="s">
        <v>768</v>
      </c>
      <c r="G256" s="385">
        <v>1</v>
      </c>
      <c r="H256" s="400" t="s">
        <v>160</v>
      </c>
      <c r="I256" s="401">
        <v>4160</v>
      </c>
      <c r="J256" s="402">
        <v>3744</v>
      </c>
      <c r="K256" s="399">
        <v>4576</v>
      </c>
      <c r="L256" s="402" t="s">
        <v>170</v>
      </c>
      <c r="M256" s="677">
        <v>20</v>
      </c>
      <c r="N256" s="404">
        <v>18</v>
      </c>
      <c r="O256" s="403">
        <v>24</v>
      </c>
      <c r="P256" s="400">
        <v>4</v>
      </c>
      <c r="Q256" s="383">
        <v>100</v>
      </c>
      <c r="R256" s="397">
        <v>83200</v>
      </c>
      <c r="S256" s="397">
        <v>67392</v>
      </c>
      <c r="T256" s="397">
        <v>109824</v>
      </c>
      <c r="U256" s="383"/>
    </row>
    <row r="257" spans="1:21" s="398" customFormat="1" ht="25.5" x14ac:dyDescent="0.2">
      <c r="A257" s="383" t="s">
        <v>930</v>
      </c>
      <c r="B257" s="714" t="s">
        <v>927</v>
      </c>
      <c r="C257" s="764" t="s">
        <v>352</v>
      </c>
      <c r="D257" s="454" t="s">
        <v>365</v>
      </c>
      <c r="E257" s="399"/>
      <c r="F257" s="383" t="s">
        <v>768</v>
      </c>
      <c r="G257" s="385"/>
      <c r="H257" s="400"/>
      <c r="I257" s="401"/>
      <c r="J257" s="402"/>
      <c r="K257" s="399"/>
      <c r="L257" s="402"/>
      <c r="M257" s="677"/>
      <c r="N257" s="404"/>
      <c r="O257" s="403"/>
      <c r="P257" s="400">
        <v>4</v>
      </c>
      <c r="Q257" s="383">
        <v>100</v>
      </c>
      <c r="R257" s="397"/>
      <c r="S257" s="397"/>
      <c r="T257" s="397"/>
      <c r="U257" s="383"/>
    </row>
    <row r="258" spans="1:21" s="398" customFormat="1" ht="25.5" x14ac:dyDescent="0.2">
      <c r="A258" s="383" t="s">
        <v>932</v>
      </c>
      <c r="B258" s="714" t="s">
        <v>929</v>
      </c>
      <c r="C258" s="764" t="s">
        <v>352</v>
      </c>
      <c r="D258" s="454" t="s">
        <v>365</v>
      </c>
      <c r="E258" s="399"/>
      <c r="F258" s="383" t="s">
        <v>885</v>
      </c>
      <c r="G258" s="385"/>
      <c r="H258" s="400"/>
      <c r="I258" s="401"/>
      <c r="J258" s="402"/>
      <c r="K258" s="399"/>
      <c r="L258" s="402"/>
      <c r="M258" s="677"/>
      <c r="N258" s="404"/>
      <c r="O258" s="403"/>
      <c r="P258" s="400">
        <v>4</v>
      </c>
      <c r="Q258" s="383">
        <v>100</v>
      </c>
      <c r="R258" s="397"/>
      <c r="S258" s="397"/>
      <c r="T258" s="397"/>
      <c r="U258" s="383"/>
    </row>
    <row r="259" spans="1:21" s="398" customFormat="1" ht="25.5" x14ac:dyDescent="0.2">
      <c r="A259" s="383" t="s">
        <v>934</v>
      </c>
      <c r="B259" s="714" t="s">
        <v>931</v>
      </c>
      <c r="C259" s="764" t="s">
        <v>352</v>
      </c>
      <c r="D259" s="454" t="s">
        <v>365</v>
      </c>
      <c r="E259" s="399"/>
      <c r="F259" s="383" t="s">
        <v>885</v>
      </c>
      <c r="G259" s="385"/>
      <c r="H259" s="400"/>
      <c r="I259" s="401"/>
      <c r="J259" s="402"/>
      <c r="K259" s="399"/>
      <c r="L259" s="402"/>
      <c r="M259" s="677"/>
      <c r="N259" s="404"/>
      <c r="O259" s="403"/>
      <c r="P259" s="400">
        <v>4</v>
      </c>
      <c r="Q259" s="383">
        <v>100</v>
      </c>
      <c r="R259" s="397"/>
      <c r="S259" s="397"/>
      <c r="T259" s="397"/>
      <c r="U259" s="383"/>
    </row>
    <row r="260" spans="1:21" s="398" customFormat="1" ht="25.5" x14ac:dyDescent="0.2">
      <c r="A260" s="383" t="s">
        <v>936</v>
      </c>
      <c r="B260" s="714" t="s">
        <v>933</v>
      </c>
      <c r="C260" s="764" t="s">
        <v>352</v>
      </c>
      <c r="D260" s="454" t="s">
        <v>365</v>
      </c>
      <c r="E260" s="399"/>
      <c r="F260" s="383" t="s">
        <v>768</v>
      </c>
      <c r="G260" s="385"/>
      <c r="H260" s="400"/>
      <c r="I260" s="401"/>
      <c r="J260" s="402"/>
      <c r="K260" s="399"/>
      <c r="L260" s="402"/>
      <c r="M260" s="677"/>
      <c r="N260" s="404"/>
      <c r="O260" s="403"/>
      <c r="P260" s="400">
        <v>4</v>
      </c>
      <c r="Q260" s="383">
        <v>100</v>
      </c>
      <c r="R260" s="397"/>
      <c r="S260" s="397"/>
      <c r="T260" s="397"/>
      <c r="U260" s="383"/>
    </row>
    <row r="261" spans="1:21" s="398" customFormat="1" ht="25.5" x14ac:dyDescent="0.2">
      <c r="A261" s="383" t="s">
        <v>938</v>
      </c>
      <c r="B261" s="714" t="s">
        <v>935</v>
      </c>
      <c r="C261" s="764" t="s">
        <v>352</v>
      </c>
      <c r="D261" s="454" t="s">
        <v>365</v>
      </c>
      <c r="E261" s="399"/>
      <c r="F261" s="383" t="s">
        <v>768</v>
      </c>
      <c r="G261" s="385"/>
      <c r="H261" s="400"/>
      <c r="I261" s="401"/>
      <c r="J261" s="402"/>
      <c r="K261" s="399"/>
      <c r="L261" s="402"/>
      <c r="M261" s="677"/>
      <c r="N261" s="404"/>
      <c r="O261" s="403"/>
      <c r="P261" s="400">
        <v>4</v>
      </c>
      <c r="Q261" s="383">
        <v>100</v>
      </c>
      <c r="R261" s="397"/>
      <c r="S261" s="397"/>
      <c r="T261" s="397"/>
      <c r="U261" s="383"/>
    </row>
    <row r="262" spans="1:21" s="398" customFormat="1" ht="25.5" x14ac:dyDescent="0.2">
      <c r="A262" s="383" t="s">
        <v>940</v>
      </c>
      <c r="B262" s="714" t="s">
        <v>937</v>
      </c>
      <c r="C262" s="764" t="s">
        <v>352</v>
      </c>
      <c r="D262" s="454" t="s">
        <v>365</v>
      </c>
      <c r="E262" s="399"/>
      <c r="F262" s="383" t="s">
        <v>768</v>
      </c>
      <c r="G262" s="385"/>
      <c r="H262" s="400"/>
      <c r="I262" s="401"/>
      <c r="J262" s="402"/>
      <c r="K262" s="399"/>
      <c r="L262" s="402"/>
      <c r="M262" s="677"/>
      <c r="N262" s="404"/>
      <c r="O262" s="403"/>
      <c r="P262" s="400">
        <v>4</v>
      </c>
      <c r="Q262" s="383">
        <v>100</v>
      </c>
      <c r="R262" s="397"/>
      <c r="S262" s="397"/>
      <c r="T262" s="397"/>
      <c r="U262" s="383"/>
    </row>
    <row r="263" spans="1:21" s="398" customFormat="1" ht="25.5" x14ac:dyDescent="0.2">
      <c r="A263" s="383" t="s">
        <v>1487</v>
      </c>
      <c r="B263" s="714" t="s">
        <v>939</v>
      </c>
      <c r="C263" s="764" t="s">
        <v>352</v>
      </c>
      <c r="D263" s="454" t="s">
        <v>365</v>
      </c>
      <c r="E263" s="399"/>
      <c r="F263" s="383" t="s">
        <v>768</v>
      </c>
      <c r="G263" s="385"/>
      <c r="H263" s="400"/>
      <c r="I263" s="401"/>
      <c r="J263" s="402"/>
      <c r="K263" s="399"/>
      <c r="L263" s="402"/>
      <c r="M263" s="677"/>
      <c r="N263" s="404"/>
      <c r="O263" s="403"/>
      <c r="P263" s="400">
        <v>4</v>
      </c>
      <c r="Q263" s="383">
        <v>100</v>
      </c>
      <c r="R263" s="397"/>
      <c r="S263" s="397"/>
      <c r="T263" s="397"/>
      <c r="U263" s="383"/>
    </row>
    <row r="264" spans="1:21" s="398" customFormat="1" ht="25.5" x14ac:dyDescent="0.2">
      <c r="A264" s="383" t="s">
        <v>1488</v>
      </c>
      <c r="B264" s="714" t="s">
        <v>941</v>
      </c>
      <c r="C264" s="764" t="s">
        <v>352</v>
      </c>
      <c r="D264" s="454" t="s">
        <v>365</v>
      </c>
      <c r="E264" s="399"/>
      <c r="F264" s="383" t="s">
        <v>768</v>
      </c>
      <c r="G264" s="385"/>
      <c r="H264" s="400"/>
      <c r="I264" s="401"/>
      <c r="J264" s="402"/>
      <c r="K264" s="399"/>
      <c r="L264" s="402"/>
      <c r="M264" s="677"/>
      <c r="N264" s="404"/>
      <c r="O264" s="403"/>
      <c r="P264" s="400">
        <v>4</v>
      </c>
      <c r="Q264" s="383">
        <v>100</v>
      </c>
      <c r="R264" s="397"/>
      <c r="S264" s="397"/>
      <c r="T264" s="397"/>
      <c r="U264" s="383"/>
    </row>
    <row r="265" spans="1:21" s="398" customFormat="1" x14ac:dyDescent="0.2">
      <c r="A265" s="383"/>
      <c r="B265" s="714" t="s">
        <v>616</v>
      </c>
      <c r="C265" s="764"/>
      <c r="D265" s="454"/>
      <c r="E265" s="399"/>
      <c r="F265" s="383"/>
      <c r="G265" s="385"/>
      <c r="H265" s="400"/>
      <c r="I265" s="401"/>
      <c r="J265" s="402"/>
      <c r="K265" s="399"/>
      <c r="L265" s="402"/>
      <c r="M265" s="677"/>
      <c r="N265" s="404"/>
      <c r="O265" s="403"/>
      <c r="P265" s="400"/>
      <c r="Q265" s="383"/>
      <c r="R265" s="397"/>
      <c r="S265" s="397"/>
      <c r="T265" s="397"/>
      <c r="U265" s="383"/>
    </row>
    <row r="266" spans="1:21" s="398" customFormat="1" x14ac:dyDescent="0.2">
      <c r="A266" s="383"/>
      <c r="B266" s="714" t="s">
        <v>616</v>
      </c>
      <c r="C266" s="764"/>
      <c r="D266" s="454"/>
      <c r="E266" s="399"/>
      <c r="F266" s="383"/>
      <c r="G266" s="385"/>
      <c r="H266" s="400"/>
      <c r="I266" s="401"/>
      <c r="J266" s="402"/>
      <c r="K266" s="399"/>
      <c r="L266" s="402"/>
      <c r="M266" s="677"/>
      <c r="N266" s="404"/>
      <c r="O266" s="403"/>
      <c r="P266" s="400"/>
      <c r="Q266" s="383"/>
      <c r="R266" s="397"/>
      <c r="S266" s="397"/>
      <c r="T266" s="397"/>
      <c r="U266" s="383"/>
    </row>
    <row r="267" spans="1:21" s="398" customFormat="1" ht="25.5" x14ac:dyDescent="0.2">
      <c r="A267" s="751" t="s">
        <v>942</v>
      </c>
      <c r="B267" s="753" t="s">
        <v>943</v>
      </c>
      <c r="C267" s="764" t="s">
        <v>352</v>
      </c>
      <c r="D267" s="454" t="s">
        <v>366</v>
      </c>
      <c r="E267" s="399"/>
      <c r="F267" s="383"/>
      <c r="G267" s="385"/>
      <c r="H267" s="400"/>
      <c r="I267" s="401"/>
      <c r="J267" s="402"/>
      <c r="K267" s="399"/>
      <c r="L267" s="402"/>
      <c r="M267" s="677"/>
      <c r="N267" s="404"/>
      <c r="O267" s="403"/>
      <c r="P267" s="400">
        <v>4</v>
      </c>
      <c r="Q267" s="383">
        <v>100</v>
      </c>
      <c r="R267" s="397"/>
      <c r="S267" s="397"/>
      <c r="T267" s="397"/>
      <c r="U267" s="383"/>
    </row>
    <row r="268" spans="1:21" s="398" customFormat="1" ht="25.5" x14ac:dyDescent="0.2">
      <c r="A268" s="383" t="s">
        <v>944</v>
      </c>
      <c r="B268" s="714" t="s">
        <v>945</v>
      </c>
      <c r="C268" s="764" t="s">
        <v>352</v>
      </c>
      <c r="D268" s="454" t="s">
        <v>366</v>
      </c>
      <c r="E268" s="399"/>
      <c r="F268" s="383" t="s">
        <v>9</v>
      </c>
      <c r="G268" s="385"/>
      <c r="H268" s="400"/>
      <c r="I268" s="401"/>
      <c r="J268" s="402"/>
      <c r="K268" s="399"/>
      <c r="L268" s="402"/>
      <c r="M268" s="677"/>
      <c r="N268" s="404"/>
      <c r="O268" s="403"/>
      <c r="P268" s="400">
        <v>4</v>
      </c>
      <c r="Q268" s="383">
        <v>100</v>
      </c>
      <c r="R268" s="397"/>
      <c r="S268" s="397"/>
      <c r="T268" s="397"/>
      <c r="U268" s="383"/>
    </row>
    <row r="269" spans="1:21" s="398" customFormat="1" ht="25.5" x14ac:dyDescent="0.2">
      <c r="A269" s="383" t="s">
        <v>946</v>
      </c>
      <c r="B269" s="714" t="s">
        <v>947</v>
      </c>
      <c r="C269" s="764" t="s">
        <v>352</v>
      </c>
      <c r="D269" s="454" t="s">
        <v>366</v>
      </c>
      <c r="E269" s="399"/>
      <c r="F269" s="383" t="s">
        <v>785</v>
      </c>
      <c r="G269" s="385"/>
      <c r="H269" s="400"/>
      <c r="I269" s="401"/>
      <c r="J269" s="402"/>
      <c r="K269" s="399"/>
      <c r="L269" s="402"/>
      <c r="M269" s="677"/>
      <c r="N269" s="404"/>
      <c r="O269" s="403"/>
      <c r="P269" s="400">
        <v>4</v>
      </c>
      <c r="Q269" s="383">
        <v>100</v>
      </c>
      <c r="R269" s="397"/>
      <c r="S269" s="397"/>
      <c r="T269" s="397"/>
      <c r="U269" s="383"/>
    </row>
    <row r="270" spans="1:21" s="398" customFormat="1" ht="25.5" x14ac:dyDescent="0.2">
      <c r="A270" s="383" t="s">
        <v>948</v>
      </c>
      <c r="B270" s="714" t="s">
        <v>949</v>
      </c>
      <c r="C270" s="764" t="s">
        <v>352</v>
      </c>
      <c r="D270" s="454" t="s">
        <v>366</v>
      </c>
      <c r="E270" s="399"/>
      <c r="F270" s="383" t="s">
        <v>9</v>
      </c>
      <c r="G270" s="385"/>
      <c r="H270" s="400"/>
      <c r="I270" s="401"/>
      <c r="J270" s="402"/>
      <c r="K270" s="399"/>
      <c r="L270" s="402"/>
      <c r="M270" s="677"/>
      <c r="N270" s="404"/>
      <c r="O270" s="403"/>
      <c r="P270" s="400">
        <v>4</v>
      </c>
      <c r="Q270" s="383">
        <v>100</v>
      </c>
      <c r="R270" s="397"/>
      <c r="S270" s="397"/>
      <c r="T270" s="397"/>
      <c r="U270" s="383"/>
    </row>
    <row r="271" spans="1:21" s="398" customFormat="1" ht="25.5" x14ac:dyDescent="0.2">
      <c r="A271" s="383" t="s">
        <v>950</v>
      </c>
      <c r="B271" s="714" t="s">
        <v>951</v>
      </c>
      <c r="C271" s="764" t="s">
        <v>352</v>
      </c>
      <c r="D271" s="454" t="s">
        <v>366</v>
      </c>
      <c r="E271" s="399"/>
      <c r="F271" s="383" t="s">
        <v>952</v>
      </c>
      <c r="G271" s="385"/>
      <c r="H271" s="400"/>
      <c r="I271" s="401"/>
      <c r="J271" s="402"/>
      <c r="K271" s="399"/>
      <c r="L271" s="402"/>
      <c r="M271" s="677"/>
      <c r="N271" s="404"/>
      <c r="O271" s="403"/>
      <c r="P271" s="400">
        <v>4</v>
      </c>
      <c r="Q271" s="383">
        <v>100</v>
      </c>
      <c r="R271" s="397"/>
      <c r="S271" s="397"/>
      <c r="T271" s="397"/>
      <c r="U271" s="383"/>
    </row>
    <row r="272" spans="1:21" s="398" customFormat="1" ht="25.5" x14ac:dyDescent="0.2">
      <c r="A272" s="383" t="s">
        <v>953</v>
      </c>
      <c r="B272" s="714" t="s">
        <v>954</v>
      </c>
      <c r="C272" s="764" t="s">
        <v>352</v>
      </c>
      <c r="D272" s="454" t="s">
        <v>366</v>
      </c>
      <c r="E272" s="399"/>
      <c r="F272" s="383" t="s">
        <v>952</v>
      </c>
      <c r="G272" s="385"/>
      <c r="H272" s="400"/>
      <c r="I272" s="401"/>
      <c r="J272" s="402"/>
      <c r="K272" s="399"/>
      <c r="L272" s="402"/>
      <c r="M272" s="677"/>
      <c r="N272" s="404"/>
      <c r="O272" s="403"/>
      <c r="P272" s="400">
        <v>4</v>
      </c>
      <c r="Q272" s="383">
        <v>100</v>
      </c>
      <c r="R272" s="397"/>
      <c r="S272" s="397"/>
      <c r="T272" s="397"/>
      <c r="U272" s="383"/>
    </row>
    <row r="273" spans="1:21" s="398" customFormat="1" ht="25.5" x14ac:dyDescent="0.2">
      <c r="A273" s="383" t="s">
        <v>955</v>
      </c>
      <c r="B273" s="714" t="s">
        <v>956</v>
      </c>
      <c r="C273" s="764" t="s">
        <v>352</v>
      </c>
      <c r="D273" s="454" t="s">
        <v>366</v>
      </c>
      <c r="E273" s="399"/>
      <c r="F273" s="383" t="s">
        <v>952</v>
      </c>
      <c r="G273" s="385"/>
      <c r="H273" s="400"/>
      <c r="I273" s="401"/>
      <c r="J273" s="402"/>
      <c r="K273" s="399"/>
      <c r="L273" s="402"/>
      <c r="M273" s="677"/>
      <c r="N273" s="404"/>
      <c r="O273" s="403"/>
      <c r="P273" s="400">
        <v>4</v>
      </c>
      <c r="Q273" s="383">
        <v>100</v>
      </c>
      <c r="R273" s="397"/>
      <c r="S273" s="397"/>
      <c r="T273" s="397"/>
      <c r="U273" s="383"/>
    </row>
    <row r="274" spans="1:21" s="398" customFormat="1" ht="25.5" x14ac:dyDescent="0.2">
      <c r="A274" s="383" t="s">
        <v>957</v>
      </c>
      <c r="B274" s="714" t="s">
        <v>1446</v>
      </c>
      <c r="C274" s="764" t="s">
        <v>352</v>
      </c>
      <c r="D274" s="454" t="s">
        <v>366</v>
      </c>
      <c r="E274" s="399"/>
      <c r="F274" s="383" t="s">
        <v>9</v>
      </c>
      <c r="G274" s="385">
        <v>1</v>
      </c>
      <c r="H274" s="400" t="s">
        <v>160</v>
      </c>
      <c r="I274" s="401">
        <v>150</v>
      </c>
      <c r="J274" s="402">
        <v>135</v>
      </c>
      <c r="K274" s="399">
        <v>165</v>
      </c>
      <c r="L274" s="402" t="s">
        <v>161</v>
      </c>
      <c r="M274" s="677">
        <v>200</v>
      </c>
      <c r="N274" s="404">
        <v>160</v>
      </c>
      <c r="O274" s="403">
        <v>240</v>
      </c>
      <c r="P274" s="400">
        <v>4</v>
      </c>
      <c r="Q274" s="383">
        <v>100</v>
      </c>
      <c r="R274" s="397">
        <v>30000</v>
      </c>
      <c r="S274" s="397">
        <v>21600</v>
      </c>
      <c r="T274" s="397">
        <v>39600</v>
      </c>
      <c r="U274" s="383"/>
    </row>
    <row r="275" spans="1:21" s="398" customFormat="1" ht="25.5" x14ac:dyDescent="0.2">
      <c r="A275" s="383" t="s">
        <v>958</v>
      </c>
      <c r="B275" s="714" t="s">
        <v>959</v>
      </c>
      <c r="C275" s="764" t="s">
        <v>352</v>
      </c>
      <c r="D275" s="454" t="s">
        <v>366</v>
      </c>
      <c r="E275" s="399"/>
      <c r="F275" s="383" t="s">
        <v>828</v>
      </c>
      <c r="G275" s="385"/>
      <c r="H275" s="400"/>
      <c r="I275" s="401"/>
      <c r="J275" s="402"/>
      <c r="K275" s="399"/>
      <c r="L275" s="402"/>
      <c r="M275" s="677"/>
      <c r="N275" s="404"/>
      <c r="O275" s="403"/>
      <c r="P275" s="400">
        <v>4</v>
      </c>
      <c r="Q275" s="383">
        <v>100</v>
      </c>
      <c r="R275" s="397"/>
      <c r="S275" s="397"/>
      <c r="T275" s="397"/>
      <c r="U275" s="383"/>
    </row>
    <row r="276" spans="1:21" s="398" customFormat="1" ht="25.5" x14ac:dyDescent="0.2">
      <c r="A276" s="383" t="s">
        <v>960</v>
      </c>
      <c r="B276" s="714" t="s">
        <v>961</v>
      </c>
      <c r="C276" s="764" t="s">
        <v>352</v>
      </c>
      <c r="D276" s="454" t="s">
        <v>366</v>
      </c>
      <c r="E276" s="399"/>
      <c r="F276" s="383" t="s">
        <v>785</v>
      </c>
      <c r="G276" s="385"/>
      <c r="H276" s="400"/>
      <c r="I276" s="401"/>
      <c r="J276" s="402"/>
      <c r="K276" s="399"/>
      <c r="L276" s="402"/>
      <c r="M276" s="677"/>
      <c r="N276" s="404"/>
      <c r="O276" s="403"/>
      <c r="P276" s="400">
        <v>4</v>
      </c>
      <c r="Q276" s="383">
        <v>100</v>
      </c>
      <c r="R276" s="397"/>
      <c r="S276" s="397"/>
      <c r="T276" s="397"/>
      <c r="U276" s="383"/>
    </row>
    <row r="277" spans="1:21" s="398" customFormat="1" ht="25.5" x14ac:dyDescent="0.2">
      <c r="A277" s="383" t="s">
        <v>962</v>
      </c>
      <c r="B277" s="714" t="s">
        <v>963</v>
      </c>
      <c r="C277" s="764" t="s">
        <v>352</v>
      </c>
      <c r="D277" s="454" t="s">
        <v>366</v>
      </c>
      <c r="E277" s="399"/>
      <c r="F277" s="383" t="s">
        <v>9</v>
      </c>
      <c r="G277" s="385"/>
      <c r="H277" s="400"/>
      <c r="I277" s="401"/>
      <c r="J277" s="402"/>
      <c r="K277" s="399"/>
      <c r="L277" s="402"/>
      <c r="M277" s="677"/>
      <c r="N277" s="404"/>
      <c r="O277" s="403"/>
      <c r="P277" s="400">
        <v>4</v>
      </c>
      <c r="Q277" s="383">
        <v>100</v>
      </c>
      <c r="R277" s="397"/>
      <c r="S277" s="397"/>
      <c r="T277" s="397"/>
      <c r="U277" s="383"/>
    </row>
    <row r="278" spans="1:21" s="398" customFormat="1" ht="25.5" x14ac:dyDescent="0.2">
      <c r="A278" s="383" t="s">
        <v>964</v>
      </c>
      <c r="B278" s="714" t="s">
        <v>965</v>
      </c>
      <c r="C278" s="764" t="s">
        <v>352</v>
      </c>
      <c r="D278" s="454" t="s">
        <v>366</v>
      </c>
      <c r="E278" s="399"/>
      <c r="F278" s="383" t="s">
        <v>9</v>
      </c>
      <c r="G278" s="385"/>
      <c r="H278" s="400"/>
      <c r="I278" s="401"/>
      <c r="J278" s="402"/>
      <c r="K278" s="399"/>
      <c r="L278" s="402"/>
      <c r="M278" s="677"/>
      <c r="N278" s="404"/>
      <c r="O278" s="403"/>
      <c r="P278" s="400">
        <v>4</v>
      </c>
      <c r="Q278" s="383">
        <v>100</v>
      </c>
      <c r="R278" s="397"/>
      <c r="S278" s="397"/>
      <c r="T278" s="397"/>
      <c r="U278" s="383"/>
    </row>
    <row r="279" spans="1:21" s="398" customFormat="1" ht="25.5" x14ac:dyDescent="0.2">
      <c r="A279" s="383" t="s">
        <v>966</v>
      </c>
      <c r="B279" s="714" t="s">
        <v>1445</v>
      </c>
      <c r="C279" s="764" t="s">
        <v>352</v>
      </c>
      <c r="D279" s="454" t="s">
        <v>366</v>
      </c>
      <c r="E279" s="399"/>
      <c r="F279" s="383" t="s">
        <v>768</v>
      </c>
      <c r="G279" s="385">
        <v>1</v>
      </c>
      <c r="H279" s="400" t="s">
        <v>165</v>
      </c>
      <c r="I279" s="401">
        <v>1500</v>
      </c>
      <c r="J279" s="402">
        <v>1425</v>
      </c>
      <c r="K279" s="399">
        <v>1650.0000000000002</v>
      </c>
      <c r="L279" s="402" t="s">
        <v>160</v>
      </c>
      <c r="M279" s="677">
        <v>20</v>
      </c>
      <c r="N279" s="404">
        <v>18</v>
      </c>
      <c r="O279" s="403">
        <v>22</v>
      </c>
      <c r="P279" s="400">
        <v>4</v>
      </c>
      <c r="Q279" s="383">
        <v>100</v>
      </c>
      <c r="R279" s="397">
        <v>30000</v>
      </c>
      <c r="S279" s="397">
        <v>25650</v>
      </c>
      <c r="T279" s="397">
        <v>36300</v>
      </c>
      <c r="U279" s="383"/>
    </row>
    <row r="280" spans="1:21" s="398" customFormat="1" ht="25.5" x14ac:dyDescent="0.2">
      <c r="A280" s="383" t="s">
        <v>967</v>
      </c>
      <c r="B280" s="714" t="s">
        <v>968</v>
      </c>
      <c r="C280" s="764" t="s">
        <v>352</v>
      </c>
      <c r="D280" s="454" t="s">
        <v>366</v>
      </c>
      <c r="E280" s="399"/>
      <c r="F280" s="383" t="s">
        <v>768</v>
      </c>
      <c r="G280" s="385"/>
      <c r="H280" s="400"/>
      <c r="I280" s="401"/>
      <c r="J280" s="402"/>
      <c r="K280" s="399"/>
      <c r="L280" s="402"/>
      <c r="M280" s="677"/>
      <c r="N280" s="404"/>
      <c r="O280" s="403"/>
      <c r="P280" s="400">
        <v>4</v>
      </c>
      <c r="Q280" s="383">
        <v>100</v>
      </c>
      <c r="R280" s="397"/>
      <c r="S280" s="397"/>
      <c r="T280" s="397"/>
      <c r="U280" s="383"/>
    </row>
    <row r="281" spans="1:21" s="398" customFormat="1" ht="25.5" x14ac:dyDescent="0.2">
      <c r="A281" s="383" t="s">
        <v>969</v>
      </c>
      <c r="B281" s="714" t="s">
        <v>970</v>
      </c>
      <c r="C281" s="764" t="s">
        <v>352</v>
      </c>
      <c r="D281" s="454" t="s">
        <v>366</v>
      </c>
      <c r="E281" s="399"/>
      <c r="F281" s="383" t="s">
        <v>785</v>
      </c>
      <c r="G281" s="385"/>
      <c r="H281" s="400"/>
      <c r="I281" s="401"/>
      <c r="J281" s="402"/>
      <c r="K281" s="399"/>
      <c r="L281" s="402"/>
      <c r="M281" s="677"/>
      <c r="N281" s="404"/>
      <c r="O281" s="403"/>
      <c r="P281" s="400">
        <v>4</v>
      </c>
      <c r="Q281" s="383">
        <v>100</v>
      </c>
      <c r="R281" s="397"/>
      <c r="S281" s="397"/>
      <c r="T281" s="397"/>
      <c r="U281" s="383"/>
    </row>
    <row r="282" spans="1:21" s="398" customFormat="1" ht="25.5" x14ac:dyDescent="0.2">
      <c r="A282" s="383" t="s">
        <v>971</v>
      </c>
      <c r="B282" s="714" t="s">
        <v>1489</v>
      </c>
      <c r="C282" s="764" t="s">
        <v>352</v>
      </c>
      <c r="D282" s="454" t="s">
        <v>366</v>
      </c>
      <c r="E282" s="399"/>
      <c r="F282" s="383" t="s">
        <v>785</v>
      </c>
      <c r="G282" s="385">
        <v>1</v>
      </c>
      <c r="H282" s="400" t="s">
        <v>160</v>
      </c>
      <c r="I282" s="401">
        <v>630</v>
      </c>
      <c r="J282" s="402">
        <v>567</v>
      </c>
      <c r="K282" s="399">
        <v>693</v>
      </c>
      <c r="L282" s="402" t="s">
        <v>160</v>
      </c>
      <c r="M282" s="677">
        <v>115</v>
      </c>
      <c r="N282" s="404">
        <v>103.5</v>
      </c>
      <c r="O282" s="403">
        <v>126.50000000000001</v>
      </c>
      <c r="P282" s="400">
        <v>4</v>
      </c>
      <c r="Q282" s="383">
        <v>100</v>
      </c>
      <c r="R282" s="397">
        <v>72450</v>
      </c>
      <c r="S282" s="397">
        <v>58684.5</v>
      </c>
      <c r="T282" s="397">
        <v>87664.5</v>
      </c>
      <c r="U282" s="383"/>
    </row>
    <row r="283" spans="1:21" s="398" customFormat="1" ht="25.5" x14ac:dyDescent="0.2">
      <c r="A283" s="383" t="s">
        <v>972</v>
      </c>
      <c r="B283" s="714" t="s">
        <v>1490</v>
      </c>
      <c r="C283" s="764" t="s">
        <v>352</v>
      </c>
      <c r="D283" s="454" t="s">
        <v>366</v>
      </c>
      <c r="E283" s="399"/>
      <c r="F283" s="383" t="s">
        <v>785</v>
      </c>
      <c r="G283" s="385">
        <v>1</v>
      </c>
      <c r="H283" s="400" t="s">
        <v>160</v>
      </c>
      <c r="I283" s="401">
        <v>840</v>
      </c>
      <c r="J283" s="402">
        <v>756</v>
      </c>
      <c r="K283" s="399">
        <v>924.00000000000011</v>
      </c>
      <c r="L283" s="402" t="s">
        <v>160</v>
      </c>
      <c r="M283" s="677">
        <v>115</v>
      </c>
      <c r="N283" s="404">
        <v>103.5</v>
      </c>
      <c r="O283" s="403">
        <v>126.50000000000001</v>
      </c>
      <c r="P283" s="400">
        <v>4</v>
      </c>
      <c r="Q283" s="383">
        <v>100</v>
      </c>
      <c r="R283" s="397">
        <v>96600</v>
      </c>
      <c r="S283" s="397">
        <v>78246</v>
      </c>
      <c r="T283" s="397">
        <v>116886</v>
      </c>
      <c r="U283" s="383"/>
    </row>
    <row r="284" spans="1:21" s="398" customFormat="1" ht="25.5" x14ac:dyDescent="0.2">
      <c r="A284" s="383" t="s">
        <v>974</v>
      </c>
      <c r="B284" s="714" t="s">
        <v>973</v>
      </c>
      <c r="C284" s="764" t="s">
        <v>352</v>
      </c>
      <c r="D284" s="454" t="s">
        <v>366</v>
      </c>
      <c r="E284" s="399"/>
      <c r="F284" s="383" t="s">
        <v>768</v>
      </c>
      <c r="G284" s="385">
        <v>0</v>
      </c>
      <c r="H284" s="400"/>
      <c r="I284" s="401"/>
      <c r="J284" s="402"/>
      <c r="K284" s="399"/>
      <c r="L284" s="402"/>
      <c r="M284" s="677"/>
      <c r="N284" s="404"/>
      <c r="O284" s="403"/>
      <c r="P284" s="400">
        <v>4</v>
      </c>
      <c r="Q284" s="383">
        <v>100</v>
      </c>
      <c r="R284" s="397"/>
      <c r="S284" s="397"/>
      <c r="T284" s="397"/>
      <c r="U284" s="383"/>
    </row>
    <row r="285" spans="1:21" s="398" customFormat="1" ht="25.5" x14ac:dyDescent="0.2">
      <c r="A285" s="383" t="s">
        <v>976</v>
      </c>
      <c r="B285" s="714" t="s">
        <v>975</v>
      </c>
      <c r="C285" s="764" t="s">
        <v>352</v>
      </c>
      <c r="D285" s="454" t="s">
        <v>366</v>
      </c>
      <c r="E285" s="399"/>
      <c r="F285" s="383" t="s">
        <v>768</v>
      </c>
      <c r="G285" s="385">
        <v>0</v>
      </c>
      <c r="H285" s="400"/>
      <c r="I285" s="401"/>
      <c r="J285" s="402"/>
      <c r="K285" s="399"/>
      <c r="L285" s="402"/>
      <c r="M285" s="677"/>
      <c r="N285" s="404"/>
      <c r="O285" s="403"/>
      <c r="P285" s="400">
        <v>4</v>
      </c>
      <c r="Q285" s="383">
        <v>100</v>
      </c>
      <c r="R285" s="397"/>
      <c r="S285" s="397"/>
      <c r="T285" s="397"/>
      <c r="U285" s="383"/>
    </row>
    <row r="286" spans="1:21" s="398" customFormat="1" ht="25.5" x14ac:dyDescent="0.2">
      <c r="A286" s="383" t="s">
        <v>978</v>
      </c>
      <c r="B286" s="714" t="s">
        <v>977</v>
      </c>
      <c r="C286" s="764" t="s">
        <v>352</v>
      </c>
      <c r="D286" s="454" t="s">
        <v>366</v>
      </c>
      <c r="E286" s="399"/>
      <c r="F286" s="383" t="s">
        <v>768</v>
      </c>
      <c r="G286" s="385"/>
      <c r="H286" s="400"/>
      <c r="I286" s="401"/>
      <c r="J286" s="402"/>
      <c r="K286" s="399"/>
      <c r="L286" s="402"/>
      <c r="M286" s="677"/>
      <c r="N286" s="404"/>
      <c r="O286" s="403"/>
      <c r="P286" s="400">
        <v>4</v>
      </c>
      <c r="Q286" s="383">
        <v>100</v>
      </c>
      <c r="R286" s="397"/>
      <c r="S286" s="397"/>
      <c r="T286" s="397"/>
      <c r="U286" s="383"/>
    </row>
    <row r="287" spans="1:21" s="398" customFormat="1" ht="25.5" x14ac:dyDescent="0.2">
      <c r="A287" s="383" t="s">
        <v>979</v>
      </c>
      <c r="B287" s="714" t="s">
        <v>1493</v>
      </c>
      <c r="C287" s="764" t="s">
        <v>352</v>
      </c>
      <c r="D287" s="454" t="s">
        <v>366</v>
      </c>
      <c r="E287" s="399"/>
      <c r="F287" s="383" t="s">
        <v>768</v>
      </c>
      <c r="G287" s="385">
        <v>1</v>
      </c>
      <c r="H287" s="400" t="s">
        <v>160</v>
      </c>
      <c r="I287" s="401">
        <v>360</v>
      </c>
      <c r="J287" s="402">
        <v>324</v>
      </c>
      <c r="K287" s="399">
        <v>396.00000000000006</v>
      </c>
      <c r="L287" s="402" t="s">
        <v>160</v>
      </c>
      <c r="M287" s="677">
        <v>250</v>
      </c>
      <c r="N287" s="404">
        <v>225</v>
      </c>
      <c r="O287" s="403">
        <v>275</v>
      </c>
      <c r="P287" s="400">
        <v>4</v>
      </c>
      <c r="Q287" s="383">
        <v>100</v>
      </c>
      <c r="R287" s="397">
        <v>90000</v>
      </c>
      <c r="S287" s="397">
        <v>72900</v>
      </c>
      <c r="T287" s="397">
        <v>108900</v>
      </c>
      <c r="U287" s="383"/>
    </row>
    <row r="288" spans="1:21" s="398" customFormat="1" ht="25.5" x14ac:dyDescent="0.2">
      <c r="A288" s="383" t="s">
        <v>981</v>
      </c>
      <c r="B288" s="714" t="s">
        <v>980</v>
      </c>
      <c r="C288" s="764" t="s">
        <v>352</v>
      </c>
      <c r="D288" s="454" t="s">
        <v>366</v>
      </c>
      <c r="E288" s="399"/>
      <c r="F288" s="383" t="s">
        <v>768</v>
      </c>
      <c r="G288" s="385"/>
      <c r="H288" s="400"/>
      <c r="I288" s="401"/>
      <c r="J288" s="402"/>
      <c r="K288" s="399"/>
      <c r="L288" s="402"/>
      <c r="M288" s="677"/>
      <c r="N288" s="404"/>
      <c r="O288" s="403"/>
      <c r="P288" s="400">
        <v>4</v>
      </c>
      <c r="Q288" s="383">
        <v>100</v>
      </c>
      <c r="R288" s="397"/>
      <c r="S288" s="397"/>
      <c r="T288" s="397"/>
      <c r="U288" s="383"/>
    </row>
    <row r="289" spans="1:37" s="398" customFormat="1" ht="25.5" x14ac:dyDescent="0.2">
      <c r="A289" s="383" t="s">
        <v>982</v>
      </c>
      <c r="B289" s="714" t="s">
        <v>1492</v>
      </c>
      <c r="C289" s="764" t="s">
        <v>352</v>
      </c>
      <c r="D289" s="454" t="s">
        <v>366</v>
      </c>
      <c r="E289" s="399"/>
      <c r="F289" s="383" t="s">
        <v>768</v>
      </c>
      <c r="G289" s="385">
        <v>1</v>
      </c>
      <c r="H289" s="400" t="s">
        <v>160</v>
      </c>
      <c r="I289" s="401">
        <v>1715</v>
      </c>
      <c r="J289" s="402">
        <v>1543.5</v>
      </c>
      <c r="K289" s="399">
        <v>1886.5000000000002</v>
      </c>
      <c r="L289" s="402" t="s">
        <v>160</v>
      </c>
      <c r="M289" s="677">
        <v>25</v>
      </c>
      <c r="N289" s="404">
        <v>22.5</v>
      </c>
      <c r="O289" s="403">
        <v>27.500000000000004</v>
      </c>
      <c r="P289" s="400">
        <v>4</v>
      </c>
      <c r="Q289" s="383">
        <v>100</v>
      </c>
      <c r="R289" s="397">
        <v>42875</v>
      </c>
      <c r="S289" s="397">
        <v>34728.75</v>
      </c>
      <c r="T289" s="397">
        <v>51878.75</v>
      </c>
      <c r="U289" s="383"/>
    </row>
    <row r="290" spans="1:37" s="398" customFormat="1" ht="25.5" x14ac:dyDescent="0.2">
      <c r="A290" s="383" t="s">
        <v>984</v>
      </c>
      <c r="B290" s="714" t="s">
        <v>983</v>
      </c>
      <c r="C290" s="764" t="s">
        <v>352</v>
      </c>
      <c r="D290" s="454" t="s">
        <v>366</v>
      </c>
      <c r="E290" s="399"/>
      <c r="F290" s="383" t="s">
        <v>39</v>
      </c>
      <c r="G290" s="385"/>
      <c r="H290" s="400"/>
      <c r="I290" s="401"/>
      <c r="J290" s="402"/>
      <c r="K290" s="399"/>
      <c r="L290" s="402"/>
      <c r="M290" s="677"/>
      <c r="N290" s="404"/>
      <c r="O290" s="403"/>
      <c r="P290" s="400">
        <v>4</v>
      </c>
      <c r="Q290" s="383">
        <v>100</v>
      </c>
      <c r="R290" s="397"/>
      <c r="S290" s="397"/>
      <c r="T290" s="397"/>
      <c r="U290" s="383"/>
    </row>
    <row r="291" spans="1:37" s="398" customFormat="1" ht="25.5" x14ac:dyDescent="0.2">
      <c r="A291" s="383" t="s">
        <v>986</v>
      </c>
      <c r="B291" s="714" t="s">
        <v>985</v>
      </c>
      <c r="C291" s="764" t="s">
        <v>352</v>
      </c>
      <c r="D291" s="454" t="s">
        <v>366</v>
      </c>
      <c r="E291" s="399"/>
      <c r="F291" s="383" t="s">
        <v>828</v>
      </c>
      <c r="G291" s="385"/>
      <c r="H291" s="400"/>
      <c r="I291" s="401"/>
      <c r="J291" s="402"/>
      <c r="K291" s="399"/>
      <c r="L291" s="402"/>
      <c r="M291" s="677"/>
      <c r="N291" s="404"/>
      <c r="O291" s="403"/>
      <c r="P291" s="400">
        <v>4</v>
      </c>
      <c r="Q291" s="383">
        <v>100</v>
      </c>
      <c r="R291" s="397"/>
      <c r="S291" s="397"/>
      <c r="T291" s="397"/>
      <c r="U291" s="383"/>
    </row>
    <row r="292" spans="1:37" s="398" customFormat="1" ht="25.5" x14ac:dyDescent="0.2">
      <c r="A292" s="383" t="s">
        <v>989</v>
      </c>
      <c r="B292" s="714" t="s">
        <v>987</v>
      </c>
      <c r="C292" s="764" t="s">
        <v>352</v>
      </c>
      <c r="D292" s="454" t="s">
        <v>366</v>
      </c>
      <c r="E292" s="399"/>
      <c r="F292" s="383" t="s">
        <v>988</v>
      </c>
      <c r="G292" s="385"/>
      <c r="H292" s="400"/>
      <c r="I292" s="401"/>
      <c r="J292" s="402"/>
      <c r="K292" s="399"/>
      <c r="L292" s="402"/>
      <c r="M292" s="677"/>
      <c r="N292" s="404"/>
      <c r="O292" s="403"/>
      <c r="P292" s="400">
        <v>4</v>
      </c>
      <c r="Q292" s="383">
        <v>100</v>
      </c>
      <c r="R292" s="397"/>
      <c r="S292" s="397"/>
      <c r="T292" s="397"/>
      <c r="U292" s="383"/>
    </row>
    <row r="293" spans="1:37" s="398" customFormat="1" ht="25.5" x14ac:dyDescent="0.2">
      <c r="A293" s="383" t="s">
        <v>991</v>
      </c>
      <c r="B293" s="714" t="s">
        <v>990</v>
      </c>
      <c r="C293" s="764" t="s">
        <v>352</v>
      </c>
      <c r="D293" s="454" t="s">
        <v>366</v>
      </c>
      <c r="E293" s="399"/>
      <c r="F293" s="383" t="s">
        <v>988</v>
      </c>
      <c r="G293" s="385"/>
      <c r="H293" s="400"/>
      <c r="I293" s="401"/>
      <c r="J293" s="402"/>
      <c r="K293" s="399"/>
      <c r="L293" s="402"/>
      <c r="M293" s="677"/>
      <c r="N293" s="404"/>
      <c r="O293" s="403"/>
      <c r="P293" s="400">
        <v>4</v>
      </c>
      <c r="Q293" s="383">
        <v>100</v>
      </c>
      <c r="R293" s="397"/>
      <c r="S293" s="397"/>
      <c r="T293" s="397"/>
      <c r="U293" s="383"/>
    </row>
    <row r="294" spans="1:37" s="398" customFormat="1" ht="25.5" x14ac:dyDescent="0.2">
      <c r="A294" s="383" t="s">
        <v>993</v>
      </c>
      <c r="B294" s="714" t="s">
        <v>992</v>
      </c>
      <c r="C294" s="764" t="s">
        <v>352</v>
      </c>
      <c r="D294" s="454" t="s">
        <v>366</v>
      </c>
      <c r="E294" s="399"/>
      <c r="F294" s="383" t="s">
        <v>988</v>
      </c>
      <c r="G294" s="385"/>
      <c r="H294" s="400"/>
      <c r="I294" s="401"/>
      <c r="J294" s="402"/>
      <c r="K294" s="399"/>
      <c r="L294" s="402"/>
      <c r="M294" s="677"/>
      <c r="N294" s="404"/>
      <c r="O294" s="403"/>
      <c r="P294" s="400">
        <v>4</v>
      </c>
      <c r="Q294" s="383">
        <v>100</v>
      </c>
      <c r="R294" s="397"/>
      <c r="S294" s="397"/>
      <c r="T294" s="397"/>
      <c r="U294" s="383"/>
    </row>
    <row r="295" spans="1:37" s="34" customFormat="1" ht="25.5" x14ac:dyDescent="0.2">
      <c r="A295" s="383" t="s">
        <v>995</v>
      </c>
      <c r="B295" s="715" t="s">
        <v>994</v>
      </c>
      <c r="C295" s="764" t="s">
        <v>352</v>
      </c>
      <c r="D295" s="455" t="s">
        <v>366</v>
      </c>
      <c r="E295" s="393"/>
      <c r="F295" s="384" t="s">
        <v>988</v>
      </c>
      <c r="G295" s="385"/>
      <c r="H295" s="386"/>
      <c r="I295" s="387"/>
      <c r="J295" s="388"/>
      <c r="K295" s="389"/>
      <c r="L295" s="388"/>
      <c r="M295" s="678"/>
      <c r="N295" s="391"/>
      <c r="O295" s="390"/>
      <c r="P295" s="392">
        <v>4</v>
      </c>
      <c r="Q295" s="383">
        <v>100</v>
      </c>
      <c r="R295" s="418"/>
      <c r="S295" s="702"/>
      <c r="T295" s="703"/>
      <c r="U295" s="454"/>
    </row>
    <row r="296" spans="1:37" s="34" customFormat="1" ht="25.5" x14ac:dyDescent="0.2">
      <c r="A296" s="383" t="s">
        <v>997</v>
      </c>
      <c r="B296" s="715" t="s">
        <v>996</v>
      </c>
      <c r="C296" s="764" t="s">
        <v>352</v>
      </c>
      <c r="D296" s="455" t="s">
        <v>366</v>
      </c>
      <c r="E296" s="109"/>
      <c r="F296" s="384" t="s">
        <v>988</v>
      </c>
      <c r="G296" s="385"/>
      <c r="H296" s="386"/>
      <c r="I296" s="387"/>
      <c r="J296" s="388"/>
      <c r="K296" s="389"/>
      <c r="L296" s="388"/>
      <c r="M296" s="678"/>
      <c r="N296" s="391"/>
      <c r="O296" s="390"/>
      <c r="P296" s="392">
        <v>4</v>
      </c>
      <c r="Q296" s="383">
        <v>100</v>
      </c>
      <c r="R296" s="418"/>
      <c r="S296" s="702"/>
      <c r="T296" s="703"/>
      <c r="U296" s="454"/>
    </row>
    <row r="297" spans="1:37" s="34" customFormat="1" ht="25.5" x14ac:dyDescent="0.2">
      <c r="A297" s="383" t="s">
        <v>999</v>
      </c>
      <c r="B297" s="715" t="s">
        <v>998</v>
      </c>
      <c r="C297" s="764" t="s">
        <v>352</v>
      </c>
      <c r="D297" s="455" t="s">
        <v>366</v>
      </c>
      <c r="E297" s="109"/>
      <c r="F297" s="372" t="s">
        <v>988</v>
      </c>
      <c r="G297" s="104"/>
      <c r="H297" s="105"/>
      <c r="I297" s="106"/>
      <c r="J297" s="107"/>
      <c r="K297" s="108"/>
      <c r="L297" s="107"/>
      <c r="M297" s="679"/>
      <c r="N297" s="157"/>
      <c r="O297" s="156"/>
      <c r="P297" s="159">
        <v>4</v>
      </c>
      <c r="Q297" s="160">
        <v>100</v>
      </c>
      <c r="R297" s="419"/>
      <c r="S297" s="704"/>
      <c r="T297" s="704"/>
      <c r="U297" s="705"/>
    </row>
    <row r="298" spans="1:37" s="34" customFormat="1" ht="25.5" x14ac:dyDescent="0.2">
      <c r="A298" s="383" t="s">
        <v>1001</v>
      </c>
      <c r="B298" s="716" t="s">
        <v>1000</v>
      </c>
      <c r="C298" s="764" t="s">
        <v>352</v>
      </c>
      <c r="D298" s="456" t="s">
        <v>366</v>
      </c>
      <c r="E298" s="352"/>
      <c r="F298" s="346" t="s">
        <v>988</v>
      </c>
      <c r="G298" s="347"/>
      <c r="H298" s="348"/>
      <c r="I298" s="349"/>
      <c r="J298" s="350"/>
      <c r="K298" s="351"/>
      <c r="L298" s="350"/>
      <c r="M298" s="680"/>
      <c r="N298" s="354"/>
      <c r="O298" s="353"/>
      <c r="P298" s="355">
        <v>4</v>
      </c>
      <c r="Q298" s="356">
        <v>100</v>
      </c>
      <c r="R298" s="418"/>
      <c r="S298" s="703"/>
      <c r="T298" s="703"/>
      <c r="U298" s="706"/>
      <c r="Z298" s="328"/>
      <c r="AA298" s="328"/>
      <c r="AE298" s="328"/>
      <c r="AF298" s="328"/>
      <c r="AG298" s="328"/>
      <c r="AH298" s="328"/>
      <c r="AI298" s="328"/>
      <c r="AJ298" s="334"/>
      <c r="AK298" s="330"/>
    </row>
    <row r="299" spans="1:37" s="34" customFormat="1" ht="25.5" x14ac:dyDescent="0.2">
      <c r="A299" s="383" t="s">
        <v>1003</v>
      </c>
      <c r="B299" s="716" t="s">
        <v>1002</v>
      </c>
      <c r="C299" s="764" t="s">
        <v>352</v>
      </c>
      <c r="D299" s="456" t="s">
        <v>366</v>
      </c>
      <c r="E299" s="352"/>
      <c r="F299" s="346" t="s">
        <v>768</v>
      </c>
      <c r="G299" s="347"/>
      <c r="H299" s="348"/>
      <c r="I299" s="349"/>
      <c r="J299" s="350"/>
      <c r="K299" s="351"/>
      <c r="L299" s="350"/>
      <c r="M299" s="680"/>
      <c r="N299" s="354"/>
      <c r="O299" s="353"/>
      <c r="P299" s="355">
        <v>4</v>
      </c>
      <c r="Q299" s="356">
        <v>100</v>
      </c>
      <c r="R299" s="418"/>
      <c r="S299" s="703"/>
      <c r="T299" s="703"/>
      <c r="U299" s="706"/>
      <c r="Z299" s="328"/>
      <c r="AA299" s="328"/>
      <c r="AE299" s="328"/>
      <c r="AF299" s="328"/>
      <c r="AG299" s="328"/>
      <c r="AH299" s="328"/>
      <c r="AI299" s="328"/>
      <c r="AJ299" s="334"/>
      <c r="AK299" s="330"/>
    </row>
    <row r="300" spans="1:37" s="34" customFormat="1" ht="25.5" x14ac:dyDescent="0.2">
      <c r="A300" s="383" t="s">
        <v>1005</v>
      </c>
      <c r="B300" s="716" t="s">
        <v>1004</v>
      </c>
      <c r="C300" s="764" t="s">
        <v>352</v>
      </c>
      <c r="D300" s="456" t="s">
        <v>366</v>
      </c>
      <c r="E300" s="352"/>
      <c r="F300" s="346" t="s">
        <v>768</v>
      </c>
      <c r="G300" s="347"/>
      <c r="H300" s="348"/>
      <c r="I300" s="349"/>
      <c r="J300" s="350"/>
      <c r="K300" s="351"/>
      <c r="L300" s="350"/>
      <c r="M300" s="680"/>
      <c r="N300" s="354"/>
      <c r="O300" s="353"/>
      <c r="P300" s="355">
        <v>4</v>
      </c>
      <c r="Q300" s="356">
        <v>100</v>
      </c>
      <c r="R300" s="418"/>
      <c r="S300" s="703"/>
      <c r="T300" s="703"/>
      <c r="U300" s="706"/>
      <c r="Z300" s="328"/>
      <c r="AA300" s="328"/>
      <c r="AE300" s="328"/>
      <c r="AF300" s="328"/>
      <c r="AG300" s="328"/>
      <c r="AH300" s="328"/>
      <c r="AI300" s="328"/>
      <c r="AJ300" s="334"/>
      <c r="AK300" s="330"/>
    </row>
    <row r="301" spans="1:37" s="34" customFormat="1" ht="25.5" x14ac:dyDescent="0.2">
      <c r="A301" s="383" t="s">
        <v>1491</v>
      </c>
      <c r="B301" s="716" t="s">
        <v>1006</v>
      </c>
      <c r="C301" s="764" t="s">
        <v>352</v>
      </c>
      <c r="D301" s="456" t="s">
        <v>366</v>
      </c>
      <c r="E301" s="352"/>
      <c r="F301" s="346" t="s">
        <v>785</v>
      </c>
      <c r="G301" s="347"/>
      <c r="H301" s="348"/>
      <c r="I301" s="349"/>
      <c r="J301" s="350"/>
      <c r="K301" s="351"/>
      <c r="L301" s="350"/>
      <c r="M301" s="680"/>
      <c r="N301" s="354"/>
      <c r="O301" s="353"/>
      <c r="P301" s="355">
        <v>4</v>
      </c>
      <c r="Q301" s="356">
        <v>100</v>
      </c>
      <c r="R301" s="418"/>
      <c r="S301" s="703"/>
      <c r="T301" s="703"/>
      <c r="U301" s="706"/>
      <c r="Z301" s="328"/>
      <c r="AA301" s="328"/>
      <c r="AE301" s="328"/>
      <c r="AF301" s="328"/>
      <c r="AG301" s="328"/>
      <c r="AH301" s="328"/>
      <c r="AI301" s="328"/>
      <c r="AJ301" s="334"/>
      <c r="AK301" s="330"/>
    </row>
    <row r="302" spans="1:37" s="34" customFormat="1" x14ac:dyDescent="0.2">
      <c r="A302" s="356"/>
      <c r="B302" s="716" t="s">
        <v>616</v>
      </c>
      <c r="C302" s="764"/>
      <c r="D302" s="456"/>
      <c r="E302" s="352"/>
      <c r="F302" s="346"/>
      <c r="G302" s="347"/>
      <c r="H302" s="348"/>
      <c r="I302" s="349"/>
      <c r="J302" s="350"/>
      <c r="K302" s="351"/>
      <c r="L302" s="350"/>
      <c r="M302" s="680"/>
      <c r="N302" s="354"/>
      <c r="O302" s="353"/>
      <c r="P302" s="355"/>
      <c r="Q302" s="356"/>
      <c r="R302" s="418"/>
      <c r="S302" s="703"/>
      <c r="T302" s="703"/>
      <c r="U302" s="706"/>
      <c r="Z302" s="331"/>
      <c r="AA302" s="331"/>
      <c r="AE302" s="331"/>
      <c r="AF302" s="331"/>
      <c r="AG302" s="331"/>
      <c r="AH302" s="331"/>
      <c r="AI302" s="331"/>
      <c r="AJ302" s="332"/>
      <c r="AK302" s="333"/>
    </row>
    <row r="303" spans="1:37" s="34" customFormat="1" x14ac:dyDescent="0.2">
      <c r="A303" s="356"/>
      <c r="B303" s="716" t="s">
        <v>616</v>
      </c>
      <c r="C303" s="764"/>
      <c r="D303" s="456"/>
      <c r="E303" s="352"/>
      <c r="F303" s="346"/>
      <c r="G303" s="347"/>
      <c r="H303" s="348"/>
      <c r="I303" s="349"/>
      <c r="J303" s="350"/>
      <c r="K303" s="351"/>
      <c r="L303" s="350"/>
      <c r="M303" s="680"/>
      <c r="N303" s="354"/>
      <c r="O303" s="353"/>
      <c r="P303" s="355"/>
      <c r="Q303" s="356"/>
      <c r="R303" s="418"/>
      <c r="S303" s="703"/>
      <c r="T303" s="703"/>
      <c r="U303" s="706"/>
      <c r="Z303" s="328"/>
      <c r="AA303" s="328"/>
      <c r="AE303" s="328"/>
      <c r="AF303" s="328"/>
      <c r="AG303" s="328"/>
      <c r="AH303" s="328"/>
      <c r="AI303" s="328"/>
      <c r="AJ303" s="329"/>
      <c r="AK303" s="330"/>
    </row>
    <row r="304" spans="1:37" s="34" customFormat="1" ht="25.5" x14ac:dyDescent="0.2">
      <c r="A304" s="754" t="s">
        <v>1007</v>
      </c>
      <c r="B304" s="755" t="s">
        <v>1008</v>
      </c>
      <c r="C304" s="764" t="s">
        <v>352</v>
      </c>
      <c r="D304" s="456" t="s">
        <v>367</v>
      </c>
      <c r="E304" s="352"/>
      <c r="F304" s="346"/>
      <c r="G304" s="347"/>
      <c r="H304" s="348"/>
      <c r="I304" s="349"/>
      <c r="J304" s="350"/>
      <c r="K304" s="351"/>
      <c r="L304" s="350"/>
      <c r="M304" s="680"/>
      <c r="N304" s="354"/>
      <c r="O304" s="353"/>
      <c r="P304" s="355">
        <v>4</v>
      </c>
      <c r="Q304" s="356">
        <v>100</v>
      </c>
      <c r="R304" s="418"/>
      <c r="S304" s="703"/>
      <c r="T304" s="703"/>
      <c r="U304" s="706"/>
      <c r="Z304" s="328"/>
      <c r="AA304" s="328"/>
      <c r="AE304" s="328"/>
      <c r="AF304" s="328"/>
      <c r="AG304" s="336"/>
      <c r="AH304" s="336"/>
      <c r="AI304" s="336"/>
      <c r="AJ304" s="329"/>
      <c r="AK304" s="330"/>
    </row>
    <row r="305" spans="1:37" s="34" customFormat="1" ht="25.5" x14ac:dyDescent="0.2">
      <c r="A305" s="356" t="s">
        <v>1009</v>
      </c>
      <c r="B305" s="716" t="s">
        <v>1010</v>
      </c>
      <c r="C305" s="764" t="s">
        <v>352</v>
      </c>
      <c r="D305" s="456" t="s">
        <v>367</v>
      </c>
      <c r="E305" s="352"/>
      <c r="F305" s="346" t="s">
        <v>622</v>
      </c>
      <c r="G305" s="347"/>
      <c r="H305" s="348"/>
      <c r="I305" s="349"/>
      <c r="J305" s="350"/>
      <c r="K305" s="351"/>
      <c r="L305" s="350"/>
      <c r="M305" s="680"/>
      <c r="N305" s="354"/>
      <c r="O305" s="353"/>
      <c r="P305" s="355">
        <v>4</v>
      </c>
      <c r="Q305" s="356">
        <v>100</v>
      </c>
      <c r="R305" s="418"/>
      <c r="S305" s="703"/>
      <c r="T305" s="703"/>
      <c r="U305" s="706"/>
      <c r="Z305" s="328"/>
      <c r="AA305" s="328"/>
      <c r="AE305" s="328"/>
      <c r="AF305" s="328"/>
      <c r="AG305" s="336"/>
      <c r="AH305" s="336"/>
      <c r="AI305" s="336"/>
      <c r="AJ305" s="329"/>
      <c r="AK305" s="330"/>
    </row>
    <row r="306" spans="1:37" s="34" customFormat="1" x14ac:dyDescent="0.2">
      <c r="A306" s="356"/>
      <c r="B306" s="716" t="s">
        <v>616</v>
      </c>
      <c r="C306" s="764"/>
      <c r="D306" s="456"/>
      <c r="E306" s="352"/>
      <c r="F306" s="346"/>
      <c r="G306" s="347"/>
      <c r="H306" s="348"/>
      <c r="I306" s="349"/>
      <c r="J306" s="350"/>
      <c r="K306" s="351"/>
      <c r="L306" s="350"/>
      <c r="M306" s="680"/>
      <c r="N306" s="354"/>
      <c r="O306" s="353"/>
      <c r="P306" s="355"/>
      <c r="Q306" s="356"/>
      <c r="R306" s="418"/>
      <c r="S306" s="703"/>
      <c r="T306" s="703"/>
      <c r="U306" s="706"/>
      <c r="Z306" s="328"/>
      <c r="AA306" s="328"/>
      <c r="AE306" s="328"/>
      <c r="AF306" s="328"/>
      <c r="AG306" s="328"/>
      <c r="AH306" s="328"/>
      <c r="AI306" s="328"/>
      <c r="AJ306" s="329"/>
      <c r="AK306" s="330"/>
    </row>
    <row r="307" spans="1:37" s="34" customFormat="1" x14ac:dyDescent="0.2">
      <c r="A307" s="356"/>
      <c r="B307" s="716" t="s">
        <v>616</v>
      </c>
      <c r="C307" s="764"/>
      <c r="D307" s="456"/>
      <c r="E307" s="352"/>
      <c r="F307" s="346"/>
      <c r="G307" s="347"/>
      <c r="H307" s="348"/>
      <c r="I307" s="349"/>
      <c r="J307" s="350"/>
      <c r="K307" s="351"/>
      <c r="L307" s="350"/>
      <c r="M307" s="680"/>
      <c r="N307" s="354"/>
      <c r="O307" s="353"/>
      <c r="P307" s="355"/>
      <c r="Q307" s="356"/>
      <c r="R307" s="418"/>
      <c r="S307" s="703"/>
      <c r="T307" s="703"/>
      <c r="U307" s="706"/>
      <c r="Z307" s="328"/>
      <c r="AA307" s="328"/>
      <c r="AE307" s="328"/>
      <c r="AF307" s="328"/>
      <c r="AG307" s="328"/>
      <c r="AH307" s="328"/>
      <c r="AI307" s="328"/>
      <c r="AJ307" s="329"/>
      <c r="AK307" s="330"/>
    </row>
    <row r="308" spans="1:37" s="34" customFormat="1" ht="25.5" x14ac:dyDescent="0.2">
      <c r="A308" s="754" t="s">
        <v>1011</v>
      </c>
      <c r="B308" s="755" t="s">
        <v>1012</v>
      </c>
      <c r="C308" s="764" t="s">
        <v>352</v>
      </c>
      <c r="D308" s="456" t="s">
        <v>368</v>
      </c>
      <c r="E308" s="352"/>
      <c r="F308" s="346"/>
      <c r="G308" s="347"/>
      <c r="H308" s="348"/>
      <c r="I308" s="349"/>
      <c r="J308" s="350"/>
      <c r="K308" s="351"/>
      <c r="L308" s="350"/>
      <c r="M308" s="680"/>
      <c r="N308" s="354"/>
      <c r="O308" s="353"/>
      <c r="P308" s="355">
        <v>4</v>
      </c>
      <c r="Q308" s="356">
        <v>100</v>
      </c>
      <c r="R308" s="418"/>
      <c r="S308" s="703"/>
      <c r="T308" s="703"/>
      <c r="U308" s="706"/>
      <c r="Z308" s="328"/>
      <c r="AA308" s="328"/>
      <c r="AE308" s="328"/>
      <c r="AF308" s="328"/>
      <c r="AG308" s="328"/>
      <c r="AH308" s="328"/>
      <c r="AI308" s="328"/>
      <c r="AJ308" s="329"/>
      <c r="AK308" s="330"/>
    </row>
    <row r="309" spans="1:37" s="34" customFormat="1" ht="25.5" x14ac:dyDescent="0.2">
      <c r="A309" s="356" t="s">
        <v>1013</v>
      </c>
      <c r="B309" s="716" t="s">
        <v>1014</v>
      </c>
      <c r="C309" s="764" t="s">
        <v>352</v>
      </c>
      <c r="D309" s="456" t="s">
        <v>368</v>
      </c>
      <c r="E309" s="352"/>
      <c r="F309" s="346"/>
      <c r="G309" s="347"/>
      <c r="H309" s="348"/>
      <c r="I309" s="349"/>
      <c r="J309" s="350"/>
      <c r="K309" s="351"/>
      <c r="L309" s="350"/>
      <c r="M309" s="680"/>
      <c r="N309" s="354"/>
      <c r="O309" s="353"/>
      <c r="P309" s="355">
        <v>4</v>
      </c>
      <c r="Q309" s="356">
        <v>100</v>
      </c>
      <c r="R309" s="418"/>
      <c r="S309" s="703"/>
      <c r="T309" s="703"/>
      <c r="U309" s="706"/>
      <c r="Z309" s="328"/>
      <c r="AA309" s="328"/>
      <c r="AE309" s="328"/>
      <c r="AF309" s="328"/>
      <c r="AG309" s="328"/>
      <c r="AH309" s="328"/>
      <c r="AI309" s="328"/>
      <c r="AJ309" s="329"/>
      <c r="AK309" s="330"/>
    </row>
    <row r="310" spans="1:37" s="34" customFormat="1" x14ac:dyDescent="0.2">
      <c r="A310" s="356"/>
      <c r="B310" s="716" t="s">
        <v>616</v>
      </c>
      <c r="C310" s="764"/>
      <c r="D310" s="456"/>
      <c r="E310" s="352"/>
      <c r="F310" s="346"/>
      <c r="G310" s="347"/>
      <c r="H310" s="348"/>
      <c r="I310" s="349"/>
      <c r="J310" s="350"/>
      <c r="K310" s="351"/>
      <c r="L310" s="350"/>
      <c r="M310" s="680"/>
      <c r="N310" s="354"/>
      <c r="O310" s="353"/>
      <c r="P310" s="355"/>
      <c r="Q310" s="356"/>
      <c r="R310" s="418"/>
      <c r="S310" s="703"/>
      <c r="T310" s="703"/>
      <c r="U310" s="706"/>
      <c r="Z310" s="328"/>
      <c r="AA310" s="328"/>
      <c r="AE310" s="328"/>
      <c r="AF310" s="328"/>
      <c r="AG310" s="328"/>
      <c r="AH310" s="328"/>
      <c r="AI310" s="328"/>
      <c r="AJ310" s="329"/>
      <c r="AK310" s="330"/>
    </row>
    <row r="311" spans="1:37" s="34" customFormat="1" x14ac:dyDescent="0.2">
      <c r="A311" s="356"/>
      <c r="B311" s="716" t="s">
        <v>616</v>
      </c>
      <c r="C311" s="764"/>
      <c r="D311" s="456"/>
      <c r="E311" s="352"/>
      <c r="F311" s="346"/>
      <c r="G311" s="347"/>
      <c r="H311" s="348"/>
      <c r="I311" s="349"/>
      <c r="J311" s="350"/>
      <c r="K311" s="351"/>
      <c r="L311" s="350"/>
      <c r="M311" s="680"/>
      <c r="N311" s="354"/>
      <c r="O311" s="353"/>
      <c r="P311" s="355"/>
      <c r="Q311" s="356"/>
      <c r="R311" s="418"/>
      <c r="S311" s="703"/>
      <c r="T311" s="703"/>
      <c r="U311" s="706"/>
      <c r="Z311" s="328"/>
      <c r="AA311" s="328"/>
      <c r="AE311" s="328"/>
      <c r="AF311" s="328"/>
      <c r="AG311" s="328"/>
      <c r="AH311" s="328"/>
      <c r="AI311" s="328"/>
      <c r="AJ311" s="329"/>
      <c r="AK311" s="330"/>
    </row>
    <row r="312" spans="1:37" s="34" customFormat="1" ht="25.5" x14ac:dyDescent="0.2">
      <c r="A312" s="754" t="s">
        <v>1015</v>
      </c>
      <c r="B312" s="755" t="s">
        <v>1016</v>
      </c>
      <c r="C312" s="764" t="s">
        <v>352</v>
      </c>
      <c r="D312" s="456"/>
      <c r="E312" s="352"/>
      <c r="F312" s="346"/>
      <c r="G312" s="347"/>
      <c r="H312" s="348"/>
      <c r="I312" s="349"/>
      <c r="J312" s="350"/>
      <c r="K312" s="351"/>
      <c r="L312" s="350"/>
      <c r="M312" s="680"/>
      <c r="N312" s="354"/>
      <c r="O312" s="353"/>
      <c r="P312" s="355">
        <v>4</v>
      </c>
      <c r="Q312" s="356">
        <v>100</v>
      </c>
      <c r="R312" s="418"/>
      <c r="S312" s="703"/>
      <c r="T312" s="703"/>
      <c r="U312" s="706"/>
      <c r="Z312" s="328"/>
      <c r="AA312" s="328"/>
      <c r="AE312" s="328"/>
      <c r="AF312" s="328"/>
      <c r="AG312" s="328"/>
      <c r="AH312" s="328"/>
      <c r="AI312" s="328"/>
      <c r="AJ312" s="329"/>
      <c r="AK312" s="330"/>
    </row>
    <row r="313" spans="1:37" s="34" customFormat="1" x14ac:dyDescent="0.2">
      <c r="A313" s="356"/>
      <c r="B313" s="755" t="s">
        <v>1017</v>
      </c>
      <c r="C313" s="764"/>
      <c r="D313" s="456"/>
      <c r="E313" s="352"/>
      <c r="F313" s="346"/>
      <c r="G313" s="347"/>
      <c r="H313" s="348"/>
      <c r="I313" s="349"/>
      <c r="J313" s="350"/>
      <c r="K313" s="351"/>
      <c r="L313" s="350"/>
      <c r="M313" s="680"/>
      <c r="N313" s="354"/>
      <c r="O313" s="353"/>
      <c r="P313" s="355"/>
      <c r="Q313" s="356"/>
      <c r="R313" s="418"/>
      <c r="S313" s="703"/>
      <c r="T313" s="703"/>
      <c r="U313" s="706"/>
      <c r="Z313" s="328"/>
      <c r="AA313" s="328"/>
      <c r="AE313" s="328"/>
      <c r="AF313" s="328"/>
      <c r="AG313" s="328"/>
      <c r="AH313" s="328"/>
      <c r="AI313" s="328"/>
      <c r="AJ313" s="329"/>
      <c r="AK313" s="330"/>
    </row>
    <row r="314" spans="1:37" s="34" customFormat="1" ht="25.5" x14ac:dyDescent="0.2">
      <c r="A314" s="356" t="s">
        <v>1018</v>
      </c>
      <c r="B314" s="716" t="s">
        <v>1019</v>
      </c>
      <c r="C314" s="764" t="s">
        <v>352</v>
      </c>
      <c r="D314" s="456" t="s">
        <v>369</v>
      </c>
      <c r="E314" s="352"/>
      <c r="F314" s="346" t="s">
        <v>1020</v>
      </c>
      <c r="G314" s="347"/>
      <c r="H314" s="348"/>
      <c r="I314" s="349"/>
      <c r="J314" s="350"/>
      <c r="K314" s="351"/>
      <c r="L314" s="350"/>
      <c r="M314" s="680"/>
      <c r="N314" s="354"/>
      <c r="O314" s="353"/>
      <c r="P314" s="355">
        <v>4</v>
      </c>
      <c r="Q314" s="356">
        <v>100</v>
      </c>
      <c r="R314" s="418"/>
      <c r="S314" s="703"/>
      <c r="T314" s="703"/>
      <c r="U314" s="706"/>
      <c r="Z314" s="328"/>
      <c r="AA314" s="328"/>
      <c r="AE314" s="328"/>
      <c r="AF314" s="328"/>
      <c r="AG314" s="328"/>
      <c r="AH314" s="328"/>
      <c r="AI314" s="328"/>
      <c r="AJ314" s="329"/>
      <c r="AK314" s="330"/>
    </row>
    <row r="315" spans="1:37" s="34" customFormat="1" ht="25.5" x14ac:dyDescent="0.2">
      <c r="A315" s="356" t="s">
        <v>1021</v>
      </c>
      <c r="B315" s="716" t="s">
        <v>1022</v>
      </c>
      <c r="C315" s="764" t="s">
        <v>352</v>
      </c>
      <c r="D315" s="456" t="s">
        <v>369</v>
      </c>
      <c r="E315" s="352"/>
      <c r="F315" s="346" t="s">
        <v>1020</v>
      </c>
      <c r="G315" s="347"/>
      <c r="H315" s="348"/>
      <c r="I315" s="349"/>
      <c r="J315" s="350"/>
      <c r="K315" s="351"/>
      <c r="L315" s="350"/>
      <c r="M315" s="680"/>
      <c r="N315" s="354"/>
      <c r="O315" s="353"/>
      <c r="P315" s="355">
        <v>4</v>
      </c>
      <c r="Q315" s="356">
        <v>100</v>
      </c>
      <c r="R315" s="418"/>
      <c r="S315" s="703"/>
      <c r="T315" s="703"/>
      <c r="U315" s="706"/>
      <c r="Z315" s="328"/>
      <c r="AA315" s="328"/>
      <c r="AE315" s="328"/>
      <c r="AF315" s="328"/>
      <c r="AG315" s="328"/>
      <c r="AH315" s="328"/>
      <c r="AI315" s="328"/>
      <c r="AJ315" s="329"/>
      <c r="AK315" s="330"/>
    </row>
    <row r="316" spans="1:37" s="34" customFormat="1" ht="25.5" x14ac:dyDescent="0.2">
      <c r="A316" s="356" t="s">
        <v>1023</v>
      </c>
      <c r="B316" s="716" t="s">
        <v>1024</v>
      </c>
      <c r="C316" s="764" t="s">
        <v>352</v>
      </c>
      <c r="D316" s="456" t="s">
        <v>369</v>
      </c>
      <c r="E316" s="352"/>
      <c r="F316" s="346" t="s">
        <v>1020</v>
      </c>
      <c r="G316" s="347"/>
      <c r="H316" s="348"/>
      <c r="I316" s="349"/>
      <c r="J316" s="350"/>
      <c r="K316" s="351"/>
      <c r="L316" s="350"/>
      <c r="M316" s="680"/>
      <c r="N316" s="354"/>
      <c r="O316" s="353"/>
      <c r="P316" s="355">
        <v>4</v>
      </c>
      <c r="Q316" s="356">
        <v>100</v>
      </c>
      <c r="R316" s="418"/>
      <c r="S316" s="703"/>
      <c r="T316" s="703"/>
      <c r="U316" s="706"/>
      <c r="Z316" s="328"/>
      <c r="AA316" s="328"/>
      <c r="AE316" s="328"/>
      <c r="AF316" s="328"/>
      <c r="AG316" s="328"/>
      <c r="AH316" s="328"/>
      <c r="AI316" s="328"/>
      <c r="AJ316" s="329"/>
      <c r="AK316" s="330"/>
    </row>
    <row r="317" spans="1:37" s="34" customFormat="1" ht="25.5" x14ac:dyDescent="0.2">
      <c r="A317" s="356" t="s">
        <v>1025</v>
      </c>
      <c r="B317" s="716" t="s">
        <v>1026</v>
      </c>
      <c r="C317" s="764" t="s">
        <v>352</v>
      </c>
      <c r="D317" s="456" t="s">
        <v>369</v>
      </c>
      <c r="E317" s="352"/>
      <c r="F317" s="346" t="s">
        <v>1020</v>
      </c>
      <c r="G317" s="347"/>
      <c r="H317" s="348"/>
      <c r="I317" s="349"/>
      <c r="J317" s="350"/>
      <c r="K317" s="351"/>
      <c r="L317" s="350"/>
      <c r="M317" s="680"/>
      <c r="N317" s="354"/>
      <c r="O317" s="353"/>
      <c r="P317" s="355">
        <v>4</v>
      </c>
      <c r="Q317" s="356">
        <v>100</v>
      </c>
      <c r="R317" s="418"/>
      <c r="S317" s="703"/>
      <c r="T317" s="703"/>
      <c r="U317" s="706"/>
      <c r="Z317" s="328"/>
      <c r="AA317" s="328"/>
      <c r="AE317" s="328"/>
      <c r="AF317" s="328"/>
      <c r="AG317" s="337"/>
      <c r="AH317" s="337"/>
      <c r="AI317" s="337"/>
      <c r="AJ317" s="329"/>
      <c r="AK317" s="330"/>
    </row>
    <row r="318" spans="1:37" s="34" customFormat="1" ht="25.5" x14ac:dyDescent="0.2">
      <c r="A318" s="356" t="s">
        <v>1027</v>
      </c>
      <c r="B318" s="716" t="s">
        <v>1028</v>
      </c>
      <c r="C318" s="764" t="s">
        <v>352</v>
      </c>
      <c r="D318" s="456" t="s">
        <v>369</v>
      </c>
      <c r="E318" s="352"/>
      <c r="F318" s="346" t="s">
        <v>1020</v>
      </c>
      <c r="G318" s="347"/>
      <c r="H318" s="348"/>
      <c r="I318" s="349"/>
      <c r="J318" s="350"/>
      <c r="K318" s="351"/>
      <c r="L318" s="350"/>
      <c r="M318" s="680"/>
      <c r="N318" s="354"/>
      <c r="O318" s="353"/>
      <c r="P318" s="355">
        <v>4</v>
      </c>
      <c r="Q318" s="356">
        <v>100</v>
      </c>
      <c r="R318" s="418"/>
      <c r="S318" s="703"/>
      <c r="T318" s="703"/>
      <c r="U318" s="706"/>
      <c r="Z318" s="328"/>
      <c r="AA318" s="328"/>
      <c r="AE318" s="328"/>
      <c r="AF318" s="328"/>
      <c r="AG318" s="328"/>
      <c r="AH318" s="328"/>
      <c r="AI318" s="328"/>
      <c r="AJ318" s="329"/>
      <c r="AK318" s="330"/>
    </row>
    <row r="319" spans="1:37" s="34" customFormat="1" ht="25.5" x14ac:dyDescent="0.2">
      <c r="A319" s="356" t="s">
        <v>1029</v>
      </c>
      <c r="B319" s="716" t="s">
        <v>1030</v>
      </c>
      <c r="C319" s="764" t="s">
        <v>352</v>
      </c>
      <c r="D319" s="456" t="s">
        <v>369</v>
      </c>
      <c r="E319" s="352"/>
      <c r="F319" s="346" t="s">
        <v>1020</v>
      </c>
      <c r="G319" s="347"/>
      <c r="H319" s="348"/>
      <c r="I319" s="349"/>
      <c r="J319" s="350"/>
      <c r="K319" s="351"/>
      <c r="L319" s="350"/>
      <c r="M319" s="680"/>
      <c r="N319" s="354"/>
      <c r="O319" s="353"/>
      <c r="P319" s="355">
        <v>4</v>
      </c>
      <c r="Q319" s="356">
        <v>100</v>
      </c>
      <c r="R319" s="418"/>
      <c r="S319" s="703"/>
      <c r="T319" s="703"/>
      <c r="U319" s="706"/>
      <c r="Z319" s="328"/>
      <c r="AA319" s="328"/>
      <c r="AE319" s="328"/>
      <c r="AF319" s="328"/>
      <c r="AG319" s="328"/>
      <c r="AH319" s="328"/>
      <c r="AI319" s="328"/>
      <c r="AJ319" s="329"/>
      <c r="AK319" s="330"/>
    </row>
    <row r="320" spans="1:37" s="34" customFormat="1" ht="25.5" x14ac:dyDescent="0.2">
      <c r="A320" s="356" t="s">
        <v>1031</v>
      </c>
      <c r="B320" s="716" t="s">
        <v>1032</v>
      </c>
      <c r="C320" s="764" t="s">
        <v>352</v>
      </c>
      <c r="D320" s="456" t="s">
        <v>369</v>
      </c>
      <c r="E320" s="352"/>
      <c r="F320" s="346" t="s">
        <v>1020</v>
      </c>
      <c r="G320" s="347"/>
      <c r="H320" s="348"/>
      <c r="I320" s="349"/>
      <c r="J320" s="350"/>
      <c r="K320" s="351"/>
      <c r="L320" s="350"/>
      <c r="M320" s="680"/>
      <c r="N320" s="354"/>
      <c r="O320" s="353"/>
      <c r="P320" s="355">
        <v>4</v>
      </c>
      <c r="Q320" s="356">
        <v>100</v>
      </c>
      <c r="R320" s="418"/>
      <c r="S320" s="703"/>
      <c r="T320" s="703"/>
      <c r="U320" s="706"/>
      <c r="Z320" s="328"/>
      <c r="AA320" s="328"/>
      <c r="AE320" s="328"/>
      <c r="AF320" s="328"/>
      <c r="AG320" s="328"/>
      <c r="AH320" s="328"/>
      <c r="AI320" s="328"/>
      <c r="AJ320" s="329"/>
      <c r="AK320" s="330"/>
    </row>
    <row r="321" spans="1:37" s="34" customFormat="1" ht="25.5" x14ac:dyDescent="0.2">
      <c r="A321" s="356" t="s">
        <v>1033</v>
      </c>
      <c r="B321" s="716" t="s">
        <v>1034</v>
      </c>
      <c r="C321" s="764" t="s">
        <v>352</v>
      </c>
      <c r="D321" s="456" t="s">
        <v>369</v>
      </c>
      <c r="E321" s="352"/>
      <c r="F321" s="346" t="s">
        <v>1020</v>
      </c>
      <c r="G321" s="347"/>
      <c r="H321" s="348"/>
      <c r="I321" s="349"/>
      <c r="J321" s="350"/>
      <c r="K321" s="351"/>
      <c r="L321" s="350"/>
      <c r="M321" s="680"/>
      <c r="N321" s="354"/>
      <c r="O321" s="353"/>
      <c r="P321" s="355">
        <v>4</v>
      </c>
      <c r="Q321" s="356">
        <v>100</v>
      </c>
      <c r="R321" s="418"/>
      <c r="S321" s="703"/>
      <c r="T321" s="703"/>
      <c r="U321" s="706"/>
      <c r="Z321" s="328"/>
      <c r="AA321" s="328"/>
      <c r="AE321" s="328"/>
      <c r="AF321" s="328"/>
      <c r="AG321" s="328"/>
      <c r="AH321" s="328"/>
      <c r="AI321" s="328"/>
      <c r="AJ321" s="329"/>
      <c r="AK321" s="330"/>
    </row>
    <row r="322" spans="1:37" s="34" customFormat="1" ht="25.5" x14ac:dyDescent="0.2">
      <c r="A322" s="356" t="s">
        <v>1035</v>
      </c>
      <c r="B322" s="716" t="s">
        <v>1036</v>
      </c>
      <c r="C322" s="764" t="s">
        <v>352</v>
      </c>
      <c r="D322" s="456" t="s">
        <v>369</v>
      </c>
      <c r="E322" s="352"/>
      <c r="F322" s="346" t="s">
        <v>1020</v>
      </c>
      <c r="G322" s="347"/>
      <c r="H322" s="348"/>
      <c r="I322" s="349"/>
      <c r="J322" s="350"/>
      <c r="K322" s="351"/>
      <c r="L322" s="350"/>
      <c r="M322" s="680"/>
      <c r="N322" s="354"/>
      <c r="O322" s="353"/>
      <c r="P322" s="355">
        <v>4</v>
      </c>
      <c r="Q322" s="356">
        <v>100</v>
      </c>
      <c r="R322" s="418"/>
      <c r="S322" s="703"/>
      <c r="T322" s="703"/>
      <c r="U322" s="706"/>
      <c r="Z322" s="328"/>
      <c r="AA322" s="328"/>
      <c r="AE322" s="328"/>
      <c r="AF322" s="328"/>
      <c r="AG322" s="328"/>
      <c r="AH322" s="328"/>
      <c r="AI322" s="328"/>
      <c r="AJ322" s="329"/>
      <c r="AK322" s="330"/>
    </row>
    <row r="323" spans="1:37" s="34" customFormat="1" ht="25.5" x14ac:dyDescent="0.2">
      <c r="A323" s="356" t="s">
        <v>1037</v>
      </c>
      <c r="B323" s="716" t="s">
        <v>1038</v>
      </c>
      <c r="C323" s="764" t="s">
        <v>352</v>
      </c>
      <c r="D323" s="456" t="s">
        <v>369</v>
      </c>
      <c r="E323" s="352"/>
      <c r="F323" s="346" t="s">
        <v>1020</v>
      </c>
      <c r="G323" s="347"/>
      <c r="H323" s="348"/>
      <c r="I323" s="349"/>
      <c r="J323" s="350"/>
      <c r="K323" s="351"/>
      <c r="L323" s="350"/>
      <c r="M323" s="680"/>
      <c r="N323" s="354"/>
      <c r="O323" s="353"/>
      <c r="P323" s="355">
        <v>4</v>
      </c>
      <c r="Q323" s="356">
        <v>100</v>
      </c>
      <c r="R323" s="418"/>
      <c r="S323" s="703"/>
      <c r="T323" s="703"/>
      <c r="U323" s="706"/>
      <c r="Z323" s="328"/>
      <c r="AA323" s="328"/>
      <c r="AE323" s="328"/>
      <c r="AF323" s="328"/>
      <c r="AG323" s="328"/>
      <c r="AH323" s="328"/>
      <c r="AI323" s="328"/>
      <c r="AJ323" s="329"/>
      <c r="AK323" s="330"/>
    </row>
    <row r="324" spans="1:37" s="34" customFormat="1" ht="25.5" x14ac:dyDescent="0.2">
      <c r="A324" s="356" t="s">
        <v>1039</v>
      </c>
      <c r="B324" s="716" t="s">
        <v>1040</v>
      </c>
      <c r="C324" s="764" t="s">
        <v>352</v>
      </c>
      <c r="D324" s="456" t="s">
        <v>369</v>
      </c>
      <c r="E324" s="352"/>
      <c r="F324" s="346" t="s">
        <v>1020</v>
      </c>
      <c r="G324" s="347"/>
      <c r="H324" s="348"/>
      <c r="I324" s="349"/>
      <c r="J324" s="350"/>
      <c r="K324" s="351"/>
      <c r="L324" s="350"/>
      <c r="M324" s="680"/>
      <c r="N324" s="354"/>
      <c r="O324" s="353"/>
      <c r="P324" s="355">
        <v>4</v>
      </c>
      <c r="Q324" s="356">
        <v>100</v>
      </c>
      <c r="R324" s="418"/>
      <c r="S324" s="703"/>
      <c r="T324" s="703"/>
      <c r="U324" s="706"/>
      <c r="Z324" s="328"/>
      <c r="AA324" s="328"/>
      <c r="AE324" s="328"/>
      <c r="AF324" s="328"/>
      <c r="AG324" s="328"/>
      <c r="AH324" s="328"/>
      <c r="AI324" s="328"/>
      <c r="AJ324" s="329"/>
      <c r="AK324" s="330"/>
    </row>
    <row r="325" spans="1:37" s="34" customFormat="1" ht="25.5" x14ac:dyDescent="0.2">
      <c r="A325" s="356" t="s">
        <v>1041</v>
      </c>
      <c r="B325" s="716" t="s">
        <v>1042</v>
      </c>
      <c r="C325" s="764" t="s">
        <v>352</v>
      </c>
      <c r="D325" s="456" t="s">
        <v>369</v>
      </c>
      <c r="E325" s="352"/>
      <c r="F325" s="346" t="s">
        <v>1020</v>
      </c>
      <c r="G325" s="347"/>
      <c r="H325" s="348"/>
      <c r="I325" s="349"/>
      <c r="J325" s="350"/>
      <c r="K325" s="351"/>
      <c r="L325" s="350"/>
      <c r="M325" s="680"/>
      <c r="N325" s="354"/>
      <c r="O325" s="353"/>
      <c r="P325" s="355">
        <v>4</v>
      </c>
      <c r="Q325" s="356">
        <v>100</v>
      </c>
      <c r="R325" s="418"/>
      <c r="S325" s="703"/>
      <c r="T325" s="703"/>
      <c r="U325" s="706"/>
      <c r="Z325" s="328"/>
      <c r="AA325" s="328"/>
      <c r="AE325" s="328"/>
      <c r="AF325" s="328"/>
      <c r="AG325" s="328"/>
      <c r="AH325" s="328"/>
      <c r="AI325" s="328"/>
      <c r="AJ325" s="329"/>
      <c r="AK325" s="330"/>
    </row>
    <row r="326" spans="1:37" s="34" customFormat="1" ht="25.5" x14ac:dyDescent="0.2">
      <c r="A326" s="356" t="s">
        <v>1043</v>
      </c>
      <c r="B326" s="716" t="s">
        <v>1044</v>
      </c>
      <c r="C326" s="764" t="s">
        <v>352</v>
      </c>
      <c r="D326" s="456" t="s">
        <v>369</v>
      </c>
      <c r="E326" s="352"/>
      <c r="F326" s="346" t="s">
        <v>1020</v>
      </c>
      <c r="G326" s="347"/>
      <c r="H326" s="348"/>
      <c r="I326" s="349"/>
      <c r="J326" s="350"/>
      <c r="K326" s="351"/>
      <c r="L326" s="350"/>
      <c r="M326" s="680"/>
      <c r="N326" s="354"/>
      <c r="O326" s="353"/>
      <c r="P326" s="355">
        <v>4</v>
      </c>
      <c r="Q326" s="356">
        <v>100</v>
      </c>
      <c r="R326" s="418"/>
      <c r="S326" s="703"/>
      <c r="T326" s="703"/>
      <c r="U326" s="706"/>
      <c r="Z326" s="328"/>
      <c r="AA326" s="328"/>
      <c r="AE326" s="328"/>
      <c r="AF326" s="328"/>
      <c r="AG326" s="328"/>
      <c r="AH326" s="328"/>
      <c r="AI326" s="328"/>
      <c r="AJ326" s="329"/>
      <c r="AK326" s="330"/>
    </row>
    <row r="327" spans="1:37" s="34" customFormat="1" ht="25.5" x14ac:dyDescent="0.2">
      <c r="A327" s="356" t="s">
        <v>1045</v>
      </c>
      <c r="B327" s="716" t="s">
        <v>1046</v>
      </c>
      <c r="C327" s="764" t="s">
        <v>352</v>
      </c>
      <c r="D327" s="456" t="s">
        <v>369</v>
      </c>
      <c r="E327" s="352"/>
      <c r="F327" s="346" t="s">
        <v>1047</v>
      </c>
      <c r="G327" s="347"/>
      <c r="H327" s="348"/>
      <c r="I327" s="349"/>
      <c r="J327" s="350"/>
      <c r="K327" s="351"/>
      <c r="L327" s="350"/>
      <c r="M327" s="680"/>
      <c r="N327" s="354"/>
      <c r="O327" s="353"/>
      <c r="P327" s="355">
        <v>4</v>
      </c>
      <c r="Q327" s="356">
        <v>100</v>
      </c>
      <c r="R327" s="418"/>
      <c r="S327" s="703"/>
      <c r="T327" s="703"/>
      <c r="U327" s="706"/>
      <c r="Z327" s="328"/>
      <c r="AA327" s="328"/>
      <c r="AE327" s="328"/>
      <c r="AF327" s="328"/>
      <c r="AG327" s="328"/>
      <c r="AH327" s="328"/>
      <c r="AI327" s="328"/>
      <c r="AJ327" s="329"/>
      <c r="AK327" s="330"/>
    </row>
    <row r="328" spans="1:37" s="34" customFormat="1" ht="25.5" x14ac:dyDescent="0.2">
      <c r="A328" s="356" t="s">
        <v>1048</v>
      </c>
      <c r="B328" s="716" t="s">
        <v>1049</v>
      </c>
      <c r="C328" s="764" t="s">
        <v>352</v>
      </c>
      <c r="D328" s="456" t="s">
        <v>369</v>
      </c>
      <c r="E328" s="352"/>
      <c r="F328" s="346" t="s">
        <v>1047</v>
      </c>
      <c r="G328" s="347"/>
      <c r="H328" s="348"/>
      <c r="I328" s="349"/>
      <c r="J328" s="350"/>
      <c r="K328" s="351"/>
      <c r="L328" s="350"/>
      <c r="M328" s="680"/>
      <c r="N328" s="354"/>
      <c r="O328" s="353"/>
      <c r="P328" s="355">
        <v>4</v>
      </c>
      <c r="Q328" s="356">
        <v>100</v>
      </c>
      <c r="R328" s="418"/>
      <c r="S328" s="703"/>
      <c r="T328" s="703"/>
      <c r="U328" s="706"/>
      <c r="Z328" s="328"/>
      <c r="AA328" s="328"/>
      <c r="AE328" s="328"/>
      <c r="AF328" s="328"/>
      <c r="AG328" s="328"/>
      <c r="AH328" s="328"/>
      <c r="AI328" s="328"/>
      <c r="AJ328" s="329"/>
      <c r="AK328" s="330"/>
    </row>
    <row r="329" spans="1:37" s="34" customFormat="1" ht="25.5" x14ac:dyDescent="0.2">
      <c r="A329" s="356" t="s">
        <v>1050</v>
      </c>
      <c r="B329" s="716" t="s">
        <v>1051</v>
      </c>
      <c r="C329" s="764" t="s">
        <v>352</v>
      </c>
      <c r="D329" s="456" t="s">
        <v>369</v>
      </c>
      <c r="E329" s="352"/>
      <c r="F329" s="346" t="s">
        <v>1047</v>
      </c>
      <c r="G329" s="347"/>
      <c r="H329" s="348"/>
      <c r="I329" s="349"/>
      <c r="J329" s="350"/>
      <c r="K329" s="351"/>
      <c r="L329" s="350"/>
      <c r="M329" s="680"/>
      <c r="N329" s="354"/>
      <c r="O329" s="353"/>
      <c r="P329" s="355">
        <v>4</v>
      </c>
      <c r="Q329" s="356">
        <v>100</v>
      </c>
      <c r="R329" s="418"/>
      <c r="S329" s="703"/>
      <c r="T329" s="703"/>
      <c r="U329" s="706"/>
      <c r="Z329" s="328"/>
      <c r="AA329" s="328"/>
      <c r="AE329" s="328"/>
      <c r="AF329" s="328"/>
      <c r="AG329" s="328"/>
      <c r="AH329" s="328"/>
      <c r="AI329" s="328"/>
      <c r="AJ329" s="329"/>
      <c r="AK329" s="330"/>
    </row>
    <row r="330" spans="1:37" s="34" customFormat="1" ht="25.5" x14ac:dyDescent="0.2">
      <c r="A330" s="356" t="s">
        <v>1052</v>
      </c>
      <c r="B330" s="716" t="s">
        <v>1053</v>
      </c>
      <c r="C330" s="764" t="s">
        <v>352</v>
      </c>
      <c r="D330" s="456" t="s">
        <v>369</v>
      </c>
      <c r="E330" s="352"/>
      <c r="F330" s="346" t="s">
        <v>1047</v>
      </c>
      <c r="G330" s="347"/>
      <c r="H330" s="348"/>
      <c r="I330" s="349"/>
      <c r="J330" s="350"/>
      <c r="K330" s="351"/>
      <c r="L330" s="350"/>
      <c r="M330" s="680"/>
      <c r="N330" s="354"/>
      <c r="O330" s="353"/>
      <c r="P330" s="355">
        <v>4</v>
      </c>
      <c r="Q330" s="356">
        <v>100</v>
      </c>
      <c r="R330" s="418"/>
      <c r="S330" s="703"/>
      <c r="T330" s="703"/>
      <c r="U330" s="706"/>
      <c r="Z330" s="328"/>
      <c r="AA330" s="328"/>
      <c r="AE330" s="328"/>
      <c r="AF330" s="328"/>
      <c r="AG330" s="328"/>
      <c r="AH330" s="328"/>
      <c r="AI330" s="328"/>
      <c r="AJ330" s="329"/>
      <c r="AK330" s="330"/>
    </row>
    <row r="331" spans="1:37" s="34" customFormat="1" ht="25.5" x14ac:dyDescent="0.2">
      <c r="A331" s="356" t="s">
        <v>1054</v>
      </c>
      <c r="B331" s="716" t="s">
        <v>1055</v>
      </c>
      <c r="C331" s="764" t="s">
        <v>352</v>
      </c>
      <c r="D331" s="456" t="s">
        <v>369</v>
      </c>
      <c r="E331" s="352"/>
      <c r="F331" s="346" t="s">
        <v>1047</v>
      </c>
      <c r="G331" s="347"/>
      <c r="H331" s="348"/>
      <c r="I331" s="349"/>
      <c r="J331" s="350"/>
      <c r="K331" s="351"/>
      <c r="L331" s="350"/>
      <c r="M331" s="680"/>
      <c r="N331" s="354"/>
      <c r="O331" s="353"/>
      <c r="P331" s="355">
        <v>4</v>
      </c>
      <c r="Q331" s="356">
        <v>100</v>
      </c>
      <c r="R331" s="418"/>
      <c r="S331" s="703"/>
      <c r="T331" s="703"/>
      <c r="U331" s="706"/>
      <c r="Z331" s="328"/>
      <c r="AA331" s="328"/>
      <c r="AE331" s="328"/>
      <c r="AF331" s="328"/>
      <c r="AG331" s="328"/>
      <c r="AH331" s="328"/>
      <c r="AI331" s="328"/>
      <c r="AJ331" s="329"/>
      <c r="AK331" s="330"/>
    </row>
    <row r="332" spans="1:37" s="34" customFormat="1" ht="25.5" x14ac:dyDescent="0.2">
      <c r="A332" s="356" t="s">
        <v>1056</v>
      </c>
      <c r="B332" s="716" t="s">
        <v>1057</v>
      </c>
      <c r="C332" s="764" t="s">
        <v>352</v>
      </c>
      <c r="D332" s="456" t="s">
        <v>369</v>
      </c>
      <c r="E332" s="352"/>
      <c r="F332" s="346" t="s">
        <v>1047</v>
      </c>
      <c r="G332" s="347"/>
      <c r="H332" s="348"/>
      <c r="I332" s="349"/>
      <c r="J332" s="350"/>
      <c r="K332" s="351"/>
      <c r="L332" s="350"/>
      <c r="M332" s="680"/>
      <c r="N332" s="354"/>
      <c r="O332" s="353"/>
      <c r="P332" s="355">
        <v>4</v>
      </c>
      <c r="Q332" s="356">
        <v>100</v>
      </c>
      <c r="R332" s="418"/>
      <c r="S332" s="703"/>
      <c r="T332" s="703"/>
      <c r="U332" s="706"/>
      <c r="Z332" s="328"/>
      <c r="AA332" s="328"/>
      <c r="AE332" s="328"/>
      <c r="AF332" s="328"/>
      <c r="AG332" s="328"/>
      <c r="AH332" s="328"/>
      <c r="AI332" s="328"/>
      <c r="AJ332" s="329"/>
      <c r="AK332" s="330"/>
    </row>
    <row r="333" spans="1:37" s="34" customFormat="1" ht="25.5" x14ac:dyDescent="0.2">
      <c r="A333" s="356" t="s">
        <v>1058</v>
      </c>
      <c r="B333" s="716" t="s">
        <v>1059</v>
      </c>
      <c r="C333" s="764" t="s">
        <v>352</v>
      </c>
      <c r="D333" s="456" t="s">
        <v>369</v>
      </c>
      <c r="E333" s="352"/>
      <c r="F333" s="346" t="s">
        <v>1047</v>
      </c>
      <c r="G333" s="347"/>
      <c r="H333" s="348"/>
      <c r="I333" s="349"/>
      <c r="J333" s="350"/>
      <c r="K333" s="351"/>
      <c r="L333" s="350"/>
      <c r="M333" s="680"/>
      <c r="N333" s="354"/>
      <c r="O333" s="353"/>
      <c r="P333" s="355">
        <v>4</v>
      </c>
      <c r="Q333" s="356">
        <v>100</v>
      </c>
      <c r="R333" s="418"/>
      <c r="S333" s="703"/>
      <c r="T333" s="703"/>
      <c r="U333" s="706"/>
      <c r="Z333" s="328"/>
      <c r="AA333" s="328"/>
      <c r="AE333" s="328"/>
      <c r="AF333" s="328"/>
      <c r="AG333" s="328"/>
      <c r="AH333" s="328"/>
      <c r="AI333" s="328"/>
      <c r="AJ333" s="329"/>
      <c r="AK333" s="333"/>
    </row>
    <row r="334" spans="1:37" s="34" customFormat="1" ht="25.5" x14ac:dyDescent="0.2">
      <c r="A334" s="356" t="s">
        <v>1060</v>
      </c>
      <c r="B334" s="716" t="s">
        <v>1061</v>
      </c>
      <c r="C334" s="764" t="s">
        <v>352</v>
      </c>
      <c r="D334" s="456" t="s">
        <v>369</v>
      </c>
      <c r="E334" s="352"/>
      <c r="F334" s="346" t="s">
        <v>1047</v>
      </c>
      <c r="G334" s="347"/>
      <c r="H334" s="348"/>
      <c r="I334" s="349"/>
      <c r="J334" s="350"/>
      <c r="K334" s="351"/>
      <c r="L334" s="350"/>
      <c r="M334" s="680"/>
      <c r="N334" s="354"/>
      <c r="O334" s="353"/>
      <c r="P334" s="355">
        <v>4</v>
      </c>
      <c r="Q334" s="356">
        <v>100</v>
      </c>
      <c r="R334" s="418"/>
      <c r="S334" s="703"/>
      <c r="T334" s="703"/>
      <c r="U334" s="706"/>
      <c r="Z334" s="328"/>
      <c r="AA334" s="328"/>
      <c r="AE334" s="328"/>
      <c r="AF334" s="328"/>
      <c r="AG334" s="328"/>
      <c r="AH334" s="328"/>
      <c r="AI334" s="328"/>
      <c r="AJ334" s="329"/>
      <c r="AK334" s="330"/>
    </row>
    <row r="335" spans="1:37" s="34" customFormat="1" ht="25.5" x14ac:dyDescent="0.2">
      <c r="A335" s="356" t="s">
        <v>1062</v>
      </c>
      <c r="B335" s="716" t="s">
        <v>1063</v>
      </c>
      <c r="C335" s="764" t="s">
        <v>352</v>
      </c>
      <c r="D335" s="456" t="s">
        <v>369</v>
      </c>
      <c r="E335" s="352"/>
      <c r="F335" s="346" t="s">
        <v>1047</v>
      </c>
      <c r="G335" s="347"/>
      <c r="H335" s="348"/>
      <c r="I335" s="349"/>
      <c r="J335" s="350"/>
      <c r="K335" s="351"/>
      <c r="L335" s="350"/>
      <c r="M335" s="680"/>
      <c r="N335" s="354"/>
      <c r="O335" s="353"/>
      <c r="P335" s="355">
        <v>4</v>
      </c>
      <c r="Q335" s="356">
        <v>100</v>
      </c>
      <c r="R335" s="418"/>
      <c r="S335" s="703"/>
      <c r="T335" s="703"/>
      <c r="U335" s="706"/>
      <c r="Z335" s="328"/>
      <c r="AA335" s="328"/>
      <c r="AE335" s="328"/>
      <c r="AF335" s="328"/>
      <c r="AG335" s="328"/>
      <c r="AH335" s="328"/>
      <c r="AI335" s="328"/>
      <c r="AJ335" s="329"/>
      <c r="AK335" s="330"/>
    </row>
    <row r="336" spans="1:37" s="34" customFormat="1" ht="25.5" x14ac:dyDescent="0.2">
      <c r="A336" s="356" t="s">
        <v>1064</v>
      </c>
      <c r="B336" s="716" t="s">
        <v>1065</v>
      </c>
      <c r="C336" s="764" t="s">
        <v>352</v>
      </c>
      <c r="D336" s="456" t="s">
        <v>369</v>
      </c>
      <c r="E336" s="352"/>
      <c r="F336" s="346" t="s">
        <v>1047</v>
      </c>
      <c r="G336" s="347"/>
      <c r="H336" s="348"/>
      <c r="I336" s="349"/>
      <c r="J336" s="350"/>
      <c r="K336" s="351"/>
      <c r="L336" s="350"/>
      <c r="M336" s="680"/>
      <c r="N336" s="354"/>
      <c r="O336" s="353"/>
      <c r="P336" s="355">
        <v>4</v>
      </c>
      <c r="Q336" s="356">
        <v>100</v>
      </c>
      <c r="R336" s="418"/>
      <c r="S336" s="703"/>
      <c r="T336" s="703"/>
      <c r="U336" s="706"/>
      <c r="Z336" s="328"/>
      <c r="AA336" s="328"/>
      <c r="AE336" s="328"/>
      <c r="AF336" s="328"/>
      <c r="AG336" s="328"/>
      <c r="AH336" s="328"/>
      <c r="AI336" s="328"/>
      <c r="AJ336" s="329"/>
      <c r="AK336" s="330"/>
    </row>
    <row r="337" spans="1:37" s="34" customFormat="1" ht="25.5" x14ac:dyDescent="0.2">
      <c r="A337" s="356" t="s">
        <v>1066</v>
      </c>
      <c r="B337" s="716" t="s">
        <v>1067</v>
      </c>
      <c r="C337" s="764" t="s">
        <v>352</v>
      </c>
      <c r="D337" s="456" t="s">
        <v>369</v>
      </c>
      <c r="E337" s="352"/>
      <c r="F337" s="346" t="s">
        <v>1047</v>
      </c>
      <c r="G337" s="347"/>
      <c r="H337" s="348"/>
      <c r="I337" s="349"/>
      <c r="J337" s="350"/>
      <c r="K337" s="351"/>
      <c r="L337" s="350"/>
      <c r="M337" s="680"/>
      <c r="N337" s="354"/>
      <c r="O337" s="353"/>
      <c r="P337" s="355">
        <v>4</v>
      </c>
      <c r="Q337" s="356">
        <v>100</v>
      </c>
      <c r="R337" s="418"/>
      <c r="S337" s="703"/>
      <c r="T337" s="703"/>
      <c r="U337" s="706"/>
      <c r="Z337" s="328"/>
      <c r="AA337" s="328"/>
      <c r="AE337" s="328"/>
      <c r="AF337" s="328"/>
      <c r="AG337" s="328"/>
      <c r="AH337" s="328"/>
      <c r="AI337" s="328"/>
      <c r="AJ337" s="329"/>
      <c r="AK337" s="330"/>
    </row>
    <row r="338" spans="1:37" s="34" customFormat="1" ht="25.5" x14ac:dyDescent="0.2">
      <c r="A338" s="356" t="s">
        <v>1068</v>
      </c>
      <c r="B338" s="716" t="s">
        <v>1069</v>
      </c>
      <c r="C338" s="764" t="s">
        <v>352</v>
      </c>
      <c r="D338" s="456" t="s">
        <v>369</v>
      </c>
      <c r="E338" s="352"/>
      <c r="F338" s="346" t="s">
        <v>1047</v>
      </c>
      <c r="G338" s="347"/>
      <c r="H338" s="348"/>
      <c r="I338" s="349"/>
      <c r="J338" s="350"/>
      <c r="K338" s="351"/>
      <c r="L338" s="350"/>
      <c r="M338" s="680"/>
      <c r="N338" s="354"/>
      <c r="O338" s="353"/>
      <c r="P338" s="355">
        <v>4</v>
      </c>
      <c r="Q338" s="356">
        <v>100</v>
      </c>
      <c r="R338" s="418"/>
      <c r="S338" s="703"/>
      <c r="T338" s="703"/>
      <c r="U338" s="706"/>
      <c r="Z338" s="328"/>
      <c r="AA338" s="328"/>
      <c r="AE338" s="328"/>
      <c r="AF338" s="328"/>
      <c r="AG338" s="328"/>
      <c r="AH338" s="328"/>
      <c r="AI338" s="328"/>
      <c r="AJ338" s="329"/>
      <c r="AK338" s="330"/>
    </row>
    <row r="339" spans="1:37" s="34" customFormat="1" ht="25.5" x14ac:dyDescent="0.2">
      <c r="A339" s="356" t="s">
        <v>1070</v>
      </c>
      <c r="B339" s="716" t="s">
        <v>1071</v>
      </c>
      <c r="C339" s="764" t="s">
        <v>352</v>
      </c>
      <c r="D339" s="456" t="s">
        <v>369</v>
      </c>
      <c r="E339" s="352"/>
      <c r="F339" s="346" t="s">
        <v>1047</v>
      </c>
      <c r="G339" s="347"/>
      <c r="H339" s="348"/>
      <c r="I339" s="349"/>
      <c r="J339" s="350"/>
      <c r="K339" s="351"/>
      <c r="L339" s="350"/>
      <c r="M339" s="680"/>
      <c r="N339" s="354"/>
      <c r="O339" s="353"/>
      <c r="P339" s="355">
        <v>4</v>
      </c>
      <c r="Q339" s="356">
        <v>100</v>
      </c>
      <c r="R339" s="418"/>
      <c r="S339" s="703"/>
      <c r="T339" s="703"/>
      <c r="U339" s="706"/>
      <c r="Z339" s="328"/>
      <c r="AA339" s="328"/>
      <c r="AE339" s="328"/>
      <c r="AF339" s="328"/>
      <c r="AG339" s="328"/>
      <c r="AH339" s="328"/>
      <c r="AI339" s="328"/>
      <c r="AJ339" s="329"/>
      <c r="AK339" s="330"/>
    </row>
    <row r="340" spans="1:37" s="34" customFormat="1" ht="25.5" x14ac:dyDescent="0.2">
      <c r="A340" s="356" t="s">
        <v>1072</v>
      </c>
      <c r="B340" s="716" t="s">
        <v>1073</v>
      </c>
      <c r="C340" s="764" t="s">
        <v>352</v>
      </c>
      <c r="D340" s="456" t="s">
        <v>369</v>
      </c>
      <c r="E340" s="352"/>
      <c r="F340" s="346" t="s">
        <v>1047</v>
      </c>
      <c r="G340" s="347"/>
      <c r="H340" s="348"/>
      <c r="I340" s="349"/>
      <c r="J340" s="350"/>
      <c r="K340" s="351"/>
      <c r="L340" s="350"/>
      <c r="M340" s="680"/>
      <c r="N340" s="354"/>
      <c r="O340" s="353"/>
      <c r="P340" s="355">
        <v>4</v>
      </c>
      <c r="Q340" s="356">
        <v>100</v>
      </c>
      <c r="R340" s="418"/>
      <c r="S340" s="703"/>
      <c r="T340" s="703"/>
      <c r="U340" s="706"/>
      <c r="Z340" s="328"/>
      <c r="AA340" s="328"/>
      <c r="AE340" s="328"/>
      <c r="AF340" s="328"/>
      <c r="AG340" s="328"/>
      <c r="AH340" s="328"/>
      <c r="AI340" s="328"/>
      <c r="AJ340" s="329"/>
      <c r="AK340" s="330"/>
    </row>
    <row r="341" spans="1:37" s="34" customFormat="1" ht="25.5" x14ac:dyDescent="0.2">
      <c r="A341" s="356" t="s">
        <v>1074</v>
      </c>
      <c r="B341" s="716" t="s">
        <v>1075</v>
      </c>
      <c r="C341" s="764" t="s">
        <v>352</v>
      </c>
      <c r="D341" s="456" t="s">
        <v>369</v>
      </c>
      <c r="E341" s="352"/>
      <c r="F341" s="346" t="s">
        <v>1047</v>
      </c>
      <c r="G341" s="347"/>
      <c r="H341" s="348"/>
      <c r="I341" s="349"/>
      <c r="J341" s="350"/>
      <c r="K341" s="351"/>
      <c r="L341" s="350"/>
      <c r="M341" s="680"/>
      <c r="N341" s="354"/>
      <c r="O341" s="353"/>
      <c r="P341" s="355">
        <v>4</v>
      </c>
      <c r="Q341" s="356">
        <v>100</v>
      </c>
      <c r="R341" s="418"/>
      <c r="S341" s="703"/>
      <c r="T341" s="703"/>
      <c r="U341" s="706"/>
      <c r="Z341" s="328"/>
      <c r="AA341" s="328"/>
      <c r="AE341" s="328"/>
      <c r="AF341" s="328"/>
      <c r="AG341" s="328"/>
      <c r="AH341" s="328"/>
      <c r="AI341" s="328"/>
      <c r="AJ341" s="329"/>
      <c r="AK341" s="330"/>
    </row>
    <row r="342" spans="1:37" s="34" customFormat="1" ht="25.5" x14ac:dyDescent="0.2">
      <c r="A342" s="356" t="s">
        <v>1076</v>
      </c>
      <c r="B342" s="716" t="s">
        <v>1077</v>
      </c>
      <c r="C342" s="764" t="s">
        <v>352</v>
      </c>
      <c r="D342" s="456" t="s">
        <v>369</v>
      </c>
      <c r="E342" s="352"/>
      <c r="F342" s="346" t="s">
        <v>1047</v>
      </c>
      <c r="G342" s="347"/>
      <c r="H342" s="348"/>
      <c r="I342" s="349"/>
      <c r="J342" s="350"/>
      <c r="K342" s="351"/>
      <c r="L342" s="350"/>
      <c r="M342" s="680"/>
      <c r="N342" s="354"/>
      <c r="O342" s="353"/>
      <c r="P342" s="355">
        <v>4</v>
      </c>
      <c r="Q342" s="356">
        <v>100</v>
      </c>
      <c r="R342" s="418"/>
      <c r="S342" s="703"/>
      <c r="T342" s="703"/>
      <c r="U342" s="706"/>
      <c r="Z342" s="328"/>
      <c r="AA342" s="328"/>
      <c r="AE342" s="328"/>
      <c r="AF342" s="328"/>
      <c r="AG342" s="328"/>
      <c r="AH342" s="328"/>
      <c r="AI342" s="328"/>
      <c r="AJ342" s="329"/>
      <c r="AK342" s="330"/>
    </row>
    <row r="343" spans="1:37" s="34" customFormat="1" ht="25.5" x14ac:dyDescent="0.2">
      <c r="A343" s="356" t="s">
        <v>1078</v>
      </c>
      <c r="B343" s="716" t="s">
        <v>1079</v>
      </c>
      <c r="C343" s="764" t="s">
        <v>352</v>
      </c>
      <c r="D343" s="456" t="s">
        <v>369</v>
      </c>
      <c r="E343" s="352"/>
      <c r="F343" s="346" t="s">
        <v>1047</v>
      </c>
      <c r="G343" s="347"/>
      <c r="H343" s="348"/>
      <c r="I343" s="349"/>
      <c r="J343" s="350"/>
      <c r="K343" s="351"/>
      <c r="L343" s="350"/>
      <c r="M343" s="680"/>
      <c r="N343" s="354"/>
      <c r="O343" s="353"/>
      <c r="P343" s="355">
        <v>4</v>
      </c>
      <c r="Q343" s="356">
        <v>100</v>
      </c>
      <c r="R343" s="418"/>
      <c r="S343" s="703"/>
      <c r="T343" s="703"/>
      <c r="U343" s="706"/>
      <c r="Z343" s="328"/>
      <c r="AA343" s="328"/>
      <c r="AE343" s="328"/>
      <c r="AF343" s="328"/>
      <c r="AG343" s="328"/>
      <c r="AH343" s="328"/>
      <c r="AI343" s="328"/>
      <c r="AJ343" s="329"/>
      <c r="AK343" s="330"/>
    </row>
    <row r="344" spans="1:37" s="34" customFormat="1" ht="25.5" x14ac:dyDescent="0.2">
      <c r="A344" s="356" t="s">
        <v>1080</v>
      </c>
      <c r="B344" s="716" t="s">
        <v>1081</v>
      </c>
      <c r="C344" s="764" t="s">
        <v>352</v>
      </c>
      <c r="D344" s="456" t="s">
        <v>369</v>
      </c>
      <c r="E344" s="352"/>
      <c r="F344" s="346" t="s">
        <v>1047</v>
      </c>
      <c r="G344" s="347"/>
      <c r="H344" s="348"/>
      <c r="I344" s="349"/>
      <c r="J344" s="350"/>
      <c r="K344" s="351"/>
      <c r="L344" s="350"/>
      <c r="M344" s="680"/>
      <c r="N344" s="354"/>
      <c r="O344" s="353"/>
      <c r="P344" s="355">
        <v>4</v>
      </c>
      <c r="Q344" s="356">
        <v>100</v>
      </c>
      <c r="R344" s="418"/>
      <c r="S344" s="703"/>
      <c r="T344" s="703"/>
      <c r="U344" s="706"/>
      <c r="Z344" s="328"/>
      <c r="AA344" s="328"/>
      <c r="AE344" s="328"/>
      <c r="AF344" s="328"/>
      <c r="AG344" s="328"/>
      <c r="AH344" s="328"/>
      <c r="AI344" s="328"/>
      <c r="AJ344" s="329"/>
      <c r="AK344" s="330"/>
    </row>
    <row r="345" spans="1:37" s="34" customFormat="1" ht="25.5" x14ac:dyDescent="0.2">
      <c r="A345" s="356" t="s">
        <v>1082</v>
      </c>
      <c r="B345" s="716" t="s">
        <v>1083</v>
      </c>
      <c r="C345" s="764" t="s">
        <v>352</v>
      </c>
      <c r="D345" s="456" t="s">
        <v>369</v>
      </c>
      <c r="E345" s="352"/>
      <c r="F345" s="346" t="s">
        <v>1047</v>
      </c>
      <c r="G345" s="347"/>
      <c r="H345" s="348"/>
      <c r="I345" s="349"/>
      <c r="J345" s="350"/>
      <c r="K345" s="351"/>
      <c r="L345" s="350"/>
      <c r="M345" s="680"/>
      <c r="N345" s="354"/>
      <c r="O345" s="353"/>
      <c r="P345" s="355">
        <v>4</v>
      </c>
      <c r="Q345" s="356">
        <v>100</v>
      </c>
      <c r="R345" s="418"/>
      <c r="S345" s="703"/>
      <c r="T345" s="703"/>
      <c r="U345" s="706"/>
      <c r="Z345" s="328"/>
      <c r="AA345" s="328"/>
      <c r="AE345" s="328"/>
      <c r="AF345" s="328"/>
      <c r="AG345" s="328"/>
      <c r="AH345" s="328"/>
      <c r="AI345" s="328"/>
      <c r="AJ345" s="329"/>
      <c r="AK345" s="330"/>
    </row>
    <row r="346" spans="1:37" s="34" customFormat="1" ht="25.5" x14ac:dyDescent="0.2">
      <c r="A346" s="356" t="s">
        <v>1084</v>
      </c>
      <c r="B346" s="716" t="s">
        <v>1085</v>
      </c>
      <c r="C346" s="764" t="s">
        <v>352</v>
      </c>
      <c r="D346" s="456" t="s">
        <v>369</v>
      </c>
      <c r="E346" s="352"/>
      <c r="F346" s="346" t="s">
        <v>1047</v>
      </c>
      <c r="G346" s="347"/>
      <c r="H346" s="348"/>
      <c r="I346" s="349"/>
      <c r="J346" s="350"/>
      <c r="K346" s="351"/>
      <c r="L346" s="350"/>
      <c r="M346" s="680"/>
      <c r="N346" s="354"/>
      <c r="O346" s="353"/>
      <c r="P346" s="355">
        <v>4</v>
      </c>
      <c r="Q346" s="356">
        <v>100</v>
      </c>
      <c r="R346" s="418"/>
      <c r="S346" s="703"/>
      <c r="T346" s="703"/>
      <c r="U346" s="706"/>
      <c r="Z346" s="328"/>
      <c r="AA346" s="328"/>
      <c r="AE346" s="328"/>
      <c r="AF346" s="328"/>
      <c r="AG346" s="328"/>
      <c r="AH346" s="328"/>
      <c r="AI346" s="328"/>
      <c r="AJ346" s="329"/>
      <c r="AK346" s="330"/>
    </row>
    <row r="347" spans="1:37" s="34" customFormat="1" ht="25.5" x14ac:dyDescent="0.2">
      <c r="A347" s="356" t="s">
        <v>1086</v>
      </c>
      <c r="B347" s="716" t="s">
        <v>1087</v>
      </c>
      <c r="C347" s="764" t="s">
        <v>352</v>
      </c>
      <c r="D347" s="456" t="s">
        <v>369</v>
      </c>
      <c r="E347" s="352"/>
      <c r="F347" s="346" t="s">
        <v>1047</v>
      </c>
      <c r="G347" s="347"/>
      <c r="H347" s="348"/>
      <c r="I347" s="349"/>
      <c r="J347" s="350"/>
      <c r="K347" s="351"/>
      <c r="L347" s="350"/>
      <c r="M347" s="680"/>
      <c r="N347" s="354"/>
      <c r="O347" s="353"/>
      <c r="P347" s="355">
        <v>4</v>
      </c>
      <c r="Q347" s="356">
        <v>100</v>
      </c>
      <c r="R347" s="418"/>
      <c r="S347" s="703"/>
      <c r="T347" s="703"/>
      <c r="U347" s="706"/>
      <c r="Z347" s="328"/>
      <c r="AA347" s="328"/>
      <c r="AE347" s="328"/>
      <c r="AF347" s="328"/>
      <c r="AG347" s="328"/>
      <c r="AH347" s="328"/>
      <c r="AI347" s="328"/>
      <c r="AJ347" s="329"/>
      <c r="AK347" s="330"/>
    </row>
    <row r="348" spans="1:37" s="34" customFormat="1" ht="25.5" x14ac:dyDescent="0.2">
      <c r="A348" s="356" t="s">
        <v>1088</v>
      </c>
      <c r="B348" s="716" t="s">
        <v>1089</v>
      </c>
      <c r="C348" s="764" t="s">
        <v>352</v>
      </c>
      <c r="D348" s="456" t="s">
        <v>369</v>
      </c>
      <c r="E348" s="352"/>
      <c r="F348" s="346" t="s">
        <v>1047</v>
      </c>
      <c r="G348" s="347"/>
      <c r="H348" s="348"/>
      <c r="I348" s="349"/>
      <c r="J348" s="350"/>
      <c r="K348" s="351"/>
      <c r="L348" s="350"/>
      <c r="M348" s="680"/>
      <c r="N348" s="354"/>
      <c r="O348" s="353"/>
      <c r="P348" s="355">
        <v>4</v>
      </c>
      <c r="Q348" s="356">
        <v>100</v>
      </c>
      <c r="R348" s="418"/>
      <c r="S348" s="703"/>
      <c r="T348" s="703"/>
      <c r="U348" s="706"/>
      <c r="Z348" s="328"/>
      <c r="AA348" s="328"/>
      <c r="AE348" s="328"/>
      <c r="AF348" s="328"/>
      <c r="AG348" s="328"/>
      <c r="AH348" s="328"/>
      <c r="AI348" s="328"/>
      <c r="AJ348" s="329"/>
      <c r="AK348" s="330"/>
    </row>
    <row r="349" spans="1:37" s="34" customFormat="1" ht="25.5" x14ac:dyDescent="0.2">
      <c r="A349" s="356" t="s">
        <v>1090</v>
      </c>
      <c r="B349" s="716" t="s">
        <v>1091</v>
      </c>
      <c r="C349" s="764" t="s">
        <v>352</v>
      </c>
      <c r="D349" s="456" t="s">
        <v>369</v>
      </c>
      <c r="E349" s="352"/>
      <c r="F349" s="346" t="s">
        <v>1047</v>
      </c>
      <c r="G349" s="347"/>
      <c r="H349" s="348"/>
      <c r="I349" s="349"/>
      <c r="J349" s="350"/>
      <c r="K349" s="351"/>
      <c r="L349" s="350"/>
      <c r="M349" s="680"/>
      <c r="N349" s="354"/>
      <c r="O349" s="353"/>
      <c r="P349" s="355">
        <v>4</v>
      </c>
      <c r="Q349" s="356">
        <v>100</v>
      </c>
      <c r="R349" s="418"/>
      <c r="S349" s="703"/>
      <c r="T349" s="703"/>
      <c r="U349" s="706"/>
      <c r="Z349" s="328"/>
      <c r="AA349" s="328"/>
      <c r="AE349" s="328"/>
      <c r="AF349" s="328"/>
      <c r="AG349" s="328"/>
      <c r="AH349" s="328"/>
      <c r="AI349" s="328"/>
      <c r="AJ349" s="329"/>
      <c r="AK349" s="330"/>
    </row>
    <row r="350" spans="1:37" s="34" customFormat="1" ht="25.5" x14ac:dyDescent="0.2">
      <c r="A350" s="356" t="s">
        <v>1092</v>
      </c>
      <c r="B350" s="716" t="s">
        <v>1093</v>
      </c>
      <c r="C350" s="764" t="s">
        <v>352</v>
      </c>
      <c r="D350" s="456" t="s">
        <v>369</v>
      </c>
      <c r="E350" s="352"/>
      <c r="F350" s="346" t="s">
        <v>1047</v>
      </c>
      <c r="G350" s="347"/>
      <c r="H350" s="348"/>
      <c r="I350" s="349"/>
      <c r="J350" s="350"/>
      <c r="K350" s="351"/>
      <c r="L350" s="350"/>
      <c r="M350" s="680"/>
      <c r="N350" s="354"/>
      <c r="O350" s="353"/>
      <c r="P350" s="355">
        <v>4</v>
      </c>
      <c r="Q350" s="356">
        <v>100</v>
      </c>
      <c r="R350" s="418"/>
      <c r="S350" s="703"/>
      <c r="T350" s="703"/>
      <c r="U350" s="706"/>
      <c r="Z350" s="328"/>
      <c r="AA350" s="328"/>
      <c r="AE350" s="328"/>
      <c r="AF350" s="328"/>
      <c r="AG350" s="328"/>
      <c r="AH350" s="328"/>
      <c r="AI350" s="328"/>
      <c r="AJ350" s="329"/>
      <c r="AK350" s="330"/>
    </row>
    <row r="351" spans="1:37" s="34" customFormat="1" ht="25.5" x14ac:dyDescent="0.2">
      <c r="A351" s="356" t="s">
        <v>1094</v>
      </c>
      <c r="B351" s="716" t="s">
        <v>1095</v>
      </c>
      <c r="C351" s="764" t="s">
        <v>352</v>
      </c>
      <c r="D351" s="456" t="s">
        <v>369</v>
      </c>
      <c r="E351" s="352"/>
      <c r="F351" s="346" t="s">
        <v>1047</v>
      </c>
      <c r="G351" s="347"/>
      <c r="H351" s="348"/>
      <c r="I351" s="349"/>
      <c r="J351" s="350"/>
      <c r="K351" s="351"/>
      <c r="L351" s="350"/>
      <c r="M351" s="680"/>
      <c r="N351" s="354"/>
      <c r="O351" s="353"/>
      <c r="P351" s="355">
        <v>4</v>
      </c>
      <c r="Q351" s="356">
        <v>100</v>
      </c>
      <c r="R351" s="418"/>
      <c r="S351" s="703"/>
      <c r="T351" s="703"/>
      <c r="U351" s="706"/>
      <c r="Z351" s="328"/>
      <c r="AA351" s="328"/>
      <c r="AE351" s="328"/>
      <c r="AF351" s="328"/>
      <c r="AG351" s="328"/>
      <c r="AH351" s="328"/>
      <c r="AI351" s="328"/>
      <c r="AJ351" s="329"/>
      <c r="AK351" s="330"/>
    </row>
    <row r="352" spans="1:37" s="34" customFormat="1" ht="25.5" x14ac:dyDescent="0.2">
      <c r="A352" s="356" t="s">
        <v>1096</v>
      </c>
      <c r="B352" s="716" t="s">
        <v>1097</v>
      </c>
      <c r="C352" s="764" t="s">
        <v>352</v>
      </c>
      <c r="D352" s="456" t="s">
        <v>369</v>
      </c>
      <c r="E352" s="352"/>
      <c r="F352" s="346" t="s">
        <v>1047</v>
      </c>
      <c r="G352" s="347"/>
      <c r="H352" s="348"/>
      <c r="I352" s="349"/>
      <c r="J352" s="350"/>
      <c r="K352" s="351"/>
      <c r="L352" s="350"/>
      <c r="M352" s="680"/>
      <c r="N352" s="354"/>
      <c r="O352" s="353"/>
      <c r="P352" s="355">
        <v>4</v>
      </c>
      <c r="Q352" s="356">
        <v>100</v>
      </c>
      <c r="R352" s="418"/>
      <c r="S352" s="703"/>
      <c r="T352" s="703"/>
      <c r="U352" s="706"/>
      <c r="Z352" s="328"/>
      <c r="AA352" s="328"/>
      <c r="AE352" s="328"/>
      <c r="AF352" s="328"/>
      <c r="AG352" s="328"/>
      <c r="AH352" s="328"/>
      <c r="AI352" s="328"/>
      <c r="AJ352" s="329"/>
      <c r="AK352" s="330"/>
    </row>
    <row r="353" spans="1:37" s="34" customFormat="1" ht="25.5" x14ac:dyDescent="0.2">
      <c r="A353" s="356" t="s">
        <v>1098</v>
      </c>
      <c r="B353" s="716" t="s">
        <v>1099</v>
      </c>
      <c r="C353" s="764" t="s">
        <v>352</v>
      </c>
      <c r="D353" s="456" t="s">
        <v>369</v>
      </c>
      <c r="E353" s="352"/>
      <c r="F353" s="346" t="s">
        <v>1047</v>
      </c>
      <c r="G353" s="347"/>
      <c r="H353" s="348"/>
      <c r="I353" s="349"/>
      <c r="J353" s="350"/>
      <c r="K353" s="351"/>
      <c r="L353" s="350"/>
      <c r="M353" s="680"/>
      <c r="N353" s="354"/>
      <c r="O353" s="353"/>
      <c r="P353" s="355">
        <v>4</v>
      </c>
      <c r="Q353" s="356">
        <v>100</v>
      </c>
      <c r="R353" s="418"/>
      <c r="S353" s="703"/>
      <c r="T353" s="703"/>
      <c r="U353" s="706"/>
      <c r="Z353" s="328"/>
      <c r="AA353" s="328"/>
      <c r="AE353" s="328"/>
      <c r="AF353" s="328"/>
      <c r="AG353" s="328"/>
      <c r="AH353" s="328"/>
      <c r="AI353" s="328"/>
      <c r="AJ353" s="329"/>
      <c r="AK353" s="330"/>
    </row>
    <row r="354" spans="1:37" s="34" customFormat="1" ht="25.5" x14ac:dyDescent="0.2">
      <c r="A354" s="356" t="s">
        <v>1100</v>
      </c>
      <c r="B354" s="716" t="s">
        <v>1101</v>
      </c>
      <c r="C354" s="764" t="s">
        <v>352</v>
      </c>
      <c r="D354" s="456" t="s">
        <v>369</v>
      </c>
      <c r="E354" s="352"/>
      <c r="F354" s="346" t="s">
        <v>1047</v>
      </c>
      <c r="G354" s="347"/>
      <c r="H354" s="348"/>
      <c r="I354" s="349"/>
      <c r="J354" s="350"/>
      <c r="K354" s="351"/>
      <c r="L354" s="350"/>
      <c r="M354" s="680"/>
      <c r="N354" s="354"/>
      <c r="O354" s="353"/>
      <c r="P354" s="355">
        <v>4</v>
      </c>
      <c r="Q354" s="356">
        <v>100</v>
      </c>
      <c r="R354" s="418"/>
      <c r="S354" s="703"/>
      <c r="T354" s="703"/>
      <c r="U354" s="706"/>
      <c r="Z354" s="328"/>
      <c r="AA354" s="328"/>
      <c r="AE354" s="328"/>
      <c r="AF354" s="328"/>
      <c r="AG354" s="328"/>
      <c r="AH354" s="328"/>
      <c r="AI354" s="328"/>
      <c r="AJ354" s="329"/>
      <c r="AK354" s="330"/>
    </row>
    <row r="355" spans="1:37" s="34" customFormat="1" ht="25.5" x14ac:dyDescent="0.2">
      <c r="A355" s="356" t="s">
        <v>1102</v>
      </c>
      <c r="B355" s="716" t="s">
        <v>1103</v>
      </c>
      <c r="C355" s="764" t="s">
        <v>352</v>
      </c>
      <c r="D355" s="456" t="s">
        <v>369</v>
      </c>
      <c r="E355" s="352"/>
      <c r="F355" s="346" t="s">
        <v>1047</v>
      </c>
      <c r="G355" s="347"/>
      <c r="H355" s="348"/>
      <c r="I355" s="349"/>
      <c r="J355" s="350"/>
      <c r="K355" s="351"/>
      <c r="L355" s="350"/>
      <c r="M355" s="680"/>
      <c r="N355" s="354"/>
      <c r="O355" s="353"/>
      <c r="P355" s="355">
        <v>4</v>
      </c>
      <c r="Q355" s="356">
        <v>100</v>
      </c>
      <c r="R355" s="418"/>
      <c r="S355" s="703"/>
      <c r="T355" s="703"/>
      <c r="U355" s="706"/>
      <c r="Z355" s="328"/>
      <c r="AA355" s="328"/>
      <c r="AE355" s="328"/>
      <c r="AF355" s="328"/>
      <c r="AG355" s="328"/>
      <c r="AH355" s="328"/>
      <c r="AI355" s="328"/>
      <c r="AJ355" s="329"/>
      <c r="AK355" s="330"/>
    </row>
    <row r="356" spans="1:37" s="34" customFormat="1" ht="25.5" x14ac:dyDescent="0.2">
      <c r="A356" s="356" t="s">
        <v>1104</v>
      </c>
      <c r="B356" s="716" t="s">
        <v>1105</v>
      </c>
      <c r="C356" s="764" t="s">
        <v>352</v>
      </c>
      <c r="D356" s="456" t="s">
        <v>369</v>
      </c>
      <c r="E356" s="352"/>
      <c r="F356" s="346" t="s">
        <v>1047</v>
      </c>
      <c r="G356" s="347"/>
      <c r="H356" s="348"/>
      <c r="I356" s="349"/>
      <c r="J356" s="350"/>
      <c r="K356" s="351"/>
      <c r="L356" s="350"/>
      <c r="M356" s="680"/>
      <c r="N356" s="354"/>
      <c r="O356" s="353"/>
      <c r="P356" s="355">
        <v>4</v>
      </c>
      <c r="Q356" s="356">
        <v>100</v>
      </c>
      <c r="R356" s="418"/>
      <c r="S356" s="703"/>
      <c r="T356" s="703"/>
      <c r="U356" s="706"/>
      <c r="Z356" s="328"/>
      <c r="AA356" s="328"/>
      <c r="AE356" s="328"/>
      <c r="AF356" s="328"/>
      <c r="AG356" s="328"/>
      <c r="AH356" s="328"/>
      <c r="AI356" s="328"/>
      <c r="AJ356" s="329"/>
      <c r="AK356" s="330"/>
    </row>
    <row r="357" spans="1:37" s="34" customFormat="1" ht="25.5" x14ac:dyDescent="0.2">
      <c r="A357" s="356" t="s">
        <v>1106</v>
      </c>
      <c r="B357" s="716" t="s">
        <v>1107</v>
      </c>
      <c r="C357" s="764" t="s">
        <v>352</v>
      </c>
      <c r="D357" s="456" t="s">
        <v>369</v>
      </c>
      <c r="E357" s="352"/>
      <c r="F357" s="346" t="s">
        <v>1047</v>
      </c>
      <c r="G357" s="347"/>
      <c r="H357" s="348"/>
      <c r="I357" s="349"/>
      <c r="J357" s="350"/>
      <c r="K357" s="351"/>
      <c r="L357" s="350"/>
      <c r="M357" s="680"/>
      <c r="N357" s="354"/>
      <c r="O357" s="353"/>
      <c r="P357" s="355">
        <v>4</v>
      </c>
      <c r="Q357" s="356">
        <v>100</v>
      </c>
      <c r="R357" s="418"/>
      <c r="S357" s="703"/>
      <c r="T357" s="703"/>
      <c r="U357" s="706"/>
      <c r="Z357" s="328"/>
      <c r="AA357" s="328"/>
      <c r="AE357" s="328"/>
      <c r="AF357" s="328"/>
      <c r="AG357" s="328"/>
      <c r="AH357" s="328"/>
      <c r="AI357" s="328"/>
      <c r="AJ357" s="329"/>
      <c r="AK357" s="330"/>
    </row>
    <row r="358" spans="1:37" s="34" customFormat="1" ht="25.5" x14ac:dyDescent="0.2">
      <c r="A358" s="356" t="s">
        <v>1108</v>
      </c>
      <c r="B358" s="716" t="s">
        <v>1109</v>
      </c>
      <c r="C358" s="764" t="s">
        <v>352</v>
      </c>
      <c r="D358" s="456" t="s">
        <v>369</v>
      </c>
      <c r="E358" s="352"/>
      <c r="F358" s="346" t="s">
        <v>1047</v>
      </c>
      <c r="G358" s="347"/>
      <c r="H358" s="348"/>
      <c r="I358" s="349"/>
      <c r="J358" s="350"/>
      <c r="K358" s="351"/>
      <c r="L358" s="350"/>
      <c r="M358" s="680"/>
      <c r="N358" s="354"/>
      <c r="O358" s="353"/>
      <c r="P358" s="355">
        <v>4</v>
      </c>
      <c r="Q358" s="356">
        <v>100</v>
      </c>
      <c r="R358" s="418"/>
      <c r="S358" s="703"/>
      <c r="T358" s="703"/>
      <c r="U358" s="706"/>
      <c r="Z358" s="328"/>
      <c r="AA358" s="328"/>
      <c r="AE358" s="328"/>
      <c r="AF358" s="328"/>
      <c r="AG358" s="328"/>
      <c r="AH358" s="328"/>
      <c r="AI358" s="328"/>
      <c r="AJ358" s="329"/>
      <c r="AK358" s="330"/>
    </row>
    <row r="359" spans="1:37" s="34" customFormat="1" ht="25.5" x14ac:dyDescent="0.2">
      <c r="A359" s="356" t="s">
        <v>1110</v>
      </c>
      <c r="B359" s="716" t="s">
        <v>1111</v>
      </c>
      <c r="C359" s="764" t="s">
        <v>352</v>
      </c>
      <c r="D359" s="456" t="s">
        <v>369</v>
      </c>
      <c r="E359" s="352"/>
      <c r="F359" s="346" t="s">
        <v>1047</v>
      </c>
      <c r="G359" s="347"/>
      <c r="H359" s="348"/>
      <c r="I359" s="349"/>
      <c r="J359" s="350"/>
      <c r="K359" s="351"/>
      <c r="L359" s="350"/>
      <c r="M359" s="680"/>
      <c r="N359" s="354"/>
      <c r="O359" s="353"/>
      <c r="P359" s="355">
        <v>4</v>
      </c>
      <c r="Q359" s="356">
        <v>100</v>
      </c>
      <c r="R359" s="418"/>
      <c r="S359" s="703"/>
      <c r="T359" s="703"/>
      <c r="U359" s="706"/>
      <c r="Z359" s="328"/>
      <c r="AA359" s="328"/>
      <c r="AE359" s="328"/>
      <c r="AF359" s="328"/>
      <c r="AG359" s="328"/>
      <c r="AH359" s="328"/>
      <c r="AI359" s="328"/>
      <c r="AJ359" s="329"/>
      <c r="AK359" s="330"/>
    </row>
    <row r="360" spans="1:37" s="34" customFormat="1" ht="25.5" x14ac:dyDescent="0.2">
      <c r="A360" s="356" t="s">
        <v>1112</v>
      </c>
      <c r="B360" s="716" t="s">
        <v>1113</v>
      </c>
      <c r="C360" s="764" t="s">
        <v>352</v>
      </c>
      <c r="D360" s="456" t="s">
        <v>369</v>
      </c>
      <c r="E360" s="352"/>
      <c r="F360" s="346" t="s">
        <v>1047</v>
      </c>
      <c r="G360" s="347"/>
      <c r="H360" s="348"/>
      <c r="I360" s="349"/>
      <c r="J360" s="350"/>
      <c r="K360" s="351"/>
      <c r="L360" s="350"/>
      <c r="M360" s="680"/>
      <c r="N360" s="354"/>
      <c r="O360" s="353"/>
      <c r="P360" s="355">
        <v>4</v>
      </c>
      <c r="Q360" s="356">
        <v>100</v>
      </c>
      <c r="R360" s="418"/>
      <c r="S360" s="703"/>
      <c r="T360" s="703"/>
      <c r="U360" s="706"/>
      <c r="Z360" s="328"/>
      <c r="AA360" s="328"/>
      <c r="AE360" s="328"/>
      <c r="AF360" s="328"/>
      <c r="AG360" s="328"/>
      <c r="AH360" s="328"/>
      <c r="AI360" s="328"/>
      <c r="AJ360" s="329"/>
      <c r="AK360" s="330"/>
    </row>
    <row r="361" spans="1:37" s="34" customFormat="1" ht="25.5" x14ac:dyDescent="0.2">
      <c r="A361" s="356" t="s">
        <v>1114</v>
      </c>
      <c r="B361" s="716" t="s">
        <v>1115</v>
      </c>
      <c r="C361" s="764" t="s">
        <v>352</v>
      </c>
      <c r="D361" s="456" t="s">
        <v>369</v>
      </c>
      <c r="E361" s="352"/>
      <c r="F361" s="346" t="s">
        <v>785</v>
      </c>
      <c r="G361" s="347"/>
      <c r="H361" s="348"/>
      <c r="I361" s="349"/>
      <c r="J361" s="350"/>
      <c r="K361" s="351"/>
      <c r="L361" s="350"/>
      <c r="M361" s="680"/>
      <c r="N361" s="354"/>
      <c r="O361" s="353"/>
      <c r="P361" s="355">
        <v>4</v>
      </c>
      <c r="Q361" s="356">
        <v>100</v>
      </c>
      <c r="R361" s="418"/>
      <c r="S361" s="703"/>
      <c r="T361" s="703"/>
      <c r="U361" s="706"/>
      <c r="Z361" s="328"/>
      <c r="AA361" s="328"/>
      <c r="AE361" s="328"/>
      <c r="AF361" s="328"/>
      <c r="AG361" s="335"/>
      <c r="AH361" s="335"/>
      <c r="AI361" s="335"/>
      <c r="AJ361" s="329"/>
      <c r="AK361" s="330"/>
    </row>
    <row r="362" spans="1:37" s="34" customFormat="1" ht="25.5" x14ac:dyDescent="0.2">
      <c r="A362" s="356" t="s">
        <v>1116</v>
      </c>
      <c r="B362" s="716" t="s">
        <v>1117</v>
      </c>
      <c r="C362" s="764" t="s">
        <v>352</v>
      </c>
      <c r="D362" s="456" t="s">
        <v>369</v>
      </c>
      <c r="E362" s="352"/>
      <c r="F362" s="346" t="s">
        <v>785</v>
      </c>
      <c r="G362" s="347"/>
      <c r="H362" s="348"/>
      <c r="I362" s="349"/>
      <c r="J362" s="350"/>
      <c r="K362" s="351"/>
      <c r="L362" s="350"/>
      <c r="M362" s="680"/>
      <c r="N362" s="354"/>
      <c r="O362" s="353"/>
      <c r="P362" s="355">
        <v>4</v>
      </c>
      <c r="Q362" s="356">
        <v>100</v>
      </c>
      <c r="R362" s="418"/>
      <c r="S362" s="703"/>
      <c r="T362" s="703"/>
      <c r="U362" s="706"/>
      <c r="Z362" s="328"/>
      <c r="AA362" s="328"/>
      <c r="AE362" s="328"/>
      <c r="AF362" s="328"/>
      <c r="AG362" s="335"/>
      <c r="AH362" s="335"/>
      <c r="AI362" s="335"/>
      <c r="AJ362" s="329"/>
      <c r="AK362" s="330"/>
    </row>
    <row r="363" spans="1:37" s="34" customFormat="1" ht="25.5" x14ac:dyDescent="0.2">
      <c r="A363" s="356" t="s">
        <v>1118</v>
      </c>
      <c r="B363" s="716" t="s">
        <v>1119</v>
      </c>
      <c r="C363" s="764" t="s">
        <v>352</v>
      </c>
      <c r="D363" s="456" t="s">
        <v>369</v>
      </c>
      <c r="E363" s="352"/>
      <c r="F363" s="346" t="s">
        <v>785</v>
      </c>
      <c r="G363" s="347"/>
      <c r="H363" s="348"/>
      <c r="I363" s="349"/>
      <c r="J363" s="350"/>
      <c r="K363" s="351"/>
      <c r="L363" s="350"/>
      <c r="M363" s="680"/>
      <c r="N363" s="354"/>
      <c r="O363" s="353"/>
      <c r="P363" s="355">
        <v>4</v>
      </c>
      <c r="Q363" s="356">
        <v>100</v>
      </c>
      <c r="R363" s="418"/>
      <c r="S363" s="703"/>
      <c r="T363" s="703"/>
      <c r="U363" s="706"/>
      <c r="Z363" s="328"/>
      <c r="AA363" s="328"/>
      <c r="AE363" s="328"/>
      <c r="AF363" s="328"/>
      <c r="AG363" s="335"/>
      <c r="AH363" s="335"/>
      <c r="AI363" s="335"/>
      <c r="AJ363" s="329"/>
      <c r="AK363" s="330"/>
    </row>
    <row r="364" spans="1:37" s="34" customFormat="1" ht="25.5" x14ac:dyDescent="0.2">
      <c r="A364" s="356" t="s">
        <v>1120</v>
      </c>
      <c r="B364" s="716" t="s">
        <v>1121</v>
      </c>
      <c r="C364" s="764" t="s">
        <v>352</v>
      </c>
      <c r="D364" s="456" t="s">
        <v>369</v>
      </c>
      <c r="E364" s="352"/>
      <c r="F364" s="346" t="s">
        <v>785</v>
      </c>
      <c r="G364" s="347"/>
      <c r="H364" s="348"/>
      <c r="I364" s="349"/>
      <c r="J364" s="350"/>
      <c r="K364" s="351"/>
      <c r="L364" s="350"/>
      <c r="M364" s="680"/>
      <c r="N364" s="354"/>
      <c r="O364" s="353"/>
      <c r="P364" s="355">
        <v>4</v>
      </c>
      <c r="Q364" s="356">
        <v>100</v>
      </c>
      <c r="R364" s="418"/>
      <c r="S364" s="703"/>
      <c r="T364" s="703"/>
      <c r="U364" s="706"/>
      <c r="Z364" s="328"/>
      <c r="AA364" s="328"/>
      <c r="AE364" s="328"/>
      <c r="AF364" s="328"/>
      <c r="AG364" s="335"/>
      <c r="AH364" s="335"/>
      <c r="AI364" s="335"/>
      <c r="AJ364" s="329"/>
      <c r="AK364" s="330"/>
    </row>
    <row r="365" spans="1:37" s="34" customFormat="1" ht="25.5" x14ac:dyDescent="0.2">
      <c r="A365" s="356" t="s">
        <v>1122</v>
      </c>
      <c r="B365" s="716" t="s">
        <v>1123</v>
      </c>
      <c r="C365" s="764" t="s">
        <v>352</v>
      </c>
      <c r="D365" s="456" t="s">
        <v>369</v>
      </c>
      <c r="E365" s="352"/>
      <c r="F365" s="346" t="s">
        <v>785</v>
      </c>
      <c r="G365" s="347"/>
      <c r="H365" s="348"/>
      <c r="I365" s="349"/>
      <c r="J365" s="350"/>
      <c r="K365" s="351"/>
      <c r="L365" s="350"/>
      <c r="M365" s="680"/>
      <c r="N365" s="354"/>
      <c r="O365" s="353"/>
      <c r="P365" s="355">
        <v>4</v>
      </c>
      <c r="Q365" s="356">
        <v>100</v>
      </c>
      <c r="R365" s="418"/>
      <c r="S365" s="703"/>
      <c r="T365" s="703"/>
      <c r="U365" s="706"/>
      <c r="Z365" s="328"/>
      <c r="AA365" s="328"/>
      <c r="AE365" s="328"/>
      <c r="AF365" s="328"/>
      <c r="AG365" s="335"/>
      <c r="AH365" s="335"/>
      <c r="AI365" s="335"/>
      <c r="AJ365" s="329"/>
      <c r="AK365" s="330"/>
    </row>
    <row r="366" spans="1:37" s="34" customFormat="1" ht="25.5" x14ac:dyDescent="0.2">
      <c r="A366" s="356" t="s">
        <v>1124</v>
      </c>
      <c r="B366" s="716" t="s">
        <v>1125</v>
      </c>
      <c r="C366" s="764" t="s">
        <v>352</v>
      </c>
      <c r="D366" s="456" t="s">
        <v>369</v>
      </c>
      <c r="E366" s="352"/>
      <c r="F366" s="346" t="s">
        <v>785</v>
      </c>
      <c r="G366" s="347"/>
      <c r="H366" s="348"/>
      <c r="I366" s="349"/>
      <c r="J366" s="350"/>
      <c r="K366" s="351"/>
      <c r="L366" s="350"/>
      <c r="M366" s="680"/>
      <c r="N366" s="354"/>
      <c r="O366" s="353"/>
      <c r="P366" s="355">
        <v>4</v>
      </c>
      <c r="Q366" s="356">
        <v>100</v>
      </c>
      <c r="R366" s="418"/>
      <c r="S366" s="703"/>
      <c r="T366" s="703"/>
      <c r="U366" s="706"/>
      <c r="Z366" s="328"/>
      <c r="AA366" s="328"/>
      <c r="AE366" s="328"/>
      <c r="AF366" s="328"/>
      <c r="AG366" s="335"/>
      <c r="AH366" s="335"/>
      <c r="AI366" s="335"/>
      <c r="AJ366" s="329"/>
      <c r="AK366" s="330"/>
    </row>
    <row r="367" spans="1:37" s="34" customFormat="1" ht="25.5" x14ac:dyDescent="0.2">
      <c r="A367" s="356" t="s">
        <v>1126</v>
      </c>
      <c r="B367" s="716" t="s">
        <v>1127</v>
      </c>
      <c r="C367" s="764" t="s">
        <v>352</v>
      </c>
      <c r="D367" s="456" t="s">
        <v>369</v>
      </c>
      <c r="E367" s="352"/>
      <c r="F367" s="346" t="s">
        <v>785</v>
      </c>
      <c r="G367" s="347"/>
      <c r="H367" s="348"/>
      <c r="I367" s="349"/>
      <c r="J367" s="350"/>
      <c r="K367" s="351"/>
      <c r="L367" s="350"/>
      <c r="M367" s="680"/>
      <c r="N367" s="354"/>
      <c r="O367" s="353"/>
      <c r="P367" s="355">
        <v>4</v>
      </c>
      <c r="Q367" s="356">
        <v>100</v>
      </c>
      <c r="R367" s="418"/>
      <c r="S367" s="703"/>
      <c r="T367" s="703"/>
      <c r="U367" s="706"/>
      <c r="Z367" s="328"/>
      <c r="AA367" s="328"/>
      <c r="AE367" s="328"/>
      <c r="AF367" s="328"/>
      <c r="AG367" s="335"/>
      <c r="AH367" s="335"/>
      <c r="AI367" s="335"/>
      <c r="AJ367" s="329"/>
      <c r="AK367" s="330"/>
    </row>
    <row r="368" spans="1:37" s="34" customFormat="1" ht="25.5" x14ac:dyDescent="0.2">
      <c r="A368" s="356" t="s">
        <v>1128</v>
      </c>
      <c r="B368" s="716" t="s">
        <v>1129</v>
      </c>
      <c r="C368" s="764" t="s">
        <v>352</v>
      </c>
      <c r="D368" s="456" t="s">
        <v>369</v>
      </c>
      <c r="E368" s="352"/>
      <c r="F368" s="346" t="s">
        <v>785</v>
      </c>
      <c r="G368" s="347"/>
      <c r="H368" s="348"/>
      <c r="I368" s="349"/>
      <c r="J368" s="350"/>
      <c r="K368" s="351"/>
      <c r="L368" s="350"/>
      <c r="M368" s="680"/>
      <c r="N368" s="354"/>
      <c r="O368" s="353"/>
      <c r="P368" s="355">
        <v>4</v>
      </c>
      <c r="Q368" s="356">
        <v>100</v>
      </c>
      <c r="R368" s="418"/>
      <c r="S368" s="703"/>
      <c r="T368" s="703"/>
      <c r="U368" s="706"/>
      <c r="Z368" s="328"/>
      <c r="AA368" s="328"/>
      <c r="AE368" s="328"/>
      <c r="AF368" s="328"/>
      <c r="AG368" s="335"/>
      <c r="AH368" s="335"/>
      <c r="AI368" s="335"/>
      <c r="AJ368" s="329"/>
      <c r="AK368" s="330"/>
    </row>
    <row r="369" spans="1:37" s="34" customFormat="1" ht="25.5" x14ac:dyDescent="0.2">
      <c r="A369" s="356" t="s">
        <v>1130</v>
      </c>
      <c r="B369" s="716" t="s">
        <v>1131</v>
      </c>
      <c r="C369" s="764" t="s">
        <v>352</v>
      </c>
      <c r="D369" s="456" t="s">
        <v>369</v>
      </c>
      <c r="E369" s="352"/>
      <c r="F369" s="346" t="s">
        <v>1132</v>
      </c>
      <c r="G369" s="347"/>
      <c r="H369" s="348"/>
      <c r="I369" s="349"/>
      <c r="J369" s="350"/>
      <c r="K369" s="351"/>
      <c r="L369" s="350"/>
      <c r="M369" s="680"/>
      <c r="N369" s="354"/>
      <c r="O369" s="353"/>
      <c r="P369" s="355">
        <v>4</v>
      </c>
      <c r="Q369" s="356">
        <v>100</v>
      </c>
      <c r="R369" s="418"/>
      <c r="S369" s="703"/>
      <c r="T369" s="703"/>
      <c r="U369" s="706"/>
      <c r="Z369" s="328"/>
      <c r="AA369" s="328"/>
      <c r="AE369" s="328"/>
      <c r="AF369" s="328"/>
      <c r="AG369" s="335"/>
      <c r="AH369" s="335"/>
      <c r="AI369" s="335"/>
      <c r="AJ369" s="329"/>
      <c r="AK369" s="330"/>
    </row>
    <row r="370" spans="1:37" s="34" customFormat="1" ht="25.5" x14ac:dyDescent="0.2">
      <c r="A370" s="356" t="s">
        <v>1133</v>
      </c>
      <c r="B370" s="716" t="s">
        <v>1134</v>
      </c>
      <c r="C370" s="764" t="s">
        <v>352</v>
      </c>
      <c r="D370" s="456" t="s">
        <v>369</v>
      </c>
      <c r="E370" s="352"/>
      <c r="F370" s="346" t="s">
        <v>1132</v>
      </c>
      <c r="G370" s="347"/>
      <c r="H370" s="348"/>
      <c r="I370" s="349"/>
      <c r="J370" s="350"/>
      <c r="K370" s="351"/>
      <c r="L370" s="350"/>
      <c r="M370" s="680"/>
      <c r="N370" s="354"/>
      <c r="O370" s="353"/>
      <c r="P370" s="355">
        <v>4</v>
      </c>
      <c r="Q370" s="356">
        <v>100</v>
      </c>
      <c r="R370" s="418"/>
      <c r="S370" s="703"/>
      <c r="T370" s="703"/>
      <c r="U370" s="706"/>
      <c r="Z370" s="328"/>
      <c r="AA370" s="328"/>
      <c r="AE370" s="328"/>
      <c r="AF370" s="328"/>
      <c r="AG370" s="328"/>
      <c r="AH370" s="328"/>
      <c r="AI370" s="328"/>
      <c r="AJ370" s="329"/>
      <c r="AK370" s="330"/>
    </row>
    <row r="371" spans="1:37" s="34" customFormat="1" ht="25.5" x14ac:dyDescent="0.2">
      <c r="A371" s="356" t="s">
        <v>1135</v>
      </c>
      <c r="B371" s="716" t="s">
        <v>1136</v>
      </c>
      <c r="C371" s="764" t="s">
        <v>352</v>
      </c>
      <c r="D371" s="456" t="s">
        <v>369</v>
      </c>
      <c r="E371" s="352"/>
      <c r="F371" s="346" t="s">
        <v>1132</v>
      </c>
      <c r="G371" s="347"/>
      <c r="H371" s="348"/>
      <c r="I371" s="349"/>
      <c r="J371" s="350"/>
      <c r="K371" s="351"/>
      <c r="L371" s="350"/>
      <c r="M371" s="680"/>
      <c r="N371" s="354"/>
      <c r="O371" s="353"/>
      <c r="P371" s="355">
        <v>4</v>
      </c>
      <c r="Q371" s="356">
        <v>100</v>
      </c>
      <c r="R371" s="418"/>
      <c r="S371" s="703"/>
      <c r="T371" s="703"/>
      <c r="U371" s="706"/>
      <c r="Z371" s="328"/>
      <c r="AA371" s="328"/>
      <c r="AE371" s="328"/>
      <c r="AF371" s="328"/>
      <c r="AG371" s="328"/>
      <c r="AH371" s="328"/>
      <c r="AI371" s="328"/>
      <c r="AJ371" s="329"/>
      <c r="AK371" s="330"/>
    </row>
    <row r="372" spans="1:37" s="34" customFormat="1" ht="25.5" x14ac:dyDescent="0.2">
      <c r="A372" s="356" t="s">
        <v>1137</v>
      </c>
      <c r="B372" s="716" t="s">
        <v>1138</v>
      </c>
      <c r="C372" s="764" t="s">
        <v>352</v>
      </c>
      <c r="D372" s="456" t="s">
        <v>369</v>
      </c>
      <c r="E372" s="352"/>
      <c r="F372" s="346" t="s">
        <v>1132</v>
      </c>
      <c r="G372" s="347"/>
      <c r="H372" s="348"/>
      <c r="I372" s="349"/>
      <c r="J372" s="350"/>
      <c r="K372" s="351"/>
      <c r="L372" s="350"/>
      <c r="M372" s="680"/>
      <c r="N372" s="354"/>
      <c r="O372" s="353"/>
      <c r="P372" s="355">
        <v>4</v>
      </c>
      <c r="Q372" s="356">
        <v>100</v>
      </c>
      <c r="R372" s="418"/>
      <c r="S372" s="703"/>
      <c r="T372" s="703"/>
      <c r="U372" s="706"/>
      <c r="Z372" s="328"/>
      <c r="AA372" s="328"/>
      <c r="AE372" s="328"/>
      <c r="AF372" s="328"/>
      <c r="AG372" s="328"/>
      <c r="AH372" s="328"/>
      <c r="AI372" s="328"/>
      <c r="AJ372" s="329"/>
      <c r="AK372" s="330"/>
    </row>
    <row r="373" spans="1:37" s="34" customFormat="1" ht="25.5" x14ac:dyDescent="0.2">
      <c r="A373" s="356" t="s">
        <v>1139</v>
      </c>
      <c r="B373" s="716" t="s">
        <v>1140</v>
      </c>
      <c r="C373" s="764" t="s">
        <v>352</v>
      </c>
      <c r="D373" s="456" t="s">
        <v>369</v>
      </c>
      <c r="E373" s="352"/>
      <c r="F373" s="346" t="s">
        <v>622</v>
      </c>
      <c r="G373" s="347"/>
      <c r="H373" s="348"/>
      <c r="I373" s="349"/>
      <c r="J373" s="350"/>
      <c r="K373" s="351"/>
      <c r="L373" s="350"/>
      <c r="M373" s="680"/>
      <c r="N373" s="354"/>
      <c r="O373" s="353"/>
      <c r="P373" s="355">
        <v>4</v>
      </c>
      <c r="Q373" s="356">
        <v>100</v>
      </c>
      <c r="R373" s="418"/>
      <c r="S373" s="703"/>
      <c r="T373" s="703"/>
      <c r="U373" s="706"/>
      <c r="Z373" s="328"/>
      <c r="AA373" s="328"/>
      <c r="AE373" s="328"/>
      <c r="AF373" s="328"/>
      <c r="AG373" s="328"/>
      <c r="AH373" s="328"/>
      <c r="AI373" s="328"/>
      <c r="AJ373" s="329"/>
      <c r="AK373" s="330"/>
    </row>
    <row r="374" spans="1:37" s="34" customFormat="1" ht="25.5" x14ac:dyDescent="0.2">
      <c r="A374" s="356" t="s">
        <v>1141</v>
      </c>
      <c r="B374" s="716" t="s">
        <v>1142</v>
      </c>
      <c r="C374" s="764" t="s">
        <v>352</v>
      </c>
      <c r="D374" s="456" t="s">
        <v>369</v>
      </c>
      <c r="E374" s="352"/>
      <c r="F374" s="346" t="s">
        <v>622</v>
      </c>
      <c r="G374" s="347"/>
      <c r="H374" s="348"/>
      <c r="I374" s="349"/>
      <c r="J374" s="350"/>
      <c r="K374" s="351"/>
      <c r="L374" s="350"/>
      <c r="M374" s="680"/>
      <c r="N374" s="354"/>
      <c r="O374" s="353"/>
      <c r="P374" s="355">
        <v>4</v>
      </c>
      <c r="Q374" s="356">
        <v>100</v>
      </c>
      <c r="R374" s="418"/>
      <c r="S374" s="703"/>
      <c r="T374" s="703"/>
      <c r="U374" s="706"/>
      <c r="Z374" s="328"/>
      <c r="AA374" s="328"/>
      <c r="AE374" s="328"/>
      <c r="AF374" s="328"/>
      <c r="AG374" s="328"/>
      <c r="AH374" s="328"/>
      <c r="AI374" s="328"/>
      <c r="AJ374" s="329"/>
      <c r="AK374" s="330"/>
    </row>
    <row r="375" spans="1:37" s="34" customFormat="1" ht="25.5" x14ac:dyDescent="0.2">
      <c r="A375" s="356" t="s">
        <v>1143</v>
      </c>
      <c r="B375" s="716" t="s">
        <v>1144</v>
      </c>
      <c r="C375" s="764" t="s">
        <v>352</v>
      </c>
      <c r="D375" s="456" t="s">
        <v>369</v>
      </c>
      <c r="E375" s="352"/>
      <c r="F375" s="346" t="s">
        <v>1047</v>
      </c>
      <c r="G375" s="347"/>
      <c r="H375" s="348"/>
      <c r="I375" s="349"/>
      <c r="J375" s="350"/>
      <c r="K375" s="351"/>
      <c r="L375" s="350"/>
      <c r="M375" s="680"/>
      <c r="N375" s="354"/>
      <c r="O375" s="353"/>
      <c r="P375" s="355">
        <v>4</v>
      </c>
      <c r="Q375" s="356">
        <v>100</v>
      </c>
      <c r="R375" s="418"/>
      <c r="S375" s="703"/>
      <c r="T375" s="703"/>
      <c r="U375" s="706"/>
      <c r="Z375" s="328"/>
      <c r="AA375" s="328"/>
      <c r="AE375" s="328"/>
      <c r="AF375" s="328"/>
      <c r="AG375" s="328"/>
      <c r="AH375" s="328"/>
      <c r="AI375" s="328"/>
      <c r="AJ375" s="329"/>
      <c r="AK375" s="330"/>
    </row>
    <row r="376" spans="1:37" s="34" customFormat="1" ht="25.5" x14ac:dyDescent="0.2">
      <c r="A376" s="356" t="s">
        <v>1145</v>
      </c>
      <c r="B376" s="716" t="s">
        <v>1146</v>
      </c>
      <c r="C376" s="764" t="s">
        <v>352</v>
      </c>
      <c r="D376" s="456" t="s">
        <v>369</v>
      </c>
      <c r="E376" s="352"/>
      <c r="F376" s="346" t="s">
        <v>1047</v>
      </c>
      <c r="G376" s="347"/>
      <c r="H376" s="348"/>
      <c r="I376" s="349"/>
      <c r="J376" s="350"/>
      <c r="K376" s="351"/>
      <c r="L376" s="350"/>
      <c r="M376" s="680"/>
      <c r="N376" s="354"/>
      <c r="O376" s="353"/>
      <c r="P376" s="355">
        <v>4</v>
      </c>
      <c r="Q376" s="356">
        <v>100</v>
      </c>
      <c r="R376" s="418"/>
      <c r="S376" s="703"/>
      <c r="T376" s="703"/>
      <c r="U376" s="706"/>
      <c r="Z376" s="328"/>
      <c r="AA376" s="328"/>
      <c r="AE376" s="328"/>
      <c r="AF376" s="328"/>
      <c r="AG376" s="328"/>
      <c r="AH376" s="328"/>
      <c r="AI376" s="328"/>
      <c r="AJ376" s="329"/>
      <c r="AK376" s="330"/>
    </row>
    <row r="377" spans="1:37" s="34" customFormat="1" ht="25.5" x14ac:dyDescent="0.2">
      <c r="A377" s="356" t="s">
        <v>1147</v>
      </c>
      <c r="B377" s="716" t="s">
        <v>1148</v>
      </c>
      <c r="C377" s="764" t="s">
        <v>352</v>
      </c>
      <c r="D377" s="456" t="s">
        <v>369</v>
      </c>
      <c r="E377" s="352"/>
      <c r="F377" s="346" t="s">
        <v>1047</v>
      </c>
      <c r="G377" s="347"/>
      <c r="H377" s="348"/>
      <c r="I377" s="349"/>
      <c r="J377" s="350"/>
      <c r="K377" s="351"/>
      <c r="L377" s="350"/>
      <c r="M377" s="680"/>
      <c r="N377" s="354"/>
      <c r="O377" s="353"/>
      <c r="P377" s="355">
        <v>4</v>
      </c>
      <c r="Q377" s="356">
        <v>100</v>
      </c>
      <c r="R377" s="418"/>
      <c r="S377" s="703"/>
      <c r="T377" s="703"/>
      <c r="U377" s="706"/>
      <c r="Z377" s="328"/>
      <c r="AA377" s="328"/>
      <c r="AE377" s="328"/>
      <c r="AF377" s="328"/>
      <c r="AG377" s="328"/>
      <c r="AH377" s="328"/>
      <c r="AI377" s="328"/>
      <c r="AJ377" s="329"/>
      <c r="AK377" s="330"/>
    </row>
    <row r="378" spans="1:37" s="34" customFormat="1" ht="25.5" x14ac:dyDescent="0.2">
      <c r="A378" s="356" t="s">
        <v>1149</v>
      </c>
      <c r="B378" s="716" t="s">
        <v>1150</v>
      </c>
      <c r="C378" s="764" t="s">
        <v>352</v>
      </c>
      <c r="D378" s="456" t="s">
        <v>369</v>
      </c>
      <c r="E378" s="352"/>
      <c r="F378" s="346" t="s">
        <v>9</v>
      </c>
      <c r="G378" s="347"/>
      <c r="H378" s="348"/>
      <c r="I378" s="349"/>
      <c r="J378" s="350"/>
      <c r="K378" s="351"/>
      <c r="L378" s="350"/>
      <c r="M378" s="680"/>
      <c r="N378" s="354"/>
      <c r="O378" s="353"/>
      <c r="P378" s="355">
        <v>4</v>
      </c>
      <c r="Q378" s="356">
        <v>100</v>
      </c>
      <c r="R378" s="418"/>
      <c r="S378" s="703"/>
      <c r="T378" s="703"/>
      <c r="U378" s="706"/>
      <c r="Z378" s="328"/>
      <c r="AA378" s="328"/>
      <c r="AE378" s="328"/>
      <c r="AF378" s="328"/>
      <c r="AG378" s="328"/>
      <c r="AH378" s="328"/>
      <c r="AI378" s="328"/>
      <c r="AJ378" s="329"/>
      <c r="AK378" s="330"/>
    </row>
    <row r="379" spans="1:37" s="34" customFormat="1" ht="25.5" x14ac:dyDescent="0.2">
      <c r="A379" s="356" t="s">
        <v>1151</v>
      </c>
      <c r="B379" s="716" t="s">
        <v>1152</v>
      </c>
      <c r="C379" s="764" t="s">
        <v>352</v>
      </c>
      <c r="D379" s="456" t="s">
        <v>369</v>
      </c>
      <c r="E379" s="352"/>
      <c r="F379" s="346" t="s">
        <v>9</v>
      </c>
      <c r="G379" s="347"/>
      <c r="H379" s="348"/>
      <c r="I379" s="349"/>
      <c r="J379" s="350"/>
      <c r="K379" s="351"/>
      <c r="L379" s="350"/>
      <c r="M379" s="680"/>
      <c r="N379" s="354"/>
      <c r="O379" s="353"/>
      <c r="P379" s="355">
        <v>4</v>
      </c>
      <c r="Q379" s="356">
        <v>100</v>
      </c>
      <c r="R379" s="418"/>
      <c r="S379" s="703"/>
      <c r="T379" s="703"/>
      <c r="U379" s="706"/>
      <c r="Z379" s="328"/>
      <c r="AA379" s="328"/>
      <c r="AE379" s="328"/>
      <c r="AF379" s="328"/>
      <c r="AG379" s="328"/>
      <c r="AH379" s="328"/>
      <c r="AI379" s="328"/>
      <c r="AJ379" s="329"/>
      <c r="AK379" s="330"/>
    </row>
    <row r="380" spans="1:37" s="34" customFormat="1" ht="25.5" x14ac:dyDescent="0.2">
      <c r="A380" s="356" t="s">
        <v>1153</v>
      </c>
      <c r="B380" s="716" t="s">
        <v>1154</v>
      </c>
      <c r="C380" s="764" t="s">
        <v>352</v>
      </c>
      <c r="D380" s="456" t="s">
        <v>369</v>
      </c>
      <c r="E380" s="352"/>
      <c r="F380" s="346" t="s">
        <v>9</v>
      </c>
      <c r="G380" s="347"/>
      <c r="H380" s="348"/>
      <c r="I380" s="349"/>
      <c r="J380" s="350"/>
      <c r="K380" s="351"/>
      <c r="L380" s="350"/>
      <c r="M380" s="680"/>
      <c r="N380" s="354"/>
      <c r="O380" s="353"/>
      <c r="P380" s="355">
        <v>4</v>
      </c>
      <c r="Q380" s="356">
        <v>100</v>
      </c>
      <c r="R380" s="418"/>
      <c r="S380" s="703"/>
      <c r="T380" s="703"/>
      <c r="U380" s="706"/>
      <c r="Z380" s="328"/>
      <c r="AA380" s="328"/>
      <c r="AE380" s="328"/>
      <c r="AF380" s="328"/>
      <c r="AG380" s="328"/>
      <c r="AH380" s="328"/>
      <c r="AI380" s="328"/>
      <c r="AJ380" s="329"/>
      <c r="AK380" s="330"/>
    </row>
    <row r="381" spans="1:37" s="34" customFormat="1" ht="25.5" x14ac:dyDescent="0.2">
      <c r="A381" s="356" t="s">
        <v>1155</v>
      </c>
      <c r="B381" s="716" t="s">
        <v>1156</v>
      </c>
      <c r="C381" s="764" t="s">
        <v>352</v>
      </c>
      <c r="D381" s="456" t="s">
        <v>369</v>
      </c>
      <c r="E381" s="352"/>
      <c r="F381" s="346" t="s">
        <v>1047</v>
      </c>
      <c r="G381" s="347"/>
      <c r="H381" s="348"/>
      <c r="I381" s="349"/>
      <c r="J381" s="350"/>
      <c r="K381" s="351"/>
      <c r="L381" s="350"/>
      <c r="M381" s="680"/>
      <c r="N381" s="354"/>
      <c r="O381" s="353"/>
      <c r="P381" s="355">
        <v>4</v>
      </c>
      <c r="Q381" s="356">
        <v>100</v>
      </c>
      <c r="R381" s="418"/>
      <c r="S381" s="703"/>
      <c r="T381" s="703"/>
      <c r="U381" s="706"/>
      <c r="Z381" s="328"/>
      <c r="AA381" s="328"/>
      <c r="AE381" s="328"/>
      <c r="AF381" s="328"/>
      <c r="AG381" s="328"/>
      <c r="AH381" s="328"/>
      <c r="AI381" s="328"/>
      <c r="AJ381" s="329"/>
      <c r="AK381" s="330"/>
    </row>
    <row r="382" spans="1:37" s="34" customFormat="1" x14ac:dyDescent="0.2">
      <c r="A382" s="356"/>
      <c r="B382" s="716" t="s">
        <v>616</v>
      </c>
      <c r="C382" s="764"/>
      <c r="D382" s="456"/>
      <c r="E382" s="352"/>
      <c r="F382" s="346"/>
      <c r="G382" s="347"/>
      <c r="H382" s="348"/>
      <c r="I382" s="349"/>
      <c r="J382" s="350"/>
      <c r="K382" s="351"/>
      <c r="L382" s="350"/>
      <c r="M382" s="680"/>
      <c r="N382" s="354"/>
      <c r="O382" s="353"/>
      <c r="P382" s="355"/>
      <c r="Q382" s="356"/>
      <c r="R382" s="418"/>
      <c r="S382" s="703"/>
      <c r="T382" s="703"/>
      <c r="U382" s="706"/>
      <c r="Z382" s="328"/>
      <c r="AA382" s="328"/>
      <c r="AE382" s="328"/>
      <c r="AF382" s="328"/>
      <c r="AG382" s="328"/>
      <c r="AH382" s="328"/>
      <c r="AI382" s="328"/>
      <c r="AJ382" s="329"/>
      <c r="AK382" s="330"/>
    </row>
    <row r="383" spans="1:37" s="34" customFormat="1" x14ac:dyDescent="0.2">
      <c r="A383" s="356"/>
      <c r="B383" s="755" t="s">
        <v>1157</v>
      </c>
      <c r="C383" s="764"/>
      <c r="D383" s="456"/>
      <c r="E383" s="352"/>
      <c r="F383" s="346"/>
      <c r="G383" s="347"/>
      <c r="H383" s="348"/>
      <c r="I383" s="349"/>
      <c r="J383" s="350"/>
      <c r="K383" s="351"/>
      <c r="L383" s="350"/>
      <c r="M383" s="680"/>
      <c r="N383" s="354"/>
      <c r="O383" s="353"/>
      <c r="P383" s="355"/>
      <c r="Q383" s="356"/>
      <c r="R383" s="418"/>
      <c r="S383" s="703"/>
      <c r="T383" s="703"/>
      <c r="U383" s="706"/>
      <c r="Z383" s="328"/>
      <c r="AA383" s="328"/>
      <c r="AE383" s="328"/>
      <c r="AF383" s="328"/>
      <c r="AG383" s="328"/>
      <c r="AH383" s="328"/>
      <c r="AI383" s="328"/>
      <c r="AJ383" s="329"/>
      <c r="AK383" s="330"/>
    </row>
    <row r="384" spans="1:37" s="34" customFormat="1" ht="25.5" x14ac:dyDescent="0.2">
      <c r="A384" s="356" t="s">
        <v>1158</v>
      </c>
      <c r="B384" s="716" t="s">
        <v>1159</v>
      </c>
      <c r="C384" s="764" t="s">
        <v>352</v>
      </c>
      <c r="D384" s="456" t="s">
        <v>369</v>
      </c>
      <c r="E384" s="352"/>
      <c r="F384" s="346" t="s">
        <v>828</v>
      </c>
      <c r="G384" s="347"/>
      <c r="H384" s="348"/>
      <c r="I384" s="349"/>
      <c r="J384" s="350"/>
      <c r="K384" s="351"/>
      <c r="L384" s="350"/>
      <c r="M384" s="680"/>
      <c r="N384" s="354"/>
      <c r="O384" s="353"/>
      <c r="P384" s="355">
        <v>4</v>
      </c>
      <c r="Q384" s="356">
        <v>100</v>
      </c>
      <c r="R384" s="418"/>
      <c r="S384" s="703"/>
      <c r="T384" s="703"/>
      <c r="U384" s="706"/>
      <c r="Z384" s="328"/>
      <c r="AA384" s="328"/>
      <c r="AE384" s="328"/>
      <c r="AF384" s="328"/>
      <c r="AG384" s="328"/>
      <c r="AH384" s="328"/>
      <c r="AI384" s="328"/>
      <c r="AJ384" s="329"/>
      <c r="AK384" s="330"/>
    </row>
    <row r="385" spans="1:37" s="34" customFormat="1" ht="25.5" x14ac:dyDescent="0.2">
      <c r="A385" s="356" t="s">
        <v>1160</v>
      </c>
      <c r="B385" s="716" t="s">
        <v>1161</v>
      </c>
      <c r="C385" s="764" t="s">
        <v>352</v>
      </c>
      <c r="D385" s="456" t="s">
        <v>369</v>
      </c>
      <c r="E385" s="352"/>
      <c r="F385" s="346" t="s">
        <v>828</v>
      </c>
      <c r="G385" s="347">
        <v>1</v>
      </c>
      <c r="H385" s="400" t="s">
        <v>42</v>
      </c>
      <c r="I385" s="401">
        <v>1</v>
      </c>
      <c r="J385" s="402">
        <v>1</v>
      </c>
      <c r="K385" s="399">
        <v>1</v>
      </c>
      <c r="L385" s="402" t="s">
        <v>42</v>
      </c>
      <c r="M385" s="677">
        <v>400000</v>
      </c>
      <c r="N385" s="354">
        <v>400000</v>
      </c>
      <c r="O385" s="353">
        <v>400000</v>
      </c>
      <c r="P385" s="355">
        <v>4</v>
      </c>
      <c r="Q385" s="356">
        <v>100</v>
      </c>
      <c r="R385" s="418">
        <v>400000</v>
      </c>
      <c r="S385" s="703">
        <v>400000</v>
      </c>
      <c r="T385" s="703">
        <v>400000</v>
      </c>
      <c r="U385" s="706" t="s">
        <v>1574</v>
      </c>
      <c r="X385" s="768" t="s">
        <v>1474</v>
      </c>
      <c r="Z385" s="328"/>
      <c r="AA385" s="328"/>
      <c r="AE385" s="328"/>
      <c r="AF385" s="328"/>
      <c r="AG385" s="328"/>
      <c r="AH385" s="328"/>
      <c r="AI385" s="328"/>
      <c r="AJ385" s="329"/>
      <c r="AK385" s="330"/>
    </row>
    <row r="386" spans="1:37" s="34" customFormat="1" ht="25.5" x14ac:dyDescent="0.2">
      <c r="A386" s="356" t="s">
        <v>1162</v>
      </c>
      <c r="B386" s="716" t="s">
        <v>1163</v>
      </c>
      <c r="C386" s="764" t="s">
        <v>352</v>
      </c>
      <c r="D386" s="456" t="s">
        <v>369</v>
      </c>
      <c r="E386" s="352"/>
      <c r="F386" s="346" t="s">
        <v>828</v>
      </c>
      <c r="G386" s="347"/>
      <c r="H386" s="348"/>
      <c r="I386" s="349"/>
      <c r="J386" s="350"/>
      <c r="K386" s="351"/>
      <c r="L386" s="350"/>
      <c r="M386" s="680"/>
      <c r="N386" s="354"/>
      <c r="O386" s="353"/>
      <c r="P386" s="355">
        <v>4</v>
      </c>
      <c r="Q386" s="356">
        <v>100</v>
      </c>
      <c r="R386" s="418"/>
      <c r="S386" s="703"/>
      <c r="T386" s="703"/>
      <c r="U386" s="706"/>
      <c r="Z386" s="328"/>
      <c r="AA386" s="328"/>
      <c r="AE386" s="328"/>
      <c r="AF386" s="328"/>
      <c r="AG386" s="328"/>
      <c r="AH386" s="328"/>
      <c r="AI386" s="328"/>
      <c r="AJ386" s="329"/>
      <c r="AK386" s="330"/>
    </row>
    <row r="387" spans="1:37" s="34" customFormat="1" ht="25.5" x14ac:dyDescent="0.2">
      <c r="A387" s="356" t="s">
        <v>1164</v>
      </c>
      <c r="B387" s="716" t="s">
        <v>1165</v>
      </c>
      <c r="C387" s="764" t="s">
        <v>352</v>
      </c>
      <c r="D387" s="456" t="s">
        <v>369</v>
      </c>
      <c r="E387" s="352"/>
      <c r="F387" s="346" t="s">
        <v>828</v>
      </c>
      <c r="G387" s="347"/>
      <c r="H387" s="348"/>
      <c r="I387" s="349"/>
      <c r="J387" s="350"/>
      <c r="K387" s="351"/>
      <c r="L387" s="350"/>
      <c r="M387" s="680"/>
      <c r="N387" s="354"/>
      <c r="O387" s="353"/>
      <c r="P387" s="355">
        <v>4</v>
      </c>
      <c r="Q387" s="356">
        <v>100</v>
      </c>
      <c r="R387" s="418"/>
      <c r="S387" s="703"/>
      <c r="T387" s="703"/>
      <c r="U387" s="706"/>
      <c r="Z387" s="328"/>
      <c r="AA387" s="328"/>
      <c r="AE387" s="328"/>
      <c r="AF387" s="328"/>
      <c r="AG387" s="328"/>
      <c r="AH387" s="328"/>
      <c r="AI387" s="328"/>
      <c r="AJ387" s="329"/>
      <c r="AK387" s="330"/>
    </row>
    <row r="388" spans="1:37" s="34" customFormat="1" ht="25.5" x14ac:dyDescent="0.2">
      <c r="A388" s="356" t="s">
        <v>1166</v>
      </c>
      <c r="B388" s="716" t="s">
        <v>1167</v>
      </c>
      <c r="C388" s="764" t="s">
        <v>352</v>
      </c>
      <c r="D388" s="456" t="s">
        <v>369</v>
      </c>
      <c r="E388" s="352"/>
      <c r="F388" s="346" t="s">
        <v>828</v>
      </c>
      <c r="G388" s="347"/>
      <c r="H388" s="348"/>
      <c r="I388" s="349"/>
      <c r="J388" s="350"/>
      <c r="K388" s="351"/>
      <c r="L388" s="350"/>
      <c r="M388" s="680"/>
      <c r="N388" s="354"/>
      <c r="O388" s="353"/>
      <c r="P388" s="355">
        <v>4</v>
      </c>
      <c r="Q388" s="356">
        <v>100</v>
      </c>
      <c r="R388" s="418"/>
      <c r="S388" s="703"/>
      <c r="T388" s="703"/>
      <c r="U388" s="706"/>
      <c r="Z388" s="328"/>
      <c r="AA388" s="328"/>
      <c r="AE388" s="328"/>
      <c r="AF388" s="328"/>
      <c r="AG388" s="328"/>
      <c r="AH388" s="328"/>
      <c r="AI388" s="328"/>
      <c r="AJ388" s="329"/>
      <c r="AK388" s="330"/>
    </row>
    <row r="389" spans="1:37" s="34" customFormat="1" ht="25.5" x14ac:dyDescent="0.2">
      <c r="A389" s="356" t="s">
        <v>1168</v>
      </c>
      <c r="B389" s="716" t="s">
        <v>1169</v>
      </c>
      <c r="C389" s="764" t="s">
        <v>352</v>
      </c>
      <c r="D389" s="456" t="s">
        <v>369</v>
      </c>
      <c r="E389" s="352"/>
      <c r="F389" s="346" t="s">
        <v>828</v>
      </c>
      <c r="G389" s="347"/>
      <c r="H389" s="348"/>
      <c r="I389" s="349"/>
      <c r="J389" s="350"/>
      <c r="K389" s="351"/>
      <c r="L389" s="350"/>
      <c r="M389" s="680"/>
      <c r="N389" s="354"/>
      <c r="O389" s="353"/>
      <c r="P389" s="355">
        <v>4</v>
      </c>
      <c r="Q389" s="356">
        <v>100</v>
      </c>
      <c r="R389" s="418"/>
      <c r="S389" s="703"/>
      <c r="T389" s="703"/>
      <c r="U389" s="706"/>
      <c r="Z389" s="328"/>
      <c r="AA389" s="328"/>
      <c r="AE389" s="328"/>
      <c r="AF389" s="328"/>
      <c r="AG389" s="328"/>
      <c r="AH389" s="328"/>
      <c r="AI389" s="328"/>
      <c r="AJ389" s="329"/>
      <c r="AK389" s="330"/>
    </row>
    <row r="390" spans="1:37" s="34" customFormat="1" ht="25.5" x14ac:dyDescent="0.2">
      <c r="A390" s="356" t="s">
        <v>1170</v>
      </c>
      <c r="B390" s="716" t="s">
        <v>1171</v>
      </c>
      <c r="C390" s="764" t="s">
        <v>352</v>
      </c>
      <c r="D390" s="456" t="s">
        <v>369</v>
      </c>
      <c r="E390" s="352"/>
      <c r="F390" s="346" t="s">
        <v>828</v>
      </c>
      <c r="G390" s="347"/>
      <c r="H390" s="348"/>
      <c r="I390" s="349"/>
      <c r="J390" s="350"/>
      <c r="K390" s="351"/>
      <c r="L390" s="350"/>
      <c r="M390" s="680"/>
      <c r="N390" s="354"/>
      <c r="O390" s="353"/>
      <c r="P390" s="355">
        <v>4</v>
      </c>
      <c r="Q390" s="356">
        <v>100</v>
      </c>
      <c r="R390" s="418"/>
      <c r="S390" s="703"/>
      <c r="T390" s="703"/>
      <c r="U390" s="706"/>
      <c r="Z390" s="328"/>
      <c r="AA390" s="328"/>
      <c r="AE390" s="328"/>
      <c r="AF390" s="328"/>
      <c r="AG390" s="328"/>
      <c r="AH390" s="328"/>
      <c r="AI390" s="328"/>
      <c r="AJ390" s="329"/>
      <c r="AK390" s="330"/>
    </row>
    <row r="391" spans="1:37" s="34" customFormat="1" ht="25.5" x14ac:dyDescent="0.2">
      <c r="A391" s="356" t="s">
        <v>1172</v>
      </c>
      <c r="B391" s="716" t="s">
        <v>1173</v>
      </c>
      <c r="C391" s="764" t="s">
        <v>352</v>
      </c>
      <c r="D391" s="456" t="s">
        <v>369</v>
      </c>
      <c r="E391" s="352"/>
      <c r="F391" s="346" t="s">
        <v>828</v>
      </c>
      <c r="G391" s="347"/>
      <c r="H391" s="348"/>
      <c r="I391" s="349"/>
      <c r="J391" s="350"/>
      <c r="K391" s="351"/>
      <c r="L391" s="350"/>
      <c r="M391" s="680"/>
      <c r="N391" s="354"/>
      <c r="O391" s="353"/>
      <c r="P391" s="355">
        <v>4</v>
      </c>
      <c r="Q391" s="356">
        <v>100</v>
      </c>
      <c r="R391" s="418"/>
      <c r="S391" s="703"/>
      <c r="T391" s="703"/>
      <c r="U391" s="706"/>
      <c r="Z391" s="328"/>
      <c r="AA391" s="328"/>
      <c r="AE391" s="328"/>
      <c r="AF391" s="328"/>
      <c r="AG391" s="328"/>
      <c r="AH391" s="328"/>
      <c r="AI391" s="328"/>
      <c r="AJ391" s="329"/>
      <c r="AK391" s="330"/>
    </row>
    <row r="392" spans="1:37" s="34" customFormat="1" ht="25.5" x14ac:dyDescent="0.2">
      <c r="A392" s="356" t="s">
        <v>1174</v>
      </c>
      <c r="B392" s="716" t="s">
        <v>1175</v>
      </c>
      <c r="C392" s="764" t="s">
        <v>352</v>
      </c>
      <c r="D392" s="456" t="s">
        <v>369</v>
      </c>
      <c r="E392" s="352"/>
      <c r="F392" s="346" t="s">
        <v>828</v>
      </c>
      <c r="G392" s="347"/>
      <c r="H392" s="348"/>
      <c r="I392" s="349"/>
      <c r="J392" s="350"/>
      <c r="K392" s="351"/>
      <c r="L392" s="350"/>
      <c r="M392" s="680"/>
      <c r="N392" s="354"/>
      <c r="O392" s="353"/>
      <c r="P392" s="355">
        <v>4</v>
      </c>
      <c r="Q392" s="356">
        <v>100</v>
      </c>
      <c r="R392" s="418"/>
      <c r="S392" s="703"/>
      <c r="T392" s="703"/>
      <c r="U392" s="706"/>
      <c r="Z392" s="328"/>
      <c r="AA392" s="328"/>
      <c r="AE392" s="328"/>
      <c r="AF392" s="328"/>
      <c r="AG392" s="328"/>
      <c r="AH392" s="328"/>
      <c r="AI392" s="328"/>
      <c r="AJ392" s="329"/>
      <c r="AK392" s="330"/>
    </row>
    <row r="393" spans="1:37" s="34" customFormat="1" ht="25.5" x14ac:dyDescent="0.2">
      <c r="A393" s="356" t="s">
        <v>1176</v>
      </c>
      <c r="B393" s="716" t="s">
        <v>1177</v>
      </c>
      <c r="C393" s="764" t="s">
        <v>352</v>
      </c>
      <c r="D393" s="456" t="s">
        <v>369</v>
      </c>
      <c r="E393" s="352"/>
      <c r="F393" s="346" t="s">
        <v>828</v>
      </c>
      <c r="G393" s="347"/>
      <c r="H393" s="348"/>
      <c r="I393" s="349"/>
      <c r="J393" s="350"/>
      <c r="K393" s="351"/>
      <c r="L393" s="350"/>
      <c r="M393" s="680"/>
      <c r="N393" s="354"/>
      <c r="O393" s="353"/>
      <c r="P393" s="355">
        <v>4</v>
      </c>
      <c r="Q393" s="356">
        <v>100</v>
      </c>
      <c r="R393" s="418"/>
      <c r="S393" s="703"/>
      <c r="T393" s="703"/>
      <c r="U393" s="706"/>
      <c r="Z393" s="328"/>
      <c r="AA393" s="328"/>
      <c r="AE393" s="328"/>
      <c r="AF393" s="328"/>
      <c r="AG393" s="328"/>
      <c r="AH393" s="328"/>
      <c r="AI393" s="328"/>
      <c r="AJ393" s="329"/>
      <c r="AK393" s="330"/>
    </row>
    <row r="394" spans="1:37" s="34" customFormat="1" ht="25.5" x14ac:dyDescent="0.2">
      <c r="A394" s="356" t="s">
        <v>1178</v>
      </c>
      <c r="B394" s="716" t="s">
        <v>1179</v>
      </c>
      <c r="C394" s="764" t="s">
        <v>352</v>
      </c>
      <c r="D394" s="456" t="s">
        <v>369</v>
      </c>
      <c r="E394" s="352"/>
      <c r="F394" s="346" t="s">
        <v>828</v>
      </c>
      <c r="G394" s="347"/>
      <c r="H394" s="348"/>
      <c r="I394" s="349"/>
      <c r="J394" s="350"/>
      <c r="K394" s="351"/>
      <c r="L394" s="350"/>
      <c r="M394" s="680"/>
      <c r="N394" s="354"/>
      <c r="O394" s="353"/>
      <c r="P394" s="355">
        <v>4</v>
      </c>
      <c r="Q394" s="356">
        <v>100</v>
      </c>
      <c r="R394" s="418"/>
      <c r="S394" s="703"/>
      <c r="T394" s="703"/>
      <c r="U394" s="706"/>
      <c r="Z394" s="328"/>
      <c r="AA394" s="328"/>
      <c r="AE394" s="328"/>
      <c r="AF394" s="328"/>
      <c r="AG394" s="328"/>
      <c r="AH394" s="328"/>
      <c r="AI394" s="328"/>
      <c r="AJ394" s="329"/>
      <c r="AK394" s="330"/>
    </row>
    <row r="395" spans="1:37" s="34" customFormat="1" ht="25.5" x14ac:dyDescent="0.2">
      <c r="A395" s="356" t="s">
        <v>1180</v>
      </c>
      <c r="B395" s="716" t="s">
        <v>1181</v>
      </c>
      <c r="C395" s="764" t="s">
        <v>352</v>
      </c>
      <c r="D395" s="456" t="s">
        <v>369</v>
      </c>
      <c r="E395" s="352"/>
      <c r="F395" s="346" t="s">
        <v>785</v>
      </c>
      <c r="G395" s="347"/>
      <c r="H395" s="348"/>
      <c r="I395" s="349"/>
      <c r="J395" s="350"/>
      <c r="K395" s="351"/>
      <c r="L395" s="350"/>
      <c r="M395" s="680"/>
      <c r="N395" s="354"/>
      <c r="O395" s="353"/>
      <c r="P395" s="355">
        <v>4</v>
      </c>
      <c r="Q395" s="356">
        <v>100</v>
      </c>
      <c r="R395" s="418"/>
      <c r="S395" s="703"/>
      <c r="T395" s="703"/>
      <c r="U395" s="706"/>
      <c r="Z395" s="328"/>
      <c r="AA395" s="328"/>
      <c r="AE395" s="328"/>
      <c r="AF395" s="328"/>
      <c r="AG395" s="328"/>
      <c r="AH395" s="328"/>
      <c r="AI395" s="328"/>
      <c r="AJ395" s="329"/>
      <c r="AK395" s="330"/>
    </row>
    <row r="396" spans="1:37" s="34" customFormat="1" ht="25.5" x14ac:dyDescent="0.2">
      <c r="A396" s="356" t="s">
        <v>1182</v>
      </c>
      <c r="B396" s="716" t="s">
        <v>1115</v>
      </c>
      <c r="C396" s="764" t="s">
        <v>352</v>
      </c>
      <c r="D396" s="456" t="s">
        <v>369</v>
      </c>
      <c r="E396" s="352"/>
      <c r="F396" s="346" t="s">
        <v>785</v>
      </c>
      <c r="G396" s="347"/>
      <c r="H396" s="348"/>
      <c r="I396" s="349"/>
      <c r="J396" s="350"/>
      <c r="K396" s="351"/>
      <c r="L396" s="350"/>
      <c r="M396" s="680"/>
      <c r="N396" s="354"/>
      <c r="O396" s="353"/>
      <c r="P396" s="355">
        <v>4</v>
      </c>
      <c r="Q396" s="356">
        <v>100</v>
      </c>
      <c r="R396" s="418"/>
      <c r="S396" s="703"/>
      <c r="T396" s="703"/>
      <c r="U396" s="706"/>
      <c r="Z396" s="328"/>
      <c r="AA396" s="328"/>
      <c r="AE396" s="328"/>
      <c r="AF396" s="328"/>
      <c r="AG396" s="328"/>
      <c r="AH396" s="328"/>
      <c r="AI396" s="328"/>
      <c r="AJ396" s="329"/>
      <c r="AK396" s="330"/>
    </row>
    <row r="397" spans="1:37" s="34" customFormat="1" ht="25.5" x14ac:dyDescent="0.2">
      <c r="A397" s="356" t="s">
        <v>1183</v>
      </c>
      <c r="B397" s="716" t="s">
        <v>1117</v>
      </c>
      <c r="C397" s="764" t="s">
        <v>352</v>
      </c>
      <c r="D397" s="456" t="s">
        <v>369</v>
      </c>
      <c r="E397" s="352"/>
      <c r="F397" s="346" t="s">
        <v>785</v>
      </c>
      <c r="G397" s="347"/>
      <c r="H397" s="348"/>
      <c r="I397" s="349"/>
      <c r="J397" s="350"/>
      <c r="K397" s="351"/>
      <c r="L397" s="350"/>
      <c r="M397" s="680"/>
      <c r="N397" s="354"/>
      <c r="O397" s="353"/>
      <c r="P397" s="355">
        <v>4</v>
      </c>
      <c r="Q397" s="356">
        <v>100</v>
      </c>
      <c r="R397" s="418"/>
      <c r="S397" s="703"/>
      <c r="T397" s="703"/>
      <c r="U397" s="706"/>
      <c r="Z397" s="328"/>
      <c r="AA397" s="328"/>
      <c r="AE397" s="328"/>
      <c r="AF397" s="328"/>
      <c r="AG397" s="328"/>
      <c r="AH397" s="328"/>
      <c r="AI397" s="328"/>
      <c r="AJ397" s="329"/>
      <c r="AK397" s="330"/>
    </row>
    <row r="398" spans="1:37" s="34" customFormat="1" ht="25.5" x14ac:dyDescent="0.2">
      <c r="A398" s="356" t="s">
        <v>1184</v>
      </c>
      <c r="B398" s="716" t="s">
        <v>1119</v>
      </c>
      <c r="C398" s="764" t="s">
        <v>352</v>
      </c>
      <c r="D398" s="456" t="s">
        <v>369</v>
      </c>
      <c r="E398" s="352"/>
      <c r="F398" s="346" t="s">
        <v>785</v>
      </c>
      <c r="G398" s="347"/>
      <c r="H398" s="348"/>
      <c r="I398" s="349"/>
      <c r="J398" s="350"/>
      <c r="K398" s="351"/>
      <c r="L398" s="350"/>
      <c r="M398" s="680"/>
      <c r="N398" s="354"/>
      <c r="O398" s="353"/>
      <c r="P398" s="355">
        <v>4</v>
      </c>
      <c r="Q398" s="356">
        <v>100</v>
      </c>
      <c r="R398" s="418"/>
      <c r="S398" s="703"/>
      <c r="T398" s="703"/>
      <c r="U398" s="706"/>
      <c r="Z398" s="328"/>
      <c r="AA398" s="328"/>
      <c r="AE398" s="328"/>
      <c r="AF398" s="328"/>
      <c r="AG398" s="328"/>
      <c r="AH398" s="328"/>
      <c r="AI398" s="328"/>
      <c r="AJ398" s="329"/>
      <c r="AK398" s="330"/>
    </row>
    <row r="399" spans="1:37" s="34" customFormat="1" ht="25.5" x14ac:dyDescent="0.2">
      <c r="A399" s="356" t="s">
        <v>1185</v>
      </c>
      <c r="B399" s="716" t="s">
        <v>1121</v>
      </c>
      <c r="C399" s="764" t="s">
        <v>352</v>
      </c>
      <c r="D399" s="456" t="s">
        <v>369</v>
      </c>
      <c r="E399" s="352"/>
      <c r="F399" s="346" t="s">
        <v>785</v>
      </c>
      <c r="G399" s="347"/>
      <c r="H399" s="348"/>
      <c r="I399" s="349"/>
      <c r="J399" s="350"/>
      <c r="K399" s="351"/>
      <c r="L399" s="350"/>
      <c r="M399" s="680"/>
      <c r="N399" s="354"/>
      <c r="O399" s="353"/>
      <c r="P399" s="355">
        <v>4</v>
      </c>
      <c r="Q399" s="356">
        <v>100</v>
      </c>
      <c r="R399" s="418"/>
      <c r="S399" s="703"/>
      <c r="T399" s="703"/>
      <c r="U399" s="706"/>
      <c r="Z399" s="328"/>
      <c r="AA399" s="328"/>
      <c r="AE399" s="328"/>
      <c r="AF399" s="328"/>
      <c r="AG399" s="328"/>
      <c r="AH399" s="328"/>
      <c r="AI399" s="328"/>
      <c r="AJ399" s="329"/>
      <c r="AK399" s="330"/>
    </row>
    <row r="400" spans="1:37" s="34" customFormat="1" ht="25.5" x14ac:dyDescent="0.2">
      <c r="A400" s="356" t="s">
        <v>1186</v>
      </c>
      <c r="B400" s="716" t="s">
        <v>1123</v>
      </c>
      <c r="C400" s="764" t="s">
        <v>352</v>
      </c>
      <c r="D400" s="456" t="s">
        <v>369</v>
      </c>
      <c r="E400" s="352"/>
      <c r="F400" s="346" t="s">
        <v>785</v>
      </c>
      <c r="G400" s="347"/>
      <c r="H400" s="348"/>
      <c r="I400" s="349"/>
      <c r="J400" s="350"/>
      <c r="K400" s="351"/>
      <c r="L400" s="350"/>
      <c r="M400" s="680"/>
      <c r="N400" s="354"/>
      <c r="O400" s="353"/>
      <c r="P400" s="355">
        <v>4</v>
      </c>
      <c r="Q400" s="356">
        <v>100</v>
      </c>
      <c r="R400" s="418"/>
      <c r="S400" s="703"/>
      <c r="T400" s="703"/>
      <c r="U400" s="706"/>
      <c r="Z400" s="328"/>
      <c r="AA400" s="328"/>
      <c r="AE400" s="328"/>
      <c r="AF400" s="328"/>
      <c r="AG400" s="328"/>
      <c r="AH400" s="328"/>
      <c r="AI400" s="328"/>
      <c r="AJ400" s="329"/>
      <c r="AK400" s="330"/>
    </row>
    <row r="401" spans="1:37" s="34" customFormat="1" ht="25.5" x14ac:dyDescent="0.2">
      <c r="A401" s="356" t="s">
        <v>1187</v>
      </c>
      <c r="B401" s="716" t="s">
        <v>1125</v>
      </c>
      <c r="C401" s="764" t="s">
        <v>352</v>
      </c>
      <c r="D401" s="456" t="s">
        <v>369</v>
      </c>
      <c r="E401" s="352"/>
      <c r="F401" s="346" t="s">
        <v>785</v>
      </c>
      <c r="G401" s="347"/>
      <c r="H401" s="348"/>
      <c r="I401" s="349"/>
      <c r="J401" s="350"/>
      <c r="K401" s="351"/>
      <c r="L401" s="350"/>
      <c r="M401" s="680"/>
      <c r="N401" s="354"/>
      <c r="O401" s="353"/>
      <c r="P401" s="355">
        <v>4</v>
      </c>
      <c r="Q401" s="356">
        <v>100</v>
      </c>
      <c r="R401" s="418"/>
      <c r="S401" s="703"/>
      <c r="T401" s="703"/>
      <c r="U401" s="706"/>
      <c r="Z401" s="328"/>
      <c r="AA401" s="328"/>
      <c r="AE401" s="328"/>
      <c r="AF401" s="328"/>
      <c r="AG401" s="328"/>
      <c r="AH401" s="328"/>
      <c r="AI401" s="328"/>
      <c r="AJ401" s="329"/>
      <c r="AK401" s="330"/>
    </row>
    <row r="402" spans="1:37" s="34" customFormat="1" ht="25.5" x14ac:dyDescent="0.2">
      <c r="A402" s="356" t="s">
        <v>1188</v>
      </c>
      <c r="B402" s="716" t="s">
        <v>1127</v>
      </c>
      <c r="C402" s="764" t="s">
        <v>352</v>
      </c>
      <c r="D402" s="456" t="s">
        <v>369</v>
      </c>
      <c r="E402" s="352"/>
      <c r="F402" s="346" t="s">
        <v>785</v>
      </c>
      <c r="G402" s="347"/>
      <c r="H402" s="348"/>
      <c r="I402" s="349"/>
      <c r="J402" s="350"/>
      <c r="K402" s="351"/>
      <c r="L402" s="350"/>
      <c r="M402" s="680"/>
      <c r="N402" s="354"/>
      <c r="O402" s="353"/>
      <c r="P402" s="355">
        <v>4</v>
      </c>
      <c r="Q402" s="356">
        <v>100</v>
      </c>
      <c r="R402" s="418"/>
      <c r="S402" s="703"/>
      <c r="T402" s="703"/>
      <c r="U402" s="706"/>
      <c r="Z402" s="335"/>
      <c r="AA402" s="335"/>
      <c r="AE402" s="335"/>
      <c r="AF402" s="328"/>
      <c r="AG402" s="328"/>
      <c r="AH402" s="328"/>
      <c r="AI402" s="328"/>
      <c r="AJ402" s="329"/>
      <c r="AK402" s="333"/>
    </row>
    <row r="403" spans="1:37" s="34" customFormat="1" ht="25.5" x14ac:dyDescent="0.2">
      <c r="A403" s="356" t="s">
        <v>1189</v>
      </c>
      <c r="B403" s="716" t="s">
        <v>1129</v>
      </c>
      <c r="C403" s="764" t="s">
        <v>352</v>
      </c>
      <c r="D403" s="456" t="s">
        <v>369</v>
      </c>
      <c r="E403" s="352"/>
      <c r="F403" s="346" t="s">
        <v>785</v>
      </c>
      <c r="G403" s="347"/>
      <c r="H403" s="348"/>
      <c r="I403" s="349"/>
      <c r="J403" s="350"/>
      <c r="K403" s="351"/>
      <c r="L403" s="350"/>
      <c r="M403" s="680"/>
      <c r="N403" s="354"/>
      <c r="O403" s="353"/>
      <c r="P403" s="355">
        <v>4</v>
      </c>
      <c r="Q403" s="356">
        <v>100</v>
      </c>
      <c r="R403" s="418"/>
      <c r="S403" s="703"/>
      <c r="T403" s="703"/>
      <c r="U403" s="706"/>
      <c r="Z403" s="328"/>
      <c r="AA403" s="328"/>
      <c r="AE403" s="328"/>
      <c r="AF403" s="328"/>
      <c r="AG403" s="328"/>
      <c r="AH403" s="328"/>
      <c r="AI403" s="328"/>
      <c r="AJ403" s="329"/>
      <c r="AK403" s="330"/>
    </row>
    <row r="404" spans="1:37" s="34" customFormat="1" ht="25.5" x14ac:dyDescent="0.2">
      <c r="A404" s="356" t="s">
        <v>1190</v>
      </c>
      <c r="B404" s="716" t="s">
        <v>1109</v>
      </c>
      <c r="C404" s="764" t="s">
        <v>352</v>
      </c>
      <c r="D404" s="456" t="s">
        <v>369</v>
      </c>
      <c r="E404" s="352"/>
      <c r="F404" s="346" t="s">
        <v>1047</v>
      </c>
      <c r="G404" s="347"/>
      <c r="H404" s="348"/>
      <c r="I404" s="349"/>
      <c r="J404" s="350"/>
      <c r="K404" s="351"/>
      <c r="L404" s="350"/>
      <c r="M404" s="680"/>
      <c r="N404" s="354"/>
      <c r="O404" s="353"/>
      <c r="P404" s="355">
        <v>4</v>
      </c>
      <c r="Q404" s="356">
        <v>100</v>
      </c>
      <c r="R404" s="418"/>
      <c r="S404" s="703"/>
      <c r="T404" s="703"/>
      <c r="U404" s="706"/>
      <c r="Z404" s="328"/>
      <c r="AA404" s="328"/>
      <c r="AE404" s="328"/>
      <c r="AF404" s="328"/>
      <c r="AG404" s="328"/>
      <c r="AH404" s="328"/>
      <c r="AI404" s="328"/>
      <c r="AJ404" s="329"/>
      <c r="AK404" s="330"/>
    </row>
    <row r="405" spans="1:37" s="34" customFormat="1" ht="25.5" x14ac:dyDescent="0.2">
      <c r="A405" s="356" t="s">
        <v>1191</v>
      </c>
      <c r="B405" s="716" t="s">
        <v>1111</v>
      </c>
      <c r="C405" s="764" t="s">
        <v>352</v>
      </c>
      <c r="D405" s="456" t="s">
        <v>369</v>
      </c>
      <c r="E405" s="352"/>
      <c r="F405" s="346" t="s">
        <v>1047</v>
      </c>
      <c r="G405" s="347"/>
      <c r="H405" s="348"/>
      <c r="I405" s="349"/>
      <c r="J405" s="350"/>
      <c r="K405" s="351"/>
      <c r="L405" s="350"/>
      <c r="M405" s="680"/>
      <c r="N405" s="354"/>
      <c r="O405" s="353"/>
      <c r="P405" s="355">
        <v>4</v>
      </c>
      <c r="Q405" s="356">
        <v>100</v>
      </c>
      <c r="R405" s="418"/>
      <c r="S405" s="703"/>
      <c r="T405" s="703"/>
      <c r="U405" s="706"/>
      <c r="Z405" s="328"/>
      <c r="AA405" s="328"/>
      <c r="AE405" s="328"/>
      <c r="AF405" s="328"/>
      <c r="AG405" s="328"/>
      <c r="AH405" s="328"/>
      <c r="AI405" s="328"/>
      <c r="AJ405" s="329"/>
      <c r="AK405" s="330"/>
    </row>
    <row r="406" spans="1:37" s="34" customFormat="1" ht="25.5" x14ac:dyDescent="0.2">
      <c r="A406" s="356" t="s">
        <v>1192</v>
      </c>
      <c r="B406" s="716" t="s">
        <v>1113</v>
      </c>
      <c r="C406" s="764" t="s">
        <v>352</v>
      </c>
      <c r="D406" s="456" t="s">
        <v>369</v>
      </c>
      <c r="E406" s="352"/>
      <c r="F406" s="346" t="s">
        <v>1047</v>
      </c>
      <c r="G406" s="347"/>
      <c r="H406" s="348"/>
      <c r="I406" s="349"/>
      <c r="J406" s="350"/>
      <c r="K406" s="351"/>
      <c r="L406" s="350"/>
      <c r="M406" s="680"/>
      <c r="N406" s="354"/>
      <c r="O406" s="353"/>
      <c r="P406" s="355">
        <v>4</v>
      </c>
      <c r="Q406" s="356">
        <v>100</v>
      </c>
      <c r="R406" s="418"/>
      <c r="S406" s="703"/>
      <c r="T406" s="703"/>
      <c r="U406" s="706"/>
      <c r="Z406" s="328"/>
      <c r="AA406" s="328"/>
      <c r="AE406" s="328"/>
      <c r="AF406" s="328"/>
      <c r="AG406" s="328"/>
      <c r="AH406" s="328"/>
      <c r="AI406" s="328"/>
      <c r="AJ406" s="329"/>
      <c r="AK406" s="330"/>
    </row>
    <row r="407" spans="1:37" s="34" customFormat="1" ht="25.5" x14ac:dyDescent="0.2">
      <c r="A407" s="356" t="s">
        <v>1193</v>
      </c>
      <c r="B407" s="716" t="s">
        <v>1194</v>
      </c>
      <c r="C407" s="764" t="s">
        <v>352</v>
      </c>
      <c r="D407" s="456" t="s">
        <v>369</v>
      </c>
      <c r="E407" s="352"/>
      <c r="F407" s="346" t="s">
        <v>9</v>
      </c>
      <c r="G407" s="347"/>
      <c r="H407" s="348"/>
      <c r="I407" s="349"/>
      <c r="J407" s="350"/>
      <c r="K407" s="351"/>
      <c r="L407" s="350"/>
      <c r="M407" s="680"/>
      <c r="N407" s="354"/>
      <c r="O407" s="353"/>
      <c r="P407" s="355">
        <v>4</v>
      </c>
      <c r="Q407" s="356">
        <v>100</v>
      </c>
      <c r="R407" s="418"/>
      <c r="S407" s="703"/>
      <c r="T407" s="703"/>
      <c r="U407" s="706"/>
      <c r="Z407" s="328"/>
      <c r="AA407" s="328"/>
      <c r="AE407" s="328"/>
      <c r="AF407" s="328"/>
      <c r="AG407" s="328"/>
      <c r="AH407" s="328"/>
      <c r="AI407" s="328"/>
      <c r="AJ407" s="329"/>
      <c r="AK407" s="330"/>
    </row>
    <row r="408" spans="1:37" s="34" customFormat="1" ht="25.5" x14ac:dyDescent="0.2">
      <c r="A408" s="356" t="s">
        <v>1195</v>
      </c>
      <c r="B408" s="716" t="s">
        <v>1196</v>
      </c>
      <c r="C408" s="764" t="s">
        <v>352</v>
      </c>
      <c r="D408" s="456" t="s">
        <v>369</v>
      </c>
      <c r="E408" s="352"/>
      <c r="F408" s="346" t="s">
        <v>1047</v>
      </c>
      <c r="G408" s="347"/>
      <c r="H408" s="348"/>
      <c r="I408" s="349"/>
      <c r="J408" s="350"/>
      <c r="K408" s="351"/>
      <c r="L408" s="350"/>
      <c r="M408" s="680"/>
      <c r="N408" s="354"/>
      <c r="O408" s="353"/>
      <c r="P408" s="355">
        <v>4</v>
      </c>
      <c r="Q408" s="356">
        <v>100</v>
      </c>
      <c r="R408" s="418"/>
      <c r="S408" s="703"/>
      <c r="T408" s="703"/>
      <c r="U408" s="706"/>
      <c r="Z408" s="328"/>
      <c r="AA408" s="328"/>
      <c r="AE408" s="328"/>
      <c r="AF408" s="328"/>
      <c r="AG408" s="328"/>
      <c r="AH408" s="328"/>
      <c r="AI408" s="328"/>
      <c r="AJ408" s="329"/>
      <c r="AK408" s="330"/>
    </row>
    <row r="409" spans="1:37" s="34" customFormat="1" x14ac:dyDescent="0.2">
      <c r="A409" s="356"/>
      <c r="B409" s="716" t="s">
        <v>616</v>
      </c>
      <c r="C409" s="764"/>
      <c r="D409" s="456"/>
      <c r="E409" s="352"/>
      <c r="F409" s="346"/>
      <c r="G409" s="347"/>
      <c r="H409" s="348"/>
      <c r="I409" s="349"/>
      <c r="J409" s="350"/>
      <c r="K409" s="351"/>
      <c r="L409" s="350"/>
      <c r="M409" s="680"/>
      <c r="N409" s="354"/>
      <c r="O409" s="353"/>
      <c r="P409" s="355"/>
      <c r="Q409" s="356"/>
      <c r="R409" s="418"/>
      <c r="S409" s="703"/>
      <c r="T409" s="703"/>
      <c r="U409" s="706"/>
      <c r="Z409" s="328"/>
      <c r="AA409" s="328"/>
      <c r="AE409" s="328"/>
      <c r="AF409" s="328"/>
      <c r="AG409" s="328"/>
      <c r="AH409" s="328"/>
      <c r="AI409" s="328"/>
      <c r="AJ409" s="329"/>
      <c r="AK409" s="330"/>
    </row>
    <row r="410" spans="1:37" s="34" customFormat="1" x14ac:dyDescent="0.2">
      <c r="A410" s="356"/>
      <c r="B410" s="716" t="s">
        <v>616</v>
      </c>
      <c r="C410" s="764"/>
      <c r="D410" s="456"/>
      <c r="E410" s="352"/>
      <c r="F410" s="346"/>
      <c r="G410" s="347"/>
      <c r="H410" s="348"/>
      <c r="I410" s="349"/>
      <c r="J410" s="350"/>
      <c r="K410" s="351"/>
      <c r="L410" s="350"/>
      <c r="M410" s="680"/>
      <c r="N410" s="354"/>
      <c r="O410" s="353"/>
      <c r="P410" s="355"/>
      <c r="Q410" s="356"/>
      <c r="R410" s="418"/>
      <c r="S410" s="703"/>
      <c r="T410" s="703"/>
      <c r="U410" s="706"/>
      <c r="Z410" s="328"/>
      <c r="AA410" s="328"/>
      <c r="AE410" s="328"/>
      <c r="AF410" s="328"/>
      <c r="AG410" s="328"/>
      <c r="AH410" s="328"/>
      <c r="AI410" s="328"/>
      <c r="AJ410" s="329"/>
      <c r="AK410" s="330"/>
    </row>
    <row r="411" spans="1:37" s="34" customFormat="1" ht="25.5" x14ac:dyDescent="0.2">
      <c r="A411" s="754" t="s">
        <v>1197</v>
      </c>
      <c r="B411" s="755" t="s">
        <v>1198</v>
      </c>
      <c r="C411" s="764" t="s">
        <v>352</v>
      </c>
      <c r="D411" s="456" t="s">
        <v>370</v>
      </c>
      <c r="E411" s="352"/>
      <c r="F411" s="346"/>
      <c r="G411" s="347"/>
      <c r="H411" s="348"/>
      <c r="I411" s="349"/>
      <c r="J411" s="350"/>
      <c r="K411" s="351"/>
      <c r="L411" s="350"/>
      <c r="M411" s="680"/>
      <c r="N411" s="354"/>
      <c r="O411" s="353"/>
      <c r="P411" s="355">
        <v>4</v>
      </c>
      <c r="Q411" s="356">
        <v>100</v>
      </c>
      <c r="R411" s="418"/>
      <c r="S411" s="703"/>
      <c r="T411" s="703"/>
      <c r="U411" s="706"/>
      <c r="Z411" s="328"/>
      <c r="AA411" s="328"/>
      <c r="AE411" s="328"/>
      <c r="AF411" s="328"/>
      <c r="AG411" s="328"/>
      <c r="AH411" s="328"/>
      <c r="AI411" s="328"/>
      <c r="AJ411" s="329"/>
      <c r="AK411" s="330"/>
    </row>
    <row r="412" spans="1:37" s="34" customFormat="1" ht="25.5" x14ac:dyDescent="0.2">
      <c r="A412" s="356" t="s">
        <v>1199</v>
      </c>
      <c r="B412" s="716" t="s">
        <v>1200</v>
      </c>
      <c r="C412" s="764" t="s">
        <v>352</v>
      </c>
      <c r="D412" s="456" t="s">
        <v>370</v>
      </c>
      <c r="E412" s="352"/>
      <c r="F412" s="346" t="s">
        <v>9</v>
      </c>
      <c r="G412" s="347"/>
      <c r="H412" s="348"/>
      <c r="I412" s="349"/>
      <c r="J412" s="350"/>
      <c r="K412" s="351"/>
      <c r="L412" s="350"/>
      <c r="M412" s="680"/>
      <c r="N412" s="354"/>
      <c r="O412" s="353"/>
      <c r="P412" s="355">
        <v>4</v>
      </c>
      <c r="Q412" s="356">
        <v>100</v>
      </c>
      <c r="R412" s="418"/>
      <c r="S412" s="703"/>
      <c r="T412" s="703"/>
      <c r="U412" s="706"/>
      <c r="Z412" s="328"/>
      <c r="AA412" s="328"/>
      <c r="AE412" s="328"/>
      <c r="AF412" s="328"/>
      <c r="AG412" s="328"/>
      <c r="AH412" s="328"/>
      <c r="AI412" s="328"/>
      <c r="AJ412" s="329"/>
      <c r="AK412" s="330"/>
    </row>
    <row r="413" spans="1:37" s="34" customFormat="1" x14ac:dyDescent="0.2">
      <c r="A413" s="356"/>
      <c r="B413" s="716" t="s">
        <v>616</v>
      </c>
      <c r="C413" s="764"/>
      <c r="D413" s="456"/>
      <c r="E413" s="352"/>
      <c r="F413" s="346"/>
      <c r="G413" s="347"/>
      <c r="H413" s="348"/>
      <c r="I413" s="349"/>
      <c r="J413" s="350"/>
      <c r="K413" s="351"/>
      <c r="L413" s="350"/>
      <c r="M413" s="680"/>
      <c r="N413" s="354"/>
      <c r="O413" s="353"/>
      <c r="P413" s="355"/>
      <c r="Q413" s="356"/>
      <c r="R413" s="418"/>
      <c r="S413" s="703"/>
      <c r="T413" s="703"/>
      <c r="U413" s="706"/>
      <c r="Z413" s="328"/>
      <c r="AA413" s="328"/>
      <c r="AE413" s="328"/>
      <c r="AF413" s="328"/>
      <c r="AG413" s="328"/>
      <c r="AH413" s="328"/>
      <c r="AI413" s="328"/>
      <c r="AJ413" s="329"/>
      <c r="AK413" s="330"/>
    </row>
    <row r="414" spans="1:37" s="34" customFormat="1" x14ac:dyDescent="0.2">
      <c r="A414" s="356"/>
      <c r="B414" s="716" t="s">
        <v>616</v>
      </c>
      <c r="C414" s="764"/>
      <c r="D414" s="456"/>
      <c r="E414" s="352"/>
      <c r="F414" s="346"/>
      <c r="G414" s="347"/>
      <c r="H414" s="348"/>
      <c r="I414" s="349"/>
      <c r="J414" s="350"/>
      <c r="K414" s="351"/>
      <c r="L414" s="350"/>
      <c r="M414" s="680"/>
      <c r="N414" s="354"/>
      <c r="O414" s="353"/>
      <c r="P414" s="355"/>
      <c r="Q414" s="356"/>
      <c r="R414" s="418"/>
      <c r="S414" s="703"/>
      <c r="T414" s="703"/>
      <c r="U414" s="706"/>
      <c r="Z414" s="328"/>
      <c r="AA414" s="328"/>
      <c r="AE414" s="328"/>
      <c r="AF414" s="328"/>
      <c r="AG414" s="328"/>
      <c r="AH414" s="328"/>
      <c r="AI414" s="328"/>
      <c r="AJ414" s="329"/>
      <c r="AK414" s="333"/>
    </row>
    <row r="415" spans="1:37" s="34" customFormat="1" ht="25.5" x14ac:dyDescent="0.2">
      <c r="A415" s="754" t="s">
        <v>1201</v>
      </c>
      <c r="B415" s="755" t="s">
        <v>1202</v>
      </c>
      <c r="C415" s="764" t="s">
        <v>352</v>
      </c>
      <c r="D415" s="456" t="s">
        <v>371</v>
      </c>
      <c r="E415" s="352"/>
      <c r="F415" s="346"/>
      <c r="G415" s="347"/>
      <c r="H415" s="348"/>
      <c r="I415" s="349"/>
      <c r="J415" s="350"/>
      <c r="K415" s="351"/>
      <c r="L415" s="350"/>
      <c r="M415" s="680"/>
      <c r="N415" s="354"/>
      <c r="O415" s="353"/>
      <c r="P415" s="355">
        <v>4</v>
      </c>
      <c r="Q415" s="356">
        <v>100</v>
      </c>
      <c r="R415" s="418"/>
      <c r="S415" s="703"/>
      <c r="T415" s="703"/>
      <c r="U415" s="706"/>
      <c r="Z415" s="328"/>
      <c r="AA415" s="328"/>
      <c r="AE415" s="328"/>
      <c r="AF415" s="328"/>
      <c r="AG415" s="328"/>
      <c r="AH415" s="328"/>
      <c r="AI415" s="328"/>
      <c r="AJ415" s="329"/>
      <c r="AK415" s="330"/>
    </row>
    <row r="416" spans="1:37" s="34" customFormat="1" ht="25.5" x14ac:dyDescent="0.2">
      <c r="A416" s="356" t="s">
        <v>1203</v>
      </c>
      <c r="B416" s="716" t="s">
        <v>1204</v>
      </c>
      <c r="C416" s="764" t="s">
        <v>352</v>
      </c>
      <c r="D416" s="456" t="s">
        <v>371</v>
      </c>
      <c r="E416" s="352"/>
      <c r="F416" s="346" t="s">
        <v>9</v>
      </c>
      <c r="G416" s="347"/>
      <c r="H416" s="348"/>
      <c r="I416" s="349"/>
      <c r="J416" s="350"/>
      <c r="K416" s="351"/>
      <c r="L416" s="350"/>
      <c r="M416" s="680"/>
      <c r="N416" s="354"/>
      <c r="O416" s="353"/>
      <c r="P416" s="355">
        <v>4</v>
      </c>
      <c r="Q416" s="356">
        <v>100</v>
      </c>
      <c r="R416" s="418"/>
      <c r="S416" s="703"/>
      <c r="T416" s="703"/>
      <c r="U416" s="706"/>
      <c r="Z416" s="328"/>
      <c r="AA416" s="328"/>
      <c r="AE416" s="328"/>
      <c r="AF416" s="328"/>
      <c r="AG416" s="328"/>
      <c r="AH416" s="328"/>
      <c r="AI416" s="328"/>
      <c r="AJ416" s="329"/>
      <c r="AK416" s="330"/>
    </row>
    <row r="417" spans="1:37" s="34" customFormat="1" x14ac:dyDescent="0.2">
      <c r="A417" s="356"/>
      <c r="B417" s="716" t="s">
        <v>616</v>
      </c>
      <c r="C417" s="764"/>
      <c r="D417" s="456"/>
      <c r="E417" s="352"/>
      <c r="F417" s="346"/>
      <c r="G417" s="347"/>
      <c r="H417" s="348"/>
      <c r="I417" s="349"/>
      <c r="J417" s="350"/>
      <c r="K417" s="351"/>
      <c r="L417" s="350"/>
      <c r="M417" s="680"/>
      <c r="N417" s="354"/>
      <c r="O417" s="353"/>
      <c r="P417" s="355"/>
      <c r="Q417" s="356"/>
      <c r="R417" s="418"/>
      <c r="S417" s="703"/>
      <c r="T417" s="703"/>
      <c r="U417" s="706"/>
      <c r="Z417" s="328"/>
      <c r="AA417" s="328"/>
      <c r="AE417" s="328"/>
      <c r="AF417" s="328"/>
      <c r="AG417" s="328"/>
      <c r="AH417" s="328"/>
      <c r="AI417" s="328"/>
      <c r="AJ417" s="329"/>
      <c r="AK417" s="330"/>
    </row>
    <row r="418" spans="1:37" s="34" customFormat="1" x14ac:dyDescent="0.2">
      <c r="A418" s="356"/>
      <c r="B418" s="716" t="s">
        <v>616</v>
      </c>
      <c r="C418" s="764"/>
      <c r="D418" s="456"/>
      <c r="E418" s="352"/>
      <c r="F418" s="346"/>
      <c r="G418" s="347"/>
      <c r="H418" s="348"/>
      <c r="I418" s="349"/>
      <c r="J418" s="350"/>
      <c r="K418" s="351"/>
      <c r="L418" s="350"/>
      <c r="M418" s="680"/>
      <c r="N418" s="354"/>
      <c r="O418" s="353"/>
      <c r="P418" s="355"/>
      <c r="Q418" s="356"/>
      <c r="R418" s="418"/>
      <c r="S418" s="703"/>
      <c r="T418" s="703"/>
      <c r="U418" s="706"/>
      <c r="Z418" s="328"/>
      <c r="AA418" s="328"/>
      <c r="AE418" s="328"/>
      <c r="AF418" s="328"/>
      <c r="AG418" s="328"/>
      <c r="AH418" s="328"/>
      <c r="AI418" s="328"/>
      <c r="AJ418" s="329"/>
      <c r="AK418" s="330"/>
    </row>
    <row r="419" spans="1:37" s="34" customFormat="1" ht="25.5" x14ac:dyDescent="0.2">
      <c r="A419" s="754" t="s">
        <v>1205</v>
      </c>
      <c r="B419" s="755" t="s">
        <v>1206</v>
      </c>
      <c r="C419" s="764" t="s">
        <v>352</v>
      </c>
      <c r="D419" s="456" t="s">
        <v>372</v>
      </c>
      <c r="E419" s="352"/>
      <c r="F419" s="346"/>
      <c r="G419" s="347"/>
      <c r="H419" s="348"/>
      <c r="I419" s="349"/>
      <c r="J419" s="350"/>
      <c r="K419" s="351"/>
      <c r="L419" s="350"/>
      <c r="M419" s="680"/>
      <c r="N419" s="354"/>
      <c r="O419" s="353"/>
      <c r="P419" s="355">
        <v>4</v>
      </c>
      <c r="Q419" s="356">
        <v>100</v>
      </c>
      <c r="R419" s="418"/>
      <c r="S419" s="703"/>
      <c r="T419" s="703"/>
      <c r="U419" s="706"/>
      <c r="Z419" s="328"/>
      <c r="AA419" s="328"/>
      <c r="AE419" s="328"/>
      <c r="AF419" s="328"/>
      <c r="AG419" s="328"/>
      <c r="AH419" s="328"/>
      <c r="AI419" s="328"/>
      <c r="AJ419" s="329"/>
      <c r="AK419" s="330"/>
    </row>
    <row r="420" spans="1:37" s="34" customFormat="1" ht="25.5" x14ac:dyDescent="0.2">
      <c r="A420" s="356" t="s">
        <v>1207</v>
      </c>
      <c r="B420" s="716" t="s">
        <v>1208</v>
      </c>
      <c r="C420" s="764" t="s">
        <v>352</v>
      </c>
      <c r="D420" s="456" t="s">
        <v>372</v>
      </c>
      <c r="E420" s="352"/>
      <c r="F420" s="346" t="s">
        <v>9</v>
      </c>
      <c r="G420" s="347"/>
      <c r="H420" s="348"/>
      <c r="I420" s="349"/>
      <c r="J420" s="350"/>
      <c r="K420" s="351"/>
      <c r="L420" s="350"/>
      <c r="M420" s="680"/>
      <c r="N420" s="354"/>
      <c r="O420" s="353"/>
      <c r="P420" s="355">
        <v>4</v>
      </c>
      <c r="Q420" s="356">
        <v>100</v>
      </c>
      <c r="R420" s="418"/>
      <c r="S420" s="703"/>
      <c r="T420" s="703"/>
      <c r="U420" s="706"/>
      <c r="Z420" s="328"/>
      <c r="AA420" s="328"/>
      <c r="AE420" s="328"/>
      <c r="AF420" s="328"/>
      <c r="AG420" s="328"/>
      <c r="AH420" s="328"/>
      <c r="AI420" s="328"/>
      <c r="AJ420" s="329"/>
      <c r="AK420" s="330"/>
    </row>
    <row r="421" spans="1:37" s="34" customFormat="1" x14ac:dyDescent="0.2">
      <c r="A421" s="356"/>
      <c r="B421" s="716" t="s">
        <v>616</v>
      </c>
      <c r="C421" s="764"/>
      <c r="D421" s="456"/>
      <c r="E421" s="352"/>
      <c r="F421" s="346"/>
      <c r="G421" s="347"/>
      <c r="H421" s="348"/>
      <c r="I421" s="349"/>
      <c r="J421" s="350"/>
      <c r="K421" s="351"/>
      <c r="L421" s="350"/>
      <c r="M421" s="680"/>
      <c r="N421" s="354"/>
      <c r="O421" s="353"/>
      <c r="P421" s="355"/>
      <c r="Q421" s="356"/>
      <c r="R421" s="418"/>
      <c r="S421" s="703"/>
      <c r="T421" s="703"/>
      <c r="U421" s="706"/>
      <c r="Z421" s="335"/>
      <c r="AA421" s="335"/>
      <c r="AE421" s="335"/>
      <c r="AF421" s="328"/>
      <c r="AG421" s="328"/>
      <c r="AH421" s="328"/>
      <c r="AI421" s="328"/>
      <c r="AJ421" s="329"/>
      <c r="AK421" s="330"/>
    </row>
    <row r="422" spans="1:37" s="34" customFormat="1" x14ac:dyDescent="0.2">
      <c r="A422" s="356"/>
      <c r="B422" s="716" t="s">
        <v>616</v>
      </c>
      <c r="C422" s="764"/>
      <c r="D422" s="456"/>
      <c r="E422" s="352"/>
      <c r="F422" s="346"/>
      <c r="G422" s="347"/>
      <c r="H422" s="348"/>
      <c r="I422" s="349"/>
      <c r="J422" s="350"/>
      <c r="K422" s="351"/>
      <c r="L422" s="350"/>
      <c r="M422" s="680"/>
      <c r="N422" s="354"/>
      <c r="O422" s="353"/>
      <c r="P422" s="355"/>
      <c r="Q422" s="356"/>
      <c r="R422" s="418"/>
      <c r="S422" s="703"/>
      <c r="T422" s="703"/>
      <c r="U422" s="706"/>
      <c r="Z422" s="335"/>
      <c r="AA422" s="335"/>
      <c r="AE422" s="335"/>
      <c r="AF422" s="328"/>
      <c r="AG422" s="328"/>
      <c r="AH422" s="328"/>
      <c r="AI422" s="328"/>
      <c r="AJ422" s="329"/>
      <c r="AK422" s="330"/>
    </row>
    <row r="423" spans="1:37" s="34" customFormat="1" ht="25.5" x14ac:dyDescent="0.2">
      <c r="A423" s="754" t="s">
        <v>1209</v>
      </c>
      <c r="B423" s="755" t="s">
        <v>1210</v>
      </c>
      <c r="C423" s="764" t="s">
        <v>352</v>
      </c>
      <c r="D423" s="456" t="s">
        <v>373</v>
      </c>
      <c r="E423" s="352"/>
      <c r="F423" s="346"/>
      <c r="G423" s="347"/>
      <c r="H423" s="348"/>
      <c r="I423" s="349"/>
      <c r="J423" s="350"/>
      <c r="K423" s="351"/>
      <c r="L423" s="350"/>
      <c r="M423" s="680"/>
      <c r="N423" s="354"/>
      <c r="O423" s="353"/>
      <c r="P423" s="355">
        <v>4</v>
      </c>
      <c r="Q423" s="356">
        <v>100</v>
      </c>
      <c r="R423" s="418"/>
      <c r="S423" s="703"/>
      <c r="T423" s="703"/>
      <c r="U423" s="706"/>
      <c r="Z423" s="328"/>
      <c r="AA423" s="328"/>
      <c r="AE423" s="328"/>
      <c r="AF423" s="328"/>
      <c r="AG423" s="328"/>
      <c r="AH423" s="328"/>
      <c r="AI423" s="328"/>
      <c r="AJ423" s="329"/>
      <c r="AK423" s="333"/>
    </row>
    <row r="424" spans="1:37" s="34" customFormat="1" ht="25.5" x14ac:dyDescent="0.2">
      <c r="A424" s="356" t="s">
        <v>1211</v>
      </c>
      <c r="B424" s="716" t="s">
        <v>1212</v>
      </c>
      <c r="C424" s="764" t="s">
        <v>352</v>
      </c>
      <c r="D424" s="456" t="s">
        <v>373</v>
      </c>
      <c r="E424" s="352"/>
      <c r="F424" s="346" t="s">
        <v>9</v>
      </c>
      <c r="G424" s="347"/>
      <c r="H424" s="348"/>
      <c r="I424" s="349"/>
      <c r="J424" s="350"/>
      <c r="K424" s="351"/>
      <c r="L424" s="350"/>
      <c r="M424" s="680"/>
      <c r="N424" s="354"/>
      <c r="O424" s="353"/>
      <c r="P424" s="355">
        <v>4</v>
      </c>
      <c r="Q424" s="356">
        <v>100</v>
      </c>
      <c r="R424" s="418"/>
      <c r="S424" s="703"/>
      <c r="T424" s="703"/>
      <c r="U424" s="706"/>
      <c r="Z424" s="328"/>
      <c r="AA424" s="328"/>
      <c r="AE424" s="328"/>
      <c r="AF424" s="328"/>
      <c r="AG424" s="328"/>
      <c r="AH424" s="328"/>
      <c r="AI424" s="328"/>
      <c r="AJ424" s="329"/>
      <c r="AK424" s="333"/>
    </row>
    <row r="425" spans="1:37" s="34" customFormat="1" x14ac:dyDescent="0.2">
      <c r="A425" s="356"/>
      <c r="B425" s="716" t="s">
        <v>616</v>
      </c>
      <c r="C425" s="764"/>
      <c r="D425" s="456"/>
      <c r="E425" s="352"/>
      <c r="F425" s="346"/>
      <c r="G425" s="347"/>
      <c r="H425" s="348"/>
      <c r="I425" s="349"/>
      <c r="J425" s="350"/>
      <c r="K425" s="351"/>
      <c r="L425" s="350"/>
      <c r="M425" s="680"/>
      <c r="N425" s="354"/>
      <c r="O425" s="353"/>
      <c r="P425" s="355"/>
      <c r="Q425" s="356"/>
      <c r="R425" s="418"/>
      <c r="S425" s="703"/>
      <c r="T425" s="703"/>
      <c r="U425" s="706"/>
      <c r="Z425" s="328"/>
      <c r="AA425" s="328"/>
      <c r="AE425" s="328"/>
      <c r="AF425" s="328"/>
      <c r="AG425" s="328"/>
      <c r="AH425" s="328"/>
      <c r="AI425" s="328"/>
      <c r="AJ425" s="329"/>
      <c r="AK425" s="330"/>
    </row>
    <row r="426" spans="1:37" s="34" customFormat="1" x14ac:dyDescent="0.2">
      <c r="A426" s="356"/>
      <c r="B426" s="716" t="s">
        <v>616</v>
      </c>
      <c r="C426" s="764"/>
      <c r="D426" s="456"/>
      <c r="E426" s="352"/>
      <c r="F426" s="346"/>
      <c r="G426" s="347"/>
      <c r="H426" s="348"/>
      <c r="I426" s="349"/>
      <c r="J426" s="350"/>
      <c r="K426" s="351"/>
      <c r="L426" s="350"/>
      <c r="M426" s="680"/>
      <c r="N426" s="354"/>
      <c r="O426" s="353"/>
      <c r="P426" s="355"/>
      <c r="Q426" s="356"/>
      <c r="R426" s="418"/>
      <c r="S426" s="703"/>
      <c r="T426" s="703"/>
      <c r="U426" s="706"/>
      <c r="Z426" s="335"/>
      <c r="AA426" s="335"/>
      <c r="AE426" s="335"/>
      <c r="AF426" s="328"/>
      <c r="AG426" s="328"/>
      <c r="AH426" s="328"/>
      <c r="AI426" s="328"/>
      <c r="AJ426" s="329"/>
      <c r="AK426" s="330"/>
    </row>
    <row r="427" spans="1:37" s="34" customFormat="1" ht="25.5" x14ac:dyDescent="0.2">
      <c r="A427" s="754" t="s">
        <v>1213</v>
      </c>
      <c r="B427" s="755" t="s">
        <v>1214</v>
      </c>
      <c r="C427" s="764" t="s">
        <v>352</v>
      </c>
      <c r="D427" s="456" t="s">
        <v>374</v>
      </c>
      <c r="E427" s="352"/>
      <c r="F427" s="346"/>
      <c r="G427" s="347"/>
      <c r="H427" s="348"/>
      <c r="I427" s="349"/>
      <c r="J427" s="350"/>
      <c r="K427" s="351"/>
      <c r="L427" s="350"/>
      <c r="M427" s="680"/>
      <c r="N427" s="354"/>
      <c r="O427" s="353"/>
      <c r="P427" s="355">
        <v>4</v>
      </c>
      <c r="Q427" s="356">
        <v>100</v>
      </c>
      <c r="R427" s="418"/>
      <c r="S427" s="703"/>
      <c r="T427" s="703"/>
      <c r="U427" s="706"/>
      <c r="Z427" s="338"/>
      <c r="AA427" s="338"/>
      <c r="AE427" s="338"/>
      <c r="AF427" s="328"/>
      <c r="AG427" s="328"/>
      <c r="AH427" s="328"/>
      <c r="AI427" s="328"/>
      <c r="AJ427" s="329"/>
      <c r="AK427" s="330"/>
    </row>
    <row r="428" spans="1:37" s="34" customFormat="1" ht="25.5" x14ac:dyDescent="0.2">
      <c r="A428" s="356" t="s">
        <v>1215</v>
      </c>
      <c r="B428" s="716" t="s">
        <v>1216</v>
      </c>
      <c r="C428" s="764" t="s">
        <v>352</v>
      </c>
      <c r="D428" s="456" t="s">
        <v>374</v>
      </c>
      <c r="E428" s="352"/>
      <c r="F428" s="346" t="s">
        <v>9</v>
      </c>
      <c r="G428" s="347"/>
      <c r="H428" s="348"/>
      <c r="I428" s="349"/>
      <c r="J428" s="350"/>
      <c r="K428" s="351"/>
      <c r="L428" s="350"/>
      <c r="M428" s="680"/>
      <c r="N428" s="354"/>
      <c r="O428" s="353"/>
      <c r="P428" s="355">
        <v>4</v>
      </c>
      <c r="Q428" s="356">
        <v>100</v>
      </c>
      <c r="R428" s="418"/>
      <c r="S428" s="703"/>
      <c r="T428" s="703"/>
      <c r="U428" s="706"/>
      <c r="Z428" s="338"/>
      <c r="AA428" s="338"/>
      <c r="AE428" s="338"/>
      <c r="AF428" s="328"/>
      <c r="AG428" s="328"/>
      <c r="AH428" s="328"/>
      <c r="AI428" s="328"/>
      <c r="AJ428" s="329"/>
      <c r="AK428" s="330"/>
    </row>
    <row r="429" spans="1:37" s="34" customFormat="1" x14ac:dyDescent="0.2">
      <c r="A429" s="356"/>
      <c r="B429" s="716" t="s">
        <v>616</v>
      </c>
      <c r="C429" s="764"/>
      <c r="D429" s="456"/>
      <c r="E429" s="352"/>
      <c r="F429" s="346"/>
      <c r="G429" s="347"/>
      <c r="H429" s="348"/>
      <c r="I429" s="349"/>
      <c r="J429" s="350"/>
      <c r="K429" s="351"/>
      <c r="L429" s="350"/>
      <c r="M429" s="680"/>
      <c r="N429" s="354"/>
      <c r="O429" s="353"/>
      <c r="P429" s="355"/>
      <c r="Q429" s="356"/>
      <c r="R429" s="418"/>
      <c r="S429" s="703"/>
      <c r="T429" s="703"/>
      <c r="U429" s="706"/>
      <c r="Z429" s="338"/>
      <c r="AA429" s="338"/>
      <c r="AE429" s="338"/>
      <c r="AF429" s="328"/>
      <c r="AG429" s="328"/>
      <c r="AH429" s="328"/>
      <c r="AI429" s="328"/>
      <c r="AJ429" s="329"/>
      <c r="AK429" s="330"/>
    </row>
    <row r="430" spans="1:37" s="34" customFormat="1" x14ac:dyDescent="0.2">
      <c r="A430" s="356"/>
      <c r="B430" s="716" t="s">
        <v>616</v>
      </c>
      <c r="C430" s="764"/>
      <c r="D430" s="456"/>
      <c r="E430" s="352"/>
      <c r="F430" s="346"/>
      <c r="G430" s="347"/>
      <c r="H430" s="348"/>
      <c r="I430" s="349"/>
      <c r="J430" s="350"/>
      <c r="K430" s="351"/>
      <c r="L430" s="350"/>
      <c r="M430" s="680"/>
      <c r="N430" s="354"/>
      <c r="O430" s="353"/>
      <c r="P430" s="355"/>
      <c r="Q430" s="356"/>
      <c r="R430" s="418"/>
      <c r="S430" s="703"/>
      <c r="T430" s="703"/>
      <c r="U430" s="706"/>
      <c r="Z430" s="328"/>
      <c r="AA430" s="328"/>
      <c r="AE430" s="328"/>
      <c r="AF430" s="328"/>
      <c r="AG430" s="328"/>
      <c r="AH430" s="328"/>
      <c r="AI430" s="328"/>
      <c r="AJ430" s="329"/>
      <c r="AK430" s="330"/>
    </row>
    <row r="431" spans="1:37" s="34" customFormat="1" ht="25.5" x14ac:dyDescent="0.2">
      <c r="A431" s="754" t="s">
        <v>1217</v>
      </c>
      <c r="B431" s="755" t="s">
        <v>1218</v>
      </c>
      <c r="C431" s="764" t="s">
        <v>352</v>
      </c>
      <c r="D431" s="456" t="s">
        <v>375</v>
      </c>
      <c r="E431" s="352"/>
      <c r="F431" s="346"/>
      <c r="G431" s="347"/>
      <c r="H431" s="348"/>
      <c r="I431" s="349"/>
      <c r="J431" s="350"/>
      <c r="K431" s="351"/>
      <c r="L431" s="350"/>
      <c r="M431" s="680"/>
      <c r="N431" s="354"/>
      <c r="O431" s="353"/>
      <c r="P431" s="355">
        <v>4</v>
      </c>
      <c r="Q431" s="356">
        <v>100</v>
      </c>
      <c r="R431" s="418"/>
      <c r="S431" s="703"/>
      <c r="T431" s="703"/>
      <c r="U431" s="706"/>
      <c r="Z431" s="328"/>
      <c r="AA431" s="328"/>
      <c r="AE431" s="328"/>
      <c r="AF431" s="328"/>
      <c r="AG431" s="328"/>
      <c r="AH431" s="328"/>
      <c r="AI431" s="328"/>
      <c r="AJ431" s="329"/>
      <c r="AK431" s="330"/>
    </row>
    <row r="432" spans="1:37" s="34" customFormat="1" ht="25.5" x14ac:dyDescent="0.2">
      <c r="A432" s="356" t="s">
        <v>1219</v>
      </c>
      <c r="B432" s="716" t="s">
        <v>1499</v>
      </c>
      <c r="C432" s="764" t="s">
        <v>352</v>
      </c>
      <c r="D432" s="456" t="s">
        <v>375</v>
      </c>
      <c r="E432" s="352"/>
      <c r="F432" s="346" t="s">
        <v>9</v>
      </c>
      <c r="G432" s="347">
        <v>1</v>
      </c>
      <c r="H432" s="348" t="s">
        <v>42</v>
      </c>
      <c r="I432" s="349">
        <v>1</v>
      </c>
      <c r="J432" s="350">
        <v>1</v>
      </c>
      <c r="K432" s="351">
        <v>1</v>
      </c>
      <c r="L432" s="350" t="s">
        <v>170</v>
      </c>
      <c r="M432" s="680">
        <v>50000</v>
      </c>
      <c r="N432" s="354">
        <v>45000</v>
      </c>
      <c r="O432" s="353">
        <v>60000</v>
      </c>
      <c r="P432" s="355">
        <v>4</v>
      </c>
      <c r="Q432" s="356">
        <v>100</v>
      </c>
      <c r="R432" s="418">
        <v>50000</v>
      </c>
      <c r="S432" s="703">
        <v>45000</v>
      </c>
      <c r="T432" s="703">
        <v>60000</v>
      </c>
      <c r="U432" s="418"/>
      <c r="Z432" s="328"/>
      <c r="AA432" s="328"/>
      <c r="AE432" s="328"/>
      <c r="AF432" s="328"/>
      <c r="AG432" s="328"/>
      <c r="AH432" s="328"/>
      <c r="AI432" s="328"/>
      <c r="AJ432" s="329"/>
      <c r="AK432" s="330"/>
    </row>
    <row r="433" spans="1:37" s="34" customFormat="1" ht="25.5" x14ac:dyDescent="0.2">
      <c r="A433" s="356" t="s">
        <v>1220</v>
      </c>
      <c r="B433" s="716" t="s">
        <v>1221</v>
      </c>
      <c r="C433" s="764" t="s">
        <v>352</v>
      </c>
      <c r="D433" s="456" t="s">
        <v>375</v>
      </c>
      <c r="E433" s="352"/>
      <c r="F433" s="346" t="s">
        <v>828</v>
      </c>
      <c r="G433" s="347">
        <v>0</v>
      </c>
      <c r="H433" s="348"/>
      <c r="I433" s="349"/>
      <c r="J433" s="350"/>
      <c r="K433" s="351"/>
      <c r="L433" s="350"/>
      <c r="M433" s="680"/>
      <c r="N433" s="354"/>
      <c r="O433" s="353"/>
      <c r="P433" s="355">
        <v>4</v>
      </c>
      <c r="Q433" s="356">
        <v>100</v>
      </c>
      <c r="R433" s="418"/>
      <c r="S433" s="703"/>
      <c r="T433" s="703"/>
      <c r="U433" s="418"/>
      <c r="Z433" s="328"/>
      <c r="AA433" s="328"/>
      <c r="AE433" s="328"/>
      <c r="AF433" s="328"/>
      <c r="AG433" s="328"/>
      <c r="AH433" s="328"/>
      <c r="AI433" s="328"/>
      <c r="AJ433" s="329"/>
      <c r="AK433" s="330"/>
    </row>
    <row r="434" spans="1:37" s="34" customFormat="1" ht="25.5" x14ac:dyDescent="0.2">
      <c r="A434" s="356" t="s">
        <v>1222</v>
      </c>
      <c r="B434" s="716" t="s">
        <v>1223</v>
      </c>
      <c r="C434" s="764" t="s">
        <v>352</v>
      </c>
      <c r="D434" s="456" t="s">
        <v>375</v>
      </c>
      <c r="E434" s="352"/>
      <c r="F434" s="346" t="s">
        <v>1047</v>
      </c>
      <c r="G434" s="347">
        <v>0</v>
      </c>
      <c r="H434" s="348"/>
      <c r="I434" s="349"/>
      <c r="J434" s="350"/>
      <c r="K434" s="351"/>
      <c r="L434" s="350"/>
      <c r="M434" s="680"/>
      <c r="N434" s="354"/>
      <c r="O434" s="353"/>
      <c r="P434" s="355">
        <v>4</v>
      </c>
      <c r="Q434" s="356">
        <v>100</v>
      </c>
      <c r="R434" s="418"/>
      <c r="S434" s="703"/>
      <c r="T434" s="703"/>
      <c r="U434" s="418"/>
      <c r="Z434" s="328"/>
      <c r="AA434" s="328"/>
      <c r="AE434" s="328"/>
      <c r="AF434" s="328"/>
      <c r="AG434" s="328"/>
      <c r="AH434" s="328"/>
      <c r="AI434" s="328"/>
      <c r="AJ434" s="329"/>
      <c r="AK434" s="330"/>
    </row>
    <row r="435" spans="1:37" s="34" customFormat="1" x14ac:dyDescent="0.2">
      <c r="A435" s="356"/>
      <c r="B435" s="716" t="s">
        <v>616</v>
      </c>
      <c r="C435" s="764"/>
      <c r="D435" s="456"/>
      <c r="E435" s="352"/>
      <c r="F435" s="346"/>
      <c r="G435" s="347"/>
      <c r="H435" s="348"/>
      <c r="I435" s="349"/>
      <c r="J435" s="350"/>
      <c r="K435" s="351"/>
      <c r="L435" s="350"/>
      <c r="M435" s="680"/>
      <c r="N435" s="354"/>
      <c r="O435" s="353"/>
      <c r="P435" s="355"/>
      <c r="Q435" s="356"/>
      <c r="R435" s="418"/>
      <c r="S435" s="703"/>
      <c r="T435" s="703"/>
      <c r="U435" s="706"/>
      <c r="Z435" s="328"/>
      <c r="AA435" s="328"/>
      <c r="AE435" s="328"/>
      <c r="AF435" s="328"/>
      <c r="AG435" s="328"/>
      <c r="AH435" s="328"/>
      <c r="AI435" s="328"/>
      <c r="AJ435" s="329"/>
      <c r="AK435" s="330"/>
    </row>
    <row r="436" spans="1:37" s="34" customFormat="1" x14ac:dyDescent="0.2">
      <c r="A436" s="356"/>
      <c r="B436" s="755" t="s">
        <v>1224</v>
      </c>
      <c r="C436" s="764"/>
      <c r="D436" s="456"/>
      <c r="E436" s="352"/>
      <c r="F436" s="346"/>
      <c r="G436" s="347"/>
      <c r="H436" s="348"/>
      <c r="I436" s="349"/>
      <c r="J436" s="350"/>
      <c r="K436" s="351"/>
      <c r="L436" s="350"/>
      <c r="M436" s="680"/>
      <c r="N436" s="354"/>
      <c r="O436" s="353"/>
      <c r="P436" s="355"/>
      <c r="Q436" s="356"/>
      <c r="R436" s="418"/>
      <c r="S436" s="703"/>
      <c r="T436" s="703"/>
      <c r="U436" s="706"/>
      <c r="Z436" s="328"/>
      <c r="AA436" s="328"/>
      <c r="AE436" s="328"/>
      <c r="AF436" s="328"/>
      <c r="AG436" s="328"/>
      <c r="AH436" s="328"/>
      <c r="AI436" s="328"/>
      <c r="AJ436" s="329"/>
      <c r="AK436" s="330"/>
    </row>
    <row r="437" spans="1:37" s="34" customFormat="1" ht="25.5" x14ac:dyDescent="0.2">
      <c r="A437" s="356" t="s">
        <v>1225</v>
      </c>
      <c r="B437" s="716" t="s">
        <v>1500</v>
      </c>
      <c r="C437" s="764" t="s">
        <v>352</v>
      </c>
      <c r="D437" s="456" t="s">
        <v>375</v>
      </c>
      <c r="E437" s="352"/>
      <c r="F437" s="346" t="s">
        <v>785</v>
      </c>
      <c r="G437" s="347">
        <v>1</v>
      </c>
      <c r="H437" s="348" t="s">
        <v>161</v>
      </c>
      <c r="I437" s="349">
        <v>240</v>
      </c>
      <c r="J437" s="350">
        <v>192</v>
      </c>
      <c r="K437" s="351">
        <v>288</v>
      </c>
      <c r="L437" s="350" t="s">
        <v>170</v>
      </c>
      <c r="M437" s="680">
        <v>170</v>
      </c>
      <c r="N437" s="354">
        <v>153</v>
      </c>
      <c r="O437" s="353">
        <v>204</v>
      </c>
      <c r="P437" s="355">
        <v>4</v>
      </c>
      <c r="Q437" s="356">
        <v>100</v>
      </c>
      <c r="R437" s="418">
        <v>40800</v>
      </c>
      <c r="S437" s="703">
        <v>29376</v>
      </c>
      <c r="T437" s="703">
        <v>58752</v>
      </c>
      <c r="U437" s="706"/>
      <c r="Z437" s="338"/>
      <c r="AA437" s="338"/>
      <c r="AE437" s="338"/>
      <c r="AF437" s="328"/>
      <c r="AG437" s="328"/>
      <c r="AH437" s="328"/>
      <c r="AI437" s="328"/>
      <c r="AJ437" s="339"/>
      <c r="AK437" s="330"/>
    </row>
    <row r="438" spans="1:37" s="34" customFormat="1" ht="25.5" x14ac:dyDescent="0.2">
      <c r="A438" s="356" t="s">
        <v>1226</v>
      </c>
      <c r="B438" s="716" t="s">
        <v>1227</v>
      </c>
      <c r="C438" s="764" t="s">
        <v>352</v>
      </c>
      <c r="D438" s="456" t="s">
        <v>375</v>
      </c>
      <c r="E438" s="352"/>
      <c r="F438" s="346" t="s">
        <v>785</v>
      </c>
      <c r="G438" s="347"/>
      <c r="H438" s="348"/>
      <c r="I438" s="349"/>
      <c r="J438" s="350"/>
      <c r="K438" s="351"/>
      <c r="L438" s="350"/>
      <c r="M438" s="680"/>
      <c r="N438" s="354"/>
      <c r="O438" s="353"/>
      <c r="P438" s="355">
        <v>4</v>
      </c>
      <c r="Q438" s="356">
        <v>100</v>
      </c>
      <c r="R438" s="418"/>
      <c r="S438" s="703"/>
      <c r="T438" s="703"/>
      <c r="U438" s="706"/>
      <c r="Z438" s="328"/>
      <c r="AA438" s="328"/>
      <c r="AE438" s="328"/>
      <c r="AF438" s="328"/>
      <c r="AG438" s="328"/>
      <c r="AH438" s="328"/>
      <c r="AI438" s="328"/>
      <c r="AJ438" s="329"/>
      <c r="AK438" s="330"/>
    </row>
    <row r="439" spans="1:37" s="34" customFormat="1" ht="25.5" x14ac:dyDescent="0.2">
      <c r="A439" s="356" t="s">
        <v>1228</v>
      </c>
      <c r="B439" s="716" t="s">
        <v>1229</v>
      </c>
      <c r="C439" s="764" t="s">
        <v>352</v>
      </c>
      <c r="D439" s="456" t="s">
        <v>375</v>
      </c>
      <c r="E439" s="352"/>
      <c r="F439" s="346" t="s">
        <v>785</v>
      </c>
      <c r="G439" s="347"/>
      <c r="H439" s="348"/>
      <c r="I439" s="349"/>
      <c r="J439" s="350"/>
      <c r="K439" s="351"/>
      <c r="L439" s="350"/>
      <c r="M439" s="680"/>
      <c r="N439" s="354"/>
      <c r="O439" s="353"/>
      <c r="P439" s="355">
        <v>4</v>
      </c>
      <c r="Q439" s="356">
        <v>100</v>
      </c>
      <c r="R439" s="418"/>
      <c r="S439" s="703"/>
      <c r="T439" s="703"/>
      <c r="U439" s="706"/>
      <c r="Z439" s="328"/>
      <c r="AA439" s="328"/>
      <c r="AE439" s="328"/>
      <c r="AF439" s="328"/>
      <c r="AG439" s="328"/>
      <c r="AH439" s="328"/>
      <c r="AI439" s="328"/>
      <c r="AJ439" s="329"/>
      <c r="AK439" s="330"/>
    </row>
    <row r="440" spans="1:37" s="34" customFormat="1" ht="25.5" x14ac:dyDescent="0.2">
      <c r="A440" s="356" t="s">
        <v>1230</v>
      </c>
      <c r="B440" s="716" t="s">
        <v>1231</v>
      </c>
      <c r="C440" s="764" t="s">
        <v>352</v>
      </c>
      <c r="D440" s="456" t="s">
        <v>375</v>
      </c>
      <c r="E440" s="352"/>
      <c r="F440" s="346" t="s">
        <v>828</v>
      </c>
      <c r="G440" s="347"/>
      <c r="H440" s="348"/>
      <c r="I440" s="349"/>
      <c r="J440" s="350"/>
      <c r="K440" s="351"/>
      <c r="L440" s="350"/>
      <c r="M440" s="680"/>
      <c r="N440" s="354"/>
      <c r="O440" s="353"/>
      <c r="P440" s="355">
        <v>4</v>
      </c>
      <c r="Q440" s="356">
        <v>100</v>
      </c>
      <c r="R440" s="418"/>
      <c r="S440" s="703"/>
      <c r="T440" s="703"/>
      <c r="U440" s="706"/>
      <c r="Z440" s="328"/>
      <c r="AA440" s="328"/>
      <c r="AE440" s="328"/>
      <c r="AF440" s="328"/>
      <c r="AG440" s="328"/>
      <c r="AH440" s="328"/>
      <c r="AI440" s="328"/>
      <c r="AJ440" s="329"/>
      <c r="AK440" s="330"/>
    </row>
    <row r="441" spans="1:37" s="34" customFormat="1" ht="25.5" x14ac:dyDescent="0.2">
      <c r="A441" s="356" t="s">
        <v>1232</v>
      </c>
      <c r="B441" s="716" t="s">
        <v>1233</v>
      </c>
      <c r="C441" s="764" t="s">
        <v>352</v>
      </c>
      <c r="D441" s="456" t="s">
        <v>375</v>
      </c>
      <c r="E441" s="352"/>
      <c r="F441" s="346" t="s">
        <v>828</v>
      </c>
      <c r="G441" s="347"/>
      <c r="H441" s="348"/>
      <c r="I441" s="349"/>
      <c r="J441" s="350"/>
      <c r="K441" s="351"/>
      <c r="L441" s="350"/>
      <c r="M441" s="680"/>
      <c r="N441" s="354"/>
      <c r="O441" s="353"/>
      <c r="P441" s="355">
        <v>4</v>
      </c>
      <c r="Q441" s="356">
        <v>100</v>
      </c>
      <c r="R441" s="418"/>
      <c r="S441" s="703"/>
      <c r="T441" s="703"/>
      <c r="U441" s="706"/>
      <c r="Z441" s="328"/>
      <c r="AA441" s="328"/>
      <c r="AE441" s="328"/>
      <c r="AF441" s="328"/>
      <c r="AG441" s="328"/>
      <c r="AH441" s="328"/>
      <c r="AI441" s="328"/>
      <c r="AJ441" s="329"/>
      <c r="AK441" s="330"/>
    </row>
    <row r="442" spans="1:37" s="34" customFormat="1" ht="25.5" x14ac:dyDescent="0.2">
      <c r="A442" s="356" t="s">
        <v>1234</v>
      </c>
      <c r="B442" s="716" t="s">
        <v>1235</v>
      </c>
      <c r="C442" s="764" t="s">
        <v>352</v>
      </c>
      <c r="D442" s="456" t="s">
        <v>375</v>
      </c>
      <c r="E442" s="352"/>
      <c r="F442" s="346" t="s">
        <v>828</v>
      </c>
      <c r="G442" s="347">
        <v>1</v>
      </c>
      <c r="H442" s="348" t="s">
        <v>42</v>
      </c>
      <c r="I442" s="349">
        <v>8</v>
      </c>
      <c r="J442" s="350">
        <v>8</v>
      </c>
      <c r="K442" s="351">
        <v>8</v>
      </c>
      <c r="L442" s="350" t="s">
        <v>160</v>
      </c>
      <c r="M442" s="680">
        <v>7000</v>
      </c>
      <c r="N442" s="354">
        <v>6300</v>
      </c>
      <c r="O442" s="353">
        <v>7700</v>
      </c>
      <c r="P442" s="355">
        <v>4</v>
      </c>
      <c r="Q442" s="356">
        <v>100</v>
      </c>
      <c r="R442" s="418">
        <v>56000</v>
      </c>
      <c r="S442" s="703">
        <v>50400</v>
      </c>
      <c r="T442" s="703">
        <v>61600</v>
      </c>
      <c r="U442" s="418"/>
      <c r="Z442" s="328"/>
      <c r="AA442" s="328"/>
      <c r="AE442" s="328"/>
      <c r="AF442" s="328"/>
      <c r="AG442" s="328"/>
      <c r="AH442" s="328"/>
      <c r="AI442" s="328"/>
      <c r="AJ442" s="329"/>
      <c r="AK442" s="333"/>
    </row>
    <row r="443" spans="1:37" s="34" customFormat="1" ht="25.5" x14ac:dyDescent="0.2">
      <c r="A443" s="356" t="s">
        <v>1236</v>
      </c>
      <c r="B443" s="716" t="s">
        <v>1237</v>
      </c>
      <c r="C443" s="764" t="s">
        <v>352</v>
      </c>
      <c r="D443" s="456" t="s">
        <v>375</v>
      </c>
      <c r="E443" s="352"/>
      <c r="F443" s="346" t="s">
        <v>828</v>
      </c>
      <c r="G443" s="347"/>
      <c r="H443" s="348"/>
      <c r="I443" s="349"/>
      <c r="J443" s="350"/>
      <c r="K443" s="351"/>
      <c r="L443" s="350"/>
      <c r="M443" s="680"/>
      <c r="N443" s="354"/>
      <c r="O443" s="353"/>
      <c r="P443" s="355">
        <v>4</v>
      </c>
      <c r="Q443" s="356">
        <v>100</v>
      </c>
      <c r="R443" s="418"/>
      <c r="S443" s="703"/>
      <c r="T443" s="703"/>
      <c r="U443" s="706"/>
      <c r="Z443" s="328"/>
      <c r="AA443" s="328"/>
      <c r="AE443" s="328"/>
      <c r="AF443" s="328"/>
      <c r="AG443" s="328"/>
      <c r="AH443" s="328"/>
      <c r="AI443" s="328"/>
      <c r="AJ443" s="329"/>
      <c r="AK443" s="330"/>
    </row>
    <row r="444" spans="1:37" s="34" customFormat="1" ht="25.5" x14ac:dyDescent="0.2">
      <c r="A444" s="356" t="s">
        <v>1238</v>
      </c>
      <c r="B444" s="716" t="s">
        <v>1239</v>
      </c>
      <c r="C444" s="764" t="s">
        <v>352</v>
      </c>
      <c r="D444" s="456" t="s">
        <v>375</v>
      </c>
      <c r="E444" s="352"/>
      <c r="F444" s="346" t="s">
        <v>828</v>
      </c>
      <c r="G444" s="347"/>
      <c r="H444" s="348"/>
      <c r="I444" s="349"/>
      <c r="J444" s="350"/>
      <c r="K444" s="351"/>
      <c r="L444" s="350"/>
      <c r="M444" s="680"/>
      <c r="N444" s="354"/>
      <c r="O444" s="353"/>
      <c r="P444" s="355">
        <v>4</v>
      </c>
      <c r="Q444" s="356">
        <v>100</v>
      </c>
      <c r="R444" s="418"/>
      <c r="S444" s="703"/>
      <c r="T444" s="703"/>
      <c r="U444" s="706"/>
      <c r="Z444" s="335"/>
      <c r="AA444" s="335"/>
      <c r="AE444" s="335"/>
      <c r="AF444" s="328"/>
      <c r="AG444" s="328"/>
      <c r="AH444" s="328"/>
      <c r="AI444" s="328"/>
      <c r="AJ444" s="329"/>
      <c r="AK444" s="330"/>
    </row>
    <row r="445" spans="1:37" s="34" customFormat="1" ht="25.5" x14ac:dyDescent="0.2">
      <c r="A445" s="356" t="s">
        <v>1240</v>
      </c>
      <c r="B445" s="716" t="s">
        <v>1241</v>
      </c>
      <c r="C445" s="764" t="s">
        <v>352</v>
      </c>
      <c r="D445" s="456" t="s">
        <v>375</v>
      </c>
      <c r="E445" s="352"/>
      <c r="F445" s="346" t="s">
        <v>785</v>
      </c>
      <c r="G445" s="347"/>
      <c r="H445" s="348"/>
      <c r="I445" s="349"/>
      <c r="J445" s="350"/>
      <c r="K445" s="351"/>
      <c r="L445" s="350"/>
      <c r="M445" s="680"/>
      <c r="N445" s="354"/>
      <c r="O445" s="353"/>
      <c r="P445" s="355">
        <v>4</v>
      </c>
      <c r="Q445" s="356">
        <v>100</v>
      </c>
      <c r="R445" s="418"/>
      <c r="S445" s="703"/>
      <c r="T445" s="703"/>
      <c r="U445" s="706"/>
      <c r="Z445" s="328"/>
      <c r="AA445" s="328"/>
      <c r="AE445" s="328"/>
      <c r="AF445" s="328"/>
      <c r="AG445" s="328"/>
      <c r="AH445" s="328"/>
      <c r="AI445" s="328"/>
      <c r="AJ445" s="329"/>
      <c r="AK445" s="333"/>
    </row>
    <row r="446" spans="1:37" s="34" customFormat="1" ht="25.5" x14ac:dyDescent="0.2">
      <c r="A446" s="356" t="s">
        <v>1242</v>
      </c>
      <c r="B446" s="716" t="s">
        <v>1243</v>
      </c>
      <c r="C446" s="764" t="s">
        <v>352</v>
      </c>
      <c r="D446" s="456" t="s">
        <v>375</v>
      </c>
      <c r="E446" s="352"/>
      <c r="F446" s="346" t="s">
        <v>785</v>
      </c>
      <c r="G446" s="347"/>
      <c r="H446" s="348"/>
      <c r="I446" s="349"/>
      <c r="J446" s="350"/>
      <c r="K446" s="351"/>
      <c r="L446" s="350"/>
      <c r="M446" s="680"/>
      <c r="N446" s="354"/>
      <c r="O446" s="353"/>
      <c r="P446" s="355">
        <v>4</v>
      </c>
      <c r="Q446" s="356">
        <v>100</v>
      </c>
      <c r="R446" s="418"/>
      <c r="S446" s="703"/>
      <c r="T446" s="703"/>
      <c r="U446" s="706"/>
      <c r="Z446" s="328"/>
      <c r="AA446" s="328"/>
      <c r="AE446" s="328"/>
      <c r="AF446" s="328"/>
      <c r="AG446" s="328"/>
      <c r="AH446" s="328"/>
      <c r="AI446" s="328"/>
      <c r="AJ446" s="329"/>
      <c r="AK446" s="330"/>
    </row>
    <row r="447" spans="1:37" s="34" customFormat="1" ht="25.5" x14ac:dyDescent="0.2">
      <c r="A447" s="356" t="s">
        <v>1244</v>
      </c>
      <c r="B447" s="716" t="s">
        <v>1245</v>
      </c>
      <c r="C447" s="764" t="s">
        <v>352</v>
      </c>
      <c r="D447" s="456" t="s">
        <v>375</v>
      </c>
      <c r="E447" s="352"/>
      <c r="F447" s="346" t="s">
        <v>828</v>
      </c>
      <c r="G447" s="347"/>
      <c r="H447" s="348"/>
      <c r="I447" s="349"/>
      <c r="J447" s="350"/>
      <c r="K447" s="351"/>
      <c r="L447" s="350"/>
      <c r="M447" s="680"/>
      <c r="N447" s="354"/>
      <c r="O447" s="353"/>
      <c r="P447" s="355">
        <v>4</v>
      </c>
      <c r="Q447" s="356">
        <v>100</v>
      </c>
      <c r="R447" s="418"/>
      <c r="S447" s="703"/>
      <c r="T447" s="703"/>
      <c r="U447" s="706"/>
      <c r="Z447" s="328"/>
      <c r="AA447" s="328"/>
      <c r="AE447" s="328"/>
      <c r="AF447" s="328"/>
      <c r="AG447" s="328"/>
      <c r="AH447" s="328"/>
      <c r="AI447" s="328"/>
      <c r="AJ447" s="329"/>
      <c r="AK447" s="333"/>
    </row>
    <row r="448" spans="1:37" s="34" customFormat="1" ht="25.5" x14ac:dyDescent="0.2">
      <c r="A448" s="356" t="s">
        <v>1246</v>
      </c>
      <c r="B448" s="716" t="s">
        <v>1247</v>
      </c>
      <c r="C448" s="764" t="s">
        <v>352</v>
      </c>
      <c r="D448" s="456" t="s">
        <v>375</v>
      </c>
      <c r="E448" s="352"/>
      <c r="F448" s="346" t="s">
        <v>828</v>
      </c>
      <c r="G448" s="347"/>
      <c r="H448" s="348"/>
      <c r="I448" s="349"/>
      <c r="J448" s="350"/>
      <c r="K448" s="351"/>
      <c r="L448" s="350"/>
      <c r="M448" s="680"/>
      <c r="N448" s="354"/>
      <c r="O448" s="353"/>
      <c r="P448" s="355">
        <v>4</v>
      </c>
      <c r="Q448" s="356">
        <v>100</v>
      </c>
      <c r="R448" s="418"/>
      <c r="S448" s="703"/>
      <c r="T448" s="703"/>
      <c r="U448" s="706"/>
      <c r="Z448" s="328"/>
      <c r="AA448" s="328"/>
      <c r="AE448" s="328"/>
      <c r="AF448" s="328"/>
      <c r="AG448" s="328"/>
      <c r="AH448" s="328"/>
      <c r="AI448" s="328"/>
      <c r="AJ448" s="329"/>
      <c r="AK448" s="330"/>
    </row>
    <row r="449" spans="1:37" s="34" customFormat="1" ht="25.5" x14ac:dyDescent="0.2">
      <c r="A449" s="356" t="s">
        <v>1248</v>
      </c>
      <c r="B449" s="716" t="s">
        <v>1249</v>
      </c>
      <c r="C449" s="764" t="s">
        <v>352</v>
      </c>
      <c r="D449" s="456" t="s">
        <v>375</v>
      </c>
      <c r="E449" s="352"/>
      <c r="F449" s="346" t="s">
        <v>785</v>
      </c>
      <c r="G449" s="347"/>
      <c r="H449" s="348"/>
      <c r="I449" s="349"/>
      <c r="J449" s="350"/>
      <c r="K449" s="351"/>
      <c r="L449" s="350"/>
      <c r="M449" s="680"/>
      <c r="N449" s="354"/>
      <c r="O449" s="353"/>
      <c r="P449" s="355">
        <v>4</v>
      </c>
      <c r="Q449" s="356">
        <v>100</v>
      </c>
      <c r="R449" s="418"/>
      <c r="S449" s="703"/>
      <c r="T449" s="703"/>
      <c r="U449" s="706"/>
      <c r="Z449" s="328"/>
      <c r="AA449" s="328"/>
      <c r="AE449" s="328"/>
      <c r="AF449" s="328"/>
      <c r="AG449" s="328"/>
      <c r="AH449" s="328"/>
      <c r="AI449" s="328"/>
      <c r="AJ449" s="329"/>
      <c r="AK449" s="330"/>
    </row>
    <row r="450" spans="1:37" s="34" customFormat="1" x14ac:dyDescent="0.2">
      <c r="A450" s="356"/>
      <c r="B450" s="716" t="s">
        <v>616</v>
      </c>
      <c r="C450" s="764"/>
      <c r="D450" s="456"/>
      <c r="E450" s="352"/>
      <c r="F450" s="346"/>
      <c r="G450" s="347"/>
      <c r="H450" s="348"/>
      <c r="I450" s="349"/>
      <c r="J450" s="350"/>
      <c r="K450" s="351"/>
      <c r="L450" s="350"/>
      <c r="M450" s="680"/>
      <c r="N450" s="354"/>
      <c r="O450" s="353"/>
      <c r="P450" s="355"/>
      <c r="Q450" s="356"/>
      <c r="R450" s="418"/>
      <c r="S450" s="703"/>
      <c r="T450" s="703"/>
      <c r="U450" s="706"/>
      <c r="Z450" s="328"/>
      <c r="AA450" s="328"/>
      <c r="AE450" s="328"/>
      <c r="AF450" s="328"/>
      <c r="AG450" s="328"/>
      <c r="AH450" s="328"/>
      <c r="AI450" s="328"/>
      <c r="AJ450" s="329"/>
      <c r="AK450" s="330"/>
    </row>
    <row r="451" spans="1:37" s="34" customFormat="1" x14ac:dyDescent="0.2">
      <c r="A451" s="356"/>
      <c r="B451" s="755" t="s">
        <v>1250</v>
      </c>
      <c r="C451" s="764"/>
      <c r="D451" s="456"/>
      <c r="E451" s="352"/>
      <c r="F451" s="346"/>
      <c r="G451" s="347"/>
      <c r="H451" s="348"/>
      <c r="I451" s="349"/>
      <c r="J451" s="350"/>
      <c r="K451" s="351"/>
      <c r="L451" s="350"/>
      <c r="M451" s="680"/>
      <c r="N451" s="354"/>
      <c r="O451" s="353"/>
      <c r="P451" s="355"/>
      <c r="Q451" s="356"/>
      <c r="R451" s="418"/>
      <c r="S451" s="703"/>
      <c r="T451" s="703"/>
      <c r="U451" s="706"/>
      <c r="Z451" s="328"/>
      <c r="AA451" s="328"/>
      <c r="AE451" s="328"/>
      <c r="AF451" s="328"/>
      <c r="AG451" s="328"/>
      <c r="AH451" s="328"/>
      <c r="AI451" s="328"/>
      <c r="AJ451" s="329"/>
      <c r="AK451" s="330"/>
    </row>
    <row r="452" spans="1:37" s="34" customFormat="1" ht="25.5" x14ac:dyDescent="0.2">
      <c r="A452" s="356" t="s">
        <v>1251</v>
      </c>
      <c r="B452" s="716" t="s">
        <v>1252</v>
      </c>
      <c r="C452" s="764" t="s">
        <v>352</v>
      </c>
      <c r="D452" s="456" t="s">
        <v>375</v>
      </c>
      <c r="E452" s="352"/>
      <c r="F452" s="346" t="s">
        <v>1253</v>
      </c>
      <c r="G452" s="347">
        <v>1</v>
      </c>
      <c r="H452" s="348" t="s">
        <v>42</v>
      </c>
      <c r="I452" s="349">
        <v>16</v>
      </c>
      <c r="J452" s="350">
        <v>16</v>
      </c>
      <c r="K452" s="351">
        <v>16</v>
      </c>
      <c r="L452" s="350" t="s">
        <v>170</v>
      </c>
      <c r="M452" s="680">
        <v>450</v>
      </c>
      <c r="N452" s="354">
        <v>405</v>
      </c>
      <c r="O452" s="353">
        <v>540</v>
      </c>
      <c r="P452" s="355">
        <v>4</v>
      </c>
      <c r="Q452" s="356">
        <v>100</v>
      </c>
      <c r="R452" s="418">
        <v>7200</v>
      </c>
      <c r="S452" s="703">
        <v>6480</v>
      </c>
      <c r="T452" s="703">
        <v>8640</v>
      </c>
      <c r="U452" s="418"/>
      <c r="Z452" s="328"/>
      <c r="AA452" s="328"/>
      <c r="AE452" s="328"/>
      <c r="AF452" s="328"/>
      <c r="AG452" s="328"/>
      <c r="AH452" s="328"/>
      <c r="AI452" s="328"/>
      <c r="AJ452" s="329"/>
      <c r="AK452" s="330"/>
    </row>
    <row r="453" spans="1:37" s="34" customFormat="1" ht="25.5" x14ac:dyDescent="0.2">
      <c r="A453" s="356" t="s">
        <v>1254</v>
      </c>
      <c r="B453" s="716" t="s">
        <v>1447</v>
      </c>
      <c r="C453" s="764" t="s">
        <v>352</v>
      </c>
      <c r="D453" s="456" t="s">
        <v>375</v>
      </c>
      <c r="E453" s="352"/>
      <c r="F453" s="346" t="s">
        <v>1253</v>
      </c>
      <c r="G453" s="347">
        <v>0</v>
      </c>
      <c r="H453" s="348"/>
      <c r="I453" s="349"/>
      <c r="J453" s="350"/>
      <c r="K453" s="351"/>
      <c r="L453" s="350"/>
      <c r="M453" s="680"/>
      <c r="N453" s="354"/>
      <c r="O453" s="353"/>
      <c r="P453" s="355">
        <v>4</v>
      </c>
      <c r="Q453" s="356">
        <v>100</v>
      </c>
      <c r="R453" s="418"/>
      <c r="S453" s="703"/>
      <c r="T453" s="703"/>
      <c r="U453" s="418"/>
      <c r="Z453" s="328"/>
      <c r="AA453" s="328"/>
      <c r="AE453" s="328"/>
      <c r="AF453" s="328"/>
      <c r="AG453" s="328"/>
      <c r="AH453" s="328"/>
      <c r="AI453" s="328"/>
      <c r="AJ453" s="329"/>
      <c r="AK453" s="330"/>
    </row>
    <row r="454" spans="1:37" s="34" customFormat="1" ht="25.5" x14ac:dyDescent="0.2">
      <c r="A454" s="356" t="s">
        <v>1255</v>
      </c>
      <c r="B454" s="716" t="s">
        <v>1256</v>
      </c>
      <c r="C454" s="764" t="s">
        <v>352</v>
      </c>
      <c r="D454" s="456" t="s">
        <v>375</v>
      </c>
      <c r="E454" s="352"/>
      <c r="F454" s="346" t="s">
        <v>1047</v>
      </c>
      <c r="G454" s="347"/>
      <c r="H454" s="348"/>
      <c r="I454" s="349"/>
      <c r="J454" s="350"/>
      <c r="K454" s="351"/>
      <c r="L454" s="350"/>
      <c r="M454" s="680"/>
      <c r="N454" s="354"/>
      <c r="O454" s="353"/>
      <c r="P454" s="355">
        <v>4</v>
      </c>
      <c r="Q454" s="356">
        <v>100</v>
      </c>
      <c r="R454" s="418"/>
      <c r="S454" s="703"/>
      <c r="T454" s="703"/>
      <c r="U454" s="706"/>
      <c r="Z454" s="328"/>
      <c r="AA454" s="328"/>
      <c r="AE454" s="328"/>
      <c r="AF454" s="328"/>
      <c r="AG454" s="328"/>
      <c r="AH454" s="328"/>
      <c r="AI454" s="328"/>
      <c r="AJ454" s="329"/>
      <c r="AK454" s="330"/>
    </row>
    <row r="455" spans="1:37" s="34" customFormat="1" ht="25.5" x14ac:dyDescent="0.2">
      <c r="A455" s="356" t="s">
        <v>1257</v>
      </c>
      <c r="B455" s="716" t="s">
        <v>1258</v>
      </c>
      <c r="C455" s="764" t="s">
        <v>352</v>
      </c>
      <c r="D455" s="456" t="s">
        <v>375</v>
      </c>
      <c r="E455" s="352"/>
      <c r="F455" s="346" t="s">
        <v>1259</v>
      </c>
      <c r="G455" s="347"/>
      <c r="H455" s="348"/>
      <c r="I455" s="349"/>
      <c r="J455" s="350"/>
      <c r="K455" s="351"/>
      <c r="L455" s="350"/>
      <c r="M455" s="680"/>
      <c r="N455" s="354"/>
      <c r="O455" s="353"/>
      <c r="P455" s="355">
        <v>4</v>
      </c>
      <c r="Q455" s="356">
        <v>100</v>
      </c>
      <c r="R455" s="418"/>
      <c r="S455" s="703"/>
      <c r="T455" s="703"/>
      <c r="U455" s="706"/>
      <c r="Z455" s="328"/>
      <c r="AA455" s="328"/>
      <c r="AE455" s="328"/>
      <c r="AF455" s="328"/>
      <c r="AG455" s="328"/>
      <c r="AH455" s="328"/>
      <c r="AI455" s="328"/>
      <c r="AJ455" s="329"/>
      <c r="AK455" s="330"/>
    </row>
    <row r="456" spans="1:37" s="34" customFormat="1" ht="25.5" x14ac:dyDescent="0.2">
      <c r="A456" s="356" t="s">
        <v>1260</v>
      </c>
      <c r="B456" s="716" t="s">
        <v>1261</v>
      </c>
      <c r="C456" s="764" t="s">
        <v>352</v>
      </c>
      <c r="D456" s="456" t="s">
        <v>375</v>
      </c>
      <c r="E456" s="352"/>
      <c r="F456" s="346" t="s">
        <v>1047</v>
      </c>
      <c r="G456" s="347"/>
      <c r="H456" s="348"/>
      <c r="I456" s="349"/>
      <c r="J456" s="350"/>
      <c r="K456" s="351"/>
      <c r="L456" s="350"/>
      <c r="M456" s="680"/>
      <c r="N456" s="354"/>
      <c r="O456" s="353"/>
      <c r="P456" s="355">
        <v>4</v>
      </c>
      <c r="Q456" s="356">
        <v>100</v>
      </c>
      <c r="R456" s="418"/>
      <c r="S456" s="703"/>
      <c r="T456" s="703"/>
      <c r="U456" s="706"/>
      <c r="Z456" s="328"/>
      <c r="AA456" s="328"/>
      <c r="AE456" s="328"/>
      <c r="AF456" s="328"/>
      <c r="AG456" s="328"/>
      <c r="AH456" s="328"/>
      <c r="AI456" s="328"/>
      <c r="AJ456" s="329"/>
      <c r="AK456" s="330"/>
    </row>
    <row r="457" spans="1:37" s="34" customFormat="1" ht="25.5" x14ac:dyDescent="0.2">
      <c r="A457" s="356" t="s">
        <v>1262</v>
      </c>
      <c r="B457" s="716" t="s">
        <v>1263</v>
      </c>
      <c r="C457" s="764" t="s">
        <v>352</v>
      </c>
      <c r="D457" s="456" t="s">
        <v>375</v>
      </c>
      <c r="E457" s="352"/>
      <c r="F457" s="346" t="s">
        <v>1259</v>
      </c>
      <c r="G457" s="347"/>
      <c r="H457" s="348"/>
      <c r="I457" s="349"/>
      <c r="J457" s="350"/>
      <c r="K457" s="351"/>
      <c r="L457" s="350"/>
      <c r="M457" s="680"/>
      <c r="N457" s="354"/>
      <c r="O457" s="353"/>
      <c r="P457" s="355">
        <v>4</v>
      </c>
      <c r="Q457" s="356">
        <v>100</v>
      </c>
      <c r="R457" s="418"/>
      <c r="S457" s="703"/>
      <c r="T457" s="703"/>
      <c r="U457" s="706"/>
      <c r="Z457" s="328"/>
      <c r="AA457" s="328"/>
      <c r="AE457" s="328"/>
      <c r="AF457" s="328"/>
      <c r="AG457" s="328"/>
      <c r="AH457" s="328"/>
      <c r="AI457" s="328"/>
      <c r="AJ457" s="329"/>
      <c r="AK457" s="330"/>
    </row>
    <row r="458" spans="1:37" s="34" customFormat="1" ht="25.5" x14ac:dyDescent="0.2">
      <c r="A458" s="356" t="s">
        <v>1264</v>
      </c>
      <c r="B458" s="716" t="s">
        <v>1265</v>
      </c>
      <c r="C458" s="764" t="s">
        <v>352</v>
      </c>
      <c r="D458" s="456" t="s">
        <v>375</v>
      </c>
      <c r="E458" s="352"/>
      <c r="F458" s="346" t="s">
        <v>1047</v>
      </c>
      <c r="G458" s="347"/>
      <c r="H458" s="348"/>
      <c r="I458" s="349"/>
      <c r="J458" s="350"/>
      <c r="K458" s="351"/>
      <c r="L458" s="350"/>
      <c r="M458" s="680"/>
      <c r="N458" s="354"/>
      <c r="O458" s="353"/>
      <c r="P458" s="355">
        <v>4</v>
      </c>
      <c r="Q458" s="356">
        <v>100</v>
      </c>
      <c r="R458" s="418"/>
      <c r="S458" s="703"/>
      <c r="T458" s="703"/>
      <c r="U458" s="706"/>
      <c r="Z458" s="328"/>
      <c r="AA458" s="328"/>
      <c r="AE458" s="328"/>
      <c r="AF458" s="328"/>
      <c r="AG458" s="328"/>
      <c r="AH458" s="328"/>
      <c r="AI458" s="328"/>
      <c r="AJ458" s="329"/>
      <c r="AK458" s="330"/>
    </row>
    <row r="459" spans="1:37" s="34" customFormat="1" ht="25.5" x14ac:dyDescent="0.2">
      <c r="A459" s="356" t="s">
        <v>1266</v>
      </c>
      <c r="B459" s="716" t="s">
        <v>1267</v>
      </c>
      <c r="C459" s="764" t="s">
        <v>352</v>
      </c>
      <c r="D459" s="456" t="s">
        <v>375</v>
      </c>
      <c r="E459" s="352"/>
      <c r="F459" s="346" t="s">
        <v>1259</v>
      </c>
      <c r="G459" s="347"/>
      <c r="H459" s="348"/>
      <c r="I459" s="349"/>
      <c r="J459" s="350"/>
      <c r="K459" s="351"/>
      <c r="L459" s="350"/>
      <c r="M459" s="680"/>
      <c r="N459" s="354"/>
      <c r="O459" s="353"/>
      <c r="P459" s="355">
        <v>4</v>
      </c>
      <c r="Q459" s="356">
        <v>100</v>
      </c>
      <c r="R459" s="418"/>
      <c r="S459" s="703"/>
      <c r="T459" s="703"/>
      <c r="U459" s="706"/>
      <c r="Z459" s="328"/>
      <c r="AA459" s="328"/>
      <c r="AE459" s="328"/>
      <c r="AF459" s="328"/>
      <c r="AG459" s="328"/>
      <c r="AH459" s="328"/>
      <c r="AI459" s="328"/>
      <c r="AJ459" s="329"/>
      <c r="AK459" s="330"/>
    </row>
    <row r="460" spans="1:37" s="34" customFormat="1" x14ac:dyDescent="0.2">
      <c r="A460" s="356"/>
      <c r="B460" s="716" t="s">
        <v>1268</v>
      </c>
      <c r="C460" s="764"/>
      <c r="D460" s="456"/>
      <c r="E460" s="352"/>
      <c r="F460" s="346"/>
      <c r="G460" s="347"/>
      <c r="H460" s="348"/>
      <c r="I460" s="349"/>
      <c r="J460" s="350"/>
      <c r="K460" s="351"/>
      <c r="L460" s="350"/>
      <c r="M460" s="680"/>
      <c r="N460" s="354"/>
      <c r="O460" s="353"/>
      <c r="P460" s="355"/>
      <c r="Q460" s="356"/>
      <c r="R460" s="418"/>
      <c r="S460" s="703"/>
      <c r="T460" s="703"/>
      <c r="U460" s="706"/>
      <c r="Z460" s="328"/>
      <c r="AA460" s="328"/>
      <c r="AE460" s="328"/>
      <c r="AF460" s="328"/>
      <c r="AG460" s="328"/>
      <c r="AH460" s="328"/>
      <c r="AI460" s="328"/>
      <c r="AJ460" s="329"/>
      <c r="AK460" s="330"/>
    </row>
    <row r="461" spans="1:37" s="34" customFormat="1" ht="25.5" x14ac:dyDescent="0.2">
      <c r="A461" s="356" t="s">
        <v>1269</v>
      </c>
      <c r="B461" s="716" t="s">
        <v>1270</v>
      </c>
      <c r="C461" s="764" t="s">
        <v>352</v>
      </c>
      <c r="D461" s="456" t="s">
        <v>375</v>
      </c>
      <c r="E461" s="352"/>
      <c r="F461" s="346" t="s">
        <v>9</v>
      </c>
      <c r="G461" s="347"/>
      <c r="H461" s="348"/>
      <c r="I461" s="349"/>
      <c r="J461" s="350"/>
      <c r="K461" s="351"/>
      <c r="L461" s="350"/>
      <c r="M461" s="680"/>
      <c r="N461" s="354"/>
      <c r="O461" s="353"/>
      <c r="P461" s="355">
        <v>4</v>
      </c>
      <c r="Q461" s="356">
        <v>100</v>
      </c>
      <c r="R461" s="418"/>
      <c r="S461" s="703"/>
      <c r="T461" s="703"/>
      <c r="U461" s="706"/>
      <c r="Z461" s="328"/>
      <c r="AA461" s="328"/>
      <c r="AE461" s="328"/>
      <c r="AF461" s="328"/>
      <c r="AG461" s="328"/>
      <c r="AH461" s="328"/>
      <c r="AI461" s="328"/>
      <c r="AJ461" s="329"/>
      <c r="AK461" s="330"/>
    </row>
    <row r="462" spans="1:37" s="34" customFormat="1" ht="25.5" x14ac:dyDescent="0.2">
      <c r="A462" s="356" t="s">
        <v>1271</v>
      </c>
      <c r="B462" s="716" t="s">
        <v>1272</v>
      </c>
      <c r="C462" s="764" t="s">
        <v>352</v>
      </c>
      <c r="D462" s="456" t="s">
        <v>375</v>
      </c>
      <c r="E462" s="352"/>
      <c r="F462" s="346" t="s">
        <v>1273</v>
      </c>
      <c r="G462" s="347"/>
      <c r="H462" s="348"/>
      <c r="I462" s="349"/>
      <c r="J462" s="350"/>
      <c r="K462" s="351"/>
      <c r="L462" s="350"/>
      <c r="M462" s="680"/>
      <c r="N462" s="354"/>
      <c r="O462" s="353"/>
      <c r="P462" s="355">
        <v>4</v>
      </c>
      <c r="Q462" s="356">
        <v>100</v>
      </c>
      <c r="R462" s="418"/>
      <c r="S462" s="703"/>
      <c r="T462" s="703"/>
      <c r="U462" s="706"/>
      <c r="Z462" s="328"/>
      <c r="AA462" s="328"/>
      <c r="AE462" s="328"/>
      <c r="AF462" s="328"/>
      <c r="AG462" s="328"/>
      <c r="AH462" s="328"/>
      <c r="AI462" s="328"/>
      <c r="AJ462" s="329"/>
      <c r="AK462" s="330"/>
    </row>
    <row r="463" spans="1:37" s="34" customFormat="1" ht="25.5" x14ac:dyDescent="0.2">
      <c r="A463" s="356" t="s">
        <v>1274</v>
      </c>
      <c r="B463" s="716" t="s">
        <v>1275</v>
      </c>
      <c r="C463" s="764" t="s">
        <v>352</v>
      </c>
      <c r="D463" s="456" t="s">
        <v>375</v>
      </c>
      <c r="E463" s="352"/>
      <c r="F463" s="346" t="s">
        <v>785</v>
      </c>
      <c r="G463" s="347"/>
      <c r="H463" s="348"/>
      <c r="I463" s="349"/>
      <c r="J463" s="350"/>
      <c r="K463" s="351"/>
      <c r="L463" s="350"/>
      <c r="M463" s="680"/>
      <c r="N463" s="354"/>
      <c r="O463" s="353"/>
      <c r="P463" s="355">
        <v>4</v>
      </c>
      <c r="Q463" s="356">
        <v>100</v>
      </c>
      <c r="R463" s="418"/>
      <c r="S463" s="703"/>
      <c r="T463" s="703"/>
      <c r="U463" s="706"/>
      <c r="Z463" s="328"/>
      <c r="AA463" s="328"/>
      <c r="AE463" s="328"/>
      <c r="AF463" s="328"/>
      <c r="AG463" s="328"/>
      <c r="AH463" s="328"/>
      <c r="AI463" s="328"/>
      <c r="AJ463" s="329"/>
      <c r="AK463" s="330"/>
    </row>
    <row r="464" spans="1:37" s="34" customFormat="1" ht="25.5" x14ac:dyDescent="0.2">
      <c r="A464" s="356" t="s">
        <v>1276</v>
      </c>
      <c r="B464" s="716" t="s">
        <v>1277</v>
      </c>
      <c r="C464" s="764" t="s">
        <v>352</v>
      </c>
      <c r="D464" s="456" t="s">
        <v>375</v>
      </c>
      <c r="E464" s="352"/>
      <c r="F464" s="346" t="s">
        <v>1273</v>
      </c>
      <c r="G464" s="347"/>
      <c r="H464" s="348"/>
      <c r="I464" s="349"/>
      <c r="J464" s="350"/>
      <c r="K464" s="349"/>
      <c r="L464" s="350"/>
      <c r="M464" s="680"/>
      <c r="N464" s="354"/>
      <c r="O464" s="353"/>
      <c r="P464" s="355">
        <v>4</v>
      </c>
      <c r="Q464" s="356">
        <v>100</v>
      </c>
      <c r="R464" s="418"/>
      <c r="S464" s="703"/>
      <c r="T464" s="703"/>
      <c r="U464" s="706"/>
      <c r="Z464" s="328"/>
      <c r="AA464" s="328"/>
      <c r="AE464" s="328"/>
      <c r="AF464" s="328"/>
      <c r="AG464" s="328"/>
      <c r="AH464" s="328"/>
      <c r="AI464" s="328"/>
      <c r="AJ464" s="329"/>
      <c r="AK464" s="330"/>
    </row>
    <row r="465" spans="1:37" s="34" customFormat="1" ht="25.5" x14ac:dyDescent="0.2">
      <c r="A465" s="356" t="s">
        <v>1278</v>
      </c>
      <c r="B465" s="716" t="s">
        <v>1279</v>
      </c>
      <c r="C465" s="764" t="s">
        <v>352</v>
      </c>
      <c r="D465" s="456" t="s">
        <v>375</v>
      </c>
      <c r="E465" s="352"/>
      <c r="F465" s="346" t="s">
        <v>1273</v>
      </c>
      <c r="G465" s="347"/>
      <c r="H465" s="348"/>
      <c r="I465" s="349"/>
      <c r="J465" s="350"/>
      <c r="K465" s="351"/>
      <c r="L465" s="350"/>
      <c r="M465" s="680"/>
      <c r="N465" s="354"/>
      <c r="O465" s="353"/>
      <c r="P465" s="355">
        <v>4</v>
      </c>
      <c r="Q465" s="356">
        <v>100</v>
      </c>
      <c r="R465" s="418"/>
      <c r="S465" s="703"/>
      <c r="T465" s="703"/>
      <c r="U465" s="706"/>
      <c r="Z465" s="328"/>
      <c r="AA465" s="328"/>
      <c r="AE465" s="328"/>
      <c r="AF465" s="328"/>
      <c r="AG465" s="328"/>
      <c r="AH465" s="328"/>
      <c r="AI465" s="328"/>
      <c r="AJ465" s="329"/>
      <c r="AK465" s="330"/>
    </row>
    <row r="466" spans="1:37" s="34" customFormat="1" ht="25.5" x14ac:dyDescent="0.2">
      <c r="A466" s="356" t="s">
        <v>1280</v>
      </c>
      <c r="B466" s="716" t="s">
        <v>1281</v>
      </c>
      <c r="C466" s="764" t="s">
        <v>352</v>
      </c>
      <c r="D466" s="456" t="s">
        <v>375</v>
      </c>
      <c r="E466" s="352"/>
      <c r="F466" s="346" t="s">
        <v>785</v>
      </c>
      <c r="G466" s="347"/>
      <c r="H466" s="348"/>
      <c r="I466" s="349"/>
      <c r="J466" s="350"/>
      <c r="K466" s="351"/>
      <c r="L466" s="350"/>
      <c r="M466" s="680"/>
      <c r="N466" s="354"/>
      <c r="O466" s="353"/>
      <c r="P466" s="355">
        <v>4</v>
      </c>
      <c r="Q466" s="356">
        <v>100</v>
      </c>
      <c r="R466" s="418"/>
      <c r="S466" s="703"/>
      <c r="T466" s="703"/>
      <c r="U466" s="706"/>
      <c r="Z466" s="328"/>
      <c r="AA466" s="328"/>
      <c r="AE466" s="328"/>
      <c r="AF466" s="328"/>
      <c r="AG466" s="328"/>
      <c r="AH466" s="328"/>
      <c r="AI466" s="328"/>
      <c r="AJ466" s="329"/>
      <c r="AK466" s="330"/>
    </row>
    <row r="467" spans="1:37" s="34" customFormat="1" ht="25.5" x14ac:dyDescent="0.2">
      <c r="A467" s="356" t="s">
        <v>1282</v>
      </c>
      <c r="B467" s="716" t="s">
        <v>1283</v>
      </c>
      <c r="C467" s="764" t="s">
        <v>352</v>
      </c>
      <c r="D467" s="456" t="s">
        <v>375</v>
      </c>
      <c r="E467" s="352"/>
      <c r="F467" s="346" t="s">
        <v>785</v>
      </c>
      <c r="G467" s="347"/>
      <c r="H467" s="348"/>
      <c r="I467" s="349"/>
      <c r="J467" s="350"/>
      <c r="K467" s="351"/>
      <c r="L467" s="350"/>
      <c r="M467" s="680"/>
      <c r="N467" s="354"/>
      <c r="O467" s="353"/>
      <c r="P467" s="355">
        <v>4</v>
      </c>
      <c r="Q467" s="356">
        <v>100</v>
      </c>
      <c r="R467" s="418"/>
      <c r="S467" s="703"/>
      <c r="T467" s="703"/>
      <c r="U467" s="706"/>
      <c r="Z467" s="328"/>
      <c r="AA467" s="328"/>
      <c r="AE467" s="328"/>
      <c r="AF467" s="328"/>
      <c r="AG467" s="328"/>
      <c r="AH467" s="328"/>
      <c r="AI467" s="328"/>
      <c r="AJ467" s="329"/>
      <c r="AK467" s="330"/>
    </row>
    <row r="468" spans="1:37" s="34" customFormat="1" ht="25.5" x14ac:dyDescent="0.2">
      <c r="A468" s="356" t="s">
        <v>1284</v>
      </c>
      <c r="B468" s="716" t="s">
        <v>1285</v>
      </c>
      <c r="C468" s="764" t="s">
        <v>352</v>
      </c>
      <c r="D468" s="456" t="s">
        <v>375</v>
      </c>
      <c r="E468" s="352"/>
      <c r="F468" s="346" t="s">
        <v>785</v>
      </c>
      <c r="G468" s="347"/>
      <c r="H468" s="348"/>
      <c r="I468" s="349"/>
      <c r="J468" s="350"/>
      <c r="K468" s="351"/>
      <c r="L468" s="350"/>
      <c r="M468" s="680"/>
      <c r="N468" s="354"/>
      <c r="O468" s="353"/>
      <c r="P468" s="355">
        <v>4</v>
      </c>
      <c r="Q468" s="356">
        <v>100</v>
      </c>
      <c r="R468" s="418"/>
      <c r="S468" s="703"/>
      <c r="T468" s="703"/>
      <c r="U468" s="706"/>
      <c r="Z468" s="328"/>
      <c r="AA468" s="328"/>
      <c r="AE468" s="328"/>
      <c r="AF468" s="328"/>
      <c r="AG468" s="328"/>
      <c r="AH468" s="328"/>
      <c r="AI468" s="328"/>
      <c r="AJ468" s="329"/>
      <c r="AK468" s="330"/>
    </row>
    <row r="469" spans="1:37" s="34" customFormat="1" ht="25.5" x14ac:dyDescent="0.2">
      <c r="A469" s="356" t="s">
        <v>1286</v>
      </c>
      <c r="B469" s="716" t="s">
        <v>1287</v>
      </c>
      <c r="C469" s="764" t="s">
        <v>352</v>
      </c>
      <c r="D469" s="456" t="s">
        <v>375</v>
      </c>
      <c r="E469" s="352"/>
      <c r="F469" s="346" t="s">
        <v>785</v>
      </c>
      <c r="G469" s="347"/>
      <c r="H469" s="348"/>
      <c r="I469" s="349"/>
      <c r="J469" s="350"/>
      <c r="K469" s="351"/>
      <c r="L469" s="350"/>
      <c r="M469" s="680"/>
      <c r="N469" s="354"/>
      <c r="O469" s="353"/>
      <c r="P469" s="355">
        <v>4</v>
      </c>
      <c r="Q469" s="356">
        <v>100</v>
      </c>
      <c r="R469" s="418"/>
      <c r="S469" s="703"/>
      <c r="T469" s="703"/>
      <c r="U469" s="706"/>
      <c r="Z469" s="328"/>
      <c r="AA469" s="328"/>
      <c r="AE469" s="328"/>
      <c r="AF469" s="328"/>
      <c r="AG469" s="328"/>
      <c r="AH469" s="328"/>
      <c r="AI469" s="328"/>
      <c r="AJ469" s="329"/>
      <c r="AK469" s="330"/>
    </row>
    <row r="470" spans="1:37" s="34" customFormat="1" ht="25.5" x14ac:dyDescent="0.2">
      <c r="A470" s="356" t="s">
        <v>1288</v>
      </c>
      <c r="B470" s="716" t="s">
        <v>1289</v>
      </c>
      <c r="C470" s="764" t="s">
        <v>352</v>
      </c>
      <c r="D470" s="456" t="s">
        <v>375</v>
      </c>
      <c r="E470" s="352"/>
      <c r="F470" s="346" t="s">
        <v>785</v>
      </c>
      <c r="G470" s="347"/>
      <c r="H470" s="348"/>
      <c r="I470" s="349"/>
      <c r="J470" s="350"/>
      <c r="K470" s="351"/>
      <c r="L470" s="350"/>
      <c r="M470" s="680"/>
      <c r="N470" s="354"/>
      <c r="O470" s="353"/>
      <c r="P470" s="355">
        <v>4</v>
      </c>
      <c r="Q470" s="356">
        <v>100</v>
      </c>
      <c r="R470" s="418"/>
      <c r="S470" s="703"/>
      <c r="T470" s="703"/>
      <c r="U470" s="706"/>
      <c r="Z470" s="328"/>
      <c r="AA470" s="328"/>
      <c r="AE470" s="328"/>
      <c r="AF470" s="328"/>
      <c r="AG470" s="328"/>
      <c r="AH470" s="328"/>
      <c r="AI470" s="328"/>
      <c r="AJ470" s="329"/>
      <c r="AK470" s="330"/>
    </row>
    <row r="471" spans="1:37" s="34" customFormat="1" ht="25.5" x14ac:dyDescent="0.2">
      <c r="A471" s="356" t="s">
        <v>1290</v>
      </c>
      <c r="B471" s="716" t="s">
        <v>1291</v>
      </c>
      <c r="C471" s="764" t="s">
        <v>352</v>
      </c>
      <c r="D471" s="456" t="s">
        <v>375</v>
      </c>
      <c r="E471" s="352"/>
      <c r="F471" s="346" t="s">
        <v>785</v>
      </c>
      <c r="G471" s="347"/>
      <c r="H471" s="348"/>
      <c r="I471" s="349"/>
      <c r="J471" s="350"/>
      <c r="K471" s="351"/>
      <c r="L471" s="350"/>
      <c r="M471" s="680"/>
      <c r="N471" s="354"/>
      <c r="O471" s="353"/>
      <c r="P471" s="355">
        <v>4</v>
      </c>
      <c r="Q471" s="356">
        <v>100</v>
      </c>
      <c r="R471" s="418"/>
      <c r="S471" s="703"/>
      <c r="T471" s="703"/>
      <c r="U471" s="706"/>
      <c r="Z471" s="328"/>
      <c r="AA471" s="328"/>
      <c r="AE471" s="328"/>
      <c r="AF471" s="328"/>
      <c r="AG471" s="340"/>
      <c r="AH471" s="340"/>
      <c r="AI471" s="328"/>
      <c r="AJ471" s="329"/>
      <c r="AK471" s="330"/>
    </row>
    <row r="472" spans="1:37" s="34" customFormat="1" ht="25.5" x14ac:dyDescent="0.2">
      <c r="A472" s="356" t="s">
        <v>1292</v>
      </c>
      <c r="B472" s="716" t="s">
        <v>1293</v>
      </c>
      <c r="C472" s="764" t="s">
        <v>352</v>
      </c>
      <c r="D472" s="456" t="s">
        <v>375</v>
      </c>
      <c r="E472" s="352"/>
      <c r="F472" s="346" t="s">
        <v>785</v>
      </c>
      <c r="G472" s="347"/>
      <c r="H472" s="348"/>
      <c r="I472" s="349"/>
      <c r="J472" s="350"/>
      <c r="K472" s="351"/>
      <c r="L472" s="350"/>
      <c r="M472" s="680"/>
      <c r="N472" s="354"/>
      <c r="O472" s="353"/>
      <c r="P472" s="355">
        <v>4</v>
      </c>
      <c r="Q472" s="356">
        <v>100</v>
      </c>
      <c r="R472" s="418"/>
      <c r="S472" s="703"/>
      <c r="T472" s="703"/>
      <c r="U472" s="706"/>
      <c r="Z472" s="328"/>
      <c r="AA472" s="328"/>
      <c r="AE472" s="328"/>
      <c r="AF472" s="328"/>
      <c r="AG472" s="328"/>
      <c r="AH472" s="328"/>
      <c r="AI472" s="328"/>
      <c r="AJ472" s="329"/>
      <c r="AK472" s="330"/>
    </row>
    <row r="473" spans="1:37" s="34" customFormat="1" ht="25.5" x14ac:dyDescent="0.2">
      <c r="A473" s="356" t="s">
        <v>1294</v>
      </c>
      <c r="B473" s="716" t="s">
        <v>1295</v>
      </c>
      <c r="C473" s="764" t="s">
        <v>352</v>
      </c>
      <c r="D473" s="456" t="s">
        <v>375</v>
      </c>
      <c r="E473" s="352"/>
      <c r="F473" s="346" t="s">
        <v>785</v>
      </c>
      <c r="G473" s="347"/>
      <c r="H473" s="348"/>
      <c r="I473" s="349"/>
      <c r="J473" s="350"/>
      <c r="K473" s="351"/>
      <c r="L473" s="350"/>
      <c r="M473" s="680"/>
      <c r="N473" s="354"/>
      <c r="O473" s="353"/>
      <c r="P473" s="355">
        <v>4</v>
      </c>
      <c r="Q473" s="356">
        <v>100</v>
      </c>
      <c r="R473" s="418"/>
      <c r="S473" s="703"/>
      <c r="T473" s="703"/>
      <c r="U473" s="706"/>
      <c r="Z473" s="328"/>
      <c r="AA473" s="328"/>
      <c r="AE473" s="328"/>
      <c r="AF473" s="328"/>
      <c r="AG473" s="328"/>
      <c r="AH473" s="328"/>
      <c r="AI473" s="328"/>
      <c r="AJ473" s="329"/>
      <c r="AK473" s="330"/>
    </row>
    <row r="474" spans="1:37" s="34" customFormat="1" ht="25.5" x14ac:dyDescent="0.2">
      <c r="A474" s="356" t="s">
        <v>1296</v>
      </c>
      <c r="B474" s="716" t="s">
        <v>1297</v>
      </c>
      <c r="C474" s="764" t="s">
        <v>352</v>
      </c>
      <c r="D474" s="456" t="s">
        <v>375</v>
      </c>
      <c r="E474" s="352"/>
      <c r="F474" s="346" t="s">
        <v>785</v>
      </c>
      <c r="G474" s="347"/>
      <c r="H474" s="348"/>
      <c r="I474" s="349"/>
      <c r="J474" s="350"/>
      <c r="K474" s="351"/>
      <c r="L474" s="350"/>
      <c r="M474" s="680"/>
      <c r="N474" s="354"/>
      <c r="O474" s="353"/>
      <c r="P474" s="355">
        <v>4</v>
      </c>
      <c r="Q474" s="356">
        <v>100</v>
      </c>
      <c r="R474" s="418"/>
      <c r="S474" s="703"/>
      <c r="T474" s="703"/>
      <c r="U474" s="706"/>
      <c r="Z474" s="328"/>
      <c r="AA474" s="328"/>
      <c r="AE474" s="328"/>
      <c r="AF474" s="328"/>
      <c r="AG474" s="328"/>
      <c r="AH474" s="328"/>
      <c r="AI474" s="328"/>
      <c r="AJ474" s="329"/>
      <c r="AK474" s="330"/>
    </row>
    <row r="475" spans="1:37" s="34" customFormat="1" ht="25.5" x14ac:dyDescent="0.2">
      <c r="A475" s="356" t="s">
        <v>1298</v>
      </c>
      <c r="B475" s="716" t="s">
        <v>1299</v>
      </c>
      <c r="C475" s="764" t="s">
        <v>352</v>
      </c>
      <c r="D475" s="456" t="s">
        <v>375</v>
      </c>
      <c r="E475" s="352"/>
      <c r="F475" s="346" t="s">
        <v>785</v>
      </c>
      <c r="G475" s="347"/>
      <c r="H475" s="348"/>
      <c r="I475" s="349"/>
      <c r="J475" s="350"/>
      <c r="K475" s="351"/>
      <c r="L475" s="350"/>
      <c r="M475" s="680"/>
      <c r="N475" s="354"/>
      <c r="O475" s="353"/>
      <c r="P475" s="355">
        <v>4</v>
      </c>
      <c r="Q475" s="356">
        <v>100</v>
      </c>
      <c r="R475" s="418"/>
      <c r="S475" s="703"/>
      <c r="T475" s="703"/>
      <c r="U475" s="706"/>
      <c r="Y475" s="424"/>
      <c r="Z475" s="328"/>
      <c r="AA475" s="328"/>
      <c r="AE475" s="328"/>
      <c r="AF475" s="328"/>
      <c r="AG475" s="328"/>
      <c r="AH475" s="328"/>
      <c r="AI475" s="328"/>
      <c r="AJ475" s="329"/>
      <c r="AK475" s="330"/>
    </row>
    <row r="476" spans="1:37" s="34" customFormat="1" ht="25.5" x14ac:dyDescent="0.2">
      <c r="A476" s="356" t="s">
        <v>1300</v>
      </c>
      <c r="B476" s="716" t="s">
        <v>1301</v>
      </c>
      <c r="C476" s="764" t="s">
        <v>352</v>
      </c>
      <c r="D476" s="456" t="s">
        <v>375</v>
      </c>
      <c r="E476" s="352"/>
      <c r="F476" s="346" t="s">
        <v>785</v>
      </c>
      <c r="G476" s="347"/>
      <c r="H476" s="348"/>
      <c r="I476" s="349"/>
      <c r="J476" s="350"/>
      <c r="K476" s="351"/>
      <c r="L476" s="350"/>
      <c r="M476" s="680"/>
      <c r="N476" s="354"/>
      <c r="O476" s="353"/>
      <c r="P476" s="355">
        <v>4</v>
      </c>
      <c r="Q476" s="356">
        <v>100</v>
      </c>
      <c r="R476" s="418"/>
      <c r="S476" s="703"/>
      <c r="T476" s="703"/>
      <c r="U476" s="706"/>
      <c r="Y476" s="424"/>
      <c r="Z476" s="328"/>
      <c r="AA476" s="328"/>
      <c r="AE476" s="328"/>
      <c r="AF476" s="328"/>
      <c r="AG476" s="328"/>
      <c r="AH476" s="328"/>
      <c r="AI476" s="328"/>
      <c r="AJ476" s="329"/>
      <c r="AK476" s="330"/>
    </row>
    <row r="477" spans="1:37" s="34" customFormat="1" ht="25.5" x14ac:dyDescent="0.2">
      <c r="A477" s="356" t="s">
        <v>1302</v>
      </c>
      <c r="B477" s="716" t="s">
        <v>1303</v>
      </c>
      <c r="C477" s="764" t="s">
        <v>352</v>
      </c>
      <c r="D477" s="456" t="s">
        <v>375</v>
      </c>
      <c r="E477" s="352"/>
      <c r="F477" s="346" t="s">
        <v>785</v>
      </c>
      <c r="G477" s="347"/>
      <c r="H477" s="348"/>
      <c r="I477" s="349"/>
      <c r="J477" s="350"/>
      <c r="K477" s="351"/>
      <c r="L477" s="350"/>
      <c r="M477" s="680"/>
      <c r="N477" s="354"/>
      <c r="O477" s="353"/>
      <c r="P477" s="355">
        <v>4</v>
      </c>
      <c r="Q477" s="356">
        <v>100</v>
      </c>
      <c r="R477" s="418"/>
      <c r="S477" s="703"/>
      <c r="T477" s="703"/>
      <c r="U477" s="706"/>
      <c r="Y477" s="424"/>
      <c r="Z477" s="328"/>
      <c r="AA477" s="328"/>
      <c r="AE477" s="328"/>
      <c r="AF477" s="328"/>
      <c r="AG477" s="328"/>
      <c r="AH477" s="328"/>
      <c r="AI477" s="328"/>
      <c r="AJ477" s="329"/>
      <c r="AK477" s="330"/>
    </row>
    <row r="478" spans="1:37" s="34" customFormat="1" ht="25.5" x14ac:dyDescent="0.2">
      <c r="A478" s="356" t="s">
        <v>1304</v>
      </c>
      <c r="B478" s="716" t="s">
        <v>1305</v>
      </c>
      <c r="C478" s="764" t="s">
        <v>352</v>
      </c>
      <c r="D478" s="456" t="s">
        <v>375</v>
      </c>
      <c r="E478" s="352"/>
      <c r="F478" s="346" t="s">
        <v>785</v>
      </c>
      <c r="G478" s="347"/>
      <c r="H478" s="348"/>
      <c r="I478" s="349"/>
      <c r="J478" s="350"/>
      <c r="K478" s="351"/>
      <c r="L478" s="350"/>
      <c r="M478" s="680"/>
      <c r="N478" s="354"/>
      <c r="O478" s="353"/>
      <c r="P478" s="355">
        <v>4</v>
      </c>
      <c r="Q478" s="356">
        <v>100</v>
      </c>
      <c r="R478" s="418"/>
      <c r="S478" s="703"/>
      <c r="T478" s="703"/>
      <c r="U478" s="706"/>
      <c r="Y478" s="424"/>
      <c r="Z478" s="335"/>
      <c r="AA478" s="335"/>
      <c r="AE478" s="335"/>
      <c r="AF478" s="328"/>
      <c r="AG478" s="328"/>
      <c r="AH478" s="328"/>
      <c r="AI478" s="328"/>
      <c r="AJ478" s="329"/>
      <c r="AK478" s="330"/>
    </row>
    <row r="479" spans="1:37" s="34" customFormat="1" ht="25.5" x14ac:dyDescent="0.2">
      <c r="A479" s="356" t="s">
        <v>1306</v>
      </c>
      <c r="B479" s="716" t="s">
        <v>1307</v>
      </c>
      <c r="C479" s="764" t="s">
        <v>352</v>
      </c>
      <c r="D479" s="456" t="s">
        <v>375</v>
      </c>
      <c r="E479" s="352"/>
      <c r="F479" s="346" t="s">
        <v>785</v>
      </c>
      <c r="G479" s="347"/>
      <c r="H479" s="348"/>
      <c r="I479" s="349"/>
      <c r="J479" s="350"/>
      <c r="K479" s="351"/>
      <c r="L479" s="350"/>
      <c r="M479" s="680"/>
      <c r="N479" s="354"/>
      <c r="O479" s="353"/>
      <c r="P479" s="355">
        <v>4</v>
      </c>
      <c r="Q479" s="356">
        <v>100</v>
      </c>
      <c r="R479" s="418"/>
      <c r="S479" s="703"/>
      <c r="T479" s="703"/>
      <c r="U479" s="706"/>
      <c r="Y479" s="424"/>
      <c r="Z479" s="328"/>
      <c r="AA479" s="328"/>
      <c r="AE479" s="328"/>
      <c r="AF479" s="328"/>
      <c r="AG479" s="328"/>
      <c r="AH479" s="328"/>
      <c r="AI479" s="328"/>
      <c r="AJ479" s="329"/>
      <c r="AK479" s="330"/>
    </row>
    <row r="480" spans="1:37" s="34" customFormat="1" x14ac:dyDescent="0.2">
      <c r="A480" s="356"/>
      <c r="B480" s="755" t="s">
        <v>1308</v>
      </c>
      <c r="C480" s="764"/>
      <c r="D480" s="456"/>
      <c r="E480" s="352"/>
      <c r="F480" s="346"/>
      <c r="G480" s="347"/>
      <c r="H480" s="348"/>
      <c r="I480" s="349"/>
      <c r="J480" s="350"/>
      <c r="K480" s="351"/>
      <c r="L480" s="350"/>
      <c r="M480" s="680"/>
      <c r="N480" s="354"/>
      <c r="O480" s="353"/>
      <c r="P480" s="355"/>
      <c r="Q480" s="356"/>
      <c r="R480" s="418"/>
      <c r="S480" s="703"/>
      <c r="T480" s="703"/>
      <c r="U480" s="706"/>
      <c r="Y480" s="424"/>
      <c r="Z480" s="328"/>
      <c r="AA480" s="328"/>
      <c r="AE480" s="328"/>
      <c r="AF480" s="328"/>
      <c r="AG480" s="328"/>
      <c r="AH480" s="328"/>
      <c r="AI480" s="328"/>
      <c r="AJ480" s="329"/>
      <c r="AK480" s="330"/>
    </row>
    <row r="481" spans="1:37" s="34" customFormat="1" ht="25.5" x14ac:dyDescent="0.2">
      <c r="A481" s="356" t="s">
        <v>1309</v>
      </c>
      <c r="B481" s="716" t="s">
        <v>1310</v>
      </c>
      <c r="C481" s="764" t="s">
        <v>352</v>
      </c>
      <c r="D481" s="456" t="s">
        <v>375</v>
      </c>
      <c r="E481" s="352"/>
      <c r="F481" s="346" t="s">
        <v>785</v>
      </c>
      <c r="G481" s="347"/>
      <c r="H481" s="348"/>
      <c r="I481" s="349"/>
      <c r="J481" s="350"/>
      <c r="K481" s="351"/>
      <c r="L481" s="350"/>
      <c r="M481" s="680"/>
      <c r="N481" s="354"/>
      <c r="O481" s="353"/>
      <c r="P481" s="355">
        <v>4</v>
      </c>
      <c r="Q481" s="356">
        <v>100</v>
      </c>
      <c r="R481" s="418"/>
      <c r="S481" s="703"/>
      <c r="T481" s="703"/>
      <c r="U481" s="706"/>
      <c r="Y481" s="424"/>
      <c r="Z481" s="328"/>
      <c r="AA481" s="328"/>
      <c r="AE481" s="328"/>
      <c r="AF481" s="328"/>
      <c r="AG481" s="328"/>
      <c r="AH481" s="328"/>
      <c r="AI481" s="328"/>
      <c r="AJ481" s="329"/>
      <c r="AK481" s="330"/>
    </row>
    <row r="482" spans="1:37" s="34" customFormat="1" ht="25.5" x14ac:dyDescent="0.2">
      <c r="A482" s="356" t="s">
        <v>1311</v>
      </c>
      <c r="B482" s="716" t="s">
        <v>1312</v>
      </c>
      <c r="C482" s="764" t="s">
        <v>352</v>
      </c>
      <c r="D482" s="456" t="s">
        <v>375</v>
      </c>
      <c r="E482" s="352"/>
      <c r="F482" s="346" t="s">
        <v>1047</v>
      </c>
      <c r="G482" s="347"/>
      <c r="H482" s="348"/>
      <c r="I482" s="349"/>
      <c r="J482" s="350"/>
      <c r="K482" s="351"/>
      <c r="L482" s="350"/>
      <c r="M482" s="680"/>
      <c r="N482" s="354"/>
      <c r="O482" s="353"/>
      <c r="P482" s="355">
        <v>4</v>
      </c>
      <c r="Q482" s="356">
        <v>100</v>
      </c>
      <c r="R482" s="418"/>
      <c r="S482" s="703"/>
      <c r="T482" s="703"/>
      <c r="U482" s="706"/>
      <c r="Y482" s="424"/>
      <c r="Z482" s="328"/>
      <c r="AA482" s="328"/>
      <c r="AE482" s="328"/>
      <c r="AF482" s="328"/>
      <c r="AG482" s="328"/>
      <c r="AH482" s="328"/>
      <c r="AI482" s="328"/>
      <c r="AJ482" s="329"/>
      <c r="AK482" s="330"/>
    </row>
    <row r="483" spans="1:37" s="34" customFormat="1" ht="25.5" x14ac:dyDescent="0.2">
      <c r="A483" s="356" t="s">
        <v>1313</v>
      </c>
      <c r="B483" s="716" t="s">
        <v>1314</v>
      </c>
      <c r="C483" s="764" t="s">
        <v>352</v>
      </c>
      <c r="D483" s="456" t="s">
        <v>375</v>
      </c>
      <c r="E483" s="352"/>
      <c r="F483" s="346" t="s">
        <v>1047</v>
      </c>
      <c r="G483" s="347"/>
      <c r="H483" s="348"/>
      <c r="I483" s="349"/>
      <c r="J483" s="350"/>
      <c r="K483" s="351"/>
      <c r="L483" s="350"/>
      <c r="M483" s="680"/>
      <c r="N483" s="354"/>
      <c r="O483" s="353"/>
      <c r="P483" s="355">
        <v>4</v>
      </c>
      <c r="Q483" s="356">
        <v>100</v>
      </c>
      <c r="R483" s="418"/>
      <c r="S483" s="703"/>
      <c r="T483" s="703"/>
      <c r="U483" s="706"/>
      <c r="Y483" s="424"/>
      <c r="Z483" s="338"/>
      <c r="AA483" s="338"/>
      <c r="AE483" s="338"/>
      <c r="AF483" s="328"/>
      <c r="AG483" s="328"/>
      <c r="AH483" s="328"/>
      <c r="AI483" s="328"/>
      <c r="AJ483" s="329"/>
      <c r="AK483" s="330"/>
    </row>
    <row r="484" spans="1:37" s="34" customFormat="1" ht="25.5" x14ac:dyDescent="0.2">
      <c r="A484" s="356" t="s">
        <v>1315</v>
      </c>
      <c r="B484" s="716" t="s">
        <v>1316</v>
      </c>
      <c r="C484" s="764" t="s">
        <v>352</v>
      </c>
      <c r="D484" s="456" t="s">
        <v>375</v>
      </c>
      <c r="E484" s="352"/>
      <c r="F484" s="346" t="s">
        <v>1047</v>
      </c>
      <c r="G484" s="347"/>
      <c r="H484" s="348"/>
      <c r="I484" s="349"/>
      <c r="J484" s="350"/>
      <c r="K484" s="351"/>
      <c r="L484" s="350"/>
      <c r="M484" s="680"/>
      <c r="N484" s="354"/>
      <c r="O484" s="353"/>
      <c r="P484" s="355">
        <v>4</v>
      </c>
      <c r="Q484" s="356">
        <v>100</v>
      </c>
      <c r="R484" s="418"/>
      <c r="S484" s="703"/>
      <c r="T484" s="703"/>
      <c r="U484" s="706"/>
      <c r="Y484" s="424"/>
      <c r="Z484" s="328"/>
      <c r="AA484" s="328"/>
      <c r="AE484" s="328"/>
      <c r="AF484" s="328"/>
      <c r="AG484" s="328"/>
      <c r="AH484" s="328"/>
      <c r="AI484" s="328"/>
      <c r="AJ484" s="329"/>
      <c r="AK484" s="330"/>
    </row>
    <row r="485" spans="1:37" s="34" customFormat="1" ht="25.5" x14ac:dyDescent="0.2">
      <c r="A485" s="356" t="s">
        <v>1317</v>
      </c>
      <c r="B485" s="716" t="s">
        <v>1318</v>
      </c>
      <c r="C485" s="764" t="s">
        <v>352</v>
      </c>
      <c r="D485" s="456" t="s">
        <v>375</v>
      </c>
      <c r="E485" s="352"/>
      <c r="F485" s="346" t="s">
        <v>1047</v>
      </c>
      <c r="G485" s="347"/>
      <c r="H485" s="348"/>
      <c r="I485" s="349"/>
      <c r="J485" s="350"/>
      <c r="K485" s="351"/>
      <c r="L485" s="350"/>
      <c r="M485" s="680"/>
      <c r="N485" s="354"/>
      <c r="O485" s="353"/>
      <c r="P485" s="355">
        <v>4</v>
      </c>
      <c r="Q485" s="356">
        <v>100</v>
      </c>
      <c r="R485" s="418"/>
      <c r="S485" s="703"/>
      <c r="T485" s="703"/>
      <c r="U485" s="706"/>
      <c r="Y485" s="424"/>
      <c r="Z485" s="328"/>
      <c r="AA485" s="328"/>
      <c r="AE485" s="328"/>
      <c r="AF485" s="328"/>
      <c r="AG485" s="328"/>
      <c r="AH485" s="328"/>
      <c r="AI485" s="328"/>
      <c r="AJ485" s="329"/>
      <c r="AK485" s="330"/>
    </row>
    <row r="486" spans="1:37" s="34" customFormat="1" ht="25.5" x14ac:dyDescent="0.2">
      <c r="A486" s="356" t="s">
        <v>1319</v>
      </c>
      <c r="B486" s="716" t="s">
        <v>1320</v>
      </c>
      <c r="C486" s="764" t="s">
        <v>352</v>
      </c>
      <c r="D486" s="456" t="s">
        <v>375</v>
      </c>
      <c r="E486" s="352"/>
      <c r="F486" s="346" t="s">
        <v>1047</v>
      </c>
      <c r="G486" s="347"/>
      <c r="H486" s="348"/>
      <c r="I486" s="349"/>
      <c r="J486" s="350"/>
      <c r="K486" s="351"/>
      <c r="L486" s="350"/>
      <c r="M486" s="680"/>
      <c r="N486" s="354"/>
      <c r="O486" s="353"/>
      <c r="P486" s="355">
        <v>4</v>
      </c>
      <c r="Q486" s="356">
        <v>100</v>
      </c>
      <c r="R486" s="418"/>
      <c r="S486" s="703"/>
      <c r="T486" s="703"/>
      <c r="U486" s="706"/>
      <c r="Y486" s="424"/>
      <c r="Z486" s="328"/>
      <c r="AA486" s="328"/>
      <c r="AE486" s="328"/>
      <c r="AF486" s="328"/>
      <c r="AG486" s="328"/>
      <c r="AH486" s="328"/>
      <c r="AI486" s="328"/>
      <c r="AJ486" s="329"/>
      <c r="AK486" s="330"/>
    </row>
    <row r="487" spans="1:37" s="34" customFormat="1" ht="25.5" x14ac:dyDescent="0.2">
      <c r="A487" s="356" t="s">
        <v>1321</v>
      </c>
      <c r="B487" s="716" t="s">
        <v>1322</v>
      </c>
      <c r="C487" s="764" t="s">
        <v>352</v>
      </c>
      <c r="D487" s="456" t="s">
        <v>375</v>
      </c>
      <c r="E487" s="352"/>
      <c r="F487" s="346" t="s">
        <v>1047</v>
      </c>
      <c r="G487" s="347"/>
      <c r="H487" s="348"/>
      <c r="I487" s="349"/>
      <c r="J487" s="350"/>
      <c r="K487" s="351"/>
      <c r="L487" s="350"/>
      <c r="M487" s="680"/>
      <c r="N487" s="354"/>
      <c r="O487" s="353"/>
      <c r="P487" s="355">
        <v>4</v>
      </c>
      <c r="Q487" s="356">
        <v>100</v>
      </c>
      <c r="R487" s="418"/>
      <c r="S487" s="703"/>
      <c r="T487" s="703"/>
      <c r="U487" s="706"/>
      <c r="Y487" s="424"/>
      <c r="Z487" s="328"/>
      <c r="AA487" s="328"/>
      <c r="AE487" s="328"/>
      <c r="AF487" s="328"/>
      <c r="AG487" s="328"/>
      <c r="AH487" s="328"/>
      <c r="AI487" s="328"/>
      <c r="AJ487" s="329"/>
      <c r="AK487" s="330"/>
    </row>
    <row r="488" spans="1:37" s="34" customFormat="1" ht="25.5" x14ac:dyDescent="0.2">
      <c r="A488" s="356" t="s">
        <v>1323</v>
      </c>
      <c r="B488" s="716" t="s">
        <v>1324</v>
      </c>
      <c r="C488" s="764" t="s">
        <v>352</v>
      </c>
      <c r="D488" s="456" t="s">
        <v>375</v>
      </c>
      <c r="E488" s="352"/>
      <c r="F488" s="346" t="s">
        <v>785</v>
      </c>
      <c r="G488" s="347"/>
      <c r="H488" s="348"/>
      <c r="I488" s="349"/>
      <c r="J488" s="350"/>
      <c r="K488" s="351"/>
      <c r="L488" s="350"/>
      <c r="M488" s="680"/>
      <c r="N488" s="354"/>
      <c r="O488" s="353"/>
      <c r="P488" s="355">
        <v>4</v>
      </c>
      <c r="Q488" s="356">
        <v>100</v>
      </c>
      <c r="R488" s="418"/>
      <c r="S488" s="703"/>
      <c r="T488" s="703"/>
      <c r="U488" s="706"/>
      <c r="Y488" s="424"/>
      <c r="Z488" s="328"/>
      <c r="AA488" s="328"/>
      <c r="AE488" s="328"/>
      <c r="AF488" s="328"/>
      <c r="AG488" s="328"/>
      <c r="AH488" s="328"/>
      <c r="AI488" s="328"/>
      <c r="AJ488" s="329"/>
      <c r="AK488" s="330"/>
    </row>
    <row r="489" spans="1:37" s="34" customFormat="1" ht="25.5" x14ac:dyDescent="0.2">
      <c r="A489" s="356" t="s">
        <v>1325</v>
      </c>
      <c r="B489" s="716" t="s">
        <v>1326</v>
      </c>
      <c r="C489" s="764" t="s">
        <v>352</v>
      </c>
      <c r="D489" s="456" t="s">
        <v>375</v>
      </c>
      <c r="E489" s="352"/>
      <c r="F489" s="346" t="s">
        <v>785</v>
      </c>
      <c r="G489" s="347"/>
      <c r="H489" s="348"/>
      <c r="I489" s="349"/>
      <c r="J489" s="350"/>
      <c r="K489" s="351"/>
      <c r="L489" s="350"/>
      <c r="M489" s="680"/>
      <c r="N489" s="354"/>
      <c r="O489" s="353"/>
      <c r="P489" s="355">
        <v>4</v>
      </c>
      <c r="Q489" s="356">
        <v>100</v>
      </c>
      <c r="R489" s="418"/>
      <c r="S489" s="703"/>
      <c r="T489" s="703"/>
      <c r="U489" s="706"/>
      <c r="Y489" s="424"/>
      <c r="Z489" s="328"/>
      <c r="AA489" s="328"/>
      <c r="AE489" s="328"/>
      <c r="AF489" s="328"/>
      <c r="AG489" s="328"/>
      <c r="AH489" s="328"/>
      <c r="AI489" s="328"/>
      <c r="AJ489" s="329"/>
      <c r="AK489" s="330"/>
    </row>
    <row r="490" spans="1:37" s="34" customFormat="1" ht="25.5" x14ac:dyDescent="0.2">
      <c r="A490" s="356" t="s">
        <v>1327</v>
      </c>
      <c r="B490" s="716" t="s">
        <v>1328</v>
      </c>
      <c r="C490" s="764" t="s">
        <v>352</v>
      </c>
      <c r="D490" s="456" t="s">
        <v>375</v>
      </c>
      <c r="E490" s="352"/>
      <c r="F490" s="346" t="s">
        <v>1047</v>
      </c>
      <c r="G490" s="347"/>
      <c r="H490" s="348"/>
      <c r="I490" s="349"/>
      <c r="J490" s="350"/>
      <c r="K490" s="351"/>
      <c r="L490" s="350"/>
      <c r="M490" s="680"/>
      <c r="N490" s="354"/>
      <c r="O490" s="353"/>
      <c r="P490" s="355">
        <v>4</v>
      </c>
      <c r="Q490" s="356">
        <v>100</v>
      </c>
      <c r="R490" s="418"/>
      <c r="S490" s="703"/>
      <c r="T490" s="703"/>
      <c r="U490" s="706"/>
      <c r="Y490" s="424"/>
      <c r="Z490" s="328"/>
      <c r="AA490" s="328"/>
      <c r="AE490" s="328"/>
      <c r="AF490" s="328"/>
      <c r="AG490" s="328"/>
      <c r="AH490" s="328"/>
      <c r="AI490" s="328"/>
      <c r="AJ490" s="329"/>
      <c r="AK490" s="330"/>
    </row>
    <row r="491" spans="1:37" s="34" customFormat="1" ht="25.5" x14ac:dyDescent="0.2">
      <c r="A491" s="356" t="s">
        <v>1329</v>
      </c>
      <c r="B491" s="716" t="s">
        <v>1330</v>
      </c>
      <c r="C491" s="764" t="s">
        <v>352</v>
      </c>
      <c r="D491" s="456" t="s">
        <v>375</v>
      </c>
      <c r="E491" s="352"/>
      <c r="F491" s="346" t="s">
        <v>1047</v>
      </c>
      <c r="G491" s="347"/>
      <c r="H491" s="348"/>
      <c r="I491" s="349"/>
      <c r="J491" s="350"/>
      <c r="K491" s="351"/>
      <c r="L491" s="350"/>
      <c r="M491" s="680"/>
      <c r="N491" s="354"/>
      <c r="O491" s="353"/>
      <c r="P491" s="355">
        <v>4</v>
      </c>
      <c r="Q491" s="356">
        <v>100</v>
      </c>
      <c r="R491" s="418"/>
      <c r="S491" s="703"/>
      <c r="T491" s="703"/>
      <c r="U491" s="706"/>
      <c r="Y491" s="424"/>
      <c r="Z491" s="328"/>
      <c r="AA491" s="328"/>
      <c r="AE491" s="328"/>
      <c r="AF491" s="328"/>
      <c r="AG491" s="328"/>
      <c r="AH491" s="328"/>
      <c r="AI491" s="328"/>
      <c r="AJ491" s="329"/>
      <c r="AK491" s="330"/>
    </row>
    <row r="492" spans="1:37" s="34" customFormat="1" ht="25.5" x14ac:dyDescent="0.2">
      <c r="A492" s="356" t="s">
        <v>1331</v>
      </c>
      <c r="B492" s="716" t="s">
        <v>1332</v>
      </c>
      <c r="C492" s="764" t="s">
        <v>352</v>
      </c>
      <c r="D492" s="456" t="s">
        <v>375</v>
      </c>
      <c r="E492" s="352"/>
      <c r="F492" s="346" t="s">
        <v>1047</v>
      </c>
      <c r="G492" s="347"/>
      <c r="H492" s="348"/>
      <c r="I492" s="349"/>
      <c r="J492" s="350"/>
      <c r="K492" s="351"/>
      <c r="L492" s="350"/>
      <c r="M492" s="680"/>
      <c r="N492" s="354"/>
      <c r="O492" s="353"/>
      <c r="P492" s="355">
        <v>4</v>
      </c>
      <c r="Q492" s="356">
        <v>100</v>
      </c>
      <c r="R492" s="418"/>
      <c r="S492" s="703"/>
      <c r="T492" s="703"/>
      <c r="U492" s="706"/>
      <c r="Y492" s="424"/>
      <c r="Z492" s="328"/>
      <c r="AA492" s="328"/>
      <c r="AE492" s="328"/>
      <c r="AF492" s="328"/>
      <c r="AG492" s="328"/>
      <c r="AH492" s="328"/>
      <c r="AI492" s="328"/>
      <c r="AJ492" s="329"/>
      <c r="AK492" s="330"/>
    </row>
    <row r="493" spans="1:37" s="34" customFormat="1" ht="25.5" x14ac:dyDescent="0.2">
      <c r="A493" s="356" t="s">
        <v>1333</v>
      </c>
      <c r="B493" s="716" t="s">
        <v>1334</v>
      </c>
      <c r="C493" s="764" t="s">
        <v>352</v>
      </c>
      <c r="D493" s="456" t="s">
        <v>375</v>
      </c>
      <c r="E493" s="352"/>
      <c r="F493" s="346" t="s">
        <v>1047</v>
      </c>
      <c r="G493" s="347"/>
      <c r="H493" s="348"/>
      <c r="I493" s="349"/>
      <c r="J493" s="350"/>
      <c r="K493" s="351"/>
      <c r="L493" s="350"/>
      <c r="M493" s="680"/>
      <c r="N493" s="354"/>
      <c r="O493" s="353"/>
      <c r="P493" s="355">
        <v>4</v>
      </c>
      <c r="Q493" s="356">
        <v>100</v>
      </c>
      <c r="R493" s="418"/>
      <c r="S493" s="703"/>
      <c r="T493" s="703"/>
      <c r="U493" s="706"/>
      <c r="Y493" s="424"/>
      <c r="Z493" s="328"/>
      <c r="AA493" s="328"/>
      <c r="AE493" s="328"/>
      <c r="AF493" s="328"/>
      <c r="AG493" s="328"/>
      <c r="AH493" s="328"/>
      <c r="AI493" s="328"/>
      <c r="AJ493" s="329"/>
      <c r="AK493" s="330"/>
    </row>
    <row r="494" spans="1:37" s="34" customFormat="1" ht="25.5" x14ac:dyDescent="0.2">
      <c r="A494" s="356" t="s">
        <v>1335</v>
      </c>
      <c r="B494" s="716" t="s">
        <v>1336</v>
      </c>
      <c r="C494" s="764" t="s">
        <v>352</v>
      </c>
      <c r="D494" s="456" t="s">
        <v>375</v>
      </c>
      <c r="E494" s="352"/>
      <c r="F494" s="346" t="s">
        <v>1047</v>
      </c>
      <c r="G494" s="347"/>
      <c r="H494" s="348"/>
      <c r="I494" s="349"/>
      <c r="J494" s="350"/>
      <c r="K494" s="351"/>
      <c r="L494" s="350"/>
      <c r="M494" s="680"/>
      <c r="N494" s="354"/>
      <c r="O494" s="353"/>
      <c r="P494" s="355">
        <v>4</v>
      </c>
      <c r="Q494" s="356">
        <v>100</v>
      </c>
      <c r="R494" s="418"/>
      <c r="S494" s="703"/>
      <c r="T494" s="703"/>
      <c r="U494" s="706"/>
      <c r="Y494" s="424"/>
      <c r="Z494" s="328"/>
      <c r="AA494" s="328"/>
      <c r="AE494" s="328"/>
      <c r="AF494" s="328"/>
      <c r="AG494" s="328"/>
      <c r="AH494" s="328"/>
      <c r="AI494" s="328"/>
      <c r="AJ494" s="329"/>
      <c r="AK494" s="330"/>
    </row>
    <row r="495" spans="1:37" s="34" customFormat="1" x14ac:dyDescent="0.2">
      <c r="A495" s="356"/>
      <c r="B495" s="755" t="s">
        <v>1337</v>
      </c>
      <c r="C495" s="764"/>
      <c r="D495" s="456"/>
      <c r="E495" s="352"/>
      <c r="F495" s="346"/>
      <c r="G495" s="347"/>
      <c r="H495" s="348"/>
      <c r="I495" s="349"/>
      <c r="J495" s="350"/>
      <c r="K495" s="351"/>
      <c r="L495" s="350"/>
      <c r="M495" s="680"/>
      <c r="N495" s="354"/>
      <c r="O495" s="353"/>
      <c r="P495" s="355"/>
      <c r="Q495" s="356"/>
      <c r="R495" s="418"/>
      <c r="S495" s="703"/>
      <c r="T495" s="703"/>
      <c r="U495" s="706"/>
      <c r="Y495" s="424"/>
      <c r="Z495" s="328"/>
      <c r="AA495" s="328"/>
      <c r="AE495" s="328"/>
      <c r="AF495" s="328"/>
      <c r="AG495" s="328"/>
      <c r="AH495" s="328"/>
      <c r="AI495" s="328"/>
      <c r="AJ495" s="329"/>
      <c r="AK495" s="330"/>
    </row>
    <row r="496" spans="1:37" s="34" customFormat="1" ht="25.5" x14ac:dyDescent="0.2">
      <c r="A496" s="356" t="s">
        <v>1338</v>
      </c>
      <c r="B496" s="716" t="s">
        <v>1339</v>
      </c>
      <c r="C496" s="764" t="s">
        <v>352</v>
      </c>
      <c r="D496" s="456" t="s">
        <v>375</v>
      </c>
      <c r="E496" s="352"/>
      <c r="F496" s="346" t="s">
        <v>768</v>
      </c>
      <c r="G496" s="347"/>
      <c r="H496" s="348"/>
      <c r="I496" s="349"/>
      <c r="J496" s="350"/>
      <c r="K496" s="351"/>
      <c r="L496" s="350"/>
      <c r="M496" s="680"/>
      <c r="N496" s="354"/>
      <c r="O496" s="353"/>
      <c r="P496" s="355">
        <v>4</v>
      </c>
      <c r="Q496" s="356">
        <v>100</v>
      </c>
      <c r="R496" s="418"/>
      <c r="S496" s="703"/>
      <c r="T496" s="703"/>
      <c r="U496" s="706"/>
      <c r="Y496" s="424"/>
      <c r="Z496" s="328"/>
      <c r="AA496" s="328"/>
      <c r="AE496" s="328"/>
      <c r="AF496" s="328"/>
      <c r="AG496" s="328"/>
      <c r="AH496" s="328"/>
      <c r="AI496" s="328"/>
      <c r="AJ496" s="329"/>
      <c r="AK496" s="330"/>
    </row>
    <row r="497" spans="1:37" s="34" customFormat="1" ht="25.5" x14ac:dyDescent="0.2">
      <c r="A497" s="356" t="s">
        <v>1340</v>
      </c>
      <c r="B497" s="716" t="s">
        <v>1341</v>
      </c>
      <c r="C497" s="764" t="s">
        <v>352</v>
      </c>
      <c r="D497" s="456" t="s">
        <v>375</v>
      </c>
      <c r="E497" s="352"/>
      <c r="F497" s="346" t="s">
        <v>768</v>
      </c>
      <c r="G497" s="347"/>
      <c r="H497" s="348"/>
      <c r="I497" s="349"/>
      <c r="J497" s="350"/>
      <c r="K497" s="351"/>
      <c r="L497" s="350"/>
      <c r="M497" s="680"/>
      <c r="N497" s="354"/>
      <c r="O497" s="353"/>
      <c r="P497" s="355">
        <v>4</v>
      </c>
      <c r="Q497" s="356">
        <v>100</v>
      </c>
      <c r="R497" s="418"/>
      <c r="S497" s="703"/>
      <c r="T497" s="703"/>
      <c r="U497" s="706"/>
      <c r="Y497" s="424"/>
      <c r="Z497" s="328"/>
      <c r="AA497" s="328"/>
      <c r="AE497" s="328"/>
      <c r="AF497" s="328"/>
      <c r="AG497" s="328"/>
      <c r="AH497" s="328"/>
      <c r="AI497" s="328"/>
      <c r="AJ497" s="329"/>
      <c r="AK497" s="330"/>
    </row>
    <row r="498" spans="1:37" s="34" customFormat="1" ht="25.5" x14ac:dyDescent="0.2">
      <c r="A498" s="356" t="s">
        <v>1342</v>
      </c>
      <c r="B498" s="716" t="s">
        <v>1343</v>
      </c>
      <c r="C498" s="764" t="s">
        <v>352</v>
      </c>
      <c r="D498" s="456" t="s">
        <v>375</v>
      </c>
      <c r="E498" s="352"/>
      <c r="F498" s="346" t="s">
        <v>768</v>
      </c>
      <c r="G498" s="347"/>
      <c r="H498" s="348"/>
      <c r="I498" s="349"/>
      <c r="J498" s="350"/>
      <c r="K498" s="351"/>
      <c r="L498" s="350"/>
      <c r="M498" s="680"/>
      <c r="N498" s="354"/>
      <c r="O498" s="353"/>
      <c r="P498" s="355">
        <v>4</v>
      </c>
      <c r="Q498" s="356">
        <v>100</v>
      </c>
      <c r="R498" s="418"/>
      <c r="S498" s="703"/>
      <c r="T498" s="703"/>
      <c r="U498" s="706"/>
      <c r="Y498" s="424"/>
      <c r="Z498" s="328"/>
      <c r="AA498" s="328"/>
      <c r="AE498" s="328"/>
      <c r="AF498" s="328"/>
      <c r="AG498" s="328"/>
      <c r="AH498" s="328"/>
      <c r="AI498" s="328"/>
      <c r="AJ498" s="329"/>
      <c r="AK498" s="330"/>
    </row>
    <row r="499" spans="1:37" s="34" customFormat="1" ht="25.5" x14ac:dyDescent="0.2">
      <c r="A499" s="356" t="s">
        <v>1344</v>
      </c>
      <c r="B499" s="716" t="s">
        <v>1345</v>
      </c>
      <c r="C499" s="764" t="s">
        <v>352</v>
      </c>
      <c r="D499" s="456" t="s">
        <v>375</v>
      </c>
      <c r="E499" s="352"/>
      <c r="F499" s="346" t="s">
        <v>9</v>
      </c>
      <c r="G499" s="347"/>
      <c r="H499" s="348"/>
      <c r="I499" s="349"/>
      <c r="J499" s="350"/>
      <c r="K499" s="351"/>
      <c r="L499" s="350"/>
      <c r="M499" s="680"/>
      <c r="N499" s="354"/>
      <c r="O499" s="353"/>
      <c r="P499" s="355">
        <v>4</v>
      </c>
      <c r="Q499" s="356">
        <v>100</v>
      </c>
      <c r="R499" s="418"/>
      <c r="S499" s="703"/>
      <c r="T499" s="703"/>
      <c r="U499" s="706"/>
      <c r="Y499" s="424"/>
      <c r="Z499" s="328"/>
      <c r="AA499" s="328"/>
      <c r="AE499" s="328"/>
      <c r="AF499" s="328"/>
      <c r="AG499" s="328"/>
      <c r="AH499" s="328"/>
      <c r="AI499" s="328"/>
      <c r="AJ499" s="329"/>
      <c r="AK499" s="330"/>
    </row>
    <row r="500" spans="1:37" s="34" customFormat="1" ht="25.5" x14ac:dyDescent="0.2">
      <c r="A500" s="356" t="s">
        <v>1346</v>
      </c>
      <c r="B500" s="716" t="s">
        <v>1347</v>
      </c>
      <c r="C500" s="764" t="s">
        <v>352</v>
      </c>
      <c r="D500" s="456" t="s">
        <v>375</v>
      </c>
      <c r="E500" s="352"/>
      <c r="F500" s="346" t="s">
        <v>768</v>
      </c>
      <c r="G500" s="347"/>
      <c r="H500" s="348"/>
      <c r="I500" s="349"/>
      <c r="J500" s="350"/>
      <c r="K500" s="351"/>
      <c r="L500" s="350"/>
      <c r="M500" s="680"/>
      <c r="N500" s="354"/>
      <c r="O500" s="353"/>
      <c r="P500" s="355">
        <v>4</v>
      </c>
      <c r="Q500" s="356">
        <v>100</v>
      </c>
      <c r="R500" s="418"/>
      <c r="S500" s="703"/>
      <c r="T500" s="703"/>
      <c r="U500" s="706"/>
      <c r="Y500" s="424"/>
      <c r="Z500" s="328"/>
      <c r="AA500" s="328"/>
      <c r="AE500" s="328"/>
      <c r="AF500" s="328"/>
      <c r="AG500" s="328"/>
      <c r="AH500" s="328"/>
      <c r="AI500" s="328"/>
      <c r="AJ500" s="329"/>
      <c r="AK500" s="330"/>
    </row>
    <row r="501" spans="1:37" s="34" customFormat="1" x14ac:dyDescent="0.2">
      <c r="A501" s="356"/>
      <c r="B501" s="755" t="s">
        <v>1348</v>
      </c>
      <c r="C501" s="764"/>
      <c r="D501" s="456"/>
      <c r="E501" s="352"/>
      <c r="F501" s="346"/>
      <c r="G501" s="347"/>
      <c r="H501" s="348"/>
      <c r="I501" s="349"/>
      <c r="J501" s="350"/>
      <c r="K501" s="351"/>
      <c r="L501" s="350"/>
      <c r="M501" s="680"/>
      <c r="N501" s="354"/>
      <c r="O501" s="353"/>
      <c r="P501" s="355"/>
      <c r="Q501" s="356"/>
      <c r="R501" s="418"/>
      <c r="S501" s="703"/>
      <c r="T501" s="703"/>
      <c r="U501" s="706"/>
      <c r="Y501" s="424"/>
      <c r="Z501" s="328"/>
      <c r="AA501" s="328"/>
      <c r="AE501" s="328"/>
      <c r="AF501" s="328"/>
      <c r="AG501" s="328"/>
      <c r="AH501" s="328"/>
      <c r="AI501" s="328"/>
      <c r="AJ501" s="329"/>
      <c r="AK501" s="330"/>
    </row>
    <row r="502" spans="1:37" s="34" customFormat="1" ht="25.5" x14ac:dyDescent="0.2">
      <c r="A502" s="356" t="s">
        <v>1349</v>
      </c>
      <c r="B502" s="716" t="s">
        <v>918</v>
      </c>
      <c r="C502" s="764" t="s">
        <v>352</v>
      </c>
      <c r="D502" s="456" t="s">
        <v>375</v>
      </c>
      <c r="E502" s="352"/>
      <c r="F502" s="346" t="s">
        <v>9</v>
      </c>
      <c r="G502" s="347">
        <v>0</v>
      </c>
      <c r="H502" s="348"/>
      <c r="I502" s="349"/>
      <c r="J502" s="350"/>
      <c r="K502" s="351"/>
      <c r="L502" s="350"/>
      <c r="M502" s="680"/>
      <c r="N502" s="354"/>
      <c r="O502" s="353"/>
      <c r="P502" s="355">
        <v>4</v>
      </c>
      <c r="Q502" s="356">
        <v>100</v>
      </c>
      <c r="R502" s="418"/>
      <c r="S502" s="703"/>
      <c r="T502" s="703"/>
      <c r="U502" s="706"/>
      <c r="Y502" s="424"/>
      <c r="Z502" s="328"/>
      <c r="AA502" s="328"/>
      <c r="AE502" s="328"/>
      <c r="AF502" s="328"/>
      <c r="AG502" s="328"/>
      <c r="AH502" s="328"/>
      <c r="AI502" s="328"/>
      <c r="AJ502" s="329"/>
      <c r="AK502" s="330"/>
    </row>
    <row r="503" spans="1:37" s="34" customFormat="1" ht="25.5" x14ac:dyDescent="0.2">
      <c r="A503" s="356" t="s">
        <v>1350</v>
      </c>
      <c r="B503" s="716" t="s">
        <v>1351</v>
      </c>
      <c r="C503" s="764" t="s">
        <v>352</v>
      </c>
      <c r="D503" s="456" t="s">
        <v>375</v>
      </c>
      <c r="E503" s="352"/>
      <c r="F503" s="346" t="s">
        <v>1352</v>
      </c>
      <c r="G503" s="347"/>
      <c r="H503" s="348"/>
      <c r="I503" s="349"/>
      <c r="J503" s="350"/>
      <c r="K503" s="351"/>
      <c r="L503" s="350"/>
      <c r="M503" s="680"/>
      <c r="N503" s="354"/>
      <c r="O503" s="353"/>
      <c r="P503" s="355">
        <v>4</v>
      </c>
      <c r="Q503" s="356">
        <v>100</v>
      </c>
      <c r="R503" s="418"/>
      <c r="S503" s="703"/>
      <c r="T503" s="703"/>
      <c r="U503" s="706"/>
      <c r="Y503" s="424"/>
      <c r="Z503" s="328"/>
      <c r="AA503" s="328"/>
      <c r="AE503" s="328"/>
      <c r="AF503" s="328"/>
      <c r="AG503" s="328"/>
      <c r="AH503" s="328"/>
      <c r="AI503" s="328"/>
      <c r="AJ503" s="329"/>
      <c r="AK503" s="330"/>
    </row>
    <row r="504" spans="1:37" s="34" customFormat="1" ht="25.5" x14ac:dyDescent="0.2">
      <c r="A504" s="356" t="s">
        <v>1353</v>
      </c>
      <c r="B504" s="716" t="s">
        <v>1354</v>
      </c>
      <c r="C504" s="764" t="s">
        <v>352</v>
      </c>
      <c r="D504" s="456" t="s">
        <v>375</v>
      </c>
      <c r="E504" s="352"/>
      <c r="F504" s="346" t="s">
        <v>1352</v>
      </c>
      <c r="G504" s="347"/>
      <c r="H504" s="348"/>
      <c r="I504" s="349"/>
      <c r="J504" s="350"/>
      <c r="K504" s="351"/>
      <c r="L504" s="350"/>
      <c r="M504" s="680"/>
      <c r="N504" s="354"/>
      <c r="O504" s="353"/>
      <c r="P504" s="355">
        <v>4</v>
      </c>
      <c r="Q504" s="356">
        <v>100</v>
      </c>
      <c r="R504" s="418"/>
      <c r="S504" s="703"/>
      <c r="T504" s="703"/>
      <c r="U504" s="706"/>
      <c r="Y504" s="424"/>
      <c r="Z504" s="338"/>
      <c r="AA504" s="338"/>
      <c r="AE504" s="338"/>
      <c r="AF504" s="328"/>
      <c r="AG504" s="328"/>
      <c r="AH504" s="328"/>
      <c r="AI504" s="328"/>
      <c r="AJ504" s="339"/>
      <c r="AK504" s="330"/>
    </row>
    <row r="505" spans="1:37" s="34" customFormat="1" ht="25.5" x14ac:dyDescent="0.2">
      <c r="A505" s="356" t="s">
        <v>1355</v>
      </c>
      <c r="B505" s="716" t="s">
        <v>1356</v>
      </c>
      <c r="C505" s="764" t="s">
        <v>352</v>
      </c>
      <c r="D505" s="456" t="s">
        <v>375</v>
      </c>
      <c r="E505" s="352"/>
      <c r="F505" s="346" t="s">
        <v>828</v>
      </c>
      <c r="G505" s="347"/>
      <c r="H505" s="348"/>
      <c r="I505" s="349"/>
      <c r="J505" s="350"/>
      <c r="K505" s="351"/>
      <c r="L505" s="350"/>
      <c r="M505" s="680"/>
      <c r="N505" s="354"/>
      <c r="O505" s="353"/>
      <c r="P505" s="355">
        <v>4</v>
      </c>
      <c r="Q505" s="356">
        <v>100</v>
      </c>
      <c r="R505" s="418"/>
      <c r="S505" s="703"/>
      <c r="T505" s="703"/>
      <c r="U505" s="706"/>
      <c r="Y505" s="424"/>
      <c r="Z505" s="338"/>
      <c r="AA505" s="338"/>
      <c r="AE505" s="338"/>
      <c r="AF505" s="328"/>
      <c r="AG505" s="328"/>
      <c r="AH505" s="328"/>
      <c r="AI505" s="328"/>
      <c r="AJ505" s="339"/>
      <c r="AK505" s="330"/>
    </row>
    <row r="506" spans="1:37" s="34" customFormat="1" ht="25.5" x14ac:dyDescent="0.2">
      <c r="A506" s="356" t="s">
        <v>1357</v>
      </c>
      <c r="B506" s="716" t="s">
        <v>1358</v>
      </c>
      <c r="C506" s="764" t="s">
        <v>352</v>
      </c>
      <c r="D506" s="456" t="s">
        <v>375</v>
      </c>
      <c r="E506" s="352"/>
      <c r="F506" s="346" t="s">
        <v>828</v>
      </c>
      <c r="G506" s="347"/>
      <c r="H506" s="348"/>
      <c r="I506" s="349"/>
      <c r="J506" s="350"/>
      <c r="K506" s="351"/>
      <c r="L506" s="350"/>
      <c r="M506" s="680"/>
      <c r="N506" s="354"/>
      <c r="O506" s="353"/>
      <c r="P506" s="355">
        <v>4</v>
      </c>
      <c r="Q506" s="356">
        <v>100</v>
      </c>
      <c r="R506" s="418"/>
      <c r="S506" s="703"/>
      <c r="T506" s="703"/>
      <c r="U506" s="706"/>
      <c r="Y506" s="424"/>
      <c r="Z506" s="338"/>
      <c r="AA506" s="338"/>
      <c r="AE506" s="338"/>
      <c r="AF506" s="328"/>
      <c r="AG506" s="328"/>
      <c r="AH506" s="328"/>
      <c r="AI506" s="328"/>
      <c r="AJ506" s="339"/>
      <c r="AK506" s="330"/>
    </row>
    <row r="507" spans="1:37" s="34" customFormat="1" ht="25.5" x14ac:dyDescent="0.2">
      <c r="A507" s="356" t="s">
        <v>1359</v>
      </c>
      <c r="B507" s="716" t="s">
        <v>1360</v>
      </c>
      <c r="C507" s="764" t="s">
        <v>352</v>
      </c>
      <c r="D507" s="456" t="s">
        <v>375</v>
      </c>
      <c r="E507" s="352"/>
      <c r="F507" s="346" t="s">
        <v>828</v>
      </c>
      <c r="G507" s="347"/>
      <c r="H507" s="348"/>
      <c r="I507" s="349"/>
      <c r="J507" s="350"/>
      <c r="K507" s="351"/>
      <c r="L507" s="350"/>
      <c r="M507" s="680"/>
      <c r="N507" s="354"/>
      <c r="O507" s="353"/>
      <c r="P507" s="355">
        <v>4</v>
      </c>
      <c r="Q507" s="356">
        <v>100</v>
      </c>
      <c r="R507" s="418"/>
      <c r="S507" s="703"/>
      <c r="T507" s="703"/>
      <c r="U507" s="706"/>
      <c r="Y507" s="424"/>
      <c r="Z507" s="338"/>
      <c r="AA507" s="338"/>
      <c r="AE507" s="338"/>
      <c r="AF507" s="328"/>
      <c r="AG507" s="328"/>
      <c r="AH507" s="328"/>
      <c r="AI507" s="328"/>
      <c r="AJ507" s="339"/>
      <c r="AK507" s="330"/>
    </row>
    <row r="508" spans="1:37" s="34" customFormat="1" ht="25.5" x14ac:dyDescent="0.2">
      <c r="A508" s="356" t="s">
        <v>1361</v>
      </c>
      <c r="B508" s="716" t="s">
        <v>1362</v>
      </c>
      <c r="C508" s="764" t="s">
        <v>352</v>
      </c>
      <c r="D508" s="456" t="s">
        <v>375</v>
      </c>
      <c r="E508" s="352"/>
      <c r="F508" s="346" t="s">
        <v>785</v>
      </c>
      <c r="G508" s="347"/>
      <c r="H508" s="348"/>
      <c r="I508" s="349"/>
      <c r="J508" s="350"/>
      <c r="K508" s="351"/>
      <c r="L508" s="350"/>
      <c r="M508" s="680"/>
      <c r="N508" s="354"/>
      <c r="O508" s="353"/>
      <c r="P508" s="355">
        <v>4</v>
      </c>
      <c r="Q508" s="356">
        <v>100</v>
      </c>
      <c r="R508" s="418"/>
      <c r="S508" s="703"/>
      <c r="T508" s="703"/>
      <c r="U508" s="706"/>
      <c r="Y508" s="424"/>
      <c r="Z508" s="338"/>
      <c r="AA508" s="338"/>
      <c r="AE508" s="338"/>
      <c r="AF508" s="328"/>
      <c r="AG508" s="328"/>
      <c r="AH508" s="328"/>
      <c r="AI508" s="328"/>
      <c r="AJ508" s="339"/>
      <c r="AK508" s="330"/>
    </row>
    <row r="509" spans="1:37" s="34" customFormat="1" ht="25.5" x14ac:dyDescent="0.2">
      <c r="A509" s="356" t="s">
        <v>1363</v>
      </c>
      <c r="B509" s="716" t="s">
        <v>1364</v>
      </c>
      <c r="C509" s="764" t="s">
        <v>352</v>
      </c>
      <c r="D509" s="456" t="s">
        <v>375</v>
      </c>
      <c r="E509" s="352"/>
      <c r="F509" s="346" t="s">
        <v>1047</v>
      </c>
      <c r="G509" s="347"/>
      <c r="H509" s="348"/>
      <c r="I509" s="349"/>
      <c r="J509" s="350"/>
      <c r="K509" s="351"/>
      <c r="L509" s="350"/>
      <c r="M509" s="680"/>
      <c r="N509" s="354"/>
      <c r="O509" s="353"/>
      <c r="P509" s="355">
        <v>4</v>
      </c>
      <c r="Q509" s="356">
        <v>100</v>
      </c>
      <c r="R509" s="418"/>
      <c r="S509" s="703"/>
      <c r="T509" s="703"/>
      <c r="U509" s="706"/>
      <c r="Y509" s="424"/>
      <c r="Z509" s="338"/>
      <c r="AA509" s="338"/>
      <c r="AE509" s="338"/>
      <c r="AF509" s="328"/>
      <c r="AG509" s="328"/>
      <c r="AH509" s="328"/>
      <c r="AI509" s="328"/>
      <c r="AJ509" s="339"/>
      <c r="AK509" s="330"/>
    </row>
    <row r="510" spans="1:37" s="34" customFormat="1" ht="25.5" x14ac:dyDescent="0.2">
      <c r="A510" s="356" t="s">
        <v>1365</v>
      </c>
      <c r="B510" s="716" t="s">
        <v>1366</v>
      </c>
      <c r="C510" s="764" t="s">
        <v>352</v>
      </c>
      <c r="D510" s="456" t="s">
        <v>375</v>
      </c>
      <c r="E510" s="352"/>
      <c r="F510" s="346" t="s">
        <v>1047</v>
      </c>
      <c r="G510" s="347"/>
      <c r="H510" s="348"/>
      <c r="I510" s="349"/>
      <c r="J510" s="350"/>
      <c r="K510" s="351"/>
      <c r="L510" s="350"/>
      <c r="M510" s="680"/>
      <c r="N510" s="354"/>
      <c r="O510" s="353"/>
      <c r="P510" s="355">
        <v>4</v>
      </c>
      <c r="Q510" s="356">
        <v>100</v>
      </c>
      <c r="R510" s="418"/>
      <c r="S510" s="703"/>
      <c r="T510" s="703"/>
      <c r="U510" s="706"/>
      <c r="Y510" s="424"/>
      <c r="Z510" s="338"/>
      <c r="AA510" s="338"/>
      <c r="AE510" s="338"/>
      <c r="AF510" s="328"/>
      <c r="AG510" s="328"/>
      <c r="AH510" s="328"/>
      <c r="AI510" s="328"/>
      <c r="AJ510" s="339"/>
      <c r="AK510" s="330"/>
    </row>
    <row r="511" spans="1:37" s="34" customFormat="1" ht="25.5" x14ac:dyDescent="0.2">
      <c r="A511" s="356" t="s">
        <v>1367</v>
      </c>
      <c r="B511" s="716" t="s">
        <v>1368</v>
      </c>
      <c r="C511" s="764" t="s">
        <v>352</v>
      </c>
      <c r="D511" s="456" t="s">
        <v>375</v>
      </c>
      <c r="E511" s="352"/>
      <c r="F511" s="346" t="s">
        <v>1047</v>
      </c>
      <c r="G511" s="347"/>
      <c r="H511" s="348"/>
      <c r="I511" s="349"/>
      <c r="J511" s="350"/>
      <c r="K511" s="351"/>
      <c r="L511" s="350"/>
      <c r="M511" s="680"/>
      <c r="N511" s="354"/>
      <c r="O511" s="353"/>
      <c r="P511" s="355">
        <v>4</v>
      </c>
      <c r="Q511" s="356">
        <v>100</v>
      </c>
      <c r="R511" s="418"/>
      <c r="S511" s="703"/>
      <c r="T511" s="703"/>
      <c r="U511" s="706"/>
      <c r="Y511" s="424"/>
      <c r="Z511" s="338"/>
      <c r="AA511" s="338"/>
      <c r="AE511" s="338"/>
      <c r="AF511" s="328"/>
      <c r="AG511" s="328"/>
      <c r="AH511" s="328"/>
      <c r="AI511" s="328"/>
      <c r="AJ511" s="339"/>
      <c r="AK511" s="330"/>
    </row>
    <row r="512" spans="1:37" s="34" customFormat="1" ht="25.5" x14ac:dyDescent="0.2">
      <c r="A512" s="356" t="s">
        <v>1369</v>
      </c>
      <c r="B512" s="716" t="s">
        <v>1370</v>
      </c>
      <c r="C512" s="764" t="s">
        <v>352</v>
      </c>
      <c r="D512" s="456" t="s">
        <v>375</v>
      </c>
      <c r="E512" s="352"/>
      <c r="F512" s="346" t="s">
        <v>9</v>
      </c>
      <c r="G512" s="347"/>
      <c r="H512" s="348"/>
      <c r="I512" s="349"/>
      <c r="J512" s="350"/>
      <c r="K512" s="351"/>
      <c r="L512" s="350"/>
      <c r="M512" s="680"/>
      <c r="N512" s="354"/>
      <c r="O512" s="353"/>
      <c r="P512" s="355">
        <v>4</v>
      </c>
      <c r="Q512" s="356">
        <v>100</v>
      </c>
      <c r="R512" s="418"/>
      <c r="S512" s="703"/>
      <c r="T512" s="703"/>
      <c r="U512" s="706"/>
      <c r="Y512" s="424"/>
      <c r="Z512" s="338"/>
      <c r="AA512" s="338"/>
      <c r="AE512" s="338"/>
      <c r="AF512" s="328"/>
      <c r="AG512" s="328"/>
      <c r="AH512" s="328"/>
      <c r="AI512" s="328"/>
      <c r="AJ512" s="339"/>
      <c r="AK512" s="330"/>
    </row>
    <row r="513" spans="1:37" s="34" customFormat="1" ht="25.5" x14ac:dyDescent="0.2">
      <c r="A513" s="356" t="s">
        <v>1371</v>
      </c>
      <c r="B513" s="716" t="s">
        <v>1372</v>
      </c>
      <c r="C513" s="764" t="s">
        <v>352</v>
      </c>
      <c r="D513" s="456" t="s">
        <v>375</v>
      </c>
      <c r="E513" s="352"/>
      <c r="F513" s="346" t="s">
        <v>9</v>
      </c>
      <c r="G513" s="347"/>
      <c r="H513" s="348"/>
      <c r="I513" s="349"/>
      <c r="J513" s="350"/>
      <c r="K513" s="351"/>
      <c r="L513" s="350"/>
      <c r="M513" s="680"/>
      <c r="N513" s="354"/>
      <c r="O513" s="353"/>
      <c r="P513" s="355">
        <v>4</v>
      </c>
      <c r="Q513" s="356">
        <v>100</v>
      </c>
      <c r="R513" s="418"/>
      <c r="S513" s="703"/>
      <c r="T513" s="703"/>
      <c r="U513" s="706"/>
      <c r="Y513" s="424"/>
      <c r="Z513" s="338"/>
      <c r="AA513" s="338"/>
      <c r="AE513" s="338"/>
      <c r="AF513" s="328"/>
      <c r="AG513" s="328"/>
      <c r="AH513" s="328"/>
      <c r="AI513" s="328"/>
      <c r="AJ513" s="339"/>
      <c r="AK513" s="330"/>
    </row>
    <row r="514" spans="1:37" s="34" customFormat="1" ht="25.5" x14ac:dyDescent="0.2">
      <c r="A514" s="356" t="s">
        <v>1373</v>
      </c>
      <c r="B514" s="716" t="s">
        <v>1374</v>
      </c>
      <c r="C514" s="764" t="s">
        <v>352</v>
      </c>
      <c r="D514" s="456" t="s">
        <v>375</v>
      </c>
      <c r="E514" s="352"/>
      <c r="F514" s="346" t="s">
        <v>9</v>
      </c>
      <c r="G514" s="347"/>
      <c r="H514" s="348"/>
      <c r="I514" s="349"/>
      <c r="J514" s="350"/>
      <c r="K514" s="351"/>
      <c r="L514" s="350"/>
      <c r="M514" s="680"/>
      <c r="N514" s="354"/>
      <c r="O514" s="353"/>
      <c r="P514" s="355">
        <v>4</v>
      </c>
      <c r="Q514" s="356">
        <v>100</v>
      </c>
      <c r="R514" s="418"/>
      <c r="S514" s="703"/>
      <c r="T514" s="703"/>
      <c r="U514" s="706"/>
      <c r="Y514" s="424"/>
      <c r="Z514" s="338"/>
      <c r="AA514" s="338"/>
      <c r="AE514" s="338"/>
      <c r="AF514" s="328"/>
      <c r="AG514" s="328"/>
      <c r="AH514" s="328"/>
      <c r="AI514" s="328"/>
      <c r="AJ514" s="339"/>
      <c r="AK514" s="330"/>
    </row>
    <row r="515" spans="1:37" s="34" customFormat="1" x14ac:dyDescent="0.2">
      <c r="A515" s="356"/>
      <c r="B515" s="716" t="s">
        <v>616</v>
      </c>
      <c r="C515" s="764"/>
      <c r="D515" s="456"/>
      <c r="E515" s="352"/>
      <c r="F515" s="346"/>
      <c r="G515" s="347"/>
      <c r="H515" s="348"/>
      <c r="I515" s="349"/>
      <c r="J515" s="350"/>
      <c r="K515" s="351"/>
      <c r="L515" s="350"/>
      <c r="M515" s="680"/>
      <c r="N515" s="354"/>
      <c r="O515" s="353"/>
      <c r="P515" s="355"/>
      <c r="Q515" s="356"/>
      <c r="R515" s="418"/>
      <c r="S515" s="703"/>
      <c r="T515" s="703"/>
      <c r="U515" s="706"/>
      <c r="Y515" s="424"/>
      <c r="Z515" s="338"/>
      <c r="AA515" s="338"/>
      <c r="AE515" s="338"/>
      <c r="AF515" s="328"/>
      <c r="AG515" s="328"/>
      <c r="AH515" s="328"/>
      <c r="AI515" s="328"/>
      <c r="AJ515" s="339"/>
      <c r="AK515" s="330"/>
    </row>
    <row r="516" spans="1:37" s="34" customFormat="1" ht="25.5" x14ac:dyDescent="0.2">
      <c r="A516" s="754" t="s">
        <v>1375</v>
      </c>
      <c r="B516" s="755" t="s">
        <v>1376</v>
      </c>
      <c r="C516" s="764" t="s">
        <v>352</v>
      </c>
      <c r="D516" s="456"/>
      <c r="E516" s="352"/>
      <c r="F516" s="346"/>
      <c r="G516" s="347"/>
      <c r="H516" s="348"/>
      <c r="I516" s="349"/>
      <c r="J516" s="350"/>
      <c r="K516" s="351"/>
      <c r="L516" s="350"/>
      <c r="M516" s="680"/>
      <c r="N516" s="354"/>
      <c r="O516" s="353"/>
      <c r="P516" s="355">
        <v>4</v>
      </c>
      <c r="Q516" s="356">
        <v>100</v>
      </c>
      <c r="R516" s="418"/>
      <c r="S516" s="703"/>
      <c r="T516" s="703"/>
      <c r="U516" s="706"/>
      <c r="Y516" s="424"/>
      <c r="Z516" s="338"/>
      <c r="AA516" s="338"/>
      <c r="AE516" s="338"/>
      <c r="AF516" s="328"/>
      <c r="AG516" s="328"/>
      <c r="AH516" s="328"/>
      <c r="AI516" s="328"/>
      <c r="AJ516" s="339"/>
      <c r="AK516" s="330"/>
    </row>
    <row r="517" spans="1:37" s="34" customFormat="1" ht="25.5" x14ac:dyDescent="0.2">
      <c r="A517" s="356" t="s">
        <v>1377</v>
      </c>
      <c r="B517" s="716" t="s">
        <v>1378</v>
      </c>
      <c r="C517" s="764" t="s">
        <v>352</v>
      </c>
      <c r="D517" s="456" t="s">
        <v>376</v>
      </c>
      <c r="E517" s="352"/>
      <c r="F517" s="346" t="s">
        <v>785</v>
      </c>
      <c r="G517" s="347"/>
      <c r="H517" s="348"/>
      <c r="I517" s="349"/>
      <c r="J517" s="350"/>
      <c r="K517" s="351"/>
      <c r="L517" s="350"/>
      <c r="M517" s="680"/>
      <c r="N517" s="354"/>
      <c r="O517" s="353"/>
      <c r="P517" s="355">
        <v>4</v>
      </c>
      <c r="Q517" s="356">
        <v>100</v>
      </c>
      <c r="R517" s="418"/>
      <c r="S517" s="703"/>
      <c r="T517" s="703"/>
      <c r="U517" s="706"/>
      <c r="Y517" s="424"/>
      <c r="Z517" s="338"/>
      <c r="AA517" s="338"/>
      <c r="AE517" s="338"/>
      <c r="AF517" s="328"/>
      <c r="AG517" s="328"/>
      <c r="AH517" s="328"/>
      <c r="AI517" s="328"/>
      <c r="AJ517" s="339"/>
      <c r="AK517" s="330"/>
    </row>
    <row r="518" spans="1:37" s="34" customFormat="1" ht="25.5" x14ac:dyDescent="0.2">
      <c r="A518" s="356" t="s">
        <v>1379</v>
      </c>
      <c r="B518" s="716" t="s">
        <v>1380</v>
      </c>
      <c r="C518" s="764" t="s">
        <v>352</v>
      </c>
      <c r="D518" s="456" t="s">
        <v>376</v>
      </c>
      <c r="E518" s="352"/>
      <c r="F518" s="346" t="s">
        <v>9</v>
      </c>
      <c r="G518" s="347">
        <v>0</v>
      </c>
      <c r="H518" s="348"/>
      <c r="I518" s="349"/>
      <c r="J518" s="350"/>
      <c r="K518" s="351"/>
      <c r="L518" s="350"/>
      <c r="M518" s="680"/>
      <c r="N518" s="354"/>
      <c r="O518" s="353"/>
      <c r="P518" s="355">
        <v>4</v>
      </c>
      <c r="Q518" s="356">
        <v>100</v>
      </c>
      <c r="R518" s="418"/>
      <c r="S518" s="703"/>
      <c r="T518" s="703"/>
      <c r="U518" s="706"/>
      <c r="Y518" s="424"/>
      <c r="Z518" s="338"/>
      <c r="AA518" s="338"/>
      <c r="AE518" s="338"/>
      <c r="AF518" s="328"/>
      <c r="AG518" s="328"/>
      <c r="AH518" s="328"/>
      <c r="AI518" s="328"/>
      <c r="AJ518" s="339"/>
      <c r="AK518" s="330"/>
    </row>
    <row r="519" spans="1:37" s="34" customFormat="1" x14ac:dyDescent="0.2">
      <c r="A519" s="356"/>
      <c r="B519" s="716" t="s">
        <v>616</v>
      </c>
      <c r="C519" s="764"/>
      <c r="D519" s="456"/>
      <c r="E519" s="352"/>
      <c r="F519" s="346"/>
      <c r="G519" s="347"/>
      <c r="H519" s="348"/>
      <c r="I519" s="349"/>
      <c r="J519" s="350"/>
      <c r="K519" s="351"/>
      <c r="L519" s="350"/>
      <c r="M519" s="680"/>
      <c r="N519" s="354"/>
      <c r="O519" s="353"/>
      <c r="P519" s="355"/>
      <c r="Q519" s="356"/>
      <c r="R519" s="418"/>
      <c r="S519" s="703"/>
      <c r="T519" s="703"/>
      <c r="U519" s="706"/>
      <c r="Y519" s="424"/>
      <c r="Z519" s="338"/>
      <c r="AA519" s="338"/>
      <c r="AE519" s="338"/>
      <c r="AF519" s="328"/>
      <c r="AG519" s="328"/>
      <c r="AH519" s="328"/>
      <c r="AI519" s="328"/>
      <c r="AJ519" s="339"/>
      <c r="AK519" s="330"/>
    </row>
    <row r="520" spans="1:37" s="34" customFormat="1" ht="25.5" x14ac:dyDescent="0.2">
      <c r="A520" s="754" t="s">
        <v>1381</v>
      </c>
      <c r="B520" s="755" t="s">
        <v>1382</v>
      </c>
      <c r="C520" s="764" t="s">
        <v>352</v>
      </c>
      <c r="D520" s="456"/>
      <c r="E520" s="352"/>
      <c r="F520" s="346"/>
      <c r="G520" s="347"/>
      <c r="H520" s="348"/>
      <c r="I520" s="349"/>
      <c r="J520" s="350"/>
      <c r="K520" s="351"/>
      <c r="L520" s="350"/>
      <c r="M520" s="680"/>
      <c r="N520" s="354"/>
      <c r="O520" s="353"/>
      <c r="P520" s="355">
        <v>4</v>
      </c>
      <c r="Q520" s="356">
        <v>100</v>
      </c>
      <c r="R520" s="418"/>
      <c r="S520" s="703"/>
      <c r="T520" s="703"/>
      <c r="U520" s="706"/>
      <c r="Y520" s="424"/>
      <c r="Z520" s="338"/>
      <c r="AA520" s="338"/>
      <c r="AE520" s="338"/>
      <c r="AF520" s="328"/>
      <c r="AG520" s="328"/>
      <c r="AH520" s="328"/>
      <c r="AI520" s="328"/>
      <c r="AJ520" s="339"/>
      <c r="AK520" s="330"/>
    </row>
    <row r="521" spans="1:37" s="34" customFormat="1" ht="25.5" x14ac:dyDescent="0.2">
      <c r="A521" s="356" t="s">
        <v>1383</v>
      </c>
      <c r="B521" s="716" t="s">
        <v>1384</v>
      </c>
      <c r="C521" s="764" t="s">
        <v>352</v>
      </c>
      <c r="D521" s="456" t="s">
        <v>377</v>
      </c>
      <c r="E521" s="352"/>
      <c r="F521" s="346" t="s">
        <v>1414</v>
      </c>
      <c r="G521" s="347">
        <v>0</v>
      </c>
      <c r="H521" s="348"/>
      <c r="I521" s="349"/>
      <c r="J521" s="350"/>
      <c r="K521" s="351"/>
      <c r="L521" s="350"/>
      <c r="M521" s="680"/>
      <c r="N521" s="354"/>
      <c r="O521" s="353"/>
      <c r="P521" s="355">
        <v>4</v>
      </c>
      <c r="Q521" s="356">
        <v>100</v>
      </c>
      <c r="R521" s="418"/>
      <c r="S521" s="703"/>
      <c r="T521" s="703"/>
      <c r="U521" s="706"/>
      <c r="Y521" s="424"/>
      <c r="Z521" s="328"/>
      <c r="AA521" s="328"/>
      <c r="AE521" s="328"/>
      <c r="AF521" s="328"/>
      <c r="AG521" s="328"/>
      <c r="AH521" s="328"/>
      <c r="AI521" s="328"/>
      <c r="AJ521" s="339"/>
      <c r="AK521" s="330"/>
    </row>
    <row r="522" spans="1:37" s="34" customFormat="1" ht="25.5" x14ac:dyDescent="0.2">
      <c r="A522" s="356" t="s">
        <v>1385</v>
      </c>
      <c r="B522" s="716" t="s">
        <v>1386</v>
      </c>
      <c r="C522" s="764" t="s">
        <v>352</v>
      </c>
      <c r="D522" s="456" t="s">
        <v>377</v>
      </c>
      <c r="E522" s="352"/>
      <c r="F522" s="346" t="s">
        <v>9</v>
      </c>
      <c r="G522" s="347"/>
      <c r="H522" s="348"/>
      <c r="I522" s="349"/>
      <c r="J522" s="350"/>
      <c r="K522" s="351"/>
      <c r="L522" s="350"/>
      <c r="M522" s="680"/>
      <c r="N522" s="354"/>
      <c r="O522" s="353"/>
      <c r="P522" s="355">
        <v>4</v>
      </c>
      <c r="Q522" s="356">
        <v>100</v>
      </c>
      <c r="R522" s="418"/>
      <c r="S522" s="703"/>
      <c r="T522" s="703"/>
      <c r="U522" s="706"/>
      <c r="Y522" s="424"/>
      <c r="Z522" s="338"/>
      <c r="AA522" s="338"/>
      <c r="AE522" s="338"/>
      <c r="AF522" s="328"/>
      <c r="AG522" s="328"/>
      <c r="AH522" s="328"/>
      <c r="AI522" s="328"/>
      <c r="AJ522" s="339"/>
      <c r="AK522" s="330"/>
    </row>
    <row r="523" spans="1:37" s="34" customFormat="1" x14ac:dyDescent="0.2">
      <c r="A523" s="356"/>
      <c r="B523" s="716" t="s">
        <v>616</v>
      </c>
      <c r="C523" s="764"/>
      <c r="D523" s="456"/>
      <c r="E523" s="352"/>
      <c r="F523" s="346"/>
      <c r="G523" s="347"/>
      <c r="H523" s="348"/>
      <c r="I523" s="349"/>
      <c r="J523" s="350"/>
      <c r="K523" s="351"/>
      <c r="L523" s="350"/>
      <c r="M523" s="680"/>
      <c r="N523" s="354"/>
      <c r="O523" s="353"/>
      <c r="P523" s="355"/>
      <c r="Q523" s="356"/>
      <c r="R523" s="418"/>
      <c r="S523" s="703"/>
      <c r="T523" s="703"/>
      <c r="U523" s="706"/>
      <c r="Y523" s="424"/>
      <c r="Z523" s="338"/>
      <c r="AA523" s="338"/>
      <c r="AE523" s="338"/>
      <c r="AF523" s="328"/>
      <c r="AG523" s="328"/>
      <c r="AH523" s="328"/>
      <c r="AI523" s="328"/>
      <c r="AJ523" s="339"/>
      <c r="AK523" s="330"/>
    </row>
    <row r="524" spans="1:37" s="34" customFormat="1" x14ac:dyDescent="0.2">
      <c r="A524" s="754" t="s">
        <v>578</v>
      </c>
      <c r="B524" s="755" t="s">
        <v>1387</v>
      </c>
      <c r="C524" s="764" t="s">
        <v>380</v>
      </c>
      <c r="D524" s="456"/>
      <c r="E524" s="352"/>
      <c r="F524" s="346"/>
      <c r="G524" s="347"/>
      <c r="H524" s="348"/>
      <c r="I524" s="349"/>
      <c r="J524" s="350"/>
      <c r="K524" s="351"/>
      <c r="L524" s="350"/>
      <c r="M524" s="680"/>
      <c r="N524" s="354"/>
      <c r="O524" s="353"/>
      <c r="P524" s="355">
        <v>5</v>
      </c>
      <c r="Q524" s="356">
        <v>100</v>
      </c>
      <c r="R524" s="418"/>
      <c r="S524" s="703"/>
      <c r="T524" s="703"/>
      <c r="U524" s="706"/>
      <c r="Y524" s="424"/>
      <c r="Z524" s="338"/>
      <c r="AA524" s="338"/>
      <c r="AE524" s="338"/>
      <c r="AF524" s="328"/>
      <c r="AG524" s="328"/>
      <c r="AH524" s="328"/>
      <c r="AI524" s="328"/>
      <c r="AJ524" s="339"/>
      <c r="AK524" s="330"/>
    </row>
    <row r="525" spans="1:37" s="34" customFormat="1" x14ac:dyDescent="0.2">
      <c r="A525" s="356" t="s">
        <v>1388</v>
      </c>
      <c r="B525" s="716" t="s">
        <v>1389</v>
      </c>
      <c r="C525" s="764" t="s">
        <v>380</v>
      </c>
      <c r="D525" s="456" t="s">
        <v>381</v>
      </c>
      <c r="E525" s="352"/>
      <c r="F525" s="346" t="s">
        <v>92</v>
      </c>
      <c r="G525" s="347">
        <v>0.99</v>
      </c>
      <c r="H525" s="348" t="s">
        <v>42</v>
      </c>
      <c r="I525" s="349">
        <v>1</v>
      </c>
      <c r="J525" s="350">
        <v>1</v>
      </c>
      <c r="K525" s="351">
        <v>1</v>
      </c>
      <c r="L525" s="350" t="s">
        <v>40</v>
      </c>
      <c r="M525" s="680">
        <v>10</v>
      </c>
      <c r="N525" s="354">
        <v>5</v>
      </c>
      <c r="O525" s="353">
        <v>20</v>
      </c>
      <c r="P525" s="355">
        <v>5</v>
      </c>
      <c r="Q525" s="356">
        <v>100</v>
      </c>
      <c r="R525" s="418">
        <v>947756.1875</v>
      </c>
      <c r="S525" s="703">
        <v>478664.75</v>
      </c>
      <c r="T525" s="703">
        <v>1914659</v>
      </c>
      <c r="U525" s="706"/>
      <c r="Y525" s="424"/>
      <c r="Z525" s="338"/>
      <c r="AA525" s="338"/>
      <c r="AE525" s="338"/>
      <c r="AF525" s="328"/>
      <c r="AG525" s="328"/>
      <c r="AH525" s="328"/>
      <c r="AI525" s="328"/>
      <c r="AJ525" s="339"/>
      <c r="AK525" s="330"/>
    </row>
    <row r="526" spans="1:37" s="34" customFormat="1" x14ac:dyDescent="0.2">
      <c r="A526" s="356" t="s">
        <v>1390</v>
      </c>
      <c r="B526" s="716" t="s">
        <v>1512</v>
      </c>
      <c r="C526" s="764" t="s">
        <v>380</v>
      </c>
      <c r="D526" s="456" t="s">
        <v>381</v>
      </c>
      <c r="E526" s="352"/>
      <c r="F526" s="346" t="s">
        <v>622</v>
      </c>
      <c r="G526" s="347">
        <v>0.99</v>
      </c>
      <c r="H526" s="348" t="s">
        <v>161</v>
      </c>
      <c r="I526" s="349">
        <v>1200</v>
      </c>
      <c r="J526" s="350">
        <v>960</v>
      </c>
      <c r="K526" s="351">
        <v>1440</v>
      </c>
      <c r="L526" s="350" t="s">
        <v>161</v>
      </c>
      <c r="M526" s="680">
        <v>180</v>
      </c>
      <c r="N526" s="354">
        <v>144</v>
      </c>
      <c r="O526" s="353">
        <v>216</v>
      </c>
      <c r="P526" s="355">
        <v>5</v>
      </c>
      <c r="Q526" s="356">
        <v>100</v>
      </c>
      <c r="R526" s="418">
        <v>213840</v>
      </c>
      <c r="S526" s="703">
        <v>138240</v>
      </c>
      <c r="T526" s="703">
        <v>311040</v>
      </c>
      <c r="U526" s="706"/>
      <c r="X526" s="768"/>
      <c r="Y526" s="424"/>
      <c r="Z526" s="328"/>
      <c r="AA526" s="328"/>
      <c r="AE526" s="328"/>
      <c r="AF526" s="328"/>
      <c r="AG526" s="328"/>
      <c r="AH526" s="328"/>
      <c r="AI526" s="328"/>
      <c r="AJ526" s="329"/>
      <c r="AK526" s="330"/>
    </row>
    <row r="527" spans="1:37" s="34" customFormat="1" x14ac:dyDescent="0.2">
      <c r="A527" s="356" t="s">
        <v>1391</v>
      </c>
      <c r="B527" s="717" t="s">
        <v>1575</v>
      </c>
      <c r="C527" s="764" t="s">
        <v>380</v>
      </c>
      <c r="D527" s="712" t="s">
        <v>381</v>
      </c>
      <c r="E527" s="109"/>
      <c r="F527" s="327" t="s">
        <v>768</v>
      </c>
      <c r="G527" s="104">
        <v>0.95</v>
      </c>
      <c r="H527" s="348" t="s">
        <v>161</v>
      </c>
      <c r="I527" s="349">
        <v>600</v>
      </c>
      <c r="J527" s="107">
        <v>480</v>
      </c>
      <c r="K527" s="108">
        <v>720</v>
      </c>
      <c r="L527" s="350" t="s">
        <v>161</v>
      </c>
      <c r="M527" s="679">
        <v>225</v>
      </c>
      <c r="N527" s="157">
        <v>180</v>
      </c>
      <c r="O527" s="156">
        <v>270</v>
      </c>
      <c r="P527" s="159">
        <v>5</v>
      </c>
      <c r="Q527" s="160">
        <v>100</v>
      </c>
      <c r="R527" s="419">
        <v>128250</v>
      </c>
      <c r="S527" s="704">
        <v>86400</v>
      </c>
      <c r="T527" s="704">
        <v>194400</v>
      </c>
      <c r="U527" s="454"/>
      <c r="Z527" s="328"/>
      <c r="AA527" s="328"/>
      <c r="AE527" s="328"/>
      <c r="AF527" s="328"/>
      <c r="AG527" s="328"/>
      <c r="AH527" s="328"/>
      <c r="AI527" s="328"/>
      <c r="AJ527" s="329"/>
      <c r="AK527" s="330"/>
    </row>
    <row r="528" spans="1:37" s="34" customFormat="1" x14ac:dyDescent="0.2">
      <c r="A528" s="356" t="s">
        <v>1392</v>
      </c>
      <c r="B528" s="717"/>
      <c r="C528" s="764" t="s">
        <v>380</v>
      </c>
      <c r="D528" s="712" t="s">
        <v>381</v>
      </c>
      <c r="E528" s="109"/>
      <c r="F528" s="327" t="s">
        <v>622</v>
      </c>
      <c r="G528" s="104">
        <v>0.6</v>
      </c>
      <c r="H528" s="105"/>
      <c r="I528" s="106"/>
      <c r="J528" s="107"/>
      <c r="K528" s="108"/>
      <c r="L528" s="350"/>
      <c r="M528" s="679"/>
      <c r="N528" s="157"/>
      <c r="O528" s="156"/>
      <c r="P528" s="159">
        <v>5</v>
      </c>
      <c r="Q528" s="160">
        <v>100</v>
      </c>
      <c r="R528" s="419"/>
      <c r="S528" s="704"/>
      <c r="T528" s="704"/>
      <c r="U528" s="705"/>
      <c r="Z528" s="328"/>
      <c r="AA528" s="328"/>
      <c r="AE528" s="328"/>
      <c r="AF528" s="328"/>
      <c r="AG528" s="328"/>
      <c r="AH528" s="328"/>
      <c r="AI528" s="328"/>
      <c r="AJ528" s="329"/>
      <c r="AK528" s="330"/>
    </row>
    <row r="529" spans="1:37" s="34" customFormat="1" x14ac:dyDescent="0.2">
      <c r="A529" s="356" t="s">
        <v>1393</v>
      </c>
      <c r="B529" s="717"/>
      <c r="C529" s="764" t="s">
        <v>380</v>
      </c>
      <c r="D529" s="712" t="s">
        <v>381</v>
      </c>
      <c r="E529" s="109"/>
      <c r="F529" s="327" t="s">
        <v>1394</v>
      </c>
      <c r="G529" s="104">
        <v>0</v>
      </c>
      <c r="H529" s="348"/>
      <c r="I529" s="349"/>
      <c r="J529" s="107"/>
      <c r="K529" s="108"/>
      <c r="L529" s="350"/>
      <c r="M529" s="679"/>
      <c r="N529" s="157"/>
      <c r="O529" s="156"/>
      <c r="P529" s="159">
        <v>5</v>
      </c>
      <c r="Q529" s="160">
        <v>100</v>
      </c>
      <c r="R529" s="419"/>
      <c r="S529" s="704"/>
      <c r="T529" s="704"/>
      <c r="U529" s="705"/>
      <c r="Z529" s="328"/>
      <c r="AA529" s="328"/>
      <c r="AE529" s="328"/>
      <c r="AF529" s="328"/>
      <c r="AG529" s="328"/>
      <c r="AH529" s="328"/>
      <c r="AI529" s="328"/>
      <c r="AJ529" s="329"/>
      <c r="AK529" s="330"/>
    </row>
    <row r="530" spans="1:37" s="34" customFormat="1" x14ac:dyDescent="0.2">
      <c r="A530" s="356"/>
      <c r="B530" s="717"/>
      <c r="C530" s="764"/>
      <c r="D530" s="712"/>
      <c r="E530" s="109"/>
      <c r="F530" s="327"/>
      <c r="G530" s="104"/>
      <c r="H530" s="105"/>
      <c r="I530" s="106"/>
      <c r="J530" s="107"/>
      <c r="K530" s="108"/>
      <c r="L530" s="350"/>
      <c r="M530" s="679"/>
      <c r="N530" s="157"/>
      <c r="O530" s="156"/>
      <c r="P530" s="159"/>
      <c r="Q530" s="160"/>
      <c r="R530" s="419"/>
      <c r="S530" s="704"/>
      <c r="T530" s="704"/>
      <c r="U530" s="705"/>
      <c r="Z530" s="328"/>
      <c r="AA530" s="328"/>
      <c r="AE530" s="328"/>
      <c r="AF530" s="328"/>
      <c r="AG530" s="328"/>
      <c r="AH530" s="328"/>
      <c r="AI530" s="328"/>
      <c r="AJ530" s="329"/>
      <c r="AK530" s="330"/>
    </row>
    <row r="531" spans="1:37" x14ac:dyDescent="0.2">
      <c r="A531" s="800"/>
      <c r="B531" s="801"/>
      <c r="C531" s="802"/>
      <c r="D531" s="803"/>
      <c r="E531" s="804"/>
      <c r="F531" s="805"/>
      <c r="G531" s="806"/>
      <c r="H531" s="807"/>
      <c r="I531" s="808"/>
      <c r="J531" s="809"/>
      <c r="K531" s="810"/>
      <c r="L531" s="811"/>
      <c r="M531" s="812"/>
      <c r="N531" s="813"/>
      <c r="O531" s="814"/>
      <c r="P531" s="815"/>
      <c r="Q531" s="816"/>
      <c r="R531" s="421"/>
      <c r="S531" s="707"/>
      <c r="T531" s="707"/>
      <c r="U531" s="817"/>
      <c r="V531"/>
      <c r="W531"/>
      <c r="X531"/>
      <c r="Y531"/>
      <c r="AK531">
        <v>5.3012609481811523E-2</v>
      </c>
    </row>
    <row r="532" spans="1:37" ht="51.75" customHeight="1" x14ac:dyDescent="0.2">
      <c r="A532" s="788"/>
      <c r="B532" s="789"/>
      <c r="C532" s="788"/>
      <c r="D532" s="790"/>
      <c r="E532" s="791"/>
      <c r="F532" s="792"/>
      <c r="G532" s="417"/>
      <c r="H532" s="793"/>
      <c r="I532" s="794"/>
      <c r="J532" s="795"/>
      <c r="K532" s="796"/>
      <c r="L532" s="797"/>
      <c r="M532" s="794"/>
      <c r="N532" s="795"/>
      <c r="O532" s="796"/>
      <c r="P532" s="798"/>
      <c r="Q532" s="798"/>
      <c r="R532" s="420">
        <v>11885245.761004806</v>
      </c>
      <c r="S532" s="676">
        <v>9653731</v>
      </c>
      <c r="T532" s="676">
        <v>15218615</v>
      </c>
      <c r="U532" s="799"/>
      <c r="V532" s="24"/>
      <c r="W532"/>
      <c r="X532"/>
      <c r="Y532"/>
    </row>
    <row r="533" spans="1:37" x14ac:dyDescent="0.2">
      <c r="B533" s="439"/>
      <c r="C533" s="442"/>
      <c r="D533" s="442"/>
      <c r="E533" s="708"/>
      <c r="F533" s="416"/>
      <c r="G533" s="683"/>
      <c r="H533" s="683"/>
      <c r="I533" s="683"/>
      <c r="J533" s="683"/>
      <c r="K533" s="683"/>
      <c r="L533" s="683"/>
      <c r="M533" s="683"/>
      <c r="N533" s="683"/>
      <c r="O533" s="683"/>
      <c r="P533" s="683"/>
      <c r="Q533" s="683"/>
      <c r="R533" s="709"/>
      <c r="S533" s="709"/>
      <c r="T533" s="709"/>
      <c r="U533" s="710"/>
      <c r="V533" s="43"/>
      <c r="W533" s="44"/>
      <c r="X533" s="32"/>
      <c r="Y533"/>
    </row>
    <row r="534" spans="1:37" x14ac:dyDescent="0.2">
      <c r="B534" s="439"/>
      <c r="C534" s="442"/>
      <c r="D534" s="442"/>
      <c r="E534" s="708"/>
      <c r="F534" s="683"/>
      <c r="G534" s="683"/>
      <c r="H534" s="683"/>
      <c r="I534" s="683"/>
      <c r="J534" s="683"/>
      <c r="K534" s="683"/>
      <c r="L534" s="683"/>
      <c r="M534" s="683"/>
      <c r="N534" s="683"/>
      <c r="O534" s="683"/>
      <c r="P534" s="683"/>
      <c r="Q534" s="683"/>
      <c r="R534" s="684"/>
      <c r="S534" s="684"/>
      <c r="T534" s="684"/>
      <c r="U534" s="683"/>
      <c r="V534" s="43"/>
      <c r="W534" s="44"/>
      <c r="X534" s="32"/>
      <c r="Y534"/>
    </row>
    <row r="535" spans="1:37" ht="12" customHeight="1" x14ac:dyDescent="0.2">
      <c r="B535" s="439"/>
      <c r="C535" s="442"/>
      <c r="D535" s="442"/>
      <c r="E535" s="708"/>
      <c r="F535" s="683"/>
      <c r="G535" s="683"/>
      <c r="H535" s="683"/>
      <c r="I535" s="683"/>
      <c r="J535" s="683"/>
      <c r="K535" s="683"/>
      <c r="L535" s="683"/>
      <c r="M535" s="683"/>
      <c r="N535" s="683"/>
      <c r="O535" s="683"/>
      <c r="P535" s="683"/>
      <c r="Q535" s="683"/>
      <c r="R535" s="684"/>
      <c r="S535" s="684"/>
      <c r="T535" s="684"/>
      <c r="U535" s="683"/>
      <c r="V535" s="43"/>
      <c r="W535" s="44"/>
      <c r="X535" s="32"/>
      <c r="Y535"/>
    </row>
    <row r="536" spans="1:37" x14ac:dyDescent="0.2">
      <c r="B536" s="439"/>
      <c r="C536" s="442"/>
      <c r="D536" s="442"/>
      <c r="E536" s="708"/>
      <c r="F536" s="683"/>
      <c r="G536" s="683"/>
      <c r="H536" s="683"/>
      <c r="I536" s="683"/>
      <c r="J536" s="683"/>
      <c r="K536" s="683"/>
      <c r="L536" s="683"/>
      <c r="M536" s="683"/>
      <c r="N536" s="683"/>
      <c r="O536" s="683"/>
      <c r="P536" s="683"/>
      <c r="Q536" s="683"/>
      <c r="R536" s="683"/>
      <c r="S536" s="683"/>
      <c r="T536" s="683"/>
      <c r="U536" s="684"/>
      <c r="V536" s="43"/>
      <c r="W536" s="44"/>
      <c r="X536" s="32"/>
      <c r="Y536"/>
    </row>
    <row r="537" spans="1:37" x14ac:dyDescent="0.2">
      <c r="B537" s="439"/>
      <c r="C537" s="442"/>
      <c r="D537" s="442"/>
      <c r="E537" s="708"/>
      <c r="F537" s="683"/>
      <c r="G537" s="683"/>
      <c r="H537" s="683"/>
      <c r="I537" s="683"/>
      <c r="J537" s="683"/>
      <c r="K537" s="683"/>
      <c r="L537" s="683"/>
      <c r="M537" s="683"/>
      <c r="N537" s="683"/>
      <c r="O537" s="683"/>
      <c r="P537" s="683"/>
      <c r="Q537" s="683"/>
      <c r="R537" s="684"/>
      <c r="S537" s="684"/>
      <c r="T537" s="684"/>
      <c r="U537" s="683"/>
      <c r="V537" s="43"/>
      <c r="W537" s="44"/>
      <c r="X537" s="32"/>
      <c r="Y537"/>
    </row>
    <row r="538" spans="1:37" x14ac:dyDescent="0.2">
      <c r="B538" s="439"/>
      <c r="C538" s="442"/>
      <c r="D538" s="442"/>
      <c r="E538" s="708"/>
      <c r="F538" s="683"/>
      <c r="G538" s="683"/>
      <c r="H538" s="683"/>
      <c r="I538" s="683"/>
      <c r="J538" s="683"/>
      <c r="K538" s="683"/>
      <c r="L538" s="683"/>
      <c r="M538" s="683"/>
      <c r="N538" s="683"/>
      <c r="O538" s="683"/>
      <c r="P538" s="683"/>
      <c r="Q538" s="683"/>
      <c r="R538" s="684"/>
      <c r="S538" s="684"/>
      <c r="T538" s="684"/>
      <c r="U538" s="683"/>
      <c r="V538" s="43"/>
      <c r="W538" s="44"/>
      <c r="X538" s="32"/>
      <c r="Y538"/>
    </row>
    <row r="539" spans="1:37" x14ac:dyDescent="0.2">
      <c r="B539" s="439"/>
      <c r="C539" s="442"/>
      <c r="D539" s="442"/>
      <c r="E539" s="708"/>
      <c r="F539" s="683"/>
      <c r="G539" s="683"/>
      <c r="H539" s="683"/>
      <c r="I539" s="683"/>
      <c r="J539" s="683"/>
      <c r="K539" s="683"/>
      <c r="L539" s="683"/>
      <c r="M539" s="683"/>
      <c r="N539" s="683"/>
      <c r="O539" s="683"/>
      <c r="P539" s="683"/>
      <c r="Q539" s="683"/>
      <c r="R539" s="684"/>
      <c r="S539" s="684"/>
      <c r="T539" s="684"/>
      <c r="U539" s="683"/>
      <c r="V539" s="43"/>
      <c r="W539" s="44"/>
      <c r="X539" s="32"/>
      <c r="Y539"/>
    </row>
    <row r="540" spans="1:37" x14ac:dyDescent="0.2">
      <c r="E540" s="711"/>
      <c r="F540" s="683"/>
      <c r="R540" s="686"/>
      <c r="U540" s="270"/>
      <c r="V540" s="43"/>
      <c r="W540" s="13"/>
      <c r="X540"/>
      <c r="Y540"/>
    </row>
    <row r="541" spans="1:37" x14ac:dyDescent="0.2">
      <c r="E541" s="711"/>
      <c r="F541" s="270"/>
      <c r="R541" s="686"/>
      <c r="U541" s="270"/>
      <c r="V541" s="43"/>
      <c r="W541" s="13"/>
      <c r="X541"/>
      <c r="Y541"/>
    </row>
    <row r="542" spans="1:37" x14ac:dyDescent="0.2">
      <c r="E542" s="711"/>
      <c r="F542" s="270"/>
      <c r="R542" s="686"/>
      <c r="U542" s="270"/>
      <c r="V542" s="43"/>
      <c r="W542" s="13"/>
      <c r="X542"/>
      <c r="Y542"/>
    </row>
    <row r="543" spans="1:37" x14ac:dyDescent="0.2">
      <c r="E543" s="711"/>
      <c r="F543" s="270"/>
      <c r="R543" s="686"/>
      <c r="U543" s="270"/>
      <c r="V543" s="43"/>
      <c r="W543" s="13"/>
      <c r="X543"/>
      <c r="Y543"/>
    </row>
    <row r="544" spans="1:37" x14ac:dyDescent="0.2">
      <c r="E544" s="711"/>
      <c r="F544" s="270"/>
      <c r="R544" s="686"/>
      <c r="U544" s="270"/>
      <c r="V544" s="43"/>
      <c r="W544" s="13"/>
      <c r="X544"/>
      <c r="Y544"/>
    </row>
    <row r="545" spans="5:25" x14ac:dyDescent="0.2">
      <c r="E545" s="711"/>
      <c r="F545" s="270"/>
      <c r="R545" s="686"/>
      <c r="U545" s="270"/>
      <c r="V545" s="43"/>
      <c r="W545" s="13"/>
      <c r="X545"/>
      <c r="Y545"/>
    </row>
    <row r="546" spans="5:25" x14ac:dyDescent="0.2">
      <c r="E546" s="711"/>
      <c r="F546" s="270"/>
      <c r="R546" s="686"/>
      <c r="U546" s="270"/>
      <c r="V546" s="43"/>
      <c r="W546" s="13"/>
      <c r="X546"/>
      <c r="Y546"/>
    </row>
    <row r="547" spans="5:25" x14ac:dyDescent="0.2">
      <c r="E547" s="711"/>
      <c r="F547" s="270"/>
      <c r="R547" s="686"/>
      <c r="U547" s="270"/>
      <c r="V547" s="43"/>
      <c r="W547" s="13"/>
      <c r="X547"/>
      <c r="Y547"/>
    </row>
    <row r="548" spans="5:25" x14ac:dyDescent="0.2">
      <c r="E548" s="711"/>
      <c r="F548" s="270"/>
      <c r="R548" s="686"/>
      <c r="U548" s="270"/>
      <c r="V548" s="43"/>
      <c r="W548" s="13"/>
      <c r="X548"/>
      <c r="Y548"/>
    </row>
    <row r="549" spans="5:25" x14ac:dyDescent="0.2">
      <c r="E549" s="711"/>
      <c r="F549" s="270"/>
      <c r="R549" s="686"/>
      <c r="U549" s="270"/>
      <c r="V549" s="43"/>
      <c r="W549" s="13"/>
      <c r="X549"/>
      <c r="Y549"/>
    </row>
    <row r="550" spans="5:25" x14ac:dyDescent="0.2">
      <c r="E550" s="711"/>
      <c r="F550" s="270"/>
      <c r="R550" s="686"/>
      <c r="U550" s="270"/>
      <c r="V550" s="43"/>
      <c r="W550" s="13"/>
      <c r="X550"/>
      <c r="Y550"/>
    </row>
    <row r="551" spans="5:25" x14ac:dyDescent="0.2">
      <c r="E551" s="711"/>
      <c r="F551" s="270"/>
      <c r="R551" s="686"/>
      <c r="U551" s="270"/>
      <c r="V551" s="43"/>
      <c r="W551" s="13"/>
      <c r="X551"/>
      <c r="Y551"/>
    </row>
    <row r="552" spans="5:25" x14ac:dyDescent="0.2">
      <c r="E552" s="711"/>
      <c r="F552" s="270"/>
      <c r="R552" s="686"/>
      <c r="U552" s="270"/>
      <c r="V552" s="43"/>
      <c r="W552" s="13"/>
      <c r="X552"/>
      <c r="Y552"/>
    </row>
    <row r="553" spans="5:25" x14ac:dyDescent="0.2">
      <c r="E553" s="711"/>
      <c r="F553" s="270"/>
      <c r="R553" s="686"/>
      <c r="U553" s="270"/>
      <c r="V553" s="43"/>
      <c r="W553" s="13"/>
      <c r="X553"/>
      <c r="Y553"/>
    </row>
    <row r="554" spans="5:25" x14ac:dyDescent="0.2">
      <c r="E554" s="711"/>
      <c r="F554" s="270"/>
      <c r="R554" s="686"/>
      <c r="U554" s="270"/>
      <c r="V554" s="43"/>
      <c r="W554" s="13"/>
      <c r="X554"/>
      <c r="Y554"/>
    </row>
    <row r="555" spans="5:25" x14ac:dyDescent="0.2">
      <c r="E555" s="711"/>
      <c r="F555" s="270"/>
      <c r="R555" s="686"/>
      <c r="U555" s="270"/>
      <c r="V555" s="43"/>
      <c r="W555" s="13"/>
      <c r="X555"/>
      <c r="Y555"/>
    </row>
    <row r="556" spans="5:25" x14ac:dyDescent="0.2">
      <c r="E556" s="711"/>
      <c r="F556" s="270"/>
      <c r="R556" s="686"/>
      <c r="U556" s="270"/>
      <c r="V556" s="43"/>
      <c r="W556" s="13"/>
      <c r="X556"/>
      <c r="Y556"/>
    </row>
    <row r="557" spans="5:25" x14ac:dyDescent="0.2">
      <c r="E557" s="711"/>
      <c r="F557" s="270"/>
      <c r="R557" s="686"/>
      <c r="U557" s="270"/>
      <c r="V557" s="43"/>
      <c r="W557" s="13"/>
      <c r="X557"/>
      <c r="Y557"/>
    </row>
    <row r="558" spans="5:25" x14ac:dyDescent="0.2">
      <c r="E558" s="711"/>
      <c r="F558" s="270"/>
      <c r="R558" s="686"/>
      <c r="U558" s="270"/>
      <c r="V558" s="43"/>
      <c r="W558" s="13"/>
      <c r="X558"/>
      <c r="Y558"/>
    </row>
    <row r="559" spans="5:25" x14ac:dyDescent="0.2">
      <c r="E559" s="711"/>
      <c r="F559" s="270"/>
      <c r="R559" s="686"/>
      <c r="U559" s="270"/>
      <c r="V559" s="43"/>
      <c r="W559" s="13"/>
      <c r="X559"/>
      <c r="Y559"/>
    </row>
    <row r="560" spans="5:25" x14ac:dyDescent="0.2">
      <c r="E560" s="711"/>
      <c r="F560" s="270"/>
      <c r="R560" s="686"/>
      <c r="U560" s="270"/>
      <c r="V560" s="43"/>
      <c r="W560" s="13"/>
      <c r="X560"/>
      <c r="Y560"/>
    </row>
    <row r="561" spans="5:25" x14ac:dyDescent="0.2">
      <c r="E561" s="711"/>
      <c r="F561" s="270"/>
      <c r="R561" s="686"/>
      <c r="U561" s="270"/>
      <c r="V561" s="43"/>
      <c r="W561" s="13"/>
      <c r="X561"/>
      <c r="Y561"/>
    </row>
    <row r="562" spans="5:25" x14ac:dyDescent="0.2">
      <c r="E562" s="711"/>
      <c r="F562" s="270"/>
      <c r="R562" s="686"/>
      <c r="U562" s="270"/>
      <c r="V562" s="43"/>
      <c r="W562" s="13"/>
      <c r="X562"/>
      <c r="Y562"/>
    </row>
    <row r="563" spans="5:25" x14ac:dyDescent="0.2">
      <c r="E563" s="711"/>
      <c r="F563" s="270"/>
      <c r="R563" s="686"/>
      <c r="U563" s="270"/>
      <c r="V563" s="43"/>
      <c r="W563" s="13"/>
      <c r="X563"/>
      <c r="Y563"/>
    </row>
    <row r="564" spans="5:25" x14ac:dyDescent="0.2">
      <c r="E564" s="711"/>
      <c r="F564" s="270"/>
      <c r="R564" s="686"/>
      <c r="U564" s="270"/>
      <c r="V564" s="43"/>
      <c r="W564" s="13"/>
      <c r="X564"/>
      <c r="Y564"/>
    </row>
    <row r="565" spans="5:25" x14ac:dyDescent="0.2">
      <c r="E565" s="711"/>
      <c r="F565" s="270"/>
      <c r="R565" s="686"/>
      <c r="U565" s="270"/>
      <c r="V565" s="43"/>
      <c r="W565" s="13"/>
      <c r="X565"/>
      <c r="Y565"/>
    </row>
    <row r="566" spans="5:25" x14ac:dyDescent="0.2">
      <c r="E566" s="711"/>
      <c r="F566" s="270"/>
      <c r="R566" s="686"/>
      <c r="U566" s="270"/>
      <c r="V566" s="43"/>
      <c r="W566" s="13"/>
      <c r="X566"/>
      <c r="Y566"/>
    </row>
    <row r="567" spans="5:25" x14ac:dyDescent="0.2">
      <c r="E567" s="711"/>
      <c r="F567" s="270"/>
      <c r="R567" s="686"/>
      <c r="U567" s="270"/>
      <c r="V567" s="43"/>
      <c r="W567" s="13"/>
      <c r="X567"/>
      <c r="Y567"/>
    </row>
    <row r="568" spans="5:25" x14ac:dyDescent="0.2">
      <c r="E568" s="711"/>
      <c r="F568" s="270"/>
      <c r="R568" s="686"/>
      <c r="U568" s="270"/>
      <c r="V568" s="43"/>
      <c r="W568" s="13"/>
      <c r="X568"/>
      <c r="Y568"/>
    </row>
    <row r="569" spans="5:25" x14ac:dyDescent="0.2">
      <c r="E569" s="711"/>
      <c r="F569" s="270"/>
      <c r="R569" s="686"/>
      <c r="U569" s="270"/>
      <c r="V569" s="43"/>
      <c r="W569" s="13"/>
      <c r="X569"/>
      <c r="Y569"/>
    </row>
    <row r="570" spans="5:25" x14ac:dyDescent="0.2">
      <c r="E570" s="711"/>
      <c r="F570" s="270"/>
      <c r="R570" s="686"/>
      <c r="U570" s="270"/>
      <c r="V570" s="43"/>
      <c r="W570" s="13"/>
      <c r="X570"/>
      <c r="Y570"/>
    </row>
    <row r="571" spans="5:25" x14ac:dyDescent="0.2">
      <c r="E571" s="711"/>
      <c r="F571" s="270"/>
      <c r="R571" s="686"/>
      <c r="U571" s="270"/>
      <c r="V571" s="43"/>
      <c r="W571" s="13"/>
      <c r="X571"/>
      <c r="Y571"/>
    </row>
    <row r="572" spans="5:25" x14ac:dyDescent="0.2">
      <c r="E572" s="711"/>
      <c r="F572" s="270"/>
      <c r="R572" s="686"/>
      <c r="U572" s="270"/>
      <c r="V572" s="43"/>
      <c r="W572" s="13"/>
      <c r="X572"/>
      <c r="Y572"/>
    </row>
    <row r="573" spans="5:25" x14ac:dyDescent="0.2">
      <c r="E573" s="711"/>
      <c r="F573" s="270"/>
      <c r="R573" s="686"/>
      <c r="U573" s="270"/>
      <c r="V573" s="43"/>
      <c r="W573" s="13"/>
      <c r="X573"/>
      <c r="Y573"/>
    </row>
    <row r="574" spans="5:25" x14ac:dyDescent="0.2">
      <c r="E574" s="711"/>
      <c r="F574" s="270"/>
      <c r="R574" s="686"/>
      <c r="U574" s="270"/>
      <c r="V574" s="43"/>
      <c r="W574" s="13"/>
      <c r="X574"/>
      <c r="Y574"/>
    </row>
    <row r="575" spans="5:25" x14ac:dyDescent="0.2">
      <c r="E575" s="711"/>
      <c r="F575" s="270"/>
      <c r="R575" s="686"/>
      <c r="U575" s="270"/>
      <c r="V575" s="43"/>
      <c r="W575" s="13"/>
      <c r="X575"/>
      <c r="Y575"/>
    </row>
    <row r="576" spans="5:25" x14ac:dyDescent="0.2">
      <c r="E576" s="711"/>
      <c r="F576" s="270"/>
      <c r="R576" s="686"/>
      <c r="U576" s="270"/>
      <c r="V576" s="43"/>
      <c r="W576" s="13"/>
      <c r="X576"/>
      <c r="Y576"/>
    </row>
    <row r="577" spans="5:25" x14ac:dyDescent="0.2">
      <c r="E577" s="711"/>
      <c r="F577" s="270"/>
      <c r="R577" s="686"/>
      <c r="U577" s="270"/>
      <c r="V577" s="43"/>
      <c r="W577" s="13"/>
      <c r="X577"/>
      <c r="Y577"/>
    </row>
    <row r="578" spans="5:25" x14ac:dyDescent="0.2">
      <c r="E578" s="711"/>
      <c r="F578" s="270"/>
      <c r="R578" s="686"/>
      <c r="U578" s="270"/>
      <c r="V578" s="43"/>
      <c r="W578" s="13"/>
      <c r="X578"/>
      <c r="Y578"/>
    </row>
    <row r="579" spans="5:25" x14ac:dyDescent="0.2">
      <c r="E579" s="711"/>
      <c r="F579" s="270"/>
      <c r="R579" s="686"/>
      <c r="U579" s="270"/>
      <c r="V579" s="43"/>
      <c r="W579" s="13"/>
      <c r="X579"/>
      <c r="Y579"/>
    </row>
    <row r="580" spans="5:25" x14ac:dyDescent="0.2">
      <c r="E580" s="711"/>
      <c r="F580" s="270"/>
      <c r="R580" s="686"/>
      <c r="U580" s="270"/>
      <c r="V580" s="43"/>
      <c r="W580" s="13"/>
      <c r="X580"/>
      <c r="Y580"/>
    </row>
    <row r="581" spans="5:25" x14ac:dyDescent="0.2">
      <c r="E581" s="711"/>
      <c r="F581" s="270"/>
      <c r="R581" s="686"/>
      <c r="U581" s="270"/>
      <c r="V581" s="43"/>
      <c r="W581" s="13"/>
      <c r="X581"/>
      <c r="Y581"/>
    </row>
    <row r="582" spans="5:25" x14ac:dyDescent="0.2">
      <c r="E582" s="711"/>
      <c r="F582" s="270"/>
      <c r="R582" s="686"/>
      <c r="U582" s="270"/>
      <c r="V582" s="43"/>
      <c r="W582" s="13"/>
      <c r="X582"/>
      <c r="Y582"/>
    </row>
    <row r="583" spans="5:25" x14ac:dyDescent="0.2">
      <c r="E583" s="711"/>
      <c r="F583" s="270"/>
      <c r="R583" s="686"/>
      <c r="U583" s="270"/>
      <c r="V583" s="43"/>
      <c r="W583" s="13"/>
      <c r="X583"/>
      <c r="Y583"/>
    </row>
    <row r="584" spans="5:25" x14ac:dyDescent="0.2">
      <c r="E584" s="711"/>
      <c r="F584" s="270"/>
      <c r="R584" s="686"/>
      <c r="U584" s="270"/>
      <c r="V584" s="43"/>
      <c r="W584" s="13"/>
      <c r="X584"/>
      <c r="Y584"/>
    </row>
    <row r="585" spans="5:25" x14ac:dyDescent="0.2">
      <c r="E585" s="711"/>
      <c r="F585" s="270"/>
      <c r="R585" s="686"/>
      <c r="U585" s="270"/>
      <c r="V585" s="43"/>
      <c r="W585" s="13"/>
      <c r="X585"/>
      <c r="Y585"/>
    </row>
    <row r="586" spans="5:25" x14ac:dyDescent="0.2">
      <c r="E586" s="711"/>
      <c r="F586" s="270"/>
      <c r="R586" s="686"/>
      <c r="U586" s="270"/>
      <c r="V586" s="43"/>
      <c r="W586" s="13"/>
      <c r="X586"/>
      <c r="Y586"/>
    </row>
    <row r="587" spans="5:25" x14ac:dyDescent="0.2">
      <c r="E587" s="711"/>
      <c r="F587" s="270"/>
      <c r="R587" s="686"/>
      <c r="U587" s="270"/>
      <c r="V587" s="43"/>
      <c r="W587" s="13"/>
      <c r="X587"/>
      <c r="Y587"/>
    </row>
    <row r="588" spans="5:25" x14ac:dyDescent="0.2">
      <c r="E588" s="711"/>
      <c r="F588" s="270"/>
      <c r="R588" s="686"/>
      <c r="U588" s="270"/>
      <c r="V588" s="43"/>
      <c r="W588" s="13"/>
      <c r="X588"/>
      <c r="Y588"/>
    </row>
    <row r="589" spans="5:25" x14ac:dyDescent="0.2">
      <c r="E589" s="711"/>
      <c r="F589" s="270"/>
      <c r="R589" s="686"/>
      <c r="U589" s="270"/>
      <c r="V589" s="43"/>
      <c r="W589" s="13"/>
      <c r="X589"/>
      <c r="Y589"/>
    </row>
    <row r="590" spans="5:25" x14ac:dyDescent="0.2">
      <c r="E590" s="711"/>
      <c r="F590" s="270"/>
      <c r="R590" s="686"/>
      <c r="U590" s="270"/>
      <c r="V590" s="43"/>
      <c r="W590" s="13"/>
      <c r="X590"/>
      <c r="Y590"/>
    </row>
    <row r="591" spans="5:25" x14ac:dyDescent="0.2">
      <c r="E591" s="711"/>
      <c r="F591" s="270"/>
      <c r="R591" s="686"/>
      <c r="U591" s="270"/>
      <c r="V591" s="43"/>
      <c r="W591" s="13"/>
      <c r="X591"/>
      <c r="Y591"/>
    </row>
    <row r="592" spans="5:25" x14ac:dyDescent="0.2">
      <c r="E592" s="711"/>
      <c r="F592" s="270"/>
      <c r="R592" s="686"/>
      <c r="U592" s="270"/>
      <c r="V592" s="43"/>
      <c r="W592" s="13"/>
      <c r="X592"/>
      <c r="Y592"/>
    </row>
    <row r="593" spans="5:25" x14ac:dyDescent="0.2">
      <c r="E593" s="711"/>
      <c r="F593" s="270"/>
      <c r="R593" s="686"/>
      <c r="U593" s="270"/>
      <c r="V593" s="43"/>
      <c r="W593" s="13"/>
      <c r="X593"/>
      <c r="Y593"/>
    </row>
    <row r="594" spans="5:25" x14ac:dyDescent="0.2">
      <c r="E594" s="711"/>
      <c r="F594" s="270"/>
      <c r="R594" s="686"/>
      <c r="U594" s="270"/>
      <c r="V594" s="43"/>
      <c r="W594" s="13"/>
      <c r="X594"/>
      <c r="Y594"/>
    </row>
    <row r="595" spans="5:25" x14ac:dyDescent="0.2">
      <c r="E595" s="711"/>
      <c r="F595" s="270"/>
      <c r="R595" s="686"/>
      <c r="U595" s="270"/>
      <c r="V595" s="43"/>
      <c r="W595" s="13"/>
      <c r="X595"/>
      <c r="Y595"/>
    </row>
    <row r="596" spans="5:25" x14ac:dyDescent="0.2">
      <c r="E596" s="711"/>
      <c r="F596" s="270"/>
      <c r="R596" s="686"/>
      <c r="U596" s="270"/>
      <c r="V596" s="43"/>
      <c r="W596" s="13"/>
      <c r="X596"/>
      <c r="Y596"/>
    </row>
    <row r="597" spans="5:25" x14ac:dyDescent="0.2">
      <c r="E597" s="711"/>
      <c r="F597" s="270"/>
      <c r="R597" s="686"/>
      <c r="U597" s="270"/>
      <c r="V597" s="43"/>
      <c r="W597" s="13"/>
      <c r="X597"/>
      <c r="Y597"/>
    </row>
    <row r="598" spans="5:25" x14ac:dyDescent="0.2">
      <c r="E598" s="711"/>
      <c r="F598" s="270"/>
      <c r="R598" s="686"/>
      <c r="U598" s="270"/>
      <c r="V598" s="43"/>
      <c r="W598" s="13"/>
      <c r="X598"/>
      <c r="Y598"/>
    </row>
    <row r="599" spans="5:25" x14ac:dyDescent="0.2">
      <c r="E599" s="711"/>
      <c r="F599" s="270"/>
      <c r="R599" s="686"/>
      <c r="U599" s="270"/>
      <c r="V599" s="43"/>
      <c r="W599" s="13"/>
      <c r="X599"/>
      <c r="Y599"/>
    </row>
    <row r="600" spans="5:25" x14ac:dyDescent="0.2">
      <c r="E600" s="711"/>
      <c r="F600" s="270"/>
      <c r="R600" s="686"/>
      <c r="U600" s="270"/>
      <c r="V600" s="43"/>
      <c r="W600" s="13"/>
      <c r="X600"/>
      <c r="Y600"/>
    </row>
    <row r="601" spans="5:25" x14ac:dyDescent="0.2">
      <c r="E601" s="711"/>
      <c r="F601" s="270"/>
      <c r="R601" s="686"/>
      <c r="U601" s="270"/>
      <c r="V601" s="43"/>
      <c r="W601" s="13"/>
      <c r="X601"/>
      <c r="Y601"/>
    </row>
    <row r="602" spans="5:25" x14ac:dyDescent="0.2">
      <c r="E602" s="711"/>
      <c r="F602" s="270"/>
      <c r="R602" s="686"/>
      <c r="U602" s="270"/>
      <c r="V602" s="43"/>
      <c r="W602" s="13"/>
      <c r="X602"/>
      <c r="Y602"/>
    </row>
    <row r="603" spans="5:25" x14ac:dyDescent="0.2">
      <c r="E603" s="711"/>
      <c r="F603" s="270"/>
      <c r="R603" s="686"/>
      <c r="U603" s="270"/>
      <c r="V603" s="43"/>
      <c r="W603" s="13"/>
      <c r="X603"/>
      <c r="Y603"/>
    </row>
    <row r="604" spans="5:25" x14ac:dyDescent="0.2">
      <c r="E604" s="711"/>
      <c r="F604" s="270"/>
      <c r="R604" s="686"/>
      <c r="U604" s="270"/>
      <c r="V604" s="43"/>
      <c r="W604" s="13"/>
      <c r="X604"/>
      <c r="Y604"/>
    </row>
    <row r="605" spans="5:25" x14ac:dyDescent="0.2">
      <c r="E605" s="711"/>
      <c r="F605" s="270"/>
      <c r="R605" s="686"/>
      <c r="U605" s="270"/>
      <c r="V605" s="43"/>
      <c r="W605" s="13"/>
      <c r="X605"/>
      <c r="Y605"/>
    </row>
    <row r="606" spans="5:25" x14ac:dyDescent="0.2">
      <c r="E606" s="711"/>
      <c r="F606" s="270"/>
      <c r="R606" s="686"/>
      <c r="U606" s="270"/>
      <c r="V606" s="43"/>
      <c r="W606" s="13"/>
      <c r="X606"/>
      <c r="Y606"/>
    </row>
    <row r="607" spans="5:25" x14ac:dyDescent="0.2">
      <c r="E607" s="711"/>
      <c r="F607" s="270"/>
      <c r="R607" s="686"/>
      <c r="U607" s="270"/>
      <c r="V607" s="43"/>
      <c r="W607" s="13"/>
      <c r="X607"/>
      <c r="Y607"/>
    </row>
    <row r="608" spans="5:25" x14ac:dyDescent="0.2">
      <c r="E608" s="711"/>
      <c r="F608" s="270"/>
      <c r="R608" s="686"/>
      <c r="U608" s="270"/>
      <c r="V608" s="43"/>
      <c r="W608" s="13"/>
      <c r="X608"/>
      <c r="Y608"/>
    </row>
    <row r="609" spans="5:25" x14ac:dyDescent="0.2">
      <c r="E609" s="711"/>
      <c r="F609" s="270"/>
      <c r="R609" s="686"/>
      <c r="U609" s="270"/>
      <c r="V609" s="43"/>
      <c r="W609" s="13"/>
      <c r="X609"/>
      <c r="Y609"/>
    </row>
    <row r="610" spans="5:25" x14ac:dyDescent="0.2">
      <c r="E610" s="711"/>
      <c r="F610" s="270"/>
      <c r="R610" s="686"/>
      <c r="U610" s="270"/>
      <c r="V610" s="43"/>
      <c r="W610" s="13"/>
      <c r="X610"/>
      <c r="Y610"/>
    </row>
    <row r="611" spans="5:25" x14ac:dyDescent="0.2">
      <c r="E611" s="711"/>
      <c r="F611" s="270"/>
      <c r="R611" s="686"/>
      <c r="U611" s="270"/>
      <c r="V611" s="43"/>
      <c r="W611" s="13"/>
      <c r="X611"/>
      <c r="Y611"/>
    </row>
    <row r="612" spans="5:25" x14ac:dyDescent="0.2">
      <c r="E612" s="711"/>
      <c r="F612" s="270"/>
      <c r="R612" s="686"/>
      <c r="U612" s="270"/>
      <c r="V612" s="43"/>
      <c r="W612" s="13"/>
      <c r="X612"/>
      <c r="Y612"/>
    </row>
    <row r="613" spans="5:25" x14ac:dyDescent="0.2">
      <c r="E613" s="711"/>
      <c r="F613" s="270"/>
      <c r="R613" s="686"/>
      <c r="U613" s="270"/>
      <c r="V613" s="43"/>
      <c r="W613" s="13"/>
      <c r="X613"/>
      <c r="Y613"/>
    </row>
    <row r="614" spans="5:25" x14ac:dyDescent="0.2">
      <c r="E614" s="711"/>
      <c r="F614" s="270"/>
      <c r="R614" s="686"/>
      <c r="U614" s="270"/>
      <c r="V614" s="43"/>
      <c r="W614" s="13"/>
      <c r="X614"/>
      <c r="Y614"/>
    </row>
    <row r="615" spans="5:25" x14ac:dyDescent="0.2">
      <c r="E615" s="711"/>
      <c r="F615" s="270"/>
      <c r="R615" s="686"/>
      <c r="U615" s="270"/>
      <c r="V615" s="43"/>
      <c r="W615" s="13"/>
      <c r="X615"/>
      <c r="Y615"/>
    </row>
    <row r="616" spans="5:25" x14ac:dyDescent="0.2">
      <c r="E616" s="711"/>
      <c r="F616" s="270"/>
      <c r="R616" s="686"/>
      <c r="U616" s="270"/>
      <c r="V616" s="43"/>
      <c r="W616" s="13"/>
      <c r="X616"/>
      <c r="Y616"/>
    </row>
    <row r="617" spans="5:25" x14ac:dyDescent="0.2">
      <c r="E617" s="711"/>
      <c r="F617" s="270"/>
      <c r="R617" s="686"/>
      <c r="U617" s="270"/>
      <c r="V617" s="43"/>
      <c r="W617" s="13"/>
      <c r="X617"/>
      <c r="Y617"/>
    </row>
    <row r="618" spans="5:25" x14ac:dyDescent="0.2">
      <c r="E618" s="711"/>
      <c r="F618" s="270"/>
      <c r="R618" s="686"/>
      <c r="U618" s="270"/>
      <c r="V618" s="43"/>
      <c r="W618" s="13"/>
      <c r="X618"/>
      <c r="Y618"/>
    </row>
    <row r="619" spans="5:25" x14ac:dyDescent="0.2">
      <c r="E619" s="711"/>
      <c r="F619" s="270"/>
      <c r="R619" s="686"/>
      <c r="U619" s="270"/>
      <c r="V619" s="43"/>
      <c r="W619" s="13"/>
      <c r="X619"/>
      <c r="Y619"/>
    </row>
    <row r="620" spans="5:25" x14ac:dyDescent="0.2">
      <c r="E620" s="711"/>
      <c r="F620" s="270"/>
      <c r="R620" s="686"/>
      <c r="U620" s="270"/>
      <c r="V620" s="43"/>
      <c r="W620" s="13"/>
      <c r="X620"/>
      <c r="Y620"/>
    </row>
    <row r="621" spans="5:25" x14ac:dyDescent="0.2">
      <c r="E621" s="711"/>
      <c r="F621" s="270"/>
      <c r="R621" s="686"/>
      <c r="U621" s="270"/>
      <c r="V621" s="43"/>
      <c r="W621" s="13"/>
      <c r="X621"/>
      <c r="Y621"/>
    </row>
    <row r="622" spans="5:25" x14ac:dyDescent="0.2">
      <c r="E622" s="711"/>
      <c r="F622" s="270"/>
      <c r="R622" s="686"/>
      <c r="U622" s="270"/>
      <c r="V622" s="43"/>
      <c r="W622" s="13"/>
      <c r="X622"/>
      <c r="Y622"/>
    </row>
    <row r="623" spans="5:25" x14ac:dyDescent="0.2">
      <c r="E623" s="711"/>
      <c r="F623" s="270"/>
      <c r="R623" s="686"/>
      <c r="U623" s="270"/>
      <c r="V623" s="43"/>
      <c r="W623" s="13"/>
      <c r="X623"/>
      <c r="Y623"/>
    </row>
    <row r="624" spans="5:25" x14ac:dyDescent="0.2">
      <c r="E624" s="711"/>
      <c r="F624" s="270"/>
      <c r="R624" s="686"/>
      <c r="U624" s="270"/>
      <c r="V624" s="43"/>
      <c r="W624" s="13"/>
      <c r="X624"/>
      <c r="Y624"/>
    </row>
    <row r="625" spans="5:25" x14ac:dyDescent="0.2">
      <c r="E625" s="711"/>
      <c r="F625" s="270"/>
      <c r="R625" s="686"/>
      <c r="U625" s="270"/>
      <c r="V625" s="43"/>
      <c r="W625" s="13"/>
      <c r="X625"/>
      <c r="Y625"/>
    </row>
    <row r="626" spans="5:25" x14ac:dyDescent="0.2">
      <c r="E626" s="711"/>
      <c r="F626" s="270"/>
      <c r="R626" s="686"/>
      <c r="U626" s="270"/>
      <c r="V626" s="43"/>
      <c r="W626" s="13"/>
      <c r="X626"/>
      <c r="Y626"/>
    </row>
    <row r="627" spans="5:25" x14ac:dyDescent="0.2">
      <c r="E627" s="711"/>
      <c r="F627" s="270"/>
      <c r="R627" s="686"/>
      <c r="U627" s="270"/>
      <c r="V627" s="43"/>
      <c r="W627" s="13"/>
      <c r="X627"/>
      <c r="Y627"/>
    </row>
    <row r="628" spans="5:25" x14ac:dyDescent="0.2">
      <c r="E628" s="711"/>
      <c r="F628" s="270"/>
      <c r="R628" s="686"/>
      <c r="U628" s="270"/>
      <c r="V628" s="43"/>
      <c r="W628" s="13"/>
      <c r="X628"/>
      <c r="Y628"/>
    </row>
    <row r="629" spans="5:25" x14ac:dyDescent="0.2">
      <c r="E629" s="711"/>
      <c r="F629" s="270"/>
      <c r="R629" s="686"/>
      <c r="U629" s="270"/>
      <c r="V629" s="43"/>
      <c r="W629" s="13"/>
      <c r="X629"/>
      <c r="Y629"/>
    </row>
    <row r="630" spans="5:25" x14ac:dyDescent="0.2">
      <c r="E630" s="711"/>
      <c r="F630" s="270"/>
      <c r="R630" s="686"/>
      <c r="U630" s="270"/>
      <c r="V630" s="43"/>
      <c r="W630" s="13"/>
      <c r="X630"/>
      <c r="Y630"/>
    </row>
    <row r="631" spans="5:25" x14ac:dyDescent="0.2">
      <c r="E631" s="711"/>
      <c r="F631" s="270"/>
      <c r="R631" s="686"/>
      <c r="U631" s="270"/>
      <c r="V631" s="43"/>
      <c r="W631" s="13"/>
      <c r="X631"/>
      <c r="Y631"/>
    </row>
    <row r="632" spans="5:25" x14ac:dyDescent="0.2">
      <c r="E632" s="711"/>
      <c r="F632" s="270"/>
      <c r="R632" s="686"/>
      <c r="U632" s="270"/>
      <c r="V632" s="43"/>
      <c r="W632" s="13"/>
      <c r="X632"/>
      <c r="Y632"/>
    </row>
    <row r="633" spans="5:25" x14ac:dyDescent="0.2">
      <c r="E633" s="711"/>
      <c r="F633" s="270"/>
      <c r="R633" s="686"/>
      <c r="U633" s="270"/>
      <c r="V633" s="43"/>
      <c r="W633" s="13"/>
      <c r="X633"/>
      <c r="Y633"/>
    </row>
    <row r="634" spans="5:25" x14ac:dyDescent="0.2">
      <c r="E634" s="711"/>
      <c r="F634" s="270"/>
      <c r="R634" s="686"/>
      <c r="U634" s="270"/>
      <c r="V634" s="43"/>
      <c r="W634" s="13"/>
      <c r="X634"/>
      <c r="Y634"/>
    </row>
    <row r="635" spans="5:25" x14ac:dyDescent="0.2">
      <c r="E635" s="711"/>
      <c r="F635" s="270"/>
      <c r="R635" s="686"/>
      <c r="U635" s="270"/>
      <c r="V635" s="43"/>
      <c r="W635" s="13"/>
      <c r="X635"/>
      <c r="Y635"/>
    </row>
    <row r="636" spans="5:25" x14ac:dyDescent="0.2">
      <c r="E636" s="711"/>
      <c r="F636" s="270"/>
      <c r="R636" s="686"/>
      <c r="U636" s="270"/>
      <c r="V636" s="43"/>
      <c r="W636" s="13"/>
      <c r="X636"/>
      <c r="Y636"/>
    </row>
    <row r="637" spans="5:25" x14ac:dyDescent="0.2">
      <c r="E637" s="711"/>
      <c r="F637" s="270"/>
      <c r="R637" s="686"/>
      <c r="U637" s="270"/>
      <c r="V637" s="43"/>
      <c r="W637" s="13"/>
      <c r="X637"/>
      <c r="Y637"/>
    </row>
    <row r="638" spans="5:25" x14ac:dyDescent="0.2">
      <c r="E638" s="711"/>
      <c r="F638" s="270"/>
      <c r="R638" s="686"/>
      <c r="U638" s="270"/>
      <c r="V638" s="43"/>
      <c r="W638" s="13"/>
      <c r="X638"/>
      <c r="Y638"/>
    </row>
    <row r="639" spans="5:25" x14ac:dyDescent="0.2">
      <c r="E639" s="711"/>
      <c r="F639" s="270"/>
      <c r="R639" s="686"/>
      <c r="U639" s="270"/>
      <c r="V639" s="43"/>
      <c r="W639" s="13"/>
      <c r="X639"/>
      <c r="Y639"/>
    </row>
    <row r="640" spans="5:25" x14ac:dyDescent="0.2">
      <c r="E640" s="711"/>
      <c r="F640" s="270"/>
      <c r="R640" s="686"/>
      <c r="U640" s="270"/>
      <c r="V640" s="43"/>
      <c r="W640" s="13"/>
      <c r="X640"/>
      <c r="Y640"/>
    </row>
    <row r="641" spans="5:25" x14ac:dyDescent="0.2">
      <c r="E641" s="711"/>
      <c r="F641" s="270"/>
      <c r="R641" s="686"/>
      <c r="U641" s="270"/>
      <c r="V641" s="43"/>
      <c r="W641" s="13"/>
      <c r="X641"/>
      <c r="Y641"/>
    </row>
    <row r="642" spans="5:25" x14ac:dyDescent="0.2">
      <c r="E642" s="711"/>
      <c r="F642" s="270"/>
      <c r="R642" s="686"/>
      <c r="U642" s="270"/>
      <c r="V642" s="43"/>
      <c r="W642" s="13"/>
      <c r="X642"/>
      <c r="Y642"/>
    </row>
    <row r="643" spans="5:25" x14ac:dyDescent="0.2">
      <c r="E643" s="711"/>
      <c r="F643" s="270"/>
      <c r="R643" s="686"/>
      <c r="U643" s="270"/>
      <c r="V643" s="43"/>
      <c r="W643" s="13"/>
      <c r="X643"/>
      <c r="Y643"/>
    </row>
    <row r="644" spans="5:25" x14ac:dyDescent="0.2">
      <c r="E644" s="711"/>
      <c r="F644" s="270"/>
      <c r="R644" s="686"/>
      <c r="U644" s="270"/>
      <c r="V644" s="43"/>
      <c r="W644" s="13"/>
      <c r="X644"/>
      <c r="Y644"/>
    </row>
    <row r="645" spans="5:25" x14ac:dyDescent="0.2">
      <c r="E645" s="711"/>
      <c r="F645" s="270"/>
      <c r="R645" s="686"/>
      <c r="U645" s="270"/>
      <c r="V645" s="43"/>
      <c r="W645" s="13"/>
      <c r="X645"/>
      <c r="Y645"/>
    </row>
    <row r="646" spans="5:25" x14ac:dyDescent="0.2">
      <c r="E646" s="711"/>
      <c r="F646" s="270"/>
      <c r="R646" s="686"/>
      <c r="U646" s="270"/>
      <c r="V646" s="43"/>
      <c r="W646" s="13"/>
      <c r="X646"/>
      <c r="Y646"/>
    </row>
    <row r="647" spans="5:25" x14ac:dyDescent="0.2">
      <c r="E647" s="711"/>
      <c r="F647" s="270"/>
      <c r="R647" s="686"/>
      <c r="U647" s="270"/>
      <c r="V647" s="43"/>
      <c r="W647" s="13"/>
      <c r="X647"/>
      <c r="Y647"/>
    </row>
    <row r="648" spans="5:25" x14ac:dyDescent="0.2">
      <c r="E648" s="711"/>
      <c r="F648" s="270"/>
      <c r="R648" s="686"/>
      <c r="U648" s="270"/>
      <c r="V648" s="43"/>
      <c r="W648" s="13"/>
      <c r="X648"/>
      <c r="Y648"/>
    </row>
    <row r="649" spans="5:25" x14ac:dyDescent="0.2">
      <c r="E649" s="711"/>
      <c r="F649" s="270"/>
      <c r="R649" s="686"/>
      <c r="U649" s="270"/>
      <c r="V649" s="43"/>
      <c r="W649" s="13"/>
      <c r="X649"/>
      <c r="Y649"/>
    </row>
    <row r="650" spans="5:25" x14ac:dyDescent="0.2">
      <c r="E650" s="711"/>
      <c r="F650" s="270"/>
      <c r="R650" s="686"/>
      <c r="U650" s="270"/>
      <c r="V650" s="43"/>
      <c r="W650" s="13"/>
      <c r="X650"/>
      <c r="Y650"/>
    </row>
    <row r="651" spans="5:25" x14ac:dyDescent="0.2">
      <c r="E651" s="711"/>
      <c r="F651" s="270"/>
      <c r="R651" s="686"/>
      <c r="U651" s="270"/>
      <c r="V651" s="43"/>
      <c r="W651" s="13"/>
      <c r="X651"/>
      <c r="Y651"/>
    </row>
    <row r="652" spans="5:25" x14ac:dyDescent="0.2">
      <c r="E652" s="711"/>
      <c r="F652" s="270"/>
      <c r="R652" s="686"/>
      <c r="U652" s="270"/>
      <c r="V652" s="43"/>
      <c r="W652" s="13"/>
      <c r="X652"/>
      <c r="Y652"/>
    </row>
    <row r="653" spans="5:25" x14ac:dyDescent="0.2">
      <c r="E653" s="711"/>
      <c r="F653" s="270"/>
      <c r="R653" s="686"/>
      <c r="U653" s="270"/>
      <c r="V653" s="43"/>
      <c r="W653" s="13"/>
      <c r="X653"/>
      <c r="Y653"/>
    </row>
    <row r="654" spans="5:25" x14ac:dyDescent="0.2">
      <c r="E654" s="711"/>
      <c r="F654" s="270"/>
      <c r="R654" s="686"/>
      <c r="U654" s="270"/>
      <c r="V654" s="43"/>
      <c r="W654" s="13"/>
      <c r="X654"/>
      <c r="Y654"/>
    </row>
    <row r="655" spans="5:25" x14ac:dyDescent="0.2">
      <c r="E655" s="711"/>
      <c r="F655" s="270"/>
      <c r="R655" s="686"/>
      <c r="U655" s="270"/>
      <c r="V655" s="43"/>
      <c r="W655" s="13"/>
      <c r="X655"/>
      <c r="Y655"/>
    </row>
    <row r="656" spans="5:25" x14ac:dyDescent="0.2">
      <c r="E656" s="711"/>
      <c r="F656" s="270"/>
      <c r="R656" s="686"/>
      <c r="U656" s="270"/>
      <c r="V656" s="43"/>
      <c r="W656" s="13"/>
      <c r="X656"/>
      <c r="Y656"/>
    </row>
    <row r="657" spans="5:25" x14ac:dyDescent="0.2">
      <c r="E657" s="711"/>
      <c r="F657" s="270"/>
      <c r="R657" s="686"/>
      <c r="U657" s="270"/>
      <c r="V657" s="43"/>
      <c r="W657" s="13"/>
      <c r="X657"/>
      <c r="Y657"/>
    </row>
    <row r="658" spans="5:25" x14ac:dyDescent="0.2">
      <c r="E658" s="711"/>
      <c r="F658" s="270"/>
      <c r="R658" s="686"/>
      <c r="U658" s="270"/>
      <c r="V658" s="43"/>
      <c r="W658" s="13"/>
      <c r="X658"/>
      <c r="Y658"/>
    </row>
    <row r="659" spans="5:25" x14ac:dyDescent="0.2">
      <c r="E659" s="711"/>
      <c r="F659" s="270"/>
      <c r="R659" s="686"/>
      <c r="U659" s="270"/>
      <c r="V659" s="43"/>
      <c r="W659" s="13"/>
      <c r="X659"/>
      <c r="Y659"/>
    </row>
    <row r="660" spans="5:25" x14ac:dyDescent="0.2">
      <c r="E660" s="711"/>
      <c r="F660" s="270"/>
      <c r="R660" s="686"/>
      <c r="U660" s="270"/>
      <c r="V660" s="43"/>
      <c r="W660" s="13"/>
      <c r="X660"/>
      <c r="Y660"/>
    </row>
  </sheetData>
  <sheetProtection algorithmName="SHA-512" hashValue="ivQ6CZocrYnxJBvswV1XOmCB6W/eQSGJugG+8gwMnCnLb7zXn90HtPxGwZv6XDo6Ak02SXbvarFOsghdGgFEMw==" saltValue="lF540CDbzE8kD7uGe43XRg==" spinCount="100000" sheet="1" objects="1" scenarios="1" insertRows="0" deleteRows="0" selectLockedCells="1"/>
  <mergeCells count="13">
    <mergeCell ref="U14:U15"/>
    <mergeCell ref="L14:O14"/>
    <mergeCell ref="H14:K14"/>
    <mergeCell ref="A14:A15"/>
    <mergeCell ref="B14:B15"/>
    <mergeCell ref="C14:C15"/>
    <mergeCell ref="D14:D15"/>
    <mergeCell ref="E14:E15"/>
    <mergeCell ref="G14:G15"/>
    <mergeCell ref="F14:F15"/>
    <mergeCell ref="T14:T15"/>
    <mergeCell ref="R14:R15"/>
    <mergeCell ref="S14:S15"/>
  </mergeCells>
  <phoneticPr fontId="0" type="noConversion"/>
  <conditionalFormatting sqref="H16:H19 L16:L19 L22:L23 H22:H23 H25:H28 L25:L28 L33:L38 H33:H38 H40:H51 H105:H114 H70:H76 H78:H81 H60:H65 H30:H31 L30:L31 H56:H58 H136:H137 L83:L87 H83:H87 H90:H92 H101:H103 H96:H97 H116:H122 H435:H451 H519:H520 H140:H150 H522:H526 H530:H531 L105:L125 L40:L81 H152:H159 H528 H453:H517 H284 L386:L531 H386:H431 L249:L284 H249:H282 H198:H204 H206:H247 L206:L247 H286:H384 L286:L384 H161:H170 L136:L170 L172:L204 H172:H195 L89:L92 L94:L103">
    <cfRule type="expression" dxfId="72" priority="119" stopIfTrue="1">
      <formula>"$G$9&gt;0"</formula>
    </cfRule>
  </conditionalFormatting>
  <conditionalFormatting sqref="H20">
    <cfRule type="expression" dxfId="71" priority="89" stopIfTrue="1">
      <formula>"$G$9&gt;0"</formula>
    </cfRule>
  </conditionalFormatting>
  <conditionalFormatting sqref="H24">
    <cfRule type="expression" dxfId="70" priority="88" stopIfTrue="1">
      <formula>"$G$9&gt;0"</formula>
    </cfRule>
  </conditionalFormatting>
  <conditionalFormatting sqref="H32">
    <cfRule type="expression" dxfId="69" priority="86" stopIfTrue="1">
      <formula>"$G$9&gt;0"</formula>
    </cfRule>
  </conditionalFormatting>
  <conditionalFormatting sqref="L39">
    <cfRule type="expression" dxfId="68" priority="85" stopIfTrue="1">
      <formula>"$G$9&gt;0"</formula>
    </cfRule>
  </conditionalFormatting>
  <conditionalFormatting sqref="H39">
    <cfRule type="expression" dxfId="67" priority="84" stopIfTrue="1">
      <formula>"$G$9&gt;0"</formula>
    </cfRule>
  </conditionalFormatting>
  <conditionalFormatting sqref="L93">
    <cfRule type="expression" dxfId="66" priority="83" stopIfTrue="1">
      <formula>"$G$9&gt;0"</formula>
    </cfRule>
  </conditionalFormatting>
  <conditionalFormatting sqref="H68:H69">
    <cfRule type="expression" dxfId="65" priority="80" stopIfTrue="1">
      <formula>"$G$9&gt;0"</formula>
    </cfRule>
  </conditionalFormatting>
  <conditionalFormatting sqref="H29">
    <cfRule type="expression" dxfId="64" priority="77" stopIfTrue="1">
      <formula>"$G$9&gt;0"</formula>
    </cfRule>
  </conditionalFormatting>
  <conditionalFormatting sqref="H77">
    <cfRule type="expression" dxfId="63" priority="79" stopIfTrue="1">
      <formula>"$G$9&gt;0"</formula>
    </cfRule>
  </conditionalFormatting>
  <conditionalFormatting sqref="H59">
    <cfRule type="expression" dxfId="62" priority="78" stopIfTrue="1">
      <formula>"$G$9&gt;0"</formula>
    </cfRule>
  </conditionalFormatting>
  <conditionalFormatting sqref="L29">
    <cfRule type="expression" dxfId="61" priority="76" stopIfTrue="1">
      <formula>"$G$9&gt;0"</formula>
    </cfRule>
  </conditionalFormatting>
  <conditionalFormatting sqref="H66">
    <cfRule type="expression" dxfId="60" priority="75" stopIfTrue="1">
      <formula>"$G$9&gt;0"</formula>
    </cfRule>
  </conditionalFormatting>
  <conditionalFormatting sqref="H52">
    <cfRule type="expression" dxfId="59" priority="74" stopIfTrue="1">
      <formula>"$G$9&gt;0"</formula>
    </cfRule>
  </conditionalFormatting>
  <conditionalFormatting sqref="H55">
    <cfRule type="expression" dxfId="58" priority="73" stopIfTrue="1">
      <formula>"$G$9&gt;0"</formula>
    </cfRule>
  </conditionalFormatting>
  <conditionalFormatting sqref="H123">
    <cfRule type="expression" dxfId="57" priority="72" stopIfTrue="1">
      <formula>"$G$9&gt;0"</formula>
    </cfRule>
  </conditionalFormatting>
  <conditionalFormatting sqref="H99:H100">
    <cfRule type="expression" dxfId="56" priority="58" stopIfTrue="1">
      <formula>"$G$9&gt;0"</formula>
    </cfRule>
  </conditionalFormatting>
  <conditionalFormatting sqref="H115">
    <cfRule type="expression" dxfId="55" priority="57" stopIfTrue="1">
      <formula>"$G$9&gt;0"</formula>
    </cfRule>
  </conditionalFormatting>
  <conditionalFormatting sqref="H54">
    <cfRule type="expression" dxfId="54" priority="56" stopIfTrue="1">
      <formula>"$G$9&gt;0"</formula>
    </cfRule>
  </conditionalFormatting>
  <conditionalFormatting sqref="H53">
    <cfRule type="expression" dxfId="53" priority="55" stopIfTrue="1">
      <formula>"$G$9&gt;0"</formula>
    </cfRule>
  </conditionalFormatting>
  <conditionalFormatting sqref="H432">
    <cfRule type="expression" dxfId="52" priority="54" stopIfTrue="1">
      <formula>"$G$9&gt;0"</formula>
    </cfRule>
  </conditionalFormatting>
  <conditionalFormatting sqref="H518">
    <cfRule type="expression" dxfId="51" priority="52" stopIfTrue="1">
      <formula>"$G$9&gt;0"</formula>
    </cfRule>
  </conditionalFormatting>
  <conditionalFormatting sqref="L82">
    <cfRule type="expression" dxfId="50" priority="64" stopIfTrue="1">
      <formula>"$G$9&gt;0"</formula>
    </cfRule>
  </conditionalFormatting>
  <conditionalFormatting sqref="H82">
    <cfRule type="expression" dxfId="49" priority="63" stopIfTrue="1">
      <formula>"$G$9&gt;0"</formula>
    </cfRule>
  </conditionalFormatting>
  <conditionalFormatting sqref="H89">
    <cfRule type="expression" dxfId="48" priority="62" stopIfTrue="1">
      <formula>"$G$9&gt;0"</formula>
    </cfRule>
  </conditionalFormatting>
  <conditionalFormatting sqref="H94">
    <cfRule type="expression" dxfId="47" priority="61" stopIfTrue="1">
      <formula>"$G$9&gt;0"</formula>
    </cfRule>
  </conditionalFormatting>
  <conditionalFormatting sqref="H98">
    <cfRule type="expression" dxfId="46" priority="59" stopIfTrue="1">
      <formula>"$G$9&gt;0"</formula>
    </cfRule>
  </conditionalFormatting>
  <conditionalFormatting sqref="H283">
    <cfRule type="expression" dxfId="45" priority="51" stopIfTrue="1">
      <formula>"$G$9&gt;0"</formula>
    </cfRule>
  </conditionalFormatting>
  <conditionalFormatting sqref="H124">
    <cfRule type="expression" dxfId="44" priority="50" stopIfTrue="1">
      <formula>"$G$9&gt;0"</formula>
    </cfRule>
  </conditionalFormatting>
  <conditionalFormatting sqref="H160">
    <cfRule type="expression" dxfId="43" priority="49" stopIfTrue="1">
      <formula>"$G$9&gt;0"</formula>
    </cfRule>
  </conditionalFormatting>
  <conditionalFormatting sqref="H93">
    <cfRule type="expression" dxfId="42" priority="48" stopIfTrue="1">
      <formula>"$G$9&gt;0"</formula>
    </cfRule>
  </conditionalFormatting>
  <conditionalFormatting sqref="H521">
    <cfRule type="expression" dxfId="41" priority="44" stopIfTrue="1">
      <formula>"$G$9&gt;0"</formula>
    </cfRule>
  </conditionalFormatting>
  <conditionalFormatting sqref="H104">
    <cfRule type="expression" dxfId="40" priority="46" stopIfTrue="1">
      <formula>"$G$9&gt;0"</formula>
    </cfRule>
  </conditionalFormatting>
  <conditionalFormatting sqref="L104">
    <cfRule type="expression" dxfId="39" priority="45" stopIfTrue="1">
      <formula>"$G$9&gt;0"</formula>
    </cfRule>
  </conditionalFormatting>
  <conditionalFormatting sqref="H529">
    <cfRule type="expression" dxfId="38" priority="43" stopIfTrue="1">
      <formula>"$G$9&gt;0"</formula>
    </cfRule>
  </conditionalFormatting>
  <conditionalFormatting sqref="H125">
    <cfRule type="expression" dxfId="37" priority="42" stopIfTrue="1">
      <formula>"$G$9&gt;0"</formula>
    </cfRule>
  </conditionalFormatting>
  <conditionalFormatting sqref="L20">
    <cfRule type="expression" dxfId="36" priority="41" stopIfTrue="1">
      <formula>"$G$9&gt;0"</formula>
    </cfRule>
  </conditionalFormatting>
  <conditionalFormatting sqref="H67">
    <cfRule type="expression" dxfId="35" priority="40" stopIfTrue="1">
      <formula>"$G$9&gt;0"</formula>
    </cfRule>
  </conditionalFormatting>
  <conditionalFormatting sqref="L24">
    <cfRule type="expression" dxfId="34" priority="39" stopIfTrue="1">
      <formula>"$G$9&gt;0"</formula>
    </cfRule>
  </conditionalFormatting>
  <conditionalFormatting sqref="L32">
    <cfRule type="expression" dxfId="33" priority="38" stopIfTrue="1">
      <formula>"$G$9&gt;0"</formula>
    </cfRule>
  </conditionalFormatting>
  <conditionalFormatting sqref="H151">
    <cfRule type="expression" dxfId="32" priority="37" stopIfTrue="1">
      <formula>"$G$9&gt;0"</formula>
    </cfRule>
  </conditionalFormatting>
  <conditionalFormatting sqref="H139">
    <cfRule type="expression" dxfId="31" priority="36" stopIfTrue="1">
      <formula>"$G$9&gt;0"</formula>
    </cfRule>
  </conditionalFormatting>
  <conditionalFormatting sqref="H138">
    <cfRule type="expression" dxfId="30" priority="35" stopIfTrue="1">
      <formula>"$G$9&gt;0"</formula>
    </cfRule>
  </conditionalFormatting>
  <conditionalFormatting sqref="H527">
    <cfRule type="expression" dxfId="29" priority="34" stopIfTrue="1">
      <formula>"$G$9&gt;0"</formula>
    </cfRule>
  </conditionalFormatting>
  <conditionalFormatting sqref="H433">
    <cfRule type="expression" dxfId="28" priority="33" stopIfTrue="1">
      <formula>"$G$9&gt;0"</formula>
    </cfRule>
  </conditionalFormatting>
  <conditionalFormatting sqref="H434">
    <cfRule type="expression" dxfId="27" priority="32" stopIfTrue="1">
      <formula>"$G$9&gt;0"</formula>
    </cfRule>
  </conditionalFormatting>
  <conditionalFormatting sqref="H452">
    <cfRule type="expression" dxfId="26" priority="31" stopIfTrue="1">
      <formula>"$G$9&gt;0"</formula>
    </cfRule>
  </conditionalFormatting>
  <conditionalFormatting sqref="L385">
    <cfRule type="expression" dxfId="25" priority="28" stopIfTrue="1">
      <formula>"$G$9&gt;0"</formula>
    </cfRule>
  </conditionalFormatting>
  <conditionalFormatting sqref="H385">
    <cfRule type="expression" dxfId="24" priority="27" stopIfTrue="1">
      <formula>"$G$9&gt;0"</formula>
    </cfRule>
  </conditionalFormatting>
  <conditionalFormatting sqref="H248 L248">
    <cfRule type="expression" dxfId="23" priority="26" stopIfTrue="1">
      <formula>"$G$9&gt;0"</formula>
    </cfRule>
  </conditionalFormatting>
  <conditionalFormatting sqref="L126:L128">
    <cfRule type="expression" dxfId="22" priority="25" stopIfTrue="1">
      <formula>"$G$9&gt;0"</formula>
    </cfRule>
  </conditionalFormatting>
  <conditionalFormatting sqref="H126">
    <cfRule type="expression" dxfId="21" priority="24" stopIfTrue="1">
      <formula>"$G$9&gt;0"</formula>
    </cfRule>
  </conditionalFormatting>
  <conditionalFormatting sqref="H127">
    <cfRule type="expression" dxfId="20" priority="23" stopIfTrue="1">
      <formula>"$G$9&gt;0"</formula>
    </cfRule>
  </conditionalFormatting>
  <conditionalFormatting sqref="L129">
    <cfRule type="expression" dxfId="19" priority="22" stopIfTrue="1">
      <formula>"$G$9&gt;0"</formula>
    </cfRule>
  </conditionalFormatting>
  <conditionalFormatting sqref="H129">
    <cfRule type="expression" dxfId="18" priority="21" stopIfTrue="1">
      <formula>"$G$9&gt;0"</formula>
    </cfRule>
  </conditionalFormatting>
  <conditionalFormatting sqref="L130:L131">
    <cfRule type="expression" dxfId="17" priority="20" stopIfTrue="1">
      <formula>"$G$9&gt;0"</formula>
    </cfRule>
  </conditionalFormatting>
  <conditionalFormatting sqref="H130:H131">
    <cfRule type="expression" dxfId="16" priority="19" stopIfTrue="1">
      <formula>"$G$9&gt;0"</formula>
    </cfRule>
  </conditionalFormatting>
  <conditionalFormatting sqref="L132">
    <cfRule type="expression" dxfId="15" priority="18" stopIfTrue="1">
      <formula>"$G$9&gt;0"</formula>
    </cfRule>
  </conditionalFormatting>
  <conditionalFormatting sqref="H132">
    <cfRule type="expression" dxfId="14" priority="17" stopIfTrue="1">
      <formula>"$G$9&gt;0"</formula>
    </cfRule>
  </conditionalFormatting>
  <conditionalFormatting sqref="L133:L135 H133:H135">
    <cfRule type="expression" dxfId="13" priority="16" stopIfTrue="1">
      <formula>"$G$9&gt;0"</formula>
    </cfRule>
  </conditionalFormatting>
  <conditionalFormatting sqref="H128">
    <cfRule type="expression" dxfId="12" priority="15" stopIfTrue="1">
      <formula>"$G$9&gt;0"</formula>
    </cfRule>
  </conditionalFormatting>
  <conditionalFormatting sqref="H205">
    <cfRule type="expression" dxfId="11" priority="12" stopIfTrue="1">
      <formula>"$G$9&gt;0"</formula>
    </cfRule>
  </conditionalFormatting>
  <conditionalFormatting sqref="L205">
    <cfRule type="expression" dxfId="10" priority="11" stopIfTrue="1">
      <formula>"$G$9&gt;0"</formula>
    </cfRule>
  </conditionalFormatting>
  <conditionalFormatting sqref="H285">
    <cfRule type="expression" dxfId="9" priority="10" stopIfTrue="1">
      <formula>"$G$9&gt;0"</formula>
    </cfRule>
  </conditionalFormatting>
  <conditionalFormatting sqref="L285">
    <cfRule type="expression" dxfId="8" priority="9" stopIfTrue="1">
      <formula>"$G$9&gt;0"</formula>
    </cfRule>
  </conditionalFormatting>
  <conditionalFormatting sqref="H21">
    <cfRule type="expression" dxfId="7" priority="8" stopIfTrue="1">
      <formula>"$G$9&gt;0"</formula>
    </cfRule>
  </conditionalFormatting>
  <conditionalFormatting sqref="L21">
    <cfRule type="expression" dxfId="6" priority="7" stopIfTrue="1">
      <formula>"$G$9&gt;0"</formula>
    </cfRule>
  </conditionalFormatting>
  <conditionalFormatting sqref="H196">
    <cfRule type="expression" dxfId="5" priority="6" stopIfTrue="1">
      <formula>"$G$9&gt;0"</formula>
    </cfRule>
  </conditionalFormatting>
  <conditionalFormatting sqref="H197">
    <cfRule type="expression" dxfId="4" priority="5" stopIfTrue="1">
      <formula>"$G$9&gt;0"</formula>
    </cfRule>
  </conditionalFormatting>
  <conditionalFormatting sqref="H95">
    <cfRule type="expression" dxfId="3" priority="4" stopIfTrue="1">
      <formula>"$G$9&gt;0"</formula>
    </cfRule>
  </conditionalFormatting>
  <conditionalFormatting sqref="H171 L171">
    <cfRule type="expression" dxfId="2" priority="3" stopIfTrue="1">
      <formula>"$G$9&gt;0"</formula>
    </cfRule>
  </conditionalFormatting>
  <conditionalFormatting sqref="L88">
    <cfRule type="expression" dxfId="1" priority="2" stopIfTrue="1">
      <formula>"$G$9&gt;0"</formula>
    </cfRule>
  </conditionalFormatting>
  <conditionalFormatting sqref="H88">
    <cfRule type="expression" dxfId="0" priority="1" stopIfTrue="1">
      <formula>"$G$9&gt;0"</formula>
    </cfRule>
  </conditionalFormatting>
  <dataValidations count="10">
    <dataValidation type="list" allowBlank="1" showInputMessage="1" showErrorMessage="1" sqref="D4" xr:uid="{00000000-0002-0000-0100-000000000000}">
      <formula1>YesNoList</formula1>
    </dataValidation>
    <dataValidation type="list" allowBlank="1" showInputMessage="1" showErrorMessage="1" sqref="D6" xr:uid="{00000000-0002-0000-0100-000001000000}">
      <formula1>EstimateCostSheetItems_List</formula1>
    </dataValidation>
    <dataValidation type="list" allowBlank="1" showInputMessage="1" showErrorMessage="1" sqref="D9" xr:uid="{00000000-0002-0000-0100-000002000000}">
      <formula1>Level1Level2List</formula1>
    </dataValidation>
    <dataValidation type="list" allowBlank="1" showInputMessage="1" showErrorMessage="1" sqref="D2" xr:uid="{00000000-0002-0000-0100-000003000000}">
      <formula1>Funding_Source_List</formula1>
    </dataValidation>
    <dataValidation type="list" allowBlank="1" showInputMessage="1" showErrorMessage="1" sqref="D11" xr:uid="{00000000-0002-0000-0100-000004000000}">
      <formula1>Runs_List</formula1>
    </dataValidation>
    <dataValidation type="list" allowBlank="1" showDropDown="1" showInputMessage="1" showErrorMessage="1" sqref="L40:L44 L116:L121 H22:H23 L22:L23 H40:H44 H16:H19 L16:L19 H65 H30:H31 H33:H38 L33:L38 L522:L524 H105:H114 L90:L92 L83:L87 L151 L30:L31 H90:H92 L65 L100 H116:H121 H56:H58 L443:L451 H70:H76 L70:L76 H61:H63 L61:L63 H27:H28 L27:L28 L56:L58 L438:L441 L521 H48:H50 H530:H531 L105:L114 H78:H81 L78:L81 L232 H83:H87 H136:H137 L136:L137 H101:H103 H151 L101:L103 H100 H187:H190 H522:H524 L275:L278 L154:L159 H249 L198:L199 H386:H431 H438:H441 L285 H243:H247 L160 H131 L131 L249 L129 L162 H201 L201 H198:H199 H154:H159 L205 H503:H517 H280:H281 H275:H278 L386:L431 L132 H45 L435:L436 H163 L163 H165:H166 L165:L166 H519:H520 L519:L520 H443:H451 H141:H150 L530:L531 L284 H284 L529 L503:L517 H435:H436 H454:H501 L454:L501 L202 L280:L281 H257:H273 H162 L187:L190 H193:H194 L288 H203 H220 H202 H290:H384 H93 L93 H122 L122 H129 H206:H218 L206:L218 L220 H221 L221 L257:L273 L250:L255 H160 H222:H225 L222:L225 H227:H230 L227:L230 H233:H240 L233:L240 L243:L247 H285 L290:L384 H288 H286 L286 L203 H205 L126 L184 L193:L194 L133 H250:H255 H192 L192 H191 L191 L172:L182 H184 H433 L433 H434 L434 L242 H242 H453 L453 H502 L502 H518 L518 H521 L48:L50 H52 L52 H53 L53 H54 L54 H55 L55 H59 L59 H60 L60 L125 H125 H29 L29 H26 L26 H25 L25 H20 L20 H21 L21 H241 L241 H69 L69 H68 L68 H67 L67 H66 L66 H64 L64 H77 L77 H82 L82 L51 H51 L231 H231 L45 H529 H232 L141:L150 H133 H132 L128 H128 H115 L115 H126 H169:H170 L169:L170 H172:H182" xr:uid="{00000000-0002-0000-0100-000005000000}">
      <formula1>RiskProfile</formula1>
    </dataValidation>
    <dataValidation type="list" allowBlank="1" showInputMessage="1" showErrorMessage="1" sqref="L47 H47 H152 L152 H183 L183 H97 L134 H24 L24 H283 L437 L226 H226 H39 L39 H528 L528 H186 L186 H525 L525 H287 L287 L197 H197 L97 H282 L164 H164 H289 L289 L167 H167 H135 L135 L153 H153 H134 L282 H46 L46 L452 H452 L248 L130 L283 H127 L196 H196 L127 H130 H204 L124 L195 H437 L139 H139 L274 H274 H95 L95 H138 L138 L161 H161 L279 H279 H124 L204 H185 L185 L168 H168 L385 H385 H248 H123 L123 H195 H432 L432 H219 L219 L171 H171 L104 H104 H200 L200 H256 L256 H32 L32 H89 L89 H96 L96 H98 L98 H99 L99 H442 L442 H526 L526 H88 L88 H140 L140 H527 L527 H94 L94" xr:uid="{6334D5C3-0235-4596-A3AE-4F145AC4E4EB}">
      <formula1>RiskProfile</formula1>
    </dataValidation>
    <dataValidation type="list" allowBlank="1" showInputMessage="1" showErrorMessage="1" sqref="E16:E531" xr:uid="{00000000-0002-0000-0100-000006000000}">
      <formula1>Federal_PCB_Items2</formula1>
    </dataValidation>
    <dataValidation type="list" allowBlank="1" showInputMessage="1" sqref="C16:C531" xr:uid="{00000000-0002-0000-0100-000007000000}">
      <formula1>Level1_Category_List</formula1>
    </dataValidation>
    <dataValidation type="list" allowBlank="1" showInputMessage="1" sqref="D16:D531" xr:uid="{00000000-0002-0000-0100-000008000000}">
      <formula1>Level2_Category_List</formula1>
    </dataValidation>
  </dataValidations>
  <pageMargins left="0.75" right="0.75" top="1" bottom="1" header="0.5" footer="0.5"/>
  <pageSetup paperSize="8" scale="41" fitToHeight="10" orientation="landscape" r:id="rId1"/>
  <headerFooter alignWithMargins="0">
    <oddHeader>&amp;C&amp;"Arial,Bold"&amp;24Project Cost Estimate Input</oddHeader>
    <oddFooter>&amp;L&amp;Z&amp;F , &amp;D &amp;T&amp;RPage &amp;P of &amp;N</oddFooter>
  </headerFooter>
  <drawing r:id="rId2"/>
  <legacyDrawing r:id="rId3"/>
  <controls>
    <mc:AlternateContent xmlns:mc="http://schemas.openxmlformats.org/markup-compatibility/2006">
      <mc:Choice Requires="x14">
        <control shapeId="1025" r:id="rId4" name="cmbRunEstimate">
          <controlPr defaultSize="0" print="0" autoLine="0" r:id="rId5">
            <anchor moveWithCells="1">
              <from>
                <xdr:col>1</xdr:col>
                <xdr:colOff>2771775</xdr:colOff>
                <xdr:row>9</xdr:row>
                <xdr:rowOff>142875</xdr:rowOff>
              </from>
              <to>
                <xdr:col>1</xdr:col>
                <xdr:colOff>3286125</xdr:colOff>
                <xdr:row>10</xdr:row>
                <xdr:rowOff>123825</xdr:rowOff>
              </to>
            </anchor>
          </controlPr>
        </control>
      </mc:Choice>
      <mc:Fallback>
        <control shapeId="1025" r:id="rId4" name="cmbRunEstimate"/>
      </mc:Fallback>
    </mc:AlternateContent>
    <mc:AlternateContent xmlns:mc="http://schemas.openxmlformats.org/markup-compatibility/2006">
      <mc:Choice Requires="x14">
        <control shapeId="1035" r:id="rId6" name="cmbPrintEst">
          <controlPr defaultSize="0" print="0" autoLine="0" r:id="rId7">
            <anchor moveWithCells="1">
              <from>
                <xdr:col>1</xdr:col>
                <xdr:colOff>1562100</xdr:colOff>
                <xdr:row>9</xdr:row>
                <xdr:rowOff>152400</xdr:rowOff>
              </from>
              <to>
                <xdr:col>1</xdr:col>
                <xdr:colOff>2286000</xdr:colOff>
                <xdr:row>11</xdr:row>
                <xdr:rowOff>19050</xdr:rowOff>
              </to>
            </anchor>
          </controlPr>
        </control>
      </mc:Choice>
      <mc:Fallback>
        <control shapeId="1035" r:id="rId6" name="cmbPrintEst"/>
      </mc:Fallback>
    </mc:AlternateContent>
    <mc:AlternateContent xmlns:mc="http://schemas.openxmlformats.org/markup-compatibility/2006">
      <mc:Choice Requires="x14">
        <control shapeId="1290" r:id="rId8" name="cmbHelp">
          <controlPr defaultSize="0" print="0" autoLine="0" r:id="rId9">
            <anchor moveWithCells="1">
              <from>
                <xdr:col>1</xdr:col>
                <xdr:colOff>409575</xdr:colOff>
                <xdr:row>9</xdr:row>
                <xdr:rowOff>142875</xdr:rowOff>
              </from>
              <to>
                <xdr:col>1</xdr:col>
                <xdr:colOff>1133475</xdr:colOff>
                <xdr:row>11</xdr:row>
                <xdr:rowOff>19050</xdr:rowOff>
              </to>
            </anchor>
          </controlPr>
        </control>
      </mc:Choice>
      <mc:Fallback>
        <control shapeId="1290" r:id="rId8" name="cmbHelp"/>
      </mc:Fallback>
    </mc:AlternateContent>
    <mc:AlternateContent xmlns:mc="http://schemas.openxmlformats.org/markup-compatibility/2006">
      <mc:Choice Requires="x14">
        <control shapeId="1898" r:id="rId10" name="Correlation_Percent_L1">
          <controlPr autoLine="0" r:id="rId11">
            <anchor moveWithCells="1">
              <from>
                <xdr:col>17</xdr:col>
                <xdr:colOff>0</xdr:colOff>
                <xdr:row>9</xdr:row>
                <xdr:rowOff>47625</xdr:rowOff>
              </from>
              <to>
                <xdr:col>17</xdr:col>
                <xdr:colOff>914400</xdr:colOff>
                <xdr:row>11</xdr:row>
                <xdr:rowOff>133350</xdr:rowOff>
              </to>
            </anchor>
          </controlPr>
        </control>
      </mc:Choice>
      <mc:Fallback>
        <control shapeId="1898" r:id="rId10" name="Correlation_Percent_L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K207"/>
  <sheetViews>
    <sheetView tabSelected="1" topLeftCell="A4" zoomScale="85" zoomScaleNormal="85" workbookViewId="0">
      <selection activeCell="A24" sqref="A24:D24"/>
    </sheetView>
  </sheetViews>
  <sheetFormatPr defaultRowHeight="12.75" x14ac:dyDescent="0.2"/>
  <cols>
    <col min="1" max="1" width="50.85546875" style="296" customWidth="1"/>
    <col min="2" max="4" width="33.85546875" customWidth="1"/>
    <col min="6" max="6" width="11.140625" bestFit="1" customWidth="1"/>
    <col min="7" max="7" width="18" customWidth="1"/>
    <col min="8" max="9" width="13.85546875" bestFit="1" customWidth="1"/>
  </cols>
  <sheetData>
    <row r="1" spans="1:11" ht="15.75" customHeight="1" x14ac:dyDescent="0.25">
      <c r="A1" s="300" t="str">
        <f>'Project Details'!A6</f>
        <v>Project:</v>
      </c>
      <c r="B1" s="882" t="str">
        <f>'Project Details'!B6</f>
        <v xml:space="preserve">Channel Road and Doyles Road Roundabout project </v>
      </c>
      <c r="C1" s="883"/>
      <c r="D1" s="884"/>
      <c r="E1" s="293"/>
      <c r="F1" s="293"/>
      <c r="G1" s="293"/>
      <c r="H1" s="293"/>
      <c r="I1" s="293"/>
      <c r="J1" s="293"/>
      <c r="K1" s="293"/>
    </row>
    <row r="2" spans="1:11" ht="15.75" customHeight="1" thickBot="1" x14ac:dyDescent="0.3">
      <c r="A2" s="302" t="str">
        <f>'Project Details'!A7</f>
        <v>Location:</v>
      </c>
      <c r="B2" s="888" t="str">
        <f>'Project Details'!B7</f>
        <v xml:space="preserve">Channel Road and Doyles Road Roundabout project </v>
      </c>
      <c r="C2" s="886"/>
      <c r="D2" s="887"/>
      <c r="E2" s="293"/>
      <c r="F2" s="293"/>
      <c r="G2" s="293"/>
      <c r="H2" s="293"/>
      <c r="I2" s="293"/>
      <c r="J2" s="293"/>
      <c r="K2" s="293"/>
    </row>
    <row r="3" spans="1:11" ht="16.5" customHeight="1" x14ac:dyDescent="0.25">
      <c r="A3" s="300" t="str">
        <f>'Project Details'!A12</f>
        <v>Estimate Prepared By:</v>
      </c>
      <c r="B3" s="882">
        <f>'Project Details'!B12</f>
        <v>0</v>
      </c>
      <c r="C3" s="883"/>
      <c r="D3" s="884"/>
    </row>
    <row r="4" spans="1:11" ht="15.75" customHeight="1" x14ac:dyDescent="0.25">
      <c r="A4" s="301" t="str">
        <f>'Project Details'!A13</f>
        <v>Business Area:</v>
      </c>
      <c r="B4" s="889">
        <f>'Project Details'!B13</f>
        <v>0</v>
      </c>
      <c r="C4" s="890"/>
      <c r="D4" s="891"/>
    </row>
    <row r="5" spans="1:11" ht="15.75" customHeight="1" thickBot="1" x14ac:dyDescent="0.3">
      <c r="A5" s="302" t="str">
        <f>'Project Details'!A14</f>
        <v>Estimate Date:</v>
      </c>
      <c r="B5" s="885">
        <f>'Project Details'!B14</f>
        <v>45035</v>
      </c>
      <c r="C5" s="886"/>
      <c r="D5" s="887"/>
    </row>
    <row r="6" spans="1:11" ht="15.75" x14ac:dyDescent="0.25">
      <c r="A6" s="300" t="str">
        <f>'Project Details'!A18</f>
        <v>Estimate Approved By:</v>
      </c>
      <c r="B6" s="882">
        <f>'Project Details'!B18</f>
        <v>0</v>
      </c>
      <c r="C6" s="883"/>
      <c r="D6" s="884"/>
    </row>
    <row r="7" spans="1:11" ht="15.75" customHeight="1" x14ac:dyDescent="0.25">
      <c r="A7" s="301" t="str">
        <f>'Project Details'!A19</f>
        <v>Business Area:</v>
      </c>
      <c r="B7" s="889">
        <f>'Project Details'!B19</f>
        <v>0</v>
      </c>
      <c r="C7" s="890"/>
      <c r="D7" s="891"/>
    </row>
    <row r="8" spans="1:11" ht="15.75" customHeight="1" thickBot="1" x14ac:dyDescent="0.3">
      <c r="A8" s="302" t="str">
        <f>'Project Details'!A20</f>
        <v>Date:</v>
      </c>
      <c r="B8" s="885">
        <f>'Project Details'!B20</f>
        <v>0</v>
      </c>
      <c r="C8" s="886"/>
      <c r="D8" s="887"/>
    </row>
    <row r="12" spans="1:11" ht="13.5" thickBot="1" x14ac:dyDescent="0.25"/>
    <row r="13" spans="1:11" ht="30" customHeight="1" thickBot="1" x14ac:dyDescent="0.25">
      <c r="A13" s="297" t="s">
        <v>9</v>
      </c>
      <c r="B13" s="244" t="s">
        <v>432</v>
      </c>
      <c r="C13" s="245" t="s">
        <v>516</v>
      </c>
      <c r="D13" s="246" t="s">
        <v>515</v>
      </c>
    </row>
    <row r="14" spans="1:11" ht="15" customHeight="1" thickTop="1" x14ac:dyDescent="0.2">
      <c r="A14" s="480" t="s">
        <v>183</v>
      </c>
      <c r="B14" s="247">
        <v>1266865.04</v>
      </c>
      <c r="C14" s="248">
        <f>IF(A_P50&lt;=0,"",MROUND(EstTotal_50*A_BaseEstimate/Likely_Cost_Total,1000))</f>
        <v>1298000</v>
      </c>
      <c r="D14" s="249">
        <f>IF(A_P90&lt;=0,"",MROUND(EstTotal*A_BaseEstimate/Likely_Cost_Total,1000))</f>
        <v>1407000</v>
      </c>
    </row>
    <row r="15" spans="1:11" ht="15" customHeight="1" x14ac:dyDescent="0.2">
      <c r="A15" s="480" t="s">
        <v>184</v>
      </c>
      <c r="B15" s="247"/>
      <c r="C15" s="248">
        <f>IF(A_P50&lt;=0,"",MROUND(EstTotal_50*B_BaseEstimate/Likely_Cost_Total,1000))</f>
        <v>0</v>
      </c>
      <c r="D15" s="249">
        <f>IF(A_P90&lt;=0,"",MROUND(EstTotal*B_BaseEstimate/Likely_Cost_Total,1000))</f>
        <v>0</v>
      </c>
    </row>
    <row r="16" spans="1:11" ht="15" customHeight="1" x14ac:dyDescent="0.2">
      <c r="A16" s="480" t="s">
        <v>185</v>
      </c>
      <c r="B16" s="247">
        <v>750000</v>
      </c>
      <c r="C16" s="248">
        <f>IF(A_P50&lt;=0,"",MROUND(EstTotal_50*C_BaseEstimate/Likely_Cost_Total,1000))</f>
        <v>769000</v>
      </c>
      <c r="D16" s="249">
        <f>IF(A_P90&lt;=0,"",MROUND(EstTotal*C_BaseEstimate/Likely_Cost_Total,1000))</f>
        <v>833000</v>
      </c>
    </row>
    <row r="17" spans="1:9" ht="15" customHeight="1" x14ac:dyDescent="0.2">
      <c r="A17" s="481" t="s">
        <v>186</v>
      </c>
      <c r="B17" s="250">
        <v>8578534.5</v>
      </c>
      <c r="C17" s="251">
        <f>IF(A_P50&lt;=0,"",MROUND(EstTotal_50*D_BaseEstimate/Likely_Cost_Total,1000))</f>
        <v>8792000</v>
      </c>
      <c r="D17" s="252">
        <f>IF(A_P90&lt;=0,"",MROUND(EstTotal*D_BaseEstimate/Likely_Cost_Total,1000))</f>
        <v>9525000</v>
      </c>
    </row>
    <row r="18" spans="1:9" ht="30" customHeight="1" x14ac:dyDescent="0.2">
      <c r="A18" s="294" t="s">
        <v>206</v>
      </c>
      <c r="B18" s="482">
        <f>SUM(B14:B17)</f>
        <v>10595399.539999999</v>
      </c>
      <c r="C18" s="253">
        <f>SUM(C14:C17)</f>
        <v>10859000</v>
      </c>
      <c r="D18" s="254">
        <f>SUM(D14:D17)</f>
        <v>11765000</v>
      </c>
    </row>
    <row r="19" spans="1:9" ht="24.95" customHeight="1" x14ac:dyDescent="0.2">
      <c r="A19" s="483" t="s">
        <v>187</v>
      </c>
      <c r="C19" s="255">
        <f>IF(OR(EstTotal_50-C18&lt;=0,C18&lt;=0),0,MROUND(EstTotal_50-C18,1000))</f>
        <v>1322000</v>
      </c>
      <c r="D19" s="256">
        <f>IF(OR(EstTotal-D18&lt;=0,D18&lt;=0),0,MROUND(EstTotal-D18,1000))</f>
        <v>1432000</v>
      </c>
    </row>
    <row r="20" spans="1:9" ht="30" customHeight="1" x14ac:dyDescent="0.2">
      <c r="A20" s="484" t="s">
        <v>188</v>
      </c>
      <c r="B20" s="257"/>
      <c r="C20" s="258">
        <f>C18+C19</f>
        <v>12181000</v>
      </c>
      <c r="D20" s="259">
        <f>D18+D19</f>
        <v>13197000</v>
      </c>
      <c r="H20" s="312"/>
    </row>
    <row r="21" spans="1:9" ht="24.95" customHeight="1" x14ac:dyDescent="0.2">
      <c r="A21" s="480" t="s">
        <v>189</v>
      </c>
      <c r="B21" s="260"/>
      <c r="C21" s="248">
        <f ca="1">IF(C20&gt;0,MROUND(P50_Esc_Amount*1000000,1000),0)</f>
        <v>439000</v>
      </c>
      <c r="D21" s="249">
        <f ca="1">IF(D20&gt;0,MROUND(P90_Esc_Amount*1000000,1000),0)</f>
        <v>475000</v>
      </c>
    </row>
    <row r="22" spans="1:9" ht="30" customHeight="1" thickBot="1" x14ac:dyDescent="0.25">
      <c r="A22" s="485" t="s">
        <v>190</v>
      </c>
      <c r="B22" s="261"/>
      <c r="C22" s="486">
        <f ca="1">C20+C21</f>
        <v>12620000</v>
      </c>
      <c r="D22" s="487">
        <f ca="1">D20+D21</f>
        <v>13672000</v>
      </c>
    </row>
    <row r="23" spans="1:9" ht="24.95" customHeight="1" x14ac:dyDescent="0.2">
      <c r="A23" s="894">
        <f ca="1">CorporateOnCost*D22</f>
        <v>546880</v>
      </c>
      <c r="B23" s="895"/>
      <c r="C23" s="895"/>
      <c r="D23" s="896"/>
    </row>
    <row r="24" spans="1:9" ht="30" customHeight="1" thickBot="1" x14ac:dyDescent="0.25">
      <c r="A24" s="897">
        <f ca="1">D22+A23</f>
        <v>14218880</v>
      </c>
      <c r="B24" s="898"/>
      <c r="C24" s="898"/>
      <c r="D24" s="899"/>
    </row>
    <row r="25" spans="1:9" ht="24.95" customHeight="1" x14ac:dyDescent="0.2">
      <c r="A25" s="900">
        <f ca="1">C22-B18</f>
        <v>2024600.4600000009</v>
      </c>
      <c r="B25" s="901"/>
      <c r="C25" s="901"/>
      <c r="D25" s="902"/>
    </row>
    <row r="26" spans="1:9" ht="24.95" customHeight="1" thickBot="1" x14ac:dyDescent="0.25">
      <c r="A26" s="903">
        <f ca="1">D22-C22</f>
        <v>1052000</v>
      </c>
      <c r="B26" s="904"/>
      <c r="C26" s="904"/>
      <c r="D26" s="905"/>
      <c r="G26" s="312"/>
      <c r="H26" s="312"/>
      <c r="I26" s="312"/>
    </row>
    <row r="27" spans="1:9" x14ac:dyDescent="0.2">
      <c r="G27" s="312"/>
      <c r="H27" s="312"/>
    </row>
    <row r="28" spans="1:9" ht="18" customHeight="1" thickBot="1" x14ac:dyDescent="0.25">
      <c r="A28" s="313"/>
    </row>
    <row r="29" spans="1:9" ht="29.25" customHeight="1" thickBot="1" x14ac:dyDescent="0.25">
      <c r="A29" s="423"/>
      <c r="B29" s="244" t="s">
        <v>432</v>
      </c>
      <c r="C29" s="245" t="s">
        <v>514</v>
      </c>
      <c r="D29" s="246" t="s">
        <v>515</v>
      </c>
      <c r="E29" s="287"/>
      <c r="F29" s="287"/>
      <c r="G29" s="292"/>
      <c r="H29" s="292"/>
      <c r="I29" s="292"/>
    </row>
    <row r="30" spans="1:9" ht="13.5" thickTop="1" x14ac:dyDescent="0.2">
      <c r="A30" s="303"/>
      <c r="B30" s="304"/>
      <c r="C30" s="305"/>
      <c r="D30" s="306"/>
      <c r="E30" s="288"/>
    </row>
    <row r="31" spans="1:9" x14ac:dyDescent="0.2">
      <c r="A31" s="443" t="s">
        <v>336</v>
      </c>
      <c r="B31" s="291"/>
      <c r="C31" s="307"/>
      <c r="D31" s="290"/>
      <c r="E31" s="289"/>
      <c r="G31" s="453"/>
      <c r="H31" s="453"/>
      <c r="I31" s="453"/>
    </row>
    <row r="32" spans="1:9" x14ac:dyDescent="0.2">
      <c r="A32" s="295" t="s">
        <v>338</v>
      </c>
      <c r="B32" s="291">
        <v>600000</v>
      </c>
      <c r="C32" s="307">
        <v>614745.82470333437</v>
      </c>
      <c r="D32" s="290">
        <v>666369.3185278757</v>
      </c>
      <c r="E32" s="289"/>
      <c r="G32" s="453"/>
      <c r="H32" s="453"/>
      <c r="I32" s="453"/>
    </row>
    <row r="33" spans="1:9" x14ac:dyDescent="0.2">
      <c r="A33" s="295" t="s">
        <v>339</v>
      </c>
      <c r="B33" s="291">
        <v>240000</v>
      </c>
      <c r="C33" s="307">
        <v>245898.32992212925</v>
      </c>
      <c r="D33" s="290">
        <v>266547.72736852302</v>
      </c>
      <c r="E33" s="289"/>
      <c r="G33" s="453"/>
      <c r="H33" s="453"/>
      <c r="I33" s="453"/>
    </row>
    <row r="34" spans="1:9" x14ac:dyDescent="0.2">
      <c r="A34" s="295" t="s">
        <v>340</v>
      </c>
      <c r="B34" s="291">
        <v>20000</v>
      </c>
      <c r="C34" s="307">
        <v>20491.527527507049</v>
      </c>
      <c r="D34" s="290">
        <v>22212.310631804958</v>
      </c>
      <c r="E34" s="289"/>
      <c r="G34" s="453"/>
      <c r="H34" s="453"/>
      <c r="I34" s="453"/>
    </row>
    <row r="35" spans="1:9" x14ac:dyDescent="0.2">
      <c r="A35" s="295" t="s">
        <v>341</v>
      </c>
      <c r="B35" s="291">
        <v>406865.05</v>
      </c>
      <c r="C35" s="307">
        <v>416864.31784702936</v>
      </c>
      <c r="D35" s="290">
        <v>451870.6434717963</v>
      </c>
      <c r="E35" s="289"/>
      <c r="G35" s="453"/>
      <c r="H35" s="453"/>
      <c r="I35" s="453"/>
    </row>
    <row r="36" spans="1:9" x14ac:dyDescent="0.2">
      <c r="A36" s="443" t="s">
        <v>1436</v>
      </c>
      <c r="B36" s="446">
        <v>1266865.046875</v>
      </c>
      <c r="C36" s="445">
        <v>1297999.9974502795</v>
      </c>
      <c r="D36" s="444">
        <v>1407000.0026642061</v>
      </c>
      <c r="E36" s="288"/>
      <c r="G36" s="453"/>
      <c r="H36" s="453"/>
      <c r="I36" s="453"/>
    </row>
    <row r="37" spans="1:9" x14ac:dyDescent="0.2">
      <c r="A37" s="295"/>
      <c r="B37" s="291"/>
      <c r="C37" s="307"/>
      <c r="D37" s="290"/>
      <c r="E37" s="289"/>
    </row>
    <row r="38" spans="1:9" x14ac:dyDescent="0.2">
      <c r="A38" s="295"/>
      <c r="B38" s="291"/>
      <c r="C38" s="307"/>
      <c r="D38" s="290"/>
      <c r="E38" s="288"/>
    </row>
    <row r="39" spans="1:9" x14ac:dyDescent="0.2">
      <c r="A39" s="443" t="s">
        <v>349</v>
      </c>
      <c r="B39" s="291"/>
      <c r="C39" s="307"/>
      <c r="D39" s="290"/>
      <c r="E39" s="289"/>
      <c r="G39" s="453"/>
      <c r="H39" s="453"/>
      <c r="I39" s="453"/>
    </row>
    <row r="40" spans="1:9" x14ac:dyDescent="0.2">
      <c r="A40" s="295" t="s">
        <v>351</v>
      </c>
      <c r="B40" s="291">
        <v>750000</v>
      </c>
      <c r="C40" s="307">
        <v>769000</v>
      </c>
      <c r="D40" s="290">
        <v>833000</v>
      </c>
      <c r="E40" s="289"/>
      <c r="G40" s="453"/>
      <c r="H40" s="453"/>
      <c r="I40" s="453"/>
    </row>
    <row r="41" spans="1:9" x14ac:dyDescent="0.2">
      <c r="A41" s="443" t="s">
        <v>1436</v>
      </c>
      <c r="B41" s="446">
        <v>750000</v>
      </c>
      <c r="C41" s="445">
        <v>769000.00376021664</v>
      </c>
      <c r="D41" s="444">
        <v>833000.00237212644</v>
      </c>
      <c r="E41" s="289"/>
      <c r="G41" s="453"/>
      <c r="H41" s="453"/>
      <c r="I41" s="453"/>
    </row>
    <row r="42" spans="1:9" x14ac:dyDescent="0.2">
      <c r="A42" s="295"/>
      <c r="B42" s="291"/>
      <c r="C42" s="307"/>
      <c r="D42" s="290"/>
      <c r="E42" s="289"/>
    </row>
    <row r="43" spans="1:9" x14ac:dyDescent="0.2">
      <c r="A43" s="295"/>
      <c r="B43" s="291"/>
      <c r="C43" s="307"/>
      <c r="D43" s="290"/>
      <c r="E43" s="289"/>
    </row>
    <row r="44" spans="1:9" x14ac:dyDescent="0.2">
      <c r="A44" s="443" t="s">
        <v>352</v>
      </c>
      <c r="B44" s="291"/>
      <c r="C44" s="307"/>
      <c r="D44" s="290"/>
      <c r="E44" s="289"/>
      <c r="G44" s="453"/>
      <c r="H44" s="453"/>
      <c r="I44" s="453"/>
    </row>
    <row r="45" spans="1:9" x14ac:dyDescent="0.2">
      <c r="A45" s="295" t="s">
        <v>353</v>
      </c>
      <c r="B45" s="291">
        <v>695000</v>
      </c>
      <c r="C45" s="307">
        <v>712294.15697455895</v>
      </c>
      <c r="D45" s="290">
        <v>771679.00881849276</v>
      </c>
      <c r="E45" s="288"/>
      <c r="G45" s="453"/>
      <c r="H45" s="453"/>
      <c r="I45" s="453"/>
    </row>
    <row r="46" spans="1:9" x14ac:dyDescent="0.2">
      <c r="A46" s="295" t="s">
        <v>354</v>
      </c>
      <c r="B46" s="291">
        <v>957329.5</v>
      </c>
      <c r="C46" s="307">
        <v>981151.38009623764</v>
      </c>
      <c r="D46" s="290">
        <v>1062951.1937303382</v>
      </c>
      <c r="E46" s="289"/>
      <c r="G46" s="453"/>
      <c r="H46" s="453"/>
      <c r="I46" s="453"/>
    </row>
    <row r="47" spans="1:9" x14ac:dyDescent="0.2">
      <c r="A47" s="295" t="s">
        <v>358</v>
      </c>
      <c r="B47" s="291">
        <v>1456000</v>
      </c>
      <c r="C47" s="307">
        <v>1492230.6368556148</v>
      </c>
      <c r="D47" s="290">
        <v>1616639.7652677819</v>
      </c>
      <c r="E47" s="289"/>
      <c r="G47" s="453"/>
      <c r="H47" s="453"/>
      <c r="I47" s="453"/>
    </row>
    <row r="48" spans="1:9" x14ac:dyDescent="0.2">
      <c r="A48" s="295" t="s">
        <v>359</v>
      </c>
      <c r="B48" s="291">
        <v>720000</v>
      </c>
      <c r="C48" s="307">
        <v>737916.24900455831</v>
      </c>
      <c r="D48" s="290">
        <v>799437.24654214876</v>
      </c>
      <c r="E48" s="289"/>
      <c r="G48" s="453"/>
      <c r="H48" s="453"/>
      <c r="I48" s="453"/>
    </row>
    <row r="49" spans="1:9" x14ac:dyDescent="0.2">
      <c r="A49" s="295" t="s">
        <v>362</v>
      </c>
      <c r="B49" s="291">
        <v>21880</v>
      </c>
      <c r="C49" s="307">
        <v>22424.45486017107</v>
      </c>
      <c r="D49" s="290">
        <v>24294.009654936632</v>
      </c>
      <c r="E49" s="289"/>
      <c r="G49" s="453"/>
      <c r="H49" s="453"/>
      <c r="I49" s="453"/>
    </row>
    <row r="50" spans="1:9" x14ac:dyDescent="0.2">
      <c r="A50" s="295" t="s">
        <v>363</v>
      </c>
      <c r="B50" s="291">
        <v>573200</v>
      </c>
      <c r="C50" s="307">
        <v>587463.32485736872</v>
      </c>
      <c r="D50" s="290">
        <v>636440.87461673853</v>
      </c>
      <c r="E50" s="288"/>
      <c r="G50" s="453"/>
      <c r="H50" s="453"/>
      <c r="I50" s="453"/>
    </row>
    <row r="51" spans="1:9" x14ac:dyDescent="0.2">
      <c r="A51" s="295" t="s">
        <v>364</v>
      </c>
      <c r="B51" s="291">
        <v>1584500</v>
      </c>
      <c r="C51" s="307">
        <v>1623928.1895837381</v>
      </c>
      <c r="D51" s="290">
        <v>1759317.1071068554</v>
      </c>
      <c r="E51" s="289"/>
      <c r="G51" s="453"/>
      <c r="H51" s="453"/>
      <c r="I51" s="453"/>
    </row>
    <row r="52" spans="1:9" x14ac:dyDescent="0.2">
      <c r="A52" s="295" t="s">
        <v>365</v>
      </c>
      <c r="B52" s="291">
        <v>1654700</v>
      </c>
      <c r="C52" s="307">
        <v>1695875.0238272238</v>
      </c>
      <c r="D52" s="290">
        <v>1837262.2387034672</v>
      </c>
      <c r="E52" s="289"/>
      <c r="G52" s="453"/>
      <c r="H52" s="453"/>
      <c r="I52" s="453"/>
    </row>
    <row r="53" spans="1:9" x14ac:dyDescent="0.2">
      <c r="A53" s="295" t="s">
        <v>366</v>
      </c>
      <c r="B53" s="291">
        <v>361925</v>
      </c>
      <c r="C53" s="307">
        <v>370931.02555706957</v>
      </c>
      <c r="D53" s="290">
        <v>401856.00754251122</v>
      </c>
      <c r="E53" s="289"/>
      <c r="G53" s="453"/>
      <c r="H53" s="453"/>
      <c r="I53" s="453"/>
    </row>
    <row r="54" spans="1:9" x14ac:dyDescent="0.2">
      <c r="A54" s="295" t="s">
        <v>369</v>
      </c>
      <c r="B54" s="291">
        <v>400000</v>
      </c>
      <c r="C54" s="307">
        <v>409953.47166919906</v>
      </c>
      <c r="D54" s="290">
        <v>444131.80367935484</v>
      </c>
      <c r="E54" s="289"/>
      <c r="G54" s="453"/>
      <c r="H54" s="453"/>
      <c r="I54" s="453"/>
    </row>
    <row r="55" spans="1:9" x14ac:dyDescent="0.2">
      <c r="A55" s="295" t="s">
        <v>375</v>
      </c>
      <c r="B55" s="291">
        <v>154000</v>
      </c>
      <c r="C55" s="307">
        <v>157832.0866129114</v>
      </c>
      <c r="D55" s="290">
        <v>170990.74443823702</v>
      </c>
      <c r="E55" s="289"/>
      <c r="G55" s="453"/>
      <c r="H55" s="453"/>
      <c r="I55" s="453"/>
    </row>
    <row r="56" spans="1:9" x14ac:dyDescent="0.2">
      <c r="A56" s="443" t="s">
        <v>1436</v>
      </c>
      <c r="B56" s="446">
        <v>8578534.5</v>
      </c>
      <c r="C56" s="445">
        <v>8792000</v>
      </c>
      <c r="D56" s="444">
        <v>9525000</v>
      </c>
      <c r="E56" s="289"/>
      <c r="G56" s="453"/>
      <c r="H56" s="453"/>
      <c r="I56" s="453"/>
    </row>
    <row r="57" spans="1:9" x14ac:dyDescent="0.2">
      <c r="A57" s="295"/>
      <c r="B57" s="291"/>
      <c r="C57" s="307"/>
      <c r="D57" s="290"/>
      <c r="E57" s="289"/>
    </row>
    <row r="58" spans="1:9" x14ac:dyDescent="0.2">
      <c r="A58" s="295"/>
      <c r="B58" s="291"/>
      <c r="C58" s="307"/>
      <c r="D58" s="290"/>
      <c r="E58" s="289"/>
    </row>
    <row r="59" spans="1:9" x14ac:dyDescent="0.2">
      <c r="A59" s="443" t="s">
        <v>380</v>
      </c>
      <c r="B59" s="291"/>
      <c r="C59" s="307"/>
      <c r="D59" s="290"/>
      <c r="E59" s="289"/>
      <c r="G59" s="453"/>
      <c r="H59" s="453"/>
      <c r="I59" s="453"/>
    </row>
    <row r="60" spans="1:9" x14ac:dyDescent="0.2">
      <c r="A60" s="295" t="s">
        <v>381</v>
      </c>
      <c r="B60" s="291">
        <v>1289846.19</v>
      </c>
      <c r="C60" s="307">
        <v>1322000</v>
      </c>
      <c r="D60" s="290">
        <v>1432000</v>
      </c>
      <c r="E60" s="289"/>
      <c r="G60" s="453"/>
      <c r="H60" s="453"/>
    </row>
    <row r="61" spans="1:9" x14ac:dyDescent="0.2">
      <c r="A61" s="443" t="s">
        <v>1436</v>
      </c>
      <c r="B61" s="446">
        <v>1289846.1875</v>
      </c>
      <c r="C61" s="445">
        <v>1322000.0022983181</v>
      </c>
      <c r="D61" s="444">
        <v>1431999.9981754597</v>
      </c>
      <c r="E61" s="289"/>
      <c r="G61" s="453"/>
      <c r="H61" s="453"/>
      <c r="I61" s="453"/>
    </row>
    <row r="62" spans="1:9" x14ac:dyDescent="0.2">
      <c r="A62" s="295"/>
      <c r="B62" s="291"/>
      <c r="C62" s="307"/>
      <c r="D62" s="290"/>
      <c r="E62" s="289"/>
    </row>
    <row r="63" spans="1:9" x14ac:dyDescent="0.2">
      <c r="A63" s="295"/>
      <c r="B63" s="291"/>
      <c r="C63" s="307"/>
      <c r="D63" s="290"/>
      <c r="E63" s="289"/>
    </row>
    <row r="64" spans="1:9" x14ac:dyDescent="0.2">
      <c r="A64" s="295"/>
      <c r="B64" s="291"/>
      <c r="C64" s="307"/>
      <c r="D64" s="290"/>
      <c r="E64" s="289"/>
    </row>
    <row r="65" spans="1:5" hidden="1" x14ac:dyDescent="0.2">
      <c r="A65" s="295"/>
      <c r="B65" s="291"/>
      <c r="C65" s="307"/>
      <c r="D65" s="290"/>
      <c r="E65" s="289"/>
    </row>
    <row r="66" spans="1:5" hidden="1" x14ac:dyDescent="0.2">
      <c r="A66" s="295"/>
      <c r="B66" s="291"/>
      <c r="C66" s="307"/>
      <c r="D66" s="290"/>
      <c r="E66" s="289"/>
    </row>
    <row r="67" spans="1:5" hidden="1" x14ac:dyDescent="0.2">
      <c r="A67" s="295"/>
      <c r="B67" s="291"/>
      <c r="C67" s="307"/>
      <c r="D67" s="290"/>
      <c r="E67" s="289"/>
    </row>
    <row r="68" spans="1:5" hidden="1" x14ac:dyDescent="0.2">
      <c r="A68" s="295"/>
      <c r="B68" s="291"/>
      <c r="C68" s="307"/>
      <c r="D68" s="290"/>
      <c r="E68" s="289"/>
    </row>
    <row r="69" spans="1:5" hidden="1" x14ac:dyDescent="0.2">
      <c r="A69" s="295"/>
      <c r="B69" s="291"/>
      <c r="C69" s="307"/>
      <c r="D69" s="290"/>
      <c r="E69" s="289"/>
    </row>
    <row r="70" spans="1:5" hidden="1" x14ac:dyDescent="0.2">
      <c r="A70" s="295"/>
      <c r="B70" s="291"/>
      <c r="C70" s="307"/>
      <c r="D70" s="290"/>
      <c r="E70" s="289"/>
    </row>
    <row r="71" spans="1:5" hidden="1" x14ac:dyDescent="0.2">
      <c r="A71" s="295"/>
      <c r="B71" s="291"/>
      <c r="C71" s="307"/>
      <c r="D71" s="290"/>
      <c r="E71" s="289"/>
    </row>
    <row r="72" spans="1:5" hidden="1" x14ac:dyDescent="0.2">
      <c r="A72" s="295"/>
      <c r="B72" s="291"/>
      <c r="C72" s="307"/>
      <c r="D72" s="290"/>
      <c r="E72" s="289"/>
    </row>
    <row r="73" spans="1:5" hidden="1" x14ac:dyDescent="0.2">
      <c r="A73" s="295"/>
      <c r="B73" s="291"/>
      <c r="C73" s="307"/>
      <c r="D73" s="290"/>
      <c r="E73" s="289"/>
    </row>
    <row r="74" spans="1:5" hidden="1" x14ac:dyDescent="0.2">
      <c r="A74" s="295"/>
      <c r="B74" s="291"/>
      <c r="C74" s="307"/>
      <c r="D74" s="290"/>
      <c r="E74" s="289"/>
    </row>
    <row r="75" spans="1:5" hidden="1" x14ac:dyDescent="0.2">
      <c r="A75" s="295"/>
      <c r="B75" s="291"/>
      <c r="C75" s="307"/>
      <c r="D75" s="290"/>
      <c r="E75" s="289"/>
    </row>
    <row r="76" spans="1:5" hidden="1" x14ac:dyDescent="0.2">
      <c r="A76" s="295"/>
      <c r="B76" s="291"/>
      <c r="C76" s="307"/>
      <c r="D76" s="290"/>
      <c r="E76" s="289"/>
    </row>
    <row r="77" spans="1:5" hidden="1" x14ac:dyDescent="0.2">
      <c r="A77" s="295"/>
      <c r="B77" s="291"/>
      <c r="C77" s="307"/>
      <c r="D77" s="290"/>
      <c r="E77" s="289"/>
    </row>
    <row r="78" spans="1:5" hidden="1" x14ac:dyDescent="0.2">
      <c r="A78" s="295"/>
      <c r="B78" s="291"/>
      <c r="C78" s="307"/>
      <c r="D78" s="290"/>
      <c r="E78" s="289"/>
    </row>
    <row r="79" spans="1:5" hidden="1" x14ac:dyDescent="0.2">
      <c r="A79" s="295"/>
      <c r="B79" s="291"/>
      <c r="C79" s="307"/>
      <c r="D79" s="290"/>
      <c r="E79" s="289"/>
    </row>
    <row r="80" spans="1:5" hidden="1" x14ac:dyDescent="0.2">
      <c r="A80" s="295"/>
      <c r="B80" s="291"/>
      <c r="C80" s="307"/>
      <c r="D80" s="290"/>
      <c r="E80" s="289"/>
    </row>
    <row r="81" spans="1:5" hidden="1" x14ac:dyDescent="0.2">
      <c r="A81" s="295"/>
      <c r="B81" s="291"/>
      <c r="C81" s="307"/>
      <c r="D81" s="290"/>
      <c r="E81" s="289"/>
    </row>
    <row r="82" spans="1:5" hidden="1" x14ac:dyDescent="0.2">
      <c r="A82" s="295"/>
      <c r="B82" s="291"/>
      <c r="C82" s="307"/>
      <c r="D82" s="290"/>
      <c r="E82" s="289"/>
    </row>
    <row r="83" spans="1:5" hidden="1" x14ac:dyDescent="0.2">
      <c r="A83" s="295"/>
      <c r="B83" s="291"/>
      <c r="C83" s="307"/>
      <c r="D83" s="290"/>
      <c r="E83" s="289"/>
    </row>
    <row r="84" spans="1:5" hidden="1" x14ac:dyDescent="0.2">
      <c r="A84" s="295"/>
      <c r="B84" s="291"/>
      <c r="C84" s="307"/>
      <c r="D84" s="290"/>
      <c r="E84" s="289"/>
    </row>
    <row r="85" spans="1:5" hidden="1" x14ac:dyDescent="0.2">
      <c r="A85" s="295"/>
      <c r="B85" s="291"/>
      <c r="C85" s="307"/>
      <c r="D85" s="290"/>
      <c r="E85" s="289"/>
    </row>
    <row r="86" spans="1:5" hidden="1" x14ac:dyDescent="0.2">
      <c r="A86" s="295"/>
      <c r="B86" s="291"/>
      <c r="C86" s="307"/>
      <c r="D86" s="290"/>
      <c r="E86" s="289"/>
    </row>
    <row r="87" spans="1:5" hidden="1" x14ac:dyDescent="0.2">
      <c r="A87" s="295"/>
      <c r="B87" s="291"/>
      <c r="C87" s="307"/>
      <c r="D87" s="290"/>
      <c r="E87" s="289"/>
    </row>
    <row r="88" spans="1:5" hidden="1" x14ac:dyDescent="0.2">
      <c r="A88" s="295"/>
      <c r="B88" s="291"/>
      <c r="C88" s="307"/>
      <c r="D88" s="290"/>
      <c r="E88" s="289"/>
    </row>
    <row r="89" spans="1:5" hidden="1" x14ac:dyDescent="0.2">
      <c r="A89" s="295"/>
      <c r="B89" s="291"/>
      <c r="C89" s="307"/>
      <c r="D89" s="290"/>
      <c r="E89" s="289"/>
    </row>
    <row r="90" spans="1:5" hidden="1" x14ac:dyDescent="0.2">
      <c r="A90" s="295"/>
      <c r="B90" s="291"/>
      <c r="C90" s="307"/>
      <c r="D90" s="290"/>
      <c r="E90" s="289"/>
    </row>
    <row r="91" spans="1:5" hidden="1" x14ac:dyDescent="0.2">
      <c r="A91" s="295"/>
      <c r="B91" s="291"/>
      <c r="C91" s="307"/>
      <c r="D91" s="290"/>
      <c r="E91" s="289"/>
    </row>
    <row r="92" spans="1:5" hidden="1" x14ac:dyDescent="0.2">
      <c r="A92" s="295"/>
      <c r="B92" s="291"/>
      <c r="C92" s="307"/>
      <c r="D92" s="290"/>
      <c r="E92" s="289"/>
    </row>
    <row r="93" spans="1:5" hidden="1" x14ac:dyDescent="0.2">
      <c r="A93" s="295"/>
      <c r="B93" s="291"/>
      <c r="C93" s="307"/>
      <c r="D93" s="290"/>
      <c r="E93" s="289"/>
    </row>
    <row r="94" spans="1:5" hidden="1" x14ac:dyDescent="0.2">
      <c r="A94" s="295"/>
      <c r="B94" s="291"/>
      <c r="C94" s="307"/>
      <c r="D94" s="290"/>
      <c r="E94" s="289"/>
    </row>
    <row r="95" spans="1:5" hidden="1" x14ac:dyDescent="0.2">
      <c r="A95" s="295"/>
      <c r="B95" s="291"/>
      <c r="C95" s="307"/>
      <c r="D95" s="290"/>
      <c r="E95" s="289"/>
    </row>
    <row r="96" spans="1:5" hidden="1" x14ac:dyDescent="0.2">
      <c r="A96" s="295"/>
      <c r="B96" s="291"/>
      <c r="C96" s="307"/>
      <c r="D96" s="290"/>
      <c r="E96" s="289"/>
    </row>
    <row r="97" spans="1:5" hidden="1" x14ac:dyDescent="0.2">
      <c r="A97" s="295"/>
      <c r="B97" s="291"/>
      <c r="C97" s="307"/>
      <c r="D97" s="290"/>
      <c r="E97" s="289"/>
    </row>
    <row r="98" spans="1:5" hidden="1" x14ac:dyDescent="0.2">
      <c r="A98" s="295"/>
      <c r="B98" s="291"/>
      <c r="C98" s="307"/>
      <c r="D98" s="290"/>
      <c r="E98" s="289"/>
    </row>
    <row r="99" spans="1:5" hidden="1" x14ac:dyDescent="0.2">
      <c r="A99" s="295"/>
      <c r="B99" s="291"/>
      <c r="C99" s="307"/>
      <c r="D99" s="290"/>
      <c r="E99" s="289"/>
    </row>
    <row r="100" spans="1:5" hidden="1" x14ac:dyDescent="0.2">
      <c r="A100" s="295"/>
      <c r="B100" s="291"/>
      <c r="C100" s="307"/>
      <c r="D100" s="290"/>
      <c r="E100" s="289"/>
    </row>
    <row r="101" spans="1:5" hidden="1" x14ac:dyDescent="0.2">
      <c r="A101" s="295"/>
      <c r="B101" s="291"/>
      <c r="C101" s="307"/>
      <c r="D101" s="290"/>
      <c r="E101" s="289"/>
    </row>
    <row r="102" spans="1:5" hidden="1" x14ac:dyDescent="0.2">
      <c r="A102" s="295"/>
      <c r="B102" s="291"/>
      <c r="C102" s="307"/>
      <c r="D102" s="290"/>
      <c r="E102" s="289"/>
    </row>
    <row r="103" spans="1:5" hidden="1" x14ac:dyDescent="0.2">
      <c r="A103" s="295"/>
      <c r="B103" s="291"/>
      <c r="C103" s="307"/>
      <c r="D103" s="290"/>
      <c r="E103" s="289"/>
    </row>
    <row r="104" spans="1:5" hidden="1" x14ac:dyDescent="0.2">
      <c r="A104" s="295"/>
      <c r="B104" s="291"/>
      <c r="C104" s="307"/>
      <c r="D104" s="290"/>
      <c r="E104" s="289"/>
    </row>
    <row r="105" spans="1:5" hidden="1" x14ac:dyDescent="0.2">
      <c r="A105" s="295"/>
      <c r="B105" s="291"/>
      <c r="C105" s="307"/>
      <c r="D105" s="290"/>
      <c r="E105" s="289"/>
    </row>
    <row r="106" spans="1:5" hidden="1" x14ac:dyDescent="0.2">
      <c r="A106" s="295"/>
      <c r="B106" s="291"/>
      <c r="C106" s="307"/>
      <c r="D106" s="290"/>
      <c r="E106" s="289"/>
    </row>
    <row r="107" spans="1:5" hidden="1" x14ac:dyDescent="0.2">
      <c r="A107" s="295"/>
      <c r="B107" s="291"/>
      <c r="C107" s="307"/>
      <c r="D107" s="290"/>
      <c r="E107" s="289"/>
    </row>
    <row r="108" spans="1:5" hidden="1" x14ac:dyDescent="0.2">
      <c r="A108" s="295"/>
      <c r="B108" s="291"/>
      <c r="C108" s="307"/>
      <c r="D108" s="290"/>
      <c r="E108" s="289"/>
    </row>
    <row r="109" spans="1:5" hidden="1" x14ac:dyDescent="0.2">
      <c r="A109" s="295"/>
      <c r="B109" s="291"/>
      <c r="C109" s="307"/>
      <c r="D109" s="290"/>
      <c r="E109" s="289"/>
    </row>
    <row r="110" spans="1:5" hidden="1" x14ac:dyDescent="0.2">
      <c r="A110" s="295"/>
      <c r="B110" s="291"/>
      <c r="C110" s="307"/>
      <c r="D110" s="290"/>
      <c r="E110" s="289"/>
    </row>
    <row r="111" spans="1:5" hidden="1" x14ac:dyDescent="0.2">
      <c r="A111" s="295"/>
      <c r="B111" s="291"/>
      <c r="C111" s="307"/>
      <c r="D111" s="290"/>
      <c r="E111" s="289"/>
    </row>
    <row r="112" spans="1:5" hidden="1" x14ac:dyDescent="0.2">
      <c r="A112" s="295"/>
      <c r="B112" s="291"/>
      <c r="C112" s="307"/>
      <c r="D112" s="290"/>
      <c r="E112" s="289"/>
    </row>
    <row r="113" spans="1:5" hidden="1" x14ac:dyDescent="0.2">
      <c r="A113" s="295"/>
      <c r="B113" s="291"/>
      <c r="C113" s="307"/>
      <c r="D113" s="290"/>
      <c r="E113" s="289"/>
    </row>
    <row r="114" spans="1:5" hidden="1" x14ac:dyDescent="0.2">
      <c r="A114" s="295"/>
      <c r="B114" s="291"/>
      <c r="C114" s="307"/>
      <c r="D114" s="290"/>
      <c r="E114" s="289"/>
    </row>
    <row r="115" spans="1:5" hidden="1" x14ac:dyDescent="0.2">
      <c r="A115" s="295"/>
      <c r="B115" s="291"/>
      <c r="C115" s="307"/>
      <c r="D115" s="290"/>
      <c r="E115" s="289"/>
    </row>
    <row r="116" spans="1:5" hidden="1" x14ac:dyDescent="0.2">
      <c r="A116" s="295"/>
      <c r="B116" s="291"/>
      <c r="C116" s="307"/>
      <c r="D116" s="290"/>
      <c r="E116" s="289"/>
    </row>
    <row r="117" spans="1:5" hidden="1" x14ac:dyDescent="0.2">
      <c r="A117" s="295"/>
      <c r="B117" s="291"/>
      <c r="C117" s="307"/>
      <c r="D117" s="290"/>
      <c r="E117" s="289"/>
    </row>
    <row r="118" spans="1:5" hidden="1" x14ac:dyDescent="0.2">
      <c r="A118" s="295"/>
      <c r="B118" s="291"/>
      <c r="C118" s="307"/>
      <c r="D118" s="290"/>
      <c r="E118" s="289"/>
    </row>
    <row r="119" spans="1:5" hidden="1" x14ac:dyDescent="0.2">
      <c r="A119" s="295"/>
      <c r="B119" s="291"/>
      <c r="C119" s="307"/>
      <c r="D119" s="290"/>
      <c r="E119" s="289"/>
    </row>
    <row r="120" spans="1:5" hidden="1" x14ac:dyDescent="0.2">
      <c r="A120" s="295"/>
      <c r="B120" s="291"/>
      <c r="C120" s="307"/>
      <c r="D120" s="290"/>
      <c r="E120" s="289"/>
    </row>
    <row r="121" spans="1:5" hidden="1" x14ac:dyDescent="0.2">
      <c r="A121" s="295"/>
      <c r="B121" s="291"/>
      <c r="C121" s="307"/>
      <c r="D121" s="290"/>
      <c r="E121" s="289"/>
    </row>
    <row r="122" spans="1:5" hidden="1" x14ac:dyDescent="0.2">
      <c r="A122" s="295"/>
      <c r="B122" s="291"/>
      <c r="C122" s="307"/>
      <c r="D122" s="290"/>
      <c r="E122" s="289"/>
    </row>
    <row r="123" spans="1:5" hidden="1" x14ac:dyDescent="0.2">
      <c r="A123" s="295"/>
      <c r="B123" s="291"/>
      <c r="C123" s="307"/>
      <c r="D123" s="290"/>
      <c r="E123" s="289"/>
    </row>
    <row r="124" spans="1:5" hidden="1" x14ac:dyDescent="0.2">
      <c r="A124" s="295"/>
      <c r="B124" s="291"/>
      <c r="C124" s="307"/>
      <c r="D124" s="290"/>
      <c r="E124" s="289"/>
    </row>
    <row r="125" spans="1:5" hidden="1" x14ac:dyDescent="0.2">
      <c r="A125" s="295"/>
      <c r="B125" s="291"/>
      <c r="C125" s="307"/>
      <c r="D125" s="290"/>
      <c r="E125" s="289"/>
    </row>
    <row r="126" spans="1:5" hidden="1" x14ac:dyDescent="0.2">
      <c r="A126" s="295"/>
      <c r="B126" s="291"/>
      <c r="C126" s="307"/>
      <c r="D126" s="290"/>
      <c r="E126" s="289"/>
    </row>
    <row r="127" spans="1:5" hidden="1" x14ac:dyDescent="0.2">
      <c r="A127" s="295"/>
      <c r="B127" s="291"/>
      <c r="C127" s="307"/>
      <c r="D127" s="290"/>
      <c r="E127" s="289"/>
    </row>
    <row r="128" spans="1:5" hidden="1" x14ac:dyDescent="0.2">
      <c r="A128" s="295"/>
      <c r="B128" s="291"/>
      <c r="C128" s="307"/>
      <c r="D128" s="290"/>
      <c r="E128" s="289"/>
    </row>
    <row r="129" spans="1:5" hidden="1" x14ac:dyDescent="0.2">
      <c r="A129" s="295"/>
      <c r="B129" s="291"/>
      <c r="C129" s="307"/>
      <c r="D129" s="290"/>
      <c r="E129" s="289"/>
    </row>
    <row r="130" spans="1:5" hidden="1" x14ac:dyDescent="0.2">
      <c r="A130" s="295"/>
      <c r="B130" s="291"/>
      <c r="C130" s="307"/>
      <c r="D130" s="290"/>
      <c r="E130" s="289"/>
    </row>
    <row r="131" spans="1:5" hidden="1" x14ac:dyDescent="0.2">
      <c r="A131" s="295"/>
      <c r="B131" s="291"/>
      <c r="C131" s="307"/>
      <c r="D131" s="290"/>
      <c r="E131" s="289"/>
    </row>
    <row r="132" spans="1:5" hidden="1" x14ac:dyDescent="0.2">
      <c r="A132" s="295"/>
      <c r="B132" s="291"/>
      <c r="C132" s="307"/>
      <c r="D132" s="290"/>
      <c r="E132" s="289"/>
    </row>
    <row r="133" spans="1:5" hidden="1" x14ac:dyDescent="0.2">
      <c r="A133" s="295"/>
      <c r="B133" s="291"/>
      <c r="C133" s="307"/>
      <c r="D133" s="290"/>
      <c r="E133" s="289"/>
    </row>
    <row r="134" spans="1:5" hidden="1" x14ac:dyDescent="0.2">
      <c r="A134" s="295"/>
      <c r="B134" s="291"/>
      <c r="C134" s="307"/>
      <c r="D134" s="290"/>
      <c r="E134" s="289"/>
    </row>
    <row r="135" spans="1:5" hidden="1" x14ac:dyDescent="0.2">
      <c r="A135" s="295"/>
      <c r="B135" s="291"/>
      <c r="C135" s="307"/>
      <c r="D135" s="290"/>
      <c r="E135" s="289"/>
    </row>
    <row r="136" spans="1:5" hidden="1" x14ac:dyDescent="0.2">
      <c r="A136" s="295"/>
      <c r="B136" s="291"/>
      <c r="C136" s="307"/>
      <c r="D136" s="290"/>
      <c r="E136" s="289"/>
    </row>
    <row r="137" spans="1:5" hidden="1" x14ac:dyDescent="0.2">
      <c r="A137" s="295"/>
      <c r="B137" s="291"/>
      <c r="C137" s="307"/>
      <c r="D137" s="290"/>
      <c r="E137" s="289"/>
    </row>
    <row r="138" spans="1:5" hidden="1" x14ac:dyDescent="0.2">
      <c r="A138" s="295"/>
      <c r="B138" s="291"/>
      <c r="C138" s="307"/>
      <c r="D138" s="290"/>
      <c r="E138" s="289"/>
    </row>
    <row r="139" spans="1:5" hidden="1" x14ac:dyDescent="0.2">
      <c r="A139" s="295"/>
      <c r="B139" s="291"/>
      <c r="C139" s="307"/>
      <c r="D139" s="290"/>
      <c r="E139" s="289"/>
    </row>
    <row r="140" spans="1:5" hidden="1" x14ac:dyDescent="0.2">
      <c r="A140" s="295"/>
      <c r="B140" s="291"/>
      <c r="C140" s="307"/>
      <c r="D140" s="290"/>
      <c r="E140" s="289"/>
    </row>
    <row r="141" spans="1:5" hidden="1" x14ac:dyDescent="0.2">
      <c r="A141" s="295"/>
      <c r="B141" s="291"/>
      <c r="C141" s="307"/>
      <c r="D141" s="290"/>
      <c r="E141" s="289"/>
    </row>
    <row r="142" spans="1:5" hidden="1" x14ac:dyDescent="0.2">
      <c r="A142" s="295"/>
      <c r="B142" s="291"/>
      <c r="C142" s="307"/>
      <c r="D142" s="290"/>
      <c r="E142" s="289"/>
    </row>
    <row r="143" spans="1:5" hidden="1" x14ac:dyDescent="0.2">
      <c r="A143" s="295"/>
      <c r="B143" s="291"/>
      <c r="C143" s="307"/>
      <c r="D143" s="290"/>
      <c r="E143" s="289"/>
    </row>
    <row r="144" spans="1:5" hidden="1" x14ac:dyDescent="0.2">
      <c r="A144" s="295"/>
      <c r="B144" s="291"/>
      <c r="C144" s="307"/>
      <c r="D144" s="290"/>
      <c r="E144" s="289"/>
    </row>
    <row r="145" spans="1:5" hidden="1" x14ac:dyDescent="0.2">
      <c r="A145" s="295"/>
      <c r="B145" s="291"/>
      <c r="C145" s="307"/>
      <c r="D145" s="290"/>
      <c r="E145" s="289"/>
    </row>
    <row r="146" spans="1:5" hidden="1" x14ac:dyDescent="0.2">
      <c r="A146" s="295"/>
      <c r="B146" s="291"/>
      <c r="C146" s="307"/>
      <c r="D146" s="290"/>
      <c r="E146" s="289"/>
    </row>
    <row r="147" spans="1:5" hidden="1" x14ac:dyDescent="0.2">
      <c r="A147" s="295"/>
      <c r="B147" s="291"/>
      <c r="C147" s="307"/>
      <c r="D147" s="290"/>
      <c r="E147" s="289"/>
    </row>
    <row r="148" spans="1:5" hidden="1" x14ac:dyDescent="0.2">
      <c r="A148" s="295"/>
      <c r="B148" s="291"/>
      <c r="C148" s="307"/>
      <c r="D148" s="290"/>
      <c r="E148" s="289"/>
    </row>
    <row r="149" spans="1:5" hidden="1" x14ac:dyDescent="0.2">
      <c r="A149" s="295"/>
      <c r="B149" s="291"/>
      <c r="C149" s="307"/>
      <c r="D149" s="290"/>
      <c r="E149" s="289"/>
    </row>
    <row r="150" spans="1:5" hidden="1" x14ac:dyDescent="0.2">
      <c r="A150" s="295"/>
      <c r="B150" s="291"/>
      <c r="C150" s="307"/>
      <c r="D150" s="290"/>
      <c r="E150" s="289"/>
    </row>
    <row r="151" spans="1:5" hidden="1" x14ac:dyDescent="0.2">
      <c r="A151" s="295"/>
      <c r="B151" s="291"/>
      <c r="C151" s="307"/>
      <c r="D151" s="290"/>
      <c r="E151" s="289"/>
    </row>
    <row r="152" spans="1:5" hidden="1" x14ac:dyDescent="0.2">
      <c r="A152" s="295"/>
      <c r="B152" s="291"/>
      <c r="C152" s="307"/>
      <c r="D152" s="290"/>
      <c r="E152" s="289"/>
    </row>
    <row r="153" spans="1:5" hidden="1" x14ac:dyDescent="0.2">
      <c r="A153" s="295"/>
      <c r="B153" s="291"/>
      <c r="C153" s="307"/>
      <c r="D153" s="290"/>
      <c r="E153" s="289"/>
    </row>
    <row r="154" spans="1:5" hidden="1" x14ac:dyDescent="0.2">
      <c r="A154" s="295"/>
      <c r="B154" s="291"/>
      <c r="C154" s="307"/>
      <c r="D154" s="290"/>
      <c r="E154" s="289"/>
    </row>
    <row r="155" spans="1:5" hidden="1" x14ac:dyDescent="0.2">
      <c r="A155" s="295"/>
      <c r="B155" s="291"/>
      <c r="C155" s="307"/>
      <c r="D155" s="290"/>
      <c r="E155" s="289"/>
    </row>
    <row r="156" spans="1:5" hidden="1" x14ac:dyDescent="0.2">
      <c r="A156" s="295"/>
      <c r="B156" s="291"/>
      <c r="C156" s="307"/>
      <c r="D156" s="290"/>
      <c r="E156" s="289"/>
    </row>
    <row r="157" spans="1:5" hidden="1" x14ac:dyDescent="0.2">
      <c r="A157" s="295"/>
      <c r="B157" s="291"/>
      <c r="C157" s="307"/>
      <c r="D157" s="290"/>
      <c r="E157" s="289"/>
    </row>
    <row r="158" spans="1:5" hidden="1" x14ac:dyDescent="0.2">
      <c r="A158" s="295"/>
      <c r="B158" s="291"/>
      <c r="C158" s="307"/>
      <c r="D158" s="290"/>
      <c r="E158" s="289"/>
    </row>
    <row r="159" spans="1:5" hidden="1" x14ac:dyDescent="0.2">
      <c r="A159" s="295"/>
      <c r="B159" s="291"/>
      <c r="C159" s="307"/>
      <c r="D159" s="290"/>
      <c r="E159" s="289"/>
    </row>
    <row r="160" spans="1:5" hidden="1" x14ac:dyDescent="0.2">
      <c r="A160" s="295"/>
      <c r="B160" s="291"/>
      <c r="C160" s="307"/>
      <c r="D160" s="290"/>
      <c r="E160" s="289"/>
    </row>
    <row r="161" spans="1:5" hidden="1" x14ac:dyDescent="0.2">
      <c r="A161" s="295"/>
      <c r="B161" s="291"/>
      <c r="C161" s="307"/>
      <c r="D161" s="290"/>
      <c r="E161" s="289"/>
    </row>
    <row r="162" spans="1:5" hidden="1" x14ac:dyDescent="0.2">
      <c r="A162" s="295"/>
      <c r="B162" s="291"/>
      <c r="C162" s="307"/>
      <c r="D162" s="290"/>
      <c r="E162" s="289"/>
    </row>
    <row r="163" spans="1:5" hidden="1" x14ac:dyDescent="0.2">
      <c r="A163" s="295"/>
      <c r="B163" s="291"/>
      <c r="C163" s="307"/>
      <c r="D163" s="290"/>
      <c r="E163" s="289"/>
    </row>
    <row r="164" spans="1:5" hidden="1" x14ac:dyDescent="0.2">
      <c r="A164" s="295"/>
      <c r="B164" s="291"/>
      <c r="C164" s="307"/>
      <c r="D164" s="290"/>
      <c r="E164" s="289"/>
    </row>
    <row r="165" spans="1:5" hidden="1" x14ac:dyDescent="0.2">
      <c r="A165" s="295"/>
      <c r="B165" s="291"/>
      <c r="C165" s="307"/>
      <c r="D165" s="290"/>
      <c r="E165" s="289"/>
    </row>
    <row r="166" spans="1:5" hidden="1" x14ac:dyDescent="0.2">
      <c r="A166" s="295"/>
      <c r="B166" s="291"/>
      <c r="C166" s="307"/>
      <c r="D166" s="290"/>
      <c r="E166" s="289"/>
    </row>
    <row r="167" spans="1:5" hidden="1" x14ac:dyDescent="0.2">
      <c r="A167" s="295"/>
      <c r="B167" s="291"/>
      <c r="C167" s="307"/>
      <c r="D167" s="290"/>
      <c r="E167" s="289"/>
    </row>
    <row r="168" spans="1:5" hidden="1" x14ac:dyDescent="0.2">
      <c r="A168" s="295"/>
      <c r="B168" s="291"/>
      <c r="C168" s="307"/>
      <c r="D168" s="290"/>
      <c r="E168" s="289"/>
    </row>
    <row r="169" spans="1:5" hidden="1" x14ac:dyDescent="0.2">
      <c r="A169" s="295"/>
      <c r="B169" s="291"/>
      <c r="C169" s="307"/>
      <c r="D169" s="290"/>
      <c r="E169" s="289"/>
    </row>
    <row r="170" spans="1:5" hidden="1" x14ac:dyDescent="0.2">
      <c r="A170" s="295"/>
      <c r="B170" s="291"/>
      <c r="C170" s="307"/>
      <c r="D170" s="290"/>
      <c r="E170" s="289"/>
    </row>
    <row r="171" spans="1:5" hidden="1" x14ac:dyDescent="0.2">
      <c r="A171" s="295"/>
      <c r="B171" s="291"/>
      <c r="C171" s="307"/>
      <c r="D171" s="290"/>
      <c r="E171" s="289"/>
    </row>
    <row r="172" spans="1:5" hidden="1" x14ac:dyDescent="0.2">
      <c r="A172" s="295"/>
      <c r="B172" s="291"/>
      <c r="C172" s="307"/>
      <c r="D172" s="290"/>
      <c r="E172" s="289"/>
    </row>
    <row r="173" spans="1:5" hidden="1" x14ac:dyDescent="0.2">
      <c r="A173" s="295"/>
      <c r="B173" s="291"/>
      <c r="C173" s="307"/>
      <c r="D173" s="290"/>
      <c r="E173" s="289"/>
    </row>
    <row r="174" spans="1:5" hidden="1" x14ac:dyDescent="0.2">
      <c r="A174" s="295"/>
      <c r="B174" s="291"/>
      <c r="C174" s="307"/>
      <c r="D174" s="290"/>
      <c r="E174" s="289"/>
    </row>
    <row r="175" spans="1:5" hidden="1" x14ac:dyDescent="0.2">
      <c r="A175" s="295"/>
      <c r="B175" s="291"/>
      <c r="C175" s="307"/>
      <c r="D175" s="290"/>
      <c r="E175" s="289"/>
    </row>
    <row r="176" spans="1:5" hidden="1" x14ac:dyDescent="0.2">
      <c r="A176" s="295"/>
      <c r="B176" s="291"/>
      <c r="C176" s="307"/>
      <c r="D176" s="290"/>
      <c r="E176" s="289"/>
    </row>
    <row r="177" spans="1:5" hidden="1" x14ac:dyDescent="0.2">
      <c r="A177" s="295"/>
      <c r="B177" s="291"/>
      <c r="C177" s="307"/>
      <c r="D177" s="290"/>
      <c r="E177" s="289"/>
    </row>
    <row r="178" spans="1:5" hidden="1" x14ac:dyDescent="0.2">
      <c r="A178" s="295"/>
      <c r="B178" s="291"/>
      <c r="C178" s="307"/>
      <c r="D178" s="290"/>
      <c r="E178" s="289"/>
    </row>
    <row r="179" spans="1:5" hidden="1" x14ac:dyDescent="0.2">
      <c r="A179" s="295"/>
      <c r="B179" s="291"/>
      <c r="C179" s="307"/>
      <c r="D179" s="290"/>
      <c r="E179" s="289"/>
    </row>
    <row r="180" spans="1:5" hidden="1" x14ac:dyDescent="0.2">
      <c r="A180" s="295"/>
      <c r="B180" s="291"/>
      <c r="C180" s="307"/>
      <c r="D180" s="290"/>
      <c r="E180" s="289"/>
    </row>
    <row r="181" spans="1:5" hidden="1" x14ac:dyDescent="0.2">
      <c r="A181" s="295"/>
      <c r="B181" s="291"/>
      <c r="C181" s="307"/>
      <c r="D181" s="290"/>
      <c r="E181" s="289"/>
    </row>
    <row r="182" spans="1:5" hidden="1" x14ac:dyDescent="0.2">
      <c r="A182" s="295"/>
      <c r="B182" s="291"/>
      <c r="C182" s="307"/>
      <c r="D182" s="290"/>
      <c r="E182" s="289"/>
    </row>
    <row r="183" spans="1:5" hidden="1" x14ac:dyDescent="0.2">
      <c r="A183" s="295"/>
      <c r="B183" s="291"/>
      <c r="C183" s="307"/>
      <c r="D183" s="290"/>
      <c r="E183" s="289"/>
    </row>
    <row r="184" spans="1:5" hidden="1" x14ac:dyDescent="0.2">
      <c r="A184" s="295"/>
      <c r="B184" s="291"/>
      <c r="C184" s="307"/>
      <c r="D184" s="290"/>
      <c r="E184" s="289"/>
    </row>
    <row r="185" spans="1:5" hidden="1" x14ac:dyDescent="0.2">
      <c r="A185" s="295"/>
      <c r="B185" s="291"/>
      <c r="C185" s="307"/>
      <c r="D185" s="290"/>
      <c r="E185" s="289"/>
    </row>
    <row r="186" spans="1:5" hidden="1" x14ac:dyDescent="0.2">
      <c r="A186" s="295"/>
      <c r="B186" s="291"/>
      <c r="C186" s="307"/>
      <c r="D186" s="290"/>
      <c r="E186" s="289"/>
    </row>
    <row r="187" spans="1:5" hidden="1" x14ac:dyDescent="0.2">
      <c r="A187" s="295"/>
      <c r="B187" s="291"/>
      <c r="C187" s="307"/>
      <c r="D187" s="290"/>
      <c r="E187" s="289"/>
    </row>
    <row r="188" spans="1:5" hidden="1" x14ac:dyDescent="0.2">
      <c r="A188" s="295"/>
      <c r="B188" s="291"/>
      <c r="C188" s="307"/>
      <c r="D188" s="290"/>
      <c r="E188" s="289"/>
    </row>
    <row r="189" spans="1:5" hidden="1" x14ac:dyDescent="0.2">
      <c r="A189" s="295"/>
      <c r="B189" s="291"/>
      <c r="C189" s="307"/>
      <c r="D189" s="290"/>
      <c r="E189" s="289"/>
    </row>
    <row r="190" spans="1:5" hidden="1" x14ac:dyDescent="0.2">
      <c r="A190" s="295"/>
      <c r="B190" s="291"/>
      <c r="C190" s="307"/>
      <c r="D190" s="290"/>
      <c r="E190" s="289"/>
    </row>
    <row r="191" spans="1:5" hidden="1" x14ac:dyDescent="0.2">
      <c r="A191" s="295"/>
      <c r="B191" s="291"/>
      <c r="C191" s="307"/>
      <c r="D191" s="290"/>
      <c r="E191" s="289"/>
    </row>
    <row r="192" spans="1:5" hidden="1" x14ac:dyDescent="0.2">
      <c r="A192" s="295"/>
      <c r="B192" s="291"/>
      <c r="C192" s="307"/>
      <c r="D192" s="290"/>
      <c r="E192" s="289"/>
    </row>
    <row r="193" spans="1:7" hidden="1" x14ac:dyDescent="0.2">
      <c r="A193" s="295"/>
      <c r="B193" s="291"/>
      <c r="C193" s="307"/>
      <c r="D193" s="290"/>
      <c r="E193" s="289"/>
    </row>
    <row r="194" spans="1:7" hidden="1" x14ac:dyDescent="0.2">
      <c r="A194" s="295"/>
      <c r="B194" s="291"/>
      <c r="C194" s="307"/>
      <c r="D194" s="290"/>
      <c r="E194" s="288"/>
    </row>
    <row r="195" spans="1:7" hidden="1" x14ac:dyDescent="0.2">
      <c r="A195" s="295"/>
      <c r="B195" s="291"/>
      <c r="C195" s="307"/>
      <c r="D195" s="290"/>
      <c r="E195" s="289"/>
    </row>
    <row r="196" spans="1:7" ht="13.5" hidden="1" thickBot="1" x14ac:dyDescent="0.25">
      <c r="A196" s="308"/>
      <c r="B196" s="309"/>
      <c r="C196" s="310"/>
      <c r="D196" s="311"/>
      <c r="E196" s="289"/>
    </row>
    <row r="198" spans="1:7" ht="24.75" customHeight="1" x14ac:dyDescent="0.2">
      <c r="A198" s="892" t="s">
        <v>554</v>
      </c>
      <c r="B198" s="893"/>
      <c r="C198" s="893"/>
      <c r="D198" s="893"/>
    </row>
    <row r="200" spans="1:7" x14ac:dyDescent="0.2">
      <c r="A200" s="298"/>
      <c r="B200" s="284"/>
      <c r="C200" s="285"/>
      <c r="D200" s="282"/>
      <c r="E200" s="283"/>
      <c r="F200" s="278"/>
      <c r="G200" s="278"/>
    </row>
    <row r="201" spans="1:7" x14ac:dyDescent="0.2">
      <c r="A201" s="299"/>
      <c r="B201" s="280"/>
      <c r="C201" s="280"/>
      <c r="D201" s="280"/>
      <c r="E201" s="280"/>
      <c r="F201" s="279"/>
      <c r="G201" s="279"/>
    </row>
    <row r="202" spans="1:7" x14ac:dyDescent="0.2">
      <c r="A202" s="299"/>
      <c r="B202" s="280"/>
      <c r="C202" s="280"/>
      <c r="D202" s="280"/>
      <c r="E202" s="280"/>
      <c r="F202" s="279"/>
      <c r="G202" s="279"/>
    </row>
    <row r="203" spans="1:7" x14ac:dyDescent="0.2">
      <c r="A203" s="299"/>
      <c r="B203" s="280"/>
      <c r="C203" s="280"/>
      <c r="D203" s="280"/>
      <c r="E203" s="280"/>
      <c r="F203" s="279"/>
      <c r="G203" s="279"/>
    </row>
    <row r="204" spans="1:7" x14ac:dyDescent="0.2">
      <c r="A204" s="299"/>
      <c r="B204" s="280"/>
      <c r="C204" s="280"/>
      <c r="D204" s="280"/>
      <c r="E204" s="280"/>
      <c r="F204" s="279"/>
      <c r="G204" s="279"/>
    </row>
    <row r="205" spans="1:7" x14ac:dyDescent="0.2">
      <c r="A205" s="299"/>
      <c r="B205" s="280"/>
      <c r="C205" s="280"/>
      <c r="D205" s="280"/>
      <c r="E205" s="280"/>
      <c r="F205" s="279"/>
      <c r="G205" s="279"/>
    </row>
    <row r="206" spans="1:7" x14ac:dyDescent="0.2">
      <c r="A206" s="298"/>
      <c r="B206" s="286"/>
      <c r="C206" s="285"/>
      <c r="D206" s="281"/>
      <c r="E206" s="282"/>
      <c r="F206" s="278"/>
      <c r="G206" s="278"/>
    </row>
    <row r="207" spans="1:7" x14ac:dyDescent="0.2">
      <c r="A207" s="298"/>
      <c r="B207" s="286"/>
      <c r="C207" s="285"/>
      <c r="D207" s="281"/>
      <c r="E207" s="282"/>
    </row>
  </sheetData>
  <sheetProtection algorithmName="SHA-512" hashValue="Vvqqgo/7juhz6DbRlv21MUTAT34kYruNMny+JumQl/aNIHJ7CbabTTeAHSfUSRgr05IVqUnr4byOVwH48Wewrg==" saltValue="3zY/NegsCQZjf+dZ25Yt2w==" spinCount="100000" sheet="1" objects="1" scenarios="1"/>
  <mergeCells count="13">
    <mergeCell ref="A198:D198"/>
    <mergeCell ref="A23:D23"/>
    <mergeCell ref="A24:D24"/>
    <mergeCell ref="A25:D25"/>
    <mergeCell ref="A26:D26"/>
    <mergeCell ref="B1:D1"/>
    <mergeCell ref="B8:D8"/>
    <mergeCell ref="B2:D2"/>
    <mergeCell ref="B3:D3"/>
    <mergeCell ref="B4:D4"/>
    <mergeCell ref="B5:D5"/>
    <mergeCell ref="B6:D6"/>
    <mergeCell ref="B7:D7"/>
  </mergeCells>
  <pageMargins left="0.75" right="0.75" top="1" bottom="1" header="0.5" footer="0.5"/>
  <pageSetup paperSize="9" scale="53" fitToHeight="10" orientation="portrait" r:id="rId1"/>
  <drawing r:id="rId2"/>
  <legacyDrawing r:id="rId3"/>
  <controls>
    <mc:AlternateContent xmlns:mc="http://schemas.openxmlformats.org/markup-compatibility/2006">
      <mc:Choice Requires="x14">
        <control shapeId="18434" r:id="rId4" name="Print_Summary_Sheet">
          <controlPr defaultSize="0" print="0" autoLine="0" r:id="rId5">
            <anchor moveWithCells="1">
              <from>
                <xdr:col>0</xdr:col>
                <xdr:colOff>390525</xdr:colOff>
                <xdr:row>9</xdr:row>
                <xdr:rowOff>28575</xdr:rowOff>
              </from>
              <to>
                <xdr:col>0</xdr:col>
                <xdr:colOff>1114425</xdr:colOff>
                <xdr:row>10</xdr:row>
                <xdr:rowOff>114300</xdr:rowOff>
              </to>
            </anchor>
          </controlPr>
        </control>
      </mc:Choice>
      <mc:Fallback>
        <control shapeId="18434" r:id="rId4" name="Print_Summary_Sheet"/>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Z262"/>
  <sheetViews>
    <sheetView showGridLines="0" zoomScale="85" zoomScaleNormal="85" workbookViewId="0">
      <selection activeCell="F19" sqref="F19"/>
    </sheetView>
  </sheetViews>
  <sheetFormatPr defaultRowHeight="12.75" x14ac:dyDescent="0.2"/>
  <cols>
    <col min="1" max="1" width="38.140625" bestFit="1" customWidth="1"/>
    <col min="2" max="2" width="19.5703125" bestFit="1" customWidth="1"/>
    <col min="3" max="3" width="19.140625" customWidth="1"/>
    <col min="4" max="9" width="15.85546875" customWidth="1"/>
    <col min="10" max="10" width="13.5703125" customWidth="1"/>
    <col min="25" max="25" width="4.42578125" customWidth="1"/>
    <col min="26" max="26" width="9.140625" hidden="1" customWidth="1"/>
    <col min="27" max="27" width="31.140625" bestFit="1" customWidth="1"/>
    <col min="28" max="34" width="9.140625" customWidth="1"/>
  </cols>
  <sheetData>
    <row r="1" spans="1:26" ht="15.75" x14ac:dyDescent="0.25">
      <c r="A1" s="36" t="str">
        <f>'Project Details'!A6</f>
        <v>Project:</v>
      </c>
      <c r="B1" s="882" t="str">
        <f>'Project Details'!B6</f>
        <v xml:space="preserve">Channel Road and Doyles Road Roundabout project </v>
      </c>
      <c r="C1" s="910"/>
      <c r="D1" s="910"/>
      <c r="E1" s="910"/>
      <c r="F1" s="910"/>
      <c r="G1" s="910"/>
      <c r="H1" s="910"/>
      <c r="I1" s="910"/>
      <c r="J1" s="911"/>
      <c r="K1" s="32"/>
      <c r="L1" s="32"/>
      <c r="M1" s="32"/>
      <c r="N1" s="32"/>
      <c r="O1" s="32"/>
      <c r="P1" s="32"/>
      <c r="Q1" s="32"/>
      <c r="R1" s="32"/>
      <c r="S1" s="32"/>
      <c r="T1" s="32"/>
      <c r="U1" s="32"/>
      <c r="V1" s="32"/>
      <c r="W1" s="32"/>
      <c r="X1" s="32"/>
      <c r="Y1" s="32"/>
      <c r="Z1" s="32"/>
    </row>
    <row r="2" spans="1:26" ht="16.5" thickBot="1" x14ac:dyDescent="0.3">
      <c r="A2" s="37" t="str">
        <f>'Project Details'!A7</f>
        <v>Location:</v>
      </c>
      <c r="B2" s="912" t="str">
        <f>'Project Details'!B7</f>
        <v xml:space="preserve">Channel Road and Doyles Road Roundabout project </v>
      </c>
      <c r="C2" s="913"/>
      <c r="D2" s="913"/>
      <c r="E2" s="913"/>
      <c r="F2" s="913"/>
      <c r="G2" s="913"/>
      <c r="H2" s="913"/>
      <c r="I2" s="913"/>
      <c r="J2" s="914"/>
      <c r="K2" s="32"/>
      <c r="L2" s="32"/>
      <c r="M2" s="32"/>
      <c r="N2" s="32"/>
      <c r="O2" s="32"/>
      <c r="P2" s="32"/>
      <c r="Q2" s="32"/>
      <c r="R2" s="32"/>
      <c r="S2" s="32"/>
      <c r="T2" s="32"/>
      <c r="U2" s="32"/>
      <c r="V2" s="32"/>
      <c r="W2" s="32"/>
      <c r="X2" s="32"/>
      <c r="Y2" s="32"/>
      <c r="Z2" s="32"/>
    </row>
    <row r="3" spans="1:26" ht="15.75" x14ac:dyDescent="0.25">
      <c r="A3" s="36" t="str">
        <f>'Project Details'!A12</f>
        <v>Estimate Prepared By:</v>
      </c>
      <c r="B3" s="882">
        <f>'Project Details'!B12</f>
        <v>0</v>
      </c>
      <c r="C3" s="910"/>
      <c r="D3" s="910"/>
      <c r="E3" s="910"/>
      <c r="F3" s="910"/>
      <c r="G3" s="910"/>
      <c r="H3" s="910"/>
      <c r="I3" s="910"/>
      <c r="J3" s="911"/>
      <c r="K3" s="32"/>
      <c r="L3" s="32"/>
      <c r="M3" s="32"/>
      <c r="N3" s="32"/>
      <c r="O3" s="32"/>
      <c r="P3" s="32"/>
      <c r="Q3" s="32"/>
      <c r="R3" s="32"/>
      <c r="S3" s="32"/>
      <c r="T3" s="32"/>
      <c r="U3" s="32"/>
      <c r="V3" s="32"/>
      <c r="W3" s="32"/>
      <c r="X3" s="32"/>
      <c r="Y3" s="32"/>
      <c r="Z3" s="32"/>
    </row>
    <row r="4" spans="1:26" ht="15.75" x14ac:dyDescent="0.25">
      <c r="A4" s="35" t="str">
        <f>'Project Details'!A13</f>
        <v>Business Area:</v>
      </c>
      <c r="B4" s="889">
        <f>'Project Details'!B13</f>
        <v>0</v>
      </c>
      <c r="C4" s="916"/>
      <c r="D4" s="916"/>
      <c r="E4" s="916"/>
      <c r="F4" s="916"/>
      <c r="G4" s="916"/>
      <c r="H4" s="916"/>
      <c r="I4" s="916"/>
      <c r="J4" s="917"/>
      <c r="K4" s="32"/>
      <c r="L4" s="32"/>
      <c r="M4" s="32"/>
      <c r="N4" s="32"/>
      <c r="O4" s="32"/>
      <c r="P4" s="32"/>
      <c r="Q4" s="32"/>
      <c r="R4" s="32"/>
      <c r="S4" s="32"/>
      <c r="T4" s="32"/>
      <c r="U4" s="32"/>
      <c r="V4" s="32"/>
      <c r="W4" s="32"/>
      <c r="X4" s="32"/>
      <c r="Y4" s="32"/>
      <c r="Z4" s="32"/>
    </row>
    <row r="5" spans="1:26" ht="16.5" thickBot="1" x14ac:dyDescent="0.3">
      <c r="A5" s="37" t="str">
        <f>'Project Details'!A14</f>
        <v>Estimate Date:</v>
      </c>
      <c r="B5" s="915">
        <f>'Project Details'!B14</f>
        <v>45035</v>
      </c>
      <c r="C5" s="913"/>
      <c r="D5" s="913"/>
      <c r="E5" s="913"/>
      <c r="F5" s="913"/>
      <c r="G5" s="913"/>
      <c r="H5" s="913"/>
      <c r="I5" s="913"/>
      <c r="J5" s="914"/>
      <c r="K5" s="32"/>
      <c r="L5" s="32"/>
      <c r="M5" s="32"/>
      <c r="N5" s="32"/>
      <c r="O5" s="32"/>
      <c r="P5" s="32"/>
      <c r="Q5" s="32"/>
      <c r="R5" s="32"/>
      <c r="S5" s="32"/>
      <c r="T5" s="32"/>
      <c r="U5" s="32"/>
      <c r="V5" s="32"/>
      <c r="W5" s="32"/>
      <c r="X5" s="32"/>
      <c r="Y5" s="32"/>
      <c r="Z5" s="32"/>
    </row>
    <row r="6" spans="1:26" ht="15.75" x14ac:dyDescent="0.25">
      <c r="A6" s="36" t="str">
        <f>'Project Details'!A18</f>
        <v>Estimate Approved By:</v>
      </c>
      <c r="B6" s="882">
        <f>'Project Details'!B18</f>
        <v>0</v>
      </c>
      <c r="C6" s="910"/>
      <c r="D6" s="910"/>
      <c r="E6" s="910"/>
      <c r="F6" s="910"/>
      <c r="G6" s="910"/>
      <c r="H6" s="910"/>
      <c r="I6" s="910"/>
      <c r="J6" s="911"/>
      <c r="K6" s="32"/>
      <c r="L6" s="32"/>
      <c r="M6" s="32"/>
      <c r="N6" s="32"/>
      <c r="O6" s="32"/>
      <c r="P6" s="32"/>
      <c r="Q6" s="32"/>
      <c r="R6" s="32"/>
      <c r="S6" s="32"/>
      <c r="T6" s="32"/>
      <c r="U6" s="32"/>
      <c r="V6" s="32"/>
      <c r="W6" s="32"/>
      <c r="X6" s="32"/>
      <c r="Y6" s="32"/>
      <c r="Z6" s="32"/>
    </row>
    <row r="7" spans="1:26" ht="15.75" x14ac:dyDescent="0.25">
      <c r="A7" s="35" t="str">
        <f>'Project Details'!A19</f>
        <v>Business Area:</v>
      </c>
      <c r="B7" s="889">
        <f>'Project Details'!B19</f>
        <v>0</v>
      </c>
      <c r="C7" s="916"/>
      <c r="D7" s="916"/>
      <c r="E7" s="916"/>
      <c r="F7" s="916"/>
      <c r="G7" s="916"/>
      <c r="H7" s="916"/>
      <c r="I7" s="916"/>
      <c r="J7" s="917"/>
      <c r="K7" s="32"/>
      <c r="L7" s="32"/>
      <c r="M7" s="32"/>
      <c r="N7" s="32"/>
      <c r="O7" s="32"/>
      <c r="P7" s="32"/>
      <c r="Q7" s="32"/>
      <c r="R7" s="32"/>
      <c r="S7" s="32"/>
      <c r="T7" s="32"/>
      <c r="U7" s="32"/>
      <c r="V7" s="32"/>
      <c r="W7" s="32"/>
      <c r="X7" s="32"/>
      <c r="Y7" s="32"/>
      <c r="Z7" s="32"/>
    </row>
    <row r="8" spans="1:26" ht="16.5" thickBot="1" x14ac:dyDescent="0.3">
      <c r="A8" s="37" t="str">
        <f>'Project Details'!A20</f>
        <v>Date:</v>
      </c>
      <c r="B8" s="915">
        <f>'Project Details'!B20</f>
        <v>0</v>
      </c>
      <c r="C8" s="913"/>
      <c r="D8" s="913"/>
      <c r="E8" s="913"/>
      <c r="F8" s="913"/>
      <c r="G8" s="913"/>
      <c r="H8" s="913"/>
      <c r="I8" s="913"/>
      <c r="J8" s="914"/>
      <c r="K8" s="32"/>
      <c r="L8" s="32"/>
      <c r="M8" s="32"/>
      <c r="N8" s="32"/>
      <c r="O8" s="32"/>
      <c r="P8" s="32"/>
      <c r="Q8" s="32"/>
      <c r="R8" s="32"/>
      <c r="S8" s="32"/>
      <c r="T8" s="32"/>
      <c r="U8" s="32"/>
      <c r="V8" s="32"/>
      <c r="W8" s="32"/>
      <c r="X8" s="32"/>
      <c r="Y8" s="32"/>
      <c r="Z8" s="32"/>
    </row>
    <row r="9" spans="1:26" x14ac:dyDescent="0.2">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x14ac:dyDescent="0.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x14ac:dyDescent="0.2">
      <c r="B13" s="72" t="s">
        <v>84</v>
      </c>
      <c r="C13" s="242" t="s">
        <v>39</v>
      </c>
      <c r="D13" s="32"/>
      <c r="E13" s="32"/>
      <c r="F13" s="32"/>
      <c r="G13" s="32"/>
      <c r="H13" s="32"/>
      <c r="I13" s="32"/>
      <c r="J13" s="32"/>
      <c r="K13" s="32"/>
      <c r="L13" s="32"/>
      <c r="M13" s="32"/>
      <c r="N13" s="32"/>
      <c r="O13" s="32"/>
      <c r="P13" s="32"/>
      <c r="Q13" s="32"/>
      <c r="R13" s="32"/>
      <c r="S13" s="32"/>
      <c r="T13" s="32"/>
      <c r="U13" s="32"/>
      <c r="V13" s="32"/>
      <c r="W13" s="32"/>
      <c r="X13" s="32"/>
      <c r="Y13" s="32"/>
      <c r="Z13" s="32"/>
    </row>
    <row r="14" spans="1:26"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x14ac:dyDescent="0.2">
      <c r="B15" s="72"/>
      <c r="C15" s="144"/>
      <c r="D15" s="32"/>
      <c r="E15" s="32"/>
      <c r="F15" s="32"/>
      <c r="G15" s="32"/>
      <c r="H15" s="32"/>
      <c r="I15" s="32"/>
      <c r="J15" s="32"/>
      <c r="K15" s="32"/>
      <c r="L15" s="32"/>
      <c r="M15" s="32"/>
      <c r="N15" s="32"/>
      <c r="O15" s="32"/>
      <c r="P15" s="32"/>
      <c r="Q15" s="32"/>
      <c r="R15" s="32"/>
      <c r="S15" s="32"/>
      <c r="T15" s="32"/>
      <c r="U15" s="32"/>
      <c r="V15" s="32"/>
      <c r="W15" s="32"/>
      <c r="X15" s="32"/>
      <c r="Y15" s="32"/>
      <c r="Z15" s="32"/>
    </row>
    <row r="16" spans="1:26" x14ac:dyDescent="0.2">
      <c r="B16" s="360" t="s">
        <v>504</v>
      </c>
      <c r="C16" s="241" t="str">
        <f>IF(MONTH(Estimate_Date)&gt;6,
TEXT(YEAR(Estimate_Date),"0")&amp;" / "&amp;TEXT(YEAR(Estimate_Date)+1,"0"),
TEXT(YEAR(Estimate_Date)-1,"0")&amp;" / "&amp;TEXT(YEAR(Estimate_Date),"0")
)</f>
        <v>2022 / 2023</v>
      </c>
      <c r="D16" s="32"/>
      <c r="E16" s="32"/>
      <c r="F16" s="32"/>
      <c r="G16" s="32"/>
      <c r="H16" s="32"/>
      <c r="I16" s="32"/>
      <c r="J16" s="32"/>
      <c r="K16" s="32"/>
      <c r="L16" s="32"/>
      <c r="M16" s="32"/>
      <c r="N16" s="32"/>
      <c r="O16" s="32"/>
      <c r="P16" s="32"/>
      <c r="Q16" s="32"/>
      <c r="R16" s="32"/>
      <c r="S16" s="32"/>
      <c r="T16" s="32"/>
      <c r="U16" s="32"/>
      <c r="V16" s="32"/>
      <c r="W16" s="32"/>
      <c r="X16" s="32"/>
      <c r="Y16" s="32"/>
      <c r="Z16" s="32"/>
    </row>
    <row r="17" spans="1:26"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x14ac:dyDescent="0.2">
      <c r="A19" s="32"/>
      <c r="B19" s="360" t="s">
        <v>503</v>
      </c>
      <c r="C19" s="241" t="str">
        <f>IF(MONTH(Project_Start_Date)&gt;6,
TEXT(YEAR(Project_Start_Date),"0")&amp;" / "&amp;TEXT(YEAR(Project_Start_Date)+1,"0"),
TEXT(YEAR(Project_Start_Date)-1,"0")&amp;" / "&amp;TEXT(YEAR(Project_Start_Date),"0")
)</f>
        <v>2024 / 2025</v>
      </c>
      <c r="D19" s="32"/>
      <c r="E19" s="32"/>
      <c r="F19" s="32"/>
      <c r="G19" s="32"/>
      <c r="H19" s="32"/>
      <c r="I19" s="32"/>
      <c r="J19" s="32"/>
      <c r="K19" s="32"/>
      <c r="L19" s="32"/>
      <c r="M19" s="32"/>
      <c r="N19" s="32"/>
      <c r="O19" s="32"/>
      <c r="P19" s="32"/>
      <c r="Q19" s="32"/>
      <c r="R19" s="32"/>
      <c r="S19" s="32"/>
      <c r="T19" s="32"/>
      <c r="U19" s="32"/>
      <c r="V19" s="32"/>
      <c r="W19" s="32"/>
      <c r="X19" s="32"/>
      <c r="Y19" s="32"/>
      <c r="Z19" s="32"/>
    </row>
    <row r="20" spans="1:26" x14ac:dyDescent="0.2">
      <c r="A20" s="32"/>
      <c r="B20" s="32"/>
      <c r="C20" s="32"/>
      <c r="D20" s="32"/>
      <c r="E20" s="32"/>
      <c r="F20" s="32"/>
      <c r="G20" s="32"/>
      <c r="H20" s="32"/>
      <c r="I20" s="32"/>
      <c r="J20" s="32"/>
      <c r="K20" s="32"/>
      <c r="L20" s="32"/>
      <c r="M20" s="32"/>
      <c r="N20" s="32"/>
      <c r="O20" s="32"/>
      <c r="P20" s="32"/>
      <c r="Q20" s="32"/>
      <c r="R20" s="32"/>
      <c r="S20" s="32"/>
      <c r="T20" s="32"/>
      <c r="U20" s="32"/>
      <c r="V20" s="32">
        <f>ROUNDDOWN((Project_Start_Date-Estimate_Date)/365,0)</f>
        <v>1</v>
      </c>
      <c r="W20" s="32"/>
      <c r="X20" s="32"/>
      <c r="Y20" s="32"/>
      <c r="Z20" s="32"/>
    </row>
    <row r="21" spans="1:26"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x14ac:dyDescent="0.2">
      <c r="A22" s="32"/>
      <c r="B22" s="360" t="s">
        <v>302</v>
      </c>
      <c r="C22" s="242" t="s">
        <v>39</v>
      </c>
      <c r="D22" s="32"/>
      <c r="E22" s="32"/>
      <c r="F22" s="32"/>
      <c r="G22" s="32"/>
      <c r="H22" s="32"/>
      <c r="I22" s="32"/>
      <c r="J22" s="32"/>
      <c r="K22" s="32"/>
      <c r="L22" s="32"/>
      <c r="M22" s="32"/>
      <c r="N22" s="32"/>
      <c r="O22" s="32"/>
      <c r="P22" s="32"/>
      <c r="Q22" s="32"/>
      <c r="R22" s="32"/>
      <c r="S22" s="32"/>
      <c r="T22" s="32"/>
      <c r="U22" s="32"/>
      <c r="V22" s="32"/>
      <c r="W22" s="32"/>
      <c r="X22" s="32"/>
      <c r="Y22" s="32"/>
      <c r="Z22" s="32"/>
    </row>
    <row r="23" spans="1:26"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idden="1" x14ac:dyDescent="0.2">
      <c r="A25" s="32"/>
      <c r="B25" s="360" t="s">
        <v>301</v>
      </c>
      <c r="C25" s="364" t="s">
        <v>310</v>
      </c>
      <c r="D25" s="32"/>
      <c r="E25" s="32"/>
      <c r="F25" s="32"/>
      <c r="G25" s="32"/>
      <c r="H25" s="32"/>
      <c r="I25" s="32"/>
      <c r="J25" s="32"/>
      <c r="K25" s="32"/>
      <c r="L25" s="32"/>
      <c r="M25" s="32"/>
      <c r="N25" s="32"/>
      <c r="O25" s="32"/>
      <c r="P25" s="32"/>
      <c r="Q25" s="32"/>
      <c r="R25" s="32"/>
      <c r="S25" s="32"/>
      <c r="T25" s="32"/>
      <c r="U25" s="32"/>
      <c r="V25" s="32"/>
      <c r="W25" s="32"/>
      <c r="X25" s="32"/>
      <c r="Y25" s="32"/>
      <c r="Z25" s="32"/>
    </row>
    <row r="26" spans="1:26" ht="12.75" hidden="1" customHeight="1"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2.75" hidden="1" customHeight="1" thickBot="1" x14ac:dyDescent="0.2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2.75" hidden="1" customHeight="1" x14ac:dyDescent="0.2">
      <c r="A28" s="906" t="s">
        <v>85</v>
      </c>
      <c r="B28" s="908" t="s">
        <v>300</v>
      </c>
      <c r="C28" s="32"/>
      <c r="D28" s="32"/>
      <c r="E28" s="32"/>
      <c r="F28" s="32"/>
      <c r="G28" s="32"/>
      <c r="H28" s="32"/>
      <c r="I28" s="32"/>
      <c r="J28" s="32"/>
      <c r="K28" s="32"/>
      <c r="L28" s="32"/>
      <c r="M28" s="32"/>
      <c r="N28" s="32"/>
      <c r="O28" s="32"/>
      <c r="P28" s="32"/>
      <c r="Q28" s="32"/>
      <c r="R28" s="32"/>
      <c r="S28" s="32"/>
    </row>
    <row r="29" spans="1:26" ht="12.75" hidden="1" customHeight="1" thickBot="1" x14ac:dyDescent="0.25">
      <c r="A29" s="907"/>
      <c r="B29" s="909"/>
      <c r="C29" s="32"/>
      <c r="D29" s="32"/>
      <c r="E29" s="32"/>
      <c r="F29" s="32"/>
      <c r="G29" s="32"/>
      <c r="H29" s="32"/>
      <c r="I29" s="32"/>
      <c r="J29" s="32"/>
      <c r="K29" s="32"/>
      <c r="L29" s="32"/>
      <c r="M29" s="32"/>
      <c r="N29" s="32"/>
      <c r="O29" s="32"/>
      <c r="P29" s="32"/>
      <c r="Q29" s="32"/>
      <c r="R29" s="32"/>
      <c r="S29" s="32"/>
    </row>
    <row r="30" spans="1:26" hidden="1" x14ac:dyDescent="0.2">
      <c r="A30" s="361" t="str">
        <f>First_Financial_Year_of_Funding</f>
        <v xml:space="preserve"> 2015 /2016</v>
      </c>
      <c r="B30" s="155"/>
      <c r="C30" s="32"/>
      <c r="D30" s="32"/>
      <c r="E30" s="32"/>
      <c r="F30" s="32"/>
      <c r="G30" s="32"/>
      <c r="H30" s="32"/>
      <c r="I30" s="32"/>
      <c r="J30" s="32"/>
      <c r="K30" s="32"/>
      <c r="L30" s="32"/>
      <c r="M30" s="32"/>
      <c r="N30" s="32"/>
      <c r="O30" s="32"/>
      <c r="P30" s="32"/>
      <c r="Q30" s="32"/>
      <c r="R30" s="32"/>
      <c r="S30" s="32"/>
    </row>
    <row r="31" spans="1:26" hidden="1" x14ac:dyDescent="0.2">
      <c r="A31" s="362" t="str">
        <f>TEXT(VALUE(RIGHT($A30,4)),"0")&amp;
" / "&amp;
TEXT(VALUE(RIGHT($A30,4)+1),"0")</f>
        <v>2016 / 2017</v>
      </c>
      <c r="B31" s="155"/>
      <c r="C31" s="32"/>
      <c r="D31" s="32"/>
      <c r="E31" s="32"/>
      <c r="F31" s="32"/>
      <c r="G31" s="32"/>
      <c r="H31" s="32"/>
      <c r="I31" s="32"/>
      <c r="J31" s="32"/>
      <c r="K31" s="32"/>
      <c r="L31" s="32"/>
      <c r="M31" s="32"/>
      <c r="N31" s="32"/>
      <c r="O31" s="32"/>
      <c r="P31" s="32"/>
      <c r="Q31" s="32"/>
      <c r="R31" s="32"/>
      <c r="S31" s="32"/>
    </row>
    <row r="32" spans="1:26" hidden="1" x14ac:dyDescent="0.2">
      <c r="A32" s="362" t="str">
        <f>TEXT(VALUE(RIGHT($A31,4)),"0")&amp;
" / "&amp;
TEXT(VALUE(RIGHT($A31,4)+1),"0")</f>
        <v>2017 / 2018</v>
      </c>
      <c r="B32" s="155"/>
      <c r="C32" s="32"/>
      <c r="D32" s="32"/>
      <c r="E32" s="32"/>
      <c r="F32" s="32"/>
      <c r="G32" s="32"/>
      <c r="H32" s="32"/>
      <c r="I32" s="32"/>
      <c r="J32" s="32"/>
      <c r="K32" s="32"/>
      <c r="L32" s="32"/>
      <c r="M32" s="32"/>
      <c r="N32" s="32"/>
      <c r="O32" s="32"/>
      <c r="P32" s="32"/>
      <c r="Q32" s="32"/>
      <c r="R32" s="32"/>
      <c r="S32" s="32"/>
    </row>
    <row r="33" spans="1:26" hidden="1" x14ac:dyDescent="0.2">
      <c r="A33" s="362" t="str">
        <f t="shared" ref="A33:A44" si="0">TEXT(VALUE(RIGHT($A32,4)),"0")&amp;
" / "&amp;
TEXT(VALUE(RIGHT($A32,4)+1),"0")</f>
        <v>2018 / 2019</v>
      </c>
      <c r="B33" s="155"/>
      <c r="C33" s="32"/>
      <c r="D33" s="32"/>
      <c r="E33" s="32"/>
      <c r="F33" s="32"/>
      <c r="G33" s="32"/>
      <c r="H33" s="32"/>
      <c r="I33" s="32"/>
      <c r="J33" s="32"/>
      <c r="K33" s="32"/>
      <c r="L33" s="32"/>
      <c r="M33" s="32"/>
      <c r="N33" s="32"/>
      <c r="O33" s="32"/>
      <c r="P33" s="32"/>
      <c r="Q33" s="32"/>
      <c r="R33" s="32"/>
      <c r="S33" s="32"/>
    </row>
    <row r="34" spans="1:26" hidden="1" x14ac:dyDescent="0.2">
      <c r="A34" s="362" t="str">
        <f t="shared" si="0"/>
        <v>2019 / 2020</v>
      </c>
      <c r="B34" s="155"/>
      <c r="C34" s="32"/>
      <c r="D34" s="32"/>
      <c r="E34" s="32"/>
      <c r="F34" s="32"/>
      <c r="G34" s="32"/>
      <c r="H34" s="32"/>
      <c r="I34" s="32"/>
      <c r="J34" s="32"/>
      <c r="K34" s="32"/>
      <c r="L34" s="32"/>
      <c r="M34" s="32"/>
      <c r="N34" s="32"/>
      <c r="O34" s="32"/>
      <c r="P34" s="32"/>
      <c r="Q34" s="32"/>
      <c r="R34" s="32"/>
      <c r="S34" s="32"/>
    </row>
    <row r="35" spans="1:26" hidden="1" x14ac:dyDescent="0.2">
      <c r="A35" s="362" t="str">
        <f t="shared" si="0"/>
        <v>2020 / 2021</v>
      </c>
      <c r="B35" s="155"/>
      <c r="C35" s="32"/>
      <c r="D35" s="32"/>
      <c r="E35" s="32"/>
      <c r="F35" s="32"/>
      <c r="G35" s="32"/>
      <c r="H35" s="32"/>
      <c r="I35" s="32"/>
      <c r="J35" s="32"/>
      <c r="K35" s="32"/>
      <c r="L35" s="32"/>
      <c r="M35" s="32"/>
      <c r="N35" s="32"/>
      <c r="O35" s="32"/>
      <c r="P35" s="32"/>
      <c r="Q35" s="32"/>
      <c r="R35" s="32"/>
      <c r="S35" s="32"/>
    </row>
    <row r="36" spans="1:26" hidden="1" x14ac:dyDescent="0.2">
      <c r="A36" s="362" t="str">
        <f t="shared" si="0"/>
        <v>2021 / 2022</v>
      </c>
      <c r="B36" s="155"/>
      <c r="C36" s="32"/>
      <c r="D36" s="32"/>
      <c r="E36" s="32"/>
      <c r="F36" s="32"/>
      <c r="G36" s="32"/>
      <c r="H36" s="32"/>
      <c r="I36" s="32"/>
      <c r="J36" s="32"/>
      <c r="K36" s="32"/>
      <c r="L36" s="32"/>
      <c r="M36" s="32"/>
      <c r="N36" s="32"/>
      <c r="O36" s="32"/>
      <c r="P36" s="32"/>
      <c r="Q36" s="32"/>
      <c r="R36" s="32"/>
      <c r="S36" s="32"/>
    </row>
    <row r="37" spans="1:26" hidden="1" x14ac:dyDescent="0.2">
      <c r="A37" s="362" t="str">
        <f t="shared" si="0"/>
        <v>2022 / 2023</v>
      </c>
      <c r="B37" s="155"/>
      <c r="C37" s="32"/>
      <c r="D37" s="32"/>
      <c r="E37" s="32"/>
      <c r="F37" s="32"/>
      <c r="G37" s="32"/>
      <c r="H37" s="32"/>
      <c r="I37" s="32"/>
      <c r="J37" s="32"/>
      <c r="K37" s="32"/>
      <c r="L37" s="32"/>
      <c r="M37" s="32"/>
      <c r="N37" s="32"/>
      <c r="O37" s="32"/>
      <c r="P37" s="32"/>
      <c r="Q37" s="32"/>
      <c r="R37" s="32"/>
      <c r="S37" s="32"/>
    </row>
    <row r="38" spans="1:26" hidden="1" x14ac:dyDescent="0.2">
      <c r="A38" s="362" t="str">
        <f t="shared" si="0"/>
        <v>2023 / 2024</v>
      </c>
      <c r="B38" s="155"/>
      <c r="C38" s="32"/>
      <c r="D38" s="32"/>
      <c r="E38" s="32"/>
      <c r="F38" s="32"/>
      <c r="G38" s="32"/>
      <c r="H38" s="32"/>
      <c r="I38" s="32"/>
      <c r="J38" s="32"/>
      <c r="K38" s="32"/>
      <c r="L38" s="32"/>
      <c r="M38" s="32"/>
      <c r="N38" s="32"/>
      <c r="O38" s="32"/>
      <c r="P38" s="32"/>
      <c r="Q38" s="32"/>
      <c r="R38" s="32"/>
      <c r="S38" s="32"/>
    </row>
    <row r="39" spans="1:26" hidden="1" x14ac:dyDescent="0.2">
      <c r="A39" s="362" t="str">
        <f t="shared" si="0"/>
        <v>2024 / 2025</v>
      </c>
      <c r="B39" s="155"/>
      <c r="C39" s="32"/>
      <c r="D39" s="32"/>
      <c r="E39" s="32"/>
      <c r="F39" s="32"/>
      <c r="G39" s="32"/>
      <c r="H39" s="32"/>
      <c r="I39" s="32"/>
      <c r="J39" s="32"/>
      <c r="K39" s="32"/>
      <c r="L39" s="32"/>
      <c r="M39" s="32"/>
      <c r="N39" s="32"/>
      <c r="O39" s="32"/>
      <c r="P39" s="32"/>
      <c r="Q39" s="32"/>
      <c r="R39" s="32"/>
      <c r="S39" s="32"/>
    </row>
    <row r="40" spans="1:26" hidden="1" x14ac:dyDescent="0.2">
      <c r="A40" s="362" t="str">
        <f t="shared" si="0"/>
        <v>2025 / 2026</v>
      </c>
      <c r="B40" s="155"/>
      <c r="C40" s="32"/>
      <c r="D40" s="32"/>
      <c r="E40" s="32"/>
      <c r="F40" s="32"/>
      <c r="G40" s="32"/>
      <c r="H40" s="32"/>
      <c r="I40" s="32"/>
      <c r="J40" s="32"/>
      <c r="K40" s="32"/>
      <c r="L40" s="32"/>
      <c r="M40" s="32"/>
      <c r="N40" s="32"/>
      <c r="O40" s="32"/>
      <c r="P40" s="32"/>
      <c r="Q40" s="32"/>
      <c r="R40" s="32"/>
      <c r="S40" s="32"/>
    </row>
    <row r="41" spans="1:26" hidden="1" x14ac:dyDescent="0.2">
      <c r="A41" s="362" t="str">
        <f t="shared" si="0"/>
        <v>2026 / 2027</v>
      </c>
      <c r="B41" s="155"/>
      <c r="C41" s="32"/>
      <c r="D41" s="32"/>
      <c r="E41" s="32"/>
      <c r="F41" s="32"/>
      <c r="G41" s="32"/>
      <c r="H41" s="32"/>
      <c r="I41" s="32"/>
      <c r="J41" s="32"/>
      <c r="K41" s="32"/>
      <c r="L41" s="32"/>
      <c r="M41" s="32"/>
      <c r="N41" s="32"/>
      <c r="O41" s="32"/>
      <c r="P41" s="32"/>
      <c r="Q41" s="32"/>
      <c r="R41" s="32"/>
      <c r="S41" s="32"/>
    </row>
    <row r="42" spans="1:26" hidden="1" x14ac:dyDescent="0.2">
      <c r="A42" s="362" t="str">
        <f t="shared" si="0"/>
        <v>2027 / 2028</v>
      </c>
      <c r="B42" s="155"/>
      <c r="C42" s="32"/>
      <c r="D42" s="32"/>
      <c r="E42" s="32"/>
      <c r="F42" s="32"/>
      <c r="G42" s="32"/>
      <c r="H42" s="32"/>
      <c r="I42" s="32"/>
      <c r="J42" s="32"/>
      <c r="K42" s="32"/>
      <c r="L42" s="32"/>
      <c r="M42" s="32"/>
      <c r="N42" s="32"/>
      <c r="O42" s="32"/>
      <c r="P42" s="32"/>
      <c r="Q42" s="32"/>
      <c r="R42" s="32"/>
      <c r="S42" s="32"/>
    </row>
    <row r="43" spans="1:26" hidden="1" x14ac:dyDescent="0.2">
      <c r="A43" s="362" t="str">
        <f t="shared" si="0"/>
        <v>2028 / 2029</v>
      </c>
      <c r="B43" s="155"/>
      <c r="C43" s="32"/>
      <c r="D43" s="32"/>
      <c r="E43" s="32"/>
      <c r="F43" s="32"/>
      <c r="G43" s="32"/>
      <c r="H43" s="32"/>
      <c r="I43" s="32"/>
      <c r="J43" s="32"/>
      <c r="K43" s="32"/>
      <c r="L43" s="32"/>
      <c r="M43" s="32"/>
      <c r="N43" s="32"/>
      <c r="O43" s="32"/>
      <c r="P43" s="32"/>
      <c r="Q43" s="32"/>
      <c r="R43" s="32"/>
      <c r="S43" s="32"/>
    </row>
    <row r="44" spans="1:26" ht="13.5" hidden="1" thickBot="1" x14ac:dyDescent="0.25">
      <c r="A44" s="362" t="str">
        <f t="shared" si="0"/>
        <v>2029 / 2030</v>
      </c>
      <c r="B44" s="155"/>
      <c r="C44" s="32"/>
      <c r="D44" s="32"/>
      <c r="E44" s="32"/>
      <c r="F44" s="32"/>
      <c r="G44" s="32"/>
      <c r="H44" s="32"/>
      <c r="I44" s="32"/>
      <c r="J44" s="32"/>
      <c r="K44" s="32"/>
      <c r="L44" s="32"/>
      <c r="M44" s="32"/>
      <c r="N44" s="32"/>
      <c r="O44" s="32"/>
      <c r="P44" s="32"/>
      <c r="Q44" s="32"/>
      <c r="R44" s="32"/>
      <c r="S44" s="32"/>
    </row>
    <row r="45" spans="1:26" ht="13.5" hidden="1" thickBot="1" x14ac:dyDescent="0.25">
      <c r="A45" s="363" t="s">
        <v>299</v>
      </c>
      <c r="B45" s="240">
        <f>SUM(B30:B44)</f>
        <v>0</v>
      </c>
      <c r="C45" s="32"/>
      <c r="D45" s="32"/>
      <c r="E45" s="32"/>
      <c r="F45" s="32"/>
      <c r="G45" s="32"/>
      <c r="H45" s="32"/>
      <c r="I45" s="32"/>
      <c r="J45" s="32"/>
      <c r="K45" s="32"/>
      <c r="L45" s="32"/>
      <c r="M45" s="32"/>
      <c r="N45" s="32"/>
      <c r="O45" s="32"/>
      <c r="P45" s="32"/>
      <c r="Q45" s="32"/>
      <c r="R45" s="32"/>
      <c r="S45" s="32"/>
    </row>
    <row r="46" spans="1:26" hidden="1" x14ac:dyDescent="0.2">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idden="1" x14ac:dyDescent="0.2">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x14ac:dyDescent="0.2">
      <c r="A48" s="58" t="s">
        <v>24</v>
      </c>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3.5" thickBot="1"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2">
      <c r="A50" s="906" t="s">
        <v>85</v>
      </c>
      <c r="B50" s="922" t="s">
        <v>86</v>
      </c>
      <c r="C50" s="924" t="s">
        <v>87</v>
      </c>
      <c r="D50" s="926" t="s">
        <v>88</v>
      </c>
      <c r="E50" s="918" t="s">
        <v>89</v>
      </c>
      <c r="F50" s="920" t="s">
        <v>90</v>
      </c>
      <c r="G50" s="920" t="s">
        <v>91</v>
      </c>
      <c r="H50" s="153" t="s">
        <v>26</v>
      </c>
      <c r="I50" s="147" t="s">
        <v>26</v>
      </c>
      <c r="J50" s="32"/>
      <c r="K50" s="32"/>
      <c r="L50" s="32"/>
      <c r="M50" s="32"/>
      <c r="N50" s="32"/>
      <c r="O50" s="32"/>
      <c r="P50" s="32"/>
      <c r="Q50" s="32"/>
      <c r="R50" s="32"/>
      <c r="S50" s="32"/>
      <c r="T50" s="32"/>
      <c r="U50" s="32"/>
      <c r="V50" s="32"/>
      <c r="W50" s="32"/>
      <c r="X50" s="32"/>
      <c r="Y50" s="32"/>
      <c r="Z50" s="32"/>
    </row>
    <row r="51" spans="1:26" ht="13.5" thickBot="1" x14ac:dyDescent="0.25">
      <c r="A51" s="907"/>
      <c r="B51" s="923"/>
      <c r="C51" s="925"/>
      <c r="D51" s="923"/>
      <c r="E51" s="919"/>
      <c r="F51" s="921"/>
      <c r="G51" s="921"/>
      <c r="H51" s="154" t="s">
        <v>82</v>
      </c>
      <c r="I51" s="148" t="s">
        <v>83</v>
      </c>
    </row>
    <row r="52" spans="1:26" x14ac:dyDescent="0.2">
      <c r="A52" s="143" t="str">
        <f>Financial_Yr_of_Project_Start</f>
        <v>2024 / 2025</v>
      </c>
      <c r="B52" s="151">
        <f t="shared" ref="B52:B66" si="1">IF(Time_Sheet_Cost_Profile?="Yes",
        IF(ISERROR(VLOOKUP(VALUE(RIGHT($A52,4)),Year_Costs,3,FALSE)*EstTotal_50/1000000),
              0,
              VLOOKUP(VALUE(RIGHT($A52,4)),Year_Costs,3,FALSE)*EstTotal_50/1000000),
        IF(ISERROR(VLOOKUP(VALUE(RIGHT($A52,4)),Year_Costs2,2,FALSE)*EstTotal_50/100/1000000),
             0,
             VLOOKUP(VALUE(RIGHT($A52,4)),Year_Costs2,2,FALSE)*EstTotal_50/100/1000000)
  )</f>
        <v>2.4361250000000001</v>
      </c>
      <c r="C52" s="149">
        <f t="shared" ref="C52:C66" si="2">IF(Time_Sheet_Cost_Profile?="Yes",
        IF(ISERROR(VLOOKUP(VALUE(RIGHT($A52,4)),Year_Costs,3,FALSE)*EstTotal/1000000),
              0,
              VLOOKUP(VALUE(RIGHT($A52,4)),Year_Costs,3,FALSE)*EstTotal/1000000),
        IF(ISERROR(VLOOKUP(VALUE(RIGHT($A52,4)),Year_Costs2,2,FALSE)*EstTotal/100/1000000),
             0,
             VLOOKUP(VALUE(RIGHT($A52,4)),Year_Costs2,2,FALSE)*EstTotal/100/1000000)
  )</f>
        <v>2.6393244199999999</v>
      </c>
      <c r="D52" s="155">
        <v>6</v>
      </c>
      <c r="E52" s="87">
        <f>VLOOKUP(0,CAGR_Lookup,4)*100</f>
        <v>0</v>
      </c>
      <c r="F52" s="87">
        <f>$B52*(1+$E52/100)^0-$B52</f>
        <v>0</v>
      </c>
      <c r="G52" s="87">
        <f>$C52*(1+$E52/100)^0-$C52</f>
        <v>0</v>
      </c>
      <c r="H52" s="152">
        <f t="shared" ref="H52:H66" si="3">$B52+$F52</f>
        <v>2.4361250000000001</v>
      </c>
      <c r="I52" s="150">
        <f t="shared" ref="I52:I66" si="4">$C52+$G52</f>
        <v>2.6393244199999999</v>
      </c>
    </row>
    <row r="53" spans="1:26" x14ac:dyDescent="0.2">
      <c r="A53" s="86" t="str">
        <f>TEXT(VALUE(RIGHT($A52,4)),"0")&amp;
" / "&amp;
TEXT(VALUE(RIGHT($A52,4)+1),"0")</f>
        <v>2025 / 2026</v>
      </c>
      <c r="B53" s="151">
        <f t="shared" si="1"/>
        <v>9.7445000000000004</v>
      </c>
      <c r="C53" s="149">
        <f t="shared" si="2"/>
        <v>10.55729768</v>
      </c>
      <c r="D53" s="155">
        <v>4.5</v>
      </c>
      <c r="E53" s="87">
        <f ca="1">VLOOKUP(1,CAGR_Lookup,4)*100</f>
        <v>4.4999999999999929</v>
      </c>
      <c r="F53" s="87">
        <f ca="1">$B53*(1+$E53/100)^1-$B53</f>
        <v>0.43850249999999846</v>
      </c>
      <c r="G53" s="87">
        <f ca="1">$C53*(1+$E53/100)^1-$C53</f>
        <v>0.47507839559999887</v>
      </c>
      <c r="H53" s="152">
        <f t="shared" ca="1" si="3"/>
        <v>10.183002499999999</v>
      </c>
      <c r="I53" s="150">
        <f t="shared" ca="1" si="4"/>
        <v>11.032376075599998</v>
      </c>
    </row>
    <row r="54" spans="1:26" x14ac:dyDescent="0.2">
      <c r="A54" s="86" t="str">
        <f>TEXT(VALUE(RIGHT($A53,4)),"0")&amp;
" / "&amp;
TEXT(VALUE(RIGHT($A53,4)+1),"0")</f>
        <v>2026 / 2027</v>
      </c>
      <c r="B54" s="151">
        <f t="shared" si="1"/>
        <v>0</v>
      </c>
      <c r="C54" s="149">
        <f t="shared" si="2"/>
        <v>0</v>
      </c>
      <c r="D54" s="155">
        <v>3</v>
      </c>
      <c r="E54" s="87">
        <f ca="1">VLOOKUP(2,CAGR_Lookup,4)*100</f>
        <v>3.7472891212102954</v>
      </c>
      <c r="F54" s="87">
        <f ca="1">$B54*(1+$E54/100)^2-$B54</f>
        <v>0</v>
      </c>
      <c r="G54" s="87">
        <f ca="1">$C54*(1+$E54/100)^2-$C54</f>
        <v>0</v>
      </c>
      <c r="H54" s="152">
        <f t="shared" ca="1" si="3"/>
        <v>0</v>
      </c>
      <c r="I54" s="150">
        <f t="shared" ca="1" si="4"/>
        <v>0</v>
      </c>
    </row>
    <row r="55" spans="1:26" x14ac:dyDescent="0.2">
      <c r="A55" s="86" t="str">
        <f t="shared" ref="A55:A66" si="5">TEXT(VALUE(RIGHT($A54,4)),"0")&amp;
" / "&amp;
TEXT(VALUE(RIGHT($A54,4)+1),"0")</f>
        <v>2027 / 2028</v>
      </c>
      <c r="B55" s="151">
        <f t="shared" si="1"/>
        <v>0</v>
      </c>
      <c r="C55" s="149">
        <f t="shared" si="2"/>
        <v>0</v>
      </c>
      <c r="D55" s="155">
        <v>2.7</v>
      </c>
      <c r="E55" s="87">
        <f ca="1">VLOOKUP(3,CAGR_Lookup,4)*100</f>
        <v>3.3970114504493054</v>
      </c>
      <c r="F55" s="87">
        <f ca="1">$B55*(1+$E55/100)^3-$B55</f>
        <v>0</v>
      </c>
      <c r="G55" s="87">
        <f ca="1">$C55*(1+$E55/100)^3-$C55</f>
        <v>0</v>
      </c>
      <c r="H55" s="152">
        <f t="shared" ca="1" si="3"/>
        <v>0</v>
      </c>
      <c r="I55" s="150">
        <f t="shared" ca="1" si="4"/>
        <v>0</v>
      </c>
    </row>
    <row r="56" spans="1:26" x14ac:dyDescent="0.2">
      <c r="A56" s="86" t="str">
        <f t="shared" si="5"/>
        <v>2028 / 2029</v>
      </c>
      <c r="B56" s="151">
        <f t="shared" si="1"/>
        <v>0</v>
      </c>
      <c r="C56" s="149">
        <f t="shared" si="2"/>
        <v>0</v>
      </c>
      <c r="D56" s="155">
        <v>4</v>
      </c>
      <c r="E56" s="87">
        <f ca="1">VLOOKUP(4,CAGR_Lookup,4)*100</f>
        <v>3.547430033347676</v>
      </c>
      <c r="F56" s="87">
        <f ca="1">$B56*(1+$E56/100)^4-$B56</f>
        <v>0</v>
      </c>
      <c r="G56" s="87">
        <f ca="1">$C56*(1+$E56/100)^4-$C56</f>
        <v>0</v>
      </c>
      <c r="H56" s="152">
        <f t="shared" ca="1" si="3"/>
        <v>0</v>
      </c>
      <c r="I56" s="150">
        <f t="shared" ca="1" si="4"/>
        <v>0</v>
      </c>
    </row>
    <row r="57" spans="1:26" x14ac:dyDescent="0.2">
      <c r="A57" s="86" t="str">
        <f t="shared" si="5"/>
        <v>2029 / 2030</v>
      </c>
      <c r="B57" s="151">
        <f t="shared" si="1"/>
        <v>0</v>
      </c>
      <c r="C57" s="149">
        <f t="shared" si="2"/>
        <v>0</v>
      </c>
      <c r="D57" s="155">
        <v>4</v>
      </c>
      <c r="E57" s="87">
        <f ca="1">VLOOKUP(5,CAGR_Lookup,4)*100</f>
        <v>3.637786198254811</v>
      </c>
      <c r="F57" s="87">
        <f ca="1">$B57*(1+$E57/100)^5-$B57</f>
        <v>0</v>
      </c>
      <c r="G57" s="87">
        <f ca="1">$C57*(1+$E57/100)^5-$C57</f>
        <v>0</v>
      </c>
      <c r="H57" s="152">
        <f t="shared" ca="1" si="3"/>
        <v>0</v>
      </c>
      <c r="I57" s="150">
        <f t="shared" ca="1" si="4"/>
        <v>0</v>
      </c>
    </row>
    <row r="58" spans="1:26" x14ac:dyDescent="0.2">
      <c r="A58" s="86" t="str">
        <f t="shared" si="5"/>
        <v>2030 / 2031</v>
      </c>
      <c r="B58" s="151">
        <f t="shared" si="1"/>
        <v>0</v>
      </c>
      <c r="C58" s="149">
        <f t="shared" si="2"/>
        <v>0</v>
      </c>
      <c r="D58" s="155">
        <v>4</v>
      </c>
      <c r="E58" s="87">
        <f ca="1">VLOOKUP(6,CAGR_Lookup,4)*100</f>
        <v>3.6980674402697256</v>
      </c>
      <c r="F58" s="87">
        <f ca="1">$B58*(1+$E58/100)^6-$B58</f>
        <v>0</v>
      </c>
      <c r="G58" s="87">
        <f ca="1">$C58*(1+$E58/100)^6-$C58</f>
        <v>0</v>
      </c>
      <c r="H58" s="152">
        <f t="shared" ca="1" si="3"/>
        <v>0</v>
      </c>
      <c r="I58" s="150">
        <f t="shared" ca="1" si="4"/>
        <v>0</v>
      </c>
    </row>
    <row r="59" spans="1:26" x14ac:dyDescent="0.2">
      <c r="A59" s="86" t="str">
        <f t="shared" si="5"/>
        <v>2031 / 2032</v>
      </c>
      <c r="B59" s="151">
        <f t="shared" si="1"/>
        <v>0</v>
      </c>
      <c r="C59" s="149">
        <f t="shared" si="2"/>
        <v>0</v>
      </c>
      <c r="D59" s="155">
        <v>4</v>
      </c>
      <c r="E59" s="87">
        <f ca="1">VLOOKUP(7,CAGR_Lookup,4)*100</f>
        <v>3.7411469360951077</v>
      </c>
      <c r="F59" s="87">
        <f ca="1">$B59*(1+$E59/100)^7-$B59</f>
        <v>0</v>
      </c>
      <c r="G59" s="87">
        <f ca="1">$C59*(1+$E59/100)^7-$C59</f>
        <v>0</v>
      </c>
      <c r="H59" s="152">
        <f t="shared" ca="1" si="3"/>
        <v>0</v>
      </c>
      <c r="I59" s="150">
        <f t="shared" ca="1" si="4"/>
        <v>0</v>
      </c>
    </row>
    <row r="60" spans="1:26" x14ac:dyDescent="0.2">
      <c r="A60" s="86" t="str">
        <f t="shared" si="5"/>
        <v>2032 / 2033</v>
      </c>
      <c r="B60" s="151">
        <f t="shared" si="1"/>
        <v>0</v>
      </c>
      <c r="C60" s="149">
        <f t="shared" si="2"/>
        <v>0</v>
      </c>
      <c r="D60" s="155">
        <v>4</v>
      </c>
      <c r="E60" s="87">
        <f ca="1">VLOOKUP(8,CAGR_Lookup,4)*100</f>
        <v>3.7734683022021764</v>
      </c>
      <c r="F60" s="87">
        <f ca="1">$B60*(1+$E60/100)^8-$B60</f>
        <v>0</v>
      </c>
      <c r="G60" s="87">
        <f ca="1">$C60*(1+$E60/100)^8-$C60</f>
        <v>0</v>
      </c>
      <c r="H60" s="152">
        <f t="shared" ca="1" si="3"/>
        <v>0</v>
      </c>
      <c r="I60" s="150">
        <f t="shared" ca="1" si="4"/>
        <v>0</v>
      </c>
    </row>
    <row r="61" spans="1:26" x14ac:dyDescent="0.2">
      <c r="A61" s="86" t="str">
        <f t="shared" si="5"/>
        <v>2033 / 2034</v>
      </c>
      <c r="B61" s="151">
        <f t="shared" si="1"/>
        <v>0</v>
      </c>
      <c r="C61" s="149">
        <f t="shared" si="2"/>
        <v>0</v>
      </c>
      <c r="D61" s="155">
        <v>4</v>
      </c>
      <c r="E61" s="87">
        <f ca="1">VLOOKUP(9,CAGR_Lookup,4)*100</f>
        <v>3.7986141043047095</v>
      </c>
      <c r="F61" s="87">
        <f ca="1">$B61*(1+$E61/100)^9-$B61</f>
        <v>0</v>
      </c>
      <c r="G61" s="87">
        <f ca="1">$C61*(1+$E61/100)^9-$C61</f>
        <v>0</v>
      </c>
      <c r="H61" s="152">
        <f t="shared" ca="1" si="3"/>
        <v>0</v>
      </c>
      <c r="I61" s="150">
        <f t="shared" ca="1" si="4"/>
        <v>0</v>
      </c>
    </row>
    <row r="62" spans="1:26" x14ac:dyDescent="0.2">
      <c r="A62" s="86" t="str">
        <f t="shared" si="5"/>
        <v>2034 / 2035</v>
      </c>
      <c r="B62" s="151">
        <f t="shared" si="1"/>
        <v>0</v>
      </c>
      <c r="C62" s="149">
        <f t="shared" si="2"/>
        <v>0</v>
      </c>
      <c r="D62" s="155">
        <v>4</v>
      </c>
      <c r="E62" s="87">
        <f ca="1">VLOOKUP(10,CAGR_Lookup,4)*100</f>
        <v>3.8187351330120078</v>
      </c>
      <c r="F62" s="87">
        <f ca="1">$B62*(1+$E62/100)^10-$B62</f>
        <v>0</v>
      </c>
      <c r="G62" s="87">
        <f ca="1">$C62*(1+$E62/100)^10-$C62</f>
        <v>0</v>
      </c>
      <c r="H62" s="152">
        <f t="shared" ca="1" si="3"/>
        <v>0</v>
      </c>
      <c r="I62" s="150">
        <f t="shared" ca="1" si="4"/>
        <v>0</v>
      </c>
    </row>
    <row r="63" spans="1:26" x14ac:dyDescent="0.2">
      <c r="A63" s="86" t="str">
        <f t="shared" si="5"/>
        <v>2035 / 2036</v>
      </c>
      <c r="B63" s="151">
        <f t="shared" si="1"/>
        <v>0</v>
      </c>
      <c r="C63" s="149">
        <f t="shared" si="2"/>
        <v>0</v>
      </c>
      <c r="D63" s="155">
        <v>4</v>
      </c>
      <c r="E63" s="87">
        <f ca="1">VLOOKUP(11,CAGR_Lookup,4)*100</f>
        <v>3.8352006939510241</v>
      </c>
      <c r="F63" s="87">
        <f ca="1">$B63*(1+$E63/100)^11-$B63</f>
        <v>0</v>
      </c>
      <c r="G63" s="87">
        <f ca="1">$C63*(1+$E63/100)^11-$C63</f>
        <v>0</v>
      </c>
      <c r="H63" s="152">
        <f t="shared" ca="1" si="3"/>
        <v>0</v>
      </c>
      <c r="I63" s="150">
        <f t="shared" ca="1" si="4"/>
        <v>0</v>
      </c>
    </row>
    <row r="64" spans="1:26" x14ac:dyDescent="0.2">
      <c r="A64" s="86" t="str">
        <f t="shared" si="5"/>
        <v>2036 / 2037</v>
      </c>
      <c r="B64" s="151">
        <f t="shared" si="1"/>
        <v>0</v>
      </c>
      <c r="C64" s="149">
        <f t="shared" si="2"/>
        <v>0</v>
      </c>
      <c r="D64" s="155">
        <v>4</v>
      </c>
      <c r="E64" s="87">
        <f ca="1">VLOOKUP(12,CAGR_Lookup,4)*100</f>
        <v>3.8489239895534544</v>
      </c>
      <c r="F64" s="87">
        <f ca="1">$B64*(1+$E64/100)^12-$B64</f>
        <v>0</v>
      </c>
      <c r="G64" s="87">
        <f ca="1">$C64*(1+$E64/100)^12-$C64</f>
        <v>0</v>
      </c>
      <c r="H64" s="152">
        <f t="shared" ca="1" si="3"/>
        <v>0</v>
      </c>
      <c r="I64" s="150">
        <f t="shared" ca="1" si="4"/>
        <v>0</v>
      </c>
    </row>
    <row r="65" spans="1:26" x14ac:dyDescent="0.2">
      <c r="A65" s="86" t="str">
        <f t="shared" si="5"/>
        <v>2037 / 2038</v>
      </c>
      <c r="B65" s="151">
        <f t="shared" si="1"/>
        <v>0</v>
      </c>
      <c r="C65" s="149">
        <f t="shared" si="2"/>
        <v>0</v>
      </c>
      <c r="D65" s="155">
        <v>4</v>
      </c>
      <c r="E65" s="87">
        <f ca="1">VLOOKUP(13,CAGR_Lookup,4)*100</f>
        <v>3.860537425539623</v>
      </c>
      <c r="F65" s="87">
        <f ca="1">$B65*(1+$E65/100)^13-$B65</f>
        <v>0</v>
      </c>
      <c r="G65" s="87">
        <f ca="1">$C65*(1+$E65/100)^13-$C65</f>
        <v>0</v>
      </c>
      <c r="H65" s="152">
        <f t="shared" ca="1" si="3"/>
        <v>0</v>
      </c>
      <c r="I65" s="150">
        <f t="shared" ca="1" si="4"/>
        <v>0</v>
      </c>
    </row>
    <row r="66" spans="1:26" ht="13.5" thickBot="1" x14ac:dyDescent="0.25">
      <c r="A66" s="86" t="str">
        <f t="shared" si="5"/>
        <v>2038 / 2039</v>
      </c>
      <c r="B66" s="151">
        <f t="shared" si="1"/>
        <v>0</v>
      </c>
      <c r="C66" s="149">
        <f t="shared" si="2"/>
        <v>0</v>
      </c>
      <c r="D66" s="155">
        <v>4</v>
      </c>
      <c r="E66" s="87">
        <f ca="1">VLOOKUP(14,CAGR_Lookup,4)*100</f>
        <v>3.870492832921002</v>
      </c>
      <c r="F66" s="87">
        <f ca="1">$B66*(1+$E66/100)^14-$B66</f>
        <v>0</v>
      </c>
      <c r="G66" s="87">
        <f ca="1">$C66*(1+$E66/100)^14-$C66</f>
        <v>0</v>
      </c>
      <c r="H66" s="152">
        <f t="shared" ca="1" si="3"/>
        <v>0</v>
      </c>
      <c r="I66" s="150">
        <f t="shared" ca="1" si="4"/>
        <v>0</v>
      </c>
    </row>
    <row r="67" spans="1:26" ht="18.75" customHeight="1" thickBot="1" x14ac:dyDescent="0.25">
      <c r="A67" s="658" t="s">
        <v>562</v>
      </c>
      <c r="B67" s="659">
        <f>SUM(B52:B66)</f>
        <v>12.180625000000001</v>
      </c>
      <c r="C67" s="660">
        <f>SUM(C52:C66)</f>
        <v>13.196622099999999</v>
      </c>
      <c r="D67" s="661"/>
      <c r="E67" s="661"/>
      <c r="F67" s="662">
        <f ca="1">SUM(F52:F66)</f>
        <v>0.43850249999999846</v>
      </c>
      <c r="G67" s="662">
        <f ca="1">SUM(G52:G66)</f>
        <v>0.47507839559999887</v>
      </c>
      <c r="H67" s="663">
        <f ca="1">SUM(H52:H66)</f>
        <v>12.619127499999999</v>
      </c>
      <c r="I67" s="664">
        <f ca="1">SUM(I52:I66)</f>
        <v>13.671700495599998</v>
      </c>
    </row>
    <row r="68" spans="1:26" x14ac:dyDescent="0.2">
      <c r="A68" s="60"/>
      <c r="C68" s="32"/>
      <c r="D68" s="32"/>
      <c r="E68" s="32"/>
      <c r="F68" s="32"/>
      <c r="G68" s="32"/>
      <c r="H68" s="32"/>
    </row>
    <row r="69" spans="1:26" x14ac:dyDescent="0.2">
      <c r="A69" s="358" t="s">
        <v>296</v>
      </c>
      <c r="B69" s="32"/>
      <c r="C69" s="32"/>
      <c r="D69" s="32"/>
      <c r="E69" s="32"/>
      <c r="F69" s="32"/>
      <c r="G69" s="32"/>
      <c r="H69" s="32"/>
      <c r="I69" s="54"/>
      <c r="J69" s="54"/>
      <c r="K69" s="54"/>
      <c r="L69" s="54"/>
      <c r="M69" s="54"/>
      <c r="N69" s="54"/>
      <c r="O69" s="54"/>
      <c r="P69" s="54"/>
      <c r="Q69" s="54"/>
      <c r="R69" s="54"/>
      <c r="S69" s="54"/>
      <c r="T69" s="54"/>
      <c r="U69" s="54"/>
      <c r="V69" s="54"/>
      <c r="W69" s="54"/>
      <c r="X69" s="54"/>
      <c r="Y69" s="54"/>
      <c r="Z69" s="54"/>
    </row>
    <row r="70" spans="1:26" x14ac:dyDescent="0.2">
      <c r="A70" s="358" t="s">
        <v>297</v>
      </c>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x14ac:dyDescent="0.2">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x14ac:dyDescent="0.2">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x14ac:dyDescent="0.2">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x14ac:dyDescent="0.2">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x14ac:dyDescent="0.2">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x14ac:dyDescent="0.2">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x14ac:dyDescent="0.2">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x14ac:dyDescent="0.2">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2">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x14ac:dyDescent="0.2">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x14ac:dyDescent="0.2">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x14ac:dyDescent="0.2">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x14ac:dyDescent="0.2">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x14ac:dyDescent="0.2">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x14ac:dyDescent="0.2">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x14ac:dyDescent="0.2">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x14ac:dyDescent="0.2">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x14ac:dyDescent="0.2">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x14ac:dyDescent="0.2">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x14ac:dyDescent="0.2">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x14ac:dyDescent="0.2">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x14ac:dyDescent="0.2">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x14ac:dyDescent="0.2">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x14ac:dyDescent="0.2">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x14ac:dyDescent="0.2">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x14ac:dyDescent="0.2">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x14ac:dyDescent="0.2">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x14ac:dyDescent="0.2">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x14ac:dyDescent="0.2">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x14ac:dyDescent="0.2">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x14ac:dyDescent="0.2">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x14ac:dyDescent="0.2">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x14ac:dyDescent="0.2">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x14ac:dyDescent="0.2">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x14ac:dyDescent="0.2">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x14ac:dyDescent="0.2">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x14ac:dyDescent="0.2">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x14ac:dyDescent="0.2">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x14ac:dyDescent="0.2">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x14ac:dyDescent="0.2">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x14ac:dyDescent="0.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x14ac:dyDescent="0.2">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x14ac:dyDescent="0.2">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x14ac:dyDescent="0.2">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x14ac:dyDescent="0.2">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x14ac:dyDescent="0.2">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x14ac:dyDescent="0.2">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x14ac:dyDescent="0.2">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x14ac:dyDescent="0.2">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x14ac:dyDescent="0.2">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x14ac:dyDescent="0.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x14ac:dyDescent="0.2">
      <c r="A123" s="32"/>
      <c r="B123" s="32"/>
      <c r="C123" s="32"/>
      <c r="D123" s="32"/>
      <c r="E123" s="32"/>
      <c r="G123" s="32"/>
      <c r="H123" s="32"/>
      <c r="I123" s="32"/>
      <c r="J123" s="32"/>
      <c r="K123" s="32"/>
      <c r="L123" s="32"/>
      <c r="M123" s="32"/>
      <c r="N123" s="32"/>
      <c r="O123" s="32"/>
      <c r="P123" s="32"/>
      <c r="Q123" s="32"/>
      <c r="R123" s="32"/>
      <c r="S123" s="32"/>
      <c r="T123" s="32"/>
      <c r="U123" s="32"/>
      <c r="V123" s="32"/>
      <c r="W123" s="32"/>
      <c r="X123" s="32"/>
      <c r="Y123" s="32"/>
      <c r="Z123" s="32"/>
    </row>
    <row r="124" spans="1:26" x14ac:dyDescent="0.2">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x14ac:dyDescent="0.2">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x14ac:dyDescent="0.2">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x14ac:dyDescent="0.2">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x14ac:dyDescent="0.2">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x14ac:dyDescent="0.2">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x14ac:dyDescent="0.2">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x14ac:dyDescent="0.2">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x14ac:dyDescent="0.2">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x14ac:dyDescent="0.2">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x14ac:dyDescent="0.2">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x14ac:dyDescent="0.2">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x14ac:dyDescent="0.2">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x14ac:dyDescent="0.2">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x14ac:dyDescent="0.2">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x14ac:dyDescent="0.2">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x14ac:dyDescent="0.2">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x14ac:dyDescent="0.2">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x14ac:dyDescent="0.2">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x14ac:dyDescent="0.2">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x14ac:dyDescent="0.2">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213" spans="2:8" x14ac:dyDescent="0.2">
      <c r="B213">
        <v>-17</v>
      </c>
    </row>
    <row r="214" spans="2:8" x14ac:dyDescent="0.2">
      <c r="B214">
        <v>-16</v>
      </c>
      <c r="C214">
        <f t="shared" ref="C214:C245" si="6">$B214+(RIGHT(Financial_Yr_of_Project_Start,4)-RIGHT(Financial_Year_of_Estimate,4))</f>
        <v>-14</v>
      </c>
      <c r="D214" s="357">
        <f t="shared" ref="D214:D245" ca="1" si="7">IF(OR($C214&lt;0,$C214&gt;14),0,OFFSET($D$51,$C214+1,0))</f>
        <v>0</v>
      </c>
      <c r="E214" s="158">
        <f>IF(C214&lt;=0,100,F213+F213*$D214/100)</f>
        <v>100</v>
      </c>
      <c r="F214" s="32">
        <f t="shared" ref="F214:F245" si="8">IF($C214=0,0,(E214/100)^(1/$C214)-1)</f>
        <v>0</v>
      </c>
      <c r="G214" s="32">
        <f t="shared" ref="G214:G245" si="9">E$226*(1+F214)^$C214</f>
        <v>100</v>
      </c>
      <c r="H214" s="32"/>
    </row>
    <row r="215" spans="2:8" x14ac:dyDescent="0.2">
      <c r="B215" s="32">
        <v>-15</v>
      </c>
      <c r="C215" s="32">
        <f t="shared" si="6"/>
        <v>-13</v>
      </c>
      <c r="D215" s="357">
        <f t="shared" ca="1" si="7"/>
        <v>0</v>
      </c>
      <c r="E215" s="158">
        <f t="shared" ref="E215:E245" si="10">IF(C215&lt;=0,100,E214+E214*$D215/100)</f>
        <v>100</v>
      </c>
      <c r="F215" s="32">
        <f t="shared" si="8"/>
        <v>0</v>
      </c>
      <c r="G215" s="32">
        <f t="shared" si="9"/>
        <v>100</v>
      </c>
      <c r="H215" s="32"/>
    </row>
    <row r="216" spans="2:8" x14ac:dyDescent="0.2">
      <c r="B216">
        <v>-14</v>
      </c>
      <c r="C216">
        <f t="shared" si="6"/>
        <v>-12</v>
      </c>
      <c r="D216" s="357">
        <f t="shared" ca="1" si="7"/>
        <v>0</v>
      </c>
      <c r="E216" s="158">
        <f t="shared" si="10"/>
        <v>100</v>
      </c>
      <c r="F216" s="32">
        <f t="shared" si="8"/>
        <v>0</v>
      </c>
      <c r="G216" s="32">
        <f t="shared" si="9"/>
        <v>100</v>
      </c>
      <c r="H216" s="32"/>
    </row>
    <row r="217" spans="2:8" x14ac:dyDescent="0.2">
      <c r="B217" s="32">
        <v>-13</v>
      </c>
      <c r="C217" s="32">
        <f t="shared" si="6"/>
        <v>-11</v>
      </c>
      <c r="D217" s="357">
        <f t="shared" ca="1" si="7"/>
        <v>0</v>
      </c>
      <c r="E217" s="158">
        <f t="shared" si="10"/>
        <v>100</v>
      </c>
      <c r="F217" s="32">
        <f t="shared" si="8"/>
        <v>0</v>
      </c>
      <c r="G217" s="32">
        <f t="shared" si="9"/>
        <v>100</v>
      </c>
      <c r="H217" s="32"/>
    </row>
    <row r="218" spans="2:8" x14ac:dyDescent="0.2">
      <c r="B218">
        <v>-12</v>
      </c>
      <c r="C218">
        <f t="shared" si="6"/>
        <v>-10</v>
      </c>
      <c r="D218" s="357">
        <f t="shared" ca="1" si="7"/>
        <v>0</v>
      </c>
      <c r="E218" s="158">
        <f t="shared" si="10"/>
        <v>100</v>
      </c>
      <c r="F218" s="32">
        <f t="shared" si="8"/>
        <v>0</v>
      </c>
      <c r="G218" s="32">
        <f t="shared" si="9"/>
        <v>100</v>
      </c>
      <c r="H218" s="32"/>
    </row>
    <row r="219" spans="2:8" x14ac:dyDescent="0.2">
      <c r="B219" s="32">
        <v>-11</v>
      </c>
      <c r="C219" s="32">
        <f t="shared" si="6"/>
        <v>-9</v>
      </c>
      <c r="D219" s="357">
        <f t="shared" ca="1" si="7"/>
        <v>0</v>
      </c>
      <c r="E219" s="158">
        <f t="shared" si="10"/>
        <v>100</v>
      </c>
      <c r="F219" s="32">
        <f t="shared" si="8"/>
        <v>0</v>
      </c>
      <c r="G219" s="32">
        <f t="shared" si="9"/>
        <v>100</v>
      </c>
      <c r="H219" s="32"/>
    </row>
    <row r="220" spans="2:8" x14ac:dyDescent="0.2">
      <c r="B220">
        <v>-10</v>
      </c>
      <c r="C220">
        <f t="shared" si="6"/>
        <v>-8</v>
      </c>
      <c r="D220" s="357">
        <f t="shared" ca="1" si="7"/>
        <v>0</v>
      </c>
      <c r="E220" s="158">
        <f t="shared" si="10"/>
        <v>100</v>
      </c>
      <c r="F220" s="32">
        <f t="shared" si="8"/>
        <v>0</v>
      </c>
      <c r="G220" s="32">
        <f t="shared" si="9"/>
        <v>100</v>
      </c>
      <c r="H220" s="32"/>
    </row>
    <row r="221" spans="2:8" x14ac:dyDescent="0.2">
      <c r="B221" s="32">
        <v>-9</v>
      </c>
      <c r="C221" s="32">
        <f t="shared" si="6"/>
        <v>-7</v>
      </c>
      <c r="D221" s="357">
        <f t="shared" ca="1" si="7"/>
        <v>0</v>
      </c>
      <c r="E221" s="158">
        <f t="shared" si="10"/>
        <v>100</v>
      </c>
      <c r="F221" s="32">
        <f t="shared" si="8"/>
        <v>0</v>
      </c>
      <c r="G221" s="32">
        <f t="shared" si="9"/>
        <v>100</v>
      </c>
      <c r="H221" s="32"/>
    </row>
    <row r="222" spans="2:8" x14ac:dyDescent="0.2">
      <c r="B222">
        <v>-8</v>
      </c>
      <c r="C222">
        <f t="shared" si="6"/>
        <v>-6</v>
      </c>
      <c r="D222" s="357">
        <f t="shared" ca="1" si="7"/>
        <v>0</v>
      </c>
      <c r="E222" s="158">
        <f t="shared" si="10"/>
        <v>100</v>
      </c>
      <c r="F222" s="32">
        <f t="shared" si="8"/>
        <v>0</v>
      </c>
      <c r="G222" s="32">
        <f t="shared" si="9"/>
        <v>100</v>
      </c>
      <c r="H222" s="32"/>
    </row>
    <row r="223" spans="2:8" x14ac:dyDescent="0.2">
      <c r="B223" s="32">
        <v>-7</v>
      </c>
      <c r="C223" s="32">
        <f t="shared" si="6"/>
        <v>-5</v>
      </c>
      <c r="D223" s="357">
        <f t="shared" ca="1" si="7"/>
        <v>0</v>
      </c>
      <c r="E223" s="158">
        <f t="shared" si="10"/>
        <v>100</v>
      </c>
      <c r="F223" s="32">
        <f t="shared" si="8"/>
        <v>0</v>
      </c>
      <c r="G223" s="32">
        <f t="shared" si="9"/>
        <v>100</v>
      </c>
      <c r="H223" s="32"/>
    </row>
    <row r="224" spans="2:8" x14ac:dyDescent="0.2">
      <c r="B224">
        <v>-6</v>
      </c>
      <c r="C224">
        <f t="shared" si="6"/>
        <v>-4</v>
      </c>
      <c r="D224" s="357">
        <f t="shared" ca="1" si="7"/>
        <v>0</v>
      </c>
      <c r="E224" s="158">
        <f t="shared" si="10"/>
        <v>100</v>
      </c>
      <c r="F224" s="32">
        <f t="shared" si="8"/>
        <v>0</v>
      </c>
      <c r="G224" s="32">
        <f t="shared" si="9"/>
        <v>100</v>
      </c>
      <c r="H224" s="32"/>
    </row>
    <row r="225" spans="1:8" x14ac:dyDescent="0.2">
      <c r="B225" s="32">
        <v>-5</v>
      </c>
      <c r="C225" s="32">
        <f t="shared" si="6"/>
        <v>-3</v>
      </c>
      <c r="D225" s="357">
        <f t="shared" ca="1" si="7"/>
        <v>0</v>
      </c>
      <c r="E225" s="158">
        <f t="shared" si="10"/>
        <v>100</v>
      </c>
      <c r="F225" s="32">
        <f t="shared" si="8"/>
        <v>0</v>
      </c>
      <c r="G225" s="32">
        <f t="shared" si="9"/>
        <v>100</v>
      </c>
      <c r="H225" s="32"/>
    </row>
    <row r="226" spans="1:8" x14ac:dyDescent="0.2">
      <c r="B226">
        <v>-4</v>
      </c>
      <c r="C226">
        <f t="shared" si="6"/>
        <v>-2</v>
      </c>
      <c r="D226" s="357">
        <f t="shared" ca="1" si="7"/>
        <v>0</v>
      </c>
      <c r="E226" s="158">
        <f t="shared" si="10"/>
        <v>100</v>
      </c>
      <c r="F226" s="32">
        <f t="shared" si="8"/>
        <v>0</v>
      </c>
      <c r="G226" s="32">
        <f t="shared" si="9"/>
        <v>100</v>
      </c>
      <c r="H226" s="32"/>
    </row>
    <row r="227" spans="1:8" x14ac:dyDescent="0.2">
      <c r="B227" s="32">
        <v>-3</v>
      </c>
      <c r="C227" s="32">
        <f t="shared" si="6"/>
        <v>-1</v>
      </c>
      <c r="D227" s="357">
        <f t="shared" ca="1" si="7"/>
        <v>0</v>
      </c>
      <c r="E227" s="158">
        <f t="shared" si="10"/>
        <v>100</v>
      </c>
      <c r="F227" s="32">
        <f t="shared" si="8"/>
        <v>0</v>
      </c>
      <c r="G227" s="32">
        <f t="shared" si="9"/>
        <v>100</v>
      </c>
      <c r="H227" s="32"/>
    </row>
    <row r="228" spans="1:8" x14ac:dyDescent="0.2">
      <c r="B228">
        <v>-2</v>
      </c>
      <c r="C228">
        <f t="shared" si="6"/>
        <v>0</v>
      </c>
      <c r="D228" s="357">
        <f t="shared" ca="1" si="7"/>
        <v>6</v>
      </c>
      <c r="E228" s="158">
        <f t="shared" si="10"/>
        <v>100</v>
      </c>
      <c r="F228" s="32">
        <f t="shared" si="8"/>
        <v>0</v>
      </c>
      <c r="G228" s="32">
        <f t="shared" si="9"/>
        <v>100</v>
      </c>
      <c r="H228" s="32"/>
    </row>
    <row r="229" spans="1:8" x14ac:dyDescent="0.2">
      <c r="B229">
        <v>-1</v>
      </c>
      <c r="C229">
        <f t="shared" si="6"/>
        <v>1</v>
      </c>
      <c r="D229" s="357">
        <f t="shared" ca="1" si="7"/>
        <v>4.5</v>
      </c>
      <c r="E229" s="158">
        <f t="shared" ca="1" si="10"/>
        <v>104.5</v>
      </c>
      <c r="F229" s="32">
        <f t="shared" ca="1" si="8"/>
        <v>4.4999999999999929E-2</v>
      </c>
      <c r="G229" s="32">
        <f t="shared" ca="1" si="9"/>
        <v>104.5</v>
      </c>
      <c r="H229" s="32"/>
    </row>
    <row r="230" spans="1:8" x14ac:dyDescent="0.2">
      <c r="A230" s="32"/>
      <c r="B230">
        <v>0</v>
      </c>
      <c r="C230">
        <f t="shared" si="6"/>
        <v>2</v>
      </c>
      <c r="D230" s="357">
        <f t="shared" ca="1" si="7"/>
        <v>3</v>
      </c>
      <c r="E230" s="158">
        <f t="shared" ca="1" si="10"/>
        <v>107.63500000000001</v>
      </c>
      <c r="F230" s="32">
        <f t="shared" ca="1" si="8"/>
        <v>3.7472891212102954E-2</v>
      </c>
      <c r="G230" s="32">
        <f t="shared" ca="1" si="9"/>
        <v>107.63499999999999</v>
      </c>
      <c r="H230" s="32"/>
    </row>
    <row r="231" spans="1:8" x14ac:dyDescent="0.2">
      <c r="A231" s="451"/>
      <c r="B231">
        <v>1</v>
      </c>
      <c r="C231">
        <f t="shared" si="6"/>
        <v>3</v>
      </c>
      <c r="D231" s="357">
        <f t="shared" ca="1" si="7"/>
        <v>2.7</v>
      </c>
      <c r="E231" s="452">
        <f t="shared" ca="1" si="10"/>
        <v>110.541145</v>
      </c>
      <c r="F231">
        <f t="shared" ca="1" si="8"/>
        <v>3.3970114504493054E-2</v>
      </c>
      <c r="G231">
        <f t="shared" ca="1" si="9"/>
        <v>110.54114499999999</v>
      </c>
    </row>
    <row r="232" spans="1:8" x14ac:dyDescent="0.2">
      <c r="B232" s="32">
        <v>2</v>
      </c>
      <c r="C232" s="32">
        <f t="shared" si="6"/>
        <v>4</v>
      </c>
      <c r="D232" s="357">
        <f t="shared" ca="1" si="7"/>
        <v>4</v>
      </c>
      <c r="E232" s="158">
        <f t="shared" ca="1" si="10"/>
        <v>114.96279079999999</v>
      </c>
      <c r="F232" s="32">
        <f t="shared" ca="1" si="8"/>
        <v>3.547430033347676E-2</v>
      </c>
      <c r="G232" s="32">
        <f t="shared" ca="1" si="9"/>
        <v>114.96279079999996</v>
      </c>
      <c r="H232" s="32"/>
    </row>
    <row r="233" spans="1:8" x14ac:dyDescent="0.2">
      <c r="B233" s="32">
        <v>3</v>
      </c>
      <c r="C233" s="32">
        <f t="shared" si="6"/>
        <v>5</v>
      </c>
      <c r="D233" s="357">
        <f t="shared" ca="1" si="7"/>
        <v>4</v>
      </c>
      <c r="E233" s="158">
        <f t="shared" ca="1" si="10"/>
        <v>119.56130243199999</v>
      </c>
      <c r="F233" s="32">
        <f t="shared" ca="1" si="8"/>
        <v>3.637786198254811E-2</v>
      </c>
      <c r="G233" s="32">
        <f t="shared" ca="1" si="9"/>
        <v>119.56130243200005</v>
      </c>
      <c r="H233" s="32"/>
    </row>
    <row r="234" spans="1:8" x14ac:dyDescent="0.2">
      <c r="B234" s="32">
        <v>4</v>
      </c>
      <c r="C234" s="32">
        <f t="shared" si="6"/>
        <v>6</v>
      </c>
      <c r="D234" s="357">
        <f t="shared" ca="1" si="7"/>
        <v>4</v>
      </c>
      <c r="E234" s="158">
        <f t="shared" ca="1" si="10"/>
        <v>124.34375452927999</v>
      </c>
      <c r="F234" s="32">
        <f t="shared" ca="1" si="8"/>
        <v>3.6980674402697256E-2</v>
      </c>
      <c r="G234" s="32">
        <f t="shared" ca="1" si="9"/>
        <v>124.34375452927999</v>
      </c>
      <c r="H234" s="32"/>
    </row>
    <row r="235" spans="1:8" x14ac:dyDescent="0.2">
      <c r="B235" s="32">
        <v>5</v>
      </c>
      <c r="C235" s="32">
        <f t="shared" si="6"/>
        <v>7</v>
      </c>
      <c r="D235" s="357">
        <f t="shared" ca="1" si="7"/>
        <v>4</v>
      </c>
      <c r="E235" s="158">
        <f t="shared" ca="1" si="10"/>
        <v>129.3175047104512</v>
      </c>
      <c r="F235" s="32">
        <f t="shared" ca="1" si="8"/>
        <v>3.7411469360951077E-2</v>
      </c>
      <c r="G235" s="32">
        <f t="shared" ca="1" si="9"/>
        <v>129.31750471045109</v>
      </c>
      <c r="H235" s="32"/>
    </row>
    <row r="236" spans="1:8" x14ac:dyDescent="0.2">
      <c r="B236" s="32">
        <v>6</v>
      </c>
      <c r="C236" s="32">
        <f t="shared" si="6"/>
        <v>8</v>
      </c>
      <c r="D236" s="357">
        <f t="shared" ca="1" si="7"/>
        <v>4</v>
      </c>
      <c r="E236" s="158">
        <f t="shared" ca="1" si="10"/>
        <v>134.49020489886925</v>
      </c>
      <c r="F236" s="32">
        <f t="shared" ca="1" si="8"/>
        <v>3.7734683022021764E-2</v>
      </c>
      <c r="G236" s="32">
        <f t="shared" ca="1" si="9"/>
        <v>134.49020489886931</v>
      </c>
      <c r="H236" s="32"/>
    </row>
    <row r="237" spans="1:8" x14ac:dyDescent="0.2">
      <c r="B237" s="32">
        <v>7</v>
      </c>
      <c r="C237" s="32">
        <f t="shared" si="6"/>
        <v>9</v>
      </c>
      <c r="D237" s="357">
        <f t="shared" ca="1" si="7"/>
        <v>4</v>
      </c>
      <c r="E237" s="158">
        <f t="shared" ca="1" si="10"/>
        <v>139.86981309482402</v>
      </c>
      <c r="F237" s="32">
        <f t="shared" ca="1" si="8"/>
        <v>3.7986141043047095E-2</v>
      </c>
      <c r="G237" s="32">
        <f t="shared" ca="1" si="9"/>
        <v>139.86981309482405</v>
      </c>
      <c r="H237" s="32"/>
    </row>
    <row r="238" spans="1:8" x14ac:dyDescent="0.2">
      <c r="B238" s="32">
        <v>8</v>
      </c>
      <c r="C238" s="32">
        <f t="shared" si="6"/>
        <v>10</v>
      </c>
      <c r="D238" s="357">
        <f t="shared" ca="1" si="7"/>
        <v>4</v>
      </c>
      <c r="E238" s="158">
        <f t="shared" ca="1" si="10"/>
        <v>145.46460561861699</v>
      </c>
      <c r="F238" s="32">
        <f t="shared" ca="1" si="8"/>
        <v>3.8187351330120078E-2</v>
      </c>
      <c r="G238" s="32">
        <f t="shared" ca="1" si="9"/>
        <v>145.46460561861713</v>
      </c>
      <c r="H238" s="32"/>
    </row>
    <row r="239" spans="1:8" x14ac:dyDescent="0.2">
      <c r="B239" s="32">
        <v>9</v>
      </c>
      <c r="C239" s="32">
        <f t="shared" si="6"/>
        <v>11</v>
      </c>
      <c r="D239" s="357">
        <f t="shared" ca="1" si="7"/>
        <v>4</v>
      </c>
      <c r="E239" s="158">
        <f t="shared" ca="1" si="10"/>
        <v>151.28318984336167</v>
      </c>
      <c r="F239" s="32">
        <f t="shared" ca="1" si="8"/>
        <v>3.8352006939510241E-2</v>
      </c>
      <c r="G239" s="32">
        <f t="shared" ca="1" si="9"/>
        <v>151.28318984336173</v>
      </c>
      <c r="H239" s="32"/>
    </row>
    <row r="240" spans="1:8" x14ac:dyDescent="0.2">
      <c r="B240" s="32">
        <v>10</v>
      </c>
      <c r="C240" s="32">
        <f t="shared" si="6"/>
        <v>12</v>
      </c>
      <c r="D240" s="357">
        <f t="shared" ca="1" si="7"/>
        <v>4</v>
      </c>
      <c r="E240" s="158">
        <f t="shared" ca="1" si="10"/>
        <v>157.33451743709614</v>
      </c>
      <c r="F240" s="32">
        <f t="shared" ca="1" si="8"/>
        <v>3.8489239895534544E-2</v>
      </c>
      <c r="G240" s="32">
        <f t="shared" ca="1" si="9"/>
        <v>157.334517437096</v>
      </c>
      <c r="H240" s="32"/>
    </row>
    <row r="241" spans="2:8" x14ac:dyDescent="0.2">
      <c r="B241" s="32">
        <v>11</v>
      </c>
      <c r="C241" s="32">
        <f t="shared" si="6"/>
        <v>13</v>
      </c>
      <c r="D241" s="357">
        <f t="shared" ca="1" si="7"/>
        <v>4</v>
      </c>
      <c r="E241" s="158">
        <f t="shared" ca="1" si="10"/>
        <v>163.62789813457999</v>
      </c>
      <c r="F241" s="32">
        <f t="shared" ca="1" si="8"/>
        <v>3.860537425539623E-2</v>
      </c>
      <c r="G241" s="32">
        <f t="shared" ca="1" si="9"/>
        <v>163.62789813458005</v>
      </c>
      <c r="H241" s="32"/>
    </row>
    <row r="242" spans="2:8" x14ac:dyDescent="0.2">
      <c r="B242" s="32">
        <v>12</v>
      </c>
      <c r="C242" s="32">
        <f t="shared" si="6"/>
        <v>14</v>
      </c>
      <c r="D242" s="357">
        <f t="shared" ca="1" si="7"/>
        <v>4</v>
      </c>
      <c r="E242" s="158">
        <f t="shared" ca="1" si="10"/>
        <v>170.17301405996318</v>
      </c>
      <c r="F242" s="32">
        <f t="shared" ca="1" si="8"/>
        <v>3.870492832921002E-2</v>
      </c>
      <c r="G242" s="32">
        <f t="shared" ca="1" si="9"/>
        <v>170.17301405996318</v>
      </c>
      <c r="H242" s="32"/>
    </row>
    <row r="243" spans="2:8" x14ac:dyDescent="0.2">
      <c r="B243" s="32">
        <v>13</v>
      </c>
      <c r="C243" s="32">
        <f t="shared" si="6"/>
        <v>15</v>
      </c>
      <c r="D243" s="357">
        <f t="shared" ca="1" si="7"/>
        <v>0</v>
      </c>
      <c r="E243" s="158">
        <f t="shared" ca="1" si="10"/>
        <v>170.17301405996318</v>
      </c>
      <c r="F243" s="32">
        <f t="shared" ca="1" si="8"/>
        <v>3.6078621965676572E-2</v>
      </c>
      <c r="G243" s="32">
        <f t="shared" ca="1" si="9"/>
        <v>170.17301405996329</v>
      </c>
      <c r="H243" s="32"/>
    </row>
    <row r="244" spans="2:8" x14ac:dyDescent="0.2">
      <c r="B244" s="32">
        <v>14</v>
      </c>
      <c r="C244" s="32">
        <f t="shared" si="6"/>
        <v>16</v>
      </c>
      <c r="D244" s="357">
        <f t="shared" ca="1" si="7"/>
        <v>0</v>
      </c>
      <c r="E244" s="158">
        <f t="shared" ca="1" si="10"/>
        <v>170.17301405996318</v>
      </c>
      <c r="F244" s="32">
        <f t="shared" ca="1" si="8"/>
        <v>3.3786051729417288E-2</v>
      </c>
      <c r="G244" s="32">
        <f t="shared" ca="1" si="9"/>
        <v>170.17301405996318</v>
      </c>
      <c r="H244" s="32"/>
    </row>
    <row r="245" spans="2:8" x14ac:dyDescent="0.2">
      <c r="B245" s="32">
        <v>15</v>
      </c>
      <c r="C245" s="32">
        <f t="shared" si="6"/>
        <v>17</v>
      </c>
      <c r="D245" s="357">
        <f t="shared" ca="1" si="7"/>
        <v>0</v>
      </c>
      <c r="E245" s="158">
        <f t="shared" ca="1" si="10"/>
        <v>170.17301405996318</v>
      </c>
      <c r="F245" s="32">
        <f t="shared" ca="1" si="8"/>
        <v>3.1767408757280124E-2</v>
      </c>
      <c r="G245" s="32">
        <f t="shared" ca="1" si="9"/>
        <v>170.17301405996338</v>
      </c>
      <c r="H245" s="32"/>
    </row>
    <row r="246" spans="2:8" x14ac:dyDescent="0.2">
      <c r="B246" s="32"/>
      <c r="C246" s="32"/>
      <c r="D246" s="357"/>
      <c r="E246" s="158"/>
      <c r="F246" s="32"/>
      <c r="G246" s="32"/>
      <c r="H246" s="32"/>
    </row>
    <row r="247" spans="2:8" x14ac:dyDescent="0.2">
      <c r="B247" s="32"/>
      <c r="C247" s="32"/>
      <c r="D247" s="357"/>
      <c r="E247" s="158"/>
      <c r="F247" s="32"/>
      <c r="G247" s="32"/>
      <c r="H247" s="32"/>
    </row>
    <row r="248" spans="2:8" x14ac:dyDescent="0.2">
      <c r="B248" s="32"/>
      <c r="C248" s="32"/>
      <c r="D248" s="357"/>
      <c r="E248" s="158"/>
      <c r="F248" s="32"/>
      <c r="G248" s="32"/>
      <c r="H248" s="32"/>
    </row>
    <row r="249" spans="2:8" x14ac:dyDescent="0.2">
      <c r="B249" s="32"/>
      <c r="C249" s="32"/>
      <c r="D249" s="357"/>
      <c r="E249" s="158"/>
      <c r="F249" s="32"/>
      <c r="G249" s="32"/>
      <c r="H249" s="32"/>
    </row>
    <row r="250" spans="2:8" x14ac:dyDescent="0.2">
      <c r="B250" s="32"/>
      <c r="C250" s="32"/>
      <c r="D250" s="357"/>
      <c r="E250" s="158"/>
      <c r="F250" s="32"/>
      <c r="G250" s="32"/>
      <c r="H250" s="32"/>
    </row>
    <row r="251" spans="2:8" x14ac:dyDescent="0.2">
      <c r="B251" s="32"/>
      <c r="C251" s="32"/>
      <c r="D251" s="357"/>
      <c r="E251" s="158"/>
      <c r="F251" s="32"/>
      <c r="G251" s="32"/>
      <c r="H251" s="32"/>
    </row>
    <row r="252" spans="2:8" x14ac:dyDescent="0.2">
      <c r="B252" s="32"/>
      <c r="C252" s="32"/>
      <c r="D252" s="357"/>
      <c r="E252" s="158"/>
      <c r="F252" s="32"/>
      <c r="G252" s="32"/>
      <c r="H252" s="32"/>
    </row>
    <row r="253" spans="2:8" x14ac:dyDescent="0.2">
      <c r="B253" s="32"/>
      <c r="C253" s="32"/>
      <c r="D253" s="357"/>
      <c r="E253" s="158"/>
      <c r="F253" s="32"/>
      <c r="G253" s="32"/>
      <c r="H253" s="32"/>
    </row>
    <row r="254" spans="2:8" x14ac:dyDescent="0.2">
      <c r="B254" s="32"/>
      <c r="C254" s="32"/>
      <c r="D254" s="357"/>
      <c r="E254" s="158"/>
      <c r="F254" s="32"/>
      <c r="G254" s="32"/>
      <c r="H254" s="32"/>
    </row>
    <row r="255" spans="2:8" x14ac:dyDescent="0.2">
      <c r="B255" s="32"/>
      <c r="C255" s="32"/>
      <c r="D255" s="357"/>
      <c r="E255" s="158"/>
      <c r="F255" s="32"/>
      <c r="G255" s="32"/>
      <c r="H255" s="32"/>
    </row>
    <row r="256" spans="2:8" x14ac:dyDescent="0.2">
      <c r="B256" s="32"/>
      <c r="C256" s="32"/>
      <c r="D256" s="357"/>
      <c r="E256" s="158"/>
      <c r="F256" s="32"/>
      <c r="G256" s="32"/>
      <c r="H256" s="32"/>
    </row>
    <row r="257" spans="2:8" x14ac:dyDescent="0.2">
      <c r="B257" s="32"/>
      <c r="C257" s="32"/>
      <c r="D257" s="357"/>
      <c r="E257" s="158"/>
      <c r="F257" s="32"/>
      <c r="G257" s="32"/>
      <c r="H257" s="32"/>
    </row>
    <row r="258" spans="2:8" x14ac:dyDescent="0.2">
      <c r="B258" s="32"/>
      <c r="C258" s="32"/>
      <c r="D258" s="357"/>
      <c r="E258" s="158"/>
      <c r="F258" s="32"/>
      <c r="G258" s="32"/>
      <c r="H258" s="32"/>
    </row>
    <row r="259" spans="2:8" x14ac:dyDescent="0.2">
      <c r="B259" s="32"/>
      <c r="C259" s="32"/>
      <c r="D259" s="357"/>
      <c r="E259" s="158"/>
      <c r="F259" s="32"/>
      <c r="G259" s="32"/>
      <c r="H259" s="32"/>
    </row>
    <row r="260" spans="2:8" x14ac:dyDescent="0.2">
      <c r="B260" s="32"/>
      <c r="C260" s="32"/>
      <c r="D260" s="357"/>
      <c r="E260" s="158"/>
      <c r="F260" s="32"/>
      <c r="G260" s="32"/>
      <c r="H260" s="32"/>
    </row>
    <row r="261" spans="2:8" x14ac:dyDescent="0.2">
      <c r="B261" s="32"/>
      <c r="C261" s="32"/>
      <c r="D261" s="357"/>
      <c r="E261" s="158"/>
      <c r="F261" s="32"/>
      <c r="G261" s="32"/>
      <c r="H261" s="32"/>
    </row>
    <row r="262" spans="2:8" x14ac:dyDescent="0.2">
      <c r="B262" s="32"/>
      <c r="C262" s="32"/>
      <c r="D262" s="357"/>
      <c r="E262" s="158"/>
      <c r="F262" s="32"/>
      <c r="G262" s="32"/>
      <c r="H262" s="32"/>
    </row>
  </sheetData>
  <sheetProtection algorithmName="SHA-512" hashValue="6DzRTlmlq8+kiclijVdNAtVSqXRXv45Ec4wehdgHsJGTy5fbdsRpRoyxpHOZ8wALHC5C9+Wcg5sdyMqlWE2P7Q==" saltValue="FkPPGEGefc4kYrfj/TcjAg==" spinCount="100000" sheet="1" objects="1" scenarios="1"/>
  <mergeCells count="17">
    <mergeCell ref="E50:E51"/>
    <mergeCell ref="F50:F51"/>
    <mergeCell ref="G50:G51"/>
    <mergeCell ref="A50:A51"/>
    <mergeCell ref="B50:B51"/>
    <mergeCell ref="C50:C51"/>
    <mergeCell ref="D50:D51"/>
    <mergeCell ref="A28:A29"/>
    <mergeCell ref="B28:B29"/>
    <mergeCell ref="B1:J1"/>
    <mergeCell ref="B2:J2"/>
    <mergeCell ref="B3:J3"/>
    <mergeCell ref="B8:J8"/>
    <mergeCell ref="B4:J4"/>
    <mergeCell ref="B5:J5"/>
    <mergeCell ref="B6:J6"/>
    <mergeCell ref="B7:J7"/>
  </mergeCells>
  <phoneticPr fontId="18" type="noConversion"/>
  <dataValidations count="2">
    <dataValidation type="list" allowBlank="1" showInputMessage="1" showErrorMessage="1" sqref="C13 C22" xr:uid="{00000000-0002-0000-0700-000000000000}">
      <formula1>YesNoList</formula1>
    </dataValidation>
    <dataValidation type="list" allowBlank="1" showInputMessage="1" showErrorMessage="1" sqref="C25" xr:uid="{00000000-0002-0000-0700-000001000000}">
      <formula1>Financial_Year_List</formula1>
    </dataValidation>
  </dataValidations>
  <pageMargins left="0.75" right="0.75" top="1" bottom="1" header="0.5" footer="0.5"/>
  <pageSetup paperSize="9" scale="45" orientation="portrait" r:id="rId1"/>
  <headerFooter alignWithMargins="0">
    <oddHeader>&amp;C&amp;"Arial,Bold"&amp;24Total Estimated Cost (TEC) Profile</oddHeader>
    <oddFooter>&amp;L&amp;Z&amp;F , &amp;D &amp;T</oddFooter>
  </headerFooter>
  <drawing r:id="rId2"/>
  <legacyDrawing r:id="rId3"/>
  <controls>
    <mc:AlternateContent xmlns:mc="http://schemas.openxmlformats.org/markup-compatibility/2006">
      <mc:Choice Requires="x14">
        <control shapeId="12293" r:id="rId4" name="Change_Percent_Values">
          <controlPr defaultSize="0" autoLine="0" r:id="rId5">
            <anchor moveWithCells="1">
              <from>
                <xdr:col>5</xdr:col>
                <xdr:colOff>561975</xdr:colOff>
                <xdr:row>70</xdr:row>
                <xdr:rowOff>114300</xdr:rowOff>
              </from>
              <to>
                <xdr:col>7</xdr:col>
                <xdr:colOff>28575</xdr:colOff>
                <xdr:row>72</xdr:row>
                <xdr:rowOff>142875</xdr:rowOff>
              </to>
            </anchor>
          </controlPr>
        </control>
      </mc:Choice>
      <mc:Fallback>
        <control shapeId="12293" r:id="rId4" name="Change_Percent_Values"/>
      </mc:Fallback>
    </mc:AlternateContent>
    <mc:AlternateContent xmlns:mc="http://schemas.openxmlformats.org/markup-compatibility/2006">
      <mc:Choice Requires="x14">
        <control shapeId="12297" r:id="rId6" name="Print_Est_Profile_Button">
          <controlPr defaultSize="0" print="0" autoLine="0" r:id="rId7">
            <anchor moveWithCells="1">
              <from>
                <xdr:col>10</xdr:col>
                <xdr:colOff>142875</xdr:colOff>
                <xdr:row>2</xdr:row>
                <xdr:rowOff>142875</xdr:rowOff>
              </from>
              <to>
                <xdr:col>11</xdr:col>
                <xdr:colOff>219075</xdr:colOff>
                <xdr:row>3</xdr:row>
                <xdr:rowOff>190500</xdr:rowOff>
              </to>
            </anchor>
          </controlPr>
        </control>
      </mc:Choice>
      <mc:Fallback>
        <control shapeId="12297" r:id="rId6" name="Print_Est_Profile_Button"/>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AA69"/>
  <sheetViews>
    <sheetView showGridLines="0" zoomScale="85" zoomScaleNormal="85" zoomScaleSheetLayoutView="70" workbookViewId="0">
      <pane xSplit="3" ySplit="9" topLeftCell="D52" activePane="bottomRight" state="frozen"/>
      <selection activeCell="B11" sqref="B11:B12"/>
      <selection pane="topRight" activeCell="B11" sqref="B11:B12"/>
      <selection pane="bottomLeft" activeCell="B11" sqref="B11:B12"/>
      <selection pane="bottomRight" activeCell="T23" sqref="T23"/>
    </sheetView>
  </sheetViews>
  <sheetFormatPr defaultRowHeight="12.75" x14ac:dyDescent="0.2"/>
  <cols>
    <col min="1" max="1" width="46.140625" customWidth="1"/>
    <col min="2" max="2" width="69.140625" style="129" customWidth="1"/>
    <col min="3" max="3" width="11.85546875" style="262" customWidth="1"/>
    <col min="4" max="4" width="18.85546875" style="263" hidden="1" customWidth="1"/>
    <col min="5" max="8" width="18.85546875" style="263" customWidth="1"/>
    <col min="9" max="12" width="18.85546875" style="263" hidden="1" customWidth="1"/>
    <col min="13" max="13" width="18.85546875" style="264" hidden="1" customWidth="1"/>
    <col min="14" max="17" width="18.85546875" style="263" hidden="1" customWidth="1"/>
    <col min="18" max="18" width="18.85546875" style="264" hidden="1" customWidth="1"/>
    <col min="19" max="19" width="18.85546875" style="263" hidden="1" customWidth="1"/>
    <col min="20" max="20" width="18.85546875" style="409" customWidth="1"/>
  </cols>
  <sheetData>
    <row r="1" spans="1:20" ht="15" customHeight="1" x14ac:dyDescent="0.2">
      <c r="A1" s="365" t="str">
        <f>'Project Details'!A6</f>
        <v>Project:</v>
      </c>
      <c r="B1" s="369" t="str">
        <f>'Project Details'!B6</f>
        <v xml:space="preserve">Channel Road and Doyles Road Roundabout project </v>
      </c>
      <c r="C1" s="129"/>
    </row>
    <row r="2" spans="1:20" ht="15" customHeight="1" thickBot="1" x14ac:dyDescent="0.25">
      <c r="A2" s="367" t="str">
        <f>'Project Details'!A7</f>
        <v>Location:</v>
      </c>
      <c r="B2" s="370" t="str">
        <f>'Project Details'!B7</f>
        <v xml:space="preserve">Channel Road and Doyles Road Roundabout project </v>
      </c>
      <c r="C2" s="129"/>
    </row>
    <row r="3" spans="1:20" ht="15" customHeight="1" x14ac:dyDescent="0.2">
      <c r="A3" s="365" t="str">
        <f>'Project Details'!A12</f>
        <v>Estimate Prepared By:</v>
      </c>
      <c r="B3" s="374">
        <f>'Project Details'!B12</f>
        <v>0</v>
      </c>
      <c r="C3" s="410"/>
    </row>
    <row r="4" spans="1:20" ht="15" customHeight="1" x14ac:dyDescent="0.2">
      <c r="A4" s="366" t="str">
        <f>'Project Details'!A13</f>
        <v>Business Area:</v>
      </c>
      <c r="B4" s="375">
        <f>'Project Details'!B13</f>
        <v>0</v>
      </c>
      <c r="C4" s="410"/>
    </row>
    <row r="5" spans="1:20" ht="15" customHeight="1" thickBot="1" x14ac:dyDescent="0.25">
      <c r="A5" s="367" t="str">
        <f>'Project Details'!A14</f>
        <v>Estimate Date:</v>
      </c>
      <c r="B5" s="376">
        <f>'Project Details'!B14</f>
        <v>45035</v>
      </c>
      <c r="C5" s="411"/>
    </row>
    <row r="6" spans="1:20" ht="15" customHeight="1" x14ac:dyDescent="0.2">
      <c r="A6" s="365" t="str">
        <f>'Project Details'!A18</f>
        <v>Estimate Approved By:</v>
      </c>
      <c r="B6" s="377">
        <f>'Project Details'!B18</f>
        <v>0</v>
      </c>
      <c r="C6" s="412"/>
    </row>
    <row r="7" spans="1:20" ht="15" customHeight="1" x14ac:dyDescent="0.2">
      <c r="A7" s="366" t="str">
        <f>'Project Details'!A19</f>
        <v>Business Area:</v>
      </c>
      <c r="B7" s="378">
        <f>'Project Details'!B19</f>
        <v>0</v>
      </c>
    </row>
    <row r="8" spans="1:20" ht="15" customHeight="1" thickBot="1" x14ac:dyDescent="0.25">
      <c r="A8" s="367" t="str">
        <f>'Project Details'!A20</f>
        <v>Date:</v>
      </c>
      <c r="B8" s="379">
        <f>'Project Details'!B20</f>
        <v>0</v>
      </c>
      <c r="C8" s="413"/>
    </row>
    <row r="9" spans="1:20" ht="50.25" customHeight="1" thickBot="1" x14ac:dyDescent="0.25">
      <c r="A9" s="266"/>
      <c r="C9"/>
      <c r="D9" s="267"/>
      <c r="E9" s="267"/>
      <c r="F9" s="267"/>
      <c r="G9" s="267"/>
      <c r="H9" s="267"/>
      <c r="I9" s="267"/>
      <c r="J9" s="267"/>
      <c r="K9" s="267"/>
      <c r="L9" s="267"/>
      <c r="M9" s="268"/>
      <c r="N9" s="267"/>
      <c r="O9" s="267"/>
      <c r="P9" s="267"/>
      <c r="Q9" s="267"/>
      <c r="R9" s="268"/>
      <c r="S9" s="267"/>
      <c r="T9" s="408"/>
    </row>
    <row r="10" spans="1:20" s="270" customFormat="1" ht="24.75" customHeight="1" thickBot="1" x14ac:dyDescent="0.25">
      <c r="A10" s="269"/>
      <c r="B10" s="415" t="s">
        <v>414</v>
      </c>
      <c r="C10" s="493">
        <v>4</v>
      </c>
      <c r="D10" s="461" t="str">
        <f>"To:  "&amp;IF(MONTH(Project_Start_Date)&gt;6,
TEXT(YEAR(Project_Start_Date),"0")&amp;"/"&amp;TEXT(YEAR(Project_Start_Date)+1,"0"),
TEXT(YEAR(Project_Start_Date)-1,"0")&amp;"/"&amp;TEXT(YEAR(Project_Start_Date),"0")
)</f>
        <v>To:  2024/2025</v>
      </c>
      <c r="E10" s="462" t="str">
        <f>IF(MONTH(Project_Start_Date)&gt;6,
TEXT(YEAR(Project_Start_Date),"0")&amp;"/"&amp;TEXT(YEAR(Project_Start_Date)+1,"0"),
TEXT(YEAR(Project_Start_Date)-1,"0")&amp;"/"&amp;TEXT(YEAR(Project_Start_Date),"0")
)</f>
        <v>2024/2025</v>
      </c>
      <c r="F10" s="462" t="str">
        <f>TEXT(VALUE(RIGHT(E$10,4)),"0")&amp;
"/"&amp;
TEXT(VALUE(RIGHT(E$10,4)+1),"0")</f>
        <v>2025/2026</v>
      </c>
      <c r="G10" s="462" t="str">
        <f t="shared" ref="G10:S10" si="0">TEXT(VALUE(RIGHT(F$10,4)),"0")&amp;
"/"&amp;
TEXT(VALUE(RIGHT(F$10,4)+1),"0")</f>
        <v>2026/2027</v>
      </c>
      <c r="H10" s="462" t="str">
        <f t="shared" si="0"/>
        <v>2027/2028</v>
      </c>
      <c r="I10" s="462" t="str">
        <f t="shared" si="0"/>
        <v>2028/2029</v>
      </c>
      <c r="J10" s="462" t="str">
        <f t="shared" si="0"/>
        <v>2029/2030</v>
      </c>
      <c r="K10" s="462" t="str">
        <f t="shared" si="0"/>
        <v>2030/2031</v>
      </c>
      <c r="L10" s="462" t="str">
        <f t="shared" si="0"/>
        <v>2031/2032</v>
      </c>
      <c r="M10" s="462" t="str">
        <f t="shared" si="0"/>
        <v>2032/2033</v>
      </c>
      <c r="N10" s="462" t="str">
        <f t="shared" si="0"/>
        <v>2033/2034</v>
      </c>
      <c r="O10" s="462" t="str">
        <f t="shared" si="0"/>
        <v>2034/2035</v>
      </c>
      <c r="P10" s="462" t="str">
        <f t="shared" si="0"/>
        <v>2035/2036</v>
      </c>
      <c r="Q10" s="462" t="str">
        <f t="shared" si="0"/>
        <v>2036/2037</v>
      </c>
      <c r="R10" s="462" t="str">
        <f t="shared" si="0"/>
        <v>2037/2038</v>
      </c>
      <c r="S10" s="462" t="str">
        <f t="shared" si="0"/>
        <v>2038/2039</v>
      </c>
      <c r="T10" s="520"/>
    </row>
    <row r="11" spans="1:20" ht="30.75" customHeight="1" x14ac:dyDescent="0.2">
      <c r="T11" s="534"/>
    </row>
    <row r="12" spans="1:20" ht="30.75" customHeight="1" x14ac:dyDescent="0.2">
      <c r="T12" s="534"/>
    </row>
    <row r="13" spans="1:20" ht="13.5" thickBot="1" x14ac:dyDescent="0.25">
      <c r="T13" s="534"/>
    </row>
    <row r="14" spans="1:20" ht="24.95" customHeight="1" thickBot="1" x14ac:dyDescent="0.25">
      <c r="A14" s="650" t="s">
        <v>559</v>
      </c>
      <c r="B14" s="465"/>
      <c r="C14" s="466"/>
      <c r="D14" s="521" t="str">
        <f>"To: Yr  "&amp;IF(MONTH(Project_Start_Date)&gt;6,
TEXT(YEAR(Project_Start_Date),"0")&amp;"/"&amp;TEXT(YEAR(Project_Start_Date)+1,"0"),
TEXT(YEAR(Project_Start_Date)-1,"0")&amp;"/"&amp;TEXT(YEAR(Project_Start_Date),"0")
)</f>
        <v>To: Yr  2024/2025</v>
      </c>
      <c r="E14" s="462" t="str">
        <f>"Yr "&amp;IF(MONTH(Project_Start_Date)&gt;6,
TEXT(YEAR(Project_Start_Date),"0")&amp;"/"&amp;TEXT(YEAR(Project_Start_Date)+1,"0"),
TEXT(YEAR(Project_Start_Date)-1,"0")&amp;"/"&amp;TEXT(YEAR(Project_Start_Date),"0")
)</f>
        <v>Yr 2024/2025</v>
      </c>
      <c r="F14" s="462" t="str">
        <f>"Yr "&amp;TEXT(VALUE(RIGHT(E$10,4)),"0")&amp;
"/"&amp;
TEXT(VALUE(RIGHT(E$10,4)+1),"0")</f>
        <v>Yr 2025/2026</v>
      </c>
      <c r="G14" s="462" t="str">
        <f t="shared" ref="G14:S14" si="1">"Yr "&amp;TEXT(VALUE(RIGHT(F$10,4)),"0")&amp;
"/"&amp;
TEXT(VALUE(RIGHT(F$10,4)+1),"0")</f>
        <v>Yr 2026/2027</v>
      </c>
      <c r="H14" s="462" t="str">
        <f t="shared" si="1"/>
        <v>Yr 2027/2028</v>
      </c>
      <c r="I14" s="462" t="str">
        <f t="shared" si="1"/>
        <v>Yr 2028/2029</v>
      </c>
      <c r="J14" s="462" t="str">
        <f t="shared" si="1"/>
        <v>Yr 2029/2030</v>
      </c>
      <c r="K14" s="462" t="str">
        <f t="shared" si="1"/>
        <v>Yr 2030/2031</v>
      </c>
      <c r="L14" s="462" t="str">
        <f t="shared" si="1"/>
        <v>Yr 2031/2032</v>
      </c>
      <c r="M14" s="462" t="str">
        <f t="shared" si="1"/>
        <v>Yr 2032/2033</v>
      </c>
      <c r="N14" s="462" t="str">
        <f t="shared" si="1"/>
        <v>Yr 2033/2034</v>
      </c>
      <c r="O14" s="462" t="str">
        <f t="shared" si="1"/>
        <v>Yr 2034/2035</v>
      </c>
      <c r="P14" s="462" t="str">
        <f t="shared" si="1"/>
        <v>Yr 2035/2036</v>
      </c>
      <c r="Q14" s="462" t="str">
        <f t="shared" si="1"/>
        <v>Yr 2036/2037</v>
      </c>
      <c r="R14" s="462" t="str">
        <f t="shared" si="1"/>
        <v>Yr 2037/2038</v>
      </c>
      <c r="S14" s="462" t="str">
        <f t="shared" si="1"/>
        <v>Yr 2038/2039</v>
      </c>
      <c r="T14" s="535" t="s">
        <v>530</v>
      </c>
    </row>
    <row r="15" spans="1:20" ht="24.95" customHeight="1" x14ac:dyDescent="0.2">
      <c r="A15" s="651" t="s">
        <v>427</v>
      </c>
      <c r="B15" s="636"/>
      <c r="C15" s="637"/>
      <c r="D15" s="468">
        <v>0</v>
      </c>
      <c r="E15" s="469"/>
      <c r="F15" s="469"/>
      <c r="G15" s="469"/>
      <c r="H15" s="469"/>
      <c r="I15" s="469"/>
      <c r="J15" s="469"/>
      <c r="K15" s="469"/>
      <c r="L15" s="469"/>
      <c r="M15" s="469"/>
      <c r="N15" s="469"/>
      <c r="O15" s="469"/>
      <c r="P15" s="469"/>
      <c r="Q15" s="469"/>
      <c r="R15" s="469"/>
      <c r="S15" s="469"/>
      <c r="T15" s="626"/>
    </row>
    <row r="16" spans="1:20" ht="24.95" customHeight="1" x14ac:dyDescent="0.2">
      <c r="A16" s="652" t="s">
        <v>86</v>
      </c>
      <c r="B16" s="630"/>
      <c r="C16" s="631"/>
      <c r="D16" s="522"/>
      <c r="E16" s="528">
        <v>6.2112596699999996</v>
      </c>
      <c r="F16" s="463">
        <v>8.2816795599999988</v>
      </c>
      <c r="G16" s="463">
        <v>0.29577427000000001</v>
      </c>
      <c r="H16" s="463">
        <v>0</v>
      </c>
      <c r="I16" s="463">
        <v>0</v>
      </c>
      <c r="J16" s="463">
        <v>0</v>
      </c>
      <c r="K16" s="463">
        <v>0</v>
      </c>
      <c r="L16" s="463">
        <v>0</v>
      </c>
      <c r="M16" s="463">
        <v>0</v>
      </c>
      <c r="N16" s="463">
        <v>0</v>
      </c>
      <c r="O16" s="463">
        <v>0</v>
      </c>
      <c r="P16" s="463">
        <v>0</v>
      </c>
      <c r="Q16" s="463">
        <v>0</v>
      </c>
      <c r="R16" s="463">
        <v>0</v>
      </c>
      <c r="S16" s="463">
        <v>0</v>
      </c>
      <c r="T16" s="536">
        <f>SUM(E16:S16)</f>
        <v>14.788713499999998</v>
      </c>
    </row>
    <row r="17" spans="1:27" ht="24.95" customHeight="1" x14ac:dyDescent="0.2">
      <c r="A17" s="653" t="s">
        <v>87</v>
      </c>
      <c r="B17" s="634"/>
      <c r="C17" s="635"/>
      <c r="D17" s="523"/>
      <c r="E17" s="529">
        <v>6.9113125619999991</v>
      </c>
      <c r="F17" s="467">
        <v>9.2150834160000006</v>
      </c>
      <c r="G17" s="467">
        <v>0.32911012199999995</v>
      </c>
      <c r="H17" s="467">
        <v>0</v>
      </c>
      <c r="I17" s="467">
        <v>0</v>
      </c>
      <c r="J17" s="467">
        <v>0</v>
      </c>
      <c r="K17" s="467">
        <v>0</v>
      </c>
      <c r="L17" s="467">
        <v>0</v>
      </c>
      <c r="M17" s="467">
        <v>0</v>
      </c>
      <c r="N17" s="467">
        <v>0</v>
      </c>
      <c r="O17" s="467">
        <v>0</v>
      </c>
      <c r="P17" s="467">
        <v>0</v>
      </c>
      <c r="Q17" s="467">
        <v>0</v>
      </c>
      <c r="R17" s="467">
        <v>0</v>
      </c>
      <c r="S17" s="467">
        <v>0</v>
      </c>
      <c r="T17" s="537">
        <f>SUM(E17:S17)</f>
        <v>16.455506099999997</v>
      </c>
    </row>
    <row r="18" spans="1:27" ht="24.95" customHeight="1" x14ac:dyDescent="0.2">
      <c r="A18" s="654" t="s">
        <v>88</v>
      </c>
      <c r="B18" s="632"/>
      <c r="C18" s="633"/>
      <c r="D18" s="524"/>
      <c r="E18" s="530">
        <v>4.5</v>
      </c>
      <c r="F18" s="460">
        <v>3.5</v>
      </c>
      <c r="G18" s="460">
        <v>3</v>
      </c>
      <c r="H18" s="460">
        <v>2.7</v>
      </c>
      <c r="I18" s="460">
        <v>4</v>
      </c>
      <c r="J18" s="460">
        <v>4</v>
      </c>
      <c r="K18" s="460">
        <v>4</v>
      </c>
      <c r="L18" s="460">
        <v>4</v>
      </c>
      <c r="M18" s="460">
        <v>4</v>
      </c>
      <c r="N18" s="460">
        <v>4</v>
      </c>
      <c r="O18" s="460">
        <v>4</v>
      </c>
      <c r="P18" s="460">
        <v>4</v>
      </c>
      <c r="Q18" s="460">
        <v>4</v>
      </c>
      <c r="R18" s="460">
        <v>4</v>
      </c>
      <c r="S18" s="460">
        <v>4</v>
      </c>
      <c r="T18" s="538"/>
    </row>
    <row r="19" spans="1:27" ht="24.95" customHeight="1" x14ac:dyDescent="0.2">
      <c r="A19" s="654" t="s">
        <v>89</v>
      </c>
      <c r="B19" s="632"/>
      <c r="C19" s="633"/>
      <c r="D19" s="524"/>
      <c r="E19" s="530">
        <v>0</v>
      </c>
      <c r="F19" s="460">
        <v>3.499999999999992</v>
      </c>
      <c r="G19" s="460">
        <v>3.2496973361181292</v>
      </c>
      <c r="H19" s="460">
        <v>3.0661387514168803</v>
      </c>
      <c r="I19" s="460">
        <v>3.2988149623312202</v>
      </c>
      <c r="J19" s="460">
        <v>3.4386727457593302</v>
      </c>
      <c r="K19" s="460">
        <v>3.5320164497309348</v>
      </c>
      <c r="L19" s="460">
        <v>3.5987420913661028</v>
      </c>
      <c r="M19" s="460">
        <v>3.6488145425814578</v>
      </c>
      <c r="N19" s="460">
        <v>3.6877765137540486</v>
      </c>
      <c r="O19" s="460">
        <v>3.7189566355108061</v>
      </c>
      <c r="P19" s="460">
        <v>3.7444746181459321</v>
      </c>
      <c r="Q19" s="460">
        <v>3.7657443994501438</v>
      </c>
      <c r="R19" s="460">
        <v>3.7837453127004039</v>
      </c>
      <c r="S19" s="460">
        <v>3.7991771523361972</v>
      </c>
      <c r="T19" s="538"/>
    </row>
    <row r="20" spans="1:27" ht="24.95" customHeight="1" x14ac:dyDescent="0.2">
      <c r="A20" s="654" t="s">
        <v>90</v>
      </c>
      <c r="B20" s="632"/>
      <c r="C20" s="633"/>
      <c r="D20" s="524"/>
      <c r="E20" s="530">
        <v>0</v>
      </c>
      <c r="F20" s="460">
        <v>0.28985878459999981</v>
      </c>
      <c r="G20" s="460">
        <v>1.9535890533499967E-2</v>
      </c>
      <c r="H20" s="460">
        <v>0</v>
      </c>
      <c r="I20" s="460">
        <v>0</v>
      </c>
      <c r="J20" s="460">
        <v>0</v>
      </c>
      <c r="K20" s="460">
        <v>0</v>
      </c>
      <c r="L20" s="460">
        <v>0</v>
      </c>
      <c r="M20" s="460">
        <v>0</v>
      </c>
      <c r="N20" s="460">
        <v>0</v>
      </c>
      <c r="O20" s="460">
        <v>0</v>
      </c>
      <c r="P20" s="460">
        <v>0</v>
      </c>
      <c r="Q20" s="460">
        <v>0</v>
      </c>
      <c r="R20" s="460">
        <v>0</v>
      </c>
      <c r="S20" s="460">
        <v>0</v>
      </c>
      <c r="T20" s="538">
        <f t="shared" ref="T20:T23" si="2">SUM(E20:S20)</f>
        <v>0.30939467513349977</v>
      </c>
    </row>
    <row r="21" spans="1:27" ht="24.95" customHeight="1" x14ac:dyDescent="0.2">
      <c r="A21" s="654" t="s">
        <v>91</v>
      </c>
      <c r="B21" s="632"/>
      <c r="C21" s="633"/>
      <c r="D21" s="524"/>
      <c r="E21" s="530">
        <v>0</v>
      </c>
      <c r="F21" s="460">
        <v>0.32252791955999882</v>
      </c>
      <c r="G21" s="460">
        <v>2.1737723558099997E-2</v>
      </c>
      <c r="H21" s="460">
        <v>0</v>
      </c>
      <c r="I21" s="460">
        <v>0</v>
      </c>
      <c r="J21" s="460">
        <v>0</v>
      </c>
      <c r="K21" s="460">
        <v>0</v>
      </c>
      <c r="L21" s="460">
        <v>0</v>
      </c>
      <c r="M21" s="460">
        <v>0</v>
      </c>
      <c r="N21" s="460">
        <v>0</v>
      </c>
      <c r="O21" s="460">
        <v>0</v>
      </c>
      <c r="P21" s="460">
        <v>0</v>
      </c>
      <c r="Q21" s="460">
        <v>0</v>
      </c>
      <c r="R21" s="460">
        <v>0</v>
      </c>
      <c r="S21" s="460">
        <v>0</v>
      </c>
      <c r="T21" s="538">
        <f t="shared" si="2"/>
        <v>0.34426564311809882</v>
      </c>
    </row>
    <row r="22" spans="1:27" ht="24.95" customHeight="1" x14ac:dyDescent="0.2">
      <c r="A22" s="652" t="s">
        <v>560</v>
      </c>
      <c r="B22" s="630"/>
      <c r="C22" s="631"/>
      <c r="D22" s="522"/>
      <c r="E22" s="528">
        <v>6.2112596699999996</v>
      </c>
      <c r="F22" s="463">
        <v>8.5715383445999986</v>
      </c>
      <c r="G22" s="463">
        <v>0.31531016053349997</v>
      </c>
      <c r="H22" s="463">
        <v>0</v>
      </c>
      <c r="I22" s="463">
        <v>0</v>
      </c>
      <c r="J22" s="463">
        <v>0</v>
      </c>
      <c r="K22" s="463">
        <v>0</v>
      </c>
      <c r="L22" s="463">
        <v>0</v>
      </c>
      <c r="M22" s="463">
        <v>0</v>
      </c>
      <c r="N22" s="463">
        <v>0</v>
      </c>
      <c r="O22" s="463">
        <v>0</v>
      </c>
      <c r="P22" s="463">
        <v>0</v>
      </c>
      <c r="Q22" s="463">
        <v>0</v>
      </c>
      <c r="R22" s="463">
        <v>0</v>
      </c>
      <c r="S22" s="463">
        <v>0</v>
      </c>
      <c r="T22" s="536">
        <f t="shared" si="2"/>
        <v>15.098108175133497</v>
      </c>
    </row>
    <row r="23" spans="1:27" ht="24.95" customHeight="1" thickBot="1" x14ac:dyDescent="0.25">
      <c r="A23" s="655" t="s">
        <v>561</v>
      </c>
      <c r="B23" s="628"/>
      <c r="C23" s="629"/>
      <c r="D23" s="525"/>
      <c r="E23" s="531">
        <v>6.9113125619999991</v>
      </c>
      <c r="F23" s="470">
        <v>9.5376113355599994</v>
      </c>
      <c r="G23" s="470">
        <v>0.35084784555809995</v>
      </c>
      <c r="H23" s="470">
        <v>0</v>
      </c>
      <c r="I23" s="470">
        <v>0</v>
      </c>
      <c r="J23" s="470">
        <v>0</v>
      </c>
      <c r="K23" s="470">
        <v>0</v>
      </c>
      <c r="L23" s="470">
        <v>0</v>
      </c>
      <c r="M23" s="470">
        <v>0</v>
      </c>
      <c r="N23" s="470">
        <v>0</v>
      </c>
      <c r="O23" s="470">
        <v>0</v>
      </c>
      <c r="P23" s="470">
        <v>0</v>
      </c>
      <c r="Q23" s="470">
        <v>0</v>
      </c>
      <c r="R23" s="470">
        <v>0</v>
      </c>
      <c r="S23" s="470">
        <v>0</v>
      </c>
      <c r="T23" s="539">
        <f t="shared" si="2"/>
        <v>16.7997717431181</v>
      </c>
    </row>
    <row r="24" spans="1:27" ht="24.95" customHeight="1" x14ac:dyDescent="0.2"/>
    <row r="25" spans="1:27" ht="24.95" customHeight="1" x14ac:dyDescent="0.2"/>
    <row r="26" spans="1:27" ht="24.95" customHeight="1" x14ac:dyDescent="0.2"/>
    <row r="27" spans="1:27" ht="24.95" customHeight="1" thickBot="1" x14ac:dyDescent="0.3">
      <c r="A27" s="422" t="s">
        <v>552</v>
      </c>
    </row>
    <row r="28" spans="1:27" ht="24.95" customHeight="1" thickBot="1" x14ac:dyDescent="0.25">
      <c r="A28" s="464"/>
      <c r="B28" s="465"/>
      <c r="C28" s="466"/>
      <c r="D28" s="521" t="str">
        <f>"To: Yr  "&amp;IF(MONTH(Project_Start_Date)&gt;6,
TEXT(YEAR(Project_Start_Date),"0")&amp;"/"&amp;TEXT(YEAR(Project_Start_Date)+1,"0"),
TEXT(YEAR(Project_Start_Date)-1,"0")&amp;"/"&amp;TEXT(YEAR(Project_Start_Date),"0")
)</f>
        <v>To: Yr  2024/2025</v>
      </c>
      <c r="E28" s="462" t="str">
        <f>"Yr "&amp;IF(MONTH(Project_Start_Date)&gt;6,
TEXT(YEAR(Project_Start_Date),"0")&amp;"/"&amp;TEXT(YEAR(Project_Start_Date)+1,"0"),
TEXT(YEAR(Project_Start_Date)-1,"0")&amp;"/"&amp;TEXT(YEAR(Project_Start_Date),"0")
)</f>
        <v>Yr 2024/2025</v>
      </c>
      <c r="F28" s="462" t="str">
        <f>"Yr "&amp;TEXT(VALUE(RIGHT(E$10,4)),"0")&amp;
"/"&amp;
TEXT(VALUE(RIGHT(E$10,4)+1),"0")</f>
        <v>Yr 2025/2026</v>
      </c>
      <c r="G28" s="462" t="str">
        <f t="shared" ref="G28:S28" si="3">"Yr "&amp;TEXT(VALUE(RIGHT(F$10,4)),"0")&amp;
"/"&amp;
TEXT(VALUE(RIGHT(F$10,4)+1),"0")</f>
        <v>Yr 2026/2027</v>
      </c>
      <c r="H28" s="462" t="str">
        <f t="shared" si="3"/>
        <v>Yr 2027/2028</v>
      </c>
      <c r="I28" s="462" t="str">
        <f t="shared" si="3"/>
        <v>Yr 2028/2029</v>
      </c>
      <c r="J28" s="462" t="str">
        <f t="shared" si="3"/>
        <v>Yr 2029/2030</v>
      </c>
      <c r="K28" s="462" t="str">
        <f t="shared" si="3"/>
        <v>Yr 2030/2031</v>
      </c>
      <c r="L28" s="462" t="str">
        <f t="shared" si="3"/>
        <v>Yr 2031/2032</v>
      </c>
      <c r="M28" s="462" t="str">
        <f t="shared" si="3"/>
        <v>Yr 2032/2033</v>
      </c>
      <c r="N28" s="462" t="str">
        <f t="shared" si="3"/>
        <v>Yr 2033/2034</v>
      </c>
      <c r="O28" s="462" t="str">
        <f t="shared" si="3"/>
        <v>Yr 2034/2035</v>
      </c>
      <c r="P28" s="462" t="str">
        <f t="shared" si="3"/>
        <v>Yr 2035/2036</v>
      </c>
      <c r="Q28" s="462" t="str">
        <f t="shared" si="3"/>
        <v>Yr 2036/2037</v>
      </c>
      <c r="R28" s="462" t="str">
        <f t="shared" si="3"/>
        <v>Yr 2037/2038</v>
      </c>
      <c r="S28" s="462" t="str">
        <f t="shared" si="3"/>
        <v>Yr 2038/2039</v>
      </c>
      <c r="T28" s="535" t="s">
        <v>530</v>
      </c>
    </row>
    <row r="29" spans="1:27" ht="24.95" customHeight="1" x14ac:dyDescent="0.2">
      <c r="A29" s="565" t="s">
        <v>535</v>
      </c>
      <c r="B29" s="572"/>
      <c r="C29" s="573"/>
      <c r="D29" s="574"/>
      <c r="E29" s="569"/>
      <c r="F29" s="569"/>
      <c r="G29" s="569"/>
      <c r="H29" s="569"/>
      <c r="I29" s="569"/>
      <c r="J29" s="569"/>
      <c r="K29" s="569"/>
      <c r="L29" s="569"/>
      <c r="M29" s="569"/>
      <c r="N29" s="569"/>
      <c r="O29" s="569"/>
      <c r="P29" s="569"/>
      <c r="Q29" s="569"/>
      <c r="R29" s="569"/>
      <c r="S29" s="569"/>
      <c r="T29" s="540"/>
    </row>
    <row r="30" spans="1:27" ht="24.95" customHeight="1" x14ac:dyDescent="0.2">
      <c r="A30" s="554" t="s">
        <v>428</v>
      </c>
      <c r="B30" s="575"/>
      <c r="C30" s="576"/>
      <c r="D30" s="395"/>
      <c r="E30" s="558">
        <f t="shared" ref="E30:S30" si="4">CorporateOnCost*E23</f>
        <v>0.27645250247999997</v>
      </c>
      <c r="F30" s="558">
        <f t="shared" si="4"/>
        <v>0.38150445342239997</v>
      </c>
      <c r="G30" s="558">
        <f t="shared" si="4"/>
        <v>1.4033913822323997E-2</v>
      </c>
      <c r="H30" s="558">
        <f t="shared" si="4"/>
        <v>0</v>
      </c>
      <c r="I30" s="558">
        <f t="shared" si="4"/>
        <v>0</v>
      </c>
      <c r="J30" s="558">
        <f t="shared" si="4"/>
        <v>0</v>
      </c>
      <c r="K30" s="558">
        <f t="shared" si="4"/>
        <v>0</v>
      </c>
      <c r="L30" s="558">
        <f t="shared" si="4"/>
        <v>0</v>
      </c>
      <c r="M30" s="558">
        <f t="shared" si="4"/>
        <v>0</v>
      </c>
      <c r="N30" s="558">
        <f t="shared" si="4"/>
        <v>0</v>
      </c>
      <c r="O30" s="558">
        <f t="shared" si="4"/>
        <v>0</v>
      </c>
      <c r="P30" s="558">
        <f t="shared" si="4"/>
        <v>0</v>
      </c>
      <c r="Q30" s="558">
        <f t="shared" si="4"/>
        <v>0</v>
      </c>
      <c r="R30" s="558">
        <f t="shared" si="4"/>
        <v>0</v>
      </c>
      <c r="S30" s="558">
        <f t="shared" si="4"/>
        <v>0</v>
      </c>
      <c r="T30" s="541">
        <f>SUM(E30:S30)</f>
        <v>0.67199086972472388</v>
      </c>
      <c r="Y30" t="str">
        <f>FundingSource</f>
        <v>State and Federal</v>
      </c>
      <c r="AA30">
        <f>IF(FundingSource="SSRIP",0.06,
IF(FundingSource="SSRIP and Federal - Metro",0.05,
IF(FundingSource="SSRIP and Federal - Regional",0.044,
IF(FundingSource="State and Federal",0.04,0))))</f>
        <v>0.04</v>
      </c>
    </row>
    <row r="31" spans="1:27" ht="24.95" customHeight="1" x14ac:dyDescent="0.2">
      <c r="A31" s="577" t="s">
        <v>538</v>
      </c>
      <c r="B31" s="578"/>
      <c r="C31" s="579"/>
      <c r="D31" s="398"/>
      <c r="E31" s="564"/>
      <c r="F31" s="564"/>
      <c r="G31" s="564"/>
      <c r="H31" s="564"/>
      <c r="I31" s="564"/>
      <c r="J31" s="564"/>
      <c r="K31" s="564"/>
      <c r="L31" s="564"/>
      <c r="M31" s="564"/>
      <c r="N31" s="564"/>
      <c r="O31" s="564"/>
      <c r="P31" s="564"/>
      <c r="Q31" s="564"/>
      <c r="R31" s="564"/>
      <c r="S31" s="564"/>
      <c r="T31" s="541">
        <f t="shared" ref="T31:T33" si="5">SUM(E31:S31)</f>
        <v>0</v>
      </c>
    </row>
    <row r="32" spans="1:27" ht="24.95" customHeight="1" x14ac:dyDescent="0.2">
      <c r="A32" s="471" t="s">
        <v>429</v>
      </c>
      <c r="B32" s="472"/>
      <c r="C32" s="473"/>
      <c r="D32" s="526"/>
      <c r="E32" s="532">
        <f>SUM(E30:E31)</f>
        <v>0.27645250247999997</v>
      </c>
      <c r="F32" s="458">
        <f t="shared" ref="F32:S32" si="6">SUM(F30:F31)</f>
        <v>0.38150445342239997</v>
      </c>
      <c r="G32" s="458">
        <f t="shared" si="6"/>
        <v>1.4033913822323997E-2</v>
      </c>
      <c r="H32" s="458">
        <f t="shared" si="6"/>
        <v>0</v>
      </c>
      <c r="I32" s="458">
        <f t="shared" si="6"/>
        <v>0</v>
      </c>
      <c r="J32" s="458">
        <f t="shared" si="6"/>
        <v>0</v>
      </c>
      <c r="K32" s="458">
        <f t="shared" si="6"/>
        <v>0</v>
      </c>
      <c r="L32" s="458">
        <f t="shared" si="6"/>
        <v>0</v>
      </c>
      <c r="M32" s="458">
        <f t="shared" si="6"/>
        <v>0</v>
      </c>
      <c r="N32" s="458">
        <f t="shared" si="6"/>
        <v>0</v>
      </c>
      <c r="O32" s="458">
        <f t="shared" si="6"/>
        <v>0</v>
      </c>
      <c r="P32" s="458">
        <f t="shared" si="6"/>
        <v>0</v>
      </c>
      <c r="Q32" s="458">
        <f t="shared" si="6"/>
        <v>0</v>
      </c>
      <c r="R32" s="458">
        <f t="shared" si="6"/>
        <v>0</v>
      </c>
      <c r="S32" s="458">
        <f t="shared" si="6"/>
        <v>0</v>
      </c>
      <c r="T32" s="542">
        <f t="shared" ref="T32" si="7">SUM(T30:T31)</f>
        <v>0.67199086972472388</v>
      </c>
    </row>
    <row r="33" spans="1:20" ht="24.95" customHeight="1" x14ac:dyDescent="0.2">
      <c r="A33" s="580" t="s">
        <v>539</v>
      </c>
      <c r="B33" s="474"/>
      <c r="C33" s="475"/>
      <c r="D33" s="524"/>
      <c r="E33" s="530"/>
      <c r="F33" s="457"/>
      <c r="G33" s="457"/>
      <c r="H33" s="457"/>
      <c r="I33" s="457"/>
      <c r="J33" s="457"/>
      <c r="K33" s="457"/>
      <c r="L33" s="457"/>
      <c r="M33" s="457"/>
      <c r="N33" s="457"/>
      <c r="O33" s="457"/>
      <c r="P33" s="457"/>
      <c r="Q33" s="457"/>
      <c r="R33" s="457"/>
      <c r="S33" s="457"/>
      <c r="T33" s="543">
        <f t="shared" si="5"/>
        <v>0</v>
      </c>
    </row>
    <row r="34" spans="1:20" ht="24.95" customHeight="1" x14ac:dyDescent="0.2">
      <c r="A34" s="471" t="s">
        <v>430</v>
      </c>
      <c r="B34" s="472"/>
      <c r="C34" s="473"/>
      <c r="D34" s="526"/>
      <c r="E34" s="532">
        <f t="shared" ref="E34:S34" si="8">SUM(E32:E33)</f>
        <v>0.27645250247999997</v>
      </c>
      <c r="F34" s="458">
        <f t="shared" si="8"/>
        <v>0.38150445342239997</v>
      </c>
      <c r="G34" s="458">
        <f t="shared" si="8"/>
        <v>1.4033913822323997E-2</v>
      </c>
      <c r="H34" s="458">
        <f t="shared" si="8"/>
        <v>0</v>
      </c>
      <c r="I34" s="458">
        <f t="shared" si="8"/>
        <v>0</v>
      </c>
      <c r="J34" s="458">
        <f t="shared" si="8"/>
        <v>0</v>
      </c>
      <c r="K34" s="458">
        <f t="shared" si="8"/>
        <v>0</v>
      </c>
      <c r="L34" s="458">
        <f t="shared" si="8"/>
        <v>0</v>
      </c>
      <c r="M34" s="458">
        <f t="shared" si="8"/>
        <v>0</v>
      </c>
      <c r="N34" s="458">
        <f t="shared" si="8"/>
        <v>0</v>
      </c>
      <c r="O34" s="458">
        <f t="shared" si="8"/>
        <v>0</v>
      </c>
      <c r="P34" s="458">
        <f t="shared" si="8"/>
        <v>0</v>
      </c>
      <c r="Q34" s="458">
        <f t="shared" si="8"/>
        <v>0</v>
      </c>
      <c r="R34" s="458">
        <f t="shared" si="8"/>
        <v>0</v>
      </c>
      <c r="S34" s="458">
        <f t="shared" si="8"/>
        <v>0</v>
      </c>
      <c r="T34" s="542">
        <f t="shared" ref="T34" si="9">SUM(T32:T33)</f>
        <v>0.67199086972472388</v>
      </c>
    </row>
    <row r="35" spans="1:20" ht="24.95" customHeight="1" x14ac:dyDescent="0.2">
      <c r="A35" s="554" t="s">
        <v>532</v>
      </c>
      <c r="B35" s="555"/>
      <c r="C35" s="556"/>
      <c r="D35" s="557"/>
      <c r="E35" s="552"/>
      <c r="F35" s="552"/>
      <c r="G35" s="552"/>
      <c r="H35" s="552"/>
      <c r="I35" s="552"/>
      <c r="J35" s="552"/>
      <c r="K35" s="552"/>
      <c r="L35" s="552"/>
      <c r="M35" s="552"/>
      <c r="N35" s="552"/>
      <c r="O35" s="552"/>
      <c r="P35" s="552"/>
      <c r="Q35" s="552"/>
      <c r="R35" s="552"/>
      <c r="S35" s="558"/>
      <c r="T35" s="541"/>
    </row>
    <row r="36" spans="1:20" ht="24.95" customHeight="1" x14ac:dyDescent="0.2">
      <c r="A36" s="559" t="s">
        <v>533</v>
      </c>
      <c r="B36" s="560"/>
      <c r="C36" s="561"/>
      <c r="D36" s="562"/>
      <c r="E36" s="563"/>
      <c r="F36" s="563"/>
      <c r="G36" s="563"/>
      <c r="H36" s="563"/>
      <c r="I36" s="563"/>
      <c r="J36" s="563"/>
      <c r="K36" s="563"/>
      <c r="L36" s="563"/>
      <c r="M36" s="563"/>
      <c r="N36" s="563"/>
      <c r="O36" s="563"/>
      <c r="P36" s="563"/>
      <c r="Q36" s="563"/>
      <c r="R36" s="563"/>
      <c r="S36" s="564"/>
      <c r="T36" s="541">
        <f t="shared" ref="T36:T37" si="10">SUM(E36:S36)</f>
        <v>0</v>
      </c>
    </row>
    <row r="37" spans="1:20" ht="24.95" customHeight="1" x14ac:dyDescent="0.2">
      <c r="A37" s="554" t="s">
        <v>534</v>
      </c>
      <c r="B37" s="560"/>
      <c r="C37" s="561"/>
      <c r="D37" s="562"/>
      <c r="E37" s="563"/>
      <c r="F37" s="563"/>
      <c r="G37" s="563"/>
      <c r="H37" s="563"/>
      <c r="I37" s="563"/>
      <c r="J37" s="563"/>
      <c r="K37" s="563"/>
      <c r="L37" s="563"/>
      <c r="M37" s="563"/>
      <c r="N37" s="563"/>
      <c r="O37" s="563"/>
      <c r="P37" s="563"/>
      <c r="Q37" s="563"/>
      <c r="R37" s="563"/>
      <c r="S37" s="564"/>
      <c r="T37" s="541">
        <f t="shared" si="10"/>
        <v>0</v>
      </c>
    </row>
    <row r="38" spans="1:20" ht="24.95" customHeight="1" thickBot="1" x14ac:dyDescent="0.25">
      <c r="A38" s="476" t="s">
        <v>431</v>
      </c>
      <c r="B38" s="477"/>
      <c r="C38" s="478"/>
      <c r="D38" s="527"/>
      <c r="E38" s="533">
        <f>E34-E37-E36</f>
        <v>0.27645250247999997</v>
      </c>
      <c r="F38" s="459">
        <f t="shared" ref="F38:S38" si="11">F34-F37-F36</f>
        <v>0.38150445342239997</v>
      </c>
      <c r="G38" s="459">
        <f t="shared" si="11"/>
        <v>1.4033913822323997E-2</v>
      </c>
      <c r="H38" s="459">
        <f t="shared" si="11"/>
        <v>0</v>
      </c>
      <c r="I38" s="459">
        <f t="shared" si="11"/>
        <v>0</v>
      </c>
      <c r="J38" s="459">
        <f t="shared" si="11"/>
        <v>0</v>
      </c>
      <c r="K38" s="459">
        <f t="shared" si="11"/>
        <v>0</v>
      </c>
      <c r="L38" s="459">
        <f t="shared" si="11"/>
        <v>0</v>
      </c>
      <c r="M38" s="459">
        <f t="shared" si="11"/>
        <v>0</v>
      </c>
      <c r="N38" s="459">
        <f t="shared" si="11"/>
        <v>0</v>
      </c>
      <c r="O38" s="459">
        <f t="shared" si="11"/>
        <v>0</v>
      </c>
      <c r="P38" s="459">
        <f t="shared" si="11"/>
        <v>0</v>
      </c>
      <c r="Q38" s="459">
        <f t="shared" si="11"/>
        <v>0</v>
      </c>
      <c r="R38" s="459">
        <f t="shared" si="11"/>
        <v>0</v>
      </c>
      <c r="S38" s="459">
        <f t="shared" si="11"/>
        <v>0</v>
      </c>
      <c r="T38" s="544">
        <f>T34-T37-T36</f>
        <v>0.67199086972472388</v>
      </c>
    </row>
    <row r="39" spans="1:20" ht="24.95" customHeight="1" x14ac:dyDescent="0.2">
      <c r="T39" s="545"/>
    </row>
    <row r="40" spans="1:20" ht="24.95" customHeight="1" x14ac:dyDescent="0.2">
      <c r="T40" s="545"/>
    </row>
    <row r="41" spans="1:20" ht="24.95" customHeight="1" x14ac:dyDescent="0.2">
      <c r="T41" s="545"/>
    </row>
    <row r="42" spans="1:20" ht="24.95" customHeight="1" thickBot="1" x14ac:dyDescent="0.35">
      <c r="A42" s="571" t="s">
        <v>537</v>
      </c>
      <c r="T42" s="545"/>
    </row>
    <row r="43" spans="1:20" ht="24.95" customHeight="1" thickBot="1" x14ac:dyDescent="0.25">
      <c r="A43" s="464"/>
      <c r="B43" s="465"/>
      <c r="C43" s="466"/>
      <c r="D43" s="521" t="str">
        <f>"To: Yr  "&amp;IF(MONTH(Project_Start_Date)&gt;6,
TEXT(YEAR(Project_Start_Date),"0")&amp;"/"&amp;TEXT(YEAR(Project_Start_Date)+1,"0"),
TEXT(YEAR(Project_Start_Date)-1,"0")&amp;"/"&amp;TEXT(YEAR(Project_Start_Date),"0")
)</f>
        <v>To: Yr  2024/2025</v>
      </c>
      <c r="E43" s="462" t="str">
        <f>"Yr "&amp;IF(MONTH(Project_Start_Date)&gt;6,
TEXT(YEAR(Project_Start_Date),"0")&amp;"/"&amp;TEXT(YEAR(Project_Start_Date)+1,"0"),
TEXT(YEAR(Project_Start_Date)-1,"0")&amp;"/"&amp;TEXT(YEAR(Project_Start_Date),"0")
)</f>
        <v>Yr 2024/2025</v>
      </c>
      <c r="F43" s="462" t="str">
        <f>"Yr "&amp;TEXT(VALUE(RIGHT(E$10,4)),"0")&amp;
"/"&amp;
TEXT(VALUE(RIGHT(E$10,4)+1),"0")</f>
        <v>Yr 2025/2026</v>
      </c>
      <c r="G43" s="462" t="str">
        <f t="shared" ref="G43:S43" si="12">"Yr "&amp;TEXT(VALUE(RIGHT(F$10,4)),"0")&amp;
"/"&amp;
TEXT(VALUE(RIGHT(F$10,4)+1),"0")</f>
        <v>Yr 2026/2027</v>
      </c>
      <c r="H43" s="462" t="str">
        <f t="shared" si="12"/>
        <v>Yr 2027/2028</v>
      </c>
      <c r="I43" s="462" t="str">
        <f t="shared" si="12"/>
        <v>Yr 2028/2029</v>
      </c>
      <c r="J43" s="462" t="str">
        <f t="shared" si="12"/>
        <v>Yr 2029/2030</v>
      </c>
      <c r="K43" s="462" t="str">
        <f t="shared" si="12"/>
        <v>Yr 2030/2031</v>
      </c>
      <c r="L43" s="462" t="str">
        <f t="shared" si="12"/>
        <v>Yr 2031/2032</v>
      </c>
      <c r="M43" s="462" t="str">
        <f t="shared" si="12"/>
        <v>Yr 2032/2033</v>
      </c>
      <c r="N43" s="462" t="str">
        <f t="shared" si="12"/>
        <v>Yr 2033/2034</v>
      </c>
      <c r="O43" s="462" t="str">
        <f t="shared" si="12"/>
        <v>Yr 2034/2035</v>
      </c>
      <c r="P43" s="462" t="str">
        <f t="shared" si="12"/>
        <v>Yr 2035/2036</v>
      </c>
      <c r="Q43" s="462" t="str">
        <f t="shared" si="12"/>
        <v>Yr 2036/2037</v>
      </c>
      <c r="R43" s="462" t="str">
        <f t="shared" si="12"/>
        <v>Yr 2037/2038</v>
      </c>
      <c r="S43" s="462" t="str">
        <f t="shared" si="12"/>
        <v>Yr 2038/2039</v>
      </c>
      <c r="T43" s="535" t="s">
        <v>530</v>
      </c>
    </row>
    <row r="44" spans="1:20" ht="24.95" customHeight="1" x14ac:dyDescent="0.2">
      <c r="A44" s="565" t="s">
        <v>535</v>
      </c>
      <c r="B44" s="566"/>
      <c r="C44" s="567"/>
      <c r="D44" s="568"/>
      <c r="E44" s="569"/>
      <c r="F44" s="569"/>
      <c r="G44" s="569"/>
      <c r="H44" s="569"/>
      <c r="I44" s="569"/>
      <c r="J44" s="569"/>
      <c r="K44" s="569"/>
      <c r="L44" s="569"/>
      <c r="M44" s="569"/>
      <c r="N44" s="569"/>
      <c r="O44" s="569"/>
      <c r="P44" s="569"/>
      <c r="Q44" s="569"/>
      <c r="R44" s="569"/>
      <c r="S44" s="569"/>
      <c r="T44" s="540"/>
    </row>
    <row r="45" spans="1:20" ht="24.95" customHeight="1" x14ac:dyDescent="0.2">
      <c r="A45" s="570" t="s">
        <v>536</v>
      </c>
      <c r="B45" s="560"/>
      <c r="C45" s="561"/>
      <c r="D45" s="398"/>
      <c r="E45" s="564"/>
      <c r="F45" s="564"/>
      <c r="G45" s="564"/>
      <c r="H45" s="564"/>
      <c r="I45" s="564"/>
      <c r="J45" s="564"/>
      <c r="K45" s="564"/>
      <c r="L45" s="564"/>
      <c r="M45" s="564"/>
      <c r="N45" s="564"/>
      <c r="O45" s="564"/>
      <c r="P45" s="564"/>
      <c r="Q45" s="564"/>
      <c r="R45" s="564"/>
      <c r="S45" s="564"/>
      <c r="T45" s="541">
        <f t="shared" ref="T45:T47" si="13">SUM(E45:S45)</f>
        <v>0</v>
      </c>
    </row>
    <row r="46" spans="1:20" ht="24.95" customHeight="1" x14ac:dyDescent="0.2">
      <c r="A46" s="570" t="s">
        <v>536</v>
      </c>
      <c r="B46" s="560"/>
      <c r="C46" s="561"/>
      <c r="D46" s="398"/>
      <c r="E46" s="564"/>
      <c r="F46" s="564"/>
      <c r="G46" s="564"/>
      <c r="H46" s="564"/>
      <c r="I46" s="564"/>
      <c r="J46" s="564"/>
      <c r="K46" s="564"/>
      <c r="L46" s="564"/>
      <c r="M46" s="564"/>
      <c r="N46" s="564"/>
      <c r="O46" s="564"/>
      <c r="P46" s="564"/>
      <c r="Q46" s="564"/>
      <c r="R46" s="564"/>
      <c r="S46" s="564"/>
      <c r="T46" s="541">
        <f t="shared" si="13"/>
        <v>0</v>
      </c>
    </row>
    <row r="47" spans="1:20" ht="24.95" customHeight="1" x14ac:dyDescent="0.2">
      <c r="A47" s="570" t="s">
        <v>536</v>
      </c>
      <c r="B47" s="560"/>
      <c r="C47" s="561"/>
      <c r="D47" s="398"/>
      <c r="E47" s="564"/>
      <c r="F47" s="564"/>
      <c r="G47" s="564"/>
      <c r="H47" s="564"/>
      <c r="I47" s="564"/>
      <c r="J47" s="564"/>
      <c r="K47" s="564"/>
      <c r="L47" s="564"/>
      <c r="M47" s="564"/>
      <c r="N47" s="564"/>
      <c r="O47" s="564"/>
      <c r="P47" s="564"/>
      <c r="Q47" s="564"/>
      <c r="R47" s="564"/>
      <c r="S47" s="564"/>
      <c r="T47" s="541">
        <f t="shared" si="13"/>
        <v>0</v>
      </c>
    </row>
    <row r="48" spans="1:20" ht="24.95" customHeight="1" x14ac:dyDescent="0.2">
      <c r="A48" s="471" t="s">
        <v>526</v>
      </c>
      <c r="B48" s="472"/>
      <c r="C48" s="473"/>
      <c r="D48" s="526"/>
      <c r="E48" s="532">
        <f>E23</f>
        <v>6.9113125619999991</v>
      </c>
      <c r="F48" s="458">
        <f t="shared" ref="F48:S48" si="14">F23</f>
        <v>9.5376113355599994</v>
      </c>
      <c r="G48" s="458">
        <f t="shared" si="14"/>
        <v>0.35084784555809995</v>
      </c>
      <c r="H48" s="458">
        <f t="shared" si="14"/>
        <v>0</v>
      </c>
      <c r="I48" s="458">
        <f t="shared" si="14"/>
        <v>0</v>
      </c>
      <c r="J48" s="458">
        <f t="shared" si="14"/>
        <v>0</v>
      </c>
      <c r="K48" s="458">
        <f t="shared" si="14"/>
        <v>0</v>
      </c>
      <c r="L48" s="458">
        <f t="shared" si="14"/>
        <v>0</v>
      </c>
      <c r="M48" s="458">
        <f t="shared" si="14"/>
        <v>0</v>
      </c>
      <c r="N48" s="458">
        <f t="shared" si="14"/>
        <v>0</v>
      </c>
      <c r="O48" s="458">
        <f t="shared" si="14"/>
        <v>0</v>
      </c>
      <c r="P48" s="458">
        <f t="shared" si="14"/>
        <v>0</v>
      </c>
      <c r="Q48" s="458">
        <f t="shared" si="14"/>
        <v>0</v>
      </c>
      <c r="R48" s="458">
        <f t="shared" si="14"/>
        <v>0</v>
      </c>
      <c r="S48" s="458">
        <f t="shared" si="14"/>
        <v>0</v>
      </c>
      <c r="T48" s="542">
        <f t="shared" ref="T48" si="15">T23</f>
        <v>16.7997717431181</v>
      </c>
    </row>
    <row r="49" spans="1:20" ht="24.95" customHeight="1" x14ac:dyDescent="0.2">
      <c r="A49" s="581" t="s">
        <v>540</v>
      </c>
      <c r="B49" s="566"/>
      <c r="C49" s="567"/>
      <c r="D49" s="582"/>
      <c r="E49" s="583"/>
      <c r="F49" s="583"/>
      <c r="G49" s="583"/>
      <c r="H49" s="583"/>
      <c r="I49" s="583"/>
      <c r="J49" s="583"/>
      <c r="K49" s="583"/>
      <c r="L49" s="583"/>
      <c r="M49" s="583"/>
      <c r="N49" s="583"/>
      <c r="O49" s="583"/>
      <c r="P49" s="583"/>
      <c r="Q49" s="583"/>
      <c r="R49" s="583"/>
      <c r="S49" s="584"/>
      <c r="T49" s="546"/>
    </row>
    <row r="50" spans="1:20" ht="24.95" customHeight="1" x14ac:dyDescent="0.2">
      <c r="A50" s="570" t="s">
        <v>541</v>
      </c>
      <c r="B50" s="560"/>
      <c r="C50" s="561"/>
      <c r="D50" s="562"/>
      <c r="E50" s="563"/>
      <c r="F50" s="563"/>
      <c r="G50" s="563"/>
      <c r="H50" s="563"/>
      <c r="I50" s="563"/>
      <c r="J50" s="563"/>
      <c r="K50" s="563"/>
      <c r="L50" s="563"/>
      <c r="M50" s="563"/>
      <c r="N50" s="563"/>
      <c r="O50" s="563"/>
      <c r="P50" s="563"/>
      <c r="Q50" s="563"/>
      <c r="R50" s="563"/>
      <c r="S50" s="564"/>
      <c r="T50" s="541">
        <f>SUM(E50:S50)</f>
        <v>0</v>
      </c>
    </row>
    <row r="51" spans="1:20" ht="24.95" customHeight="1" x14ac:dyDescent="0.2">
      <c r="A51" s="570" t="s">
        <v>534</v>
      </c>
      <c r="B51" s="560"/>
      <c r="C51" s="561"/>
      <c r="D51" s="562"/>
      <c r="E51" s="563"/>
      <c r="F51" s="563"/>
      <c r="G51" s="563"/>
      <c r="H51" s="563"/>
      <c r="I51" s="563"/>
      <c r="J51" s="563"/>
      <c r="K51" s="563"/>
      <c r="L51" s="563"/>
      <c r="M51" s="563"/>
      <c r="N51" s="563"/>
      <c r="O51" s="563"/>
      <c r="P51" s="563"/>
      <c r="Q51" s="563"/>
      <c r="R51" s="563"/>
      <c r="S51" s="564"/>
      <c r="T51" s="541">
        <f t="shared" ref="T51" si="16">SUM(E51:S51)</f>
        <v>0</v>
      </c>
    </row>
    <row r="52" spans="1:20" ht="24.95" customHeight="1" thickBot="1" x14ac:dyDescent="0.25">
      <c r="A52" s="476" t="s">
        <v>527</v>
      </c>
      <c r="B52" s="477"/>
      <c r="C52" s="478"/>
      <c r="D52" s="527"/>
      <c r="E52" s="533">
        <f>E48-E50-E51</f>
        <v>6.9113125619999991</v>
      </c>
      <c r="F52" s="459">
        <f t="shared" ref="F52:S52" si="17">F48-F50-F51</f>
        <v>9.5376113355599994</v>
      </c>
      <c r="G52" s="459">
        <f t="shared" si="17"/>
        <v>0.35084784555809995</v>
      </c>
      <c r="H52" s="459">
        <f t="shared" si="17"/>
        <v>0</v>
      </c>
      <c r="I52" s="459">
        <f t="shared" si="17"/>
        <v>0</v>
      </c>
      <c r="J52" s="459">
        <f t="shared" si="17"/>
        <v>0</v>
      </c>
      <c r="K52" s="459">
        <f t="shared" si="17"/>
        <v>0</v>
      </c>
      <c r="L52" s="459">
        <f t="shared" si="17"/>
        <v>0</v>
      </c>
      <c r="M52" s="459">
        <f t="shared" si="17"/>
        <v>0</v>
      </c>
      <c r="N52" s="459">
        <f t="shared" si="17"/>
        <v>0</v>
      </c>
      <c r="O52" s="459">
        <f t="shared" si="17"/>
        <v>0</v>
      </c>
      <c r="P52" s="459">
        <f t="shared" si="17"/>
        <v>0</v>
      </c>
      <c r="Q52" s="459">
        <f t="shared" si="17"/>
        <v>0</v>
      </c>
      <c r="R52" s="459">
        <f t="shared" si="17"/>
        <v>0</v>
      </c>
      <c r="S52" s="459">
        <f t="shared" si="17"/>
        <v>0</v>
      </c>
      <c r="T52" s="544">
        <f>SUM(E52:S52)</f>
        <v>16.7997717431181</v>
      </c>
    </row>
    <row r="53" spans="1:20" ht="24.95" customHeight="1" x14ac:dyDescent="0.2">
      <c r="T53" s="545"/>
    </row>
    <row r="54" spans="1:20" ht="24.95" customHeight="1" x14ac:dyDescent="0.2">
      <c r="T54" s="545"/>
    </row>
    <row r="55" spans="1:20" ht="24.95" customHeight="1" thickBot="1" x14ac:dyDescent="0.35">
      <c r="A55" s="571" t="s">
        <v>542</v>
      </c>
      <c r="B55" s="585"/>
      <c r="C55" s="586"/>
      <c r="D55" s="534"/>
      <c r="E55" s="534"/>
      <c r="F55" s="534"/>
      <c r="G55" s="534"/>
      <c r="H55" s="534"/>
      <c r="I55" s="534"/>
      <c r="J55" s="534"/>
      <c r="K55" s="534"/>
      <c r="L55" s="534"/>
      <c r="M55" s="587"/>
      <c r="N55" s="534"/>
      <c r="O55" s="534"/>
      <c r="P55" s="534"/>
      <c r="Q55" s="534"/>
      <c r="R55" s="587"/>
      <c r="S55" s="534"/>
      <c r="T55" s="545"/>
    </row>
    <row r="56" spans="1:20" ht="24.95" customHeight="1" thickBot="1" x14ac:dyDescent="0.25">
      <c r="A56" s="588"/>
      <c r="B56" s="589"/>
      <c r="C56" s="590"/>
      <c r="D56" s="591" t="str">
        <f>"To:  "&amp;IF(MONTH(Project_Start_Date)&gt;6,
TEXT(YEAR(Project_Start_Date),"0")&amp;"/"&amp;TEXT(YEAR(Project_Start_Date)+1,"0"),
TEXT(YEAR(Project_Start_Date)-1,"0")&amp;"/"&amp;TEXT(YEAR(Project_Start_Date),"0")
)</f>
        <v>To:  2024/2025</v>
      </c>
      <c r="E56" s="462" t="str">
        <f>IF(MONTH(Project_Start_Date)&gt;6,
TEXT(YEAR(Project_Start_Date),"0")&amp;"/"&amp;TEXT(YEAR(Project_Start_Date)+1,"0"),
TEXT(YEAR(Project_Start_Date)-1,"0")&amp;"/"&amp;TEXT(YEAR(Project_Start_Date),"0")
)</f>
        <v>2024/2025</v>
      </c>
      <c r="F56" s="462" t="str">
        <f t="shared" ref="F56:S56" si="18">TEXT(VALUE(RIGHT(E$10,4)),"0")&amp;
"/"&amp;
TEXT(VALUE(RIGHT(E$10,4)+1),"0")</f>
        <v>2025/2026</v>
      </c>
      <c r="G56" s="462" t="str">
        <f t="shared" si="18"/>
        <v>2026/2027</v>
      </c>
      <c r="H56" s="462" t="str">
        <f t="shared" si="18"/>
        <v>2027/2028</v>
      </c>
      <c r="I56" s="462" t="str">
        <f t="shared" si="18"/>
        <v>2028/2029</v>
      </c>
      <c r="J56" s="462" t="str">
        <f t="shared" si="18"/>
        <v>2029/2030</v>
      </c>
      <c r="K56" s="462" t="str">
        <f t="shared" si="18"/>
        <v>2030/2031</v>
      </c>
      <c r="L56" s="462" t="str">
        <f t="shared" si="18"/>
        <v>2031/2032</v>
      </c>
      <c r="M56" s="462" t="str">
        <f t="shared" si="18"/>
        <v>2032/2033</v>
      </c>
      <c r="N56" s="462" t="str">
        <f t="shared" si="18"/>
        <v>2033/2034</v>
      </c>
      <c r="O56" s="462" t="str">
        <f t="shared" si="18"/>
        <v>2034/2035</v>
      </c>
      <c r="P56" s="462" t="str">
        <f t="shared" si="18"/>
        <v>2035/2036</v>
      </c>
      <c r="Q56" s="462" t="str">
        <f t="shared" si="18"/>
        <v>2036/2037</v>
      </c>
      <c r="R56" s="462" t="str">
        <f t="shared" si="18"/>
        <v>2037/2038</v>
      </c>
      <c r="S56" s="462" t="str">
        <f t="shared" si="18"/>
        <v>2038/2039</v>
      </c>
      <c r="T56" s="535" t="s">
        <v>531</v>
      </c>
    </row>
    <row r="57" spans="1:20" ht="24.95" customHeight="1" x14ac:dyDescent="0.2">
      <c r="A57" s="581" t="s">
        <v>528</v>
      </c>
      <c r="B57" s="592"/>
      <c r="C57" s="593"/>
      <c r="D57" s="568"/>
      <c r="E57" s="569">
        <f>E52</f>
        <v>6.9113125619999991</v>
      </c>
      <c r="F57" s="569">
        <f t="shared" ref="F57:R57" si="19">F52</f>
        <v>9.5376113355599994</v>
      </c>
      <c r="G57" s="569">
        <f t="shared" si="19"/>
        <v>0.35084784555809995</v>
      </c>
      <c r="H57" s="569">
        <f t="shared" si="19"/>
        <v>0</v>
      </c>
      <c r="I57" s="569">
        <f t="shared" si="19"/>
        <v>0</v>
      </c>
      <c r="J57" s="569">
        <f t="shared" si="19"/>
        <v>0</v>
      </c>
      <c r="K57" s="569">
        <f t="shared" si="19"/>
        <v>0</v>
      </c>
      <c r="L57" s="569">
        <f t="shared" si="19"/>
        <v>0</v>
      </c>
      <c r="M57" s="569">
        <f t="shared" si="19"/>
        <v>0</v>
      </c>
      <c r="N57" s="569">
        <f t="shared" si="19"/>
        <v>0</v>
      </c>
      <c r="O57" s="569">
        <f t="shared" si="19"/>
        <v>0</v>
      </c>
      <c r="P57" s="569">
        <f t="shared" si="19"/>
        <v>0</v>
      </c>
      <c r="Q57" s="569">
        <f t="shared" si="19"/>
        <v>0</v>
      </c>
      <c r="R57" s="569">
        <f t="shared" si="19"/>
        <v>0</v>
      </c>
      <c r="S57" s="569">
        <f>S52</f>
        <v>0</v>
      </c>
      <c r="T57" s="540">
        <f>SUM(E57:S57)</f>
        <v>16.7997717431181</v>
      </c>
    </row>
    <row r="58" spans="1:20" ht="24.95" customHeight="1" thickBot="1" x14ac:dyDescent="0.25">
      <c r="A58" s="554" t="s">
        <v>543</v>
      </c>
      <c r="B58" s="594"/>
      <c r="C58" s="561"/>
      <c r="D58" s="557"/>
      <c r="E58" s="552">
        <f>E32</f>
        <v>0.27645250247999997</v>
      </c>
      <c r="F58" s="552">
        <f t="shared" ref="F58:S58" si="20">F32</f>
        <v>0.38150445342239997</v>
      </c>
      <c r="G58" s="552">
        <f t="shared" si="20"/>
        <v>1.4033913822323997E-2</v>
      </c>
      <c r="H58" s="552">
        <f t="shared" si="20"/>
        <v>0</v>
      </c>
      <c r="I58" s="552">
        <f t="shared" si="20"/>
        <v>0</v>
      </c>
      <c r="J58" s="552">
        <f t="shared" si="20"/>
        <v>0</v>
      </c>
      <c r="K58" s="552">
        <f t="shared" si="20"/>
        <v>0</v>
      </c>
      <c r="L58" s="552">
        <f t="shared" si="20"/>
        <v>0</v>
      </c>
      <c r="M58" s="552">
        <f t="shared" si="20"/>
        <v>0</v>
      </c>
      <c r="N58" s="552">
        <f t="shared" si="20"/>
        <v>0</v>
      </c>
      <c r="O58" s="552">
        <f t="shared" si="20"/>
        <v>0</v>
      </c>
      <c r="P58" s="552">
        <f t="shared" si="20"/>
        <v>0</v>
      </c>
      <c r="Q58" s="552">
        <f t="shared" si="20"/>
        <v>0</v>
      </c>
      <c r="R58" s="552">
        <f t="shared" si="20"/>
        <v>0</v>
      </c>
      <c r="S58" s="558">
        <f t="shared" si="20"/>
        <v>0</v>
      </c>
      <c r="T58" s="541">
        <f t="shared" ref="T58" si="21">SUM(E58:S58)</f>
        <v>0.67199086972472388</v>
      </c>
    </row>
    <row r="59" spans="1:20" ht="24.95" customHeight="1" thickBot="1" x14ac:dyDescent="0.25">
      <c r="A59" s="595" t="s">
        <v>544</v>
      </c>
      <c r="B59" s="596"/>
      <c r="C59" s="597"/>
      <c r="D59" s="598"/>
      <c r="E59" s="599">
        <f t="shared" ref="E59:T59" si="22">SUM(E57:E58)</f>
        <v>7.1877650644799989</v>
      </c>
      <c r="F59" s="599">
        <f t="shared" si="22"/>
        <v>9.9191157889823991</v>
      </c>
      <c r="G59" s="599">
        <f t="shared" si="22"/>
        <v>0.36488175938042394</v>
      </c>
      <c r="H59" s="599">
        <f t="shared" si="22"/>
        <v>0</v>
      </c>
      <c r="I59" s="599">
        <f t="shared" si="22"/>
        <v>0</v>
      </c>
      <c r="J59" s="599">
        <f t="shared" si="22"/>
        <v>0</v>
      </c>
      <c r="K59" s="599">
        <f t="shared" si="22"/>
        <v>0</v>
      </c>
      <c r="L59" s="599">
        <f t="shared" si="22"/>
        <v>0</v>
      </c>
      <c r="M59" s="599">
        <f t="shared" si="22"/>
        <v>0</v>
      </c>
      <c r="N59" s="599">
        <f t="shared" si="22"/>
        <v>0</v>
      </c>
      <c r="O59" s="599">
        <f t="shared" si="22"/>
        <v>0</v>
      </c>
      <c r="P59" s="599">
        <f t="shared" si="22"/>
        <v>0</v>
      </c>
      <c r="Q59" s="599">
        <f t="shared" si="22"/>
        <v>0</v>
      </c>
      <c r="R59" s="599">
        <f t="shared" si="22"/>
        <v>0</v>
      </c>
      <c r="S59" s="600">
        <f t="shared" si="22"/>
        <v>0</v>
      </c>
      <c r="T59" s="547">
        <f t="shared" si="22"/>
        <v>17.471762612842824</v>
      </c>
    </row>
    <row r="60" spans="1:20" ht="24.95" customHeight="1" x14ac:dyDescent="0.2">
      <c r="A60" s="570" t="s">
        <v>545</v>
      </c>
      <c r="B60" s="560"/>
      <c r="C60" s="561"/>
      <c r="D60" s="562"/>
      <c r="E60" s="563"/>
      <c r="F60" s="563"/>
      <c r="G60" s="563"/>
      <c r="H60" s="563"/>
      <c r="I60" s="563"/>
      <c r="J60" s="563"/>
      <c r="K60" s="563"/>
      <c r="L60" s="563"/>
      <c r="M60" s="563"/>
      <c r="N60" s="563"/>
      <c r="O60" s="563"/>
      <c r="P60" s="563"/>
      <c r="Q60" s="563"/>
      <c r="R60" s="563"/>
      <c r="S60" s="564"/>
      <c r="T60" s="541">
        <f>SUM(E60:S60)</f>
        <v>0</v>
      </c>
    </row>
    <row r="61" spans="1:20" ht="24.95" customHeight="1" thickBot="1" x14ac:dyDescent="0.25">
      <c r="A61" s="601" t="s">
        <v>546</v>
      </c>
      <c r="B61" s="602"/>
      <c r="C61" s="603"/>
      <c r="D61" s="604"/>
      <c r="E61" s="605">
        <f>E59-E60</f>
        <v>7.1877650644799989</v>
      </c>
      <c r="F61" s="605">
        <f t="shared" ref="F61:T61" si="23">F59-F60</f>
        <v>9.9191157889823991</v>
      </c>
      <c r="G61" s="605">
        <f t="shared" si="23"/>
        <v>0.36488175938042394</v>
      </c>
      <c r="H61" s="605">
        <f t="shared" si="23"/>
        <v>0</v>
      </c>
      <c r="I61" s="605">
        <f t="shared" si="23"/>
        <v>0</v>
      </c>
      <c r="J61" s="605">
        <f t="shared" si="23"/>
        <v>0</v>
      </c>
      <c r="K61" s="605">
        <f t="shared" si="23"/>
        <v>0</v>
      </c>
      <c r="L61" s="605">
        <f t="shared" si="23"/>
        <v>0</v>
      </c>
      <c r="M61" s="605">
        <f t="shared" si="23"/>
        <v>0</v>
      </c>
      <c r="N61" s="605">
        <f t="shared" si="23"/>
        <v>0</v>
      </c>
      <c r="O61" s="605">
        <f t="shared" si="23"/>
        <v>0</v>
      </c>
      <c r="P61" s="605">
        <f t="shared" si="23"/>
        <v>0</v>
      </c>
      <c r="Q61" s="605">
        <f t="shared" si="23"/>
        <v>0</v>
      </c>
      <c r="R61" s="605">
        <f t="shared" si="23"/>
        <v>0</v>
      </c>
      <c r="S61" s="606">
        <f t="shared" si="23"/>
        <v>0</v>
      </c>
      <c r="T61" s="548">
        <f t="shared" si="23"/>
        <v>17.471762612842824</v>
      </c>
    </row>
    <row r="62" spans="1:20" ht="24.95" customHeight="1" x14ac:dyDescent="0.2">
      <c r="A62" s="570" t="s">
        <v>547</v>
      </c>
      <c r="B62" s="560"/>
      <c r="C62" s="561"/>
      <c r="D62" s="562"/>
      <c r="E62" s="563"/>
      <c r="F62" s="563"/>
      <c r="G62" s="563"/>
      <c r="H62" s="563"/>
      <c r="I62" s="563"/>
      <c r="J62" s="563"/>
      <c r="K62" s="563"/>
      <c r="L62" s="563"/>
      <c r="M62" s="563"/>
      <c r="N62" s="563"/>
      <c r="O62" s="563"/>
      <c r="P62" s="563"/>
      <c r="Q62" s="563"/>
      <c r="R62" s="563"/>
      <c r="S62" s="564"/>
      <c r="T62" s="541">
        <f>SUM(E62:S62)</f>
        <v>0</v>
      </c>
    </row>
    <row r="63" spans="1:20" ht="24.95" customHeight="1" thickBot="1" x14ac:dyDescent="0.25">
      <c r="A63" s="607" t="s">
        <v>548</v>
      </c>
      <c r="B63" s="608"/>
      <c r="C63" s="609"/>
      <c r="D63" s="610"/>
      <c r="E63" s="611">
        <f>E61-E62</f>
        <v>7.1877650644799989</v>
      </c>
      <c r="F63" s="611">
        <f t="shared" ref="F63:T63" si="24">F61-F62</f>
        <v>9.9191157889823991</v>
      </c>
      <c r="G63" s="611">
        <f t="shared" si="24"/>
        <v>0.36488175938042394</v>
      </c>
      <c r="H63" s="611">
        <f t="shared" si="24"/>
        <v>0</v>
      </c>
      <c r="I63" s="611">
        <f t="shared" si="24"/>
        <v>0</v>
      </c>
      <c r="J63" s="611">
        <f t="shared" si="24"/>
        <v>0</v>
      </c>
      <c r="K63" s="611">
        <f t="shared" si="24"/>
        <v>0</v>
      </c>
      <c r="L63" s="611">
        <f t="shared" si="24"/>
        <v>0</v>
      </c>
      <c r="M63" s="611">
        <f t="shared" si="24"/>
        <v>0</v>
      </c>
      <c r="N63" s="611">
        <f t="shared" si="24"/>
        <v>0</v>
      </c>
      <c r="O63" s="611">
        <f t="shared" si="24"/>
        <v>0</v>
      </c>
      <c r="P63" s="611">
        <f t="shared" si="24"/>
        <v>0</v>
      </c>
      <c r="Q63" s="611">
        <f t="shared" si="24"/>
        <v>0</v>
      </c>
      <c r="R63" s="611">
        <f t="shared" si="24"/>
        <v>0</v>
      </c>
      <c r="S63" s="612">
        <f t="shared" si="24"/>
        <v>0</v>
      </c>
      <c r="T63" s="549">
        <f t="shared" si="24"/>
        <v>17.471762612842824</v>
      </c>
    </row>
    <row r="64" spans="1:20" ht="41.25" customHeight="1" thickTop="1" thickBot="1" x14ac:dyDescent="0.25">
      <c r="A64" s="613" t="s">
        <v>529</v>
      </c>
      <c r="B64" s="614"/>
      <c r="C64" s="615"/>
      <c r="D64" s="616"/>
      <c r="E64" s="617">
        <f>E63</f>
        <v>7.1877650644799989</v>
      </c>
      <c r="F64" s="617">
        <f t="shared" ref="F64:T64" si="25">F63</f>
        <v>9.9191157889823991</v>
      </c>
      <c r="G64" s="617">
        <f t="shared" si="25"/>
        <v>0.36488175938042394</v>
      </c>
      <c r="H64" s="617">
        <f t="shared" si="25"/>
        <v>0</v>
      </c>
      <c r="I64" s="617">
        <f t="shared" si="25"/>
        <v>0</v>
      </c>
      <c r="J64" s="617">
        <f t="shared" si="25"/>
        <v>0</v>
      </c>
      <c r="K64" s="617">
        <f t="shared" si="25"/>
        <v>0</v>
      </c>
      <c r="L64" s="617">
        <f t="shared" si="25"/>
        <v>0</v>
      </c>
      <c r="M64" s="617">
        <f t="shared" si="25"/>
        <v>0</v>
      </c>
      <c r="N64" s="617">
        <f t="shared" si="25"/>
        <v>0</v>
      </c>
      <c r="O64" s="617">
        <f t="shared" si="25"/>
        <v>0</v>
      </c>
      <c r="P64" s="617">
        <f t="shared" si="25"/>
        <v>0</v>
      </c>
      <c r="Q64" s="617">
        <f t="shared" si="25"/>
        <v>0</v>
      </c>
      <c r="R64" s="617">
        <f t="shared" si="25"/>
        <v>0</v>
      </c>
      <c r="S64" s="618">
        <f t="shared" si="25"/>
        <v>0</v>
      </c>
      <c r="T64" s="550">
        <f t="shared" si="25"/>
        <v>17.471762612842824</v>
      </c>
    </row>
    <row r="65" spans="1:20" ht="36" customHeight="1" thickTop="1" thickBot="1" x14ac:dyDescent="0.25">
      <c r="A65" s="619" t="s">
        <v>549</v>
      </c>
      <c r="B65" s="620"/>
      <c r="C65" s="620"/>
      <c r="D65" s="621"/>
      <c r="E65" s="621"/>
      <c r="F65" s="621"/>
      <c r="G65" s="621"/>
      <c r="H65" s="621"/>
      <c r="I65" s="621"/>
      <c r="J65" s="621"/>
      <c r="K65" s="621"/>
      <c r="L65" s="621"/>
      <c r="M65" s="621"/>
      <c r="N65" s="621"/>
      <c r="O65" s="621"/>
      <c r="P65" s="621"/>
      <c r="Q65" s="621"/>
      <c r="R65" s="621"/>
      <c r="S65" s="621"/>
      <c r="T65" s="551"/>
    </row>
    <row r="66" spans="1:20" ht="24.95" customHeight="1" x14ac:dyDescent="0.2">
      <c r="A66" s="570" t="s">
        <v>550</v>
      </c>
      <c r="B66" s="560"/>
      <c r="C66" s="561"/>
      <c r="D66" s="562"/>
      <c r="E66" s="563"/>
      <c r="F66" s="563"/>
      <c r="G66" s="563"/>
      <c r="H66" s="563"/>
      <c r="I66" s="563"/>
      <c r="J66" s="563"/>
      <c r="K66" s="563"/>
      <c r="L66" s="563"/>
      <c r="M66" s="563"/>
      <c r="N66" s="563"/>
      <c r="O66" s="563"/>
      <c r="P66" s="563"/>
      <c r="Q66" s="563"/>
      <c r="R66" s="563"/>
      <c r="S66" s="563"/>
      <c r="T66" s="552">
        <f>SUM(E66:S66)</f>
        <v>0</v>
      </c>
    </row>
    <row r="67" spans="1:20" ht="24.95" customHeight="1" thickBot="1" x14ac:dyDescent="0.25">
      <c r="A67" s="570" t="s">
        <v>551</v>
      </c>
      <c r="B67" s="560"/>
      <c r="C67" s="561"/>
      <c r="D67" s="562"/>
      <c r="E67" s="563"/>
      <c r="F67" s="563"/>
      <c r="G67" s="563"/>
      <c r="H67" s="563"/>
      <c r="I67" s="563"/>
      <c r="J67" s="563"/>
      <c r="K67" s="563"/>
      <c r="L67" s="563"/>
      <c r="M67" s="563"/>
      <c r="N67" s="563"/>
      <c r="O67" s="563"/>
      <c r="P67" s="563"/>
      <c r="Q67" s="563"/>
      <c r="R67" s="563"/>
      <c r="S67" s="563"/>
      <c r="T67" s="552">
        <f t="shared" ref="T67" si="26">SUM(E67:S67)</f>
        <v>0</v>
      </c>
    </row>
    <row r="68" spans="1:20" ht="36" customHeight="1" thickTop="1" thickBot="1" x14ac:dyDescent="0.25">
      <c r="A68" s="622" t="s">
        <v>529</v>
      </c>
      <c r="B68" s="623"/>
      <c r="C68" s="624"/>
      <c r="D68" s="625"/>
      <c r="E68" s="553">
        <f t="shared" ref="E68:T68" si="27">SUM(E66:E67)</f>
        <v>0</v>
      </c>
      <c r="F68" s="553">
        <f t="shared" si="27"/>
        <v>0</v>
      </c>
      <c r="G68" s="553">
        <f t="shared" si="27"/>
        <v>0</v>
      </c>
      <c r="H68" s="553">
        <f t="shared" si="27"/>
        <v>0</v>
      </c>
      <c r="I68" s="553">
        <f t="shared" si="27"/>
        <v>0</v>
      </c>
      <c r="J68" s="553">
        <f t="shared" si="27"/>
        <v>0</v>
      </c>
      <c r="K68" s="553">
        <f t="shared" si="27"/>
        <v>0</v>
      </c>
      <c r="L68" s="553">
        <f t="shared" si="27"/>
        <v>0</v>
      </c>
      <c r="M68" s="553">
        <f t="shared" si="27"/>
        <v>0</v>
      </c>
      <c r="N68" s="553">
        <f t="shared" si="27"/>
        <v>0</v>
      </c>
      <c r="O68" s="553">
        <f t="shared" si="27"/>
        <v>0</v>
      </c>
      <c r="P68" s="553">
        <f t="shared" si="27"/>
        <v>0</v>
      </c>
      <c r="Q68" s="553">
        <f t="shared" si="27"/>
        <v>0</v>
      </c>
      <c r="R68" s="553">
        <f t="shared" si="27"/>
        <v>0</v>
      </c>
      <c r="S68" s="553">
        <f t="shared" si="27"/>
        <v>0</v>
      </c>
      <c r="T68" s="553">
        <f t="shared" si="27"/>
        <v>0</v>
      </c>
    </row>
    <row r="69" spans="1:20" ht="13.5" thickTop="1" x14ac:dyDescent="0.2"/>
  </sheetData>
  <sheetProtection algorithmName="SHA-512" hashValue="H7LDKidiB5joIoF/BcAfz3Os49rCmMEVFNhnxAiRa9XB1N+286VKtj6wge4oRfAJnu+B6yFnZKf/lQXCahkboQ==" saltValue="TatsQGuUOJB9gRjkLPqn+Q==" spinCount="100000" sheet="1" objects="1" scenarios="1"/>
  <pageMargins left="0.70866141732283472" right="0.70866141732283472" top="0.74803149606299213" bottom="0.74803149606299213" header="0.31496062992125984" footer="0.31496062992125984"/>
  <pageSetup paperSize="9" scale="5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61" r:id="rId4" name="Button 5">
              <controlPr defaultSize="0" print="0" autoFill="0" autoPict="0" macro="[0]!Refresh_Project_Budget_Profile">
                <anchor moveWithCells="1" sizeWithCells="1">
                  <from>
                    <xdr:col>0</xdr:col>
                    <xdr:colOff>371475</xdr:colOff>
                    <xdr:row>10</xdr:row>
                    <xdr:rowOff>257175</xdr:rowOff>
                  </from>
                  <to>
                    <xdr:col>1</xdr:col>
                    <xdr:colOff>600075</xdr:colOff>
                    <xdr:row>11</xdr:row>
                    <xdr:rowOff>238125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176"/>
  <sheetViews>
    <sheetView showGridLines="0" zoomScaleNormal="100" workbookViewId="0"/>
  </sheetViews>
  <sheetFormatPr defaultColWidth="9.140625" defaultRowHeight="12.75" x14ac:dyDescent="0.2"/>
  <cols>
    <col min="1" max="1" width="45.85546875" customWidth="1"/>
    <col min="2" max="2" width="15" style="16" customWidth="1"/>
    <col min="3" max="4" width="14.85546875" style="16" customWidth="1"/>
    <col min="5" max="5" width="10.42578125" customWidth="1"/>
    <col min="6" max="6" width="11.5703125" customWidth="1"/>
    <col min="7" max="7" width="12.85546875" customWidth="1"/>
    <col min="8" max="8" width="13.42578125" customWidth="1"/>
    <col min="9" max="9" width="11.140625" customWidth="1"/>
    <col min="10" max="10" width="12.85546875" customWidth="1"/>
    <col min="17" max="17" width="13.85546875" customWidth="1"/>
    <col min="18" max="18" width="14.85546875" customWidth="1"/>
    <col min="22" max="22" width="15.42578125" customWidth="1"/>
  </cols>
  <sheetData>
    <row r="1" spans="1:21" ht="15.75" x14ac:dyDescent="0.25">
      <c r="A1" s="36" t="str">
        <f>'Project Details'!A6</f>
        <v>Project:</v>
      </c>
      <c r="B1" s="882" t="str">
        <f>'Project Details'!B6</f>
        <v xml:space="preserve">Channel Road and Doyles Road Roundabout project </v>
      </c>
      <c r="C1" s="910"/>
      <c r="D1" s="910"/>
      <c r="E1" s="910"/>
      <c r="F1" s="910"/>
      <c r="G1" s="910"/>
      <c r="H1" s="910"/>
      <c r="I1" s="910"/>
      <c r="J1" s="911"/>
      <c r="K1" s="32"/>
      <c r="L1" s="32"/>
      <c r="M1" s="32"/>
      <c r="N1" s="32"/>
      <c r="O1" s="32"/>
    </row>
    <row r="2" spans="1:21" ht="16.5" thickBot="1" x14ac:dyDescent="0.3">
      <c r="A2" s="37" t="str">
        <f>'Project Details'!A7</f>
        <v>Location:</v>
      </c>
      <c r="B2" s="888" t="str">
        <f>'Project Details'!B7</f>
        <v xml:space="preserve">Channel Road and Doyles Road Roundabout project </v>
      </c>
      <c r="C2" s="886"/>
      <c r="D2" s="886"/>
      <c r="E2" s="886"/>
      <c r="F2" s="886"/>
      <c r="G2" s="886"/>
      <c r="H2" s="886"/>
      <c r="I2" s="886"/>
      <c r="J2" s="887"/>
      <c r="K2" s="32"/>
      <c r="L2" s="32"/>
      <c r="M2" s="32"/>
      <c r="N2" s="32"/>
      <c r="O2" s="32"/>
    </row>
    <row r="3" spans="1:21" ht="15.75" x14ac:dyDescent="0.25">
      <c r="A3" s="36" t="str">
        <f>'Project Details'!A12</f>
        <v>Estimate Prepared By:</v>
      </c>
      <c r="B3" s="882">
        <f>'Project Details'!B12</f>
        <v>0</v>
      </c>
      <c r="C3" s="883"/>
      <c r="D3" s="883"/>
      <c r="E3" s="883"/>
      <c r="F3" s="883"/>
      <c r="G3" s="883"/>
      <c r="H3" s="883"/>
      <c r="I3" s="883"/>
      <c r="J3" s="884"/>
      <c r="K3" s="32"/>
      <c r="L3" s="32"/>
      <c r="M3" s="32"/>
      <c r="N3" s="32"/>
      <c r="O3" s="32"/>
    </row>
    <row r="4" spans="1:21" ht="15.75" x14ac:dyDescent="0.25">
      <c r="A4" s="35" t="str">
        <f>'Project Details'!A13</f>
        <v>Business Area:</v>
      </c>
      <c r="B4" s="889">
        <f>'Project Details'!B13</f>
        <v>0</v>
      </c>
      <c r="C4" s="890"/>
      <c r="D4" s="890"/>
      <c r="E4" s="890"/>
      <c r="F4" s="890"/>
      <c r="G4" s="890"/>
      <c r="H4" s="890"/>
      <c r="I4" s="890"/>
      <c r="J4" s="891"/>
      <c r="K4" s="32"/>
      <c r="L4" s="32"/>
      <c r="M4" s="32"/>
      <c r="N4" s="32"/>
      <c r="O4" s="32"/>
    </row>
    <row r="5" spans="1:21" ht="16.5" thickBot="1" x14ac:dyDescent="0.3">
      <c r="A5" s="37" t="str">
        <f>'Project Details'!A14</f>
        <v>Estimate Date:</v>
      </c>
      <c r="B5" s="885">
        <f>'Project Details'!B14</f>
        <v>45035</v>
      </c>
      <c r="C5" s="886"/>
      <c r="D5" s="886"/>
      <c r="E5" s="886"/>
      <c r="F5" s="886"/>
      <c r="G5" s="886"/>
      <c r="H5" s="886"/>
      <c r="I5" s="886"/>
      <c r="J5" s="887"/>
      <c r="K5" s="32"/>
      <c r="L5" s="32"/>
      <c r="M5" s="32"/>
      <c r="N5" s="32"/>
      <c r="O5" s="32"/>
      <c r="U5" t="s">
        <v>34</v>
      </c>
    </row>
    <row r="6" spans="1:21" ht="15.75" x14ac:dyDescent="0.25">
      <c r="A6" s="36" t="str">
        <f>'Project Details'!A18</f>
        <v>Estimate Approved By:</v>
      </c>
      <c r="B6" s="882">
        <f>'Project Details'!B18</f>
        <v>0</v>
      </c>
      <c r="C6" s="883"/>
      <c r="D6" s="883"/>
      <c r="E6" s="883"/>
      <c r="F6" s="883"/>
      <c r="G6" s="883"/>
      <c r="H6" s="883"/>
      <c r="I6" s="883"/>
      <c r="J6" s="884"/>
      <c r="K6" s="32"/>
      <c r="L6" s="32"/>
      <c r="M6" s="32"/>
      <c r="N6" s="32"/>
      <c r="O6" s="32"/>
    </row>
    <row r="7" spans="1:21" ht="15.75" x14ac:dyDescent="0.25">
      <c r="A7" s="35" t="str">
        <f>'Project Details'!A19</f>
        <v>Business Area:</v>
      </c>
      <c r="B7" s="889">
        <f>'Project Details'!B19</f>
        <v>0</v>
      </c>
      <c r="C7" s="890"/>
      <c r="D7" s="890"/>
      <c r="E7" s="890"/>
      <c r="F7" s="890"/>
      <c r="G7" s="890"/>
      <c r="H7" s="890"/>
      <c r="I7" s="890"/>
      <c r="J7" s="891"/>
      <c r="K7" s="32"/>
      <c r="L7" s="32"/>
      <c r="M7" s="32"/>
      <c r="N7" s="32"/>
      <c r="O7" s="32"/>
    </row>
    <row r="8" spans="1:21" ht="16.5" thickBot="1" x14ac:dyDescent="0.3">
      <c r="A8" s="37" t="str">
        <f>'Project Details'!A20</f>
        <v>Date:</v>
      </c>
      <c r="B8" s="915">
        <f>'Project Details'!B20</f>
        <v>0</v>
      </c>
      <c r="C8" s="913"/>
      <c r="D8" s="913"/>
      <c r="E8" s="913"/>
      <c r="F8" s="913"/>
      <c r="G8" s="913"/>
      <c r="H8" s="913"/>
      <c r="I8" s="913"/>
      <c r="J8" s="914"/>
      <c r="K8" s="32"/>
      <c r="L8" s="32"/>
      <c r="M8" s="32"/>
      <c r="N8" s="32"/>
      <c r="O8" s="32"/>
    </row>
    <row r="9" spans="1:21" x14ac:dyDescent="0.2">
      <c r="K9" s="32"/>
      <c r="L9" s="32"/>
      <c r="M9" s="32"/>
      <c r="N9" s="32"/>
      <c r="O9" s="32"/>
    </row>
    <row r="10" spans="1:21" x14ac:dyDescent="0.2">
      <c r="A10" s="32"/>
      <c r="B10" s="57"/>
      <c r="C10" s="57"/>
      <c r="D10" s="57"/>
      <c r="E10" s="32"/>
      <c r="F10" s="32"/>
      <c r="G10" s="32"/>
      <c r="H10" s="32"/>
      <c r="I10" s="32"/>
      <c r="J10" s="32"/>
      <c r="K10" s="32"/>
      <c r="L10" s="32"/>
      <c r="M10" s="32"/>
      <c r="N10" s="32"/>
      <c r="O10" s="32"/>
    </row>
    <row r="11" spans="1:21" x14ac:dyDescent="0.2">
      <c r="A11" s="32"/>
      <c r="B11" s="57"/>
      <c r="C11" s="57"/>
      <c r="D11" s="57"/>
      <c r="E11" s="32"/>
      <c r="F11" s="32"/>
      <c r="G11" s="32"/>
      <c r="H11" s="32"/>
      <c r="I11" s="32"/>
      <c r="J11" s="32"/>
      <c r="K11" s="32"/>
      <c r="L11" s="32"/>
      <c r="M11" s="32"/>
      <c r="N11" s="32"/>
      <c r="O11" s="32"/>
    </row>
    <row r="12" spans="1:21" ht="15.75" x14ac:dyDescent="0.25">
      <c r="A12" s="53" t="s">
        <v>64</v>
      </c>
      <c r="B12" s="382">
        <f>Number_Runs</f>
        <v>10000</v>
      </c>
      <c r="C12" s="90" t="s">
        <v>55</v>
      </c>
      <c r="D12" s="236">
        <v>1000000</v>
      </c>
      <c r="F12" s="32"/>
      <c r="G12" s="32"/>
      <c r="H12" s="32"/>
      <c r="I12" s="32"/>
      <c r="J12" s="32"/>
      <c r="K12" s="32"/>
      <c r="L12" s="32"/>
      <c r="M12" s="32"/>
      <c r="N12" s="32"/>
      <c r="O12" s="32"/>
    </row>
    <row r="13" spans="1:21" x14ac:dyDescent="0.2">
      <c r="A13" s="32"/>
      <c r="B13" s="57"/>
      <c r="C13" s="57"/>
      <c r="D13" s="57"/>
      <c r="E13" s="32"/>
      <c r="F13" s="32"/>
      <c r="G13" s="32"/>
      <c r="H13" s="32"/>
      <c r="I13" s="32"/>
      <c r="J13" s="32"/>
      <c r="K13" s="32"/>
      <c r="L13" s="32"/>
      <c r="M13" s="32"/>
      <c r="N13" s="32"/>
      <c r="O13" s="32"/>
    </row>
    <row r="14" spans="1:21" x14ac:dyDescent="0.2">
      <c r="A14" s="32"/>
      <c r="B14" s="57"/>
      <c r="C14" s="57"/>
      <c r="D14" s="57"/>
      <c r="E14" s="32"/>
      <c r="F14" s="32"/>
      <c r="G14" s="32"/>
      <c r="H14" s="32"/>
      <c r="I14" s="32"/>
      <c r="J14" s="32"/>
      <c r="K14" s="32"/>
      <c r="L14" s="32"/>
      <c r="M14" s="32"/>
      <c r="N14" s="32"/>
      <c r="O14" s="32"/>
      <c r="R14" t="s">
        <v>21</v>
      </c>
    </row>
    <row r="15" spans="1:21" x14ac:dyDescent="0.2">
      <c r="A15" s="32"/>
      <c r="B15" s="57"/>
      <c r="C15" s="57"/>
      <c r="D15" s="57"/>
      <c r="E15" s="32"/>
      <c r="F15" s="32"/>
      <c r="G15" s="32"/>
      <c r="H15" s="32"/>
      <c r="I15" s="32"/>
      <c r="J15" s="32"/>
      <c r="K15" s="32"/>
      <c r="L15" s="32"/>
      <c r="M15" s="32"/>
      <c r="N15" s="32"/>
      <c r="O15" s="32"/>
      <c r="R15" t="s">
        <v>16</v>
      </c>
      <c r="S15">
        <v>9692354</v>
      </c>
    </row>
    <row r="16" spans="1:21" x14ac:dyDescent="0.2">
      <c r="A16" s="32"/>
      <c r="B16" s="57"/>
      <c r="C16" s="57"/>
      <c r="D16" s="57"/>
      <c r="E16" s="32"/>
      <c r="F16" s="32"/>
      <c r="G16" s="32"/>
      <c r="H16" s="32"/>
      <c r="I16" s="32"/>
      <c r="J16" s="32"/>
      <c r="K16" s="32"/>
      <c r="L16" s="32"/>
      <c r="M16" s="32"/>
      <c r="N16" s="32"/>
      <c r="O16" s="32"/>
      <c r="R16" t="s">
        <v>17</v>
      </c>
      <c r="S16">
        <v>14998111</v>
      </c>
    </row>
    <row r="17" spans="1:21" x14ac:dyDescent="0.2">
      <c r="A17" s="32"/>
      <c r="B17" s="57"/>
      <c r="C17" s="57"/>
      <c r="D17" s="57"/>
      <c r="E17" s="32"/>
      <c r="F17" s="32"/>
      <c r="G17" s="32"/>
      <c r="H17" s="32"/>
      <c r="I17" s="32"/>
      <c r="J17" s="32"/>
      <c r="K17" s="32"/>
      <c r="L17" s="32"/>
      <c r="M17" s="32"/>
      <c r="N17" s="32"/>
      <c r="O17" s="32"/>
    </row>
    <row r="18" spans="1:21" x14ac:dyDescent="0.2">
      <c r="A18" s="32"/>
      <c r="B18" s="57"/>
      <c r="C18" s="57"/>
      <c r="D18" s="57"/>
      <c r="E18" s="32"/>
      <c r="F18" s="32"/>
      <c r="G18" s="32"/>
      <c r="H18" s="32"/>
      <c r="I18" s="32"/>
      <c r="J18" s="32"/>
      <c r="K18" s="32"/>
      <c r="L18" s="32"/>
      <c r="M18" s="32"/>
      <c r="N18" s="32"/>
      <c r="O18" s="32"/>
      <c r="S18" t="s">
        <v>19</v>
      </c>
      <c r="T18" t="s">
        <v>15</v>
      </c>
      <c r="U18" t="s">
        <v>18</v>
      </c>
    </row>
    <row r="19" spans="1:21" x14ac:dyDescent="0.2">
      <c r="A19" s="32"/>
      <c r="B19" s="57"/>
      <c r="C19" s="57"/>
      <c r="D19" s="57"/>
      <c r="E19" s="32"/>
      <c r="F19" s="32"/>
      <c r="G19" s="32"/>
      <c r="H19" s="32"/>
      <c r="I19" s="32"/>
      <c r="J19" s="32"/>
      <c r="K19" s="32"/>
      <c r="L19" s="32"/>
      <c r="M19" s="32"/>
      <c r="N19" s="32"/>
      <c r="O19" s="32"/>
      <c r="R19">
        <v>9692354</v>
      </c>
      <c r="S19">
        <v>9.6923539999999999</v>
      </c>
      <c r="T19">
        <v>0</v>
      </c>
      <c r="U19">
        <v>0</v>
      </c>
    </row>
    <row r="20" spans="1:21" x14ac:dyDescent="0.2">
      <c r="A20" s="32"/>
      <c r="B20" s="57"/>
      <c r="C20" s="57"/>
      <c r="D20" s="57"/>
      <c r="E20" s="32"/>
      <c r="F20" s="32"/>
      <c r="G20" s="32"/>
      <c r="H20" s="32"/>
      <c r="I20" s="32"/>
      <c r="J20" s="59"/>
      <c r="K20" s="32"/>
      <c r="L20" s="32"/>
      <c r="M20" s="32"/>
      <c r="N20" s="32"/>
      <c r="O20" s="32"/>
      <c r="R20">
        <v>9824997.9250000007</v>
      </c>
      <c r="S20">
        <v>9.8249979249999999</v>
      </c>
      <c r="T20">
        <v>2.0000000000000001E-4</v>
      </c>
      <c r="U20">
        <v>2.0000000000000001E-4</v>
      </c>
    </row>
    <row r="21" spans="1:21" x14ac:dyDescent="0.2">
      <c r="A21" s="32"/>
      <c r="B21" s="57"/>
      <c r="C21" s="57"/>
      <c r="D21" s="57"/>
      <c r="E21" s="32"/>
      <c r="F21" s="32"/>
      <c r="G21" s="32"/>
      <c r="H21" s="32"/>
      <c r="I21" s="32"/>
      <c r="J21" s="59"/>
      <c r="K21" s="32"/>
      <c r="L21" s="32"/>
      <c r="M21" s="32"/>
      <c r="N21" s="32"/>
      <c r="O21" s="32"/>
      <c r="R21">
        <v>9957641.8500000015</v>
      </c>
      <c r="S21">
        <v>9.9576418500000017</v>
      </c>
      <c r="T21">
        <v>0</v>
      </c>
      <c r="U21">
        <v>2.0000000000000001E-4</v>
      </c>
    </row>
    <row r="22" spans="1:21" x14ac:dyDescent="0.2">
      <c r="A22" s="32"/>
      <c r="B22" s="57"/>
      <c r="C22" s="57"/>
      <c r="D22" s="57"/>
      <c r="E22" s="32"/>
      <c r="F22" s="32"/>
      <c r="G22" s="32"/>
      <c r="H22" s="32"/>
      <c r="I22" s="32"/>
      <c r="J22" s="59"/>
      <c r="K22" s="32"/>
      <c r="L22" s="32"/>
      <c r="M22" s="32"/>
      <c r="N22" s="32"/>
      <c r="O22" s="32"/>
      <c r="R22">
        <v>10090285.775000002</v>
      </c>
      <c r="S22">
        <v>10.090285775000002</v>
      </c>
      <c r="T22">
        <v>2.0000000000000001E-4</v>
      </c>
      <c r="U22">
        <v>4.0000000000000002E-4</v>
      </c>
    </row>
    <row r="23" spans="1:21" x14ac:dyDescent="0.2">
      <c r="A23" s="32"/>
      <c r="B23" s="57"/>
      <c r="C23" s="57"/>
      <c r="D23" s="57"/>
      <c r="E23" s="32"/>
      <c r="F23" s="32"/>
      <c r="G23" s="32"/>
      <c r="H23" s="32"/>
      <c r="I23" s="32"/>
      <c r="J23" s="59"/>
      <c r="K23" s="32"/>
      <c r="L23" s="32"/>
      <c r="M23" s="32"/>
      <c r="N23" s="32"/>
      <c r="O23" s="32"/>
      <c r="R23">
        <v>10222929.700000003</v>
      </c>
      <c r="S23">
        <v>10.222929700000003</v>
      </c>
      <c r="T23">
        <v>8.0000000000000015E-4</v>
      </c>
      <c r="U23">
        <v>1.2000000000000001E-3</v>
      </c>
    </row>
    <row r="24" spans="1:21" x14ac:dyDescent="0.2">
      <c r="A24" s="32"/>
      <c r="B24" s="57"/>
      <c r="C24" s="57"/>
      <c r="D24" s="57"/>
      <c r="E24" s="32"/>
      <c r="F24" s="32"/>
      <c r="G24" s="32"/>
      <c r="H24" s="32"/>
      <c r="I24" s="32"/>
      <c r="J24" s="59"/>
      <c r="K24" s="32"/>
      <c r="L24" s="32"/>
      <c r="M24" s="32"/>
      <c r="N24" s="32"/>
      <c r="O24" s="32"/>
      <c r="R24">
        <v>10355573.625000004</v>
      </c>
      <c r="S24">
        <v>10.355573625000003</v>
      </c>
      <c r="T24">
        <v>1.4000000000000004E-3</v>
      </c>
      <c r="U24">
        <v>2.6000000000000007E-3</v>
      </c>
    </row>
    <row r="25" spans="1:21" x14ac:dyDescent="0.2">
      <c r="A25" s="32"/>
      <c r="B25" s="57"/>
      <c r="C25" s="57"/>
      <c r="D25" s="57"/>
      <c r="E25" s="32"/>
      <c r="F25" s="32"/>
      <c r="G25" s="32"/>
      <c r="H25" s="32"/>
      <c r="I25" s="32"/>
      <c r="J25" s="32"/>
      <c r="K25" s="32"/>
      <c r="L25" s="32"/>
      <c r="M25" s="32"/>
      <c r="N25" s="32"/>
      <c r="O25" s="32"/>
      <c r="R25">
        <v>10488217.550000004</v>
      </c>
      <c r="S25">
        <v>10.488217550000005</v>
      </c>
      <c r="T25">
        <v>2.5999999999999994E-3</v>
      </c>
      <c r="U25">
        <v>5.1999999999999998E-3</v>
      </c>
    </row>
    <row r="26" spans="1:21" x14ac:dyDescent="0.2">
      <c r="A26" s="32"/>
      <c r="B26" s="57"/>
      <c r="C26" s="57"/>
      <c r="D26" s="57"/>
      <c r="E26" s="32"/>
      <c r="F26" s="32"/>
      <c r="G26" s="32"/>
      <c r="H26" s="32"/>
      <c r="I26" s="32"/>
      <c r="J26" s="32"/>
      <c r="K26" s="32"/>
      <c r="L26" s="32"/>
      <c r="M26" s="32"/>
      <c r="N26" s="32"/>
      <c r="O26" s="32"/>
      <c r="R26">
        <v>10620861.475000005</v>
      </c>
      <c r="S26">
        <v>10.620861475000005</v>
      </c>
      <c r="T26">
        <v>3.9999999999999975E-3</v>
      </c>
      <c r="U26">
        <v>9.1999999999999964E-3</v>
      </c>
    </row>
    <row r="27" spans="1:21" x14ac:dyDescent="0.2">
      <c r="A27" s="32"/>
      <c r="B27" s="57"/>
      <c r="C27" s="57"/>
      <c r="D27" s="57"/>
      <c r="E27" s="32"/>
      <c r="F27" s="32"/>
      <c r="G27" s="32"/>
      <c r="H27" s="32"/>
      <c r="I27" s="32"/>
      <c r="J27" s="32"/>
      <c r="K27" s="32"/>
      <c r="L27" s="32"/>
      <c r="M27" s="32"/>
      <c r="N27" s="32"/>
      <c r="O27" s="32"/>
      <c r="R27">
        <v>10753505.400000006</v>
      </c>
      <c r="S27">
        <v>10.753505400000005</v>
      </c>
      <c r="T27">
        <v>8.2000000000000059E-3</v>
      </c>
      <c r="U27">
        <v>1.7400000000000002E-2</v>
      </c>
    </row>
    <row r="28" spans="1:21" x14ac:dyDescent="0.2">
      <c r="A28" s="32"/>
      <c r="B28" s="57"/>
      <c r="C28" s="57"/>
      <c r="D28" s="57"/>
      <c r="E28" s="32"/>
      <c r="F28" s="32"/>
      <c r="G28" s="32"/>
      <c r="H28" s="32"/>
      <c r="I28" s="32"/>
      <c r="J28" s="32"/>
      <c r="K28" s="32"/>
      <c r="L28" s="32"/>
      <c r="M28" s="32"/>
      <c r="N28" s="32"/>
      <c r="O28" s="32"/>
      <c r="R28">
        <v>10886149.325000007</v>
      </c>
      <c r="S28">
        <v>10.886149325000007</v>
      </c>
      <c r="T28">
        <v>1.2199999999999982E-2</v>
      </c>
      <c r="U28">
        <v>2.9599999999999984E-2</v>
      </c>
    </row>
    <row r="29" spans="1:21" x14ac:dyDescent="0.2">
      <c r="A29" s="32"/>
      <c r="B29" s="57"/>
      <c r="C29" s="57"/>
      <c r="D29" s="57"/>
      <c r="E29" s="32"/>
      <c r="F29" s="32"/>
      <c r="G29" s="32"/>
      <c r="H29" s="32"/>
      <c r="I29" s="32"/>
      <c r="J29" s="32"/>
      <c r="K29" s="32"/>
      <c r="L29" s="32"/>
      <c r="M29" s="32"/>
      <c r="N29" s="32"/>
      <c r="O29" s="32"/>
      <c r="R29">
        <v>11018793.250000007</v>
      </c>
      <c r="S29">
        <v>11.018793250000007</v>
      </c>
      <c r="T29">
        <v>1.7799999999999948E-2</v>
      </c>
      <c r="U29">
        <v>4.7399999999999928E-2</v>
      </c>
    </row>
    <row r="30" spans="1:21" x14ac:dyDescent="0.2">
      <c r="A30" s="32"/>
      <c r="B30" s="57"/>
      <c r="C30" s="57"/>
      <c r="D30" s="57"/>
      <c r="E30" s="32"/>
      <c r="F30" s="32"/>
      <c r="G30" s="32"/>
      <c r="H30" s="32"/>
      <c r="I30" s="32"/>
      <c r="J30" s="32"/>
      <c r="K30" s="32"/>
      <c r="L30" s="32"/>
      <c r="M30" s="32"/>
      <c r="N30" s="32"/>
      <c r="O30" s="32"/>
      <c r="R30">
        <v>11151437.175000008</v>
      </c>
      <c r="S30">
        <v>11.151437175000009</v>
      </c>
      <c r="T30">
        <v>2.4799999999999905E-2</v>
      </c>
      <c r="U30">
        <v>7.2199999999999834E-2</v>
      </c>
    </row>
    <row r="31" spans="1:21" x14ac:dyDescent="0.2">
      <c r="A31" s="32"/>
      <c r="B31" s="57"/>
      <c r="C31" s="57"/>
      <c r="D31" s="57"/>
      <c r="E31" s="32"/>
      <c r="F31" s="32"/>
      <c r="G31" s="32"/>
      <c r="H31" s="32"/>
      <c r="I31" s="32"/>
      <c r="J31" s="32"/>
      <c r="K31" s="32"/>
      <c r="L31" s="32"/>
      <c r="M31" s="32"/>
      <c r="N31" s="32"/>
      <c r="O31" s="32"/>
      <c r="R31">
        <v>11284081.100000009</v>
      </c>
      <c r="S31">
        <v>11.284081100000009</v>
      </c>
      <c r="T31">
        <v>2.9899999999999875E-2</v>
      </c>
      <c r="U31">
        <v>0.1020999999999997</v>
      </c>
    </row>
    <row r="32" spans="1:21" x14ac:dyDescent="0.2">
      <c r="A32" s="32"/>
      <c r="B32" s="57"/>
      <c r="C32" s="57"/>
      <c r="D32" s="57"/>
      <c r="E32" s="32"/>
      <c r="F32" s="32"/>
      <c r="G32" s="32"/>
      <c r="H32" s="32"/>
      <c r="I32" s="32"/>
      <c r="J32" s="32"/>
      <c r="K32" s="32"/>
      <c r="L32" s="32"/>
      <c r="M32" s="32"/>
      <c r="N32" s="32"/>
      <c r="O32" s="32"/>
      <c r="R32">
        <v>11416725.02500001</v>
      </c>
      <c r="S32">
        <v>11.416725025000011</v>
      </c>
      <c r="T32">
        <v>4.0000000000000119E-2</v>
      </c>
      <c r="U32">
        <v>0.14209999999999984</v>
      </c>
    </row>
    <row r="33" spans="1:21" x14ac:dyDescent="0.2">
      <c r="A33" s="32"/>
      <c r="B33" s="57"/>
      <c r="C33" s="57"/>
      <c r="D33" s="57"/>
      <c r="E33" s="32"/>
      <c r="F33" s="32"/>
      <c r="G33" s="32"/>
      <c r="H33" s="32"/>
      <c r="I33" s="32"/>
      <c r="J33" s="32"/>
      <c r="K33" s="32"/>
      <c r="L33" s="32"/>
      <c r="M33" s="32"/>
      <c r="N33" s="32"/>
      <c r="O33" s="32"/>
      <c r="R33">
        <v>11549368.95000001</v>
      </c>
      <c r="S33">
        <v>11.549368950000011</v>
      </c>
      <c r="T33">
        <v>4.9600000000000394E-2</v>
      </c>
      <c r="U33">
        <v>0.19170000000000023</v>
      </c>
    </row>
    <row r="34" spans="1:21" x14ac:dyDescent="0.2">
      <c r="A34" s="32"/>
      <c r="B34" s="57"/>
      <c r="C34" s="57"/>
      <c r="D34" s="57"/>
      <c r="E34" s="32"/>
      <c r="F34" s="32"/>
      <c r="G34" s="32"/>
      <c r="H34" s="32"/>
      <c r="I34" s="32"/>
      <c r="J34" s="32"/>
      <c r="K34" s="32"/>
      <c r="L34" s="32"/>
      <c r="M34" s="32"/>
      <c r="N34" s="32"/>
      <c r="O34" s="32"/>
      <c r="R34">
        <v>11682012.875000011</v>
      </c>
      <c r="S34">
        <v>11.682012875000011</v>
      </c>
      <c r="T34">
        <v>5.4200000000000526E-2</v>
      </c>
      <c r="U34">
        <v>0.24590000000000076</v>
      </c>
    </row>
    <row r="35" spans="1:21" x14ac:dyDescent="0.2">
      <c r="A35" s="32"/>
      <c r="B35" s="57"/>
      <c r="C35" s="57"/>
      <c r="D35" s="57"/>
      <c r="E35" s="32"/>
      <c r="F35" s="32"/>
      <c r="G35" s="32"/>
      <c r="H35" s="32"/>
      <c r="I35" s="32"/>
      <c r="J35" s="32"/>
      <c r="K35" s="32"/>
      <c r="L35" s="32"/>
      <c r="M35" s="32"/>
      <c r="N35" s="32"/>
      <c r="O35" s="32"/>
      <c r="R35">
        <v>11814656.800000012</v>
      </c>
      <c r="S35">
        <v>11.814656800000012</v>
      </c>
      <c r="T35">
        <v>6.4700000000000826E-2</v>
      </c>
      <c r="U35">
        <v>0.3106000000000016</v>
      </c>
    </row>
    <row r="36" spans="1:21" x14ac:dyDescent="0.2">
      <c r="A36" s="32"/>
      <c r="B36" s="57"/>
      <c r="C36" s="57"/>
      <c r="D36" s="57"/>
      <c r="E36" s="32"/>
      <c r="F36" s="32"/>
      <c r="G36" s="32"/>
      <c r="H36" s="32"/>
      <c r="I36" s="32"/>
      <c r="J36" s="32"/>
      <c r="K36" s="32"/>
      <c r="L36" s="32"/>
      <c r="M36" s="32"/>
      <c r="N36" s="32"/>
      <c r="O36" s="32"/>
      <c r="R36">
        <v>11947300.725000013</v>
      </c>
      <c r="S36">
        <v>11.947300725000012</v>
      </c>
      <c r="T36">
        <v>7.0300000000000987E-2</v>
      </c>
      <c r="U36">
        <v>0.38090000000000257</v>
      </c>
    </row>
    <row r="37" spans="1:21" x14ac:dyDescent="0.2">
      <c r="A37" s="32"/>
      <c r="B37" s="57"/>
      <c r="C37" s="57"/>
      <c r="D37" s="57"/>
      <c r="E37" s="32"/>
      <c r="F37" s="32"/>
      <c r="G37" s="32"/>
      <c r="H37" s="32"/>
      <c r="I37" s="32"/>
      <c r="J37" s="32"/>
      <c r="K37" s="32"/>
      <c r="L37" s="32"/>
      <c r="M37" s="32"/>
      <c r="N37" s="32"/>
      <c r="O37" s="32"/>
      <c r="R37">
        <v>12079944.650000013</v>
      </c>
      <c r="S37">
        <v>12.079944650000014</v>
      </c>
      <c r="T37">
        <v>6.4100000000000809E-2</v>
      </c>
      <c r="U37">
        <v>0.44500000000000339</v>
      </c>
    </row>
    <row r="38" spans="1:21" x14ac:dyDescent="0.2">
      <c r="A38" s="32"/>
      <c r="B38" s="57"/>
      <c r="C38" s="57"/>
      <c r="D38" s="57"/>
      <c r="E38" s="32"/>
      <c r="F38" s="32"/>
      <c r="G38" s="32"/>
      <c r="H38" s="32"/>
      <c r="I38" s="32"/>
      <c r="J38" s="32"/>
      <c r="K38" s="32"/>
      <c r="L38" s="32"/>
      <c r="M38" s="32"/>
      <c r="N38" s="32"/>
      <c r="O38" s="32"/>
      <c r="R38">
        <v>12212588.575000014</v>
      </c>
      <c r="S38">
        <v>12.212588575000014</v>
      </c>
      <c r="T38">
        <v>7.1200000000001012E-2</v>
      </c>
      <c r="U38">
        <v>0.51620000000000443</v>
      </c>
    </row>
    <row r="39" spans="1:21" x14ac:dyDescent="0.2">
      <c r="A39" s="32"/>
      <c r="B39" s="57"/>
      <c r="C39" s="57"/>
      <c r="D39" s="57"/>
      <c r="E39" s="61"/>
      <c r="F39" s="32"/>
      <c r="G39" s="32"/>
      <c r="H39" s="32"/>
      <c r="I39" s="32"/>
      <c r="J39" s="32"/>
      <c r="K39" s="32"/>
      <c r="L39" s="32"/>
      <c r="M39" s="32"/>
      <c r="N39" s="32"/>
      <c r="O39" s="32"/>
      <c r="R39">
        <v>12345232.500000015</v>
      </c>
      <c r="S39">
        <v>12.345232500000014</v>
      </c>
      <c r="T39">
        <v>6.8700000000000941E-2</v>
      </c>
      <c r="U39">
        <v>0.58490000000000542</v>
      </c>
    </row>
    <row r="40" spans="1:21" x14ac:dyDescent="0.2">
      <c r="A40" s="32"/>
      <c r="B40" s="57"/>
      <c r="C40" s="57"/>
      <c r="D40" s="57"/>
      <c r="E40" s="61"/>
      <c r="F40" s="32"/>
      <c r="G40" s="32"/>
      <c r="H40" s="32"/>
      <c r="I40" s="32"/>
      <c r="J40" s="32"/>
      <c r="K40" s="32"/>
      <c r="L40" s="32"/>
      <c r="M40" s="32"/>
      <c r="N40" s="32"/>
      <c r="O40" s="32"/>
      <c r="R40">
        <v>12477876.425000016</v>
      </c>
      <c r="S40">
        <v>12.477876425000016</v>
      </c>
      <c r="T40">
        <v>6.7100000000000895E-2</v>
      </c>
      <c r="U40">
        <v>0.65200000000000635</v>
      </c>
    </row>
    <row r="41" spans="1:21" x14ac:dyDescent="0.2">
      <c r="A41" s="32"/>
      <c r="B41" s="57"/>
      <c r="C41" s="57"/>
      <c r="D41" s="57"/>
      <c r="E41" s="61"/>
      <c r="F41" s="32"/>
      <c r="G41" s="32"/>
      <c r="H41" s="32"/>
      <c r="I41" s="32"/>
      <c r="J41" s="32"/>
      <c r="K41" s="32"/>
      <c r="L41" s="32"/>
      <c r="M41" s="32"/>
      <c r="N41" s="32"/>
      <c r="O41" s="32"/>
      <c r="Q41" s="16"/>
      <c r="R41">
        <v>12610520.350000016</v>
      </c>
      <c r="S41">
        <v>12.610520350000016</v>
      </c>
      <c r="T41">
        <v>5.5800000000000571E-2</v>
      </c>
      <c r="U41">
        <v>0.70780000000000687</v>
      </c>
    </row>
    <row r="42" spans="1:21" x14ac:dyDescent="0.2">
      <c r="A42" s="32"/>
      <c r="B42" s="57"/>
      <c r="C42" s="57"/>
      <c r="D42" s="57"/>
      <c r="E42" s="32"/>
      <c r="F42" s="32"/>
      <c r="G42" s="32"/>
      <c r="H42" s="32"/>
      <c r="I42" s="32"/>
      <c r="J42" s="32"/>
      <c r="K42" s="32"/>
      <c r="L42" s="32"/>
      <c r="M42" s="32"/>
      <c r="N42" s="62"/>
      <c r="O42" s="32"/>
      <c r="R42">
        <v>12743164.275000017</v>
      </c>
      <c r="S42">
        <v>12.743164275000018</v>
      </c>
      <c r="T42">
        <v>5.3200000000000497E-2</v>
      </c>
      <c r="U42">
        <v>0.76100000000000734</v>
      </c>
    </row>
    <row r="43" spans="1:21" x14ac:dyDescent="0.2">
      <c r="A43" s="32"/>
      <c r="B43" s="57"/>
      <c r="C43" s="57"/>
      <c r="D43" s="57"/>
      <c r="E43" s="32"/>
      <c r="F43" s="32"/>
      <c r="G43" s="32"/>
      <c r="H43" s="32"/>
      <c r="I43" s="32"/>
      <c r="J43" s="32"/>
      <c r="K43" s="32"/>
      <c r="L43" s="63"/>
      <c r="M43" s="32"/>
      <c r="N43" s="62"/>
      <c r="O43" s="32"/>
      <c r="R43">
        <v>12875808.200000018</v>
      </c>
      <c r="S43">
        <v>12.875808200000018</v>
      </c>
      <c r="T43">
        <v>4.9000000000000377E-2</v>
      </c>
      <c r="U43">
        <v>0.81000000000000771</v>
      </c>
    </row>
    <row r="44" spans="1:21" x14ac:dyDescent="0.2">
      <c r="A44" s="32"/>
      <c r="B44" s="57"/>
      <c r="C44" s="57"/>
      <c r="D44" s="57"/>
      <c r="E44" s="61"/>
      <c r="F44" s="32"/>
      <c r="G44" s="32"/>
      <c r="H44" s="32"/>
      <c r="I44" s="32"/>
      <c r="J44" s="32"/>
      <c r="K44" s="32"/>
      <c r="L44" s="63"/>
      <c r="M44" s="32"/>
      <c r="N44" s="62"/>
      <c r="O44" s="32"/>
      <c r="R44">
        <v>13008452.125000019</v>
      </c>
      <c r="S44">
        <v>13.008452125000019</v>
      </c>
      <c r="T44">
        <v>4.2300000000000185E-2</v>
      </c>
      <c r="U44">
        <v>0.85230000000000794</v>
      </c>
    </row>
    <row r="45" spans="1:21" x14ac:dyDescent="0.2">
      <c r="A45" s="32"/>
      <c r="B45" s="57"/>
      <c r="C45" s="57"/>
      <c r="D45" s="57"/>
      <c r="E45" s="61"/>
      <c r="F45" s="32"/>
      <c r="G45" s="32"/>
      <c r="H45" s="32"/>
      <c r="I45" s="32"/>
      <c r="J45" s="32"/>
      <c r="K45" s="32"/>
      <c r="L45" s="63"/>
      <c r="M45" s="32"/>
      <c r="N45" s="62"/>
      <c r="O45" s="32"/>
      <c r="R45">
        <v>13141096.050000019</v>
      </c>
      <c r="S45">
        <v>13.141096050000019</v>
      </c>
      <c r="T45">
        <v>3.4299999999999956E-2</v>
      </c>
      <c r="U45">
        <v>0.88660000000000794</v>
      </c>
    </row>
    <row r="46" spans="1:21" x14ac:dyDescent="0.2">
      <c r="A46" s="32"/>
      <c r="B46" s="57"/>
      <c r="C46" s="57"/>
      <c r="D46" s="57"/>
      <c r="E46" s="32"/>
      <c r="F46" s="32"/>
      <c r="G46" s="32"/>
      <c r="H46" s="32"/>
      <c r="I46" s="32"/>
      <c r="J46" s="32"/>
      <c r="K46" s="32"/>
      <c r="L46" s="63"/>
      <c r="M46" s="32"/>
      <c r="N46" s="62"/>
      <c r="O46" s="32"/>
      <c r="R46">
        <v>13273739.97500002</v>
      </c>
      <c r="S46">
        <v>13.273739975000019</v>
      </c>
      <c r="T46">
        <v>3.0300000000093686E-2</v>
      </c>
      <c r="U46">
        <v>0.91690000000010163</v>
      </c>
    </row>
    <row r="47" spans="1:21" x14ac:dyDescent="0.2">
      <c r="A47" s="32"/>
      <c r="B47" s="57"/>
      <c r="C47" s="57"/>
      <c r="D47" s="57"/>
      <c r="E47" s="32"/>
      <c r="F47" s="32"/>
      <c r="G47" s="32"/>
      <c r="H47" s="32"/>
      <c r="I47" s="32"/>
      <c r="J47" s="32"/>
      <c r="K47" s="32"/>
      <c r="L47" s="63"/>
      <c r="M47" s="32"/>
      <c r="N47" s="32"/>
      <c r="O47" s="32"/>
      <c r="R47">
        <v>13406383.900000021</v>
      </c>
      <c r="S47">
        <v>13.406383900000021</v>
      </c>
      <c r="T47">
        <v>2.2799999999999918E-2</v>
      </c>
      <c r="U47">
        <v>0.93970000000010157</v>
      </c>
    </row>
    <row r="48" spans="1:21" x14ac:dyDescent="0.2">
      <c r="A48" s="32"/>
      <c r="B48" s="57"/>
      <c r="C48" s="57"/>
      <c r="D48" s="57"/>
      <c r="E48" s="32"/>
      <c r="F48" s="32"/>
      <c r="G48" s="32"/>
      <c r="H48" s="32"/>
      <c r="I48" s="32"/>
      <c r="J48" s="32"/>
      <c r="K48" s="32"/>
      <c r="L48" s="32"/>
      <c r="M48" s="32"/>
      <c r="N48" s="32"/>
      <c r="O48" s="32"/>
      <c r="R48">
        <v>13539027.825000022</v>
      </c>
      <c r="S48">
        <v>13.539027825000021</v>
      </c>
      <c r="T48">
        <v>1.8099999999999946E-2</v>
      </c>
      <c r="U48">
        <v>0.95780000000010146</v>
      </c>
    </row>
    <row r="49" spans="1:21" x14ac:dyDescent="0.2">
      <c r="A49" s="32"/>
      <c r="B49" s="57"/>
      <c r="C49" s="57"/>
      <c r="D49" s="57"/>
      <c r="E49" s="32"/>
      <c r="F49" s="32"/>
      <c r="G49" s="32"/>
      <c r="H49" s="32"/>
      <c r="I49" s="32"/>
      <c r="J49" s="32"/>
      <c r="K49" s="32"/>
      <c r="L49" s="32"/>
      <c r="M49" s="32"/>
      <c r="N49" s="32"/>
      <c r="O49" s="32"/>
      <c r="R49">
        <v>13671671.750000022</v>
      </c>
      <c r="S49">
        <v>13.671671750000023</v>
      </c>
      <c r="T49">
        <v>1.1799999999999984E-2</v>
      </c>
      <c r="U49">
        <v>0.96960000000010149</v>
      </c>
    </row>
    <row r="50" spans="1:21" x14ac:dyDescent="0.2">
      <c r="A50" s="32"/>
      <c r="B50" s="57"/>
      <c r="C50" s="57"/>
      <c r="D50" s="57"/>
      <c r="E50" s="32"/>
      <c r="F50" s="32"/>
      <c r="G50" s="32"/>
      <c r="H50" s="32"/>
      <c r="I50" s="32"/>
      <c r="J50" s="32"/>
      <c r="K50" s="32"/>
      <c r="L50" s="32"/>
      <c r="M50" s="32"/>
      <c r="N50" s="32"/>
      <c r="O50" s="32"/>
      <c r="R50">
        <v>13804315.675000023</v>
      </c>
      <c r="S50">
        <v>13.804315675000023</v>
      </c>
      <c r="T50">
        <v>9.2999999999999992E-3</v>
      </c>
      <c r="U50">
        <v>0.97890000000010147</v>
      </c>
    </row>
    <row r="51" spans="1:21" x14ac:dyDescent="0.2">
      <c r="A51" s="32"/>
      <c r="B51" s="57"/>
      <c r="C51" s="57"/>
      <c r="D51" s="57"/>
      <c r="E51" s="32"/>
      <c r="F51" s="32"/>
      <c r="G51" s="32"/>
      <c r="H51" s="32"/>
      <c r="I51" s="32"/>
      <c r="J51" s="32"/>
      <c r="K51" s="32"/>
      <c r="L51" s="32"/>
      <c r="M51" s="32"/>
      <c r="N51" s="32"/>
      <c r="O51" s="32"/>
      <c r="R51">
        <v>13936959.600000024</v>
      </c>
      <c r="S51">
        <v>13.936959600000025</v>
      </c>
      <c r="T51">
        <v>7.2000000000000059E-3</v>
      </c>
      <c r="U51">
        <v>0.98610000000010145</v>
      </c>
    </row>
    <row r="52" spans="1:21" x14ac:dyDescent="0.2">
      <c r="A52" s="32"/>
      <c r="B52" s="57"/>
      <c r="C52" s="57"/>
      <c r="D52" s="57"/>
      <c r="E52" s="32"/>
      <c r="F52" s="32"/>
      <c r="G52" s="32"/>
      <c r="H52" s="32"/>
      <c r="I52" s="32"/>
      <c r="J52" s="32"/>
      <c r="K52" s="32"/>
      <c r="L52" s="32"/>
      <c r="M52" s="32"/>
      <c r="N52" s="32"/>
      <c r="O52" s="32"/>
      <c r="R52">
        <v>14069603.525000025</v>
      </c>
      <c r="S52">
        <v>14.069603525000025</v>
      </c>
      <c r="T52">
        <v>5.2000000000000006E-3</v>
      </c>
      <c r="U52">
        <v>0.99130000000010143</v>
      </c>
    </row>
    <row r="53" spans="1:21" x14ac:dyDescent="0.2">
      <c r="A53" s="32"/>
      <c r="B53" s="57"/>
      <c r="C53" s="57"/>
      <c r="D53" s="57"/>
      <c r="E53" s="32"/>
      <c r="F53" s="32"/>
      <c r="G53" s="32"/>
      <c r="H53" s="32"/>
      <c r="I53" s="32"/>
      <c r="J53" s="32"/>
      <c r="K53" s="32"/>
      <c r="L53" s="32"/>
      <c r="M53" s="32"/>
      <c r="N53" s="32"/>
      <c r="O53" s="32"/>
      <c r="R53">
        <v>14202247.450000025</v>
      </c>
      <c r="S53">
        <v>14.202247450000025</v>
      </c>
      <c r="T53">
        <v>3.0999999999999986E-3</v>
      </c>
      <c r="U53">
        <v>0.99440000000010143</v>
      </c>
    </row>
    <row r="54" spans="1:21" x14ac:dyDescent="0.2">
      <c r="A54" s="32"/>
      <c r="B54" s="57"/>
      <c r="C54" s="57"/>
      <c r="D54" s="57"/>
      <c r="E54" s="32"/>
      <c r="F54" s="32"/>
      <c r="G54" s="32"/>
      <c r="H54" s="32"/>
      <c r="I54" s="32"/>
      <c r="J54" s="32"/>
      <c r="K54" s="32"/>
      <c r="L54" s="32"/>
      <c r="M54" s="32"/>
      <c r="N54" s="32"/>
      <c r="O54" s="32"/>
      <c r="R54">
        <v>14334891.375000026</v>
      </c>
      <c r="S54">
        <v>14.334891375000026</v>
      </c>
      <c r="T54">
        <v>2.1000000000000003E-3</v>
      </c>
      <c r="U54">
        <v>0.99650000000010142</v>
      </c>
    </row>
    <row r="55" spans="1:21" x14ac:dyDescent="0.2">
      <c r="A55" s="32"/>
      <c r="B55" s="57"/>
      <c r="C55" s="57"/>
      <c r="D55" s="57"/>
      <c r="E55" s="32"/>
      <c r="F55" s="32"/>
      <c r="G55" s="32"/>
      <c r="H55" s="32"/>
      <c r="I55" s="32"/>
      <c r="J55" s="32"/>
      <c r="K55" s="32"/>
      <c r="L55" s="32"/>
      <c r="M55" s="32"/>
      <c r="N55" s="32"/>
      <c r="O55" s="32"/>
      <c r="R55">
        <v>14467535.300000027</v>
      </c>
      <c r="S55">
        <v>14.467535300000026</v>
      </c>
      <c r="T55">
        <v>1.5000000000000005E-3</v>
      </c>
      <c r="U55">
        <v>0.99800000000010136</v>
      </c>
    </row>
    <row r="56" spans="1:21" x14ac:dyDescent="0.2">
      <c r="A56" s="32"/>
      <c r="B56" s="57"/>
      <c r="C56" s="57"/>
      <c r="D56" s="57"/>
      <c r="E56" s="32"/>
      <c r="F56" s="32"/>
      <c r="G56" s="32"/>
      <c r="H56" s="32"/>
      <c r="I56" s="32"/>
      <c r="J56" s="32"/>
      <c r="K56" s="32"/>
      <c r="L56" s="32"/>
      <c r="M56" s="32"/>
      <c r="N56" s="32"/>
      <c r="O56" s="32"/>
      <c r="R56">
        <v>14600179.225000028</v>
      </c>
      <c r="S56">
        <v>14.600179225000028</v>
      </c>
      <c r="T56">
        <v>9.0000000000000019E-4</v>
      </c>
      <c r="U56">
        <v>0.99890000000010137</v>
      </c>
    </row>
    <row r="57" spans="1:21" x14ac:dyDescent="0.2">
      <c r="A57" s="32"/>
      <c r="B57" s="57"/>
      <c r="C57" s="57"/>
      <c r="D57" s="57"/>
      <c r="E57" s="61"/>
      <c r="F57" s="32"/>
      <c r="G57" s="32"/>
      <c r="H57" s="32"/>
      <c r="I57" s="32"/>
      <c r="J57" s="32"/>
      <c r="K57" s="32"/>
      <c r="L57" s="32"/>
      <c r="M57" s="32"/>
      <c r="N57" s="32"/>
      <c r="O57" s="32"/>
      <c r="R57">
        <v>14732823.150000028</v>
      </c>
      <c r="S57">
        <v>14.732823150000028</v>
      </c>
      <c r="T57">
        <v>6.0000000000000006E-4</v>
      </c>
      <c r="U57">
        <v>0.99950000000010142</v>
      </c>
    </row>
    <row r="58" spans="1:21" x14ac:dyDescent="0.2">
      <c r="A58" s="32"/>
      <c r="B58" s="57"/>
      <c r="C58" s="57"/>
      <c r="D58" s="57"/>
      <c r="E58" s="32"/>
      <c r="F58" s="32"/>
      <c r="G58" s="32"/>
      <c r="H58" s="32"/>
      <c r="I58" s="32"/>
      <c r="J58" s="32"/>
      <c r="K58" s="32"/>
      <c r="L58" s="32"/>
      <c r="M58" s="32"/>
      <c r="N58" s="32"/>
      <c r="O58" s="32"/>
      <c r="R58">
        <v>14865467.075000029</v>
      </c>
      <c r="S58">
        <v>14.865467075000028</v>
      </c>
      <c r="T58">
        <v>3.0000000000000003E-4</v>
      </c>
      <c r="U58">
        <v>0.99980000000010139</v>
      </c>
    </row>
    <row r="59" spans="1:21" x14ac:dyDescent="0.2">
      <c r="A59" s="32"/>
      <c r="B59" s="57"/>
      <c r="C59" s="57"/>
      <c r="D59" s="57"/>
      <c r="E59" s="64"/>
      <c r="F59" s="32"/>
      <c r="G59" s="32"/>
      <c r="H59" s="32"/>
      <c r="I59" s="32"/>
      <c r="J59" s="32"/>
      <c r="K59" s="32"/>
      <c r="L59" s="32"/>
      <c r="M59" s="32"/>
      <c r="N59" s="32"/>
      <c r="O59" s="32"/>
      <c r="R59">
        <v>14998111.00000003</v>
      </c>
      <c r="S59">
        <v>14.99811100000003</v>
      </c>
      <c r="T59">
        <v>2.0000000000000001E-4</v>
      </c>
      <c r="U59">
        <v>1.0000000000001015</v>
      </c>
    </row>
    <row r="60" spans="1:21" x14ac:dyDescent="0.2">
      <c r="A60" s="32"/>
      <c r="B60" s="57"/>
      <c r="C60" s="57"/>
      <c r="D60" s="57"/>
      <c r="E60" s="32"/>
      <c r="F60" s="32"/>
      <c r="G60" s="32"/>
      <c r="H60" s="32"/>
      <c r="I60" s="32"/>
      <c r="J60" s="32"/>
      <c r="K60" s="32"/>
      <c r="L60" s="32"/>
      <c r="M60" s="32"/>
      <c r="N60" s="32"/>
      <c r="O60" s="32"/>
    </row>
    <row r="61" spans="1:21" x14ac:dyDescent="0.2">
      <c r="A61" s="32"/>
      <c r="B61" s="57"/>
      <c r="C61" s="57"/>
      <c r="D61" s="57"/>
      <c r="E61" s="32"/>
      <c r="F61" s="32"/>
      <c r="G61" s="32"/>
      <c r="H61" s="32"/>
      <c r="I61" s="32"/>
      <c r="J61" s="32"/>
      <c r="K61" s="32"/>
      <c r="L61" s="32"/>
      <c r="M61" s="32"/>
      <c r="N61" s="32"/>
      <c r="O61" s="32"/>
    </row>
    <row r="62" spans="1:21" x14ac:dyDescent="0.2">
      <c r="A62" s="32"/>
      <c r="B62" s="57"/>
      <c r="C62" s="57"/>
      <c r="D62" s="57"/>
      <c r="E62" s="32"/>
      <c r="F62" s="32"/>
      <c r="G62" s="32"/>
      <c r="H62" s="32"/>
      <c r="I62" s="32"/>
      <c r="J62" s="32"/>
      <c r="K62" s="32"/>
      <c r="L62" s="32"/>
      <c r="M62" s="32"/>
      <c r="N62" s="32"/>
      <c r="O62" s="32"/>
    </row>
    <row r="63" spans="1:21" x14ac:dyDescent="0.2">
      <c r="A63" s="32"/>
      <c r="B63" s="57"/>
      <c r="C63" s="57"/>
      <c r="D63" s="57"/>
      <c r="E63" s="32"/>
      <c r="F63" s="32"/>
      <c r="G63" s="65"/>
      <c r="H63" s="32"/>
      <c r="I63" s="32"/>
      <c r="J63" s="32"/>
      <c r="K63" s="32"/>
      <c r="L63" s="32"/>
      <c r="M63" s="32"/>
      <c r="N63" s="32"/>
      <c r="O63" s="32"/>
    </row>
    <row r="64" spans="1:21" x14ac:dyDescent="0.2">
      <c r="A64" s="32"/>
      <c r="B64" s="57"/>
      <c r="C64" s="57"/>
      <c r="D64" s="57"/>
      <c r="E64" s="32"/>
      <c r="F64" s="32"/>
      <c r="G64" s="65"/>
      <c r="H64" s="32"/>
      <c r="I64" s="32"/>
      <c r="J64" s="32"/>
      <c r="K64" s="32"/>
      <c r="L64" s="32"/>
      <c r="M64" s="32"/>
      <c r="N64" s="32"/>
      <c r="O64" s="32"/>
    </row>
    <row r="65" spans="1:15" x14ac:dyDescent="0.2">
      <c r="A65" s="32"/>
      <c r="B65" s="57"/>
      <c r="C65" s="57"/>
      <c r="D65" s="57"/>
      <c r="E65" s="32"/>
      <c r="F65" s="32"/>
      <c r="G65" s="32"/>
      <c r="H65" s="32"/>
      <c r="I65" s="32"/>
      <c r="J65" s="32"/>
      <c r="K65" s="32"/>
      <c r="L65" s="32"/>
      <c r="M65" s="32"/>
      <c r="N65" s="32"/>
      <c r="O65" s="32"/>
    </row>
    <row r="66" spans="1:15" x14ac:dyDescent="0.2">
      <c r="A66" s="32"/>
      <c r="B66" s="57"/>
      <c r="C66" s="57"/>
      <c r="D66" s="57"/>
      <c r="E66" s="32"/>
      <c r="F66" s="32"/>
      <c r="G66" s="32"/>
      <c r="H66" s="32"/>
      <c r="I66" s="32"/>
      <c r="J66" s="32"/>
      <c r="K66" s="32"/>
      <c r="L66" s="32"/>
      <c r="M66" s="32"/>
      <c r="N66" s="32"/>
      <c r="O66" s="32"/>
    </row>
    <row r="67" spans="1:15" x14ac:dyDescent="0.2">
      <c r="A67" s="32"/>
      <c r="B67" s="57"/>
      <c r="C67" s="57"/>
      <c r="D67" s="57"/>
      <c r="E67" s="32"/>
      <c r="F67" s="32"/>
      <c r="G67" s="32"/>
      <c r="H67" s="32"/>
      <c r="I67" s="32"/>
      <c r="J67" s="32"/>
      <c r="K67" s="32"/>
      <c r="L67" s="32"/>
      <c r="M67" s="32"/>
      <c r="N67" s="32"/>
      <c r="O67" s="32"/>
    </row>
    <row r="68" spans="1:15" x14ac:dyDescent="0.2">
      <c r="A68" s="32"/>
      <c r="B68" s="57"/>
      <c r="C68" s="57"/>
      <c r="D68" s="57"/>
      <c r="E68" s="32"/>
      <c r="F68" s="32"/>
      <c r="G68" s="32"/>
      <c r="H68" s="32"/>
      <c r="I68" s="32"/>
      <c r="J68" s="32"/>
      <c r="K68" s="32"/>
      <c r="L68" s="32"/>
      <c r="M68" s="32"/>
      <c r="N68" s="32"/>
      <c r="O68" s="32"/>
    </row>
    <row r="69" spans="1:15" x14ac:dyDescent="0.2">
      <c r="A69" s="32"/>
      <c r="B69" s="57"/>
      <c r="C69" s="57"/>
      <c r="D69" s="57"/>
      <c r="E69" s="32"/>
      <c r="F69" s="32"/>
      <c r="G69" s="32"/>
      <c r="H69" s="32"/>
      <c r="I69" s="32"/>
      <c r="J69" s="32"/>
      <c r="K69" s="32"/>
      <c r="L69" s="32"/>
      <c r="M69" s="32"/>
      <c r="N69" s="32"/>
      <c r="O69" s="32"/>
    </row>
    <row r="70" spans="1:15" x14ac:dyDescent="0.2">
      <c r="A70" s="32"/>
      <c r="B70" s="57"/>
      <c r="C70" s="57"/>
      <c r="D70" s="57"/>
      <c r="E70" s="32"/>
      <c r="F70" s="32"/>
      <c r="G70" s="32"/>
      <c r="H70" s="32"/>
      <c r="I70" s="32"/>
      <c r="J70" s="32"/>
      <c r="K70" s="32"/>
      <c r="L70" s="32"/>
      <c r="M70" s="32"/>
      <c r="N70" s="32"/>
      <c r="O70" s="32"/>
    </row>
    <row r="71" spans="1:15" x14ac:dyDescent="0.2">
      <c r="A71" s="32"/>
      <c r="B71" s="57"/>
      <c r="C71" s="57"/>
      <c r="D71" s="57"/>
      <c r="E71" s="32"/>
      <c r="F71" s="32"/>
      <c r="G71" s="32"/>
      <c r="H71" s="32"/>
      <c r="I71" s="32"/>
      <c r="J71" s="32"/>
      <c r="K71" s="32"/>
      <c r="L71" s="32"/>
      <c r="M71" s="32"/>
      <c r="N71" s="32"/>
      <c r="O71" s="32"/>
    </row>
    <row r="72" spans="1:15" x14ac:dyDescent="0.2">
      <c r="A72" s="32"/>
      <c r="B72" s="57"/>
      <c r="C72" s="57"/>
      <c r="D72" s="57"/>
      <c r="E72" s="32"/>
      <c r="F72" s="32"/>
      <c r="G72" s="32"/>
      <c r="H72" s="32"/>
      <c r="I72" s="32"/>
      <c r="J72" s="32"/>
      <c r="K72" s="32"/>
      <c r="L72" s="32"/>
      <c r="M72" s="32"/>
      <c r="N72" s="32"/>
      <c r="O72" s="32"/>
    </row>
    <row r="73" spans="1:15" x14ac:dyDescent="0.2">
      <c r="A73" s="32"/>
      <c r="B73" s="57"/>
      <c r="C73" s="57"/>
      <c r="D73" s="57"/>
      <c r="E73" s="32"/>
      <c r="F73" s="32"/>
      <c r="G73" s="32"/>
      <c r="H73" s="32"/>
      <c r="I73" s="32"/>
      <c r="J73" s="32"/>
      <c r="K73" s="32"/>
      <c r="L73" s="32"/>
      <c r="M73" s="32"/>
      <c r="N73" s="32"/>
      <c r="O73" s="32"/>
    </row>
    <row r="74" spans="1:15" x14ac:dyDescent="0.2">
      <c r="A74" s="32"/>
      <c r="B74" s="57"/>
      <c r="C74" s="57"/>
      <c r="D74" s="57"/>
      <c r="E74" s="32"/>
      <c r="F74" s="32"/>
      <c r="G74" s="32"/>
      <c r="H74" s="32"/>
      <c r="I74" s="32"/>
      <c r="J74" s="32"/>
      <c r="K74" s="32"/>
      <c r="L74" s="32"/>
      <c r="M74" s="32"/>
      <c r="N74" s="32"/>
      <c r="O74" s="32"/>
    </row>
    <row r="75" spans="1:15" x14ac:dyDescent="0.2">
      <c r="A75" s="32"/>
      <c r="B75" s="57"/>
      <c r="C75" s="57"/>
      <c r="D75" s="57"/>
      <c r="E75" s="32"/>
      <c r="F75" s="32"/>
      <c r="G75" s="32"/>
      <c r="H75" s="32"/>
      <c r="I75" s="32"/>
      <c r="J75" s="32"/>
      <c r="K75" s="32"/>
      <c r="L75" s="32"/>
      <c r="M75" s="32"/>
      <c r="N75" s="32"/>
      <c r="O75" s="32"/>
    </row>
    <row r="76" spans="1:15" x14ac:dyDescent="0.2">
      <c r="A76" s="32"/>
      <c r="B76" s="57"/>
      <c r="C76" s="57"/>
      <c r="D76" s="57"/>
      <c r="E76" s="32"/>
      <c r="F76" s="32"/>
      <c r="G76" s="32"/>
      <c r="H76" s="32"/>
      <c r="I76" s="32"/>
      <c r="J76" s="32"/>
      <c r="K76" s="32"/>
      <c r="L76" s="32"/>
      <c r="M76" s="32"/>
      <c r="N76" s="32"/>
      <c r="O76" s="32"/>
    </row>
    <row r="77" spans="1:15" x14ac:dyDescent="0.2">
      <c r="A77" s="32"/>
      <c r="B77" s="57"/>
      <c r="C77" s="57"/>
      <c r="D77" s="57"/>
      <c r="E77" s="32"/>
      <c r="F77" s="32"/>
      <c r="G77" s="32"/>
      <c r="H77" s="32"/>
      <c r="I77" s="32"/>
      <c r="J77" s="32"/>
      <c r="K77" s="32"/>
      <c r="L77" s="32"/>
      <c r="M77" s="32"/>
      <c r="N77" s="32"/>
      <c r="O77" s="32"/>
    </row>
    <row r="78" spans="1:15" x14ac:dyDescent="0.2">
      <c r="A78" s="32"/>
      <c r="B78" s="57"/>
      <c r="C78" s="57"/>
      <c r="D78" s="57"/>
      <c r="E78" s="32"/>
      <c r="F78" s="32"/>
      <c r="G78" s="32"/>
      <c r="H78" s="32"/>
      <c r="I78" s="32"/>
      <c r="J78" s="32"/>
      <c r="K78" s="32"/>
      <c r="L78" s="32"/>
      <c r="M78" s="32"/>
      <c r="N78" s="32"/>
      <c r="O78" s="32"/>
    </row>
    <row r="79" spans="1:15" x14ac:dyDescent="0.2">
      <c r="A79" s="32"/>
      <c r="B79" s="57"/>
      <c r="C79" s="57"/>
      <c r="D79" s="57"/>
      <c r="E79" s="32"/>
      <c r="F79" s="32"/>
      <c r="G79" s="32"/>
      <c r="H79" s="32"/>
      <c r="I79" s="32"/>
      <c r="J79" s="32"/>
      <c r="K79" s="32"/>
      <c r="L79" s="32"/>
      <c r="M79" s="32"/>
      <c r="N79" s="32"/>
      <c r="O79" s="32"/>
    </row>
    <row r="80" spans="1:15" x14ac:dyDescent="0.2">
      <c r="A80" s="32"/>
      <c r="B80" s="57"/>
      <c r="C80" s="57"/>
      <c r="D80" s="57"/>
      <c r="E80" s="32"/>
      <c r="F80" s="32"/>
      <c r="G80" s="32"/>
      <c r="H80" s="32"/>
      <c r="I80" s="32"/>
      <c r="J80" s="32"/>
      <c r="K80" s="32"/>
      <c r="L80" s="32"/>
      <c r="M80" s="32"/>
      <c r="N80" s="32"/>
      <c r="O80" s="32"/>
    </row>
    <row r="81" spans="1:15" x14ac:dyDescent="0.2">
      <c r="A81" s="32"/>
      <c r="B81" s="57"/>
      <c r="C81" s="57"/>
      <c r="D81" s="57"/>
      <c r="E81" s="32"/>
      <c r="F81" s="32"/>
      <c r="G81" s="32"/>
      <c r="H81" s="32"/>
      <c r="I81" s="32"/>
      <c r="J81" s="32"/>
      <c r="K81" s="32"/>
      <c r="L81" s="32"/>
      <c r="M81" s="32"/>
      <c r="N81" s="32"/>
      <c r="O81" s="32"/>
    </row>
    <row r="82" spans="1:15" x14ac:dyDescent="0.2">
      <c r="A82" s="32"/>
      <c r="B82" s="57"/>
      <c r="C82" s="57"/>
      <c r="D82" s="57"/>
      <c r="E82" s="32"/>
      <c r="F82" s="32"/>
      <c r="G82" s="32"/>
      <c r="H82" s="32"/>
      <c r="I82" s="32"/>
      <c r="J82" s="32"/>
      <c r="K82" s="32"/>
      <c r="L82" s="32"/>
      <c r="M82" s="32"/>
      <c r="N82" s="32"/>
      <c r="O82" s="32"/>
    </row>
    <row r="83" spans="1:15" x14ac:dyDescent="0.2">
      <c r="A83" s="32"/>
      <c r="B83" s="57"/>
      <c r="C83" s="57"/>
      <c r="D83" s="57"/>
      <c r="E83" s="32"/>
      <c r="F83" s="32"/>
      <c r="G83" s="32"/>
      <c r="H83" s="32"/>
      <c r="I83" s="32"/>
      <c r="J83" s="32"/>
      <c r="K83" s="32"/>
      <c r="L83" s="32"/>
      <c r="M83" s="32"/>
      <c r="N83" s="32"/>
      <c r="O83" s="32"/>
    </row>
    <row r="84" spans="1:15" x14ac:dyDescent="0.2">
      <c r="A84" s="32"/>
      <c r="B84" s="57"/>
      <c r="C84" s="57"/>
      <c r="D84" s="57"/>
      <c r="E84" s="32"/>
      <c r="F84" s="32"/>
      <c r="G84" s="32"/>
      <c r="H84" s="32"/>
      <c r="I84" s="32"/>
      <c r="J84" s="32"/>
      <c r="K84" s="32"/>
      <c r="L84" s="32"/>
      <c r="M84" s="32"/>
      <c r="N84" s="32"/>
      <c r="O84" s="32"/>
    </row>
    <row r="85" spans="1:15" x14ac:dyDescent="0.2">
      <c r="A85" s="32"/>
      <c r="B85" s="57"/>
      <c r="C85" s="57"/>
      <c r="D85" s="57"/>
      <c r="E85" s="32"/>
      <c r="F85" s="32"/>
      <c r="G85" s="32"/>
      <c r="H85" s="32"/>
      <c r="I85" s="32"/>
      <c r="J85" s="32"/>
      <c r="K85" s="32"/>
      <c r="L85" s="32"/>
      <c r="M85" s="32"/>
      <c r="N85" s="32"/>
      <c r="O85" s="32"/>
    </row>
    <row r="86" spans="1:15" x14ac:dyDescent="0.2">
      <c r="A86" s="32"/>
      <c r="B86" s="57"/>
      <c r="C86" s="57"/>
      <c r="D86" s="57"/>
      <c r="E86" s="32"/>
      <c r="F86" s="32"/>
      <c r="G86" s="32"/>
      <c r="H86" s="32"/>
      <c r="I86" s="32"/>
      <c r="J86" s="32"/>
      <c r="K86" s="32"/>
      <c r="L86" s="32"/>
      <c r="M86" s="32"/>
      <c r="N86" s="32"/>
      <c r="O86" s="32"/>
    </row>
    <row r="87" spans="1:15" x14ac:dyDescent="0.2">
      <c r="A87" s="32"/>
      <c r="B87" s="57"/>
      <c r="C87" s="57"/>
      <c r="D87" s="57"/>
      <c r="E87" s="32"/>
      <c r="F87" s="32"/>
      <c r="G87" s="32"/>
      <c r="H87" s="32"/>
      <c r="I87" s="32"/>
      <c r="J87" s="32"/>
      <c r="K87" s="32"/>
      <c r="L87" s="32"/>
      <c r="M87" s="32"/>
      <c r="N87" s="32"/>
      <c r="O87" s="32"/>
    </row>
    <row r="88" spans="1:15" x14ac:dyDescent="0.2">
      <c r="A88" s="32"/>
      <c r="B88" s="57"/>
      <c r="C88" s="57"/>
      <c r="D88" s="57"/>
      <c r="E88" s="32"/>
      <c r="F88" s="32"/>
      <c r="G88" s="32"/>
      <c r="H88" s="32"/>
      <c r="I88" s="32"/>
      <c r="J88" s="32"/>
      <c r="K88" s="32"/>
      <c r="L88" s="32"/>
      <c r="M88" s="32"/>
      <c r="N88" s="32"/>
      <c r="O88" s="32"/>
    </row>
    <row r="89" spans="1:15" x14ac:dyDescent="0.2">
      <c r="A89" s="32"/>
      <c r="B89" s="57"/>
      <c r="C89" s="57"/>
      <c r="D89" s="57"/>
      <c r="E89" s="32"/>
      <c r="F89" s="32"/>
      <c r="G89" s="32"/>
      <c r="H89" s="32"/>
      <c r="I89" s="32"/>
      <c r="J89" s="32"/>
      <c r="K89" s="32"/>
      <c r="L89" s="32"/>
      <c r="M89" s="32"/>
      <c r="N89" s="32"/>
      <c r="O89" s="32"/>
    </row>
    <row r="90" spans="1:15" x14ac:dyDescent="0.2">
      <c r="A90" s="927"/>
      <c r="B90" s="929"/>
      <c r="C90" s="929"/>
      <c r="D90" s="929"/>
      <c r="E90" s="32"/>
      <c r="F90" s="32"/>
      <c r="G90" s="32"/>
      <c r="H90" s="32"/>
      <c r="I90" s="32"/>
      <c r="J90" s="32"/>
      <c r="K90" s="32"/>
      <c r="L90" s="32"/>
      <c r="M90" s="32"/>
      <c r="N90" s="32"/>
      <c r="O90" s="32"/>
    </row>
    <row r="91" spans="1:15" x14ac:dyDescent="0.2">
      <c r="A91" s="928"/>
      <c r="B91" s="656"/>
      <c r="C91" s="656"/>
      <c r="D91" s="656"/>
      <c r="E91" s="32"/>
      <c r="F91" s="32"/>
      <c r="G91" s="32"/>
      <c r="H91" s="32"/>
      <c r="I91" s="32"/>
      <c r="J91" s="32"/>
      <c r="K91" s="32"/>
      <c r="L91" s="32"/>
      <c r="M91" s="32"/>
      <c r="N91" s="32"/>
      <c r="O91" s="32"/>
    </row>
    <row r="92" spans="1:15" x14ac:dyDescent="0.2">
      <c r="A92" s="928"/>
      <c r="B92" s="657"/>
      <c r="C92" s="657"/>
      <c r="D92" s="657"/>
      <c r="E92" s="32"/>
      <c r="F92" s="32"/>
      <c r="G92" s="32"/>
      <c r="H92" s="32"/>
      <c r="I92" s="32"/>
      <c r="J92" s="32"/>
      <c r="K92" s="32"/>
      <c r="L92" s="32"/>
      <c r="M92" s="32"/>
      <c r="N92" s="32"/>
      <c r="O92" s="32"/>
    </row>
    <row r="93" spans="1:15" x14ac:dyDescent="0.2">
      <c r="A93" s="32"/>
      <c r="B93" s="57"/>
      <c r="C93" s="57"/>
      <c r="D93" s="57"/>
      <c r="E93" s="32"/>
      <c r="F93" s="32"/>
      <c r="G93" s="32"/>
      <c r="H93" s="32"/>
      <c r="I93" s="32"/>
      <c r="J93" s="32"/>
      <c r="K93" s="32"/>
      <c r="L93" s="32"/>
      <c r="M93" s="32"/>
      <c r="N93" s="32"/>
      <c r="O93" s="32"/>
    </row>
    <row r="94" spans="1:15" x14ac:dyDescent="0.2">
      <c r="A94" s="32"/>
      <c r="B94" s="57"/>
      <c r="C94" s="57"/>
      <c r="D94" s="57"/>
      <c r="E94" s="32"/>
      <c r="F94" s="32"/>
      <c r="G94" s="32"/>
      <c r="H94" s="32"/>
      <c r="I94" s="32"/>
      <c r="J94" s="32"/>
      <c r="K94" s="32"/>
      <c r="L94" s="32"/>
      <c r="M94" s="32"/>
      <c r="N94" s="32"/>
      <c r="O94" s="32"/>
    </row>
    <row r="95" spans="1:15" x14ac:dyDescent="0.2">
      <c r="A95" s="32"/>
      <c r="B95" s="57"/>
      <c r="C95" s="57"/>
      <c r="D95" s="57"/>
      <c r="E95" s="32"/>
      <c r="F95" s="32"/>
      <c r="G95" s="32"/>
      <c r="H95" s="32"/>
      <c r="I95" s="32"/>
      <c r="J95" s="32"/>
      <c r="K95" s="32"/>
      <c r="L95" s="32"/>
      <c r="M95" s="32"/>
      <c r="N95" s="32"/>
      <c r="O95" s="32"/>
    </row>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sheetData>
  <sheetProtection algorithmName="SHA-512" hashValue="xKrG+rfnoC8Mkg3JOI76N5fQuG/b1tYgJd0D232grPesNNaWZixVneSM7n6iXv+xdx2uT9Myzzn+JjnF8elYug==" saltValue="97JRJ6wogCgpwxjAuL1fIw==" spinCount="100000" sheet="1" objects="1" scenarios="1"/>
  <mergeCells count="10">
    <mergeCell ref="B1:J1"/>
    <mergeCell ref="B8:J8"/>
    <mergeCell ref="A90:A92"/>
    <mergeCell ref="B90:D90"/>
    <mergeCell ref="B7:J7"/>
    <mergeCell ref="B2:J2"/>
    <mergeCell ref="B3:J3"/>
    <mergeCell ref="B4:J4"/>
    <mergeCell ref="B5:J5"/>
    <mergeCell ref="B6:J6"/>
  </mergeCells>
  <phoneticPr fontId="0" type="noConversion"/>
  <dataValidations count="1">
    <dataValidation type="list" allowBlank="1" showInputMessage="1" showErrorMessage="1" sqref="D12" xr:uid="{00000000-0002-0000-0200-000000000000}">
      <formula1>Units_List</formula1>
    </dataValidation>
  </dataValidations>
  <pageMargins left="0.75" right="0.75" top="1" bottom="1" header="0.5" footer="0.5"/>
  <pageSetup paperSize="9" scale="51" orientation="portrait" r:id="rId1"/>
  <headerFooter alignWithMargins="0">
    <oddFooter>&amp;L&amp;Z&amp;F , &amp;D &amp;T</oddFooter>
  </headerFooter>
  <drawing r:id="rId2"/>
  <legacyDrawing r:id="rId3"/>
  <controls>
    <mc:AlternateContent xmlns:mc="http://schemas.openxmlformats.org/markup-compatibility/2006">
      <mc:Choice Requires="x14">
        <control shapeId="2090" r:id="rId4" name="Print_Est_Graphs_Button">
          <controlPr defaultSize="0" print="0" autoLine="0" r:id="rId5">
            <anchor moveWithCells="1">
              <from>
                <xdr:col>10</xdr:col>
                <xdr:colOff>342900</xdr:colOff>
                <xdr:row>1</xdr:row>
                <xdr:rowOff>190500</xdr:rowOff>
              </from>
              <to>
                <xdr:col>11</xdr:col>
                <xdr:colOff>390525</xdr:colOff>
                <xdr:row>3</xdr:row>
                <xdr:rowOff>38100</xdr:rowOff>
              </to>
            </anchor>
          </controlPr>
        </control>
      </mc:Choice>
      <mc:Fallback>
        <control shapeId="2090" r:id="rId4" name="Print_Est_Graphs_Button"/>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G160"/>
  <sheetViews>
    <sheetView showGridLines="0" workbookViewId="0"/>
  </sheetViews>
  <sheetFormatPr defaultRowHeight="12.75" x14ac:dyDescent="0.2"/>
  <cols>
    <col min="1" max="1" width="58.140625" customWidth="1"/>
    <col min="2" max="2" width="17.5703125" customWidth="1"/>
    <col min="3" max="3" width="17" customWidth="1"/>
    <col min="4" max="4" width="19.85546875" customWidth="1"/>
    <col min="5" max="5" width="37.42578125" customWidth="1"/>
  </cols>
  <sheetData>
    <row r="1" spans="1:7" ht="16.5" customHeight="1" x14ac:dyDescent="0.25">
      <c r="A1" s="36" t="str">
        <f>'Project Details'!A6</f>
        <v>Project:</v>
      </c>
      <c r="B1" s="882" t="str">
        <f>'Project Details'!B6</f>
        <v xml:space="preserve">Channel Road and Doyles Road Roundabout project </v>
      </c>
      <c r="C1" s="883"/>
      <c r="D1" s="883"/>
      <c r="E1" s="884"/>
      <c r="F1" s="32"/>
      <c r="G1" s="32"/>
    </row>
    <row r="2" spans="1:7" ht="16.5" customHeight="1" thickBot="1" x14ac:dyDescent="0.3">
      <c r="A2" s="37" t="str">
        <f>'Project Details'!A7</f>
        <v>Location:</v>
      </c>
      <c r="B2" s="888" t="str">
        <f>'Project Details'!B7</f>
        <v xml:space="preserve">Channel Road and Doyles Road Roundabout project </v>
      </c>
      <c r="C2" s="886"/>
      <c r="D2" s="886"/>
      <c r="E2" s="887"/>
      <c r="F2" s="32"/>
      <c r="G2" s="32"/>
    </row>
    <row r="3" spans="1:7" ht="16.5" customHeight="1" x14ac:dyDescent="0.25">
      <c r="A3" s="36" t="str">
        <f>'Project Details'!A12</f>
        <v>Estimate Prepared By:</v>
      </c>
      <c r="B3" s="882">
        <f>'Project Details'!B12</f>
        <v>0</v>
      </c>
      <c r="C3" s="883"/>
      <c r="D3" s="883"/>
      <c r="E3" s="884"/>
      <c r="F3" s="32"/>
      <c r="G3" s="32"/>
    </row>
    <row r="4" spans="1:7" ht="16.5" customHeight="1" x14ac:dyDescent="0.25">
      <c r="A4" s="35" t="str">
        <f>'Project Details'!A13</f>
        <v>Business Area:</v>
      </c>
      <c r="B4" s="889">
        <f>'Project Details'!B13</f>
        <v>0</v>
      </c>
      <c r="C4" s="890"/>
      <c r="D4" s="890"/>
      <c r="E4" s="891"/>
      <c r="F4" s="32"/>
      <c r="G4" s="32"/>
    </row>
    <row r="5" spans="1:7" ht="16.5" customHeight="1" thickBot="1" x14ac:dyDescent="0.3">
      <c r="A5" s="37" t="str">
        <f>'Project Details'!A14</f>
        <v>Estimate Date:</v>
      </c>
      <c r="B5" s="885">
        <f>'Project Details'!B14</f>
        <v>45035</v>
      </c>
      <c r="C5" s="886"/>
      <c r="D5" s="886"/>
      <c r="E5" s="887"/>
      <c r="F5" s="32"/>
      <c r="G5" s="32"/>
    </row>
    <row r="6" spans="1:7" ht="16.5" customHeight="1" x14ac:dyDescent="0.25">
      <c r="A6" s="36" t="str">
        <f>'Project Details'!A18</f>
        <v>Estimate Approved By:</v>
      </c>
      <c r="B6" s="882">
        <f>'Project Details'!B18</f>
        <v>0</v>
      </c>
      <c r="C6" s="883"/>
      <c r="D6" s="883"/>
      <c r="E6" s="884"/>
      <c r="F6" s="32"/>
      <c r="G6" s="32"/>
    </row>
    <row r="7" spans="1:7" ht="16.5" customHeight="1" x14ac:dyDescent="0.25">
      <c r="A7" s="35" t="str">
        <f>'Project Details'!A19</f>
        <v>Business Area:</v>
      </c>
      <c r="B7" s="889">
        <f>'Project Details'!B19</f>
        <v>0</v>
      </c>
      <c r="C7" s="890"/>
      <c r="D7" s="890"/>
      <c r="E7" s="891"/>
      <c r="F7" s="32"/>
      <c r="G7" s="32"/>
    </row>
    <row r="8" spans="1:7" ht="16.5" customHeight="1" thickBot="1" x14ac:dyDescent="0.3">
      <c r="A8" s="37" t="str">
        <f>'Project Details'!A20</f>
        <v>Date:</v>
      </c>
      <c r="B8" s="885">
        <f>'Project Details'!B20</f>
        <v>0</v>
      </c>
      <c r="C8" s="886"/>
      <c r="D8" s="886"/>
      <c r="E8" s="887"/>
      <c r="F8" s="32"/>
      <c r="G8" s="32"/>
    </row>
    <row r="9" spans="1:7" ht="16.5" customHeight="1" x14ac:dyDescent="0.2">
      <c r="F9" s="32"/>
      <c r="G9" s="32"/>
    </row>
    <row r="10" spans="1:7" x14ac:dyDescent="0.2">
      <c r="A10" s="32"/>
      <c r="B10" s="32"/>
      <c r="C10" s="32"/>
      <c r="D10" s="32"/>
      <c r="E10" s="32"/>
      <c r="F10" s="32"/>
      <c r="G10" s="32"/>
    </row>
    <row r="11" spans="1:7" x14ac:dyDescent="0.2">
      <c r="A11" s="32"/>
      <c r="B11" s="32"/>
      <c r="C11" s="32"/>
      <c r="D11" s="32"/>
      <c r="E11" s="32"/>
      <c r="F11" s="32"/>
      <c r="G11" s="32"/>
    </row>
    <row r="12" spans="1:7" ht="15.75" x14ac:dyDescent="0.25">
      <c r="A12" s="73" t="s">
        <v>192</v>
      </c>
      <c r="B12" s="32"/>
      <c r="C12" s="32"/>
      <c r="D12" s="32"/>
      <c r="E12" s="32"/>
      <c r="F12" s="32"/>
      <c r="G12" s="32"/>
    </row>
    <row r="13" spans="1:7" ht="13.5" thickBot="1" x14ac:dyDescent="0.25">
      <c r="A13" s="32"/>
      <c r="B13" s="32"/>
      <c r="C13" s="32"/>
      <c r="D13" s="32"/>
      <c r="E13" s="32"/>
      <c r="F13" s="32"/>
      <c r="G13" s="32"/>
    </row>
    <row r="14" spans="1:7" x14ac:dyDescent="0.2">
      <c r="A14" s="930" t="s">
        <v>553</v>
      </c>
      <c r="B14" s="933" t="s">
        <v>20</v>
      </c>
      <c r="C14" s="934"/>
      <c r="D14" s="935"/>
      <c r="E14" s="32"/>
      <c r="F14" s="32"/>
      <c r="G14" s="32"/>
    </row>
    <row r="15" spans="1:7" x14ac:dyDescent="0.2">
      <c r="A15" s="931"/>
      <c r="B15" s="66" t="s">
        <v>50</v>
      </c>
      <c r="C15" s="67" t="s">
        <v>51</v>
      </c>
      <c r="D15" s="68" t="s">
        <v>52</v>
      </c>
      <c r="E15" s="32"/>
      <c r="F15" s="32"/>
      <c r="G15" s="32"/>
    </row>
    <row r="16" spans="1:7" ht="13.5" thickBot="1" x14ac:dyDescent="0.25">
      <c r="A16" s="932"/>
      <c r="B16" s="69">
        <v>11275171.6</v>
      </c>
      <c r="C16" s="70">
        <v>12180625</v>
      </c>
      <c r="D16" s="71">
        <v>13196622.1</v>
      </c>
      <c r="E16" s="32"/>
      <c r="F16" s="32"/>
      <c r="G16" s="32"/>
    </row>
    <row r="17" spans="1:7" x14ac:dyDescent="0.2">
      <c r="A17" s="32"/>
      <c r="B17" s="57"/>
      <c r="C17" s="57"/>
      <c r="D17" s="57"/>
      <c r="E17" s="32"/>
      <c r="F17" s="32"/>
      <c r="G17" s="32"/>
    </row>
    <row r="18" spans="1:7" x14ac:dyDescent="0.2">
      <c r="A18" s="146" t="s">
        <v>1582</v>
      </c>
      <c r="B18" s="57"/>
      <c r="C18" s="57"/>
      <c r="D18" s="57"/>
      <c r="E18" s="32"/>
      <c r="F18" s="32"/>
      <c r="G18" s="32"/>
    </row>
    <row r="19" spans="1:7" x14ac:dyDescent="0.2">
      <c r="A19" s="32"/>
      <c r="B19" s="57"/>
      <c r="C19" s="57"/>
      <c r="D19" s="57"/>
      <c r="E19" s="32"/>
      <c r="F19" s="32"/>
      <c r="G19" s="32"/>
    </row>
    <row r="20" spans="1:7" x14ac:dyDescent="0.2">
      <c r="A20" s="32"/>
      <c r="B20" s="57"/>
      <c r="C20" s="57"/>
      <c r="D20" s="57"/>
      <c r="E20" s="32"/>
      <c r="F20" s="32"/>
      <c r="G20" s="32"/>
    </row>
    <row r="21" spans="1:7" ht="16.5" thickBot="1" x14ac:dyDescent="0.3">
      <c r="A21" s="73" t="s">
        <v>193</v>
      </c>
      <c r="B21" s="32"/>
      <c r="C21" s="32"/>
      <c r="D21" s="32"/>
      <c r="E21" s="32"/>
      <c r="F21" s="32"/>
      <c r="G21" s="32"/>
    </row>
    <row r="22" spans="1:7" x14ac:dyDescent="0.2">
      <c r="A22" s="930" t="s">
        <v>336</v>
      </c>
      <c r="B22" s="933" t="s">
        <v>20</v>
      </c>
      <c r="C22" s="934"/>
      <c r="D22" s="935"/>
      <c r="E22" s="32"/>
      <c r="F22" s="32"/>
      <c r="G22" s="32"/>
    </row>
    <row r="23" spans="1:7" x14ac:dyDescent="0.2">
      <c r="A23" s="931"/>
      <c r="B23" s="66" t="s">
        <v>50</v>
      </c>
      <c r="C23" s="67" t="s">
        <v>51</v>
      </c>
      <c r="D23" s="68" t="s">
        <v>52</v>
      </c>
      <c r="E23" s="32"/>
      <c r="F23" s="32"/>
      <c r="G23" s="32"/>
    </row>
    <row r="24" spans="1:7" ht="13.5" thickBot="1" x14ac:dyDescent="0.25">
      <c r="A24" s="932"/>
      <c r="B24" s="69">
        <v>1225798.1499999999</v>
      </c>
      <c r="C24" s="70">
        <v>1272688.4375</v>
      </c>
      <c r="D24" s="71">
        <v>1320280.7124999999</v>
      </c>
      <c r="E24" s="32"/>
      <c r="F24" s="32"/>
      <c r="G24" s="32"/>
    </row>
    <row r="25" spans="1:7" ht="13.5" thickBot="1" x14ac:dyDescent="0.25">
      <c r="E25" s="32"/>
      <c r="F25" s="32"/>
      <c r="G25" s="32"/>
    </row>
    <row r="26" spans="1:7" x14ac:dyDescent="0.2">
      <c r="A26" s="930" t="s">
        <v>349</v>
      </c>
      <c r="B26" s="933" t="s">
        <v>20</v>
      </c>
      <c r="C26" s="934"/>
      <c r="D26" s="935"/>
      <c r="E26" s="32"/>
      <c r="F26" s="32"/>
      <c r="G26" s="32"/>
    </row>
    <row r="27" spans="1:7" x14ac:dyDescent="0.2">
      <c r="A27" s="931"/>
      <c r="B27" s="66" t="s">
        <v>50</v>
      </c>
      <c r="C27" s="67" t="s">
        <v>51</v>
      </c>
      <c r="D27" s="68" t="s">
        <v>52</v>
      </c>
      <c r="E27" s="32"/>
      <c r="F27" s="32"/>
      <c r="G27" s="32"/>
    </row>
    <row r="28" spans="1:7" ht="13.5" thickBot="1" x14ac:dyDescent="0.25">
      <c r="A28" s="932"/>
      <c r="B28" s="69">
        <v>698169.36250000005</v>
      </c>
      <c r="C28" s="70">
        <v>777136.09375</v>
      </c>
      <c r="D28" s="71">
        <v>877904.3125</v>
      </c>
      <c r="E28" s="32"/>
      <c r="F28" s="32"/>
      <c r="G28" s="32"/>
    </row>
    <row r="29" spans="1:7" ht="13.5" thickBot="1" x14ac:dyDescent="0.25">
      <c r="E29" s="32"/>
      <c r="F29" s="32"/>
      <c r="G29" s="32"/>
    </row>
    <row r="30" spans="1:7" x14ac:dyDescent="0.2">
      <c r="A30" s="930" t="s">
        <v>352</v>
      </c>
      <c r="B30" s="933" t="s">
        <v>20</v>
      </c>
      <c r="C30" s="934"/>
      <c r="D30" s="935"/>
      <c r="E30" s="32"/>
      <c r="F30" s="32"/>
      <c r="G30" s="32"/>
    </row>
    <row r="31" spans="1:7" x14ac:dyDescent="0.2">
      <c r="A31" s="931"/>
      <c r="B31" s="66" t="s">
        <v>50</v>
      </c>
      <c r="C31" s="67" t="s">
        <v>51</v>
      </c>
      <c r="D31" s="68" t="s">
        <v>52</v>
      </c>
      <c r="E31" s="32"/>
      <c r="F31" s="32"/>
      <c r="G31" s="32"/>
    </row>
    <row r="32" spans="1:7" ht="13.5" thickBot="1" x14ac:dyDescent="0.25">
      <c r="A32" s="932"/>
      <c r="B32" s="69">
        <v>7960522.3499999996</v>
      </c>
      <c r="C32" s="70">
        <v>8674993</v>
      </c>
      <c r="D32" s="71">
        <v>9443552.4000000004</v>
      </c>
      <c r="E32" s="32"/>
      <c r="F32" s="32"/>
      <c r="G32" s="32"/>
    </row>
    <row r="33" spans="1:7" ht="13.5" thickBot="1" x14ac:dyDescent="0.25">
      <c r="E33" s="32"/>
      <c r="F33" s="32"/>
      <c r="G33" s="32"/>
    </row>
    <row r="34" spans="1:7" x14ac:dyDescent="0.2">
      <c r="A34" s="930" t="s">
        <v>380</v>
      </c>
      <c r="B34" s="933" t="s">
        <v>20</v>
      </c>
      <c r="C34" s="934"/>
      <c r="D34" s="935"/>
      <c r="E34" s="32"/>
      <c r="F34" s="32"/>
      <c r="G34" s="32"/>
    </row>
    <row r="35" spans="1:7" x14ac:dyDescent="0.2">
      <c r="A35" s="931"/>
      <c r="B35" s="66" t="s">
        <v>50</v>
      </c>
      <c r="C35" s="67" t="s">
        <v>51</v>
      </c>
      <c r="D35" s="68" t="s">
        <v>52</v>
      </c>
      <c r="E35" s="32"/>
      <c r="F35" s="32"/>
      <c r="G35" s="32"/>
    </row>
    <row r="36" spans="1:7" ht="13.5" thickBot="1" x14ac:dyDescent="0.25">
      <c r="A36" s="932"/>
      <c r="B36" s="69">
        <v>1035311.58125</v>
      </c>
      <c r="C36" s="70">
        <v>1438008.0625</v>
      </c>
      <c r="D36" s="71">
        <v>1962138.3375000001</v>
      </c>
      <c r="E36" s="32"/>
      <c r="F36" s="32"/>
      <c r="G36" s="32"/>
    </row>
    <row r="37" spans="1:7" ht="13.5" thickBot="1" x14ac:dyDescent="0.25">
      <c r="E37" s="32"/>
      <c r="F37" s="32"/>
      <c r="G37" s="32"/>
    </row>
    <row r="38" spans="1:7" x14ac:dyDescent="0.2">
      <c r="A38" s="930" t="s">
        <v>338</v>
      </c>
      <c r="B38" s="933" t="s">
        <v>20</v>
      </c>
      <c r="C38" s="934"/>
      <c r="D38" s="935"/>
      <c r="E38" s="32"/>
      <c r="F38" s="32"/>
      <c r="G38" s="32"/>
    </row>
    <row r="39" spans="1:7" x14ac:dyDescent="0.2">
      <c r="A39" s="931"/>
      <c r="B39" s="66" t="s">
        <v>50</v>
      </c>
      <c r="C39" s="67" t="s">
        <v>51</v>
      </c>
      <c r="D39" s="68" t="s">
        <v>52</v>
      </c>
      <c r="E39" s="32"/>
      <c r="F39" s="32"/>
      <c r="G39" s="32"/>
    </row>
    <row r="40" spans="1:7" ht="13.5" thickBot="1" x14ac:dyDescent="0.25">
      <c r="A40" s="932"/>
      <c r="B40" s="69">
        <v>566945.28749999998</v>
      </c>
      <c r="C40" s="70">
        <v>600484.75</v>
      </c>
      <c r="D40" s="71">
        <v>633615.98124999995</v>
      </c>
      <c r="E40" s="32"/>
      <c r="F40" s="32"/>
      <c r="G40" s="32"/>
    </row>
    <row r="41" spans="1:7" ht="13.5" thickBot="1" x14ac:dyDescent="0.25">
      <c r="E41" s="32"/>
      <c r="F41" s="32"/>
      <c r="G41" s="32"/>
    </row>
    <row r="42" spans="1:7" x14ac:dyDescent="0.2">
      <c r="A42" s="930" t="s">
        <v>339</v>
      </c>
      <c r="B42" s="933" t="s">
        <v>20</v>
      </c>
      <c r="C42" s="934"/>
      <c r="D42" s="935"/>
      <c r="E42" s="32"/>
      <c r="F42" s="32"/>
      <c r="G42" s="32"/>
    </row>
    <row r="43" spans="1:7" x14ac:dyDescent="0.2">
      <c r="A43" s="931"/>
      <c r="B43" s="66" t="s">
        <v>50</v>
      </c>
      <c r="C43" s="67" t="s">
        <v>51</v>
      </c>
      <c r="D43" s="68" t="s">
        <v>52</v>
      </c>
      <c r="E43" s="32"/>
      <c r="F43" s="32"/>
      <c r="G43" s="32"/>
    </row>
    <row r="44" spans="1:7" ht="13.5" thickBot="1" x14ac:dyDescent="0.25">
      <c r="A44" s="932"/>
      <c r="B44" s="69">
        <v>226778.10312499999</v>
      </c>
      <c r="C44" s="70">
        <v>240193.8984375</v>
      </c>
      <c r="D44" s="71">
        <v>253446.39218749999</v>
      </c>
      <c r="E44" s="32"/>
      <c r="F44" s="32"/>
      <c r="G44" s="32"/>
    </row>
    <row r="45" spans="1:7" ht="13.5" thickBot="1" x14ac:dyDescent="0.25">
      <c r="E45" s="32"/>
      <c r="F45" s="32"/>
      <c r="G45" s="32"/>
    </row>
    <row r="46" spans="1:7" x14ac:dyDescent="0.2">
      <c r="A46" s="930" t="s">
        <v>340</v>
      </c>
      <c r="B46" s="933" t="s">
        <v>20</v>
      </c>
      <c r="C46" s="934"/>
      <c r="D46" s="935"/>
      <c r="E46" s="32"/>
      <c r="F46" s="32"/>
      <c r="G46" s="32"/>
    </row>
    <row r="47" spans="1:7" x14ac:dyDescent="0.2">
      <c r="A47" s="931"/>
      <c r="B47" s="66" t="s">
        <v>50</v>
      </c>
      <c r="C47" s="67" t="s">
        <v>51</v>
      </c>
      <c r="D47" s="68" t="s">
        <v>52</v>
      </c>
      <c r="E47" s="32"/>
      <c r="F47" s="32"/>
      <c r="G47" s="32"/>
    </row>
    <row r="48" spans="1:7" ht="13.5" thickBot="1" x14ac:dyDescent="0.25">
      <c r="A48" s="932"/>
      <c r="B48" s="69">
        <v>18898.175195312499</v>
      </c>
      <c r="C48" s="70">
        <v>20016.1572265625</v>
      </c>
      <c r="D48" s="71">
        <v>21120.533398437499</v>
      </c>
      <c r="E48" s="32"/>
      <c r="F48" s="32"/>
      <c r="G48" s="32"/>
    </row>
    <row r="49" spans="1:7" ht="13.5" thickBot="1" x14ac:dyDescent="0.25">
      <c r="E49" s="32"/>
      <c r="F49" s="32"/>
      <c r="G49" s="32"/>
    </row>
    <row r="50" spans="1:7" x14ac:dyDescent="0.2">
      <c r="A50" s="930" t="s">
        <v>341</v>
      </c>
      <c r="B50" s="933" t="s">
        <v>20</v>
      </c>
      <c r="C50" s="934"/>
      <c r="D50" s="935"/>
      <c r="E50" s="32"/>
      <c r="F50" s="32"/>
      <c r="G50" s="32"/>
    </row>
    <row r="51" spans="1:7" x14ac:dyDescent="0.2">
      <c r="A51" s="931"/>
      <c r="B51" s="66" t="s">
        <v>50</v>
      </c>
      <c r="C51" s="67" t="s">
        <v>51</v>
      </c>
      <c r="D51" s="68" t="s">
        <v>52</v>
      </c>
      <c r="E51" s="32"/>
      <c r="F51" s="32"/>
      <c r="G51" s="32"/>
    </row>
    <row r="52" spans="1:7" ht="13.5" thickBot="1" x14ac:dyDescent="0.25">
      <c r="A52" s="932"/>
      <c r="B52" s="69">
        <v>384124.86875000002</v>
      </c>
      <c r="C52" s="70">
        <v>411814.765625</v>
      </c>
      <c r="D52" s="71">
        <v>442011.16875000001</v>
      </c>
      <c r="E52" s="32"/>
      <c r="F52" s="32"/>
      <c r="G52" s="32"/>
    </row>
    <row r="53" spans="1:7" ht="13.5" thickBot="1" x14ac:dyDescent="0.25">
      <c r="E53" s="32"/>
      <c r="F53" s="32"/>
      <c r="G53" s="32"/>
    </row>
    <row r="54" spans="1:7" x14ac:dyDescent="0.2">
      <c r="A54" s="930" t="s">
        <v>351</v>
      </c>
      <c r="B54" s="933" t="s">
        <v>20</v>
      </c>
      <c r="C54" s="934"/>
      <c r="D54" s="935"/>
      <c r="E54" s="32"/>
      <c r="F54" s="32"/>
      <c r="G54" s="32"/>
    </row>
    <row r="55" spans="1:7" x14ac:dyDescent="0.2">
      <c r="A55" s="931"/>
      <c r="B55" s="66" t="s">
        <v>50</v>
      </c>
      <c r="C55" s="67" t="s">
        <v>51</v>
      </c>
      <c r="D55" s="68" t="s">
        <v>52</v>
      </c>
      <c r="E55" s="32"/>
      <c r="F55" s="32"/>
      <c r="G55" s="32"/>
    </row>
    <row r="56" spans="1:7" ht="13.5" thickBot="1" x14ac:dyDescent="0.25">
      <c r="A56" s="932"/>
      <c r="B56" s="69">
        <v>698169.36250000005</v>
      </c>
      <c r="C56" s="70">
        <v>777136.09375</v>
      </c>
      <c r="D56" s="71">
        <v>877904.3125</v>
      </c>
      <c r="E56" s="32"/>
      <c r="F56" s="32"/>
      <c r="G56" s="32"/>
    </row>
    <row r="57" spans="1:7" ht="13.5" thickBot="1" x14ac:dyDescent="0.25">
      <c r="E57" s="32"/>
      <c r="F57" s="32"/>
      <c r="G57" s="32"/>
    </row>
    <row r="58" spans="1:7" x14ac:dyDescent="0.2">
      <c r="A58" s="930" t="s">
        <v>353</v>
      </c>
      <c r="B58" s="933" t="s">
        <v>20</v>
      </c>
      <c r="C58" s="934"/>
      <c r="D58" s="935"/>
      <c r="E58" s="32"/>
      <c r="F58" s="32"/>
      <c r="G58" s="32"/>
    </row>
    <row r="59" spans="1:7" x14ac:dyDescent="0.2">
      <c r="A59" s="931"/>
      <c r="B59" s="66" t="s">
        <v>50</v>
      </c>
      <c r="C59" s="67" t="s">
        <v>51</v>
      </c>
      <c r="D59" s="68" t="s">
        <v>52</v>
      </c>
      <c r="E59" s="32"/>
      <c r="F59" s="32"/>
      <c r="G59" s="32"/>
    </row>
    <row r="60" spans="1:7" ht="13.5" thickBot="1" x14ac:dyDescent="0.25">
      <c r="A60" s="932"/>
      <c r="B60" s="69">
        <v>672090.56874999998</v>
      </c>
      <c r="C60" s="70">
        <v>719238.4375</v>
      </c>
      <c r="D60" s="71">
        <v>777542.33750000002</v>
      </c>
      <c r="E60" s="32"/>
      <c r="F60" s="32"/>
      <c r="G60" s="32"/>
    </row>
    <row r="61" spans="1:7" ht="13.5" thickBot="1" x14ac:dyDescent="0.25">
      <c r="E61" s="32"/>
      <c r="F61" s="32"/>
      <c r="G61" s="32"/>
    </row>
    <row r="62" spans="1:7" x14ac:dyDescent="0.2">
      <c r="A62" s="930" t="s">
        <v>354</v>
      </c>
      <c r="B62" s="933" t="s">
        <v>20</v>
      </c>
      <c r="C62" s="934"/>
      <c r="D62" s="935"/>
      <c r="E62" s="32"/>
      <c r="F62" s="32"/>
      <c r="G62" s="32"/>
    </row>
    <row r="63" spans="1:7" x14ac:dyDescent="0.2">
      <c r="A63" s="931"/>
      <c r="B63" s="66" t="s">
        <v>50</v>
      </c>
      <c r="C63" s="67" t="s">
        <v>51</v>
      </c>
      <c r="D63" s="68" t="s">
        <v>52</v>
      </c>
      <c r="E63" s="32"/>
      <c r="F63" s="32"/>
      <c r="G63" s="32"/>
    </row>
    <row r="64" spans="1:7" ht="13.5" thickBot="1" x14ac:dyDescent="0.25">
      <c r="A64" s="932"/>
      <c r="B64" s="69">
        <v>903823.21250000002</v>
      </c>
      <c r="C64" s="70">
        <v>968975.90625</v>
      </c>
      <c r="D64" s="71">
        <v>1040026.375</v>
      </c>
      <c r="E64" s="32"/>
      <c r="F64" s="32"/>
      <c r="G64" s="32"/>
    </row>
    <row r="65" spans="1:7" ht="13.5" thickBot="1" x14ac:dyDescent="0.25">
      <c r="E65" s="32"/>
      <c r="F65" s="32"/>
      <c r="G65" s="32"/>
    </row>
    <row r="66" spans="1:7" x14ac:dyDescent="0.2">
      <c r="A66" s="930" t="s">
        <v>358</v>
      </c>
      <c r="B66" s="933" t="s">
        <v>20</v>
      </c>
      <c r="C66" s="934"/>
      <c r="D66" s="935"/>
      <c r="E66" s="32"/>
      <c r="F66" s="32"/>
      <c r="G66" s="32"/>
    </row>
    <row r="67" spans="1:7" x14ac:dyDescent="0.2">
      <c r="A67" s="931"/>
      <c r="B67" s="66" t="s">
        <v>50</v>
      </c>
      <c r="C67" s="67" t="s">
        <v>51</v>
      </c>
      <c r="D67" s="68" t="s">
        <v>52</v>
      </c>
      <c r="E67" s="32"/>
      <c r="F67" s="32"/>
      <c r="G67" s="32"/>
    </row>
    <row r="68" spans="1:7" ht="13.5" thickBot="1" x14ac:dyDescent="0.25">
      <c r="A68" s="932"/>
      <c r="B68" s="69">
        <v>1343929.575</v>
      </c>
      <c r="C68" s="70">
        <v>1467458.5</v>
      </c>
      <c r="D68" s="71">
        <v>1599689.9375</v>
      </c>
      <c r="E68" s="32"/>
      <c r="F68" s="32"/>
      <c r="G68" s="32"/>
    </row>
    <row r="69" spans="1:7" ht="13.5" thickBot="1" x14ac:dyDescent="0.25">
      <c r="E69" s="32"/>
      <c r="F69" s="32"/>
      <c r="G69" s="32"/>
    </row>
    <row r="70" spans="1:7" x14ac:dyDescent="0.2">
      <c r="A70" s="930" t="s">
        <v>359</v>
      </c>
      <c r="B70" s="933" t="s">
        <v>20</v>
      </c>
      <c r="C70" s="934"/>
      <c r="D70" s="935"/>
      <c r="E70" s="32"/>
      <c r="F70" s="32"/>
      <c r="G70" s="32"/>
    </row>
    <row r="71" spans="1:7" x14ac:dyDescent="0.2">
      <c r="A71" s="931"/>
      <c r="B71" s="66" t="s">
        <v>50</v>
      </c>
      <c r="C71" s="67" t="s">
        <v>51</v>
      </c>
      <c r="D71" s="68" t="s">
        <v>52</v>
      </c>
      <c r="E71" s="32"/>
      <c r="F71" s="32"/>
      <c r="G71" s="32"/>
    </row>
    <row r="72" spans="1:7" ht="13.5" thickBot="1" x14ac:dyDescent="0.25">
      <c r="A72" s="932"/>
      <c r="B72" s="69">
        <v>676950.81874999998</v>
      </c>
      <c r="C72" s="70">
        <v>744693.0625</v>
      </c>
      <c r="D72" s="71">
        <v>824540.15625</v>
      </c>
      <c r="E72" s="32"/>
      <c r="F72" s="32"/>
      <c r="G72" s="32"/>
    </row>
    <row r="73" spans="1:7" ht="13.5" thickBot="1" x14ac:dyDescent="0.25">
      <c r="E73" s="32"/>
      <c r="F73" s="32"/>
      <c r="G73" s="32"/>
    </row>
    <row r="74" spans="1:7" x14ac:dyDescent="0.2">
      <c r="A74" s="930" t="s">
        <v>362</v>
      </c>
      <c r="B74" s="933" t="s">
        <v>20</v>
      </c>
      <c r="C74" s="934"/>
      <c r="D74" s="935"/>
      <c r="E74" s="32"/>
      <c r="F74" s="32"/>
      <c r="G74" s="32"/>
    </row>
    <row r="75" spans="1:7" x14ac:dyDescent="0.2">
      <c r="A75" s="931"/>
      <c r="B75" s="66" t="s">
        <v>50</v>
      </c>
      <c r="C75" s="67" t="s">
        <v>51</v>
      </c>
      <c r="D75" s="68" t="s">
        <v>52</v>
      </c>
      <c r="E75" s="32"/>
      <c r="F75" s="32"/>
      <c r="G75" s="32"/>
    </row>
    <row r="76" spans="1:7" ht="13.5" thickBot="1" x14ac:dyDescent="0.25">
      <c r="A76" s="932"/>
      <c r="B76" s="69">
        <v>18679.9765625</v>
      </c>
      <c r="C76" s="70">
        <v>22255.029296875</v>
      </c>
      <c r="D76" s="71">
        <v>26349.746875000001</v>
      </c>
      <c r="E76" s="32"/>
      <c r="F76" s="32"/>
      <c r="G76" s="32"/>
    </row>
    <row r="77" spans="1:7" ht="13.5" thickBot="1" x14ac:dyDescent="0.25">
      <c r="E77" s="32"/>
      <c r="F77" s="32"/>
      <c r="G77" s="32"/>
    </row>
    <row r="78" spans="1:7" x14ac:dyDescent="0.2">
      <c r="A78" s="930" t="s">
        <v>363</v>
      </c>
      <c r="B78" s="933" t="s">
        <v>20</v>
      </c>
      <c r="C78" s="934"/>
      <c r="D78" s="935"/>
      <c r="E78" s="32"/>
      <c r="F78" s="32"/>
      <c r="G78" s="32"/>
    </row>
    <row r="79" spans="1:7" x14ac:dyDescent="0.2">
      <c r="A79" s="931"/>
      <c r="B79" s="66" t="s">
        <v>50</v>
      </c>
      <c r="C79" s="67" t="s">
        <v>51</v>
      </c>
      <c r="D79" s="68" t="s">
        <v>52</v>
      </c>
      <c r="E79" s="32"/>
      <c r="F79" s="32"/>
      <c r="G79" s="32"/>
    </row>
    <row r="80" spans="1:7" ht="13.5" thickBot="1" x14ac:dyDescent="0.25">
      <c r="A80" s="932"/>
      <c r="B80" s="69">
        <v>531489.9375</v>
      </c>
      <c r="C80" s="70">
        <v>573183.5625</v>
      </c>
      <c r="D80" s="71">
        <v>616806.5</v>
      </c>
      <c r="E80" s="32"/>
      <c r="F80" s="32"/>
      <c r="G80" s="32"/>
    </row>
    <row r="81" spans="1:7" ht="13.5" thickBot="1" x14ac:dyDescent="0.25">
      <c r="E81" s="32"/>
      <c r="F81" s="32"/>
      <c r="G81" s="32"/>
    </row>
    <row r="82" spans="1:7" x14ac:dyDescent="0.2">
      <c r="A82" s="930" t="s">
        <v>364</v>
      </c>
      <c r="B82" s="933" t="s">
        <v>20</v>
      </c>
      <c r="C82" s="934"/>
      <c r="D82" s="935"/>
      <c r="E82" s="32"/>
      <c r="F82" s="32"/>
      <c r="G82" s="32"/>
    </row>
    <row r="83" spans="1:7" x14ac:dyDescent="0.2">
      <c r="A83" s="931"/>
      <c r="B83" s="66" t="s">
        <v>50</v>
      </c>
      <c r="C83" s="67" t="s">
        <v>51</v>
      </c>
      <c r="D83" s="68" t="s">
        <v>52</v>
      </c>
      <c r="E83" s="32"/>
      <c r="F83" s="32"/>
      <c r="G83" s="32"/>
    </row>
    <row r="84" spans="1:7" ht="13.5" thickBot="1" x14ac:dyDescent="0.25">
      <c r="A84" s="932"/>
      <c r="B84" s="69">
        <v>1440363.8625</v>
      </c>
      <c r="C84" s="70">
        <v>1603750.875</v>
      </c>
      <c r="D84" s="71">
        <v>1770723.4375</v>
      </c>
      <c r="E84" s="32"/>
      <c r="F84" s="32"/>
      <c r="G84" s="32"/>
    </row>
    <row r="85" spans="1:7" ht="13.5" thickBot="1" x14ac:dyDescent="0.25">
      <c r="E85" s="32"/>
      <c r="F85" s="32"/>
      <c r="G85" s="32"/>
    </row>
    <row r="86" spans="1:7" x14ac:dyDescent="0.2">
      <c r="A86" s="930" t="s">
        <v>365</v>
      </c>
      <c r="B86" s="933" t="s">
        <v>20</v>
      </c>
      <c r="C86" s="934"/>
      <c r="D86" s="935"/>
      <c r="E86" s="32"/>
      <c r="F86" s="32"/>
      <c r="G86" s="32"/>
    </row>
    <row r="87" spans="1:7" x14ac:dyDescent="0.2">
      <c r="A87" s="931"/>
      <c r="B87" s="66" t="s">
        <v>50</v>
      </c>
      <c r="C87" s="67" t="s">
        <v>51</v>
      </c>
      <c r="D87" s="68" t="s">
        <v>52</v>
      </c>
      <c r="E87" s="32"/>
      <c r="F87" s="32"/>
      <c r="G87" s="32"/>
    </row>
    <row r="88" spans="1:7" ht="13.5" thickBot="1" x14ac:dyDescent="0.25">
      <c r="A88" s="932"/>
      <c r="B88" s="69">
        <v>1469493.2124999999</v>
      </c>
      <c r="C88" s="70">
        <v>1655819.125</v>
      </c>
      <c r="D88" s="71">
        <v>1851864.9750000001</v>
      </c>
      <c r="E88" s="32"/>
      <c r="F88" s="32"/>
      <c r="G88" s="32"/>
    </row>
    <row r="89" spans="1:7" ht="13.5" thickBot="1" x14ac:dyDescent="0.25">
      <c r="E89" s="32"/>
      <c r="F89" s="32"/>
      <c r="G89" s="32"/>
    </row>
    <row r="90" spans="1:7" x14ac:dyDescent="0.2">
      <c r="A90" s="930" t="s">
        <v>366</v>
      </c>
      <c r="B90" s="933" t="s">
        <v>20</v>
      </c>
      <c r="C90" s="934"/>
      <c r="D90" s="935"/>
      <c r="E90" s="32"/>
      <c r="F90" s="32"/>
      <c r="G90" s="32"/>
    </row>
    <row r="91" spans="1:7" x14ac:dyDescent="0.2">
      <c r="A91" s="931"/>
      <c r="B91" s="66" t="s">
        <v>50</v>
      </c>
      <c r="C91" s="67" t="s">
        <v>51</v>
      </c>
      <c r="D91" s="68" t="s">
        <v>52</v>
      </c>
      <c r="E91" s="32"/>
      <c r="F91" s="32"/>
      <c r="G91" s="32"/>
    </row>
    <row r="92" spans="1:7" ht="13.5" thickBot="1" x14ac:dyDescent="0.25">
      <c r="A92" s="932"/>
      <c r="B92" s="69">
        <v>335208.10312500002</v>
      </c>
      <c r="C92" s="70">
        <v>362315.1875</v>
      </c>
      <c r="D92" s="71">
        <v>390845.58750000002</v>
      </c>
      <c r="E92" s="32"/>
      <c r="F92" s="32"/>
      <c r="G92" s="32"/>
    </row>
    <row r="93" spans="1:7" ht="13.5" thickBot="1" x14ac:dyDescent="0.25">
      <c r="E93" s="32"/>
      <c r="F93" s="32"/>
      <c r="G93" s="32"/>
    </row>
    <row r="94" spans="1:7" x14ac:dyDescent="0.2">
      <c r="A94" s="930" t="s">
        <v>369</v>
      </c>
      <c r="B94" s="933" t="s">
        <v>20</v>
      </c>
      <c r="C94" s="934"/>
      <c r="D94" s="935"/>
      <c r="E94" s="32"/>
      <c r="F94" s="32"/>
      <c r="G94" s="32"/>
    </row>
    <row r="95" spans="1:7" x14ac:dyDescent="0.2">
      <c r="A95" s="931"/>
      <c r="B95" s="66" t="s">
        <v>50</v>
      </c>
      <c r="C95" s="67" t="s">
        <v>51</v>
      </c>
      <c r="D95" s="68" t="s">
        <v>52</v>
      </c>
      <c r="E95" s="32"/>
      <c r="F95" s="32"/>
      <c r="G95" s="32"/>
    </row>
    <row r="96" spans="1:7" ht="13.5" thickBot="1" x14ac:dyDescent="0.25">
      <c r="A96" s="932"/>
      <c r="B96" s="69">
        <v>400000</v>
      </c>
      <c r="C96" s="70">
        <v>400000</v>
      </c>
      <c r="D96" s="71">
        <v>400000</v>
      </c>
      <c r="E96" s="32"/>
      <c r="F96" s="32"/>
      <c r="G96" s="32"/>
    </row>
    <row r="97" spans="1:7" ht="13.5" thickBot="1" x14ac:dyDescent="0.25">
      <c r="E97" s="32"/>
      <c r="F97" s="32"/>
      <c r="G97" s="32"/>
    </row>
    <row r="98" spans="1:7" x14ac:dyDescent="0.2">
      <c r="A98" s="930" t="s">
        <v>375</v>
      </c>
      <c r="B98" s="933" t="s">
        <v>20</v>
      </c>
      <c r="C98" s="934"/>
      <c r="D98" s="935"/>
      <c r="E98" s="32"/>
      <c r="F98" s="32"/>
      <c r="G98" s="32"/>
    </row>
    <row r="99" spans="1:7" x14ac:dyDescent="0.2">
      <c r="A99" s="931"/>
      <c r="B99" s="66" t="s">
        <v>50</v>
      </c>
      <c r="C99" s="67" t="s">
        <v>51</v>
      </c>
      <c r="D99" s="68" t="s">
        <v>52</v>
      </c>
      <c r="E99" s="32"/>
      <c r="F99" s="32"/>
      <c r="G99" s="32"/>
    </row>
    <row r="100" spans="1:7" ht="13.5" thickBot="1" x14ac:dyDescent="0.25">
      <c r="A100" s="932"/>
      <c r="B100" s="69">
        <v>145954.04999999999</v>
      </c>
      <c r="C100" s="70">
        <v>156772.7109375</v>
      </c>
      <c r="D100" s="71">
        <v>169551.50156249999</v>
      </c>
      <c r="E100" s="32"/>
      <c r="F100" s="32"/>
      <c r="G100" s="32"/>
    </row>
    <row r="101" spans="1:7" ht="13.5" thickBot="1" x14ac:dyDescent="0.25">
      <c r="E101" s="32"/>
      <c r="F101" s="32"/>
      <c r="G101" s="32"/>
    </row>
    <row r="102" spans="1:7" x14ac:dyDescent="0.2">
      <c r="A102" s="930" t="s">
        <v>381</v>
      </c>
      <c r="B102" s="933" t="s">
        <v>20</v>
      </c>
      <c r="C102" s="934"/>
      <c r="D102" s="935"/>
      <c r="E102" s="32"/>
      <c r="F102" s="32"/>
      <c r="G102" s="32"/>
    </row>
    <row r="103" spans="1:7" x14ac:dyDescent="0.2">
      <c r="A103" s="931"/>
      <c r="B103" s="66" t="s">
        <v>50</v>
      </c>
      <c r="C103" s="67" t="s">
        <v>51</v>
      </c>
      <c r="D103" s="68" t="s">
        <v>52</v>
      </c>
      <c r="E103" s="32"/>
      <c r="F103" s="32"/>
      <c r="G103" s="32"/>
    </row>
    <row r="104" spans="1:7" ht="13.5" thickBot="1" x14ac:dyDescent="0.25">
      <c r="A104" s="932"/>
      <c r="B104" s="69">
        <v>1035311.58125</v>
      </c>
      <c r="C104" s="70">
        <v>1438008.0625</v>
      </c>
      <c r="D104" s="71">
        <v>1962138.3375000001</v>
      </c>
      <c r="E104" s="32"/>
      <c r="F104" s="32"/>
      <c r="G104" s="32"/>
    </row>
    <row r="105" spans="1:7" x14ac:dyDescent="0.2">
      <c r="E105" s="32"/>
      <c r="F105" s="32"/>
      <c r="G105" s="32"/>
    </row>
    <row r="106" spans="1:7" x14ac:dyDescent="0.2">
      <c r="E106" s="32"/>
      <c r="F106" s="32"/>
      <c r="G106" s="32"/>
    </row>
    <row r="107" spans="1:7" x14ac:dyDescent="0.2">
      <c r="E107" s="32"/>
      <c r="F107" s="32"/>
      <c r="G107" s="32"/>
    </row>
    <row r="108" spans="1:7" x14ac:dyDescent="0.2">
      <c r="E108" s="32"/>
      <c r="F108" s="32"/>
      <c r="G108" s="32"/>
    </row>
    <row r="109" spans="1:7" x14ac:dyDescent="0.2">
      <c r="E109" s="32"/>
      <c r="F109" s="32"/>
      <c r="G109" s="32"/>
    </row>
    <row r="110" spans="1:7" x14ac:dyDescent="0.2">
      <c r="E110" s="32"/>
      <c r="F110" s="32"/>
      <c r="G110" s="32"/>
    </row>
    <row r="111" spans="1:7" x14ac:dyDescent="0.2">
      <c r="E111" s="32"/>
      <c r="F111" s="32"/>
      <c r="G111" s="32"/>
    </row>
    <row r="112" spans="1:7" x14ac:dyDescent="0.2">
      <c r="E112" s="32"/>
      <c r="F112" s="32"/>
      <c r="G112" s="32"/>
    </row>
    <row r="113" spans="5:7" x14ac:dyDescent="0.2">
      <c r="E113" s="32"/>
      <c r="F113" s="32"/>
      <c r="G113" s="32"/>
    </row>
    <row r="114" spans="5:7" x14ac:dyDescent="0.2">
      <c r="E114" s="32"/>
      <c r="F114" s="32"/>
      <c r="G114" s="32"/>
    </row>
    <row r="115" spans="5:7" x14ac:dyDescent="0.2">
      <c r="E115" s="32"/>
      <c r="F115" s="32"/>
      <c r="G115" s="32"/>
    </row>
    <row r="116" spans="5:7" x14ac:dyDescent="0.2">
      <c r="E116" s="32"/>
      <c r="F116" s="32"/>
      <c r="G116" s="32"/>
    </row>
    <row r="117" spans="5:7" x14ac:dyDescent="0.2">
      <c r="E117" s="32"/>
      <c r="F117" s="32"/>
      <c r="G117" s="32"/>
    </row>
    <row r="118" spans="5:7" x14ac:dyDescent="0.2">
      <c r="E118" s="32"/>
      <c r="F118" s="32"/>
      <c r="G118" s="32"/>
    </row>
    <row r="119" spans="5:7" x14ac:dyDescent="0.2">
      <c r="E119" s="32"/>
      <c r="F119" s="32"/>
      <c r="G119" s="32"/>
    </row>
    <row r="120" spans="5:7" x14ac:dyDescent="0.2">
      <c r="E120" s="32"/>
      <c r="F120" s="32"/>
      <c r="G120" s="32"/>
    </row>
    <row r="121" spans="5:7" x14ac:dyDescent="0.2">
      <c r="E121" s="32"/>
      <c r="F121" s="32"/>
      <c r="G121" s="32"/>
    </row>
    <row r="122" spans="5:7" x14ac:dyDescent="0.2">
      <c r="E122" s="32"/>
      <c r="F122" s="32"/>
      <c r="G122" s="32"/>
    </row>
    <row r="123" spans="5:7" x14ac:dyDescent="0.2">
      <c r="E123" s="32"/>
      <c r="F123" s="32"/>
      <c r="G123" s="32"/>
    </row>
    <row r="124" spans="5:7" x14ac:dyDescent="0.2">
      <c r="E124" s="32"/>
      <c r="F124" s="32"/>
      <c r="G124" s="32"/>
    </row>
    <row r="125" spans="5:7" x14ac:dyDescent="0.2">
      <c r="E125" s="32"/>
      <c r="F125" s="32"/>
      <c r="G125" s="32"/>
    </row>
    <row r="126" spans="5:7" x14ac:dyDescent="0.2">
      <c r="E126" s="32"/>
      <c r="F126" s="32"/>
      <c r="G126" s="32"/>
    </row>
    <row r="127" spans="5:7" x14ac:dyDescent="0.2">
      <c r="E127" s="32"/>
      <c r="F127" s="32"/>
      <c r="G127" s="32"/>
    </row>
    <row r="128" spans="5:7" x14ac:dyDescent="0.2">
      <c r="E128" s="32"/>
      <c r="F128" s="32"/>
      <c r="G128" s="32"/>
    </row>
    <row r="129" spans="5:7" x14ac:dyDescent="0.2">
      <c r="E129" s="32"/>
      <c r="F129" s="32"/>
      <c r="G129" s="32"/>
    </row>
    <row r="130" spans="5:7" x14ac:dyDescent="0.2">
      <c r="E130" s="32"/>
      <c r="F130" s="32"/>
      <c r="G130" s="32"/>
    </row>
    <row r="131" spans="5:7" x14ac:dyDescent="0.2">
      <c r="E131" s="32"/>
      <c r="F131" s="32"/>
      <c r="G131" s="32"/>
    </row>
    <row r="132" spans="5:7" x14ac:dyDescent="0.2">
      <c r="E132" s="32"/>
      <c r="F132" s="32"/>
      <c r="G132" s="32"/>
    </row>
    <row r="133" spans="5:7" x14ac:dyDescent="0.2">
      <c r="E133" s="32"/>
      <c r="F133" s="32"/>
      <c r="G133" s="32"/>
    </row>
    <row r="134" spans="5:7" x14ac:dyDescent="0.2">
      <c r="E134" s="32"/>
      <c r="F134" s="32"/>
      <c r="G134" s="32"/>
    </row>
    <row r="135" spans="5:7" x14ac:dyDescent="0.2">
      <c r="E135" s="32"/>
      <c r="F135" s="32"/>
      <c r="G135" s="32"/>
    </row>
    <row r="136" spans="5:7" x14ac:dyDescent="0.2">
      <c r="E136" s="32"/>
      <c r="F136" s="32"/>
      <c r="G136" s="32"/>
    </row>
    <row r="137" spans="5:7" x14ac:dyDescent="0.2">
      <c r="E137" s="32"/>
      <c r="F137" s="32"/>
      <c r="G137" s="32"/>
    </row>
    <row r="138" spans="5:7" x14ac:dyDescent="0.2">
      <c r="E138" s="32"/>
      <c r="F138" s="32"/>
      <c r="G138" s="32"/>
    </row>
    <row r="139" spans="5:7" x14ac:dyDescent="0.2">
      <c r="E139" s="32"/>
      <c r="F139" s="32"/>
      <c r="G139" s="32"/>
    </row>
    <row r="140" spans="5:7" x14ac:dyDescent="0.2">
      <c r="E140" s="32"/>
      <c r="F140" s="32"/>
      <c r="G140" s="32"/>
    </row>
    <row r="141" spans="5:7" x14ac:dyDescent="0.2">
      <c r="E141" s="32"/>
      <c r="F141" s="32"/>
      <c r="G141" s="32"/>
    </row>
    <row r="142" spans="5:7" x14ac:dyDescent="0.2">
      <c r="E142" s="32"/>
      <c r="F142" s="32"/>
      <c r="G142" s="32"/>
    </row>
    <row r="143" spans="5:7" x14ac:dyDescent="0.2">
      <c r="E143" s="32"/>
      <c r="F143" s="32"/>
      <c r="G143" s="32"/>
    </row>
    <row r="144" spans="5:7" x14ac:dyDescent="0.2">
      <c r="E144" s="32"/>
      <c r="F144" s="32"/>
      <c r="G144" s="32"/>
    </row>
    <row r="145" spans="5:7" x14ac:dyDescent="0.2">
      <c r="E145" s="32"/>
      <c r="F145" s="32"/>
      <c r="G145" s="32"/>
    </row>
    <row r="146" spans="5:7" x14ac:dyDescent="0.2">
      <c r="E146" s="32"/>
      <c r="F146" s="32"/>
      <c r="G146" s="32"/>
    </row>
    <row r="147" spans="5:7" x14ac:dyDescent="0.2">
      <c r="E147" s="32"/>
      <c r="F147" s="32"/>
      <c r="G147" s="32"/>
    </row>
    <row r="148" spans="5:7" x14ac:dyDescent="0.2">
      <c r="E148" s="32"/>
      <c r="F148" s="32"/>
      <c r="G148" s="32"/>
    </row>
    <row r="149" spans="5:7" x14ac:dyDescent="0.2">
      <c r="E149" s="32"/>
      <c r="F149" s="32"/>
      <c r="G149" s="32"/>
    </row>
    <row r="150" spans="5:7" x14ac:dyDescent="0.2">
      <c r="E150" s="32"/>
      <c r="F150" s="32"/>
      <c r="G150" s="32"/>
    </row>
    <row r="151" spans="5:7" x14ac:dyDescent="0.2">
      <c r="E151" s="32"/>
      <c r="F151" s="32"/>
      <c r="G151" s="32"/>
    </row>
    <row r="152" spans="5:7" x14ac:dyDescent="0.2">
      <c r="E152" s="32"/>
      <c r="F152" s="32"/>
      <c r="G152" s="32"/>
    </row>
    <row r="153" spans="5:7" x14ac:dyDescent="0.2">
      <c r="E153" s="32"/>
      <c r="F153" s="32"/>
      <c r="G153" s="32"/>
    </row>
    <row r="154" spans="5:7" x14ac:dyDescent="0.2">
      <c r="E154" s="32"/>
      <c r="F154" s="32"/>
      <c r="G154" s="32"/>
    </row>
    <row r="155" spans="5:7" x14ac:dyDescent="0.2">
      <c r="E155" s="32"/>
      <c r="F155" s="32"/>
      <c r="G155" s="32"/>
    </row>
    <row r="156" spans="5:7" x14ac:dyDescent="0.2">
      <c r="E156" s="32"/>
      <c r="F156" s="32"/>
      <c r="G156" s="32"/>
    </row>
    <row r="157" spans="5:7" x14ac:dyDescent="0.2">
      <c r="E157" s="32"/>
      <c r="F157" s="32"/>
      <c r="G157" s="32"/>
    </row>
    <row r="158" spans="5:7" x14ac:dyDescent="0.2">
      <c r="E158" s="32"/>
      <c r="F158" s="32"/>
      <c r="G158" s="32"/>
    </row>
    <row r="159" spans="5:7" x14ac:dyDescent="0.2">
      <c r="E159" s="32"/>
      <c r="F159" s="32"/>
      <c r="G159" s="32"/>
    </row>
    <row r="160" spans="5:7" x14ac:dyDescent="0.2">
      <c r="E160" s="32"/>
      <c r="F160" s="32"/>
      <c r="G160" s="32"/>
    </row>
  </sheetData>
  <sheetProtection algorithmName="SHA-512" hashValue="GP/lD79BFtTShO8eteDVL8+bs9Uu1gLQkChlSLZjxFLIPDIpz7YkoD/8N/fwuHXHilarln+atdbFTexJPq542Q==" saltValue="jWud81M775PzoI+wyCPWag==" spinCount="100000" sheet="1" objects="1" scenarios="1"/>
  <mergeCells count="52">
    <mergeCell ref="B1:E1"/>
    <mergeCell ref="B2:E2"/>
    <mergeCell ref="B3:E3"/>
    <mergeCell ref="B4:E4"/>
    <mergeCell ref="B5:E5"/>
    <mergeCell ref="B6:E6"/>
    <mergeCell ref="B7:E7"/>
    <mergeCell ref="B8:E8"/>
    <mergeCell ref="A14:A16"/>
    <mergeCell ref="B14:D14"/>
    <mergeCell ref="A22:A24"/>
    <mergeCell ref="B22:D22"/>
    <mergeCell ref="A26:A28"/>
    <mergeCell ref="B26:D26"/>
    <mergeCell ref="A30:A32"/>
    <mergeCell ref="B30:D30"/>
    <mergeCell ref="A34:A36"/>
    <mergeCell ref="B34:D34"/>
    <mergeCell ref="A38:A40"/>
    <mergeCell ref="B38:D38"/>
    <mergeCell ref="A42:A44"/>
    <mergeCell ref="B42:D42"/>
    <mergeCell ref="A46:A48"/>
    <mergeCell ref="B46:D46"/>
    <mergeCell ref="A50:A52"/>
    <mergeCell ref="B50:D50"/>
    <mergeCell ref="A54:A56"/>
    <mergeCell ref="B54:D54"/>
    <mergeCell ref="A58:A60"/>
    <mergeCell ref="B58:D58"/>
    <mergeCell ref="A62:A64"/>
    <mergeCell ref="B62:D62"/>
    <mergeCell ref="A66:A68"/>
    <mergeCell ref="B66:D66"/>
    <mergeCell ref="A70:A72"/>
    <mergeCell ref="B70:D70"/>
    <mergeCell ref="A74:A76"/>
    <mergeCell ref="B74:D74"/>
    <mergeCell ref="A78:A80"/>
    <mergeCell ref="B78:D78"/>
    <mergeCell ref="A82:A84"/>
    <mergeCell ref="B82:D82"/>
    <mergeCell ref="A86:A88"/>
    <mergeCell ref="B86:D86"/>
    <mergeCell ref="A90:A92"/>
    <mergeCell ref="B90:D90"/>
    <mergeCell ref="A94:A96"/>
    <mergeCell ref="B94:D94"/>
    <mergeCell ref="A98:A100"/>
    <mergeCell ref="B98:D98"/>
    <mergeCell ref="A102:A104"/>
    <mergeCell ref="B102:D102"/>
  </mergeCells>
  <phoneticPr fontId="18" type="noConversion"/>
  <pageMargins left="0.75" right="0.75" top="1" bottom="1" header="0.5" footer="0.5"/>
  <pageSetup paperSize="9" scale="44" orientation="portrait" r:id="rId1"/>
  <headerFooter alignWithMargins="0">
    <oddHeader>&amp;C&amp;"Arial,Bold"&amp;24Estimate Confidence Levels</oddHeader>
    <oddFooter>&amp;L&amp;Z&amp;F , &amp;D &amp;T</oddFooter>
  </headerFooter>
  <drawing r:id="rId2"/>
  <legacyDrawing r:id="rId3"/>
  <controls>
    <mc:AlternateContent xmlns:mc="http://schemas.openxmlformats.org/markup-compatibility/2006">
      <mc:Choice Requires="x14">
        <control shapeId="10241" r:id="rId4" name="Print_Est_Confidence_Button">
          <controlPr defaultSize="0" print="0" autoLine="0" r:id="rId5">
            <anchor moveWithCells="1">
              <from>
                <xdr:col>5</xdr:col>
                <xdr:colOff>66675</xdr:colOff>
                <xdr:row>0</xdr:row>
                <xdr:rowOff>190500</xdr:rowOff>
              </from>
              <to>
                <xdr:col>6</xdr:col>
                <xdr:colOff>142875</xdr:colOff>
                <xdr:row>2</xdr:row>
                <xdr:rowOff>19050</xdr:rowOff>
              </to>
            </anchor>
          </controlPr>
        </control>
      </mc:Choice>
      <mc:Fallback>
        <control shapeId="10241" r:id="rId4" name="Print_Est_Confidence_Button"/>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X124"/>
  <sheetViews>
    <sheetView showGridLines="0" zoomScale="70" zoomScaleNormal="70" workbookViewId="0">
      <selection activeCell="A14" sqref="A14"/>
    </sheetView>
  </sheetViews>
  <sheetFormatPr defaultColWidth="9.140625" defaultRowHeight="12.75" x14ac:dyDescent="0.2"/>
  <cols>
    <col min="1" max="1" width="26.85546875" customWidth="1"/>
    <col min="2" max="2" width="13.5703125" customWidth="1"/>
    <col min="3" max="3" width="81.140625" customWidth="1"/>
    <col min="4" max="4" width="61.5703125" customWidth="1"/>
    <col min="5" max="5" width="12.85546875" customWidth="1"/>
    <col min="6" max="6" width="12.42578125" customWidth="1"/>
    <col min="7" max="7" width="11.85546875" customWidth="1"/>
    <col min="8" max="8" width="12" style="13" customWidth="1"/>
    <col min="9" max="9" width="18.140625" customWidth="1"/>
    <col min="10" max="10" width="12" style="13" customWidth="1"/>
    <col min="12" max="12" width="20.85546875" bestFit="1" customWidth="1"/>
    <col min="13" max="15" width="12.85546875" customWidth="1"/>
    <col min="16" max="16" width="12.5703125" bestFit="1" customWidth="1"/>
    <col min="17" max="17" width="4.85546875" bestFit="1" customWidth="1"/>
    <col min="18" max="18" width="12.42578125" bestFit="1" customWidth="1"/>
    <col min="19" max="19" width="13.85546875" bestFit="1" customWidth="1"/>
    <col min="20" max="22" width="13.85546875" customWidth="1"/>
  </cols>
  <sheetData>
    <row r="1" spans="1:12" ht="16.5" customHeight="1" x14ac:dyDescent="0.25">
      <c r="A1" s="948" t="str">
        <f>'Project Details'!A6</f>
        <v>Project:</v>
      </c>
      <c r="B1" s="949"/>
      <c r="C1" s="38" t="str">
        <f>'Project Details'!B6</f>
        <v xml:space="preserve">Channel Road and Doyles Road Roundabout project </v>
      </c>
      <c r="G1" s="51"/>
      <c r="H1" s="52"/>
      <c r="I1" s="32"/>
      <c r="J1" s="52"/>
      <c r="L1" s="32"/>
    </row>
    <row r="2" spans="1:12" ht="16.5" customHeight="1" thickBot="1" x14ac:dyDescent="0.3">
      <c r="A2" s="950" t="str">
        <f>'Project Details'!A7</f>
        <v>Location:</v>
      </c>
      <c r="B2" s="951"/>
      <c r="C2" s="39" t="str">
        <f>'Project Details'!B7</f>
        <v xml:space="preserve">Channel Road and Doyles Road Roundabout project </v>
      </c>
      <c r="D2" s="53" t="s">
        <v>56</v>
      </c>
      <c r="E2" s="952">
        <f>Project_Start_Date</f>
        <v>45658</v>
      </c>
      <c r="F2" s="893"/>
      <c r="G2" s="893"/>
      <c r="H2" s="52"/>
      <c r="I2" s="32"/>
      <c r="J2" s="52"/>
      <c r="L2" s="32"/>
    </row>
    <row r="3" spans="1:12" ht="16.5" customHeight="1" x14ac:dyDescent="0.25">
      <c r="A3" s="940" t="str">
        <f>'Project Details'!A12</f>
        <v>Estimate Prepared By:</v>
      </c>
      <c r="B3" s="941"/>
      <c r="C3" s="38">
        <f>'Project Details'!B12</f>
        <v>0</v>
      </c>
      <c r="H3" s="52"/>
      <c r="I3" s="32"/>
      <c r="J3" s="52"/>
      <c r="L3" s="32"/>
    </row>
    <row r="4" spans="1:12" ht="16.5" customHeight="1" x14ac:dyDescent="0.25">
      <c r="A4" s="938" t="str">
        <f>'Project Details'!A13</f>
        <v>Business Area:</v>
      </c>
      <c r="B4" s="939"/>
      <c r="C4" s="102">
        <f>'Project Details'!B13</f>
        <v>0</v>
      </c>
      <c r="D4" s="53" t="s">
        <v>182</v>
      </c>
      <c r="E4" s="239">
        <v>1000</v>
      </c>
      <c r="G4" s="51"/>
      <c r="I4" s="32"/>
      <c r="L4" s="32"/>
    </row>
    <row r="5" spans="1:12" ht="16.5" customHeight="1" thickBot="1" x14ac:dyDescent="0.3">
      <c r="A5" s="936" t="str">
        <f>'Project Details'!A14</f>
        <v>Estimate Date:</v>
      </c>
      <c r="B5" s="937"/>
      <c r="C5" s="40">
        <f>'Project Details'!B14</f>
        <v>45035</v>
      </c>
      <c r="G5" s="51"/>
      <c r="H5" s="52"/>
      <c r="I5" s="32"/>
      <c r="J5" s="52"/>
      <c r="L5" s="32"/>
    </row>
    <row r="6" spans="1:12" ht="16.5" customHeight="1" x14ac:dyDescent="0.25">
      <c r="A6" s="940" t="str">
        <f>'Project Details'!A18</f>
        <v>Estimate Approved By:</v>
      </c>
      <c r="B6" s="941"/>
      <c r="C6" s="38">
        <f>'Project Details'!B18</f>
        <v>0</v>
      </c>
      <c r="D6" s="53" t="s">
        <v>437</v>
      </c>
      <c r="E6" s="239" t="s">
        <v>435</v>
      </c>
      <c r="H6" s="52"/>
      <c r="I6" s="32"/>
      <c r="J6" s="52"/>
      <c r="L6" s="32"/>
    </row>
    <row r="7" spans="1:12" ht="16.5" customHeight="1" x14ac:dyDescent="0.25">
      <c r="A7" s="938" t="str">
        <f>'Project Details'!A19</f>
        <v>Business Area:</v>
      </c>
      <c r="B7" s="939"/>
      <c r="C7" s="101">
        <f>'Project Details'!B19</f>
        <v>0</v>
      </c>
      <c r="F7" s="54"/>
      <c r="G7" s="51"/>
      <c r="H7" s="52"/>
      <c r="I7" s="32"/>
      <c r="J7" s="52"/>
      <c r="L7" s="32"/>
    </row>
    <row r="8" spans="1:12" ht="16.5" customHeight="1" thickBot="1" x14ac:dyDescent="0.3">
      <c r="A8" s="936" t="str">
        <f>'Project Details'!A20</f>
        <v>Date:</v>
      </c>
      <c r="B8" s="937"/>
      <c r="C8" s="40">
        <f>'Project Details'!B20</f>
        <v>0</v>
      </c>
      <c r="F8" s="32"/>
      <c r="G8" s="51"/>
      <c r="H8" s="52"/>
      <c r="I8" s="32"/>
      <c r="J8" s="52"/>
      <c r="L8" s="32"/>
    </row>
    <row r="9" spans="1:12" ht="18" customHeight="1" x14ac:dyDescent="0.25">
      <c r="A9" s="49"/>
      <c r="B9" s="50"/>
      <c r="E9" s="32"/>
      <c r="F9" s="32"/>
      <c r="G9" s="51"/>
      <c r="H9" s="52"/>
      <c r="I9" s="32"/>
      <c r="J9" s="52"/>
      <c r="L9" s="32"/>
    </row>
    <row r="10" spans="1:12" ht="16.5" customHeight="1" thickBot="1" x14ac:dyDescent="0.25">
      <c r="A10" s="78"/>
      <c r="B10" s="32"/>
      <c r="E10" s="32"/>
      <c r="F10" s="32"/>
      <c r="G10" s="32"/>
      <c r="H10" s="52"/>
      <c r="I10" s="32"/>
      <c r="J10" s="52"/>
      <c r="L10" s="32"/>
    </row>
    <row r="11" spans="1:12" ht="20.100000000000001" customHeight="1" x14ac:dyDescent="0.2">
      <c r="A11" s="945" t="s">
        <v>247</v>
      </c>
      <c r="B11" s="945" t="s">
        <v>72</v>
      </c>
      <c r="C11" s="945" t="s">
        <v>73</v>
      </c>
      <c r="D11" s="945" t="s">
        <v>255</v>
      </c>
      <c r="E11" s="942" t="s">
        <v>69</v>
      </c>
      <c r="F11" s="943"/>
      <c r="G11" s="944"/>
      <c r="H11" s="29" t="s">
        <v>27</v>
      </c>
      <c r="I11" s="672" t="s">
        <v>565</v>
      </c>
      <c r="J11" s="29" t="s">
        <v>75</v>
      </c>
      <c r="L11" s="32"/>
    </row>
    <row r="12" spans="1:12" ht="13.5" thickBot="1" x14ac:dyDescent="0.25">
      <c r="A12" s="946"/>
      <c r="B12" s="946"/>
      <c r="C12" s="946"/>
      <c r="D12" s="947"/>
      <c r="E12" s="26" t="s">
        <v>7</v>
      </c>
      <c r="F12" s="27" t="s">
        <v>10</v>
      </c>
      <c r="G12" s="28" t="s">
        <v>8</v>
      </c>
      <c r="H12" s="30" t="s">
        <v>28</v>
      </c>
      <c r="I12" s="426" t="s">
        <v>433</v>
      </c>
      <c r="J12" s="30" t="s">
        <v>76</v>
      </c>
      <c r="L12" s="32"/>
    </row>
    <row r="13" spans="1:12" s="114" customFormat="1" x14ac:dyDescent="0.2">
      <c r="A13" s="77"/>
      <c r="B13" s="139"/>
      <c r="C13" s="136"/>
      <c r="D13" s="77"/>
      <c r="E13" s="111"/>
      <c r="F13" s="112"/>
      <c r="G13" s="110"/>
      <c r="H13" s="113"/>
      <c r="I13" s="113"/>
      <c r="J13" s="428"/>
    </row>
    <row r="14" spans="1:12" s="119" customFormat="1" x14ac:dyDescent="0.2">
      <c r="A14" s="74"/>
      <c r="B14" s="406"/>
      <c r="C14" s="407"/>
      <c r="D14" s="317"/>
      <c r="E14" s="116"/>
      <c r="F14" s="117"/>
      <c r="G14" s="115"/>
      <c r="H14" s="118"/>
      <c r="I14" s="425"/>
      <c r="J14" s="429"/>
    </row>
    <row r="15" spans="1:12" s="119" customFormat="1" x14ac:dyDescent="0.2">
      <c r="A15" s="74"/>
      <c r="B15" s="406"/>
      <c r="C15" s="407"/>
      <c r="D15" s="317"/>
      <c r="E15" s="116"/>
      <c r="F15" s="117"/>
      <c r="G15" s="115"/>
      <c r="H15" s="118"/>
      <c r="I15" s="425"/>
      <c r="J15" s="429"/>
    </row>
    <row r="16" spans="1:12" s="119" customFormat="1" x14ac:dyDescent="0.2">
      <c r="A16" s="76"/>
      <c r="B16" s="671"/>
      <c r="C16" s="315"/>
      <c r="D16" s="318"/>
      <c r="E16" s="116"/>
      <c r="F16" s="117"/>
      <c r="G16" s="115"/>
      <c r="H16" s="118"/>
      <c r="I16" s="425"/>
      <c r="J16" s="429"/>
    </row>
    <row r="17" spans="1:10" s="119" customFormat="1" x14ac:dyDescent="0.2">
      <c r="A17" s="76"/>
      <c r="B17" s="406"/>
      <c r="C17" s="315"/>
      <c r="D17" s="318"/>
      <c r="E17" s="116"/>
      <c r="F17" s="117"/>
      <c r="G17" s="115"/>
      <c r="H17" s="118"/>
      <c r="I17" s="427"/>
      <c r="J17" s="430"/>
    </row>
    <row r="18" spans="1:10" s="119" customFormat="1" x14ac:dyDescent="0.2">
      <c r="A18" s="76"/>
      <c r="B18" s="406"/>
      <c r="C18" s="315"/>
      <c r="D18" s="318"/>
      <c r="E18" s="116"/>
      <c r="F18" s="117"/>
      <c r="G18" s="115"/>
      <c r="H18" s="118"/>
      <c r="I18" s="427"/>
      <c r="J18" s="430"/>
    </row>
    <row r="19" spans="1:10" s="119" customFormat="1" x14ac:dyDescent="0.2">
      <c r="A19" s="76"/>
      <c r="B19" s="671"/>
      <c r="C19" s="137"/>
      <c r="D19" s="76"/>
      <c r="E19" s="116"/>
      <c r="F19" s="117"/>
      <c r="G19" s="115"/>
      <c r="H19" s="118"/>
      <c r="I19" s="427"/>
      <c r="J19" s="430"/>
    </row>
    <row r="20" spans="1:10" s="119" customFormat="1" x14ac:dyDescent="0.2">
      <c r="A20" s="76"/>
      <c r="B20" s="406"/>
      <c r="C20" s="137"/>
      <c r="D20" s="76"/>
      <c r="E20" s="116"/>
      <c r="F20" s="117"/>
      <c r="G20" s="115"/>
      <c r="H20" s="118"/>
      <c r="I20" s="427"/>
      <c r="J20" s="430"/>
    </row>
    <row r="21" spans="1:10" s="119" customFormat="1" x14ac:dyDescent="0.2">
      <c r="A21" s="76"/>
      <c r="B21" s="406"/>
      <c r="C21" s="137"/>
      <c r="D21" s="76"/>
      <c r="E21" s="116"/>
      <c r="F21" s="117"/>
      <c r="G21" s="115"/>
      <c r="H21" s="118"/>
      <c r="I21" s="427"/>
      <c r="J21" s="430"/>
    </row>
    <row r="22" spans="1:10" s="119" customFormat="1" x14ac:dyDescent="0.2">
      <c r="A22" s="76"/>
      <c r="B22" s="671"/>
      <c r="C22" s="137"/>
      <c r="D22" s="76"/>
      <c r="E22" s="116"/>
      <c r="F22" s="117"/>
      <c r="G22" s="115"/>
      <c r="H22" s="118"/>
      <c r="I22" s="427"/>
      <c r="J22" s="430"/>
    </row>
    <row r="23" spans="1:10" s="119" customFormat="1" x14ac:dyDescent="0.2">
      <c r="A23" s="76"/>
      <c r="B23" s="406"/>
      <c r="C23" s="137"/>
      <c r="D23" s="76"/>
      <c r="E23" s="116"/>
      <c r="F23" s="117"/>
      <c r="G23" s="115"/>
      <c r="H23" s="118"/>
      <c r="I23" s="427"/>
      <c r="J23" s="430"/>
    </row>
    <row r="24" spans="1:10" s="119" customFormat="1" x14ac:dyDescent="0.2">
      <c r="A24" s="76"/>
      <c r="B24" s="141"/>
      <c r="C24" s="137"/>
      <c r="D24" s="76"/>
      <c r="E24" s="116"/>
      <c r="F24" s="117"/>
      <c r="G24" s="115"/>
      <c r="H24" s="123"/>
      <c r="I24" s="427"/>
      <c r="J24" s="430"/>
    </row>
    <row r="25" spans="1:10" s="119" customFormat="1" x14ac:dyDescent="0.2">
      <c r="A25" s="76"/>
      <c r="B25" s="141"/>
      <c r="C25" s="137"/>
      <c r="D25" s="76"/>
      <c r="E25" s="116"/>
      <c r="F25" s="117"/>
      <c r="G25" s="115"/>
      <c r="H25" s="123"/>
      <c r="I25" s="133"/>
      <c r="J25" s="430"/>
    </row>
    <row r="26" spans="1:10" s="119" customFormat="1" x14ac:dyDescent="0.2">
      <c r="A26" s="76"/>
      <c r="B26" s="406"/>
      <c r="C26" s="315"/>
      <c r="D26" s="76"/>
      <c r="E26" s="116"/>
      <c r="F26" s="117"/>
      <c r="G26" s="115"/>
      <c r="H26" s="123"/>
      <c r="I26" s="427"/>
      <c r="J26" s="430"/>
    </row>
    <row r="27" spans="1:10" s="119" customFormat="1" x14ac:dyDescent="0.2">
      <c r="A27" s="76"/>
      <c r="B27" s="671"/>
      <c r="C27" s="137"/>
      <c r="D27" s="76"/>
      <c r="E27" s="116"/>
      <c r="F27" s="117"/>
      <c r="G27" s="115"/>
      <c r="H27" s="123"/>
      <c r="I27" s="427"/>
      <c r="J27" s="430"/>
    </row>
    <row r="28" spans="1:10" s="119" customFormat="1" x14ac:dyDescent="0.2">
      <c r="A28" s="76"/>
      <c r="B28" s="406"/>
      <c r="C28" s="137"/>
      <c r="D28" s="76"/>
      <c r="E28" s="116"/>
      <c r="F28" s="117"/>
      <c r="G28" s="115"/>
      <c r="H28" s="123"/>
      <c r="I28" s="427"/>
      <c r="J28" s="430"/>
    </row>
    <row r="29" spans="1:10" s="119" customFormat="1" x14ac:dyDescent="0.2">
      <c r="A29" s="76"/>
      <c r="B29" s="406"/>
      <c r="C29" s="137"/>
      <c r="D29" s="76"/>
      <c r="E29" s="116"/>
      <c r="F29" s="117"/>
      <c r="G29" s="115"/>
      <c r="H29" s="123"/>
      <c r="I29" s="427"/>
      <c r="J29" s="430"/>
    </row>
    <row r="30" spans="1:10" s="119" customFormat="1" x14ac:dyDescent="0.2">
      <c r="A30" s="76"/>
      <c r="B30" s="671"/>
      <c r="C30" s="137"/>
      <c r="D30" s="76"/>
      <c r="E30" s="116"/>
      <c r="F30" s="117"/>
      <c r="G30" s="115"/>
      <c r="H30" s="123"/>
      <c r="I30" s="427"/>
      <c r="J30" s="430"/>
    </row>
    <row r="31" spans="1:10" s="119" customFormat="1" x14ac:dyDescent="0.2">
      <c r="A31" s="76"/>
      <c r="B31" s="141"/>
      <c r="C31" s="137"/>
      <c r="D31" s="76"/>
      <c r="E31" s="116"/>
      <c r="F31" s="117"/>
      <c r="G31" s="115"/>
      <c r="H31" s="123"/>
      <c r="I31" s="133"/>
      <c r="J31" s="430"/>
    </row>
    <row r="32" spans="1:10" s="119" customFormat="1" x14ac:dyDescent="0.2">
      <c r="A32" s="76"/>
      <c r="B32" s="141"/>
      <c r="C32" s="137"/>
      <c r="D32" s="76"/>
      <c r="E32" s="116"/>
      <c r="F32" s="117"/>
      <c r="G32" s="115"/>
      <c r="H32" s="123"/>
      <c r="I32" s="133"/>
      <c r="J32" s="430"/>
    </row>
    <row r="33" spans="1:13" s="119" customFormat="1" x14ac:dyDescent="0.2">
      <c r="A33" s="76"/>
      <c r="B33" s="671"/>
      <c r="C33" s="137"/>
      <c r="D33" s="76"/>
      <c r="E33" s="116"/>
      <c r="F33" s="117"/>
      <c r="G33" s="115"/>
      <c r="H33" s="123"/>
      <c r="I33" s="670"/>
      <c r="J33" s="430"/>
    </row>
    <row r="34" spans="1:13" s="119" customFormat="1" x14ac:dyDescent="0.2">
      <c r="A34" s="76"/>
      <c r="B34" s="406"/>
      <c r="C34" s="137"/>
      <c r="D34" s="76"/>
      <c r="E34" s="116"/>
      <c r="F34" s="117"/>
      <c r="G34" s="115"/>
      <c r="H34" s="123"/>
      <c r="I34" s="427"/>
      <c r="J34" s="430"/>
    </row>
    <row r="35" spans="1:13" s="119" customFormat="1" x14ac:dyDescent="0.2">
      <c r="A35" s="76"/>
      <c r="B35" s="406"/>
      <c r="C35" s="137"/>
      <c r="D35" s="76"/>
      <c r="E35" s="116"/>
      <c r="F35" s="117"/>
      <c r="G35" s="115"/>
      <c r="H35" s="123"/>
      <c r="I35" s="427"/>
      <c r="J35" s="430"/>
    </row>
    <row r="36" spans="1:13" s="119" customFormat="1" x14ac:dyDescent="0.2">
      <c r="A36" s="76"/>
      <c r="B36" s="671"/>
      <c r="C36" s="137"/>
      <c r="D36" s="76"/>
      <c r="E36" s="116"/>
      <c r="F36" s="117"/>
      <c r="G36" s="115"/>
      <c r="H36" s="123"/>
      <c r="I36" s="427"/>
      <c r="J36" s="430"/>
    </row>
    <row r="37" spans="1:13" s="119" customFormat="1" x14ac:dyDescent="0.2">
      <c r="A37" s="76"/>
      <c r="B37" s="141"/>
      <c r="C37" s="137"/>
      <c r="D37" s="76"/>
      <c r="E37" s="116"/>
      <c r="F37" s="117"/>
      <c r="G37" s="115"/>
      <c r="H37" s="123"/>
      <c r="I37" s="133"/>
      <c r="J37" s="430"/>
    </row>
    <row r="38" spans="1:13" s="119" customFormat="1" x14ac:dyDescent="0.2">
      <c r="A38" s="76"/>
      <c r="B38" s="141"/>
      <c r="C38" s="137"/>
      <c r="D38" s="76"/>
      <c r="E38" s="116"/>
      <c r="F38" s="117"/>
      <c r="G38" s="115"/>
      <c r="H38" s="123"/>
      <c r="I38" s="133"/>
      <c r="J38" s="430"/>
    </row>
    <row r="39" spans="1:13" s="119" customFormat="1" x14ac:dyDescent="0.2">
      <c r="A39" s="76"/>
      <c r="B39" s="671"/>
      <c r="C39" s="137"/>
      <c r="D39" s="76"/>
      <c r="E39" s="116"/>
      <c r="F39" s="117"/>
      <c r="G39" s="115"/>
      <c r="H39" s="123"/>
      <c r="I39" s="427"/>
      <c r="J39" s="430"/>
    </row>
    <row r="40" spans="1:13" s="119" customFormat="1" x14ac:dyDescent="0.2">
      <c r="A40" s="76"/>
      <c r="B40" s="406"/>
      <c r="C40" s="137"/>
      <c r="D40" s="76"/>
      <c r="E40" s="116"/>
      <c r="F40" s="117"/>
      <c r="G40" s="115"/>
      <c r="H40" s="123"/>
      <c r="I40" s="427"/>
      <c r="J40" s="430"/>
    </row>
    <row r="41" spans="1:13" s="119" customFormat="1" x14ac:dyDescent="0.2">
      <c r="A41" s="76"/>
      <c r="B41" s="406"/>
      <c r="C41" s="137"/>
      <c r="D41" s="76"/>
      <c r="E41" s="116"/>
      <c r="F41" s="117"/>
      <c r="G41" s="115"/>
      <c r="H41" s="123"/>
      <c r="I41" s="427"/>
      <c r="J41" s="430"/>
    </row>
    <row r="42" spans="1:13" s="119" customFormat="1" x14ac:dyDescent="0.2">
      <c r="A42" s="76"/>
      <c r="B42" s="671"/>
      <c r="C42" s="137"/>
      <c r="D42" s="76"/>
      <c r="E42" s="116"/>
      <c r="F42" s="117"/>
      <c r="G42" s="115"/>
      <c r="H42" s="123"/>
      <c r="I42" s="427"/>
      <c r="J42" s="430"/>
    </row>
    <row r="43" spans="1:13" s="119" customFormat="1" x14ac:dyDescent="0.2">
      <c r="A43" s="76"/>
      <c r="B43" s="406"/>
      <c r="C43" s="137"/>
      <c r="D43" s="76"/>
      <c r="E43" s="116"/>
      <c r="F43" s="117"/>
      <c r="G43" s="115"/>
      <c r="H43" s="123"/>
      <c r="I43" s="427"/>
      <c r="J43" s="430"/>
    </row>
    <row r="44" spans="1:13" s="119" customFormat="1" x14ac:dyDescent="0.2">
      <c r="A44" s="76"/>
      <c r="B44" s="141"/>
      <c r="C44" s="137"/>
      <c r="D44" s="76"/>
      <c r="E44" s="116"/>
      <c r="F44" s="117"/>
      <c r="G44" s="115"/>
      <c r="H44" s="123"/>
      <c r="I44" s="133"/>
      <c r="J44" s="430"/>
    </row>
    <row r="45" spans="1:13" s="119" customFormat="1" x14ac:dyDescent="0.2">
      <c r="A45" s="76"/>
      <c r="B45" s="140"/>
      <c r="C45" s="137"/>
      <c r="D45" s="76"/>
      <c r="E45" s="116"/>
      <c r="F45" s="117"/>
      <c r="G45" s="115"/>
      <c r="H45" s="123"/>
      <c r="I45" s="133"/>
      <c r="J45" s="430"/>
    </row>
    <row r="46" spans="1:13" s="119" customFormat="1" x14ac:dyDescent="0.2">
      <c r="A46" s="76"/>
      <c r="B46" s="406"/>
      <c r="C46" s="137"/>
      <c r="D46" s="76"/>
      <c r="E46" s="116"/>
      <c r="F46" s="117"/>
      <c r="G46" s="115"/>
      <c r="H46" s="123"/>
      <c r="I46" s="427"/>
      <c r="J46" s="430"/>
    </row>
    <row r="47" spans="1:13" s="119" customFormat="1" x14ac:dyDescent="0.2">
      <c r="A47" s="76"/>
      <c r="B47" s="406"/>
      <c r="C47" s="137"/>
      <c r="D47" s="76"/>
      <c r="E47" s="116"/>
      <c r="F47" s="117"/>
      <c r="G47" s="115"/>
      <c r="H47" s="123"/>
      <c r="I47" s="427"/>
      <c r="J47" s="430"/>
      <c r="M47" s="124"/>
    </row>
    <row r="48" spans="1:13" s="119" customFormat="1" x14ac:dyDescent="0.2">
      <c r="A48" s="76"/>
      <c r="B48" s="671"/>
      <c r="C48" s="137"/>
      <c r="D48" s="76"/>
      <c r="E48" s="116"/>
      <c r="F48" s="117"/>
      <c r="G48" s="115"/>
      <c r="H48" s="123"/>
      <c r="I48" s="427"/>
      <c r="J48" s="430"/>
    </row>
    <row r="49" spans="1:10" s="119" customFormat="1" x14ac:dyDescent="0.2">
      <c r="A49" s="76"/>
      <c r="B49" s="406"/>
      <c r="C49" s="137"/>
      <c r="D49" s="76"/>
      <c r="E49" s="116"/>
      <c r="F49" s="117"/>
      <c r="G49" s="115"/>
      <c r="H49" s="123"/>
      <c r="I49" s="427"/>
      <c r="J49" s="430"/>
    </row>
    <row r="50" spans="1:10" s="119" customFormat="1" x14ac:dyDescent="0.2">
      <c r="A50" s="76"/>
      <c r="B50" s="141"/>
      <c r="C50" s="137"/>
      <c r="D50" s="76"/>
      <c r="E50" s="116"/>
      <c r="F50" s="117"/>
      <c r="G50" s="115"/>
      <c r="H50" s="123"/>
      <c r="I50" s="133"/>
      <c r="J50" s="430"/>
    </row>
    <row r="51" spans="1:10" s="119" customFormat="1" x14ac:dyDescent="0.2">
      <c r="A51" s="76"/>
      <c r="B51" s="140"/>
      <c r="C51" s="137"/>
      <c r="D51" s="76"/>
      <c r="E51" s="116"/>
      <c r="F51" s="117"/>
      <c r="G51" s="115"/>
      <c r="H51" s="123"/>
      <c r="I51" s="133"/>
      <c r="J51" s="430"/>
    </row>
    <row r="52" spans="1:10" s="119" customFormat="1" x14ac:dyDescent="0.2">
      <c r="A52" s="76"/>
      <c r="B52" s="406"/>
      <c r="C52" s="137"/>
      <c r="D52" s="76"/>
      <c r="E52" s="116"/>
      <c r="F52" s="117"/>
      <c r="G52" s="115"/>
      <c r="H52" s="123"/>
      <c r="I52" s="427"/>
      <c r="J52" s="430"/>
    </row>
    <row r="53" spans="1:10" s="119" customFormat="1" x14ac:dyDescent="0.2">
      <c r="A53" s="76"/>
      <c r="B53" s="406"/>
      <c r="C53" s="137"/>
      <c r="D53" s="76"/>
      <c r="E53" s="116"/>
      <c r="F53" s="117"/>
      <c r="G53" s="115"/>
      <c r="H53" s="123"/>
      <c r="I53" s="427"/>
      <c r="J53" s="430"/>
    </row>
    <row r="54" spans="1:10" s="119" customFormat="1" x14ac:dyDescent="0.2">
      <c r="A54" s="76"/>
      <c r="B54" s="671"/>
      <c r="C54" s="137"/>
      <c r="D54" s="76"/>
      <c r="E54" s="116"/>
      <c r="F54" s="117"/>
      <c r="G54" s="115"/>
      <c r="H54" s="123"/>
      <c r="I54" s="427"/>
      <c r="J54" s="430"/>
    </row>
    <row r="55" spans="1:10" s="119" customFormat="1" x14ac:dyDescent="0.2">
      <c r="A55" s="76"/>
      <c r="B55" s="141"/>
      <c r="C55" s="137"/>
      <c r="D55" s="76"/>
      <c r="E55" s="116"/>
      <c r="F55" s="117"/>
      <c r="G55" s="115"/>
      <c r="H55" s="123"/>
      <c r="I55" s="133"/>
      <c r="J55" s="430"/>
    </row>
    <row r="56" spans="1:10" s="119" customFormat="1" x14ac:dyDescent="0.2">
      <c r="A56" s="76"/>
      <c r="B56" s="141"/>
      <c r="C56" s="137"/>
      <c r="D56" s="76"/>
      <c r="E56" s="116"/>
      <c r="F56" s="117"/>
      <c r="G56" s="115"/>
      <c r="H56" s="123"/>
      <c r="I56" s="134"/>
      <c r="J56" s="430"/>
    </row>
    <row r="57" spans="1:10" s="119" customFormat="1" x14ac:dyDescent="0.2">
      <c r="A57" s="76"/>
      <c r="B57" s="140"/>
      <c r="C57" s="137"/>
      <c r="D57" s="76"/>
      <c r="E57" s="116"/>
      <c r="F57" s="117"/>
      <c r="G57" s="115"/>
      <c r="H57" s="123"/>
      <c r="I57" s="134"/>
      <c r="J57" s="430"/>
    </row>
    <row r="58" spans="1:10" s="119" customFormat="1" x14ac:dyDescent="0.2">
      <c r="A58" s="76"/>
      <c r="B58" s="141"/>
      <c r="C58" s="137"/>
      <c r="D58" s="76"/>
      <c r="E58" s="116"/>
      <c r="F58" s="117"/>
      <c r="G58" s="115"/>
      <c r="H58" s="123"/>
      <c r="I58" s="134"/>
      <c r="J58" s="430"/>
    </row>
    <row r="59" spans="1:10" s="119" customFormat="1" x14ac:dyDescent="0.2">
      <c r="A59" s="76"/>
      <c r="B59" s="141"/>
      <c r="C59" s="137"/>
      <c r="D59" s="76"/>
      <c r="E59" s="121"/>
      <c r="F59" s="122"/>
      <c r="G59" s="120"/>
      <c r="H59" s="123"/>
      <c r="I59" s="134"/>
      <c r="J59" s="430"/>
    </row>
    <row r="60" spans="1:10" s="119" customFormat="1" x14ac:dyDescent="0.2">
      <c r="A60" s="76"/>
      <c r="B60" s="140"/>
      <c r="C60" s="137"/>
      <c r="D60" s="76"/>
      <c r="E60" s="121"/>
      <c r="F60" s="122"/>
      <c r="G60" s="120"/>
      <c r="H60" s="123"/>
      <c r="I60" s="134"/>
      <c r="J60" s="430"/>
    </row>
    <row r="61" spans="1:10" s="119" customFormat="1" x14ac:dyDescent="0.2">
      <c r="A61" s="76"/>
      <c r="B61" s="141"/>
      <c r="C61" s="137"/>
      <c r="D61" s="76"/>
      <c r="E61" s="121"/>
      <c r="F61" s="122"/>
      <c r="G61" s="120"/>
      <c r="H61" s="123"/>
      <c r="I61" s="134"/>
      <c r="J61" s="430"/>
    </row>
    <row r="62" spans="1:10" s="119" customFormat="1" x14ac:dyDescent="0.2">
      <c r="A62" s="76"/>
      <c r="B62" s="141"/>
      <c r="C62" s="137"/>
      <c r="D62" s="76"/>
      <c r="E62" s="121"/>
      <c r="F62" s="122"/>
      <c r="G62" s="120"/>
      <c r="H62" s="123"/>
      <c r="I62" s="134"/>
      <c r="J62" s="430"/>
    </row>
    <row r="63" spans="1:10" s="119" customFormat="1" x14ac:dyDescent="0.2">
      <c r="A63" s="76"/>
      <c r="B63" s="140"/>
      <c r="C63" s="137"/>
      <c r="D63" s="76"/>
      <c r="E63" s="121"/>
      <c r="F63" s="122"/>
      <c r="G63" s="120"/>
      <c r="H63" s="123"/>
      <c r="I63" s="134"/>
      <c r="J63" s="430"/>
    </row>
    <row r="64" spans="1:10" s="119" customFormat="1" x14ac:dyDescent="0.2">
      <c r="A64" s="76"/>
      <c r="B64" s="141"/>
      <c r="C64" s="137"/>
      <c r="D64" s="76"/>
      <c r="E64" s="121"/>
      <c r="F64" s="122"/>
      <c r="G64" s="120"/>
      <c r="H64" s="123"/>
      <c r="I64" s="134"/>
      <c r="J64" s="430"/>
    </row>
    <row r="65" spans="1:258" s="130" customFormat="1" ht="13.5" thickBot="1" x14ac:dyDescent="0.25">
      <c r="A65" s="75"/>
      <c r="B65" s="142"/>
      <c r="C65" s="138"/>
      <c r="D65" s="75"/>
      <c r="E65" s="126"/>
      <c r="F65" s="127"/>
      <c r="G65" s="125"/>
      <c r="H65" s="128"/>
      <c r="I65" s="135"/>
      <c r="J65" s="431"/>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c r="HU65" s="129"/>
      <c r="HV65" s="129"/>
      <c r="HW65" s="129"/>
      <c r="HX65" s="129"/>
      <c r="HY65" s="129"/>
      <c r="HZ65" s="129"/>
      <c r="IA65" s="129"/>
      <c r="IB65" s="129"/>
      <c r="IC65" s="129"/>
      <c r="ID65" s="129"/>
      <c r="IE65" s="129"/>
      <c r="IF65" s="129"/>
      <c r="IG65" s="129"/>
      <c r="IH65" s="129"/>
      <c r="II65" s="129"/>
      <c r="IJ65" s="129"/>
      <c r="IK65" s="129"/>
      <c r="IL65" s="129"/>
      <c r="IM65" s="129"/>
      <c r="IN65" s="129"/>
      <c r="IO65" s="129"/>
      <c r="IP65" s="129"/>
      <c r="IQ65" s="129"/>
      <c r="IR65" s="129"/>
      <c r="IS65" s="129"/>
      <c r="IT65" s="129"/>
      <c r="IU65" s="129"/>
      <c r="IV65" s="129"/>
      <c r="IW65" s="129"/>
      <c r="IX65" s="129"/>
    </row>
    <row r="66" spans="1:258" ht="24.95" customHeight="1" thickBot="1" x14ac:dyDescent="0.25">
      <c r="A66" s="81"/>
      <c r="B66" s="80" t="s">
        <v>29</v>
      </c>
      <c r="C66" s="82"/>
      <c r="D66" s="84"/>
      <c r="E66" s="145"/>
      <c r="F66" s="18"/>
      <c r="G66" s="18"/>
      <c r="H66" s="25"/>
      <c r="I66" s="25"/>
      <c r="J66" s="25"/>
      <c r="L66" s="32"/>
    </row>
    <row r="67" spans="1:258" ht="12.75" customHeight="1" x14ac:dyDescent="0.2">
      <c r="A67" s="32"/>
      <c r="B67" s="32"/>
      <c r="C67" s="32"/>
      <c r="D67" s="32"/>
      <c r="E67" s="32"/>
      <c r="F67" s="32"/>
      <c r="G67" s="32"/>
      <c r="H67" s="44"/>
      <c r="I67" s="32"/>
      <c r="J67" s="44"/>
      <c r="L67" s="32"/>
    </row>
    <row r="68" spans="1:258" ht="12.75" customHeight="1" x14ac:dyDescent="0.2">
      <c r="A68" s="32"/>
      <c r="B68" s="32"/>
      <c r="C68" s="32"/>
      <c r="D68" s="32"/>
      <c r="E68" s="32"/>
      <c r="F68" s="32"/>
      <c r="G68" s="32"/>
      <c r="H68" s="44"/>
      <c r="I68" s="32"/>
      <c r="J68" s="44"/>
      <c r="L68" s="32"/>
    </row>
    <row r="69" spans="1:258" ht="12.75" customHeight="1" x14ac:dyDescent="0.2">
      <c r="A69" s="32"/>
      <c r="B69" s="32"/>
      <c r="C69" s="32"/>
      <c r="D69" s="32"/>
      <c r="E69" s="32"/>
      <c r="F69" s="32"/>
      <c r="G69" s="32"/>
      <c r="H69" s="44"/>
      <c r="I69" s="32"/>
      <c r="J69" s="44"/>
      <c r="L69" s="32"/>
    </row>
    <row r="70" spans="1:258" ht="12.75" customHeight="1" x14ac:dyDescent="0.2">
      <c r="A70" s="32"/>
      <c r="B70" s="32"/>
      <c r="C70" s="55"/>
      <c r="D70" s="32"/>
      <c r="E70" s="32"/>
      <c r="F70" s="32"/>
      <c r="G70" s="32"/>
      <c r="H70" s="44"/>
      <c r="I70" s="32"/>
      <c r="J70" s="44"/>
      <c r="L70" s="32"/>
    </row>
    <row r="71" spans="1:258" ht="12.75" customHeight="1" x14ac:dyDescent="0.2">
      <c r="A71" s="32"/>
      <c r="B71" s="32"/>
      <c r="C71" s="55"/>
      <c r="D71" s="32"/>
      <c r="E71" s="32"/>
      <c r="F71" s="32"/>
      <c r="G71" s="32"/>
      <c r="H71" s="44"/>
      <c r="I71" s="32"/>
      <c r="J71" s="44"/>
      <c r="L71" s="32"/>
    </row>
    <row r="72" spans="1:258" ht="12.75" customHeight="1" x14ac:dyDescent="0.2">
      <c r="A72" s="32"/>
      <c r="B72" s="32"/>
      <c r="C72" s="55"/>
      <c r="D72" s="32"/>
      <c r="E72" s="32"/>
      <c r="F72" s="32"/>
      <c r="G72" s="32"/>
      <c r="H72" s="44"/>
      <c r="I72" s="32"/>
      <c r="J72" s="44"/>
      <c r="L72" s="32"/>
    </row>
    <row r="73" spans="1:258" ht="12.75" customHeight="1" x14ac:dyDescent="0.2"/>
    <row r="74" spans="1:258" ht="12.75" customHeight="1" x14ac:dyDescent="0.2"/>
    <row r="75" spans="1:258" ht="12.75" customHeight="1" x14ac:dyDescent="0.2"/>
    <row r="76" spans="1:258" ht="12.75" customHeight="1" x14ac:dyDescent="0.2"/>
    <row r="77" spans="1:258" ht="12.75" customHeight="1" x14ac:dyDescent="0.2"/>
    <row r="78" spans="1:258" ht="12.75" customHeight="1" x14ac:dyDescent="0.2"/>
    <row r="79" spans="1:258" ht="12.75" customHeight="1" x14ac:dyDescent="0.2"/>
    <row r="80" spans="1:258" ht="12.75" customHeight="1" x14ac:dyDescent="0.2"/>
    <row r="81" spans="1:10" ht="12.75" customHeight="1" x14ac:dyDescent="0.2"/>
    <row r="82" spans="1:10" ht="12.75" customHeight="1" x14ac:dyDescent="0.2"/>
    <row r="83" spans="1:10" ht="12.75" customHeight="1" x14ac:dyDescent="0.2"/>
    <row r="84" spans="1:10" ht="12.75" customHeight="1" x14ac:dyDescent="0.2"/>
    <row r="85" spans="1:10" ht="12.75" customHeight="1" x14ac:dyDescent="0.2"/>
    <row r="86" spans="1:10" ht="12.75" customHeight="1" x14ac:dyDescent="0.2"/>
    <row r="87" spans="1:10" ht="12.75" customHeight="1" x14ac:dyDescent="0.2"/>
    <row r="88" spans="1:10" ht="12.75" customHeight="1" x14ac:dyDescent="0.2"/>
    <row r="89" spans="1:10" ht="12.75" customHeight="1" x14ac:dyDescent="0.2"/>
    <row r="90" spans="1:10" ht="12.75" customHeight="1" x14ac:dyDescent="0.2"/>
    <row r="91" spans="1:10" ht="12.75" customHeight="1" x14ac:dyDescent="0.2"/>
    <row r="92" spans="1:10" ht="12.75" customHeight="1" x14ac:dyDescent="0.2">
      <c r="A92" s="22"/>
      <c r="H92"/>
      <c r="J92"/>
    </row>
    <row r="93" spans="1:10" ht="12.75" customHeight="1" x14ac:dyDescent="0.2">
      <c r="A93" s="22"/>
      <c r="B93" s="23"/>
      <c r="H93"/>
      <c r="J93"/>
    </row>
    <row r="94" spans="1:10" ht="12.75" customHeight="1" x14ac:dyDescent="0.2">
      <c r="A94" s="22"/>
      <c r="H94" s="24"/>
      <c r="J94" s="24"/>
    </row>
    <row r="95" spans="1:10" ht="12.75" customHeight="1" x14ac:dyDescent="0.2"/>
    <row r="96" spans="1:10" ht="12.75" customHeight="1" x14ac:dyDescent="0.2"/>
    <row r="97" spans="1:6" ht="12.75" customHeight="1" x14ac:dyDescent="0.2"/>
    <row r="98" spans="1:6" ht="12.75" customHeight="1" x14ac:dyDescent="0.2"/>
    <row r="99" spans="1:6" ht="12.75" customHeight="1" x14ac:dyDescent="0.2"/>
    <row r="100" spans="1:6" ht="12.75" customHeight="1" x14ac:dyDescent="0.2"/>
    <row r="101" spans="1:6" ht="12.75" customHeight="1" x14ac:dyDescent="0.2">
      <c r="E101" s="12"/>
      <c r="F101" s="12"/>
    </row>
    <row r="102" spans="1:6" ht="12.75" customHeight="1" x14ac:dyDescent="0.2">
      <c r="A102" s="12"/>
      <c r="B102" s="12"/>
      <c r="C102" s="12"/>
      <c r="D102" s="12"/>
      <c r="E102" s="12"/>
      <c r="F102" s="12"/>
    </row>
    <row r="103" spans="1:6" ht="12.75" customHeight="1" x14ac:dyDescent="0.2">
      <c r="A103" s="12"/>
      <c r="B103" s="12"/>
      <c r="C103" s="12"/>
      <c r="D103" s="12"/>
      <c r="E103" s="12"/>
      <c r="F103" s="12"/>
    </row>
    <row r="104" spans="1:6" ht="12.75" customHeight="1" x14ac:dyDescent="0.2"/>
    <row r="105" spans="1:6" ht="12.75" customHeight="1" x14ac:dyDescent="0.2"/>
    <row r="106" spans="1:6" ht="12.75" customHeight="1" x14ac:dyDescent="0.2">
      <c r="B106" s="13"/>
      <c r="C106" s="14"/>
    </row>
    <row r="107" spans="1:6" ht="12.75" customHeight="1" x14ac:dyDescent="0.2">
      <c r="B107" s="13"/>
      <c r="C107" s="14"/>
    </row>
    <row r="108" spans="1:6" ht="12.75" customHeight="1" x14ac:dyDescent="0.2">
      <c r="B108" s="13"/>
      <c r="C108" s="14"/>
    </row>
    <row r="109" spans="1:6" ht="12.75" customHeight="1" x14ac:dyDescent="0.2"/>
    <row r="110" spans="1:6" ht="12.75" customHeight="1" x14ac:dyDescent="0.2"/>
    <row r="111" spans="1:6" ht="12.75" customHeight="1" x14ac:dyDescent="0.2"/>
    <row r="112" spans="1:6" ht="12.75" customHeight="1" x14ac:dyDescent="0.2"/>
    <row r="113" spans="5:6" ht="12.75" customHeight="1" x14ac:dyDescent="0.2"/>
    <row r="114" spans="5:6" ht="12.75" customHeight="1" x14ac:dyDescent="0.2"/>
    <row r="115" spans="5:6" ht="12.75" customHeight="1" x14ac:dyDescent="0.2"/>
    <row r="116" spans="5:6" ht="12.75" customHeight="1" x14ac:dyDescent="0.2"/>
    <row r="117" spans="5:6" ht="12.75" customHeight="1" x14ac:dyDescent="0.2"/>
    <row r="118" spans="5:6" ht="12.75" customHeight="1" x14ac:dyDescent="0.2">
      <c r="E118" s="13"/>
      <c r="F118" s="14"/>
    </row>
    <row r="119" spans="5:6" ht="12.75" customHeight="1" x14ac:dyDescent="0.2">
      <c r="E119" s="13"/>
      <c r="F119" s="14"/>
    </row>
    <row r="120" spans="5:6" ht="12.75" customHeight="1" x14ac:dyDescent="0.2"/>
    <row r="121" spans="5:6" ht="12.75" customHeight="1" x14ac:dyDescent="0.2"/>
    <row r="122" spans="5:6" ht="12.75" customHeight="1" x14ac:dyDescent="0.2"/>
    <row r="123" spans="5:6" ht="12.75" customHeight="1" x14ac:dyDescent="0.2"/>
    <row r="124" spans="5:6" ht="12.75" customHeight="1" x14ac:dyDescent="0.2"/>
  </sheetData>
  <sheetProtection algorithmName="SHA-512" hashValue="sYr/Oi1C/9/ZZ2izkxzaaOViQ0nBYb5KDazXY7EJQRViKm51oXYxauiWOe3vXCVr03evgRX968SIDYqz3jnsBg==" saltValue="YRHcaTpSrtf+iXNvjHCL1Q==" spinCount="100000" sheet="1" objects="1" scenarios="1" selectLockedCells="1"/>
  <mergeCells count="14">
    <mergeCell ref="A1:B1"/>
    <mergeCell ref="A3:B3"/>
    <mergeCell ref="A2:B2"/>
    <mergeCell ref="E2:G2"/>
    <mergeCell ref="A7:B7"/>
    <mergeCell ref="A8:B8"/>
    <mergeCell ref="A4:B4"/>
    <mergeCell ref="A5:B5"/>
    <mergeCell ref="A6:B6"/>
    <mergeCell ref="E11:G11"/>
    <mergeCell ref="A11:A12"/>
    <mergeCell ref="D11:D12"/>
    <mergeCell ref="C11:C12"/>
    <mergeCell ref="B11:B12"/>
  </mergeCells>
  <phoneticPr fontId="0" type="noConversion"/>
  <dataValidations count="4">
    <dataValidation type="list" allowBlank="1" showInputMessage="1" showErrorMessage="1" sqref="E4" xr:uid="{00000000-0002-0000-0400-000000000000}">
      <formula1>Runs_List</formula1>
    </dataValidation>
    <dataValidation type="list" allowBlank="1" showInputMessage="1" showErrorMessage="1" sqref="A13:A65" xr:uid="{00000000-0002-0000-0400-000001000000}">
      <formula1>Time_Activity_Items</formula1>
    </dataValidation>
    <dataValidation type="list" allowBlank="1" showInputMessage="1" showErrorMessage="1" sqref="D13:D65" xr:uid="{00000000-0002-0000-0400-000002000000}">
      <formula1>Items4</formula1>
    </dataValidation>
    <dataValidation type="list" allowBlank="1" showInputMessage="1" showErrorMessage="1" sqref="E6" xr:uid="{00000000-0002-0000-0400-000003000000}">
      <formula1>P50_P90_List</formula1>
    </dataValidation>
  </dataValidations>
  <pageMargins left="0.75" right="0.75" top="0.75" bottom="0.75" header="0.38" footer="0.5"/>
  <pageSetup paperSize="9" scale="51" fitToHeight="2" orientation="landscape" r:id="rId1"/>
  <headerFooter alignWithMargins="0">
    <oddHeader>&amp;C&amp;"Arial,Bold"&amp;24Project Activity Input</oddHeader>
    <oddFooter>&amp;L&amp;Z&amp;F , &amp;D &amp;T&amp;RPage &amp;P of &amp;N</oddFooter>
  </headerFooter>
  <drawing r:id="rId2"/>
  <legacyDrawing r:id="rId3"/>
  <controls>
    <mc:AlternateContent xmlns:mc="http://schemas.openxmlformats.org/markup-compatibility/2006">
      <mc:Choice Requires="x14">
        <control shapeId="3073" r:id="rId4" name="cmbUpdateGantt">
          <controlPr defaultSize="0" print="0" autoLine="0" r:id="rId5">
            <anchor moveWithCells="1">
              <from>
                <xdr:col>5</xdr:col>
                <xdr:colOff>295275</xdr:colOff>
                <xdr:row>4</xdr:row>
                <xdr:rowOff>180975</xdr:rowOff>
              </from>
              <to>
                <xdr:col>7</xdr:col>
                <xdr:colOff>0</xdr:colOff>
                <xdr:row>6</xdr:row>
                <xdr:rowOff>57150</xdr:rowOff>
              </to>
            </anchor>
          </controlPr>
        </control>
      </mc:Choice>
      <mc:Fallback>
        <control shapeId="3073" r:id="rId4" name="cmbUpdateGantt"/>
      </mc:Fallback>
    </mc:AlternateContent>
    <mc:AlternateContent xmlns:mc="http://schemas.openxmlformats.org/markup-compatibility/2006">
      <mc:Choice Requires="x14">
        <control shapeId="3076" r:id="rId6" name="cmbRunTime">
          <controlPr defaultSize="0" print="0" autoLine="0" r:id="rId7">
            <anchor moveWithCells="1">
              <from>
                <xdr:col>5</xdr:col>
                <xdr:colOff>295275</xdr:colOff>
                <xdr:row>2</xdr:row>
                <xdr:rowOff>180975</xdr:rowOff>
              </from>
              <to>
                <xdr:col>6</xdr:col>
                <xdr:colOff>819150</xdr:colOff>
                <xdr:row>4</xdr:row>
                <xdr:rowOff>57150</xdr:rowOff>
              </to>
            </anchor>
          </controlPr>
        </control>
      </mc:Choice>
      <mc:Fallback>
        <control shapeId="3076" r:id="rId6" name="cmbRunTime"/>
      </mc:Fallback>
    </mc:AlternateContent>
    <mc:AlternateContent xmlns:mc="http://schemas.openxmlformats.org/markup-compatibility/2006">
      <mc:Choice Requires="x14">
        <control shapeId="3077" r:id="rId8" name="cmbPrintTime">
          <controlPr defaultSize="0" print="0" autoLine="0" r:id="rId9">
            <anchor moveWithCells="1">
              <from>
                <xdr:col>3</xdr:col>
                <xdr:colOff>200025</xdr:colOff>
                <xdr:row>2</xdr:row>
                <xdr:rowOff>161925</xdr:rowOff>
              </from>
              <to>
                <xdr:col>3</xdr:col>
                <xdr:colOff>914400</xdr:colOff>
                <xdr:row>4</xdr:row>
                <xdr:rowOff>19050</xdr:rowOff>
              </to>
            </anchor>
          </controlPr>
        </control>
      </mc:Choice>
      <mc:Fallback>
        <control shapeId="3077" r:id="rId8" name="cmbPrintTime"/>
      </mc:Fallback>
    </mc:AlternateContent>
    <mc:AlternateContent xmlns:mc="http://schemas.openxmlformats.org/markup-compatibility/2006">
      <mc:Choice Requires="x14">
        <control shapeId="3079" r:id="rId10" name="cmbHelp">
          <controlPr defaultSize="0" print="0" autoLine="0" r:id="rId11">
            <anchor moveWithCells="1">
              <from>
                <xdr:col>3</xdr:col>
                <xdr:colOff>219075</xdr:colOff>
                <xdr:row>0</xdr:row>
                <xdr:rowOff>104775</xdr:rowOff>
              </from>
              <to>
                <xdr:col>3</xdr:col>
                <xdr:colOff>942975</xdr:colOff>
                <xdr:row>1</xdr:row>
                <xdr:rowOff>171450</xdr:rowOff>
              </to>
            </anchor>
          </controlPr>
        </control>
      </mc:Choice>
      <mc:Fallback>
        <control shapeId="3079" r:id="rId10" name="cmbHelp"/>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77cd8cd-d94d-4adf-9868-ff11fffbb884" xsi:nil="true"/>
    <lcf76f155ced4ddcb4097134ff3c332f xmlns="6ea1fd69-44e0-4dc3-91fe-8c2a87369ad8">
      <Terms xmlns="http://schemas.microsoft.com/office/infopath/2007/PartnerControls"/>
    </lcf76f155ced4ddcb4097134ff3c332f>
    <StakeholderTypes xmlns="6ea1fd69-44e0-4dc3-91fe-8c2a87369ad8">
      <Value>Government - State</Value>
    </StakeholderTypes>
    <Description xmlns="6ea1fd69-44e0-4dc3-91fe-8c2a87369ad8" xsi:nil="true"/>
    <Example xmlns="6ea1fd69-44e0-4dc3-91fe-8c2a87369ad8" xsi:nil="true"/>
    <DocumentType xmlns="6ea1fd69-44e0-4dc3-91fe-8c2a87369ad8">Document</DocumentType>
    <_dlc_DocId xmlns="477cd8cd-d94d-4adf-9868-ff11fffbb884">5HJH465T24SM-1122540470-10467</_dlc_DocId>
    <_dlc_DocIdUrl xmlns="477cd8cd-d94d-4adf-9868-ff11fffbb884">
      <Url>https://victorianplanningauthority.sharepoint.com/sites/PPSheppartonSouthEast/_layouts/15/DocIdRedir.aspx?ID=5HJH465T24SM-1122540470-10467</Url>
      <Description>5HJH465T24SM-1122540470-10467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717B4C02EC8D648B4C781B1A763F48B" ma:contentTypeVersion="20" ma:contentTypeDescription="Create a new document." ma:contentTypeScope="" ma:versionID="602fd7c9da9069e80c0b5f4459bbd268">
  <xsd:schema xmlns:xsd="http://www.w3.org/2001/XMLSchema" xmlns:xs="http://www.w3.org/2001/XMLSchema" xmlns:p="http://schemas.microsoft.com/office/2006/metadata/properties" xmlns:ns2="6ea1fd69-44e0-4dc3-91fe-8c2a87369ad8" xmlns:ns3="477cd8cd-d94d-4adf-9868-ff11fffbb884" targetNamespace="http://schemas.microsoft.com/office/2006/metadata/properties" ma:root="true" ma:fieldsID="eba0f7f4735b08be0674c031bdb45889" ns2:_="" ns3:_="">
    <xsd:import namespace="6ea1fd69-44e0-4dc3-91fe-8c2a87369ad8"/>
    <xsd:import namespace="477cd8cd-d94d-4adf-9868-ff11fffbb884"/>
    <xsd:element name="properties">
      <xsd:complexType>
        <xsd:sequence>
          <xsd:element name="documentManagement">
            <xsd:complexType>
              <xsd:all>
                <xsd:element ref="ns2:DocumentType"/>
                <xsd:element ref="ns2:StakeholderTypes" minOccurs="0"/>
                <xsd:element ref="ns2:Description" minOccurs="0"/>
                <xsd:element ref="ns2:Example"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3:_dlc_DocId" minOccurs="0"/>
                <xsd:element ref="ns3:_dlc_DocIdUrl" minOccurs="0"/>
                <xsd:element ref="ns3:_dlc_DocIdPersistId"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a1fd69-44e0-4dc3-91fe-8c2a87369ad8" elementFormDefault="qualified">
    <xsd:import namespace="http://schemas.microsoft.com/office/2006/documentManagement/types"/>
    <xsd:import namespace="http://schemas.microsoft.com/office/infopath/2007/PartnerControls"/>
    <xsd:element name="DocumentType" ma:index="8" ma:displayName="Document Type" ma:default="Document" ma:description="VPA Document Type Meta Data" ma:format="Dropdown" ma:internalName="DocumentType">
      <xsd:simpleType>
        <xsd:restriction base="dms:Choice">
          <xsd:enumeration value="Document"/>
          <xsd:enumeration value="Agenda and Minutes"/>
          <xsd:enumeration value="Presentation"/>
          <xsd:enumeration value="Report"/>
          <xsd:enumeration value="Submission"/>
        </xsd:restriction>
      </xsd:simpleType>
    </xsd:element>
    <xsd:element name="StakeholderTypes" ma:index="9" nillable="true" ma:displayName="Stakeholder Types" ma:default="Government - State" ma:format="Dropdown" ma:internalName="StakeholderTypes" ma:requiredMultiChoice="true">
      <xsd:complexType>
        <xsd:complexContent>
          <xsd:extension base="dms:MultiChoice">
            <xsd:sequence>
              <xsd:element name="Value" maxOccurs="unbounded" minOccurs="0" nillable="true">
                <xsd:simpleType>
                  <xsd:restriction base="dms:Choice">
                    <xsd:enumeration value="Government - State"/>
                    <xsd:enumeration value="Government - Local"/>
                    <xsd:enumeration value="Developers and Builders"/>
                    <xsd:enumeration value="Utilities and Infrastructure providers"/>
                    <xsd:enumeration value="Traditional Owners"/>
                    <xsd:enumeration value="Groups (community organisations &amp; groups &amp; non-government organisations and businesses)"/>
                    <xsd:enumeration value="Public"/>
                  </xsd:restriction>
                </xsd:simpleType>
              </xsd:element>
            </xsd:sequence>
          </xsd:extension>
        </xsd:complexContent>
      </xsd:complexType>
    </xsd:element>
    <xsd:element name="Description" ma:index="10" nillable="true" ma:displayName="Description" ma:format="Dropdown" ma:internalName="Description">
      <xsd:simpleType>
        <xsd:restriction base="dms:Text">
          <xsd:maxLength value="255"/>
        </xsd:restriction>
      </xsd:simpleType>
    </xsd:element>
    <xsd:element name="Example" ma:index="11" nillable="true" ma:displayName="Example" ma:format="Dropdown" ma:internalName="Example">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5" nillable="true" ma:displayName="MediaServiceDateTaken" ma:hidden="true" ma:internalName="MediaServiceDateTake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2efb7472-f482-42c1-a61e-1d5c763559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7cd8cd-d94d-4adf-9868-ff11fffbb88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element name="TaxCatchAll" ma:index="28" nillable="true" ma:displayName="Taxonomy Catch All Column" ma:hidden="true" ma:list="{d0ad1a75-0251-4f6b-8981-aeb7ec5c21cb}" ma:internalName="TaxCatchAll" ma:showField="CatchAllData" ma:web="477cd8cd-d94d-4adf-9868-ff11fffbb8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78C69D5-3EEC-4395-8F19-F570CEE0118F}">
  <ds:schemaRefs>
    <ds:schemaRef ds:uri="http://schemas.openxmlformats.org/package/2006/metadata/core-properties"/>
    <ds:schemaRef ds:uri="6ea1fd69-44e0-4dc3-91fe-8c2a87369ad8"/>
    <ds:schemaRef ds:uri="http://purl.org/dc/elements/1.1/"/>
    <ds:schemaRef ds:uri="477cd8cd-d94d-4adf-9868-ff11fffbb884"/>
    <ds:schemaRef ds:uri="http://schemas.microsoft.com/office/2006/documentManagement/types"/>
    <ds:schemaRef ds:uri="http://schemas.microsoft.com/office/infopath/2007/PartnerControls"/>
    <ds:schemaRef ds:uri="http://purl.org/dc/terms/"/>
    <ds:schemaRef ds:uri="http://www.w3.org/XML/1998/namespace"/>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34C9E82-D84D-4A7E-B5F6-793B24911A5D}">
  <ds:schemaRefs>
    <ds:schemaRef ds:uri="http://schemas.microsoft.com/sharepoint/v3/contenttype/forms"/>
  </ds:schemaRefs>
</ds:datastoreItem>
</file>

<file path=customXml/itemProps3.xml><?xml version="1.0" encoding="utf-8"?>
<ds:datastoreItem xmlns:ds="http://schemas.openxmlformats.org/officeDocument/2006/customXml" ds:itemID="{4F0C0CCE-A596-477B-97A7-CA4B2D3CCC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a1fd69-44e0-4dc3-91fe-8c2a87369ad8"/>
    <ds:schemaRef ds:uri="477cd8cd-d94d-4adf-9868-ff11fffbb8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0968639-2CA0-4B4F-A235-A0DB6ED0DB6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298</vt:i4>
      </vt:variant>
    </vt:vector>
  </HeadingPairs>
  <TitlesOfParts>
    <vt:vector size="315" baseType="lpstr">
      <vt:lpstr>Final Summary Sheet</vt:lpstr>
      <vt:lpstr>Project Details</vt:lpstr>
      <vt:lpstr>Estimate</vt:lpstr>
      <vt:lpstr>Summary</vt:lpstr>
      <vt:lpstr>Est_Profile</vt:lpstr>
      <vt:lpstr>Budget_Profile</vt:lpstr>
      <vt:lpstr>Est_Graphs</vt:lpstr>
      <vt:lpstr>Est_Confidence</vt:lpstr>
      <vt:lpstr>Time</vt:lpstr>
      <vt:lpstr>Gantt_Chart</vt:lpstr>
      <vt:lpstr>Time_Graphs</vt:lpstr>
      <vt:lpstr>Cash_Flow</vt:lpstr>
      <vt:lpstr>Federal</vt:lpstr>
      <vt:lpstr>Help</vt:lpstr>
      <vt:lpstr>Data</vt:lpstr>
      <vt:lpstr>Data2</vt:lpstr>
      <vt:lpstr>Output</vt:lpstr>
      <vt:lpstr>A_BaseEstimate</vt:lpstr>
      <vt:lpstr>A_P50</vt:lpstr>
      <vt:lpstr>A_P90</vt:lpstr>
      <vt:lpstr>Activity_Chart_Header</vt:lpstr>
      <vt:lpstr>B_BaseEstimate</vt:lpstr>
      <vt:lpstr>B_P50</vt:lpstr>
      <vt:lpstr>B_P90</vt:lpstr>
      <vt:lpstr>Base_Estimate_Cost_Range</vt:lpstr>
      <vt:lpstr>Budget_Profile!Budget_Profile_Future</vt:lpstr>
      <vt:lpstr>Budget_Profile_Future</vt:lpstr>
      <vt:lpstr>Budget_Profile!Budget_Profile_Historic</vt:lpstr>
      <vt:lpstr>Budget_Profile_Historic</vt:lpstr>
      <vt:lpstr>Budget_Profile_Year_Range</vt:lpstr>
      <vt:lpstr>Budget_Range</vt:lpstr>
      <vt:lpstr>C_BaseEstimate</vt:lpstr>
      <vt:lpstr>C_P50</vt:lpstr>
      <vt:lpstr>C_P90</vt:lpstr>
      <vt:lpstr>CAGR_Lookup</vt:lpstr>
      <vt:lpstr>Cash_Flow_Costs</vt:lpstr>
      <vt:lpstr>Cash_Flow_Items</vt:lpstr>
      <vt:lpstr>Check_Federal_Cost_Items</vt:lpstr>
      <vt:lpstr>CorporateOnCost</vt:lpstr>
      <vt:lpstr>corr</vt:lpstr>
      <vt:lpstr>corr_random_numbers</vt:lpstr>
      <vt:lpstr>corr_random_numbers1</vt:lpstr>
      <vt:lpstr>Correlation_L1_Range</vt:lpstr>
      <vt:lpstr>Correlation_L1_Range_Percent</vt:lpstr>
      <vt:lpstr>Correlation_L1L2_Range</vt:lpstr>
      <vt:lpstr>Correlation_Level_1_Header</vt:lpstr>
      <vt:lpstr>Correlation_Level_1_Values</vt:lpstr>
      <vt:lpstr>Correlation_Level_2_Header</vt:lpstr>
      <vt:lpstr>Correlation_Level_2_Values</vt:lpstr>
      <vt:lpstr>Correlation_No_List</vt:lpstr>
      <vt:lpstr>Correlation_No_Range</vt:lpstr>
      <vt:lpstr>Cost_Items</vt:lpstr>
      <vt:lpstr>Cost_Items_Formula</vt:lpstr>
      <vt:lpstr>D_BaseEstimate</vt:lpstr>
      <vt:lpstr>D_P50</vt:lpstr>
      <vt:lpstr>D_P90</vt:lpstr>
      <vt:lpstr>Data2_Estimate_Range</vt:lpstr>
      <vt:lpstr>Default_Correlation_Numbers</vt:lpstr>
      <vt:lpstr>Detail_Cash_Flow_Amount_Data_Range</vt:lpstr>
      <vt:lpstr>Detail_Cash_Flow_Data_Range</vt:lpstr>
      <vt:lpstr>Detail_Cash_Flow_Description_Range</vt:lpstr>
      <vt:lpstr>Detail_Cash_Flow_Percent_Range</vt:lpstr>
      <vt:lpstr>Detailed_Cash_Flow_Base_Estimate_Cost</vt:lpstr>
      <vt:lpstr>E_BaseEstimate</vt:lpstr>
      <vt:lpstr>E_P50</vt:lpstr>
      <vt:lpstr>E_P90</vt:lpstr>
      <vt:lpstr>Estimate_Date</vt:lpstr>
      <vt:lpstr>Estimate_Range</vt:lpstr>
      <vt:lpstr>Estimate_Range2</vt:lpstr>
      <vt:lpstr>Estimate_Sheet_Level1_Level2_Range</vt:lpstr>
      <vt:lpstr>Estimate_Sheet_Sort_No_Range</vt:lpstr>
      <vt:lpstr>Estimate_Sheet_Work_Area</vt:lpstr>
      <vt:lpstr>ESTIMATE_SUMMARY</vt:lpstr>
      <vt:lpstr>EstimateCostSheetItems_List</vt:lpstr>
      <vt:lpstr>Estimated_Project_Time</vt:lpstr>
      <vt:lpstr>EstimateSheetCostItem</vt:lpstr>
      <vt:lpstr>EstOutput0</vt:lpstr>
      <vt:lpstr>EstOutput1</vt:lpstr>
      <vt:lpstr>EstOutput10</vt:lpstr>
      <vt:lpstr>EstOutput100</vt:lpstr>
      <vt:lpstr>EstOutput11</vt:lpstr>
      <vt:lpstr>EstOutput12</vt:lpstr>
      <vt:lpstr>EstOutput13</vt:lpstr>
      <vt:lpstr>EstOutput14</vt:lpstr>
      <vt:lpstr>EstOutput15</vt:lpstr>
      <vt:lpstr>EstOutput16</vt:lpstr>
      <vt:lpstr>EstOutput17</vt:lpstr>
      <vt:lpstr>EstOutput18</vt:lpstr>
      <vt:lpstr>EstOutput19</vt:lpstr>
      <vt:lpstr>EstOutput2</vt:lpstr>
      <vt:lpstr>EstOutput20</vt:lpstr>
      <vt:lpstr>EstOutput21</vt:lpstr>
      <vt:lpstr>EstOutput22</vt:lpstr>
      <vt:lpstr>EstOutput23</vt:lpstr>
      <vt:lpstr>EstOutput24</vt:lpstr>
      <vt:lpstr>EstOutput25</vt:lpstr>
      <vt:lpstr>EstOutput26</vt:lpstr>
      <vt:lpstr>EstOutput27</vt:lpstr>
      <vt:lpstr>EstOutput28</vt:lpstr>
      <vt:lpstr>EstOutput29</vt:lpstr>
      <vt:lpstr>EstOutput3</vt:lpstr>
      <vt:lpstr>EstOutput30</vt:lpstr>
      <vt:lpstr>EstOutput31</vt:lpstr>
      <vt:lpstr>EstOutput32</vt:lpstr>
      <vt:lpstr>EstOutput33</vt:lpstr>
      <vt:lpstr>EstOutput34</vt:lpstr>
      <vt:lpstr>EstOutput35</vt:lpstr>
      <vt:lpstr>EstOutput36</vt:lpstr>
      <vt:lpstr>EstOutput37</vt:lpstr>
      <vt:lpstr>EstOutput38</vt:lpstr>
      <vt:lpstr>EstOutput39</vt:lpstr>
      <vt:lpstr>EstOutput4</vt:lpstr>
      <vt:lpstr>EstOutput40</vt:lpstr>
      <vt:lpstr>EstOutput41</vt:lpstr>
      <vt:lpstr>EstOutput42</vt:lpstr>
      <vt:lpstr>EstOutput43</vt:lpstr>
      <vt:lpstr>EstOutput44</vt:lpstr>
      <vt:lpstr>EstOutput45</vt:lpstr>
      <vt:lpstr>EstOutput46</vt:lpstr>
      <vt:lpstr>EstOutput47</vt:lpstr>
      <vt:lpstr>EstOutput48</vt:lpstr>
      <vt:lpstr>EstOutput49</vt:lpstr>
      <vt:lpstr>EstOutput5</vt:lpstr>
      <vt:lpstr>EstOutput50</vt:lpstr>
      <vt:lpstr>EstOutput51</vt:lpstr>
      <vt:lpstr>EstOutput52</vt:lpstr>
      <vt:lpstr>EstOutput53</vt:lpstr>
      <vt:lpstr>EstOutput54</vt:lpstr>
      <vt:lpstr>EstOutput55</vt:lpstr>
      <vt:lpstr>EstOutput56</vt:lpstr>
      <vt:lpstr>EstOutput57</vt:lpstr>
      <vt:lpstr>EstOutput58</vt:lpstr>
      <vt:lpstr>EstOutput59</vt:lpstr>
      <vt:lpstr>EstOutput6</vt:lpstr>
      <vt:lpstr>EstOutput60</vt:lpstr>
      <vt:lpstr>EstOutput61</vt:lpstr>
      <vt:lpstr>EstOutput62</vt:lpstr>
      <vt:lpstr>EstOutput63</vt:lpstr>
      <vt:lpstr>EstOutput64</vt:lpstr>
      <vt:lpstr>EstOutput65</vt:lpstr>
      <vt:lpstr>EstOutput66</vt:lpstr>
      <vt:lpstr>EstOutput67</vt:lpstr>
      <vt:lpstr>EstOutput68</vt:lpstr>
      <vt:lpstr>EstOutput69</vt:lpstr>
      <vt:lpstr>EstOutput7</vt:lpstr>
      <vt:lpstr>EstOutput70</vt:lpstr>
      <vt:lpstr>EstOutput71</vt:lpstr>
      <vt:lpstr>EstOutput72</vt:lpstr>
      <vt:lpstr>EstOutput73</vt:lpstr>
      <vt:lpstr>EstOutput74</vt:lpstr>
      <vt:lpstr>EstOutput75</vt:lpstr>
      <vt:lpstr>EstOutput76</vt:lpstr>
      <vt:lpstr>EstOutput77</vt:lpstr>
      <vt:lpstr>EstOutput78</vt:lpstr>
      <vt:lpstr>EstOutput79</vt:lpstr>
      <vt:lpstr>EstOutput8</vt:lpstr>
      <vt:lpstr>EstOutput80</vt:lpstr>
      <vt:lpstr>EstOutput81</vt:lpstr>
      <vt:lpstr>EstOutput82</vt:lpstr>
      <vt:lpstr>EstOutput83</vt:lpstr>
      <vt:lpstr>EstOutput84</vt:lpstr>
      <vt:lpstr>EstOutput85</vt:lpstr>
      <vt:lpstr>EstOutput86</vt:lpstr>
      <vt:lpstr>EstOutput87</vt:lpstr>
      <vt:lpstr>EstOutput88</vt:lpstr>
      <vt:lpstr>EstOutput89</vt:lpstr>
      <vt:lpstr>EstOutput9</vt:lpstr>
      <vt:lpstr>EstOutput90</vt:lpstr>
      <vt:lpstr>EstOutput91</vt:lpstr>
      <vt:lpstr>EstOutput92</vt:lpstr>
      <vt:lpstr>EstOutput93</vt:lpstr>
      <vt:lpstr>EstOutput94</vt:lpstr>
      <vt:lpstr>EstOutput95</vt:lpstr>
      <vt:lpstr>EstOutput96</vt:lpstr>
      <vt:lpstr>EstOutput97</vt:lpstr>
      <vt:lpstr>EstOutput98</vt:lpstr>
      <vt:lpstr>EstOutput99</vt:lpstr>
      <vt:lpstr>EstProb</vt:lpstr>
      <vt:lpstr>EstTotal</vt:lpstr>
      <vt:lpstr>EstTotal_10</vt:lpstr>
      <vt:lpstr>EstTotal_50</vt:lpstr>
      <vt:lpstr>Expenditure_to_Date</vt:lpstr>
      <vt:lpstr>Federal_PCB_Elements_Header</vt:lpstr>
      <vt:lpstr>Federal_PCB_Items</vt:lpstr>
      <vt:lpstr>Federal_PCB_Items2</vt:lpstr>
      <vt:lpstr>Financial_Year_List</vt:lpstr>
      <vt:lpstr>Financial_Year_of_Estimate</vt:lpstr>
      <vt:lpstr>Financial_Yr_of_Project_Start</vt:lpstr>
      <vt:lpstr>First_Financial_Year_of_Funding</vt:lpstr>
      <vt:lpstr>Funding_Source_List</vt:lpstr>
      <vt:lpstr>FundingSource</vt:lpstr>
      <vt:lpstr>Gantt_Chart_Formula</vt:lpstr>
      <vt:lpstr>Gantt_Output</vt:lpstr>
      <vt:lpstr>Gantt_Output2</vt:lpstr>
      <vt:lpstr>Graph_Data</vt:lpstr>
      <vt:lpstr>Graph_Data2</vt:lpstr>
      <vt:lpstr>Graph_Formulas</vt:lpstr>
      <vt:lpstr>Graph_Formulas_Values</vt:lpstr>
      <vt:lpstr>Header_Month_Costs</vt:lpstr>
      <vt:lpstr>Header_Quarter_Costs</vt:lpstr>
      <vt:lpstr>Header_Rows</vt:lpstr>
      <vt:lpstr>Header_Rows_Time</vt:lpstr>
      <vt:lpstr>Header_Year_Costs</vt:lpstr>
      <vt:lpstr>Header_Year_Costs2</vt:lpstr>
      <vt:lpstr>High_Cost_Range</vt:lpstr>
      <vt:lpstr>high_Cost_Total</vt:lpstr>
      <vt:lpstr>Historic_Funding?</vt:lpstr>
      <vt:lpstr>HolidayDates</vt:lpstr>
      <vt:lpstr>Include_L2_Correlation_Values</vt:lpstr>
      <vt:lpstr>ITEM</vt:lpstr>
      <vt:lpstr>Item_Header</vt:lpstr>
      <vt:lpstr>Items</vt:lpstr>
      <vt:lpstr>Items2</vt:lpstr>
      <vt:lpstr>Items3</vt:lpstr>
      <vt:lpstr>Items4</vt:lpstr>
      <vt:lpstr>Level1_Category</vt:lpstr>
      <vt:lpstr>Level1_Category_List</vt:lpstr>
      <vt:lpstr>Level1_Items</vt:lpstr>
      <vt:lpstr>Level1_Level2_Items</vt:lpstr>
      <vt:lpstr>Level1Level2List</vt:lpstr>
      <vt:lpstr>Level2_Category</vt:lpstr>
      <vt:lpstr>Level2_Category_List</vt:lpstr>
      <vt:lpstr>Level2_Items</vt:lpstr>
      <vt:lpstr>Level2_Sub_Items</vt:lpstr>
      <vt:lpstr>Likely_Cost_Header</vt:lpstr>
      <vt:lpstr>Likely_Cost_Range</vt:lpstr>
      <vt:lpstr>Likely_Cost_Total</vt:lpstr>
      <vt:lpstr>Likely_Quantity_Values</vt:lpstr>
      <vt:lpstr>Likely_Rate_Values</vt:lpstr>
      <vt:lpstr>Low_Cost_Range</vt:lpstr>
      <vt:lpstr>Low_Cost_Total</vt:lpstr>
      <vt:lpstr>Maximum_Days</vt:lpstr>
      <vt:lpstr>Minimum_Days</vt:lpstr>
      <vt:lpstr>Monte_Date</vt:lpstr>
      <vt:lpstr>MonteCarloOutput</vt:lpstr>
      <vt:lpstr>MonteCarloProb</vt:lpstr>
      <vt:lpstr>Month_Costs</vt:lpstr>
      <vt:lpstr>No_Days</vt:lpstr>
      <vt:lpstr>Budget_Profile!No_of_Expenditure_Years</vt:lpstr>
      <vt:lpstr>No_of_Expenditure_Years</vt:lpstr>
      <vt:lpstr>No_of_Expenditure_Years_List</vt:lpstr>
      <vt:lpstr>No_Sub_Items</vt:lpstr>
      <vt:lpstr>Number_Runs</vt:lpstr>
      <vt:lpstr>Number_Time_Runs</vt:lpstr>
      <vt:lpstr>P50_Esc_Amount</vt:lpstr>
      <vt:lpstr>P50_Escalation</vt:lpstr>
      <vt:lpstr>P50_P90</vt:lpstr>
      <vt:lpstr>P50_P90_List</vt:lpstr>
      <vt:lpstr>P90_Esc_Amount</vt:lpstr>
      <vt:lpstr>P90_Escalation</vt:lpstr>
      <vt:lpstr>Perc_Exp_Yr1</vt:lpstr>
      <vt:lpstr>Perc_Exp_Yr2</vt:lpstr>
      <vt:lpstr>Perc_Exp_Yr3</vt:lpstr>
      <vt:lpstr>Perc_Exp_Yr4</vt:lpstr>
      <vt:lpstr>Perc_Exp_Yr5</vt:lpstr>
      <vt:lpstr>Percentage_List</vt:lpstr>
      <vt:lpstr>Budget_Profile!Print_Area</vt:lpstr>
      <vt:lpstr>Cash_Flow!Print_Area</vt:lpstr>
      <vt:lpstr>Est_Confidence!Print_Area</vt:lpstr>
      <vt:lpstr>Est_Graphs!Print_Area</vt:lpstr>
      <vt:lpstr>Est_Profile!Print_Area</vt:lpstr>
      <vt:lpstr>Estimate!Print_Area</vt:lpstr>
      <vt:lpstr>Gantt_Chart!Print_Area</vt:lpstr>
      <vt:lpstr>'Project Details'!Print_Area</vt:lpstr>
      <vt:lpstr>Summary!Print_Area</vt:lpstr>
      <vt:lpstr>Time!Print_Area</vt:lpstr>
      <vt:lpstr>Time_Graphs!Print_Area</vt:lpstr>
      <vt:lpstr>Estimate!Print_Titles</vt:lpstr>
      <vt:lpstr>Gantt_Chart!Print_Titles</vt:lpstr>
      <vt:lpstr>Summary!Print_Titles</vt:lpstr>
      <vt:lpstr>Time!Print_Titles</vt:lpstr>
      <vt:lpstr>ProbOccurValues</vt:lpstr>
      <vt:lpstr>ProbOutput</vt:lpstr>
      <vt:lpstr>Project_End_Date</vt:lpstr>
      <vt:lpstr>Project_Name</vt:lpstr>
      <vt:lpstr>Project_Start_Date</vt:lpstr>
      <vt:lpstr>Quarter_Costs</vt:lpstr>
      <vt:lpstr>Risk_Profile_Quantity</vt:lpstr>
      <vt:lpstr>Risk_Profile_Rate</vt:lpstr>
      <vt:lpstr>RiskProfile</vt:lpstr>
      <vt:lpstr>Runs_List</vt:lpstr>
      <vt:lpstr>StartDateList</vt:lpstr>
      <vt:lpstr>Subname_List</vt:lpstr>
      <vt:lpstr>Summary_Groups_Range</vt:lpstr>
      <vt:lpstr>Summary_sheet_estimate_items</vt:lpstr>
      <vt:lpstr>Summary_sheet_estimate_items_temp</vt:lpstr>
      <vt:lpstr>Summary_sheet_estimate_items2</vt:lpstr>
      <vt:lpstr>temp_dup2</vt:lpstr>
      <vt:lpstr>temp_dup3</vt:lpstr>
      <vt:lpstr>Temp_Sheet_Range</vt:lpstr>
      <vt:lpstr>tempname</vt:lpstr>
      <vt:lpstr>Time_Activity_Items</vt:lpstr>
      <vt:lpstr>Time_Cost_Items</vt:lpstr>
      <vt:lpstr>Time_Cost_Items_Header</vt:lpstr>
      <vt:lpstr>Time_Days_Formula</vt:lpstr>
      <vt:lpstr>Time_Graph_Data</vt:lpstr>
      <vt:lpstr>Time_Graph_Formulas</vt:lpstr>
      <vt:lpstr>Time_Item_Header</vt:lpstr>
      <vt:lpstr>Time_Previous_Items</vt:lpstr>
      <vt:lpstr>Time_Prob_Occur</vt:lpstr>
      <vt:lpstr>Time_Range2</vt:lpstr>
      <vt:lpstr>Time_Sheet_Cost_Profile?</vt:lpstr>
      <vt:lpstr>Time_Sheet_Work_Area</vt:lpstr>
      <vt:lpstr>Time_Start_Delay_Date</vt:lpstr>
      <vt:lpstr>Time_Start_Delay_Date2</vt:lpstr>
      <vt:lpstr>TIME_SUMMARY</vt:lpstr>
      <vt:lpstr>TIME_SUMMARY2</vt:lpstr>
      <vt:lpstr>TimeOutput</vt:lpstr>
      <vt:lpstr>TimeOutput2</vt:lpstr>
      <vt:lpstr>TimeProb</vt:lpstr>
      <vt:lpstr>Units</vt:lpstr>
      <vt:lpstr>Units_List</vt:lpstr>
      <vt:lpstr>Year_Costs</vt:lpstr>
      <vt:lpstr>Year_Costs2</vt:lpstr>
      <vt:lpstr>YesNoList</vt:lpstr>
    </vt:vector>
  </TitlesOfParts>
  <Company>VicRoads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VicRoads</dc:creator>
  <cp:lastModifiedBy>.&lt;m&lt;#m , </cp:lastModifiedBy>
  <cp:lastPrinted>2022-11-14T05:53:07Z</cp:lastPrinted>
  <dcterms:created xsi:type="dcterms:W3CDTF">2004-02-02T22:08:41Z</dcterms:created>
  <dcterms:modified xsi:type="dcterms:W3CDTF">2024-02-06T23:35:12Z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0x010100A717B4C02EC8D648B4C781B1A763F48B</vt:lpwstr>
  </property>
  <property fmtid="{D5CDD505-2E9C-101B-9397-08002B2CF9AE}" pid="3" name="MediaServiceImageTags">
    <vt:lpwstr/>
  </property>
  <property fmtid="{D5CDD505-2E9C-101B-9397-08002B2CF9AE}" pid="4" name="_dlc_DocIdItemGuid">
    <vt:lpwstr>4df36410-a5b3-4bce-88c4-3ee709ec48d7</vt:lpwstr>
  </property>
</Properties>
</file>